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jclm.es\EDUC\SC\FONDOS_EUROPEOS_CECD\Convocatoria 2025 entidades\Convocatoria\Anexos\"/>
    </mc:Choice>
  </mc:AlternateContent>
  <xr:revisionPtr revIDLastSave="0" documentId="13_ncr:80001_{8411D2EF-3589-4D15-8F2D-B9C200A163A1}" xr6:coauthVersionLast="36" xr6:coauthVersionMax="47" xr10:uidLastSave="{00000000-0000-0000-0000-000000000000}"/>
  <bookViews>
    <workbookView xWindow="-109" yWindow="-109" windowWidth="23257" windowHeight="12457" tabRatio="675" firstSheet="7" activeTab="7" xr2:uid="{00000000-000D-0000-FFFF-FFFF00000000}"/>
  </bookViews>
  <sheets>
    <sheet name="Campos y Formato" sheetId="18" state="hidden" r:id="rId1"/>
    <sheet name="DEGURBA" sheetId="19" state="hidden" r:id="rId2"/>
    <sheet name="Zonas rurales CLM" sheetId="20" state="veryHidden" r:id="rId3"/>
    <sheet name="actFSE+" sheetId="16" state="hidden" r:id="rId4"/>
    <sheet name="Tipo_documento" sheetId="21" state="veryHidden" r:id="rId5"/>
    <sheet name="Provincias" sheetId="2" state="hidden" r:id="rId6"/>
    <sheet name="Localidades" sheetId="3" state="hidden" r:id="rId7"/>
    <sheet name="Participantes (A completar)" sheetId="11" r:id="rId8"/>
    <sheet name="Guía_Niveles_Formación" sheetId="23" r:id="rId9"/>
    <sheet name="Nivel_educat" sheetId="22" state="veryHidden" r:id="rId10"/>
    <sheet name="Comprobación" sheetId="15" state="veryHidden" r:id="rId11"/>
    <sheet name="Resumen" sheetId="13" state="veryHidden" r:id="rId12"/>
  </sheets>
  <definedNames>
    <definedName name="_xlnm._FilterDatabase" localSheetId="3" hidden="1">'actFSE+'!#REF!</definedName>
    <definedName name="_xlnm._FilterDatabase" localSheetId="1" hidden="1">DEGURBA!$A$3:$T$8083</definedName>
    <definedName name="_xlnm._FilterDatabase" localSheetId="7" hidden="1">'Participantes (A completar)'!$A$10:$AZ$10</definedName>
    <definedName name="_xlnm._FilterDatabase" localSheetId="2" hidden="1">'Zonas rurales CLM'!$A$3:$H$922</definedName>
    <definedName name="_ftn1" localSheetId="8">Guía_Niveles_Formación!$B$92</definedName>
    <definedName name="_ftnref1" localSheetId="8">Guía_Niveles_Formación!$B$83</definedName>
    <definedName name="_Hlk114657202" localSheetId="8">Guía_Niveles_Formación!$B$92</definedName>
    <definedName name="ALAVA">Localidades!$E$2:$E$52</definedName>
    <definedName name="ALBACETE">Localidades!$E$53:$E$139</definedName>
    <definedName name="ALICANTE">Localidades!$E$140:$E$280</definedName>
    <definedName name="ALMERIA">Localidades!$E$281:$E$382</definedName>
    <definedName name="_xlnm.Print_Area" localSheetId="9">Nivel_educat!$A$1:$E$30</definedName>
    <definedName name="ASTURIAS">Localidades!$E$4966:$E$5043</definedName>
    <definedName name="AVILA">Localidades!$E$383:$E$630</definedName>
    <definedName name="BADAJOZ">Localidades!$E$631:$E$794</definedName>
    <definedName name="BALEARS">Localidades!$E$795:$E$861</definedName>
    <definedName name="BARCELONA">Localidades!$E$862:$E$1172</definedName>
    <definedName name="BIZKAIA">Localidades!$E$7460:$E$7571</definedName>
    <definedName name="BURGOS">Localidades!$E$1173:$E$1543</definedName>
    <definedName name="CACERES">Localidades!$E$1544:$E$1763</definedName>
    <definedName name="CADIZ">Localidades!$E$1764:$E$1807</definedName>
    <definedName name="CANTABRIA">Localidades!$E$5747:$E$5848</definedName>
    <definedName name="CASTELLON">Localidades!$E$1808:$E$1942</definedName>
    <definedName name="CEUTA">Localidades!$E$8113</definedName>
    <definedName name="CINE">'Participantes (A completar)'!$AF$11:$AF$999</definedName>
    <definedName name="CIUDADREAL">Localidades!$E$1943:$E$2044</definedName>
    <definedName name="CO17_">'Participantes (A completar)'!$AW$11:$AW$999</definedName>
    <definedName name="CORDOBA">Localidades!$E$2045:$E$2119</definedName>
    <definedName name="CORUÑA">Localidades!$E$2120:$E$2213</definedName>
    <definedName name="CUENCA">Localidades!$E$2214:$E$2451</definedName>
    <definedName name="Datos_incompletos">'Participantes (A completar)'!$BA$11:$BA$999</definedName>
    <definedName name="EECO02">'Participantes (A completar)'!$AM$11:$AM$999</definedName>
    <definedName name="EECO03">'Participantes (A completar)'!$AO$11:$AO$999</definedName>
    <definedName name="EECO04">'Participantes (A completar)'!$AP$11:$AP$999</definedName>
    <definedName name="EECO05">'Participantes (A completar)'!$AQ$11:$AQ$999</definedName>
    <definedName name="EECO12">'Participantes (A completar)'!$AR$11:$AR$999</definedName>
    <definedName name="EECO13">Participantes[Indicador Participante EECO13: Grupo vulnerable. Nacionales de terceros países]</definedName>
    <definedName name="EECO14">Participantes[Indicador Participante EECO14: Grupo vulnerable. Participante de origen extranjero]</definedName>
    <definedName name="EECO15">Participantes[Indicador Participante EECO15: Grupo vulnerable. Participante pertenenciente a minorías (incluidas las comunidades margindas, como la población romaní)]</definedName>
    <definedName name="EECO16">'Participantes (A completar)'!$AV$11:$AV$999</definedName>
    <definedName name="EECO17">Participantes[Personas de zonas rurales]</definedName>
    <definedName name="EECR01">'Participantes (A completar)'!#REF!</definedName>
    <definedName name="EECR02">'Participantes (A completar)'!$AY$11:$AY$999</definedName>
    <definedName name="EECR03">'Participantes (A completar)'!$AZ$11:$AZ$999</definedName>
    <definedName name="EECR04">'Participantes (A completar)'!#REF!</definedName>
    <definedName name="GIPUZKOA">Localidades!$E$3129:$E$3216</definedName>
    <definedName name="GIRONA">Localidades!$E$2452:$E$2672</definedName>
    <definedName name="GRANADA">Localidades!$E$2673:$E$2840</definedName>
    <definedName name="GUADALAJARA">Localidades!$E$2841:$E$3128</definedName>
    <definedName name="HUELVA">Localidades!$E$3217:$E$3295</definedName>
    <definedName name="HUESCA">Localidades!$E$3296:$E$3497</definedName>
    <definedName name="JAEN">Localidades!$E$3498:$E$3594</definedName>
    <definedName name="LEON">Localidades!$E$3595:$E$3805</definedName>
    <definedName name="LLEIDA">Localidades!$E$3806:$E$4036</definedName>
    <definedName name="LUGO">Localidades!$E$4211:$E$4277</definedName>
    <definedName name="MADRID">Localidades!$E$4278:$E$4456</definedName>
    <definedName name="MALAGA">Localidades!$E$4457:$E$4556</definedName>
    <definedName name="MELILLA">Localidades!$E$8114</definedName>
    <definedName name="MURCIA">Localidades!$E$4557:$E$4601</definedName>
    <definedName name="NAVARRA">Localidades!$E$4602:$E$4873</definedName>
    <definedName name="New_city_list_2020__incl._GC_">#REF!</definedName>
    <definedName name="OURENSE">Localidades!$E$4874:$E$4965</definedName>
    <definedName name="PALENCIA">Localidades!$E$5044:$E$5234</definedName>
    <definedName name="PALMAS">Localidades!$E$5235:$E$5268</definedName>
    <definedName name="PONTEVEDRA">Localidades!$E$5269:$E$5330</definedName>
    <definedName name="Rango_edad_participante">'Participantes (A completar)'!$P$11:$P$999</definedName>
    <definedName name="RIOJA">Localidades!$E$4037:$E$4210</definedName>
    <definedName name="SALAMANCA">Localidades!$E$5331:$E$5692</definedName>
    <definedName name="SEGOVIA">Localidades!$E$5849:$E$6057</definedName>
    <definedName name="SEVILLA">Localidades!$E$6058:$E$6162</definedName>
    <definedName name="SEXO_PARTICIPANTE">'Participantes (A completar)'!$S$11:$S$999</definedName>
    <definedName name="SORIA">Localidades!$E$6163:$E$6345</definedName>
    <definedName name="TARRAGONA">Localidades!$E$6346:$E$6528</definedName>
    <definedName name="TENERIFE">Localidades!$E$5693:$E$5746</definedName>
    <definedName name="TERUEL">Localidades!$E$6529:$E$6764</definedName>
    <definedName name="_xlnm.Print_Titles" localSheetId="8">Guía_Niveles_Formación!$5:$5</definedName>
    <definedName name="_xlnm.Print_Titles" localSheetId="11">Resumen!$2:$5</definedName>
    <definedName name="TOLEDO">Localidades!$E$6765:$E$6968</definedName>
    <definedName name="VALENCIA">Localidades!$E$6969:$E$7234</definedName>
    <definedName name="VALLADOLID">Localidades!$E$7235:$E$7459</definedName>
    <definedName name="ZAMORA">Localidades!$E$7572:$E$7819</definedName>
    <definedName name="ZARAGOZA">Localidades!$E$7820:$E$8112</definedName>
  </definedNames>
  <calcPr calcId="191029"/>
  <pivotCaches>
    <pivotCache cacheId="7" r:id="rId13"/>
  </pivotCaches>
</workbook>
</file>

<file path=xl/calcChain.xml><?xml version="1.0" encoding="utf-8"?>
<calcChain xmlns="http://schemas.openxmlformats.org/spreadsheetml/2006/main">
  <c r="Q11" i="11" l="1"/>
  <c r="P11" i="11"/>
  <c r="T11" i="11" l="1"/>
  <c r="U11" i="11"/>
  <c r="AO17" i="11" l="1"/>
  <c r="D9" i="11" l="1"/>
  <c r="G500" i="11" l="1"/>
  <c r="H500" i="11"/>
  <c r="P500" i="11"/>
  <c r="Q500" i="11"/>
  <c r="T500" i="11"/>
  <c r="U500" i="11"/>
  <c r="Y500" i="11"/>
  <c r="Z500" i="11"/>
  <c r="AF500" i="11"/>
  <c r="AG500" i="11"/>
  <c r="AO500" i="11"/>
  <c r="AX500" i="11"/>
  <c r="BA500" i="11"/>
  <c r="G501" i="11"/>
  <c r="H501" i="11"/>
  <c r="P501" i="11"/>
  <c r="Q501" i="11"/>
  <c r="T501" i="11"/>
  <c r="U501" i="11"/>
  <c r="Y501" i="11"/>
  <c r="Z501" i="11"/>
  <c r="AF501" i="11"/>
  <c r="AG501" i="11"/>
  <c r="AO501" i="11"/>
  <c r="AX501" i="11"/>
  <c r="BA501" i="11"/>
  <c r="G502" i="11"/>
  <c r="H502" i="11"/>
  <c r="P502" i="11"/>
  <c r="Q502" i="11"/>
  <c r="T502" i="11"/>
  <c r="U502" i="11"/>
  <c r="Y502" i="11"/>
  <c r="Z502" i="11"/>
  <c r="AF502" i="11"/>
  <c r="AG502" i="11"/>
  <c r="AO502" i="11"/>
  <c r="AX502" i="11"/>
  <c r="BA502" i="11"/>
  <c r="G503" i="11"/>
  <c r="H503" i="11"/>
  <c r="P503" i="11"/>
  <c r="Q503" i="11"/>
  <c r="T503" i="11"/>
  <c r="U503" i="11"/>
  <c r="Y503" i="11"/>
  <c r="Z503" i="11"/>
  <c r="AF503" i="11"/>
  <c r="AG503" i="11"/>
  <c r="AO503" i="11"/>
  <c r="AX503" i="11"/>
  <c r="BA503" i="11"/>
  <c r="G504" i="11"/>
  <c r="H504" i="11"/>
  <c r="P504" i="11"/>
  <c r="Q504" i="11"/>
  <c r="T504" i="11"/>
  <c r="U504" i="11"/>
  <c r="Y504" i="11"/>
  <c r="Z504" i="11"/>
  <c r="AF504" i="11"/>
  <c r="AG504" i="11"/>
  <c r="AO504" i="11"/>
  <c r="AX504" i="11"/>
  <c r="BA504" i="11"/>
  <c r="G505" i="11"/>
  <c r="H505" i="11"/>
  <c r="P505" i="11"/>
  <c r="Q505" i="11"/>
  <c r="T505" i="11"/>
  <c r="U505" i="11"/>
  <c r="Y505" i="11"/>
  <c r="Z505" i="11"/>
  <c r="AF505" i="11"/>
  <c r="AG505" i="11"/>
  <c r="AO505" i="11"/>
  <c r="AX505" i="11"/>
  <c r="BA505" i="11"/>
  <c r="G506" i="11"/>
  <c r="H506" i="11"/>
  <c r="P506" i="11"/>
  <c r="Q506" i="11"/>
  <c r="T506" i="11"/>
  <c r="U506" i="11"/>
  <c r="Y506" i="11"/>
  <c r="Z506" i="11"/>
  <c r="AF506" i="11"/>
  <c r="AG506" i="11"/>
  <c r="AO506" i="11"/>
  <c r="AX506" i="11"/>
  <c r="BA506" i="11"/>
  <c r="G507" i="11"/>
  <c r="H507" i="11"/>
  <c r="P507" i="11"/>
  <c r="Q507" i="11"/>
  <c r="T507" i="11"/>
  <c r="U507" i="11"/>
  <c r="Y507" i="11"/>
  <c r="Z507" i="11"/>
  <c r="AF507" i="11"/>
  <c r="AG507" i="11"/>
  <c r="AO507" i="11"/>
  <c r="AX507" i="11"/>
  <c r="BA507" i="11"/>
  <c r="G508" i="11"/>
  <c r="H508" i="11"/>
  <c r="P508" i="11"/>
  <c r="Q508" i="11"/>
  <c r="T508" i="11"/>
  <c r="U508" i="11"/>
  <c r="Y508" i="11"/>
  <c r="Z508" i="11"/>
  <c r="AF508" i="11"/>
  <c r="AG508" i="11"/>
  <c r="AO508" i="11"/>
  <c r="AX508" i="11"/>
  <c r="BA508" i="11"/>
  <c r="G509" i="11"/>
  <c r="H509" i="11"/>
  <c r="P509" i="11"/>
  <c r="Q509" i="11"/>
  <c r="T509" i="11"/>
  <c r="U509" i="11"/>
  <c r="Y509" i="11"/>
  <c r="Z509" i="11"/>
  <c r="AF509" i="11"/>
  <c r="AG509" i="11"/>
  <c r="AO509" i="11"/>
  <c r="AX509" i="11"/>
  <c r="BA509" i="11"/>
  <c r="G510" i="11"/>
  <c r="H510" i="11"/>
  <c r="P510" i="11"/>
  <c r="Q510" i="11"/>
  <c r="T510" i="11"/>
  <c r="U510" i="11"/>
  <c r="Y510" i="11"/>
  <c r="Z510" i="11"/>
  <c r="AF510" i="11"/>
  <c r="AG510" i="11"/>
  <c r="AO510" i="11"/>
  <c r="AX510" i="11"/>
  <c r="BA510" i="11"/>
  <c r="G511" i="11"/>
  <c r="H511" i="11"/>
  <c r="P511" i="11"/>
  <c r="Q511" i="11"/>
  <c r="T511" i="11"/>
  <c r="U511" i="11"/>
  <c r="Y511" i="11"/>
  <c r="Z511" i="11"/>
  <c r="AF511" i="11"/>
  <c r="AG511" i="11"/>
  <c r="AO511" i="11"/>
  <c r="AX511" i="11"/>
  <c r="BA511" i="11"/>
  <c r="G512" i="11"/>
  <c r="H512" i="11"/>
  <c r="P512" i="11"/>
  <c r="Q512" i="11"/>
  <c r="T512" i="11"/>
  <c r="U512" i="11"/>
  <c r="Y512" i="11"/>
  <c r="Z512" i="11"/>
  <c r="AF512" i="11"/>
  <c r="AG512" i="11"/>
  <c r="AO512" i="11"/>
  <c r="AX512" i="11"/>
  <c r="BA512" i="11"/>
  <c r="G513" i="11"/>
  <c r="H513" i="11"/>
  <c r="P513" i="11"/>
  <c r="Q513" i="11"/>
  <c r="T513" i="11"/>
  <c r="U513" i="11"/>
  <c r="Y513" i="11"/>
  <c r="Z513" i="11"/>
  <c r="AF513" i="11"/>
  <c r="AG513" i="11"/>
  <c r="AO513" i="11"/>
  <c r="AX513" i="11"/>
  <c r="BA513" i="11"/>
  <c r="G514" i="11"/>
  <c r="H514" i="11"/>
  <c r="P514" i="11"/>
  <c r="Q514" i="11"/>
  <c r="T514" i="11"/>
  <c r="U514" i="11"/>
  <c r="Y514" i="11"/>
  <c r="Z514" i="11"/>
  <c r="AF514" i="11"/>
  <c r="AG514" i="11"/>
  <c r="AO514" i="11"/>
  <c r="AX514" i="11"/>
  <c r="BA514" i="11"/>
  <c r="G515" i="11"/>
  <c r="H515" i="11"/>
  <c r="P515" i="11"/>
  <c r="Q515" i="11"/>
  <c r="T515" i="11"/>
  <c r="U515" i="11"/>
  <c r="Y515" i="11"/>
  <c r="Z515" i="11"/>
  <c r="AF515" i="11"/>
  <c r="AG515" i="11"/>
  <c r="AO515" i="11"/>
  <c r="AX515" i="11"/>
  <c r="BA515" i="11"/>
  <c r="G516" i="11"/>
  <c r="H516" i="11"/>
  <c r="P516" i="11"/>
  <c r="Q516" i="11"/>
  <c r="T516" i="11"/>
  <c r="U516" i="11"/>
  <c r="Y516" i="11"/>
  <c r="Z516" i="11"/>
  <c r="AF516" i="11"/>
  <c r="AG516" i="11"/>
  <c r="AO516" i="11"/>
  <c r="AX516" i="11"/>
  <c r="BA516" i="11"/>
  <c r="G517" i="11"/>
  <c r="H517" i="11"/>
  <c r="P517" i="11"/>
  <c r="Q517" i="11"/>
  <c r="T517" i="11"/>
  <c r="U517" i="11"/>
  <c r="Y517" i="11"/>
  <c r="Z517" i="11"/>
  <c r="AF517" i="11"/>
  <c r="AG517" i="11"/>
  <c r="AO517" i="11"/>
  <c r="AX517" i="11"/>
  <c r="BA517" i="11"/>
  <c r="G518" i="11"/>
  <c r="H518" i="11"/>
  <c r="P518" i="11"/>
  <c r="Q518" i="11"/>
  <c r="T518" i="11"/>
  <c r="U518" i="11"/>
  <c r="Y518" i="11"/>
  <c r="Z518" i="11"/>
  <c r="AF518" i="11"/>
  <c r="AG518" i="11"/>
  <c r="AO518" i="11"/>
  <c r="AX518" i="11"/>
  <c r="BA518" i="11"/>
  <c r="G519" i="11"/>
  <c r="H519" i="11"/>
  <c r="P519" i="11"/>
  <c r="Q519" i="11"/>
  <c r="T519" i="11"/>
  <c r="U519" i="11"/>
  <c r="Y519" i="11"/>
  <c r="Z519" i="11"/>
  <c r="AF519" i="11"/>
  <c r="AG519" i="11"/>
  <c r="AO519" i="11"/>
  <c r="AX519" i="11"/>
  <c r="BA519" i="11"/>
  <c r="G520" i="11"/>
  <c r="H520" i="11"/>
  <c r="P520" i="11"/>
  <c r="Q520" i="11"/>
  <c r="T520" i="11"/>
  <c r="U520" i="11"/>
  <c r="Y520" i="11"/>
  <c r="Z520" i="11"/>
  <c r="AF520" i="11"/>
  <c r="AG520" i="11"/>
  <c r="AO520" i="11"/>
  <c r="AX520" i="11"/>
  <c r="BA520" i="11"/>
  <c r="G521" i="11"/>
  <c r="H521" i="11"/>
  <c r="P521" i="11"/>
  <c r="Q521" i="11"/>
  <c r="T521" i="11"/>
  <c r="U521" i="11"/>
  <c r="Y521" i="11"/>
  <c r="Z521" i="11"/>
  <c r="AF521" i="11"/>
  <c r="AG521" i="11"/>
  <c r="AO521" i="11"/>
  <c r="AX521" i="11"/>
  <c r="BA521" i="11"/>
  <c r="G522" i="11"/>
  <c r="H522" i="11"/>
  <c r="P522" i="11"/>
  <c r="Q522" i="11"/>
  <c r="T522" i="11"/>
  <c r="U522" i="11"/>
  <c r="Y522" i="11"/>
  <c r="Z522" i="11"/>
  <c r="AF522" i="11"/>
  <c r="AG522" i="11"/>
  <c r="AO522" i="11"/>
  <c r="AX522" i="11"/>
  <c r="BA522" i="11"/>
  <c r="G523" i="11"/>
  <c r="H523" i="11"/>
  <c r="P523" i="11"/>
  <c r="Q523" i="11"/>
  <c r="T523" i="11"/>
  <c r="U523" i="11"/>
  <c r="Y523" i="11"/>
  <c r="Z523" i="11"/>
  <c r="AF523" i="11"/>
  <c r="AG523" i="11"/>
  <c r="AO523" i="11"/>
  <c r="AX523" i="11"/>
  <c r="BA523" i="11"/>
  <c r="G524" i="11"/>
  <c r="H524" i="11"/>
  <c r="P524" i="11"/>
  <c r="Q524" i="11"/>
  <c r="T524" i="11"/>
  <c r="U524" i="11"/>
  <c r="Y524" i="11"/>
  <c r="Z524" i="11"/>
  <c r="AF524" i="11"/>
  <c r="AG524" i="11"/>
  <c r="AO524" i="11"/>
  <c r="AX524" i="11"/>
  <c r="BA524" i="11"/>
  <c r="G525" i="11"/>
  <c r="H525" i="11"/>
  <c r="P525" i="11"/>
  <c r="Q525" i="11"/>
  <c r="T525" i="11"/>
  <c r="U525" i="11"/>
  <c r="Y525" i="11"/>
  <c r="Z525" i="11"/>
  <c r="AF525" i="11"/>
  <c r="AG525" i="11"/>
  <c r="AO525" i="11"/>
  <c r="AX525" i="11"/>
  <c r="BA525" i="11"/>
  <c r="G526" i="11"/>
  <c r="H526" i="11"/>
  <c r="P526" i="11"/>
  <c r="Q526" i="11"/>
  <c r="T526" i="11"/>
  <c r="U526" i="11"/>
  <c r="Y526" i="11"/>
  <c r="Z526" i="11"/>
  <c r="AF526" i="11"/>
  <c r="AG526" i="11"/>
  <c r="AO526" i="11"/>
  <c r="AX526" i="11"/>
  <c r="BA526" i="11"/>
  <c r="G527" i="11"/>
  <c r="H527" i="11"/>
  <c r="P527" i="11"/>
  <c r="Q527" i="11"/>
  <c r="T527" i="11"/>
  <c r="U527" i="11"/>
  <c r="Y527" i="11"/>
  <c r="Z527" i="11"/>
  <c r="AF527" i="11"/>
  <c r="AG527" i="11"/>
  <c r="AO527" i="11"/>
  <c r="AX527" i="11"/>
  <c r="BA527" i="11"/>
  <c r="G528" i="11"/>
  <c r="H528" i="11"/>
  <c r="P528" i="11"/>
  <c r="Q528" i="11"/>
  <c r="T528" i="11"/>
  <c r="U528" i="11"/>
  <c r="Y528" i="11"/>
  <c r="Z528" i="11"/>
  <c r="AF528" i="11"/>
  <c r="AG528" i="11"/>
  <c r="AO528" i="11"/>
  <c r="AX528" i="11"/>
  <c r="BA528" i="11"/>
  <c r="G529" i="11"/>
  <c r="H529" i="11"/>
  <c r="P529" i="11"/>
  <c r="Q529" i="11"/>
  <c r="T529" i="11"/>
  <c r="U529" i="11"/>
  <c r="Y529" i="11"/>
  <c r="Z529" i="11"/>
  <c r="AF529" i="11"/>
  <c r="AG529" i="11"/>
  <c r="AO529" i="11"/>
  <c r="AX529" i="11"/>
  <c r="BA529" i="11"/>
  <c r="G530" i="11"/>
  <c r="H530" i="11"/>
  <c r="P530" i="11"/>
  <c r="Q530" i="11"/>
  <c r="T530" i="11"/>
  <c r="U530" i="11"/>
  <c r="Y530" i="11"/>
  <c r="Z530" i="11"/>
  <c r="AF530" i="11"/>
  <c r="AG530" i="11"/>
  <c r="AO530" i="11"/>
  <c r="AX530" i="11"/>
  <c r="BA530" i="11"/>
  <c r="G531" i="11"/>
  <c r="H531" i="11"/>
  <c r="P531" i="11"/>
  <c r="Q531" i="11"/>
  <c r="T531" i="11"/>
  <c r="U531" i="11"/>
  <c r="Y531" i="11"/>
  <c r="Z531" i="11"/>
  <c r="AF531" i="11"/>
  <c r="AG531" i="11"/>
  <c r="AO531" i="11"/>
  <c r="AX531" i="11"/>
  <c r="BA531" i="11"/>
  <c r="G532" i="11"/>
  <c r="H532" i="11"/>
  <c r="P532" i="11"/>
  <c r="Q532" i="11"/>
  <c r="T532" i="11"/>
  <c r="U532" i="11"/>
  <c r="Y532" i="11"/>
  <c r="Z532" i="11"/>
  <c r="AF532" i="11"/>
  <c r="AG532" i="11"/>
  <c r="AO532" i="11"/>
  <c r="AX532" i="11"/>
  <c r="BA532" i="11"/>
  <c r="G533" i="11"/>
  <c r="H533" i="11"/>
  <c r="P533" i="11"/>
  <c r="Q533" i="11"/>
  <c r="T533" i="11"/>
  <c r="U533" i="11"/>
  <c r="Y533" i="11"/>
  <c r="Z533" i="11"/>
  <c r="AF533" i="11"/>
  <c r="AG533" i="11"/>
  <c r="AO533" i="11"/>
  <c r="AX533" i="11"/>
  <c r="BA533" i="11"/>
  <c r="G534" i="11"/>
  <c r="H534" i="11"/>
  <c r="P534" i="11"/>
  <c r="Q534" i="11"/>
  <c r="T534" i="11"/>
  <c r="U534" i="11"/>
  <c r="Y534" i="11"/>
  <c r="Z534" i="11"/>
  <c r="AF534" i="11"/>
  <c r="AG534" i="11"/>
  <c r="AO534" i="11"/>
  <c r="AX534" i="11"/>
  <c r="BA534" i="11"/>
  <c r="G535" i="11"/>
  <c r="H535" i="11"/>
  <c r="P535" i="11"/>
  <c r="Q535" i="11"/>
  <c r="T535" i="11"/>
  <c r="U535" i="11"/>
  <c r="Y535" i="11"/>
  <c r="Z535" i="11"/>
  <c r="AF535" i="11"/>
  <c r="AG535" i="11"/>
  <c r="AO535" i="11"/>
  <c r="AX535" i="11"/>
  <c r="BA535" i="11"/>
  <c r="G536" i="11"/>
  <c r="H536" i="11"/>
  <c r="P536" i="11"/>
  <c r="Q536" i="11"/>
  <c r="T536" i="11"/>
  <c r="U536" i="11"/>
  <c r="Y536" i="11"/>
  <c r="Z536" i="11"/>
  <c r="AF536" i="11"/>
  <c r="AG536" i="11"/>
  <c r="AO536" i="11"/>
  <c r="AX536" i="11"/>
  <c r="BA536" i="11"/>
  <c r="G537" i="11"/>
  <c r="H537" i="11"/>
  <c r="P537" i="11"/>
  <c r="Q537" i="11"/>
  <c r="T537" i="11"/>
  <c r="U537" i="11"/>
  <c r="Y537" i="11"/>
  <c r="Z537" i="11"/>
  <c r="AF537" i="11"/>
  <c r="AG537" i="11"/>
  <c r="AO537" i="11"/>
  <c r="AX537" i="11"/>
  <c r="BA537" i="11"/>
  <c r="G538" i="11"/>
  <c r="H538" i="11"/>
  <c r="P538" i="11"/>
  <c r="Q538" i="11"/>
  <c r="T538" i="11"/>
  <c r="U538" i="11"/>
  <c r="Y538" i="11"/>
  <c r="Z538" i="11"/>
  <c r="AF538" i="11"/>
  <c r="AG538" i="11"/>
  <c r="AO538" i="11"/>
  <c r="AX538" i="11"/>
  <c r="BA538" i="11"/>
  <c r="G539" i="11"/>
  <c r="H539" i="11"/>
  <c r="P539" i="11"/>
  <c r="Q539" i="11"/>
  <c r="T539" i="11"/>
  <c r="U539" i="11"/>
  <c r="Y539" i="11"/>
  <c r="Z539" i="11"/>
  <c r="AF539" i="11"/>
  <c r="AG539" i="11"/>
  <c r="AO539" i="11"/>
  <c r="AX539" i="11"/>
  <c r="BA539" i="11"/>
  <c r="G540" i="11"/>
  <c r="H540" i="11"/>
  <c r="P540" i="11"/>
  <c r="Q540" i="11"/>
  <c r="T540" i="11"/>
  <c r="U540" i="11"/>
  <c r="Y540" i="11"/>
  <c r="Z540" i="11"/>
  <c r="AF540" i="11"/>
  <c r="AG540" i="11"/>
  <c r="AO540" i="11"/>
  <c r="AX540" i="11"/>
  <c r="BA540" i="11"/>
  <c r="G541" i="11"/>
  <c r="H541" i="11"/>
  <c r="P541" i="11"/>
  <c r="Q541" i="11"/>
  <c r="T541" i="11"/>
  <c r="U541" i="11"/>
  <c r="Y541" i="11"/>
  <c r="Z541" i="11"/>
  <c r="AF541" i="11"/>
  <c r="AG541" i="11"/>
  <c r="AO541" i="11"/>
  <c r="AX541" i="11"/>
  <c r="BA541" i="11"/>
  <c r="G542" i="11"/>
  <c r="H542" i="11"/>
  <c r="P542" i="11"/>
  <c r="Q542" i="11"/>
  <c r="T542" i="11"/>
  <c r="U542" i="11"/>
  <c r="Y542" i="11"/>
  <c r="Z542" i="11"/>
  <c r="AF542" i="11"/>
  <c r="AG542" i="11"/>
  <c r="AO542" i="11"/>
  <c r="AX542" i="11"/>
  <c r="BA542" i="11"/>
  <c r="G543" i="11"/>
  <c r="H543" i="11"/>
  <c r="P543" i="11"/>
  <c r="Q543" i="11"/>
  <c r="T543" i="11"/>
  <c r="U543" i="11"/>
  <c r="Y543" i="11"/>
  <c r="Z543" i="11"/>
  <c r="AF543" i="11"/>
  <c r="AG543" i="11"/>
  <c r="AO543" i="11"/>
  <c r="AX543" i="11"/>
  <c r="BA543" i="11"/>
  <c r="G544" i="11"/>
  <c r="H544" i="11"/>
  <c r="P544" i="11"/>
  <c r="Q544" i="11"/>
  <c r="T544" i="11"/>
  <c r="U544" i="11"/>
  <c r="Y544" i="11"/>
  <c r="Z544" i="11"/>
  <c r="AF544" i="11"/>
  <c r="AG544" i="11"/>
  <c r="AO544" i="11"/>
  <c r="AX544" i="11"/>
  <c r="BA544" i="11"/>
  <c r="G545" i="11"/>
  <c r="H545" i="11"/>
  <c r="P545" i="11"/>
  <c r="Q545" i="11"/>
  <c r="T545" i="11"/>
  <c r="U545" i="11"/>
  <c r="Y545" i="11"/>
  <c r="Z545" i="11"/>
  <c r="AF545" i="11"/>
  <c r="AG545" i="11"/>
  <c r="AO545" i="11"/>
  <c r="AX545" i="11"/>
  <c r="BA545" i="11"/>
  <c r="G546" i="11"/>
  <c r="H546" i="11"/>
  <c r="P546" i="11"/>
  <c r="Q546" i="11"/>
  <c r="T546" i="11"/>
  <c r="U546" i="11"/>
  <c r="Y546" i="11"/>
  <c r="Z546" i="11"/>
  <c r="AF546" i="11"/>
  <c r="AG546" i="11"/>
  <c r="AO546" i="11"/>
  <c r="AX546" i="11"/>
  <c r="BA546" i="11"/>
  <c r="G547" i="11"/>
  <c r="H547" i="11"/>
  <c r="P547" i="11"/>
  <c r="Q547" i="11"/>
  <c r="T547" i="11"/>
  <c r="U547" i="11"/>
  <c r="Y547" i="11"/>
  <c r="Z547" i="11"/>
  <c r="AF547" i="11"/>
  <c r="AG547" i="11"/>
  <c r="AO547" i="11"/>
  <c r="AX547" i="11"/>
  <c r="BA547" i="11"/>
  <c r="G548" i="11"/>
  <c r="H548" i="11"/>
  <c r="P548" i="11"/>
  <c r="Q548" i="11"/>
  <c r="T548" i="11"/>
  <c r="U548" i="11"/>
  <c r="Y548" i="11"/>
  <c r="Z548" i="11"/>
  <c r="AF548" i="11"/>
  <c r="AG548" i="11"/>
  <c r="AO548" i="11"/>
  <c r="AX548" i="11"/>
  <c r="BA548" i="11"/>
  <c r="G549" i="11"/>
  <c r="H549" i="11"/>
  <c r="P549" i="11"/>
  <c r="Q549" i="11"/>
  <c r="T549" i="11"/>
  <c r="U549" i="11"/>
  <c r="Y549" i="11"/>
  <c r="Z549" i="11"/>
  <c r="AF549" i="11"/>
  <c r="AG549" i="11"/>
  <c r="AO549" i="11"/>
  <c r="AX549" i="11"/>
  <c r="BA549" i="11"/>
  <c r="G550" i="11"/>
  <c r="H550" i="11"/>
  <c r="P550" i="11"/>
  <c r="Q550" i="11"/>
  <c r="T550" i="11"/>
  <c r="U550" i="11"/>
  <c r="Y550" i="11"/>
  <c r="Z550" i="11"/>
  <c r="AF550" i="11"/>
  <c r="AG550" i="11"/>
  <c r="AO550" i="11"/>
  <c r="AX550" i="11"/>
  <c r="BA550" i="11"/>
  <c r="G551" i="11"/>
  <c r="H551" i="11"/>
  <c r="P551" i="11"/>
  <c r="Q551" i="11"/>
  <c r="T551" i="11"/>
  <c r="U551" i="11"/>
  <c r="Y551" i="11"/>
  <c r="Z551" i="11"/>
  <c r="AF551" i="11"/>
  <c r="AG551" i="11"/>
  <c r="AO551" i="11"/>
  <c r="AX551" i="11"/>
  <c r="BA551" i="11"/>
  <c r="G552" i="11"/>
  <c r="H552" i="11"/>
  <c r="P552" i="11"/>
  <c r="Q552" i="11"/>
  <c r="T552" i="11"/>
  <c r="U552" i="11"/>
  <c r="Y552" i="11"/>
  <c r="Z552" i="11"/>
  <c r="AF552" i="11"/>
  <c r="AG552" i="11"/>
  <c r="AO552" i="11"/>
  <c r="AX552" i="11"/>
  <c r="BA552" i="11"/>
  <c r="G553" i="11"/>
  <c r="H553" i="11"/>
  <c r="P553" i="11"/>
  <c r="Q553" i="11"/>
  <c r="T553" i="11"/>
  <c r="U553" i="11"/>
  <c r="Y553" i="11"/>
  <c r="Z553" i="11"/>
  <c r="AF553" i="11"/>
  <c r="AG553" i="11"/>
  <c r="AO553" i="11"/>
  <c r="AX553" i="11"/>
  <c r="BA553" i="11"/>
  <c r="G554" i="11"/>
  <c r="H554" i="11"/>
  <c r="P554" i="11"/>
  <c r="Q554" i="11"/>
  <c r="T554" i="11"/>
  <c r="U554" i="11"/>
  <c r="Y554" i="11"/>
  <c r="Z554" i="11"/>
  <c r="AF554" i="11"/>
  <c r="AG554" i="11"/>
  <c r="AO554" i="11"/>
  <c r="AX554" i="11"/>
  <c r="BA554" i="11"/>
  <c r="G555" i="11"/>
  <c r="H555" i="11"/>
  <c r="P555" i="11"/>
  <c r="Q555" i="11"/>
  <c r="T555" i="11"/>
  <c r="U555" i="11"/>
  <c r="Y555" i="11"/>
  <c r="Z555" i="11"/>
  <c r="AF555" i="11"/>
  <c r="AG555" i="11"/>
  <c r="AO555" i="11"/>
  <c r="AX555" i="11"/>
  <c r="BA555" i="11"/>
  <c r="G556" i="11"/>
  <c r="H556" i="11"/>
  <c r="P556" i="11"/>
  <c r="Q556" i="11"/>
  <c r="T556" i="11"/>
  <c r="U556" i="11"/>
  <c r="Y556" i="11"/>
  <c r="Z556" i="11"/>
  <c r="AF556" i="11"/>
  <c r="AG556" i="11"/>
  <c r="AO556" i="11"/>
  <c r="AX556" i="11"/>
  <c r="BA556" i="11"/>
  <c r="G557" i="11"/>
  <c r="H557" i="11"/>
  <c r="P557" i="11"/>
  <c r="Q557" i="11"/>
  <c r="T557" i="11"/>
  <c r="U557" i="11"/>
  <c r="Y557" i="11"/>
  <c r="Z557" i="11"/>
  <c r="AF557" i="11"/>
  <c r="AG557" i="11"/>
  <c r="AO557" i="11"/>
  <c r="AX557" i="11"/>
  <c r="BA557" i="11"/>
  <c r="G558" i="11"/>
  <c r="H558" i="11"/>
  <c r="P558" i="11"/>
  <c r="Q558" i="11"/>
  <c r="T558" i="11"/>
  <c r="U558" i="11"/>
  <c r="Y558" i="11"/>
  <c r="Z558" i="11"/>
  <c r="AF558" i="11"/>
  <c r="AG558" i="11"/>
  <c r="AO558" i="11"/>
  <c r="AX558" i="11"/>
  <c r="BA558" i="11"/>
  <c r="G559" i="11"/>
  <c r="H559" i="11"/>
  <c r="P559" i="11"/>
  <c r="Q559" i="11"/>
  <c r="T559" i="11"/>
  <c r="U559" i="11"/>
  <c r="Y559" i="11"/>
  <c r="Z559" i="11"/>
  <c r="AF559" i="11"/>
  <c r="AG559" i="11"/>
  <c r="AO559" i="11"/>
  <c r="AX559" i="11"/>
  <c r="BA559" i="11"/>
  <c r="G560" i="11"/>
  <c r="H560" i="11"/>
  <c r="P560" i="11"/>
  <c r="Q560" i="11"/>
  <c r="T560" i="11"/>
  <c r="U560" i="11"/>
  <c r="Y560" i="11"/>
  <c r="Z560" i="11"/>
  <c r="AF560" i="11"/>
  <c r="AG560" i="11"/>
  <c r="AO560" i="11"/>
  <c r="AX560" i="11"/>
  <c r="BA560" i="11"/>
  <c r="G561" i="11"/>
  <c r="H561" i="11"/>
  <c r="P561" i="11"/>
  <c r="Q561" i="11"/>
  <c r="T561" i="11"/>
  <c r="U561" i="11"/>
  <c r="Y561" i="11"/>
  <c r="Z561" i="11"/>
  <c r="AF561" i="11"/>
  <c r="AG561" i="11"/>
  <c r="AO561" i="11"/>
  <c r="AX561" i="11"/>
  <c r="BA561" i="11"/>
  <c r="G562" i="11"/>
  <c r="H562" i="11"/>
  <c r="P562" i="11"/>
  <c r="Q562" i="11"/>
  <c r="T562" i="11"/>
  <c r="U562" i="11"/>
  <c r="Y562" i="11"/>
  <c r="Z562" i="11"/>
  <c r="AF562" i="11"/>
  <c r="AG562" i="11"/>
  <c r="AO562" i="11"/>
  <c r="AX562" i="11"/>
  <c r="BA562" i="11"/>
  <c r="G563" i="11"/>
  <c r="H563" i="11"/>
  <c r="P563" i="11"/>
  <c r="Q563" i="11"/>
  <c r="T563" i="11"/>
  <c r="U563" i="11"/>
  <c r="Y563" i="11"/>
  <c r="Z563" i="11"/>
  <c r="AF563" i="11"/>
  <c r="AG563" i="11"/>
  <c r="AO563" i="11"/>
  <c r="AX563" i="11"/>
  <c r="BA563" i="11"/>
  <c r="G564" i="11"/>
  <c r="H564" i="11"/>
  <c r="P564" i="11"/>
  <c r="Q564" i="11"/>
  <c r="T564" i="11"/>
  <c r="U564" i="11"/>
  <c r="Y564" i="11"/>
  <c r="Z564" i="11"/>
  <c r="AF564" i="11"/>
  <c r="AG564" i="11"/>
  <c r="AO564" i="11"/>
  <c r="AX564" i="11"/>
  <c r="BA564" i="11"/>
  <c r="G565" i="11"/>
  <c r="H565" i="11"/>
  <c r="P565" i="11"/>
  <c r="Q565" i="11"/>
  <c r="T565" i="11"/>
  <c r="U565" i="11"/>
  <c r="Y565" i="11"/>
  <c r="Z565" i="11"/>
  <c r="AF565" i="11"/>
  <c r="AG565" i="11"/>
  <c r="AO565" i="11"/>
  <c r="AX565" i="11"/>
  <c r="BA565" i="11"/>
  <c r="G566" i="11"/>
  <c r="H566" i="11"/>
  <c r="P566" i="11"/>
  <c r="Q566" i="11"/>
  <c r="T566" i="11"/>
  <c r="U566" i="11"/>
  <c r="Y566" i="11"/>
  <c r="Z566" i="11"/>
  <c r="AF566" i="11"/>
  <c r="AG566" i="11"/>
  <c r="AO566" i="11"/>
  <c r="AX566" i="11"/>
  <c r="BA566" i="11"/>
  <c r="G567" i="11"/>
  <c r="H567" i="11"/>
  <c r="P567" i="11"/>
  <c r="Q567" i="11"/>
  <c r="T567" i="11"/>
  <c r="U567" i="11"/>
  <c r="Y567" i="11"/>
  <c r="Z567" i="11"/>
  <c r="AF567" i="11"/>
  <c r="AG567" i="11"/>
  <c r="AO567" i="11"/>
  <c r="AX567" i="11"/>
  <c r="BA567" i="11"/>
  <c r="G568" i="11"/>
  <c r="H568" i="11"/>
  <c r="P568" i="11"/>
  <c r="Q568" i="11"/>
  <c r="T568" i="11"/>
  <c r="U568" i="11"/>
  <c r="Y568" i="11"/>
  <c r="Z568" i="11"/>
  <c r="AF568" i="11"/>
  <c r="AG568" i="11"/>
  <c r="AO568" i="11"/>
  <c r="AX568" i="11"/>
  <c r="BA568" i="11"/>
  <c r="G569" i="11"/>
  <c r="H569" i="11"/>
  <c r="P569" i="11"/>
  <c r="Q569" i="11"/>
  <c r="T569" i="11"/>
  <c r="U569" i="11"/>
  <c r="Y569" i="11"/>
  <c r="Z569" i="11"/>
  <c r="AF569" i="11"/>
  <c r="AG569" i="11"/>
  <c r="AO569" i="11"/>
  <c r="AX569" i="11"/>
  <c r="BA569" i="11"/>
  <c r="G570" i="11"/>
  <c r="H570" i="11"/>
  <c r="P570" i="11"/>
  <c r="Q570" i="11"/>
  <c r="T570" i="11"/>
  <c r="U570" i="11"/>
  <c r="Y570" i="11"/>
  <c r="Z570" i="11"/>
  <c r="AF570" i="11"/>
  <c r="AG570" i="11"/>
  <c r="AO570" i="11"/>
  <c r="AX570" i="11"/>
  <c r="BA570" i="11"/>
  <c r="G571" i="11"/>
  <c r="H571" i="11"/>
  <c r="P571" i="11"/>
  <c r="Q571" i="11"/>
  <c r="T571" i="11"/>
  <c r="U571" i="11"/>
  <c r="Y571" i="11"/>
  <c r="Z571" i="11"/>
  <c r="AF571" i="11"/>
  <c r="AG571" i="11"/>
  <c r="AO571" i="11"/>
  <c r="AX571" i="11"/>
  <c r="BA571" i="11"/>
  <c r="G572" i="11"/>
  <c r="H572" i="11"/>
  <c r="P572" i="11"/>
  <c r="Q572" i="11"/>
  <c r="T572" i="11"/>
  <c r="U572" i="11"/>
  <c r="Y572" i="11"/>
  <c r="Z572" i="11"/>
  <c r="AF572" i="11"/>
  <c r="AG572" i="11"/>
  <c r="AO572" i="11"/>
  <c r="AX572" i="11"/>
  <c r="BA572" i="11"/>
  <c r="G573" i="11"/>
  <c r="H573" i="11"/>
  <c r="P573" i="11"/>
  <c r="Q573" i="11"/>
  <c r="T573" i="11"/>
  <c r="U573" i="11"/>
  <c r="Y573" i="11"/>
  <c r="Z573" i="11"/>
  <c r="AF573" i="11"/>
  <c r="AG573" i="11"/>
  <c r="AO573" i="11"/>
  <c r="AX573" i="11"/>
  <c r="BA573" i="11"/>
  <c r="G574" i="11"/>
  <c r="H574" i="11"/>
  <c r="P574" i="11"/>
  <c r="Q574" i="11"/>
  <c r="T574" i="11"/>
  <c r="U574" i="11"/>
  <c r="Y574" i="11"/>
  <c r="Z574" i="11"/>
  <c r="AF574" i="11"/>
  <c r="AG574" i="11"/>
  <c r="AO574" i="11"/>
  <c r="AX574" i="11"/>
  <c r="BA574" i="11"/>
  <c r="G575" i="11"/>
  <c r="H575" i="11"/>
  <c r="P575" i="11"/>
  <c r="Q575" i="11"/>
  <c r="T575" i="11"/>
  <c r="U575" i="11"/>
  <c r="Y575" i="11"/>
  <c r="Z575" i="11"/>
  <c r="AF575" i="11"/>
  <c r="AG575" i="11"/>
  <c r="AO575" i="11"/>
  <c r="AX575" i="11"/>
  <c r="BA575" i="11"/>
  <c r="G576" i="11"/>
  <c r="H576" i="11"/>
  <c r="P576" i="11"/>
  <c r="Q576" i="11"/>
  <c r="T576" i="11"/>
  <c r="U576" i="11"/>
  <c r="Y576" i="11"/>
  <c r="Z576" i="11"/>
  <c r="AF576" i="11"/>
  <c r="AG576" i="11"/>
  <c r="AO576" i="11"/>
  <c r="AX576" i="11"/>
  <c r="BA576" i="11"/>
  <c r="G577" i="11"/>
  <c r="H577" i="11"/>
  <c r="P577" i="11"/>
  <c r="Q577" i="11"/>
  <c r="T577" i="11"/>
  <c r="U577" i="11"/>
  <c r="Y577" i="11"/>
  <c r="Z577" i="11"/>
  <c r="AF577" i="11"/>
  <c r="AG577" i="11"/>
  <c r="AO577" i="11"/>
  <c r="AX577" i="11"/>
  <c r="BA577" i="11"/>
  <c r="G578" i="11"/>
  <c r="H578" i="11"/>
  <c r="P578" i="11"/>
  <c r="Q578" i="11"/>
  <c r="T578" i="11"/>
  <c r="U578" i="11"/>
  <c r="Y578" i="11"/>
  <c r="Z578" i="11"/>
  <c r="AF578" i="11"/>
  <c r="AG578" i="11"/>
  <c r="AO578" i="11"/>
  <c r="AX578" i="11"/>
  <c r="BA578" i="11"/>
  <c r="G579" i="11"/>
  <c r="H579" i="11"/>
  <c r="P579" i="11"/>
  <c r="Q579" i="11"/>
  <c r="T579" i="11"/>
  <c r="U579" i="11"/>
  <c r="Y579" i="11"/>
  <c r="Z579" i="11"/>
  <c r="AF579" i="11"/>
  <c r="AG579" i="11"/>
  <c r="AO579" i="11"/>
  <c r="AX579" i="11"/>
  <c r="BA579" i="11"/>
  <c r="G580" i="11"/>
  <c r="H580" i="11"/>
  <c r="P580" i="11"/>
  <c r="Q580" i="11"/>
  <c r="T580" i="11"/>
  <c r="U580" i="11"/>
  <c r="Y580" i="11"/>
  <c r="Z580" i="11"/>
  <c r="AF580" i="11"/>
  <c r="AG580" i="11"/>
  <c r="AO580" i="11"/>
  <c r="AX580" i="11"/>
  <c r="BA580" i="11"/>
  <c r="G581" i="11"/>
  <c r="H581" i="11"/>
  <c r="P581" i="11"/>
  <c r="Q581" i="11"/>
  <c r="T581" i="11"/>
  <c r="U581" i="11"/>
  <c r="Y581" i="11"/>
  <c r="Z581" i="11"/>
  <c r="AF581" i="11"/>
  <c r="AG581" i="11"/>
  <c r="AO581" i="11"/>
  <c r="AX581" i="11"/>
  <c r="BA581" i="11"/>
  <c r="G582" i="11"/>
  <c r="H582" i="11"/>
  <c r="P582" i="11"/>
  <c r="Q582" i="11"/>
  <c r="T582" i="11"/>
  <c r="U582" i="11"/>
  <c r="Y582" i="11"/>
  <c r="Z582" i="11"/>
  <c r="AF582" i="11"/>
  <c r="AG582" i="11"/>
  <c r="AO582" i="11"/>
  <c r="AX582" i="11"/>
  <c r="BA582" i="11"/>
  <c r="G583" i="11"/>
  <c r="H583" i="11"/>
  <c r="P583" i="11"/>
  <c r="Q583" i="11"/>
  <c r="T583" i="11"/>
  <c r="U583" i="11"/>
  <c r="Y583" i="11"/>
  <c r="Z583" i="11"/>
  <c r="AF583" i="11"/>
  <c r="AG583" i="11"/>
  <c r="AO583" i="11"/>
  <c r="AX583" i="11"/>
  <c r="BA583" i="11"/>
  <c r="G584" i="11"/>
  <c r="H584" i="11"/>
  <c r="P584" i="11"/>
  <c r="Q584" i="11"/>
  <c r="T584" i="11"/>
  <c r="U584" i="11"/>
  <c r="Y584" i="11"/>
  <c r="Z584" i="11"/>
  <c r="AF584" i="11"/>
  <c r="AG584" i="11"/>
  <c r="AO584" i="11"/>
  <c r="AX584" i="11"/>
  <c r="BA584" i="11"/>
  <c r="G585" i="11"/>
  <c r="H585" i="11"/>
  <c r="P585" i="11"/>
  <c r="Q585" i="11"/>
  <c r="T585" i="11"/>
  <c r="U585" i="11"/>
  <c r="Y585" i="11"/>
  <c r="Z585" i="11"/>
  <c r="AF585" i="11"/>
  <c r="AG585" i="11"/>
  <c r="AO585" i="11"/>
  <c r="AX585" i="11"/>
  <c r="BA585" i="11"/>
  <c r="G586" i="11"/>
  <c r="H586" i="11"/>
  <c r="P586" i="11"/>
  <c r="Q586" i="11"/>
  <c r="T586" i="11"/>
  <c r="U586" i="11"/>
  <c r="Y586" i="11"/>
  <c r="Z586" i="11"/>
  <c r="AF586" i="11"/>
  <c r="AG586" i="11"/>
  <c r="AO586" i="11"/>
  <c r="AX586" i="11"/>
  <c r="BA586" i="11"/>
  <c r="G587" i="11"/>
  <c r="H587" i="11"/>
  <c r="P587" i="11"/>
  <c r="Q587" i="11"/>
  <c r="T587" i="11"/>
  <c r="U587" i="11"/>
  <c r="Y587" i="11"/>
  <c r="Z587" i="11"/>
  <c r="AF587" i="11"/>
  <c r="AG587" i="11"/>
  <c r="AO587" i="11"/>
  <c r="AX587" i="11"/>
  <c r="BA587" i="11"/>
  <c r="G588" i="11"/>
  <c r="H588" i="11"/>
  <c r="P588" i="11"/>
  <c r="Q588" i="11"/>
  <c r="T588" i="11"/>
  <c r="U588" i="11"/>
  <c r="Y588" i="11"/>
  <c r="Z588" i="11"/>
  <c r="AF588" i="11"/>
  <c r="AG588" i="11"/>
  <c r="AO588" i="11"/>
  <c r="AX588" i="11"/>
  <c r="BA588" i="11"/>
  <c r="G589" i="11"/>
  <c r="H589" i="11"/>
  <c r="P589" i="11"/>
  <c r="Q589" i="11"/>
  <c r="T589" i="11"/>
  <c r="U589" i="11"/>
  <c r="Y589" i="11"/>
  <c r="Z589" i="11"/>
  <c r="AF589" i="11"/>
  <c r="AG589" i="11"/>
  <c r="AO589" i="11"/>
  <c r="AX589" i="11"/>
  <c r="BA589" i="11"/>
  <c r="G590" i="11"/>
  <c r="H590" i="11"/>
  <c r="P590" i="11"/>
  <c r="Q590" i="11"/>
  <c r="T590" i="11"/>
  <c r="U590" i="11"/>
  <c r="Y590" i="11"/>
  <c r="Z590" i="11"/>
  <c r="AF590" i="11"/>
  <c r="AG590" i="11"/>
  <c r="AO590" i="11"/>
  <c r="AX590" i="11"/>
  <c r="BA590" i="11"/>
  <c r="G591" i="11"/>
  <c r="H591" i="11"/>
  <c r="P591" i="11"/>
  <c r="Q591" i="11"/>
  <c r="T591" i="11"/>
  <c r="U591" i="11"/>
  <c r="Y591" i="11"/>
  <c r="Z591" i="11"/>
  <c r="AF591" i="11"/>
  <c r="AG591" i="11"/>
  <c r="AO591" i="11"/>
  <c r="AX591" i="11"/>
  <c r="BA591" i="11"/>
  <c r="G592" i="11"/>
  <c r="H592" i="11"/>
  <c r="P592" i="11"/>
  <c r="Q592" i="11"/>
  <c r="T592" i="11"/>
  <c r="U592" i="11"/>
  <c r="Y592" i="11"/>
  <c r="Z592" i="11"/>
  <c r="AF592" i="11"/>
  <c r="AG592" i="11"/>
  <c r="AO592" i="11"/>
  <c r="AX592" i="11"/>
  <c r="BA592" i="11"/>
  <c r="G593" i="11"/>
  <c r="H593" i="11"/>
  <c r="P593" i="11"/>
  <c r="Q593" i="11"/>
  <c r="T593" i="11"/>
  <c r="U593" i="11"/>
  <c r="Y593" i="11"/>
  <c r="Z593" i="11"/>
  <c r="AF593" i="11"/>
  <c r="AG593" i="11"/>
  <c r="AO593" i="11"/>
  <c r="AX593" i="11"/>
  <c r="BA593" i="11"/>
  <c r="G594" i="11"/>
  <c r="H594" i="11"/>
  <c r="P594" i="11"/>
  <c r="Q594" i="11"/>
  <c r="T594" i="11"/>
  <c r="U594" i="11"/>
  <c r="Y594" i="11"/>
  <c r="Z594" i="11"/>
  <c r="AF594" i="11"/>
  <c r="AG594" i="11"/>
  <c r="AO594" i="11"/>
  <c r="AX594" i="11"/>
  <c r="BA594" i="11"/>
  <c r="G595" i="11"/>
  <c r="H595" i="11"/>
  <c r="P595" i="11"/>
  <c r="Q595" i="11"/>
  <c r="T595" i="11"/>
  <c r="U595" i="11"/>
  <c r="Y595" i="11"/>
  <c r="Z595" i="11"/>
  <c r="AF595" i="11"/>
  <c r="AG595" i="11"/>
  <c r="AO595" i="11"/>
  <c r="AX595" i="11"/>
  <c r="BA595" i="11"/>
  <c r="G596" i="11"/>
  <c r="H596" i="11"/>
  <c r="P596" i="11"/>
  <c r="Q596" i="11"/>
  <c r="T596" i="11"/>
  <c r="U596" i="11"/>
  <c r="Y596" i="11"/>
  <c r="Z596" i="11"/>
  <c r="AF596" i="11"/>
  <c r="AG596" i="11"/>
  <c r="AO596" i="11"/>
  <c r="AX596" i="11"/>
  <c r="BA596" i="11"/>
  <c r="G597" i="11"/>
  <c r="H597" i="11"/>
  <c r="P597" i="11"/>
  <c r="Q597" i="11"/>
  <c r="T597" i="11"/>
  <c r="U597" i="11"/>
  <c r="Y597" i="11"/>
  <c r="Z597" i="11"/>
  <c r="AF597" i="11"/>
  <c r="AG597" i="11"/>
  <c r="AO597" i="11"/>
  <c r="AX597" i="11"/>
  <c r="BA597" i="11"/>
  <c r="G598" i="11"/>
  <c r="H598" i="11"/>
  <c r="P598" i="11"/>
  <c r="Q598" i="11"/>
  <c r="T598" i="11"/>
  <c r="U598" i="11"/>
  <c r="Y598" i="11"/>
  <c r="Z598" i="11"/>
  <c r="AF598" i="11"/>
  <c r="AG598" i="11"/>
  <c r="AO598" i="11"/>
  <c r="AX598" i="11"/>
  <c r="BA598" i="11"/>
  <c r="G599" i="11"/>
  <c r="H599" i="11"/>
  <c r="P599" i="11"/>
  <c r="Q599" i="11"/>
  <c r="T599" i="11"/>
  <c r="U599" i="11"/>
  <c r="Y599" i="11"/>
  <c r="Z599" i="11"/>
  <c r="AF599" i="11"/>
  <c r="AG599" i="11"/>
  <c r="AO599" i="11"/>
  <c r="AX599" i="11"/>
  <c r="BA599" i="11"/>
  <c r="G600" i="11"/>
  <c r="H600" i="11"/>
  <c r="P600" i="11"/>
  <c r="Q600" i="11"/>
  <c r="T600" i="11"/>
  <c r="U600" i="11"/>
  <c r="Y600" i="11"/>
  <c r="Z600" i="11"/>
  <c r="AF600" i="11"/>
  <c r="AG600" i="11"/>
  <c r="AO600" i="11"/>
  <c r="AX600" i="11"/>
  <c r="BA600" i="11"/>
  <c r="G601" i="11"/>
  <c r="H601" i="11"/>
  <c r="P601" i="11"/>
  <c r="Q601" i="11"/>
  <c r="T601" i="11"/>
  <c r="U601" i="11"/>
  <c r="Y601" i="11"/>
  <c r="Z601" i="11"/>
  <c r="AF601" i="11"/>
  <c r="AG601" i="11"/>
  <c r="AO601" i="11"/>
  <c r="AX601" i="11"/>
  <c r="BA601" i="11"/>
  <c r="G602" i="11"/>
  <c r="H602" i="11"/>
  <c r="P602" i="11"/>
  <c r="Q602" i="11"/>
  <c r="T602" i="11"/>
  <c r="U602" i="11"/>
  <c r="Y602" i="11"/>
  <c r="Z602" i="11"/>
  <c r="AF602" i="11"/>
  <c r="AG602" i="11"/>
  <c r="AO602" i="11"/>
  <c r="AX602" i="11"/>
  <c r="BA602" i="11"/>
  <c r="G603" i="11"/>
  <c r="H603" i="11"/>
  <c r="P603" i="11"/>
  <c r="Q603" i="11"/>
  <c r="T603" i="11"/>
  <c r="U603" i="11"/>
  <c r="Y603" i="11"/>
  <c r="Z603" i="11"/>
  <c r="AF603" i="11"/>
  <c r="AG603" i="11"/>
  <c r="AO603" i="11"/>
  <c r="AX603" i="11"/>
  <c r="BA603" i="11"/>
  <c r="G604" i="11"/>
  <c r="H604" i="11"/>
  <c r="P604" i="11"/>
  <c r="Q604" i="11"/>
  <c r="T604" i="11"/>
  <c r="U604" i="11"/>
  <c r="Y604" i="11"/>
  <c r="Z604" i="11"/>
  <c r="AF604" i="11"/>
  <c r="AG604" i="11"/>
  <c r="AO604" i="11"/>
  <c r="AX604" i="11"/>
  <c r="BA604" i="11"/>
  <c r="G605" i="11"/>
  <c r="H605" i="11"/>
  <c r="P605" i="11"/>
  <c r="Q605" i="11"/>
  <c r="T605" i="11"/>
  <c r="U605" i="11"/>
  <c r="Y605" i="11"/>
  <c r="Z605" i="11"/>
  <c r="AF605" i="11"/>
  <c r="AG605" i="11"/>
  <c r="AO605" i="11"/>
  <c r="AX605" i="11"/>
  <c r="BA605" i="11"/>
  <c r="G606" i="11"/>
  <c r="H606" i="11"/>
  <c r="P606" i="11"/>
  <c r="Q606" i="11"/>
  <c r="T606" i="11"/>
  <c r="U606" i="11"/>
  <c r="Y606" i="11"/>
  <c r="Z606" i="11"/>
  <c r="AF606" i="11"/>
  <c r="AG606" i="11"/>
  <c r="AO606" i="11"/>
  <c r="AX606" i="11"/>
  <c r="BA606" i="11"/>
  <c r="G607" i="11"/>
  <c r="H607" i="11"/>
  <c r="P607" i="11"/>
  <c r="Q607" i="11"/>
  <c r="T607" i="11"/>
  <c r="U607" i="11"/>
  <c r="Y607" i="11"/>
  <c r="Z607" i="11"/>
  <c r="AF607" i="11"/>
  <c r="AG607" i="11"/>
  <c r="AO607" i="11"/>
  <c r="AX607" i="11"/>
  <c r="BA607" i="11"/>
  <c r="G608" i="11"/>
  <c r="H608" i="11"/>
  <c r="P608" i="11"/>
  <c r="Q608" i="11"/>
  <c r="T608" i="11"/>
  <c r="U608" i="11"/>
  <c r="Y608" i="11"/>
  <c r="Z608" i="11"/>
  <c r="AF608" i="11"/>
  <c r="AG608" i="11"/>
  <c r="AO608" i="11"/>
  <c r="AX608" i="11"/>
  <c r="BA608" i="11"/>
  <c r="G609" i="11"/>
  <c r="H609" i="11"/>
  <c r="P609" i="11"/>
  <c r="Q609" i="11"/>
  <c r="T609" i="11"/>
  <c r="U609" i="11"/>
  <c r="Y609" i="11"/>
  <c r="Z609" i="11"/>
  <c r="AF609" i="11"/>
  <c r="AG609" i="11"/>
  <c r="AO609" i="11"/>
  <c r="AX609" i="11"/>
  <c r="BA609" i="11"/>
  <c r="G610" i="11"/>
  <c r="H610" i="11"/>
  <c r="P610" i="11"/>
  <c r="Q610" i="11"/>
  <c r="T610" i="11"/>
  <c r="U610" i="11"/>
  <c r="Y610" i="11"/>
  <c r="Z610" i="11"/>
  <c r="AF610" i="11"/>
  <c r="AG610" i="11"/>
  <c r="AO610" i="11"/>
  <c r="AX610" i="11"/>
  <c r="BA610" i="11"/>
  <c r="G611" i="11"/>
  <c r="H611" i="11"/>
  <c r="P611" i="11"/>
  <c r="Q611" i="11"/>
  <c r="T611" i="11"/>
  <c r="U611" i="11"/>
  <c r="Y611" i="11"/>
  <c r="Z611" i="11"/>
  <c r="AF611" i="11"/>
  <c r="AG611" i="11"/>
  <c r="AO611" i="11"/>
  <c r="AX611" i="11"/>
  <c r="BA611" i="11"/>
  <c r="G612" i="11"/>
  <c r="H612" i="11"/>
  <c r="P612" i="11"/>
  <c r="Q612" i="11"/>
  <c r="T612" i="11"/>
  <c r="U612" i="11"/>
  <c r="Y612" i="11"/>
  <c r="Z612" i="11"/>
  <c r="AF612" i="11"/>
  <c r="AG612" i="11"/>
  <c r="AO612" i="11"/>
  <c r="AX612" i="11"/>
  <c r="BA612" i="11"/>
  <c r="G613" i="11"/>
  <c r="H613" i="11"/>
  <c r="P613" i="11"/>
  <c r="Q613" i="11"/>
  <c r="T613" i="11"/>
  <c r="U613" i="11"/>
  <c r="Y613" i="11"/>
  <c r="Z613" i="11"/>
  <c r="AF613" i="11"/>
  <c r="AG613" i="11"/>
  <c r="AO613" i="11"/>
  <c r="AX613" i="11"/>
  <c r="BA613" i="11"/>
  <c r="G614" i="11"/>
  <c r="H614" i="11"/>
  <c r="P614" i="11"/>
  <c r="Q614" i="11"/>
  <c r="T614" i="11"/>
  <c r="U614" i="11"/>
  <c r="Y614" i="11"/>
  <c r="Z614" i="11"/>
  <c r="AF614" i="11"/>
  <c r="AG614" i="11"/>
  <c r="AO614" i="11"/>
  <c r="AX614" i="11"/>
  <c r="BA614" i="11"/>
  <c r="G615" i="11"/>
  <c r="H615" i="11"/>
  <c r="P615" i="11"/>
  <c r="Q615" i="11"/>
  <c r="T615" i="11"/>
  <c r="U615" i="11"/>
  <c r="Y615" i="11"/>
  <c r="Z615" i="11"/>
  <c r="AF615" i="11"/>
  <c r="AG615" i="11"/>
  <c r="AO615" i="11"/>
  <c r="AX615" i="11"/>
  <c r="BA615" i="11"/>
  <c r="G616" i="11"/>
  <c r="H616" i="11"/>
  <c r="P616" i="11"/>
  <c r="Q616" i="11"/>
  <c r="T616" i="11"/>
  <c r="U616" i="11"/>
  <c r="Y616" i="11"/>
  <c r="Z616" i="11"/>
  <c r="AF616" i="11"/>
  <c r="AG616" i="11"/>
  <c r="AO616" i="11"/>
  <c r="AX616" i="11"/>
  <c r="BA616" i="11"/>
  <c r="G617" i="11"/>
  <c r="H617" i="11"/>
  <c r="P617" i="11"/>
  <c r="Q617" i="11"/>
  <c r="T617" i="11"/>
  <c r="U617" i="11"/>
  <c r="Y617" i="11"/>
  <c r="Z617" i="11"/>
  <c r="AF617" i="11"/>
  <c r="AG617" i="11"/>
  <c r="AO617" i="11"/>
  <c r="AX617" i="11"/>
  <c r="BA617" i="11"/>
  <c r="G618" i="11"/>
  <c r="H618" i="11"/>
  <c r="P618" i="11"/>
  <c r="Q618" i="11"/>
  <c r="T618" i="11"/>
  <c r="U618" i="11"/>
  <c r="Y618" i="11"/>
  <c r="Z618" i="11"/>
  <c r="AF618" i="11"/>
  <c r="AG618" i="11"/>
  <c r="AO618" i="11"/>
  <c r="AX618" i="11"/>
  <c r="BA618" i="11"/>
  <c r="G619" i="11"/>
  <c r="H619" i="11"/>
  <c r="P619" i="11"/>
  <c r="Q619" i="11"/>
  <c r="T619" i="11"/>
  <c r="U619" i="11"/>
  <c r="Y619" i="11"/>
  <c r="Z619" i="11"/>
  <c r="AF619" i="11"/>
  <c r="AG619" i="11"/>
  <c r="AO619" i="11"/>
  <c r="AX619" i="11"/>
  <c r="BA619" i="11"/>
  <c r="G620" i="11"/>
  <c r="H620" i="11"/>
  <c r="P620" i="11"/>
  <c r="Q620" i="11"/>
  <c r="T620" i="11"/>
  <c r="U620" i="11"/>
  <c r="Y620" i="11"/>
  <c r="Z620" i="11"/>
  <c r="AF620" i="11"/>
  <c r="AG620" i="11"/>
  <c r="AO620" i="11"/>
  <c r="AX620" i="11"/>
  <c r="BA620" i="11"/>
  <c r="G621" i="11"/>
  <c r="H621" i="11"/>
  <c r="P621" i="11"/>
  <c r="Q621" i="11"/>
  <c r="T621" i="11"/>
  <c r="U621" i="11"/>
  <c r="Y621" i="11"/>
  <c r="Z621" i="11"/>
  <c r="AF621" i="11"/>
  <c r="AG621" i="11"/>
  <c r="AO621" i="11"/>
  <c r="AX621" i="11"/>
  <c r="BA621" i="11"/>
  <c r="G622" i="11"/>
  <c r="H622" i="11"/>
  <c r="P622" i="11"/>
  <c r="Q622" i="11"/>
  <c r="T622" i="11"/>
  <c r="U622" i="11"/>
  <c r="Y622" i="11"/>
  <c r="Z622" i="11"/>
  <c r="AF622" i="11"/>
  <c r="AG622" i="11"/>
  <c r="AO622" i="11"/>
  <c r="AX622" i="11"/>
  <c r="BA622" i="11"/>
  <c r="G623" i="11"/>
  <c r="H623" i="11"/>
  <c r="P623" i="11"/>
  <c r="Q623" i="11"/>
  <c r="T623" i="11"/>
  <c r="U623" i="11"/>
  <c r="Y623" i="11"/>
  <c r="Z623" i="11"/>
  <c r="AF623" i="11"/>
  <c r="AG623" i="11"/>
  <c r="AO623" i="11"/>
  <c r="AX623" i="11"/>
  <c r="BA623" i="11"/>
  <c r="G624" i="11"/>
  <c r="H624" i="11"/>
  <c r="P624" i="11"/>
  <c r="Q624" i="11"/>
  <c r="T624" i="11"/>
  <c r="U624" i="11"/>
  <c r="Y624" i="11"/>
  <c r="Z624" i="11"/>
  <c r="AF624" i="11"/>
  <c r="AG624" i="11"/>
  <c r="AO624" i="11"/>
  <c r="AX624" i="11"/>
  <c r="BA624" i="11"/>
  <c r="G625" i="11"/>
  <c r="H625" i="11"/>
  <c r="P625" i="11"/>
  <c r="Q625" i="11"/>
  <c r="T625" i="11"/>
  <c r="U625" i="11"/>
  <c r="Y625" i="11"/>
  <c r="Z625" i="11"/>
  <c r="AF625" i="11"/>
  <c r="AG625" i="11"/>
  <c r="AO625" i="11"/>
  <c r="AX625" i="11"/>
  <c r="BA625" i="11"/>
  <c r="G626" i="11"/>
  <c r="H626" i="11"/>
  <c r="P626" i="11"/>
  <c r="Q626" i="11"/>
  <c r="T626" i="11"/>
  <c r="U626" i="11"/>
  <c r="Y626" i="11"/>
  <c r="Z626" i="11"/>
  <c r="AF626" i="11"/>
  <c r="AG626" i="11"/>
  <c r="AO626" i="11"/>
  <c r="AX626" i="11"/>
  <c r="BA626" i="11"/>
  <c r="G627" i="11"/>
  <c r="H627" i="11"/>
  <c r="P627" i="11"/>
  <c r="Q627" i="11"/>
  <c r="T627" i="11"/>
  <c r="U627" i="11"/>
  <c r="Y627" i="11"/>
  <c r="Z627" i="11"/>
  <c r="AF627" i="11"/>
  <c r="AG627" i="11"/>
  <c r="AO627" i="11"/>
  <c r="AX627" i="11"/>
  <c r="BA627" i="11"/>
  <c r="G628" i="11"/>
  <c r="H628" i="11"/>
  <c r="P628" i="11"/>
  <c r="Q628" i="11"/>
  <c r="T628" i="11"/>
  <c r="U628" i="11"/>
  <c r="Y628" i="11"/>
  <c r="Z628" i="11"/>
  <c r="AF628" i="11"/>
  <c r="AG628" i="11"/>
  <c r="AO628" i="11"/>
  <c r="AX628" i="11"/>
  <c r="BA628" i="11"/>
  <c r="G629" i="11"/>
  <c r="H629" i="11"/>
  <c r="P629" i="11"/>
  <c r="Q629" i="11"/>
  <c r="T629" i="11"/>
  <c r="U629" i="11"/>
  <c r="Y629" i="11"/>
  <c r="Z629" i="11"/>
  <c r="AF629" i="11"/>
  <c r="AG629" i="11"/>
  <c r="AO629" i="11"/>
  <c r="AX629" i="11"/>
  <c r="BA629" i="11"/>
  <c r="G630" i="11"/>
  <c r="H630" i="11"/>
  <c r="P630" i="11"/>
  <c r="Q630" i="11"/>
  <c r="T630" i="11"/>
  <c r="U630" i="11"/>
  <c r="Y630" i="11"/>
  <c r="Z630" i="11"/>
  <c r="AF630" i="11"/>
  <c r="AG630" i="11"/>
  <c r="AO630" i="11"/>
  <c r="AX630" i="11"/>
  <c r="BA630" i="11"/>
  <c r="G631" i="11"/>
  <c r="H631" i="11"/>
  <c r="P631" i="11"/>
  <c r="Q631" i="11"/>
  <c r="T631" i="11"/>
  <c r="U631" i="11"/>
  <c r="Y631" i="11"/>
  <c r="Z631" i="11"/>
  <c r="AF631" i="11"/>
  <c r="AG631" i="11"/>
  <c r="AO631" i="11"/>
  <c r="AX631" i="11"/>
  <c r="BA631" i="11"/>
  <c r="G632" i="11"/>
  <c r="H632" i="11"/>
  <c r="P632" i="11"/>
  <c r="Q632" i="11"/>
  <c r="T632" i="11"/>
  <c r="U632" i="11"/>
  <c r="Y632" i="11"/>
  <c r="Z632" i="11"/>
  <c r="AF632" i="11"/>
  <c r="AG632" i="11"/>
  <c r="AO632" i="11"/>
  <c r="AX632" i="11"/>
  <c r="BA632" i="11"/>
  <c r="G633" i="11"/>
  <c r="H633" i="11"/>
  <c r="P633" i="11"/>
  <c r="Q633" i="11"/>
  <c r="T633" i="11"/>
  <c r="U633" i="11"/>
  <c r="Y633" i="11"/>
  <c r="Z633" i="11"/>
  <c r="AF633" i="11"/>
  <c r="AG633" i="11"/>
  <c r="AO633" i="11"/>
  <c r="AX633" i="11"/>
  <c r="BA633" i="11"/>
  <c r="G634" i="11"/>
  <c r="H634" i="11"/>
  <c r="P634" i="11"/>
  <c r="Q634" i="11"/>
  <c r="T634" i="11"/>
  <c r="U634" i="11"/>
  <c r="Y634" i="11"/>
  <c r="Z634" i="11"/>
  <c r="AF634" i="11"/>
  <c r="AG634" i="11"/>
  <c r="AO634" i="11"/>
  <c r="AX634" i="11"/>
  <c r="BA634" i="11"/>
  <c r="G635" i="11"/>
  <c r="H635" i="11"/>
  <c r="P635" i="11"/>
  <c r="Q635" i="11"/>
  <c r="T635" i="11"/>
  <c r="U635" i="11"/>
  <c r="Y635" i="11"/>
  <c r="Z635" i="11"/>
  <c r="AF635" i="11"/>
  <c r="AG635" i="11"/>
  <c r="AO635" i="11"/>
  <c r="AX635" i="11"/>
  <c r="BA635" i="11"/>
  <c r="G636" i="11"/>
  <c r="H636" i="11"/>
  <c r="P636" i="11"/>
  <c r="Q636" i="11"/>
  <c r="T636" i="11"/>
  <c r="U636" i="11"/>
  <c r="Y636" i="11"/>
  <c r="Z636" i="11"/>
  <c r="AF636" i="11"/>
  <c r="AG636" i="11"/>
  <c r="AO636" i="11"/>
  <c r="AX636" i="11"/>
  <c r="BA636" i="11"/>
  <c r="G637" i="11"/>
  <c r="H637" i="11"/>
  <c r="P637" i="11"/>
  <c r="Q637" i="11"/>
  <c r="T637" i="11"/>
  <c r="U637" i="11"/>
  <c r="Y637" i="11"/>
  <c r="Z637" i="11"/>
  <c r="AF637" i="11"/>
  <c r="AG637" i="11"/>
  <c r="AO637" i="11"/>
  <c r="AX637" i="11"/>
  <c r="BA637" i="11"/>
  <c r="G638" i="11"/>
  <c r="H638" i="11"/>
  <c r="P638" i="11"/>
  <c r="Q638" i="11"/>
  <c r="T638" i="11"/>
  <c r="U638" i="11"/>
  <c r="Y638" i="11"/>
  <c r="Z638" i="11"/>
  <c r="AF638" i="11"/>
  <c r="AG638" i="11"/>
  <c r="AO638" i="11"/>
  <c r="AX638" i="11"/>
  <c r="BA638" i="11"/>
  <c r="G639" i="11"/>
  <c r="H639" i="11"/>
  <c r="P639" i="11"/>
  <c r="Q639" i="11"/>
  <c r="T639" i="11"/>
  <c r="U639" i="11"/>
  <c r="Y639" i="11"/>
  <c r="Z639" i="11"/>
  <c r="AF639" i="11"/>
  <c r="AG639" i="11"/>
  <c r="AO639" i="11"/>
  <c r="AX639" i="11"/>
  <c r="BA639" i="11"/>
  <c r="G640" i="11"/>
  <c r="H640" i="11"/>
  <c r="P640" i="11"/>
  <c r="Q640" i="11"/>
  <c r="T640" i="11"/>
  <c r="U640" i="11"/>
  <c r="Y640" i="11"/>
  <c r="Z640" i="11"/>
  <c r="AF640" i="11"/>
  <c r="AG640" i="11"/>
  <c r="AO640" i="11"/>
  <c r="AX640" i="11"/>
  <c r="BA640" i="11"/>
  <c r="G641" i="11"/>
  <c r="H641" i="11"/>
  <c r="P641" i="11"/>
  <c r="Q641" i="11"/>
  <c r="T641" i="11"/>
  <c r="U641" i="11"/>
  <c r="Y641" i="11"/>
  <c r="Z641" i="11"/>
  <c r="AF641" i="11"/>
  <c r="AG641" i="11"/>
  <c r="AO641" i="11"/>
  <c r="AX641" i="11"/>
  <c r="BA641" i="11"/>
  <c r="G642" i="11"/>
  <c r="H642" i="11"/>
  <c r="P642" i="11"/>
  <c r="Q642" i="11"/>
  <c r="T642" i="11"/>
  <c r="U642" i="11"/>
  <c r="Y642" i="11"/>
  <c r="Z642" i="11"/>
  <c r="AF642" i="11"/>
  <c r="AG642" i="11"/>
  <c r="AO642" i="11"/>
  <c r="AX642" i="11"/>
  <c r="BA642" i="11"/>
  <c r="G643" i="11"/>
  <c r="H643" i="11"/>
  <c r="P643" i="11"/>
  <c r="Q643" i="11"/>
  <c r="T643" i="11"/>
  <c r="U643" i="11"/>
  <c r="Y643" i="11"/>
  <c r="Z643" i="11"/>
  <c r="AF643" i="11"/>
  <c r="AG643" i="11"/>
  <c r="AO643" i="11"/>
  <c r="AX643" i="11"/>
  <c r="BA643" i="11"/>
  <c r="G644" i="11"/>
  <c r="H644" i="11"/>
  <c r="P644" i="11"/>
  <c r="Q644" i="11"/>
  <c r="T644" i="11"/>
  <c r="U644" i="11"/>
  <c r="Y644" i="11"/>
  <c r="Z644" i="11"/>
  <c r="AF644" i="11"/>
  <c r="AG644" i="11"/>
  <c r="AO644" i="11"/>
  <c r="AX644" i="11"/>
  <c r="BA644" i="11"/>
  <c r="G645" i="11"/>
  <c r="H645" i="11"/>
  <c r="P645" i="11"/>
  <c r="Q645" i="11"/>
  <c r="T645" i="11"/>
  <c r="U645" i="11"/>
  <c r="Y645" i="11"/>
  <c r="Z645" i="11"/>
  <c r="AF645" i="11"/>
  <c r="AG645" i="11"/>
  <c r="AO645" i="11"/>
  <c r="AX645" i="11"/>
  <c r="BA645" i="11"/>
  <c r="G646" i="11"/>
  <c r="H646" i="11"/>
  <c r="P646" i="11"/>
  <c r="Q646" i="11"/>
  <c r="T646" i="11"/>
  <c r="U646" i="11"/>
  <c r="Y646" i="11"/>
  <c r="Z646" i="11"/>
  <c r="AF646" i="11"/>
  <c r="AG646" i="11"/>
  <c r="AO646" i="11"/>
  <c r="AX646" i="11"/>
  <c r="BA646" i="11"/>
  <c r="G647" i="11"/>
  <c r="H647" i="11"/>
  <c r="P647" i="11"/>
  <c r="Q647" i="11"/>
  <c r="T647" i="11"/>
  <c r="U647" i="11"/>
  <c r="Y647" i="11"/>
  <c r="Z647" i="11"/>
  <c r="AF647" i="11"/>
  <c r="AG647" i="11"/>
  <c r="AO647" i="11"/>
  <c r="AX647" i="11"/>
  <c r="BA647" i="11"/>
  <c r="G648" i="11"/>
  <c r="H648" i="11"/>
  <c r="P648" i="11"/>
  <c r="Q648" i="11"/>
  <c r="T648" i="11"/>
  <c r="U648" i="11"/>
  <c r="Y648" i="11"/>
  <c r="Z648" i="11"/>
  <c r="AF648" i="11"/>
  <c r="AG648" i="11"/>
  <c r="AO648" i="11"/>
  <c r="AX648" i="11"/>
  <c r="BA648" i="11"/>
  <c r="G649" i="11"/>
  <c r="H649" i="11"/>
  <c r="P649" i="11"/>
  <c r="Q649" i="11"/>
  <c r="T649" i="11"/>
  <c r="U649" i="11"/>
  <c r="Y649" i="11"/>
  <c r="Z649" i="11"/>
  <c r="AF649" i="11"/>
  <c r="AG649" i="11"/>
  <c r="AO649" i="11"/>
  <c r="AX649" i="11"/>
  <c r="BA649" i="11"/>
  <c r="G650" i="11"/>
  <c r="H650" i="11"/>
  <c r="P650" i="11"/>
  <c r="Q650" i="11"/>
  <c r="T650" i="11"/>
  <c r="U650" i="11"/>
  <c r="Y650" i="11"/>
  <c r="Z650" i="11"/>
  <c r="AF650" i="11"/>
  <c r="AG650" i="11"/>
  <c r="AO650" i="11"/>
  <c r="AX650" i="11"/>
  <c r="BA650" i="11"/>
  <c r="G651" i="11"/>
  <c r="H651" i="11"/>
  <c r="P651" i="11"/>
  <c r="Q651" i="11"/>
  <c r="T651" i="11"/>
  <c r="U651" i="11"/>
  <c r="Y651" i="11"/>
  <c r="Z651" i="11"/>
  <c r="AF651" i="11"/>
  <c r="AG651" i="11"/>
  <c r="AO651" i="11"/>
  <c r="AX651" i="11"/>
  <c r="BA651" i="11"/>
  <c r="G652" i="11"/>
  <c r="H652" i="11"/>
  <c r="P652" i="11"/>
  <c r="Q652" i="11"/>
  <c r="T652" i="11"/>
  <c r="U652" i="11"/>
  <c r="Y652" i="11"/>
  <c r="Z652" i="11"/>
  <c r="AF652" i="11"/>
  <c r="AG652" i="11"/>
  <c r="AO652" i="11"/>
  <c r="AX652" i="11"/>
  <c r="BA652" i="11"/>
  <c r="G653" i="11"/>
  <c r="H653" i="11"/>
  <c r="P653" i="11"/>
  <c r="Q653" i="11"/>
  <c r="T653" i="11"/>
  <c r="U653" i="11"/>
  <c r="Y653" i="11"/>
  <c r="Z653" i="11"/>
  <c r="AF653" i="11"/>
  <c r="AG653" i="11"/>
  <c r="AO653" i="11"/>
  <c r="AX653" i="11"/>
  <c r="BA653" i="11"/>
  <c r="G654" i="11"/>
  <c r="H654" i="11"/>
  <c r="P654" i="11"/>
  <c r="Q654" i="11"/>
  <c r="T654" i="11"/>
  <c r="U654" i="11"/>
  <c r="Y654" i="11"/>
  <c r="Z654" i="11"/>
  <c r="AF654" i="11"/>
  <c r="AG654" i="11"/>
  <c r="AO654" i="11"/>
  <c r="AX654" i="11"/>
  <c r="BA654" i="11"/>
  <c r="G655" i="11"/>
  <c r="H655" i="11"/>
  <c r="P655" i="11"/>
  <c r="Q655" i="11"/>
  <c r="T655" i="11"/>
  <c r="U655" i="11"/>
  <c r="Y655" i="11"/>
  <c r="Z655" i="11"/>
  <c r="AF655" i="11"/>
  <c r="AG655" i="11"/>
  <c r="AO655" i="11"/>
  <c r="AX655" i="11"/>
  <c r="BA655" i="11"/>
  <c r="G656" i="11"/>
  <c r="H656" i="11"/>
  <c r="P656" i="11"/>
  <c r="Q656" i="11"/>
  <c r="T656" i="11"/>
  <c r="U656" i="11"/>
  <c r="Y656" i="11"/>
  <c r="Z656" i="11"/>
  <c r="AF656" i="11"/>
  <c r="AG656" i="11"/>
  <c r="AO656" i="11"/>
  <c r="AX656" i="11"/>
  <c r="BA656" i="11"/>
  <c r="G657" i="11"/>
  <c r="H657" i="11"/>
  <c r="P657" i="11"/>
  <c r="Q657" i="11"/>
  <c r="T657" i="11"/>
  <c r="U657" i="11"/>
  <c r="Y657" i="11"/>
  <c r="Z657" i="11"/>
  <c r="AF657" i="11"/>
  <c r="AG657" i="11"/>
  <c r="AO657" i="11"/>
  <c r="AX657" i="11"/>
  <c r="BA657" i="11"/>
  <c r="G658" i="11"/>
  <c r="H658" i="11"/>
  <c r="P658" i="11"/>
  <c r="Q658" i="11"/>
  <c r="T658" i="11"/>
  <c r="U658" i="11"/>
  <c r="Y658" i="11"/>
  <c r="Z658" i="11"/>
  <c r="AF658" i="11"/>
  <c r="AG658" i="11"/>
  <c r="AO658" i="11"/>
  <c r="AX658" i="11"/>
  <c r="BA658" i="11"/>
  <c r="G659" i="11"/>
  <c r="H659" i="11"/>
  <c r="P659" i="11"/>
  <c r="Q659" i="11"/>
  <c r="T659" i="11"/>
  <c r="U659" i="11"/>
  <c r="Y659" i="11"/>
  <c r="Z659" i="11"/>
  <c r="AF659" i="11"/>
  <c r="AG659" i="11"/>
  <c r="AO659" i="11"/>
  <c r="AX659" i="11"/>
  <c r="BA659" i="11"/>
  <c r="G660" i="11"/>
  <c r="H660" i="11"/>
  <c r="P660" i="11"/>
  <c r="Q660" i="11"/>
  <c r="T660" i="11"/>
  <c r="U660" i="11"/>
  <c r="Y660" i="11"/>
  <c r="Z660" i="11"/>
  <c r="AF660" i="11"/>
  <c r="AG660" i="11"/>
  <c r="AO660" i="11"/>
  <c r="AX660" i="11"/>
  <c r="BA660" i="11"/>
  <c r="G661" i="11"/>
  <c r="H661" i="11"/>
  <c r="P661" i="11"/>
  <c r="Q661" i="11"/>
  <c r="T661" i="11"/>
  <c r="U661" i="11"/>
  <c r="Y661" i="11"/>
  <c r="Z661" i="11"/>
  <c r="AF661" i="11"/>
  <c r="AG661" i="11"/>
  <c r="AO661" i="11"/>
  <c r="AX661" i="11"/>
  <c r="BA661" i="11"/>
  <c r="G662" i="11"/>
  <c r="H662" i="11"/>
  <c r="P662" i="11"/>
  <c r="Q662" i="11"/>
  <c r="T662" i="11"/>
  <c r="U662" i="11"/>
  <c r="Y662" i="11"/>
  <c r="Z662" i="11"/>
  <c r="AF662" i="11"/>
  <c r="AG662" i="11"/>
  <c r="AO662" i="11"/>
  <c r="AX662" i="11"/>
  <c r="BA662" i="11"/>
  <c r="G663" i="11"/>
  <c r="H663" i="11"/>
  <c r="P663" i="11"/>
  <c r="Q663" i="11"/>
  <c r="T663" i="11"/>
  <c r="U663" i="11"/>
  <c r="Y663" i="11"/>
  <c r="Z663" i="11"/>
  <c r="AF663" i="11"/>
  <c r="AG663" i="11"/>
  <c r="AO663" i="11"/>
  <c r="AX663" i="11"/>
  <c r="BA663" i="11"/>
  <c r="G664" i="11"/>
  <c r="H664" i="11"/>
  <c r="P664" i="11"/>
  <c r="Q664" i="11"/>
  <c r="T664" i="11"/>
  <c r="U664" i="11"/>
  <c r="Y664" i="11"/>
  <c r="Z664" i="11"/>
  <c r="AF664" i="11"/>
  <c r="AG664" i="11"/>
  <c r="AO664" i="11"/>
  <c r="AX664" i="11"/>
  <c r="BA664" i="11"/>
  <c r="G665" i="11"/>
  <c r="H665" i="11"/>
  <c r="P665" i="11"/>
  <c r="Q665" i="11"/>
  <c r="T665" i="11"/>
  <c r="U665" i="11"/>
  <c r="Y665" i="11"/>
  <c r="Z665" i="11"/>
  <c r="AF665" i="11"/>
  <c r="AG665" i="11"/>
  <c r="AO665" i="11"/>
  <c r="AX665" i="11"/>
  <c r="BA665" i="11"/>
  <c r="G666" i="11"/>
  <c r="H666" i="11"/>
  <c r="P666" i="11"/>
  <c r="Q666" i="11"/>
  <c r="T666" i="11"/>
  <c r="U666" i="11"/>
  <c r="Y666" i="11"/>
  <c r="Z666" i="11"/>
  <c r="AF666" i="11"/>
  <c r="AG666" i="11"/>
  <c r="AO666" i="11"/>
  <c r="AX666" i="11"/>
  <c r="BA666" i="11"/>
  <c r="G667" i="11"/>
  <c r="H667" i="11"/>
  <c r="P667" i="11"/>
  <c r="Q667" i="11"/>
  <c r="T667" i="11"/>
  <c r="U667" i="11"/>
  <c r="Y667" i="11"/>
  <c r="Z667" i="11"/>
  <c r="AF667" i="11"/>
  <c r="AG667" i="11"/>
  <c r="AO667" i="11"/>
  <c r="AX667" i="11"/>
  <c r="BA667" i="11"/>
  <c r="G668" i="11"/>
  <c r="H668" i="11"/>
  <c r="P668" i="11"/>
  <c r="Q668" i="11"/>
  <c r="T668" i="11"/>
  <c r="U668" i="11"/>
  <c r="Y668" i="11"/>
  <c r="Z668" i="11"/>
  <c r="AF668" i="11"/>
  <c r="AG668" i="11"/>
  <c r="AO668" i="11"/>
  <c r="AX668" i="11"/>
  <c r="BA668" i="11"/>
  <c r="G669" i="11"/>
  <c r="H669" i="11"/>
  <c r="P669" i="11"/>
  <c r="Q669" i="11"/>
  <c r="T669" i="11"/>
  <c r="U669" i="11"/>
  <c r="Y669" i="11"/>
  <c r="Z669" i="11"/>
  <c r="AF669" i="11"/>
  <c r="AG669" i="11"/>
  <c r="AO669" i="11"/>
  <c r="AX669" i="11"/>
  <c r="BA669" i="11"/>
  <c r="G670" i="11"/>
  <c r="H670" i="11"/>
  <c r="P670" i="11"/>
  <c r="Q670" i="11"/>
  <c r="T670" i="11"/>
  <c r="U670" i="11"/>
  <c r="Y670" i="11"/>
  <c r="Z670" i="11"/>
  <c r="AF670" i="11"/>
  <c r="AG670" i="11"/>
  <c r="AO670" i="11"/>
  <c r="AX670" i="11"/>
  <c r="BA670" i="11"/>
  <c r="G671" i="11"/>
  <c r="H671" i="11"/>
  <c r="P671" i="11"/>
  <c r="Q671" i="11"/>
  <c r="T671" i="11"/>
  <c r="U671" i="11"/>
  <c r="Y671" i="11"/>
  <c r="Z671" i="11"/>
  <c r="AF671" i="11"/>
  <c r="AG671" i="11"/>
  <c r="AO671" i="11"/>
  <c r="AX671" i="11"/>
  <c r="BA671" i="11"/>
  <c r="G672" i="11"/>
  <c r="H672" i="11"/>
  <c r="P672" i="11"/>
  <c r="Q672" i="11"/>
  <c r="T672" i="11"/>
  <c r="U672" i="11"/>
  <c r="Y672" i="11"/>
  <c r="Z672" i="11"/>
  <c r="AF672" i="11"/>
  <c r="AG672" i="11"/>
  <c r="AO672" i="11"/>
  <c r="AX672" i="11"/>
  <c r="BA672" i="11"/>
  <c r="G673" i="11"/>
  <c r="H673" i="11"/>
  <c r="P673" i="11"/>
  <c r="Q673" i="11"/>
  <c r="T673" i="11"/>
  <c r="U673" i="11"/>
  <c r="Y673" i="11"/>
  <c r="Z673" i="11"/>
  <c r="AF673" i="11"/>
  <c r="AG673" i="11"/>
  <c r="AO673" i="11"/>
  <c r="AX673" i="11"/>
  <c r="BA673" i="11"/>
  <c r="G674" i="11"/>
  <c r="H674" i="11"/>
  <c r="P674" i="11"/>
  <c r="Q674" i="11"/>
  <c r="T674" i="11"/>
  <c r="U674" i="11"/>
  <c r="Y674" i="11"/>
  <c r="Z674" i="11"/>
  <c r="AF674" i="11"/>
  <c r="AG674" i="11"/>
  <c r="AO674" i="11"/>
  <c r="AX674" i="11"/>
  <c r="BA674" i="11"/>
  <c r="G675" i="11"/>
  <c r="H675" i="11"/>
  <c r="P675" i="11"/>
  <c r="Q675" i="11"/>
  <c r="T675" i="11"/>
  <c r="U675" i="11"/>
  <c r="Y675" i="11"/>
  <c r="Z675" i="11"/>
  <c r="AF675" i="11"/>
  <c r="AG675" i="11"/>
  <c r="AO675" i="11"/>
  <c r="AX675" i="11"/>
  <c r="BA675" i="11"/>
  <c r="G676" i="11"/>
  <c r="H676" i="11"/>
  <c r="P676" i="11"/>
  <c r="Q676" i="11"/>
  <c r="T676" i="11"/>
  <c r="U676" i="11"/>
  <c r="Y676" i="11"/>
  <c r="Z676" i="11"/>
  <c r="AF676" i="11"/>
  <c r="AG676" i="11"/>
  <c r="AO676" i="11"/>
  <c r="AX676" i="11"/>
  <c r="BA676" i="11"/>
  <c r="G677" i="11"/>
  <c r="H677" i="11"/>
  <c r="P677" i="11"/>
  <c r="Q677" i="11"/>
  <c r="T677" i="11"/>
  <c r="U677" i="11"/>
  <c r="Y677" i="11"/>
  <c r="Z677" i="11"/>
  <c r="AF677" i="11"/>
  <c r="AG677" i="11"/>
  <c r="AO677" i="11"/>
  <c r="AX677" i="11"/>
  <c r="BA677" i="11"/>
  <c r="G678" i="11"/>
  <c r="H678" i="11"/>
  <c r="P678" i="11"/>
  <c r="Q678" i="11"/>
  <c r="T678" i="11"/>
  <c r="U678" i="11"/>
  <c r="Y678" i="11"/>
  <c r="Z678" i="11"/>
  <c r="AF678" i="11"/>
  <c r="AG678" i="11"/>
  <c r="AO678" i="11"/>
  <c r="AX678" i="11"/>
  <c r="BA678" i="11"/>
  <c r="G679" i="11"/>
  <c r="H679" i="11"/>
  <c r="P679" i="11"/>
  <c r="Q679" i="11"/>
  <c r="T679" i="11"/>
  <c r="U679" i="11"/>
  <c r="Y679" i="11"/>
  <c r="Z679" i="11"/>
  <c r="AF679" i="11"/>
  <c r="AG679" i="11"/>
  <c r="AO679" i="11"/>
  <c r="AX679" i="11"/>
  <c r="BA679" i="11"/>
  <c r="G680" i="11"/>
  <c r="H680" i="11"/>
  <c r="P680" i="11"/>
  <c r="Q680" i="11"/>
  <c r="T680" i="11"/>
  <c r="U680" i="11"/>
  <c r="Y680" i="11"/>
  <c r="Z680" i="11"/>
  <c r="AF680" i="11"/>
  <c r="AG680" i="11"/>
  <c r="AO680" i="11"/>
  <c r="AX680" i="11"/>
  <c r="BA680" i="11"/>
  <c r="G681" i="11"/>
  <c r="H681" i="11"/>
  <c r="P681" i="11"/>
  <c r="Q681" i="11"/>
  <c r="T681" i="11"/>
  <c r="U681" i="11"/>
  <c r="Y681" i="11"/>
  <c r="Z681" i="11"/>
  <c r="AF681" i="11"/>
  <c r="AG681" i="11"/>
  <c r="AO681" i="11"/>
  <c r="AX681" i="11"/>
  <c r="BA681" i="11"/>
  <c r="G682" i="11"/>
  <c r="H682" i="11"/>
  <c r="P682" i="11"/>
  <c r="Q682" i="11"/>
  <c r="T682" i="11"/>
  <c r="U682" i="11"/>
  <c r="Y682" i="11"/>
  <c r="Z682" i="11"/>
  <c r="AF682" i="11"/>
  <c r="AG682" i="11"/>
  <c r="AO682" i="11"/>
  <c r="AX682" i="11"/>
  <c r="BA682" i="11"/>
  <c r="G683" i="11"/>
  <c r="H683" i="11"/>
  <c r="P683" i="11"/>
  <c r="Q683" i="11"/>
  <c r="T683" i="11"/>
  <c r="U683" i="11"/>
  <c r="Y683" i="11"/>
  <c r="Z683" i="11"/>
  <c r="AF683" i="11"/>
  <c r="AG683" i="11"/>
  <c r="AO683" i="11"/>
  <c r="AX683" i="11"/>
  <c r="BA683" i="11"/>
  <c r="G684" i="11"/>
  <c r="H684" i="11"/>
  <c r="P684" i="11"/>
  <c r="Q684" i="11"/>
  <c r="T684" i="11"/>
  <c r="U684" i="11"/>
  <c r="Y684" i="11"/>
  <c r="Z684" i="11"/>
  <c r="AF684" i="11"/>
  <c r="AG684" i="11"/>
  <c r="AO684" i="11"/>
  <c r="AX684" i="11"/>
  <c r="BA684" i="11"/>
  <c r="G685" i="11"/>
  <c r="H685" i="11"/>
  <c r="P685" i="11"/>
  <c r="Q685" i="11"/>
  <c r="T685" i="11"/>
  <c r="U685" i="11"/>
  <c r="Y685" i="11"/>
  <c r="Z685" i="11"/>
  <c r="AF685" i="11"/>
  <c r="AG685" i="11"/>
  <c r="AO685" i="11"/>
  <c r="AX685" i="11"/>
  <c r="BA685" i="11"/>
  <c r="G686" i="11"/>
  <c r="H686" i="11"/>
  <c r="P686" i="11"/>
  <c r="Q686" i="11"/>
  <c r="T686" i="11"/>
  <c r="U686" i="11"/>
  <c r="Y686" i="11"/>
  <c r="Z686" i="11"/>
  <c r="AF686" i="11"/>
  <c r="AG686" i="11"/>
  <c r="AO686" i="11"/>
  <c r="AX686" i="11"/>
  <c r="BA686" i="11"/>
  <c r="G687" i="11"/>
  <c r="H687" i="11"/>
  <c r="P687" i="11"/>
  <c r="Q687" i="11"/>
  <c r="T687" i="11"/>
  <c r="U687" i="11"/>
  <c r="Y687" i="11"/>
  <c r="Z687" i="11"/>
  <c r="AF687" i="11"/>
  <c r="AG687" i="11"/>
  <c r="AO687" i="11"/>
  <c r="AX687" i="11"/>
  <c r="BA687" i="11"/>
  <c r="G688" i="11"/>
  <c r="H688" i="11"/>
  <c r="P688" i="11"/>
  <c r="Q688" i="11"/>
  <c r="T688" i="11"/>
  <c r="U688" i="11"/>
  <c r="Y688" i="11"/>
  <c r="Z688" i="11"/>
  <c r="AF688" i="11"/>
  <c r="AG688" i="11"/>
  <c r="AO688" i="11"/>
  <c r="AX688" i="11"/>
  <c r="BA688" i="11"/>
  <c r="G689" i="11"/>
  <c r="H689" i="11"/>
  <c r="P689" i="11"/>
  <c r="Q689" i="11"/>
  <c r="T689" i="11"/>
  <c r="U689" i="11"/>
  <c r="Y689" i="11"/>
  <c r="Z689" i="11"/>
  <c r="AF689" i="11"/>
  <c r="AG689" i="11"/>
  <c r="AO689" i="11"/>
  <c r="AX689" i="11"/>
  <c r="BA689" i="11"/>
  <c r="G690" i="11"/>
  <c r="H690" i="11"/>
  <c r="P690" i="11"/>
  <c r="Q690" i="11"/>
  <c r="T690" i="11"/>
  <c r="U690" i="11"/>
  <c r="Y690" i="11"/>
  <c r="Z690" i="11"/>
  <c r="AF690" i="11"/>
  <c r="AG690" i="11"/>
  <c r="AO690" i="11"/>
  <c r="AX690" i="11"/>
  <c r="BA690" i="11"/>
  <c r="G691" i="11"/>
  <c r="H691" i="11"/>
  <c r="P691" i="11"/>
  <c r="Q691" i="11"/>
  <c r="T691" i="11"/>
  <c r="U691" i="11"/>
  <c r="Y691" i="11"/>
  <c r="Z691" i="11"/>
  <c r="AF691" i="11"/>
  <c r="AG691" i="11"/>
  <c r="AO691" i="11"/>
  <c r="AX691" i="11"/>
  <c r="BA691" i="11"/>
  <c r="G692" i="11"/>
  <c r="H692" i="11"/>
  <c r="P692" i="11"/>
  <c r="Q692" i="11"/>
  <c r="T692" i="11"/>
  <c r="U692" i="11"/>
  <c r="Y692" i="11"/>
  <c r="Z692" i="11"/>
  <c r="AF692" i="11"/>
  <c r="AG692" i="11"/>
  <c r="AO692" i="11"/>
  <c r="AX692" i="11"/>
  <c r="BA692" i="11"/>
  <c r="G693" i="11"/>
  <c r="H693" i="11"/>
  <c r="P693" i="11"/>
  <c r="Q693" i="11"/>
  <c r="T693" i="11"/>
  <c r="U693" i="11"/>
  <c r="Y693" i="11"/>
  <c r="Z693" i="11"/>
  <c r="AF693" i="11"/>
  <c r="AG693" i="11"/>
  <c r="AO693" i="11"/>
  <c r="AX693" i="11"/>
  <c r="BA693" i="11"/>
  <c r="G694" i="11"/>
  <c r="H694" i="11"/>
  <c r="P694" i="11"/>
  <c r="Q694" i="11"/>
  <c r="T694" i="11"/>
  <c r="U694" i="11"/>
  <c r="Y694" i="11"/>
  <c r="Z694" i="11"/>
  <c r="AF694" i="11"/>
  <c r="AG694" i="11"/>
  <c r="AO694" i="11"/>
  <c r="AX694" i="11"/>
  <c r="BA694" i="11"/>
  <c r="G695" i="11"/>
  <c r="H695" i="11"/>
  <c r="P695" i="11"/>
  <c r="Q695" i="11"/>
  <c r="T695" i="11"/>
  <c r="U695" i="11"/>
  <c r="Y695" i="11"/>
  <c r="Z695" i="11"/>
  <c r="AF695" i="11"/>
  <c r="AG695" i="11"/>
  <c r="AO695" i="11"/>
  <c r="AX695" i="11"/>
  <c r="BA695" i="11"/>
  <c r="G696" i="11"/>
  <c r="H696" i="11"/>
  <c r="P696" i="11"/>
  <c r="Q696" i="11"/>
  <c r="T696" i="11"/>
  <c r="U696" i="11"/>
  <c r="Y696" i="11"/>
  <c r="Z696" i="11"/>
  <c r="AF696" i="11"/>
  <c r="AG696" i="11"/>
  <c r="AO696" i="11"/>
  <c r="AX696" i="11"/>
  <c r="BA696" i="11"/>
  <c r="G697" i="11"/>
  <c r="H697" i="11"/>
  <c r="P697" i="11"/>
  <c r="Q697" i="11"/>
  <c r="T697" i="11"/>
  <c r="U697" i="11"/>
  <c r="Y697" i="11"/>
  <c r="Z697" i="11"/>
  <c r="AF697" i="11"/>
  <c r="AG697" i="11"/>
  <c r="AO697" i="11"/>
  <c r="AX697" i="11"/>
  <c r="BA697" i="11"/>
  <c r="G698" i="11"/>
  <c r="H698" i="11"/>
  <c r="P698" i="11"/>
  <c r="Q698" i="11"/>
  <c r="T698" i="11"/>
  <c r="U698" i="11"/>
  <c r="Y698" i="11"/>
  <c r="Z698" i="11"/>
  <c r="AF698" i="11"/>
  <c r="AG698" i="11"/>
  <c r="AO698" i="11"/>
  <c r="AX698" i="11"/>
  <c r="BA698" i="11"/>
  <c r="G699" i="11"/>
  <c r="H699" i="11"/>
  <c r="P699" i="11"/>
  <c r="Q699" i="11"/>
  <c r="T699" i="11"/>
  <c r="U699" i="11"/>
  <c r="Y699" i="11"/>
  <c r="Z699" i="11"/>
  <c r="AF699" i="11"/>
  <c r="AG699" i="11"/>
  <c r="AO699" i="11"/>
  <c r="AX699" i="11"/>
  <c r="BA699" i="11"/>
  <c r="G700" i="11"/>
  <c r="H700" i="11"/>
  <c r="P700" i="11"/>
  <c r="Q700" i="11"/>
  <c r="T700" i="11"/>
  <c r="U700" i="11"/>
  <c r="Y700" i="11"/>
  <c r="Z700" i="11"/>
  <c r="AF700" i="11"/>
  <c r="AG700" i="11"/>
  <c r="AO700" i="11"/>
  <c r="AX700" i="11"/>
  <c r="BA700" i="11"/>
  <c r="G701" i="11"/>
  <c r="H701" i="11"/>
  <c r="P701" i="11"/>
  <c r="Q701" i="11"/>
  <c r="T701" i="11"/>
  <c r="U701" i="11"/>
  <c r="Y701" i="11"/>
  <c r="Z701" i="11"/>
  <c r="AF701" i="11"/>
  <c r="AG701" i="11"/>
  <c r="AO701" i="11"/>
  <c r="AX701" i="11"/>
  <c r="BA701" i="11"/>
  <c r="G702" i="11"/>
  <c r="H702" i="11"/>
  <c r="P702" i="11"/>
  <c r="Q702" i="11"/>
  <c r="T702" i="11"/>
  <c r="U702" i="11"/>
  <c r="Y702" i="11"/>
  <c r="Z702" i="11"/>
  <c r="AF702" i="11"/>
  <c r="AG702" i="11"/>
  <c r="AO702" i="11"/>
  <c r="AX702" i="11"/>
  <c r="BA702" i="11"/>
  <c r="G703" i="11"/>
  <c r="H703" i="11"/>
  <c r="P703" i="11"/>
  <c r="Q703" i="11"/>
  <c r="T703" i="11"/>
  <c r="U703" i="11"/>
  <c r="Y703" i="11"/>
  <c r="Z703" i="11"/>
  <c r="AF703" i="11"/>
  <c r="AG703" i="11"/>
  <c r="AO703" i="11"/>
  <c r="AX703" i="11"/>
  <c r="BA703" i="11"/>
  <c r="G704" i="11"/>
  <c r="H704" i="11"/>
  <c r="P704" i="11"/>
  <c r="Q704" i="11"/>
  <c r="T704" i="11"/>
  <c r="U704" i="11"/>
  <c r="Y704" i="11"/>
  <c r="Z704" i="11"/>
  <c r="AF704" i="11"/>
  <c r="AG704" i="11"/>
  <c r="AO704" i="11"/>
  <c r="AX704" i="11"/>
  <c r="BA704" i="11"/>
  <c r="G705" i="11"/>
  <c r="H705" i="11"/>
  <c r="P705" i="11"/>
  <c r="Q705" i="11"/>
  <c r="T705" i="11"/>
  <c r="U705" i="11"/>
  <c r="Y705" i="11"/>
  <c r="Z705" i="11"/>
  <c r="AF705" i="11"/>
  <c r="AG705" i="11"/>
  <c r="AO705" i="11"/>
  <c r="AX705" i="11"/>
  <c r="BA705" i="11"/>
  <c r="G706" i="11"/>
  <c r="H706" i="11"/>
  <c r="P706" i="11"/>
  <c r="Q706" i="11"/>
  <c r="T706" i="11"/>
  <c r="U706" i="11"/>
  <c r="Y706" i="11"/>
  <c r="Z706" i="11"/>
  <c r="AF706" i="11"/>
  <c r="AG706" i="11"/>
  <c r="AO706" i="11"/>
  <c r="AX706" i="11"/>
  <c r="BA706" i="11"/>
  <c r="G707" i="11"/>
  <c r="H707" i="11"/>
  <c r="P707" i="11"/>
  <c r="Q707" i="11"/>
  <c r="T707" i="11"/>
  <c r="U707" i="11"/>
  <c r="Y707" i="11"/>
  <c r="Z707" i="11"/>
  <c r="AF707" i="11"/>
  <c r="AG707" i="11"/>
  <c r="AO707" i="11"/>
  <c r="AX707" i="11"/>
  <c r="BA707" i="11"/>
  <c r="G708" i="11"/>
  <c r="H708" i="11"/>
  <c r="P708" i="11"/>
  <c r="Q708" i="11"/>
  <c r="T708" i="11"/>
  <c r="U708" i="11"/>
  <c r="Y708" i="11"/>
  <c r="Z708" i="11"/>
  <c r="AF708" i="11"/>
  <c r="AG708" i="11"/>
  <c r="AO708" i="11"/>
  <c r="AX708" i="11"/>
  <c r="BA708" i="11"/>
  <c r="G709" i="11"/>
  <c r="H709" i="11"/>
  <c r="P709" i="11"/>
  <c r="Q709" i="11"/>
  <c r="T709" i="11"/>
  <c r="U709" i="11"/>
  <c r="Y709" i="11"/>
  <c r="Z709" i="11"/>
  <c r="AF709" i="11"/>
  <c r="AG709" i="11"/>
  <c r="AO709" i="11"/>
  <c r="AX709" i="11"/>
  <c r="BA709" i="11"/>
  <c r="G710" i="11"/>
  <c r="H710" i="11"/>
  <c r="P710" i="11"/>
  <c r="Q710" i="11"/>
  <c r="T710" i="11"/>
  <c r="U710" i="11"/>
  <c r="Y710" i="11"/>
  <c r="Z710" i="11"/>
  <c r="AF710" i="11"/>
  <c r="AG710" i="11"/>
  <c r="AO710" i="11"/>
  <c r="AX710" i="11"/>
  <c r="BA710" i="11"/>
  <c r="G711" i="11"/>
  <c r="H711" i="11"/>
  <c r="P711" i="11"/>
  <c r="Q711" i="11"/>
  <c r="T711" i="11"/>
  <c r="U711" i="11"/>
  <c r="Y711" i="11"/>
  <c r="Z711" i="11"/>
  <c r="AF711" i="11"/>
  <c r="AG711" i="11"/>
  <c r="AO711" i="11"/>
  <c r="AX711" i="11"/>
  <c r="BA711" i="11"/>
  <c r="G712" i="11"/>
  <c r="H712" i="11"/>
  <c r="P712" i="11"/>
  <c r="Q712" i="11"/>
  <c r="T712" i="11"/>
  <c r="U712" i="11"/>
  <c r="Y712" i="11"/>
  <c r="Z712" i="11"/>
  <c r="AF712" i="11"/>
  <c r="AG712" i="11"/>
  <c r="AO712" i="11"/>
  <c r="AX712" i="11"/>
  <c r="BA712" i="11"/>
  <c r="G713" i="11"/>
  <c r="H713" i="11"/>
  <c r="P713" i="11"/>
  <c r="Q713" i="11"/>
  <c r="T713" i="11"/>
  <c r="U713" i="11"/>
  <c r="Y713" i="11"/>
  <c r="Z713" i="11"/>
  <c r="AF713" i="11"/>
  <c r="AG713" i="11"/>
  <c r="AO713" i="11"/>
  <c r="AX713" i="11"/>
  <c r="BA713" i="11"/>
  <c r="G714" i="11"/>
  <c r="H714" i="11"/>
  <c r="P714" i="11"/>
  <c r="Q714" i="11"/>
  <c r="T714" i="11"/>
  <c r="U714" i="11"/>
  <c r="Y714" i="11"/>
  <c r="Z714" i="11"/>
  <c r="AF714" i="11"/>
  <c r="AG714" i="11"/>
  <c r="AO714" i="11"/>
  <c r="AX714" i="11"/>
  <c r="BA714" i="11"/>
  <c r="G715" i="11"/>
  <c r="H715" i="11"/>
  <c r="P715" i="11"/>
  <c r="Q715" i="11"/>
  <c r="T715" i="11"/>
  <c r="U715" i="11"/>
  <c r="Y715" i="11"/>
  <c r="Z715" i="11"/>
  <c r="AF715" i="11"/>
  <c r="AG715" i="11"/>
  <c r="AO715" i="11"/>
  <c r="AX715" i="11"/>
  <c r="BA715" i="11"/>
  <c r="G716" i="11"/>
  <c r="H716" i="11"/>
  <c r="P716" i="11"/>
  <c r="Q716" i="11"/>
  <c r="T716" i="11"/>
  <c r="U716" i="11"/>
  <c r="Y716" i="11"/>
  <c r="Z716" i="11"/>
  <c r="AF716" i="11"/>
  <c r="AG716" i="11"/>
  <c r="AO716" i="11"/>
  <c r="AX716" i="11"/>
  <c r="BA716" i="11"/>
  <c r="G717" i="11"/>
  <c r="H717" i="11"/>
  <c r="P717" i="11"/>
  <c r="Q717" i="11"/>
  <c r="T717" i="11"/>
  <c r="U717" i="11"/>
  <c r="Y717" i="11"/>
  <c r="Z717" i="11"/>
  <c r="AF717" i="11"/>
  <c r="AG717" i="11"/>
  <c r="AO717" i="11"/>
  <c r="AX717" i="11"/>
  <c r="BA717" i="11"/>
  <c r="G718" i="11"/>
  <c r="H718" i="11"/>
  <c r="P718" i="11"/>
  <c r="Q718" i="11"/>
  <c r="T718" i="11"/>
  <c r="U718" i="11"/>
  <c r="Y718" i="11"/>
  <c r="Z718" i="11"/>
  <c r="AF718" i="11"/>
  <c r="AG718" i="11"/>
  <c r="AO718" i="11"/>
  <c r="AX718" i="11"/>
  <c r="BA718" i="11"/>
  <c r="G719" i="11"/>
  <c r="H719" i="11"/>
  <c r="P719" i="11"/>
  <c r="Q719" i="11"/>
  <c r="T719" i="11"/>
  <c r="U719" i="11"/>
  <c r="Y719" i="11"/>
  <c r="Z719" i="11"/>
  <c r="AF719" i="11"/>
  <c r="AG719" i="11"/>
  <c r="AO719" i="11"/>
  <c r="AX719" i="11"/>
  <c r="BA719" i="11"/>
  <c r="G720" i="11"/>
  <c r="H720" i="11"/>
  <c r="P720" i="11"/>
  <c r="Q720" i="11"/>
  <c r="T720" i="11"/>
  <c r="U720" i="11"/>
  <c r="Y720" i="11"/>
  <c r="Z720" i="11"/>
  <c r="AF720" i="11"/>
  <c r="AG720" i="11"/>
  <c r="AO720" i="11"/>
  <c r="AX720" i="11"/>
  <c r="BA720" i="11"/>
  <c r="G721" i="11"/>
  <c r="H721" i="11"/>
  <c r="P721" i="11"/>
  <c r="Q721" i="11"/>
  <c r="T721" i="11"/>
  <c r="U721" i="11"/>
  <c r="Y721" i="11"/>
  <c r="Z721" i="11"/>
  <c r="AF721" i="11"/>
  <c r="AG721" i="11"/>
  <c r="AO721" i="11"/>
  <c r="AX721" i="11"/>
  <c r="BA721" i="11"/>
  <c r="G722" i="11"/>
  <c r="H722" i="11"/>
  <c r="P722" i="11"/>
  <c r="Q722" i="11"/>
  <c r="T722" i="11"/>
  <c r="U722" i="11"/>
  <c r="Y722" i="11"/>
  <c r="Z722" i="11"/>
  <c r="AF722" i="11"/>
  <c r="AG722" i="11"/>
  <c r="AO722" i="11"/>
  <c r="AX722" i="11"/>
  <c r="BA722" i="11"/>
  <c r="G723" i="11"/>
  <c r="H723" i="11"/>
  <c r="P723" i="11"/>
  <c r="Q723" i="11"/>
  <c r="T723" i="11"/>
  <c r="U723" i="11"/>
  <c r="Y723" i="11"/>
  <c r="Z723" i="11"/>
  <c r="AF723" i="11"/>
  <c r="AG723" i="11"/>
  <c r="AO723" i="11"/>
  <c r="AX723" i="11"/>
  <c r="BA723" i="11"/>
  <c r="G724" i="11"/>
  <c r="H724" i="11"/>
  <c r="P724" i="11"/>
  <c r="Q724" i="11"/>
  <c r="T724" i="11"/>
  <c r="U724" i="11"/>
  <c r="Y724" i="11"/>
  <c r="Z724" i="11"/>
  <c r="AF724" i="11"/>
  <c r="AG724" i="11"/>
  <c r="AO724" i="11"/>
  <c r="AX724" i="11"/>
  <c r="BA724" i="11"/>
  <c r="G725" i="11"/>
  <c r="H725" i="11"/>
  <c r="P725" i="11"/>
  <c r="Q725" i="11"/>
  <c r="T725" i="11"/>
  <c r="U725" i="11"/>
  <c r="Y725" i="11"/>
  <c r="Z725" i="11"/>
  <c r="AF725" i="11"/>
  <c r="AG725" i="11"/>
  <c r="AO725" i="11"/>
  <c r="AX725" i="11"/>
  <c r="BA725" i="11"/>
  <c r="G726" i="11"/>
  <c r="H726" i="11"/>
  <c r="P726" i="11"/>
  <c r="Q726" i="11"/>
  <c r="T726" i="11"/>
  <c r="U726" i="11"/>
  <c r="Y726" i="11"/>
  <c r="Z726" i="11"/>
  <c r="AF726" i="11"/>
  <c r="AG726" i="11"/>
  <c r="AO726" i="11"/>
  <c r="AX726" i="11"/>
  <c r="BA726" i="11"/>
  <c r="G727" i="11"/>
  <c r="H727" i="11"/>
  <c r="P727" i="11"/>
  <c r="Q727" i="11"/>
  <c r="T727" i="11"/>
  <c r="U727" i="11"/>
  <c r="Y727" i="11"/>
  <c r="Z727" i="11"/>
  <c r="AF727" i="11"/>
  <c r="AG727" i="11"/>
  <c r="AO727" i="11"/>
  <c r="AX727" i="11"/>
  <c r="BA727" i="11"/>
  <c r="G728" i="11"/>
  <c r="H728" i="11"/>
  <c r="P728" i="11"/>
  <c r="Q728" i="11"/>
  <c r="T728" i="11"/>
  <c r="U728" i="11"/>
  <c r="Y728" i="11"/>
  <c r="Z728" i="11"/>
  <c r="AF728" i="11"/>
  <c r="AG728" i="11"/>
  <c r="AO728" i="11"/>
  <c r="AX728" i="11"/>
  <c r="BA728" i="11"/>
  <c r="G729" i="11"/>
  <c r="H729" i="11"/>
  <c r="P729" i="11"/>
  <c r="Q729" i="11"/>
  <c r="T729" i="11"/>
  <c r="U729" i="11"/>
  <c r="Y729" i="11"/>
  <c r="Z729" i="11"/>
  <c r="AF729" i="11"/>
  <c r="AG729" i="11"/>
  <c r="AO729" i="11"/>
  <c r="AX729" i="11"/>
  <c r="BA729" i="11"/>
  <c r="G730" i="11"/>
  <c r="H730" i="11"/>
  <c r="P730" i="11"/>
  <c r="Q730" i="11"/>
  <c r="T730" i="11"/>
  <c r="U730" i="11"/>
  <c r="Y730" i="11"/>
  <c r="Z730" i="11"/>
  <c r="AF730" i="11"/>
  <c r="AG730" i="11"/>
  <c r="AO730" i="11"/>
  <c r="AX730" i="11"/>
  <c r="BA730" i="11"/>
  <c r="G731" i="11"/>
  <c r="H731" i="11"/>
  <c r="P731" i="11"/>
  <c r="Q731" i="11"/>
  <c r="T731" i="11"/>
  <c r="U731" i="11"/>
  <c r="Y731" i="11"/>
  <c r="Z731" i="11"/>
  <c r="AF731" i="11"/>
  <c r="AG731" i="11"/>
  <c r="AO731" i="11"/>
  <c r="AX731" i="11"/>
  <c r="BA731" i="11"/>
  <c r="G732" i="11"/>
  <c r="H732" i="11"/>
  <c r="P732" i="11"/>
  <c r="Q732" i="11"/>
  <c r="T732" i="11"/>
  <c r="U732" i="11"/>
  <c r="Y732" i="11"/>
  <c r="Z732" i="11"/>
  <c r="AF732" i="11"/>
  <c r="AG732" i="11"/>
  <c r="AO732" i="11"/>
  <c r="AX732" i="11"/>
  <c r="BA732" i="11"/>
  <c r="G733" i="11"/>
  <c r="H733" i="11"/>
  <c r="P733" i="11"/>
  <c r="Q733" i="11"/>
  <c r="T733" i="11"/>
  <c r="U733" i="11"/>
  <c r="Y733" i="11"/>
  <c r="Z733" i="11"/>
  <c r="AF733" i="11"/>
  <c r="AG733" i="11"/>
  <c r="AO733" i="11"/>
  <c r="AX733" i="11"/>
  <c r="BA733" i="11"/>
  <c r="G734" i="11"/>
  <c r="H734" i="11"/>
  <c r="P734" i="11"/>
  <c r="Q734" i="11"/>
  <c r="T734" i="11"/>
  <c r="U734" i="11"/>
  <c r="Y734" i="11"/>
  <c r="Z734" i="11"/>
  <c r="AF734" i="11"/>
  <c r="AG734" i="11"/>
  <c r="AO734" i="11"/>
  <c r="AX734" i="11"/>
  <c r="BA734" i="11"/>
  <c r="G735" i="11"/>
  <c r="H735" i="11"/>
  <c r="P735" i="11"/>
  <c r="Q735" i="11"/>
  <c r="T735" i="11"/>
  <c r="U735" i="11"/>
  <c r="Y735" i="11"/>
  <c r="Z735" i="11"/>
  <c r="AF735" i="11"/>
  <c r="AG735" i="11"/>
  <c r="AO735" i="11"/>
  <c r="AX735" i="11"/>
  <c r="BA735" i="11"/>
  <c r="G736" i="11"/>
  <c r="H736" i="11"/>
  <c r="P736" i="11"/>
  <c r="Q736" i="11"/>
  <c r="T736" i="11"/>
  <c r="U736" i="11"/>
  <c r="Y736" i="11"/>
  <c r="Z736" i="11"/>
  <c r="AF736" i="11"/>
  <c r="AG736" i="11"/>
  <c r="AO736" i="11"/>
  <c r="AX736" i="11"/>
  <c r="BA736" i="11"/>
  <c r="G737" i="11"/>
  <c r="H737" i="11"/>
  <c r="P737" i="11"/>
  <c r="Q737" i="11"/>
  <c r="T737" i="11"/>
  <c r="U737" i="11"/>
  <c r="Y737" i="11"/>
  <c r="Z737" i="11"/>
  <c r="AF737" i="11"/>
  <c r="AG737" i="11"/>
  <c r="AO737" i="11"/>
  <c r="AX737" i="11"/>
  <c r="BA737" i="11"/>
  <c r="G738" i="11"/>
  <c r="H738" i="11"/>
  <c r="P738" i="11"/>
  <c r="Q738" i="11"/>
  <c r="T738" i="11"/>
  <c r="U738" i="11"/>
  <c r="Y738" i="11"/>
  <c r="Z738" i="11"/>
  <c r="AF738" i="11"/>
  <c r="AG738" i="11"/>
  <c r="AO738" i="11"/>
  <c r="AX738" i="11"/>
  <c r="BA738" i="11"/>
  <c r="G739" i="11"/>
  <c r="H739" i="11"/>
  <c r="P739" i="11"/>
  <c r="Q739" i="11"/>
  <c r="T739" i="11"/>
  <c r="U739" i="11"/>
  <c r="Y739" i="11"/>
  <c r="Z739" i="11"/>
  <c r="AF739" i="11"/>
  <c r="AG739" i="11"/>
  <c r="AO739" i="11"/>
  <c r="AX739" i="11"/>
  <c r="BA739" i="11"/>
  <c r="G740" i="11"/>
  <c r="H740" i="11"/>
  <c r="P740" i="11"/>
  <c r="Q740" i="11"/>
  <c r="T740" i="11"/>
  <c r="U740" i="11"/>
  <c r="Y740" i="11"/>
  <c r="Z740" i="11"/>
  <c r="AF740" i="11"/>
  <c r="AG740" i="11"/>
  <c r="AO740" i="11"/>
  <c r="AX740" i="11"/>
  <c r="BA740" i="11"/>
  <c r="G741" i="11"/>
  <c r="H741" i="11"/>
  <c r="P741" i="11"/>
  <c r="Q741" i="11"/>
  <c r="T741" i="11"/>
  <c r="U741" i="11"/>
  <c r="Y741" i="11"/>
  <c r="Z741" i="11"/>
  <c r="AF741" i="11"/>
  <c r="AG741" i="11"/>
  <c r="AO741" i="11"/>
  <c r="AX741" i="11"/>
  <c r="BA741" i="11"/>
  <c r="G742" i="11"/>
  <c r="H742" i="11"/>
  <c r="P742" i="11"/>
  <c r="Q742" i="11"/>
  <c r="T742" i="11"/>
  <c r="U742" i="11"/>
  <c r="Y742" i="11"/>
  <c r="Z742" i="11"/>
  <c r="AF742" i="11"/>
  <c r="AG742" i="11"/>
  <c r="AO742" i="11"/>
  <c r="AX742" i="11"/>
  <c r="BA742" i="11"/>
  <c r="G743" i="11"/>
  <c r="H743" i="11"/>
  <c r="P743" i="11"/>
  <c r="Q743" i="11"/>
  <c r="T743" i="11"/>
  <c r="U743" i="11"/>
  <c r="Y743" i="11"/>
  <c r="Z743" i="11"/>
  <c r="AF743" i="11"/>
  <c r="AG743" i="11"/>
  <c r="AO743" i="11"/>
  <c r="AX743" i="11"/>
  <c r="BA743" i="11"/>
  <c r="G744" i="11"/>
  <c r="H744" i="11"/>
  <c r="P744" i="11"/>
  <c r="Q744" i="11"/>
  <c r="T744" i="11"/>
  <c r="U744" i="11"/>
  <c r="Y744" i="11"/>
  <c r="Z744" i="11"/>
  <c r="AF744" i="11"/>
  <c r="AG744" i="11"/>
  <c r="AO744" i="11"/>
  <c r="AX744" i="11"/>
  <c r="BA744" i="11"/>
  <c r="G745" i="11"/>
  <c r="H745" i="11"/>
  <c r="P745" i="11"/>
  <c r="Q745" i="11"/>
  <c r="T745" i="11"/>
  <c r="U745" i="11"/>
  <c r="Y745" i="11"/>
  <c r="Z745" i="11"/>
  <c r="AF745" i="11"/>
  <c r="AG745" i="11"/>
  <c r="AO745" i="11"/>
  <c r="AX745" i="11"/>
  <c r="BA745" i="11"/>
  <c r="G746" i="11"/>
  <c r="H746" i="11"/>
  <c r="P746" i="11"/>
  <c r="Q746" i="11"/>
  <c r="T746" i="11"/>
  <c r="U746" i="11"/>
  <c r="Y746" i="11"/>
  <c r="Z746" i="11"/>
  <c r="AF746" i="11"/>
  <c r="AG746" i="11"/>
  <c r="AO746" i="11"/>
  <c r="AX746" i="11"/>
  <c r="BA746" i="11"/>
  <c r="G747" i="11"/>
  <c r="H747" i="11"/>
  <c r="P747" i="11"/>
  <c r="Q747" i="11"/>
  <c r="T747" i="11"/>
  <c r="U747" i="11"/>
  <c r="Y747" i="11"/>
  <c r="Z747" i="11"/>
  <c r="AF747" i="11"/>
  <c r="AG747" i="11"/>
  <c r="AO747" i="11"/>
  <c r="AX747" i="11"/>
  <c r="BA747" i="11"/>
  <c r="G748" i="11"/>
  <c r="H748" i="11"/>
  <c r="P748" i="11"/>
  <c r="Q748" i="11"/>
  <c r="T748" i="11"/>
  <c r="U748" i="11"/>
  <c r="Y748" i="11"/>
  <c r="Z748" i="11"/>
  <c r="AF748" i="11"/>
  <c r="AG748" i="11"/>
  <c r="AO748" i="11"/>
  <c r="AX748" i="11"/>
  <c r="BA748" i="11"/>
  <c r="G749" i="11"/>
  <c r="H749" i="11"/>
  <c r="P749" i="11"/>
  <c r="Q749" i="11"/>
  <c r="T749" i="11"/>
  <c r="U749" i="11"/>
  <c r="Y749" i="11"/>
  <c r="Z749" i="11"/>
  <c r="AF749" i="11"/>
  <c r="AG749" i="11"/>
  <c r="AO749" i="11"/>
  <c r="AX749" i="11"/>
  <c r="BA749" i="11"/>
  <c r="G750" i="11"/>
  <c r="H750" i="11"/>
  <c r="P750" i="11"/>
  <c r="Q750" i="11"/>
  <c r="T750" i="11"/>
  <c r="U750" i="11"/>
  <c r="Y750" i="11"/>
  <c r="Z750" i="11"/>
  <c r="AF750" i="11"/>
  <c r="AG750" i="11"/>
  <c r="AO750" i="11"/>
  <c r="AX750" i="11"/>
  <c r="BA750" i="11"/>
  <c r="G751" i="11"/>
  <c r="H751" i="11"/>
  <c r="P751" i="11"/>
  <c r="Q751" i="11"/>
  <c r="T751" i="11"/>
  <c r="U751" i="11"/>
  <c r="Y751" i="11"/>
  <c r="Z751" i="11"/>
  <c r="AF751" i="11"/>
  <c r="AG751" i="11"/>
  <c r="AO751" i="11"/>
  <c r="AX751" i="11"/>
  <c r="BA751" i="11"/>
  <c r="G752" i="11"/>
  <c r="H752" i="11"/>
  <c r="P752" i="11"/>
  <c r="Q752" i="11"/>
  <c r="T752" i="11"/>
  <c r="U752" i="11"/>
  <c r="Y752" i="11"/>
  <c r="Z752" i="11"/>
  <c r="AF752" i="11"/>
  <c r="AG752" i="11"/>
  <c r="AO752" i="11"/>
  <c r="AX752" i="11"/>
  <c r="BA752" i="11"/>
  <c r="G753" i="11"/>
  <c r="H753" i="11"/>
  <c r="P753" i="11"/>
  <c r="Q753" i="11"/>
  <c r="T753" i="11"/>
  <c r="U753" i="11"/>
  <c r="Y753" i="11"/>
  <c r="Z753" i="11"/>
  <c r="AF753" i="11"/>
  <c r="AG753" i="11"/>
  <c r="AO753" i="11"/>
  <c r="AX753" i="11"/>
  <c r="BA753" i="11"/>
  <c r="G754" i="11"/>
  <c r="H754" i="11"/>
  <c r="P754" i="11"/>
  <c r="Q754" i="11"/>
  <c r="T754" i="11"/>
  <c r="U754" i="11"/>
  <c r="Y754" i="11"/>
  <c r="Z754" i="11"/>
  <c r="AF754" i="11"/>
  <c r="AG754" i="11"/>
  <c r="AO754" i="11"/>
  <c r="AX754" i="11"/>
  <c r="BA754" i="11"/>
  <c r="G755" i="11"/>
  <c r="H755" i="11"/>
  <c r="P755" i="11"/>
  <c r="Q755" i="11"/>
  <c r="T755" i="11"/>
  <c r="U755" i="11"/>
  <c r="Y755" i="11"/>
  <c r="Z755" i="11"/>
  <c r="AF755" i="11"/>
  <c r="AG755" i="11"/>
  <c r="AO755" i="11"/>
  <c r="AX755" i="11"/>
  <c r="BA755" i="11"/>
  <c r="G756" i="11"/>
  <c r="H756" i="11"/>
  <c r="P756" i="11"/>
  <c r="Q756" i="11"/>
  <c r="T756" i="11"/>
  <c r="U756" i="11"/>
  <c r="Y756" i="11"/>
  <c r="Z756" i="11"/>
  <c r="AF756" i="11"/>
  <c r="AG756" i="11"/>
  <c r="AO756" i="11"/>
  <c r="AX756" i="11"/>
  <c r="BA756" i="11"/>
  <c r="G757" i="11"/>
  <c r="H757" i="11"/>
  <c r="P757" i="11"/>
  <c r="Q757" i="11"/>
  <c r="T757" i="11"/>
  <c r="U757" i="11"/>
  <c r="Y757" i="11"/>
  <c r="Z757" i="11"/>
  <c r="AF757" i="11"/>
  <c r="AG757" i="11"/>
  <c r="AO757" i="11"/>
  <c r="AX757" i="11"/>
  <c r="BA757" i="11"/>
  <c r="G758" i="11"/>
  <c r="H758" i="11"/>
  <c r="P758" i="11"/>
  <c r="Q758" i="11"/>
  <c r="T758" i="11"/>
  <c r="U758" i="11"/>
  <c r="Y758" i="11"/>
  <c r="Z758" i="11"/>
  <c r="AF758" i="11"/>
  <c r="AG758" i="11"/>
  <c r="AO758" i="11"/>
  <c r="AX758" i="11"/>
  <c r="BA758" i="11"/>
  <c r="G759" i="11"/>
  <c r="H759" i="11"/>
  <c r="P759" i="11"/>
  <c r="Q759" i="11"/>
  <c r="T759" i="11"/>
  <c r="U759" i="11"/>
  <c r="Y759" i="11"/>
  <c r="Z759" i="11"/>
  <c r="AF759" i="11"/>
  <c r="AG759" i="11"/>
  <c r="AO759" i="11"/>
  <c r="AX759" i="11"/>
  <c r="BA759" i="11"/>
  <c r="G760" i="11"/>
  <c r="H760" i="11"/>
  <c r="P760" i="11"/>
  <c r="Q760" i="11"/>
  <c r="T760" i="11"/>
  <c r="U760" i="11"/>
  <c r="Y760" i="11"/>
  <c r="Z760" i="11"/>
  <c r="AF760" i="11"/>
  <c r="AG760" i="11"/>
  <c r="AO760" i="11"/>
  <c r="AX760" i="11"/>
  <c r="BA760" i="11"/>
  <c r="G761" i="11"/>
  <c r="H761" i="11"/>
  <c r="P761" i="11"/>
  <c r="Q761" i="11"/>
  <c r="T761" i="11"/>
  <c r="U761" i="11"/>
  <c r="Y761" i="11"/>
  <c r="Z761" i="11"/>
  <c r="AF761" i="11"/>
  <c r="AG761" i="11"/>
  <c r="AO761" i="11"/>
  <c r="AX761" i="11"/>
  <c r="BA761" i="11"/>
  <c r="G762" i="11"/>
  <c r="H762" i="11"/>
  <c r="P762" i="11"/>
  <c r="Q762" i="11"/>
  <c r="T762" i="11"/>
  <c r="U762" i="11"/>
  <c r="Y762" i="11"/>
  <c r="Z762" i="11"/>
  <c r="AF762" i="11"/>
  <c r="AG762" i="11"/>
  <c r="AO762" i="11"/>
  <c r="AX762" i="11"/>
  <c r="BA762" i="11"/>
  <c r="G763" i="11"/>
  <c r="H763" i="11"/>
  <c r="P763" i="11"/>
  <c r="Q763" i="11"/>
  <c r="T763" i="11"/>
  <c r="U763" i="11"/>
  <c r="Y763" i="11"/>
  <c r="Z763" i="11"/>
  <c r="AF763" i="11"/>
  <c r="AG763" i="11"/>
  <c r="AO763" i="11"/>
  <c r="AX763" i="11"/>
  <c r="BA763" i="11"/>
  <c r="G764" i="11"/>
  <c r="H764" i="11"/>
  <c r="P764" i="11"/>
  <c r="Q764" i="11"/>
  <c r="T764" i="11"/>
  <c r="U764" i="11"/>
  <c r="Y764" i="11"/>
  <c r="Z764" i="11"/>
  <c r="AF764" i="11"/>
  <c r="AG764" i="11"/>
  <c r="AO764" i="11"/>
  <c r="AX764" i="11"/>
  <c r="BA764" i="11"/>
  <c r="G765" i="11"/>
  <c r="H765" i="11"/>
  <c r="P765" i="11"/>
  <c r="Q765" i="11"/>
  <c r="T765" i="11"/>
  <c r="U765" i="11"/>
  <c r="Y765" i="11"/>
  <c r="Z765" i="11"/>
  <c r="AF765" i="11"/>
  <c r="AG765" i="11"/>
  <c r="AO765" i="11"/>
  <c r="AX765" i="11"/>
  <c r="BA765" i="11"/>
  <c r="G766" i="11"/>
  <c r="H766" i="11"/>
  <c r="P766" i="11"/>
  <c r="Q766" i="11"/>
  <c r="T766" i="11"/>
  <c r="U766" i="11"/>
  <c r="Y766" i="11"/>
  <c r="Z766" i="11"/>
  <c r="AF766" i="11"/>
  <c r="AG766" i="11"/>
  <c r="AO766" i="11"/>
  <c r="AX766" i="11"/>
  <c r="BA766" i="11"/>
  <c r="G767" i="11"/>
  <c r="H767" i="11"/>
  <c r="P767" i="11"/>
  <c r="Q767" i="11"/>
  <c r="T767" i="11"/>
  <c r="U767" i="11"/>
  <c r="Y767" i="11"/>
  <c r="Z767" i="11"/>
  <c r="AF767" i="11"/>
  <c r="AG767" i="11"/>
  <c r="AO767" i="11"/>
  <c r="AX767" i="11"/>
  <c r="BA767" i="11"/>
  <c r="G768" i="11"/>
  <c r="H768" i="11"/>
  <c r="P768" i="11"/>
  <c r="Q768" i="11"/>
  <c r="T768" i="11"/>
  <c r="U768" i="11"/>
  <c r="Y768" i="11"/>
  <c r="Z768" i="11"/>
  <c r="AF768" i="11"/>
  <c r="AG768" i="11"/>
  <c r="AO768" i="11"/>
  <c r="AX768" i="11"/>
  <c r="BA768" i="11"/>
  <c r="G769" i="11"/>
  <c r="H769" i="11"/>
  <c r="P769" i="11"/>
  <c r="Q769" i="11"/>
  <c r="T769" i="11"/>
  <c r="U769" i="11"/>
  <c r="Y769" i="11"/>
  <c r="Z769" i="11"/>
  <c r="AF769" i="11"/>
  <c r="AG769" i="11"/>
  <c r="AO769" i="11"/>
  <c r="AX769" i="11"/>
  <c r="BA769" i="11"/>
  <c r="G770" i="11"/>
  <c r="H770" i="11"/>
  <c r="P770" i="11"/>
  <c r="Q770" i="11"/>
  <c r="T770" i="11"/>
  <c r="U770" i="11"/>
  <c r="Y770" i="11"/>
  <c r="Z770" i="11"/>
  <c r="AF770" i="11"/>
  <c r="AG770" i="11"/>
  <c r="AO770" i="11"/>
  <c r="AX770" i="11"/>
  <c r="BA770" i="11"/>
  <c r="G771" i="11"/>
  <c r="H771" i="11"/>
  <c r="P771" i="11"/>
  <c r="Q771" i="11"/>
  <c r="T771" i="11"/>
  <c r="U771" i="11"/>
  <c r="Y771" i="11"/>
  <c r="Z771" i="11"/>
  <c r="AF771" i="11"/>
  <c r="AG771" i="11"/>
  <c r="AO771" i="11"/>
  <c r="AX771" i="11"/>
  <c r="BA771" i="11"/>
  <c r="G772" i="11"/>
  <c r="H772" i="11"/>
  <c r="P772" i="11"/>
  <c r="Q772" i="11"/>
  <c r="T772" i="11"/>
  <c r="U772" i="11"/>
  <c r="Y772" i="11"/>
  <c r="Z772" i="11"/>
  <c r="AF772" i="11"/>
  <c r="AG772" i="11"/>
  <c r="AO772" i="11"/>
  <c r="AX772" i="11"/>
  <c r="BA772" i="11"/>
  <c r="G773" i="11"/>
  <c r="H773" i="11"/>
  <c r="P773" i="11"/>
  <c r="Q773" i="11"/>
  <c r="T773" i="11"/>
  <c r="U773" i="11"/>
  <c r="Y773" i="11"/>
  <c r="Z773" i="11"/>
  <c r="AF773" i="11"/>
  <c r="AG773" i="11"/>
  <c r="AO773" i="11"/>
  <c r="AX773" i="11"/>
  <c r="BA773" i="11"/>
  <c r="G774" i="11"/>
  <c r="H774" i="11"/>
  <c r="P774" i="11"/>
  <c r="Q774" i="11"/>
  <c r="T774" i="11"/>
  <c r="U774" i="11"/>
  <c r="Y774" i="11"/>
  <c r="Z774" i="11"/>
  <c r="AF774" i="11"/>
  <c r="AG774" i="11"/>
  <c r="AO774" i="11"/>
  <c r="AX774" i="11"/>
  <c r="BA774" i="11"/>
  <c r="G775" i="11"/>
  <c r="H775" i="11"/>
  <c r="P775" i="11"/>
  <c r="Q775" i="11"/>
  <c r="T775" i="11"/>
  <c r="U775" i="11"/>
  <c r="Y775" i="11"/>
  <c r="Z775" i="11"/>
  <c r="AF775" i="11"/>
  <c r="AG775" i="11"/>
  <c r="AO775" i="11"/>
  <c r="AX775" i="11"/>
  <c r="BA775" i="11"/>
  <c r="G776" i="11"/>
  <c r="H776" i="11"/>
  <c r="P776" i="11"/>
  <c r="Q776" i="11"/>
  <c r="T776" i="11"/>
  <c r="U776" i="11"/>
  <c r="Y776" i="11"/>
  <c r="Z776" i="11"/>
  <c r="AF776" i="11"/>
  <c r="AG776" i="11"/>
  <c r="AO776" i="11"/>
  <c r="AX776" i="11"/>
  <c r="BA776" i="11"/>
  <c r="G777" i="11"/>
  <c r="H777" i="11"/>
  <c r="P777" i="11"/>
  <c r="Q777" i="11"/>
  <c r="T777" i="11"/>
  <c r="U777" i="11"/>
  <c r="Y777" i="11"/>
  <c r="Z777" i="11"/>
  <c r="AF777" i="11"/>
  <c r="AG777" i="11"/>
  <c r="AO777" i="11"/>
  <c r="AX777" i="11"/>
  <c r="BA777" i="11"/>
  <c r="G778" i="11"/>
  <c r="H778" i="11"/>
  <c r="P778" i="11"/>
  <c r="Q778" i="11"/>
  <c r="T778" i="11"/>
  <c r="U778" i="11"/>
  <c r="Y778" i="11"/>
  <c r="Z778" i="11"/>
  <c r="AF778" i="11"/>
  <c r="AG778" i="11"/>
  <c r="AO778" i="11"/>
  <c r="AX778" i="11"/>
  <c r="BA778" i="11"/>
  <c r="G779" i="11"/>
  <c r="H779" i="11"/>
  <c r="P779" i="11"/>
  <c r="Q779" i="11"/>
  <c r="T779" i="11"/>
  <c r="U779" i="11"/>
  <c r="Y779" i="11"/>
  <c r="Z779" i="11"/>
  <c r="AF779" i="11"/>
  <c r="AG779" i="11"/>
  <c r="AO779" i="11"/>
  <c r="AX779" i="11"/>
  <c r="BA779" i="11"/>
  <c r="G780" i="11"/>
  <c r="H780" i="11"/>
  <c r="P780" i="11"/>
  <c r="Q780" i="11"/>
  <c r="T780" i="11"/>
  <c r="U780" i="11"/>
  <c r="Y780" i="11"/>
  <c r="Z780" i="11"/>
  <c r="AF780" i="11"/>
  <c r="AG780" i="11"/>
  <c r="AO780" i="11"/>
  <c r="AX780" i="11"/>
  <c r="BA780" i="11"/>
  <c r="G781" i="11"/>
  <c r="H781" i="11"/>
  <c r="P781" i="11"/>
  <c r="Q781" i="11"/>
  <c r="T781" i="11"/>
  <c r="U781" i="11"/>
  <c r="Y781" i="11"/>
  <c r="Z781" i="11"/>
  <c r="AF781" i="11"/>
  <c r="AG781" i="11"/>
  <c r="AO781" i="11"/>
  <c r="AX781" i="11"/>
  <c r="BA781" i="11"/>
  <c r="G782" i="11"/>
  <c r="H782" i="11"/>
  <c r="P782" i="11"/>
  <c r="Q782" i="11"/>
  <c r="T782" i="11"/>
  <c r="U782" i="11"/>
  <c r="Y782" i="11"/>
  <c r="Z782" i="11"/>
  <c r="AF782" i="11"/>
  <c r="AG782" i="11"/>
  <c r="AO782" i="11"/>
  <c r="AX782" i="11"/>
  <c r="BA782" i="11"/>
  <c r="G783" i="11"/>
  <c r="H783" i="11"/>
  <c r="P783" i="11"/>
  <c r="Q783" i="11"/>
  <c r="T783" i="11"/>
  <c r="U783" i="11"/>
  <c r="Y783" i="11"/>
  <c r="Z783" i="11"/>
  <c r="AF783" i="11"/>
  <c r="AG783" i="11"/>
  <c r="AO783" i="11"/>
  <c r="AX783" i="11"/>
  <c r="BA783" i="11"/>
  <c r="G784" i="11"/>
  <c r="H784" i="11"/>
  <c r="P784" i="11"/>
  <c r="Q784" i="11"/>
  <c r="T784" i="11"/>
  <c r="U784" i="11"/>
  <c r="Y784" i="11"/>
  <c r="Z784" i="11"/>
  <c r="AF784" i="11"/>
  <c r="AG784" i="11"/>
  <c r="AO784" i="11"/>
  <c r="AX784" i="11"/>
  <c r="BA784" i="11"/>
  <c r="G785" i="11"/>
  <c r="H785" i="11"/>
  <c r="P785" i="11"/>
  <c r="Q785" i="11"/>
  <c r="T785" i="11"/>
  <c r="U785" i="11"/>
  <c r="Y785" i="11"/>
  <c r="Z785" i="11"/>
  <c r="AF785" i="11"/>
  <c r="AG785" i="11"/>
  <c r="AO785" i="11"/>
  <c r="AX785" i="11"/>
  <c r="BA785" i="11"/>
  <c r="G786" i="11"/>
  <c r="H786" i="11"/>
  <c r="P786" i="11"/>
  <c r="Q786" i="11"/>
  <c r="T786" i="11"/>
  <c r="U786" i="11"/>
  <c r="Y786" i="11"/>
  <c r="Z786" i="11"/>
  <c r="AF786" i="11"/>
  <c r="AG786" i="11"/>
  <c r="AO786" i="11"/>
  <c r="AX786" i="11"/>
  <c r="BA786" i="11"/>
  <c r="G787" i="11"/>
  <c r="H787" i="11"/>
  <c r="P787" i="11"/>
  <c r="Q787" i="11"/>
  <c r="T787" i="11"/>
  <c r="U787" i="11"/>
  <c r="Y787" i="11"/>
  <c r="Z787" i="11"/>
  <c r="AF787" i="11"/>
  <c r="AG787" i="11"/>
  <c r="AO787" i="11"/>
  <c r="AX787" i="11"/>
  <c r="BA787" i="11"/>
  <c r="G788" i="11"/>
  <c r="H788" i="11"/>
  <c r="P788" i="11"/>
  <c r="Q788" i="11"/>
  <c r="T788" i="11"/>
  <c r="U788" i="11"/>
  <c r="Y788" i="11"/>
  <c r="Z788" i="11"/>
  <c r="AF788" i="11"/>
  <c r="AG788" i="11"/>
  <c r="AO788" i="11"/>
  <c r="AX788" i="11"/>
  <c r="BA788" i="11"/>
  <c r="G789" i="11"/>
  <c r="H789" i="11"/>
  <c r="P789" i="11"/>
  <c r="Q789" i="11"/>
  <c r="T789" i="11"/>
  <c r="U789" i="11"/>
  <c r="Y789" i="11"/>
  <c r="Z789" i="11"/>
  <c r="AF789" i="11"/>
  <c r="AG789" i="11"/>
  <c r="AO789" i="11"/>
  <c r="AX789" i="11"/>
  <c r="BA789" i="11"/>
  <c r="G790" i="11"/>
  <c r="H790" i="11"/>
  <c r="P790" i="11"/>
  <c r="Q790" i="11"/>
  <c r="T790" i="11"/>
  <c r="U790" i="11"/>
  <c r="Y790" i="11"/>
  <c r="Z790" i="11"/>
  <c r="AF790" i="11"/>
  <c r="AG790" i="11"/>
  <c r="AO790" i="11"/>
  <c r="AX790" i="11"/>
  <c r="BA790" i="11"/>
  <c r="G791" i="11"/>
  <c r="H791" i="11"/>
  <c r="P791" i="11"/>
  <c r="Q791" i="11"/>
  <c r="T791" i="11"/>
  <c r="U791" i="11"/>
  <c r="Y791" i="11"/>
  <c r="Z791" i="11"/>
  <c r="AF791" i="11"/>
  <c r="AG791" i="11"/>
  <c r="AO791" i="11"/>
  <c r="AX791" i="11"/>
  <c r="BA791" i="11"/>
  <c r="G792" i="11"/>
  <c r="H792" i="11"/>
  <c r="P792" i="11"/>
  <c r="Q792" i="11"/>
  <c r="T792" i="11"/>
  <c r="U792" i="11"/>
  <c r="Y792" i="11"/>
  <c r="Z792" i="11"/>
  <c r="AF792" i="11"/>
  <c r="AG792" i="11"/>
  <c r="AO792" i="11"/>
  <c r="AX792" i="11"/>
  <c r="BA792" i="11"/>
  <c r="G793" i="11"/>
  <c r="H793" i="11"/>
  <c r="P793" i="11"/>
  <c r="Q793" i="11"/>
  <c r="T793" i="11"/>
  <c r="U793" i="11"/>
  <c r="Y793" i="11"/>
  <c r="Z793" i="11"/>
  <c r="AF793" i="11"/>
  <c r="AG793" i="11"/>
  <c r="AO793" i="11"/>
  <c r="AX793" i="11"/>
  <c r="BA793" i="11"/>
  <c r="G794" i="11"/>
  <c r="H794" i="11"/>
  <c r="P794" i="11"/>
  <c r="Q794" i="11"/>
  <c r="T794" i="11"/>
  <c r="U794" i="11"/>
  <c r="Y794" i="11"/>
  <c r="Z794" i="11"/>
  <c r="AF794" i="11"/>
  <c r="AG794" i="11"/>
  <c r="AO794" i="11"/>
  <c r="AX794" i="11"/>
  <c r="BA794" i="11"/>
  <c r="G795" i="11"/>
  <c r="H795" i="11"/>
  <c r="P795" i="11"/>
  <c r="Q795" i="11"/>
  <c r="T795" i="11"/>
  <c r="U795" i="11"/>
  <c r="Y795" i="11"/>
  <c r="Z795" i="11"/>
  <c r="AF795" i="11"/>
  <c r="AG795" i="11"/>
  <c r="AO795" i="11"/>
  <c r="AX795" i="11"/>
  <c r="BA795" i="11"/>
  <c r="G796" i="11"/>
  <c r="H796" i="11"/>
  <c r="P796" i="11"/>
  <c r="Q796" i="11"/>
  <c r="T796" i="11"/>
  <c r="U796" i="11"/>
  <c r="Y796" i="11"/>
  <c r="Z796" i="11"/>
  <c r="AF796" i="11"/>
  <c r="AG796" i="11"/>
  <c r="AO796" i="11"/>
  <c r="AX796" i="11"/>
  <c r="BA796" i="11"/>
  <c r="G797" i="11"/>
  <c r="H797" i="11"/>
  <c r="P797" i="11"/>
  <c r="Q797" i="11"/>
  <c r="T797" i="11"/>
  <c r="U797" i="11"/>
  <c r="Y797" i="11"/>
  <c r="Z797" i="11"/>
  <c r="AF797" i="11"/>
  <c r="AG797" i="11"/>
  <c r="AO797" i="11"/>
  <c r="AX797" i="11"/>
  <c r="BA797" i="11"/>
  <c r="G798" i="11"/>
  <c r="H798" i="11"/>
  <c r="P798" i="11"/>
  <c r="Q798" i="11"/>
  <c r="T798" i="11"/>
  <c r="U798" i="11"/>
  <c r="Y798" i="11"/>
  <c r="Z798" i="11"/>
  <c r="AF798" i="11"/>
  <c r="AG798" i="11"/>
  <c r="AO798" i="11"/>
  <c r="AX798" i="11"/>
  <c r="BA798" i="11"/>
  <c r="G799" i="11"/>
  <c r="H799" i="11"/>
  <c r="P799" i="11"/>
  <c r="Q799" i="11"/>
  <c r="T799" i="11"/>
  <c r="U799" i="11"/>
  <c r="Y799" i="11"/>
  <c r="Z799" i="11"/>
  <c r="AF799" i="11"/>
  <c r="AG799" i="11"/>
  <c r="AO799" i="11"/>
  <c r="AX799" i="11"/>
  <c r="BA799" i="11"/>
  <c r="G800" i="11"/>
  <c r="H800" i="11"/>
  <c r="P800" i="11"/>
  <c r="Q800" i="11"/>
  <c r="T800" i="11"/>
  <c r="U800" i="11"/>
  <c r="Y800" i="11"/>
  <c r="Z800" i="11"/>
  <c r="AF800" i="11"/>
  <c r="AG800" i="11"/>
  <c r="AO800" i="11"/>
  <c r="AX800" i="11"/>
  <c r="BA800" i="11"/>
  <c r="G801" i="11"/>
  <c r="H801" i="11"/>
  <c r="P801" i="11"/>
  <c r="Q801" i="11"/>
  <c r="T801" i="11"/>
  <c r="U801" i="11"/>
  <c r="Y801" i="11"/>
  <c r="Z801" i="11"/>
  <c r="AF801" i="11"/>
  <c r="AG801" i="11"/>
  <c r="AO801" i="11"/>
  <c r="AX801" i="11"/>
  <c r="BA801" i="11"/>
  <c r="G802" i="11"/>
  <c r="H802" i="11"/>
  <c r="P802" i="11"/>
  <c r="Q802" i="11"/>
  <c r="T802" i="11"/>
  <c r="U802" i="11"/>
  <c r="Y802" i="11"/>
  <c r="Z802" i="11"/>
  <c r="AF802" i="11"/>
  <c r="AG802" i="11"/>
  <c r="AO802" i="11"/>
  <c r="AX802" i="11"/>
  <c r="BA802" i="11"/>
  <c r="G803" i="11"/>
  <c r="H803" i="11"/>
  <c r="P803" i="11"/>
  <c r="Q803" i="11"/>
  <c r="T803" i="11"/>
  <c r="U803" i="11"/>
  <c r="Y803" i="11"/>
  <c r="Z803" i="11"/>
  <c r="AF803" i="11"/>
  <c r="AG803" i="11"/>
  <c r="AO803" i="11"/>
  <c r="AX803" i="11"/>
  <c r="BA803" i="11"/>
  <c r="G804" i="11"/>
  <c r="H804" i="11"/>
  <c r="P804" i="11"/>
  <c r="Q804" i="11"/>
  <c r="T804" i="11"/>
  <c r="U804" i="11"/>
  <c r="Y804" i="11"/>
  <c r="Z804" i="11"/>
  <c r="AF804" i="11"/>
  <c r="AG804" i="11"/>
  <c r="AO804" i="11"/>
  <c r="AX804" i="11"/>
  <c r="BA804" i="11"/>
  <c r="G805" i="11"/>
  <c r="H805" i="11"/>
  <c r="P805" i="11"/>
  <c r="Q805" i="11"/>
  <c r="T805" i="11"/>
  <c r="U805" i="11"/>
  <c r="Y805" i="11"/>
  <c r="Z805" i="11"/>
  <c r="AF805" i="11"/>
  <c r="AG805" i="11"/>
  <c r="AO805" i="11"/>
  <c r="AX805" i="11"/>
  <c r="BA805" i="11"/>
  <c r="G806" i="11"/>
  <c r="H806" i="11"/>
  <c r="P806" i="11"/>
  <c r="Q806" i="11"/>
  <c r="T806" i="11"/>
  <c r="U806" i="11"/>
  <c r="Y806" i="11"/>
  <c r="Z806" i="11"/>
  <c r="AF806" i="11"/>
  <c r="AG806" i="11"/>
  <c r="AO806" i="11"/>
  <c r="AX806" i="11"/>
  <c r="BA806" i="11"/>
  <c r="G807" i="11"/>
  <c r="H807" i="11"/>
  <c r="P807" i="11"/>
  <c r="Q807" i="11"/>
  <c r="T807" i="11"/>
  <c r="U807" i="11"/>
  <c r="Y807" i="11"/>
  <c r="Z807" i="11"/>
  <c r="AF807" i="11"/>
  <c r="AG807" i="11"/>
  <c r="AO807" i="11"/>
  <c r="AX807" i="11"/>
  <c r="BA807" i="11"/>
  <c r="G808" i="11"/>
  <c r="H808" i="11"/>
  <c r="P808" i="11"/>
  <c r="Q808" i="11"/>
  <c r="T808" i="11"/>
  <c r="U808" i="11"/>
  <c r="Y808" i="11"/>
  <c r="Z808" i="11"/>
  <c r="AF808" i="11"/>
  <c r="AG808" i="11"/>
  <c r="AO808" i="11"/>
  <c r="AX808" i="11"/>
  <c r="BA808" i="11"/>
  <c r="G809" i="11"/>
  <c r="H809" i="11"/>
  <c r="P809" i="11"/>
  <c r="Q809" i="11"/>
  <c r="T809" i="11"/>
  <c r="U809" i="11"/>
  <c r="Y809" i="11"/>
  <c r="Z809" i="11"/>
  <c r="AF809" i="11"/>
  <c r="AG809" i="11"/>
  <c r="AO809" i="11"/>
  <c r="AX809" i="11"/>
  <c r="BA809" i="11"/>
  <c r="G810" i="11"/>
  <c r="H810" i="11"/>
  <c r="P810" i="11"/>
  <c r="Q810" i="11"/>
  <c r="T810" i="11"/>
  <c r="U810" i="11"/>
  <c r="Y810" i="11"/>
  <c r="Z810" i="11"/>
  <c r="AF810" i="11"/>
  <c r="AG810" i="11"/>
  <c r="AO810" i="11"/>
  <c r="AX810" i="11"/>
  <c r="BA810" i="11"/>
  <c r="G811" i="11"/>
  <c r="H811" i="11"/>
  <c r="P811" i="11"/>
  <c r="Q811" i="11"/>
  <c r="T811" i="11"/>
  <c r="U811" i="11"/>
  <c r="Y811" i="11"/>
  <c r="Z811" i="11"/>
  <c r="AF811" i="11"/>
  <c r="AG811" i="11"/>
  <c r="AO811" i="11"/>
  <c r="AX811" i="11"/>
  <c r="BA811" i="11"/>
  <c r="G812" i="11"/>
  <c r="H812" i="11"/>
  <c r="P812" i="11"/>
  <c r="Q812" i="11"/>
  <c r="T812" i="11"/>
  <c r="U812" i="11"/>
  <c r="Y812" i="11"/>
  <c r="Z812" i="11"/>
  <c r="AF812" i="11"/>
  <c r="AG812" i="11"/>
  <c r="AO812" i="11"/>
  <c r="AX812" i="11"/>
  <c r="BA812" i="11"/>
  <c r="G813" i="11"/>
  <c r="H813" i="11"/>
  <c r="P813" i="11"/>
  <c r="Q813" i="11"/>
  <c r="T813" i="11"/>
  <c r="U813" i="11"/>
  <c r="Y813" i="11"/>
  <c r="Z813" i="11"/>
  <c r="AF813" i="11"/>
  <c r="AG813" i="11"/>
  <c r="AO813" i="11"/>
  <c r="AX813" i="11"/>
  <c r="BA813" i="11"/>
  <c r="G814" i="11"/>
  <c r="H814" i="11"/>
  <c r="P814" i="11"/>
  <c r="Q814" i="11"/>
  <c r="T814" i="11"/>
  <c r="U814" i="11"/>
  <c r="Y814" i="11"/>
  <c r="Z814" i="11"/>
  <c r="AF814" i="11"/>
  <c r="AG814" i="11"/>
  <c r="AO814" i="11"/>
  <c r="AX814" i="11"/>
  <c r="BA814" i="11"/>
  <c r="G815" i="11"/>
  <c r="H815" i="11"/>
  <c r="P815" i="11"/>
  <c r="Q815" i="11"/>
  <c r="T815" i="11"/>
  <c r="U815" i="11"/>
  <c r="Y815" i="11"/>
  <c r="Z815" i="11"/>
  <c r="AF815" i="11"/>
  <c r="AG815" i="11"/>
  <c r="AO815" i="11"/>
  <c r="AX815" i="11"/>
  <c r="BA815" i="11"/>
  <c r="G816" i="11"/>
  <c r="H816" i="11"/>
  <c r="P816" i="11"/>
  <c r="Q816" i="11"/>
  <c r="T816" i="11"/>
  <c r="U816" i="11"/>
  <c r="Y816" i="11"/>
  <c r="Z816" i="11"/>
  <c r="AF816" i="11"/>
  <c r="AG816" i="11"/>
  <c r="AO816" i="11"/>
  <c r="AX816" i="11"/>
  <c r="BA816" i="11"/>
  <c r="G817" i="11"/>
  <c r="H817" i="11"/>
  <c r="P817" i="11"/>
  <c r="Q817" i="11"/>
  <c r="T817" i="11"/>
  <c r="U817" i="11"/>
  <c r="Y817" i="11"/>
  <c r="Z817" i="11"/>
  <c r="AF817" i="11"/>
  <c r="AG817" i="11"/>
  <c r="AO817" i="11"/>
  <c r="AX817" i="11"/>
  <c r="BA817" i="11"/>
  <c r="G818" i="11"/>
  <c r="H818" i="11"/>
  <c r="P818" i="11"/>
  <c r="Q818" i="11"/>
  <c r="T818" i="11"/>
  <c r="U818" i="11"/>
  <c r="Y818" i="11"/>
  <c r="Z818" i="11"/>
  <c r="AF818" i="11"/>
  <c r="AG818" i="11"/>
  <c r="AO818" i="11"/>
  <c r="AX818" i="11"/>
  <c r="BA818" i="11"/>
  <c r="G819" i="11"/>
  <c r="H819" i="11"/>
  <c r="P819" i="11"/>
  <c r="Q819" i="11"/>
  <c r="T819" i="11"/>
  <c r="U819" i="11"/>
  <c r="Y819" i="11"/>
  <c r="Z819" i="11"/>
  <c r="AF819" i="11"/>
  <c r="AG819" i="11"/>
  <c r="AO819" i="11"/>
  <c r="AX819" i="11"/>
  <c r="BA819" i="11"/>
  <c r="G820" i="11"/>
  <c r="H820" i="11"/>
  <c r="P820" i="11"/>
  <c r="Q820" i="11"/>
  <c r="T820" i="11"/>
  <c r="U820" i="11"/>
  <c r="Y820" i="11"/>
  <c r="Z820" i="11"/>
  <c r="AF820" i="11"/>
  <c r="AG820" i="11"/>
  <c r="AO820" i="11"/>
  <c r="AX820" i="11"/>
  <c r="BA820" i="11"/>
  <c r="G821" i="11"/>
  <c r="H821" i="11"/>
  <c r="P821" i="11"/>
  <c r="Q821" i="11"/>
  <c r="T821" i="11"/>
  <c r="U821" i="11"/>
  <c r="Y821" i="11"/>
  <c r="Z821" i="11"/>
  <c r="AF821" i="11"/>
  <c r="AG821" i="11"/>
  <c r="AO821" i="11"/>
  <c r="AX821" i="11"/>
  <c r="BA821" i="11"/>
  <c r="G822" i="11"/>
  <c r="H822" i="11"/>
  <c r="P822" i="11"/>
  <c r="Q822" i="11"/>
  <c r="T822" i="11"/>
  <c r="U822" i="11"/>
  <c r="Y822" i="11"/>
  <c r="Z822" i="11"/>
  <c r="AF822" i="11"/>
  <c r="AG822" i="11"/>
  <c r="AO822" i="11"/>
  <c r="AX822" i="11"/>
  <c r="BA822" i="11"/>
  <c r="G823" i="11"/>
  <c r="H823" i="11"/>
  <c r="P823" i="11"/>
  <c r="Q823" i="11"/>
  <c r="T823" i="11"/>
  <c r="U823" i="11"/>
  <c r="Y823" i="11"/>
  <c r="Z823" i="11"/>
  <c r="AF823" i="11"/>
  <c r="AG823" i="11"/>
  <c r="AO823" i="11"/>
  <c r="AX823" i="11"/>
  <c r="BA823" i="11"/>
  <c r="G824" i="11"/>
  <c r="H824" i="11"/>
  <c r="P824" i="11"/>
  <c r="Q824" i="11"/>
  <c r="T824" i="11"/>
  <c r="U824" i="11"/>
  <c r="Y824" i="11"/>
  <c r="Z824" i="11"/>
  <c r="AF824" i="11"/>
  <c r="AG824" i="11"/>
  <c r="AO824" i="11"/>
  <c r="AX824" i="11"/>
  <c r="BA824" i="11"/>
  <c r="G825" i="11"/>
  <c r="H825" i="11"/>
  <c r="P825" i="11"/>
  <c r="Q825" i="11"/>
  <c r="T825" i="11"/>
  <c r="U825" i="11"/>
  <c r="Y825" i="11"/>
  <c r="Z825" i="11"/>
  <c r="AF825" i="11"/>
  <c r="AG825" i="11"/>
  <c r="AO825" i="11"/>
  <c r="AX825" i="11"/>
  <c r="BA825" i="11"/>
  <c r="G826" i="11"/>
  <c r="H826" i="11"/>
  <c r="P826" i="11"/>
  <c r="Q826" i="11"/>
  <c r="T826" i="11"/>
  <c r="U826" i="11"/>
  <c r="Y826" i="11"/>
  <c r="Z826" i="11"/>
  <c r="AF826" i="11"/>
  <c r="AG826" i="11"/>
  <c r="AO826" i="11"/>
  <c r="AX826" i="11"/>
  <c r="BA826" i="11"/>
  <c r="G827" i="11"/>
  <c r="H827" i="11"/>
  <c r="P827" i="11"/>
  <c r="Q827" i="11"/>
  <c r="T827" i="11"/>
  <c r="U827" i="11"/>
  <c r="Y827" i="11"/>
  <c r="Z827" i="11"/>
  <c r="AF827" i="11"/>
  <c r="AG827" i="11"/>
  <c r="AO827" i="11"/>
  <c r="AX827" i="11"/>
  <c r="BA827" i="11"/>
  <c r="G828" i="11"/>
  <c r="H828" i="11"/>
  <c r="P828" i="11"/>
  <c r="Q828" i="11"/>
  <c r="T828" i="11"/>
  <c r="U828" i="11"/>
  <c r="Y828" i="11"/>
  <c r="Z828" i="11"/>
  <c r="AF828" i="11"/>
  <c r="AG828" i="11"/>
  <c r="AO828" i="11"/>
  <c r="AX828" i="11"/>
  <c r="BA828" i="11"/>
  <c r="G829" i="11"/>
  <c r="H829" i="11"/>
  <c r="P829" i="11"/>
  <c r="Q829" i="11"/>
  <c r="T829" i="11"/>
  <c r="U829" i="11"/>
  <c r="Y829" i="11"/>
  <c r="Z829" i="11"/>
  <c r="AF829" i="11"/>
  <c r="AG829" i="11"/>
  <c r="AO829" i="11"/>
  <c r="AX829" i="11"/>
  <c r="BA829" i="11"/>
  <c r="G830" i="11"/>
  <c r="H830" i="11"/>
  <c r="P830" i="11"/>
  <c r="Q830" i="11"/>
  <c r="T830" i="11"/>
  <c r="U830" i="11"/>
  <c r="Y830" i="11"/>
  <c r="Z830" i="11"/>
  <c r="AF830" i="11"/>
  <c r="AG830" i="11"/>
  <c r="AO830" i="11"/>
  <c r="AX830" i="11"/>
  <c r="BA830" i="11"/>
  <c r="G831" i="11"/>
  <c r="H831" i="11"/>
  <c r="P831" i="11"/>
  <c r="Q831" i="11"/>
  <c r="T831" i="11"/>
  <c r="U831" i="11"/>
  <c r="Y831" i="11"/>
  <c r="Z831" i="11"/>
  <c r="AF831" i="11"/>
  <c r="AG831" i="11"/>
  <c r="AO831" i="11"/>
  <c r="AX831" i="11"/>
  <c r="BA831" i="11"/>
  <c r="G832" i="11"/>
  <c r="H832" i="11"/>
  <c r="P832" i="11"/>
  <c r="Q832" i="11"/>
  <c r="T832" i="11"/>
  <c r="U832" i="11"/>
  <c r="Y832" i="11"/>
  <c r="Z832" i="11"/>
  <c r="AF832" i="11"/>
  <c r="AG832" i="11"/>
  <c r="AO832" i="11"/>
  <c r="AX832" i="11"/>
  <c r="BA832" i="11"/>
  <c r="G833" i="11"/>
  <c r="H833" i="11"/>
  <c r="P833" i="11"/>
  <c r="Q833" i="11"/>
  <c r="T833" i="11"/>
  <c r="U833" i="11"/>
  <c r="Y833" i="11"/>
  <c r="Z833" i="11"/>
  <c r="AF833" i="11"/>
  <c r="AG833" i="11"/>
  <c r="AO833" i="11"/>
  <c r="AX833" i="11"/>
  <c r="BA833" i="11"/>
  <c r="G834" i="11"/>
  <c r="H834" i="11"/>
  <c r="P834" i="11"/>
  <c r="Q834" i="11"/>
  <c r="T834" i="11"/>
  <c r="U834" i="11"/>
  <c r="Y834" i="11"/>
  <c r="Z834" i="11"/>
  <c r="AF834" i="11"/>
  <c r="AG834" i="11"/>
  <c r="AO834" i="11"/>
  <c r="AX834" i="11"/>
  <c r="BA834" i="11"/>
  <c r="G835" i="11"/>
  <c r="H835" i="11"/>
  <c r="P835" i="11"/>
  <c r="Q835" i="11"/>
  <c r="T835" i="11"/>
  <c r="U835" i="11"/>
  <c r="Y835" i="11"/>
  <c r="Z835" i="11"/>
  <c r="AF835" i="11"/>
  <c r="AG835" i="11"/>
  <c r="AO835" i="11"/>
  <c r="AX835" i="11"/>
  <c r="BA835" i="11"/>
  <c r="G836" i="11"/>
  <c r="H836" i="11"/>
  <c r="P836" i="11"/>
  <c r="Q836" i="11"/>
  <c r="T836" i="11"/>
  <c r="U836" i="11"/>
  <c r="Y836" i="11"/>
  <c r="Z836" i="11"/>
  <c r="AF836" i="11"/>
  <c r="AG836" i="11"/>
  <c r="AO836" i="11"/>
  <c r="AX836" i="11"/>
  <c r="BA836" i="11"/>
  <c r="G837" i="11"/>
  <c r="H837" i="11"/>
  <c r="P837" i="11"/>
  <c r="Q837" i="11"/>
  <c r="T837" i="11"/>
  <c r="U837" i="11"/>
  <c r="Y837" i="11"/>
  <c r="Z837" i="11"/>
  <c r="AF837" i="11"/>
  <c r="AG837" i="11"/>
  <c r="AO837" i="11"/>
  <c r="AX837" i="11"/>
  <c r="BA837" i="11"/>
  <c r="G838" i="11"/>
  <c r="H838" i="11"/>
  <c r="P838" i="11"/>
  <c r="Q838" i="11"/>
  <c r="T838" i="11"/>
  <c r="U838" i="11"/>
  <c r="Y838" i="11"/>
  <c r="Z838" i="11"/>
  <c r="AF838" i="11"/>
  <c r="AG838" i="11"/>
  <c r="AO838" i="11"/>
  <c r="AX838" i="11"/>
  <c r="BA838" i="11"/>
  <c r="G839" i="11"/>
  <c r="H839" i="11"/>
  <c r="P839" i="11"/>
  <c r="Q839" i="11"/>
  <c r="T839" i="11"/>
  <c r="U839" i="11"/>
  <c r="Y839" i="11"/>
  <c r="Z839" i="11"/>
  <c r="AF839" i="11"/>
  <c r="AG839" i="11"/>
  <c r="AO839" i="11"/>
  <c r="AX839" i="11"/>
  <c r="BA839" i="11"/>
  <c r="G840" i="11"/>
  <c r="H840" i="11"/>
  <c r="P840" i="11"/>
  <c r="Q840" i="11"/>
  <c r="T840" i="11"/>
  <c r="U840" i="11"/>
  <c r="Y840" i="11"/>
  <c r="Z840" i="11"/>
  <c r="AF840" i="11"/>
  <c r="AG840" i="11"/>
  <c r="AO840" i="11"/>
  <c r="AX840" i="11"/>
  <c r="BA840" i="11"/>
  <c r="G841" i="11"/>
  <c r="H841" i="11"/>
  <c r="P841" i="11"/>
  <c r="Q841" i="11"/>
  <c r="T841" i="11"/>
  <c r="U841" i="11"/>
  <c r="Y841" i="11"/>
  <c r="Z841" i="11"/>
  <c r="AF841" i="11"/>
  <c r="AG841" i="11"/>
  <c r="AO841" i="11"/>
  <c r="AX841" i="11"/>
  <c r="BA841" i="11"/>
  <c r="G842" i="11"/>
  <c r="H842" i="11"/>
  <c r="P842" i="11"/>
  <c r="Q842" i="11"/>
  <c r="T842" i="11"/>
  <c r="U842" i="11"/>
  <c r="Y842" i="11"/>
  <c r="Z842" i="11"/>
  <c r="AF842" i="11"/>
  <c r="AG842" i="11"/>
  <c r="AO842" i="11"/>
  <c r="AX842" i="11"/>
  <c r="BA842" i="11"/>
  <c r="G843" i="11"/>
  <c r="H843" i="11"/>
  <c r="P843" i="11"/>
  <c r="Q843" i="11"/>
  <c r="T843" i="11"/>
  <c r="U843" i="11"/>
  <c r="Y843" i="11"/>
  <c r="Z843" i="11"/>
  <c r="AF843" i="11"/>
  <c r="AG843" i="11"/>
  <c r="AO843" i="11"/>
  <c r="AX843" i="11"/>
  <c r="BA843" i="11"/>
  <c r="G844" i="11"/>
  <c r="H844" i="11"/>
  <c r="P844" i="11"/>
  <c r="Q844" i="11"/>
  <c r="T844" i="11"/>
  <c r="U844" i="11"/>
  <c r="Y844" i="11"/>
  <c r="Z844" i="11"/>
  <c r="AF844" i="11"/>
  <c r="AG844" i="11"/>
  <c r="AO844" i="11"/>
  <c r="AX844" i="11"/>
  <c r="BA844" i="11"/>
  <c r="G845" i="11"/>
  <c r="H845" i="11"/>
  <c r="P845" i="11"/>
  <c r="Q845" i="11"/>
  <c r="T845" i="11"/>
  <c r="U845" i="11"/>
  <c r="Y845" i="11"/>
  <c r="Z845" i="11"/>
  <c r="AF845" i="11"/>
  <c r="AG845" i="11"/>
  <c r="AO845" i="11"/>
  <c r="AX845" i="11"/>
  <c r="BA845" i="11"/>
  <c r="G846" i="11"/>
  <c r="H846" i="11"/>
  <c r="P846" i="11"/>
  <c r="Q846" i="11"/>
  <c r="T846" i="11"/>
  <c r="U846" i="11"/>
  <c r="Y846" i="11"/>
  <c r="Z846" i="11"/>
  <c r="AF846" i="11"/>
  <c r="AG846" i="11"/>
  <c r="AO846" i="11"/>
  <c r="AX846" i="11"/>
  <c r="BA846" i="11"/>
  <c r="G847" i="11"/>
  <c r="H847" i="11"/>
  <c r="P847" i="11"/>
  <c r="Q847" i="11"/>
  <c r="T847" i="11"/>
  <c r="U847" i="11"/>
  <c r="Y847" i="11"/>
  <c r="Z847" i="11"/>
  <c r="AF847" i="11"/>
  <c r="AG847" i="11"/>
  <c r="AO847" i="11"/>
  <c r="AX847" i="11"/>
  <c r="BA847" i="11"/>
  <c r="G848" i="11"/>
  <c r="H848" i="11"/>
  <c r="P848" i="11"/>
  <c r="Q848" i="11"/>
  <c r="T848" i="11"/>
  <c r="U848" i="11"/>
  <c r="Y848" i="11"/>
  <c r="Z848" i="11"/>
  <c r="AF848" i="11"/>
  <c r="AG848" i="11"/>
  <c r="AO848" i="11"/>
  <c r="AX848" i="11"/>
  <c r="BA848" i="11"/>
  <c r="G849" i="11"/>
  <c r="H849" i="11"/>
  <c r="P849" i="11"/>
  <c r="Q849" i="11"/>
  <c r="T849" i="11"/>
  <c r="U849" i="11"/>
  <c r="Y849" i="11"/>
  <c r="Z849" i="11"/>
  <c r="AF849" i="11"/>
  <c r="AG849" i="11"/>
  <c r="AO849" i="11"/>
  <c r="AX849" i="11"/>
  <c r="BA849" i="11"/>
  <c r="G850" i="11"/>
  <c r="H850" i="11"/>
  <c r="P850" i="11"/>
  <c r="Q850" i="11"/>
  <c r="T850" i="11"/>
  <c r="U850" i="11"/>
  <c r="Y850" i="11"/>
  <c r="Z850" i="11"/>
  <c r="AF850" i="11"/>
  <c r="AG850" i="11"/>
  <c r="AO850" i="11"/>
  <c r="AX850" i="11"/>
  <c r="BA850" i="11"/>
  <c r="G851" i="11"/>
  <c r="H851" i="11"/>
  <c r="P851" i="11"/>
  <c r="Q851" i="11"/>
  <c r="T851" i="11"/>
  <c r="U851" i="11"/>
  <c r="Y851" i="11"/>
  <c r="Z851" i="11"/>
  <c r="AF851" i="11"/>
  <c r="AG851" i="11"/>
  <c r="AO851" i="11"/>
  <c r="AX851" i="11"/>
  <c r="BA851" i="11"/>
  <c r="G852" i="11"/>
  <c r="H852" i="11"/>
  <c r="P852" i="11"/>
  <c r="Q852" i="11"/>
  <c r="T852" i="11"/>
  <c r="U852" i="11"/>
  <c r="Y852" i="11"/>
  <c r="Z852" i="11"/>
  <c r="AF852" i="11"/>
  <c r="AG852" i="11"/>
  <c r="AO852" i="11"/>
  <c r="AX852" i="11"/>
  <c r="BA852" i="11"/>
  <c r="G853" i="11"/>
  <c r="H853" i="11"/>
  <c r="P853" i="11"/>
  <c r="Q853" i="11"/>
  <c r="T853" i="11"/>
  <c r="U853" i="11"/>
  <c r="Y853" i="11"/>
  <c r="Z853" i="11"/>
  <c r="AF853" i="11"/>
  <c r="AG853" i="11"/>
  <c r="AO853" i="11"/>
  <c r="AX853" i="11"/>
  <c r="BA853" i="11"/>
  <c r="G854" i="11"/>
  <c r="H854" i="11"/>
  <c r="P854" i="11"/>
  <c r="Q854" i="11"/>
  <c r="T854" i="11"/>
  <c r="U854" i="11"/>
  <c r="Y854" i="11"/>
  <c r="Z854" i="11"/>
  <c r="AF854" i="11"/>
  <c r="AG854" i="11"/>
  <c r="AO854" i="11"/>
  <c r="AX854" i="11"/>
  <c r="BA854" i="11"/>
  <c r="G855" i="11"/>
  <c r="H855" i="11"/>
  <c r="P855" i="11"/>
  <c r="Q855" i="11"/>
  <c r="T855" i="11"/>
  <c r="U855" i="11"/>
  <c r="Y855" i="11"/>
  <c r="Z855" i="11"/>
  <c r="AF855" i="11"/>
  <c r="AG855" i="11"/>
  <c r="AO855" i="11"/>
  <c r="AX855" i="11"/>
  <c r="BA855" i="11"/>
  <c r="G856" i="11"/>
  <c r="H856" i="11"/>
  <c r="P856" i="11"/>
  <c r="Q856" i="11"/>
  <c r="T856" i="11"/>
  <c r="U856" i="11"/>
  <c r="Y856" i="11"/>
  <c r="Z856" i="11"/>
  <c r="AF856" i="11"/>
  <c r="AG856" i="11"/>
  <c r="AO856" i="11"/>
  <c r="AX856" i="11"/>
  <c r="BA856" i="11"/>
  <c r="G857" i="11"/>
  <c r="H857" i="11"/>
  <c r="P857" i="11"/>
  <c r="Q857" i="11"/>
  <c r="T857" i="11"/>
  <c r="U857" i="11"/>
  <c r="Y857" i="11"/>
  <c r="Z857" i="11"/>
  <c r="AF857" i="11"/>
  <c r="AG857" i="11"/>
  <c r="AO857" i="11"/>
  <c r="AX857" i="11"/>
  <c r="BA857" i="11"/>
  <c r="G858" i="11"/>
  <c r="H858" i="11"/>
  <c r="P858" i="11"/>
  <c r="Q858" i="11"/>
  <c r="T858" i="11"/>
  <c r="U858" i="11"/>
  <c r="Y858" i="11"/>
  <c r="Z858" i="11"/>
  <c r="AF858" i="11"/>
  <c r="AG858" i="11"/>
  <c r="AO858" i="11"/>
  <c r="AX858" i="11"/>
  <c r="BA858" i="11"/>
  <c r="G859" i="11"/>
  <c r="H859" i="11"/>
  <c r="P859" i="11"/>
  <c r="Q859" i="11"/>
  <c r="T859" i="11"/>
  <c r="U859" i="11"/>
  <c r="Y859" i="11"/>
  <c r="Z859" i="11"/>
  <c r="AF859" i="11"/>
  <c r="AG859" i="11"/>
  <c r="AO859" i="11"/>
  <c r="AX859" i="11"/>
  <c r="BA859" i="11"/>
  <c r="G860" i="11"/>
  <c r="H860" i="11"/>
  <c r="P860" i="11"/>
  <c r="Q860" i="11"/>
  <c r="T860" i="11"/>
  <c r="U860" i="11"/>
  <c r="Y860" i="11"/>
  <c r="Z860" i="11"/>
  <c r="AF860" i="11"/>
  <c r="AG860" i="11"/>
  <c r="AO860" i="11"/>
  <c r="AX860" i="11"/>
  <c r="BA860" i="11"/>
  <c r="G861" i="11"/>
  <c r="H861" i="11"/>
  <c r="P861" i="11"/>
  <c r="Q861" i="11"/>
  <c r="T861" i="11"/>
  <c r="U861" i="11"/>
  <c r="Y861" i="11"/>
  <c r="Z861" i="11"/>
  <c r="AF861" i="11"/>
  <c r="AG861" i="11"/>
  <c r="AO861" i="11"/>
  <c r="AX861" i="11"/>
  <c r="BA861" i="11"/>
  <c r="G862" i="11"/>
  <c r="H862" i="11"/>
  <c r="P862" i="11"/>
  <c r="Q862" i="11"/>
  <c r="T862" i="11"/>
  <c r="U862" i="11"/>
  <c r="Y862" i="11"/>
  <c r="Z862" i="11"/>
  <c r="AF862" i="11"/>
  <c r="AG862" i="11"/>
  <c r="AO862" i="11"/>
  <c r="AX862" i="11"/>
  <c r="BA862" i="11"/>
  <c r="G863" i="11"/>
  <c r="H863" i="11"/>
  <c r="P863" i="11"/>
  <c r="Q863" i="11"/>
  <c r="T863" i="11"/>
  <c r="U863" i="11"/>
  <c r="Y863" i="11"/>
  <c r="Z863" i="11"/>
  <c r="AF863" i="11"/>
  <c r="AG863" i="11"/>
  <c r="AO863" i="11"/>
  <c r="AX863" i="11"/>
  <c r="BA863" i="11"/>
  <c r="G864" i="11"/>
  <c r="H864" i="11"/>
  <c r="P864" i="11"/>
  <c r="Q864" i="11"/>
  <c r="T864" i="11"/>
  <c r="U864" i="11"/>
  <c r="Y864" i="11"/>
  <c r="Z864" i="11"/>
  <c r="AF864" i="11"/>
  <c r="AG864" i="11"/>
  <c r="AO864" i="11"/>
  <c r="AX864" i="11"/>
  <c r="BA864" i="11"/>
  <c r="G865" i="11"/>
  <c r="H865" i="11"/>
  <c r="P865" i="11"/>
  <c r="Q865" i="11"/>
  <c r="T865" i="11"/>
  <c r="U865" i="11"/>
  <c r="Y865" i="11"/>
  <c r="Z865" i="11"/>
  <c r="AF865" i="11"/>
  <c r="AG865" i="11"/>
  <c r="AO865" i="11"/>
  <c r="AX865" i="11"/>
  <c r="BA865" i="11"/>
  <c r="G866" i="11"/>
  <c r="H866" i="11"/>
  <c r="P866" i="11"/>
  <c r="Q866" i="11"/>
  <c r="T866" i="11"/>
  <c r="U866" i="11"/>
  <c r="Y866" i="11"/>
  <c r="Z866" i="11"/>
  <c r="AF866" i="11"/>
  <c r="AG866" i="11"/>
  <c r="AO866" i="11"/>
  <c r="AX866" i="11"/>
  <c r="BA866" i="11"/>
  <c r="G867" i="11"/>
  <c r="H867" i="11"/>
  <c r="P867" i="11"/>
  <c r="Q867" i="11"/>
  <c r="T867" i="11"/>
  <c r="U867" i="11"/>
  <c r="Y867" i="11"/>
  <c r="Z867" i="11"/>
  <c r="AF867" i="11"/>
  <c r="AG867" i="11"/>
  <c r="AO867" i="11"/>
  <c r="AX867" i="11"/>
  <c r="BA867" i="11"/>
  <c r="G868" i="11"/>
  <c r="H868" i="11"/>
  <c r="P868" i="11"/>
  <c r="Q868" i="11"/>
  <c r="T868" i="11"/>
  <c r="U868" i="11"/>
  <c r="Y868" i="11"/>
  <c r="Z868" i="11"/>
  <c r="AF868" i="11"/>
  <c r="AG868" i="11"/>
  <c r="AO868" i="11"/>
  <c r="AX868" i="11"/>
  <c r="BA868" i="11"/>
  <c r="G869" i="11"/>
  <c r="H869" i="11"/>
  <c r="P869" i="11"/>
  <c r="Q869" i="11"/>
  <c r="T869" i="11"/>
  <c r="U869" i="11"/>
  <c r="Y869" i="11"/>
  <c r="Z869" i="11"/>
  <c r="AF869" i="11"/>
  <c r="AG869" i="11"/>
  <c r="AO869" i="11"/>
  <c r="AX869" i="11"/>
  <c r="BA869" i="11"/>
  <c r="G870" i="11"/>
  <c r="H870" i="11"/>
  <c r="P870" i="11"/>
  <c r="Q870" i="11"/>
  <c r="T870" i="11"/>
  <c r="U870" i="11"/>
  <c r="Y870" i="11"/>
  <c r="Z870" i="11"/>
  <c r="AF870" i="11"/>
  <c r="AG870" i="11"/>
  <c r="AO870" i="11"/>
  <c r="AX870" i="11"/>
  <c r="BA870" i="11"/>
  <c r="G871" i="11"/>
  <c r="H871" i="11"/>
  <c r="P871" i="11"/>
  <c r="Q871" i="11"/>
  <c r="T871" i="11"/>
  <c r="U871" i="11"/>
  <c r="Y871" i="11"/>
  <c r="Z871" i="11"/>
  <c r="AF871" i="11"/>
  <c r="AG871" i="11"/>
  <c r="AO871" i="11"/>
  <c r="AX871" i="11"/>
  <c r="BA871" i="11"/>
  <c r="G872" i="11"/>
  <c r="H872" i="11"/>
  <c r="P872" i="11"/>
  <c r="Q872" i="11"/>
  <c r="T872" i="11"/>
  <c r="U872" i="11"/>
  <c r="Y872" i="11"/>
  <c r="Z872" i="11"/>
  <c r="AF872" i="11"/>
  <c r="AG872" i="11"/>
  <c r="AO872" i="11"/>
  <c r="AX872" i="11"/>
  <c r="BA872" i="11"/>
  <c r="G873" i="11"/>
  <c r="H873" i="11"/>
  <c r="P873" i="11"/>
  <c r="Q873" i="11"/>
  <c r="T873" i="11"/>
  <c r="U873" i="11"/>
  <c r="Y873" i="11"/>
  <c r="Z873" i="11"/>
  <c r="AF873" i="11"/>
  <c r="AG873" i="11"/>
  <c r="AO873" i="11"/>
  <c r="AX873" i="11"/>
  <c r="BA873" i="11"/>
  <c r="G874" i="11"/>
  <c r="H874" i="11"/>
  <c r="P874" i="11"/>
  <c r="Q874" i="11"/>
  <c r="T874" i="11"/>
  <c r="U874" i="11"/>
  <c r="Y874" i="11"/>
  <c r="Z874" i="11"/>
  <c r="AF874" i="11"/>
  <c r="AG874" i="11"/>
  <c r="AO874" i="11"/>
  <c r="AX874" i="11"/>
  <c r="BA874" i="11"/>
  <c r="G875" i="11"/>
  <c r="H875" i="11"/>
  <c r="P875" i="11"/>
  <c r="Q875" i="11"/>
  <c r="T875" i="11"/>
  <c r="U875" i="11"/>
  <c r="Y875" i="11"/>
  <c r="Z875" i="11"/>
  <c r="AF875" i="11"/>
  <c r="AG875" i="11"/>
  <c r="AO875" i="11"/>
  <c r="AX875" i="11"/>
  <c r="BA875" i="11"/>
  <c r="G876" i="11"/>
  <c r="H876" i="11"/>
  <c r="P876" i="11"/>
  <c r="Q876" i="11"/>
  <c r="T876" i="11"/>
  <c r="U876" i="11"/>
  <c r="Y876" i="11"/>
  <c r="Z876" i="11"/>
  <c r="AF876" i="11"/>
  <c r="AG876" i="11"/>
  <c r="AO876" i="11"/>
  <c r="AX876" i="11"/>
  <c r="BA876" i="11"/>
  <c r="G877" i="11"/>
  <c r="H877" i="11"/>
  <c r="P877" i="11"/>
  <c r="Q877" i="11"/>
  <c r="T877" i="11"/>
  <c r="U877" i="11"/>
  <c r="Y877" i="11"/>
  <c r="Z877" i="11"/>
  <c r="AF877" i="11"/>
  <c r="AG877" i="11"/>
  <c r="AO877" i="11"/>
  <c r="AX877" i="11"/>
  <c r="BA877" i="11"/>
  <c r="G878" i="11"/>
  <c r="H878" i="11"/>
  <c r="P878" i="11"/>
  <c r="Q878" i="11"/>
  <c r="T878" i="11"/>
  <c r="U878" i="11"/>
  <c r="Y878" i="11"/>
  <c r="Z878" i="11"/>
  <c r="AF878" i="11"/>
  <c r="AG878" i="11"/>
  <c r="AO878" i="11"/>
  <c r="AX878" i="11"/>
  <c r="BA878" i="11"/>
  <c r="G879" i="11"/>
  <c r="H879" i="11"/>
  <c r="P879" i="11"/>
  <c r="Q879" i="11"/>
  <c r="T879" i="11"/>
  <c r="U879" i="11"/>
  <c r="Y879" i="11"/>
  <c r="Z879" i="11"/>
  <c r="AF879" i="11"/>
  <c r="AG879" i="11"/>
  <c r="AO879" i="11"/>
  <c r="AX879" i="11"/>
  <c r="BA879" i="11"/>
  <c r="G880" i="11"/>
  <c r="H880" i="11"/>
  <c r="P880" i="11"/>
  <c r="Q880" i="11"/>
  <c r="T880" i="11"/>
  <c r="U880" i="11"/>
  <c r="Y880" i="11"/>
  <c r="Z880" i="11"/>
  <c r="AF880" i="11"/>
  <c r="AG880" i="11"/>
  <c r="AO880" i="11"/>
  <c r="AX880" i="11"/>
  <c r="BA880" i="11"/>
  <c r="G881" i="11"/>
  <c r="H881" i="11"/>
  <c r="P881" i="11"/>
  <c r="Q881" i="11"/>
  <c r="T881" i="11"/>
  <c r="U881" i="11"/>
  <c r="Y881" i="11"/>
  <c r="Z881" i="11"/>
  <c r="AF881" i="11"/>
  <c r="AG881" i="11"/>
  <c r="AO881" i="11"/>
  <c r="AX881" i="11"/>
  <c r="BA881" i="11"/>
  <c r="G882" i="11"/>
  <c r="H882" i="11"/>
  <c r="P882" i="11"/>
  <c r="Q882" i="11"/>
  <c r="T882" i="11"/>
  <c r="U882" i="11"/>
  <c r="Y882" i="11"/>
  <c r="Z882" i="11"/>
  <c r="AF882" i="11"/>
  <c r="AG882" i="11"/>
  <c r="AO882" i="11"/>
  <c r="AX882" i="11"/>
  <c r="BA882" i="11"/>
  <c r="G883" i="11"/>
  <c r="H883" i="11"/>
  <c r="P883" i="11"/>
  <c r="Q883" i="11"/>
  <c r="T883" i="11"/>
  <c r="U883" i="11"/>
  <c r="Y883" i="11"/>
  <c r="Z883" i="11"/>
  <c r="AF883" i="11"/>
  <c r="AG883" i="11"/>
  <c r="AO883" i="11"/>
  <c r="AX883" i="11"/>
  <c r="BA883" i="11"/>
  <c r="G884" i="11"/>
  <c r="H884" i="11"/>
  <c r="P884" i="11"/>
  <c r="Q884" i="11"/>
  <c r="T884" i="11"/>
  <c r="U884" i="11"/>
  <c r="Y884" i="11"/>
  <c r="Z884" i="11"/>
  <c r="AF884" i="11"/>
  <c r="AG884" i="11"/>
  <c r="AO884" i="11"/>
  <c r="AX884" i="11"/>
  <c r="BA884" i="11"/>
  <c r="G885" i="11"/>
  <c r="H885" i="11"/>
  <c r="P885" i="11"/>
  <c r="Q885" i="11"/>
  <c r="T885" i="11"/>
  <c r="U885" i="11"/>
  <c r="Y885" i="11"/>
  <c r="Z885" i="11"/>
  <c r="AF885" i="11"/>
  <c r="AG885" i="11"/>
  <c r="AO885" i="11"/>
  <c r="AX885" i="11"/>
  <c r="BA885" i="11"/>
  <c r="G886" i="11"/>
  <c r="H886" i="11"/>
  <c r="P886" i="11"/>
  <c r="Q886" i="11"/>
  <c r="T886" i="11"/>
  <c r="U886" i="11"/>
  <c r="Y886" i="11"/>
  <c r="Z886" i="11"/>
  <c r="AF886" i="11"/>
  <c r="AG886" i="11"/>
  <c r="AO886" i="11"/>
  <c r="AX886" i="11"/>
  <c r="BA886" i="11"/>
  <c r="G887" i="11"/>
  <c r="H887" i="11"/>
  <c r="P887" i="11"/>
  <c r="Q887" i="11"/>
  <c r="T887" i="11"/>
  <c r="U887" i="11"/>
  <c r="Y887" i="11"/>
  <c r="Z887" i="11"/>
  <c r="AF887" i="11"/>
  <c r="AG887" i="11"/>
  <c r="AO887" i="11"/>
  <c r="AX887" i="11"/>
  <c r="BA887" i="11"/>
  <c r="G888" i="11"/>
  <c r="H888" i="11"/>
  <c r="P888" i="11"/>
  <c r="Q888" i="11"/>
  <c r="T888" i="11"/>
  <c r="U888" i="11"/>
  <c r="Y888" i="11"/>
  <c r="Z888" i="11"/>
  <c r="AF888" i="11"/>
  <c r="AG888" i="11"/>
  <c r="AO888" i="11"/>
  <c r="AX888" i="11"/>
  <c r="BA888" i="11"/>
  <c r="G889" i="11"/>
  <c r="H889" i="11"/>
  <c r="P889" i="11"/>
  <c r="Q889" i="11"/>
  <c r="T889" i="11"/>
  <c r="U889" i="11"/>
  <c r="Y889" i="11"/>
  <c r="Z889" i="11"/>
  <c r="AF889" i="11"/>
  <c r="AG889" i="11"/>
  <c r="AO889" i="11"/>
  <c r="AX889" i="11"/>
  <c r="BA889" i="11"/>
  <c r="G890" i="11"/>
  <c r="H890" i="11"/>
  <c r="P890" i="11"/>
  <c r="Q890" i="11"/>
  <c r="T890" i="11"/>
  <c r="U890" i="11"/>
  <c r="Y890" i="11"/>
  <c r="Z890" i="11"/>
  <c r="AF890" i="11"/>
  <c r="AG890" i="11"/>
  <c r="AO890" i="11"/>
  <c r="AX890" i="11"/>
  <c r="BA890" i="11"/>
  <c r="G891" i="11"/>
  <c r="H891" i="11"/>
  <c r="P891" i="11"/>
  <c r="Q891" i="11"/>
  <c r="T891" i="11"/>
  <c r="U891" i="11"/>
  <c r="Y891" i="11"/>
  <c r="Z891" i="11"/>
  <c r="AF891" i="11"/>
  <c r="AG891" i="11"/>
  <c r="AO891" i="11"/>
  <c r="AX891" i="11"/>
  <c r="BA891" i="11"/>
  <c r="G892" i="11"/>
  <c r="H892" i="11"/>
  <c r="P892" i="11"/>
  <c r="Q892" i="11"/>
  <c r="T892" i="11"/>
  <c r="U892" i="11"/>
  <c r="Y892" i="11"/>
  <c r="Z892" i="11"/>
  <c r="AF892" i="11"/>
  <c r="AG892" i="11"/>
  <c r="AO892" i="11"/>
  <c r="AX892" i="11"/>
  <c r="BA892" i="11"/>
  <c r="G893" i="11"/>
  <c r="H893" i="11"/>
  <c r="P893" i="11"/>
  <c r="Q893" i="11"/>
  <c r="T893" i="11"/>
  <c r="U893" i="11"/>
  <c r="Y893" i="11"/>
  <c r="Z893" i="11"/>
  <c r="AF893" i="11"/>
  <c r="AG893" i="11"/>
  <c r="AO893" i="11"/>
  <c r="AX893" i="11"/>
  <c r="BA893" i="11"/>
  <c r="G894" i="11"/>
  <c r="H894" i="11"/>
  <c r="P894" i="11"/>
  <c r="Q894" i="11"/>
  <c r="T894" i="11"/>
  <c r="U894" i="11"/>
  <c r="Y894" i="11"/>
  <c r="Z894" i="11"/>
  <c r="AF894" i="11"/>
  <c r="AG894" i="11"/>
  <c r="AO894" i="11"/>
  <c r="AX894" i="11"/>
  <c r="BA894" i="11"/>
  <c r="G895" i="11"/>
  <c r="H895" i="11"/>
  <c r="P895" i="11"/>
  <c r="Q895" i="11"/>
  <c r="T895" i="11"/>
  <c r="U895" i="11"/>
  <c r="Y895" i="11"/>
  <c r="Z895" i="11"/>
  <c r="AF895" i="11"/>
  <c r="AG895" i="11"/>
  <c r="AO895" i="11"/>
  <c r="AX895" i="11"/>
  <c r="BA895" i="11"/>
  <c r="G896" i="11"/>
  <c r="H896" i="11"/>
  <c r="P896" i="11"/>
  <c r="Q896" i="11"/>
  <c r="T896" i="11"/>
  <c r="U896" i="11"/>
  <c r="Y896" i="11"/>
  <c r="Z896" i="11"/>
  <c r="AF896" i="11"/>
  <c r="AG896" i="11"/>
  <c r="AO896" i="11"/>
  <c r="AX896" i="11"/>
  <c r="BA896" i="11"/>
  <c r="G897" i="11"/>
  <c r="H897" i="11"/>
  <c r="P897" i="11"/>
  <c r="Q897" i="11"/>
  <c r="T897" i="11"/>
  <c r="U897" i="11"/>
  <c r="Y897" i="11"/>
  <c r="Z897" i="11"/>
  <c r="AF897" i="11"/>
  <c r="AG897" i="11"/>
  <c r="AO897" i="11"/>
  <c r="AX897" i="11"/>
  <c r="BA897" i="11"/>
  <c r="G898" i="11"/>
  <c r="H898" i="11"/>
  <c r="P898" i="11"/>
  <c r="Q898" i="11"/>
  <c r="T898" i="11"/>
  <c r="U898" i="11"/>
  <c r="Y898" i="11"/>
  <c r="Z898" i="11"/>
  <c r="AF898" i="11"/>
  <c r="AG898" i="11"/>
  <c r="AO898" i="11"/>
  <c r="AX898" i="11"/>
  <c r="BA898" i="11"/>
  <c r="G899" i="11"/>
  <c r="H899" i="11"/>
  <c r="P899" i="11"/>
  <c r="Q899" i="11"/>
  <c r="T899" i="11"/>
  <c r="U899" i="11"/>
  <c r="Y899" i="11"/>
  <c r="Z899" i="11"/>
  <c r="AF899" i="11"/>
  <c r="AG899" i="11"/>
  <c r="AO899" i="11"/>
  <c r="AX899" i="11"/>
  <c r="BA899" i="11"/>
  <c r="G900" i="11"/>
  <c r="H900" i="11"/>
  <c r="P900" i="11"/>
  <c r="Q900" i="11"/>
  <c r="T900" i="11"/>
  <c r="U900" i="11"/>
  <c r="Y900" i="11"/>
  <c r="Z900" i="11"/>
  <c r="AF900" i="11"/>
  <c r="AG900" i="11"/>
  <c r="AO900" i="11"/>
  <c r="AX900" i="11"/>
  <c r="BA900" i="11"/>
  <c r="G901" i="11"/>
  <c r="H901" i="11"/>
  <c r="P901" i="11"/>
  <c r="Q901" i="11"/>
  <c r="T901" i="11"/>
  <c r="U901" i="11"/>
  <c r="Y901" i="11"/>
  <c r="Z901" i="11"/>
  <c r="AF901" i="11"/>
  <c r="AG901" i="11"/>
  <c r="AO901" i="11"/>
  <c r="AX901" i="11"/>
  <c r="BA901" i="11"/>
  <c r="G902" i="11"/>
  <c r="H902" i="11"/>
  <c r="P902" i="11"/>
  <c r="Q902" i="11"/>
  <c r="T902" i="11"/>
  <c r="U902" i="11"/>
  <c r="Y902" i="11"/>
  <c r="Z902" i="11"/>
  <c r="AF902" i="11"/>
  <c r="AG902" i="11"/>
  <c r="AO902" i="11"/>
  <c r="AX902" i="11"/>
  <c r="BA902" i="11"/>
  <c r="G903" i="11"/>
  <c r="H903" i="11"/>
  <c r="P903" i="11"/>
  <c r="Q903" i="11"/>
  <c r="T903" i="11"/>
  <c r="U903" i="11"/>
  <c r="Y903" i="11"/>
  <c r="Z903" i="11"/>
  <c r="AF903" i="11"/>
  <c r="AG903" i="11"/>
  <c r="AO903" i="11"/>
  <c r="AX903" i="11"/>
  <c r="BA903" i="11"/>
  <c r="G904" i="11"/>
  <c r="H904" i="11"/>
  <c r="P904" i="11"/>
  <c r="Q904" i="11"/>
  <c r="T904" i="11"/>
  <c r="U904" i="11"/>
  <c r="Y904" i="11"/>
  <c r="Z904" i="11"/>
  <c r="AF904" i="11"/>
  <c r="AG904" i="11"/>
  <c r="AO904" i="11"/>
  <c r="AX904" i="11"/>
  <c r="BA904" i="11"/>
  <c r="G905" i="11"/>
  <c r="H905" i="11"/>
  <c r="P905" i="11"/>
  <c r="Q905" i="11"/>
  <c r="T905" i="11"/>
  <c r="U905" i="11"/>
  <c r="Y905" i="11"/>
  <c r="Z905" i="11"/>
  <c r="AF905" i="11"/>
  <c r="AG905" i="11"/>
  <c r="AO905" i="11"/>
  <c r="AX905" i="11"/>
  <c r="BA905" i="11"/>
  <c r="G906" i="11"/>
  <c r="H906" i="11"/>
  <c r="P906" i="11"/>
  <c r="Q906" i="11"/>
  <c r="T906" i="11"/>
  <c r="U906" i="11"/>
  <c r="Y906" i="11"/>
  <c r="Z906" i="11"/>
  <c r="AF906" i="11"/>
  <c r="AG906" i="11"/>
  <c r="AO906" i="11"/>
  <c r="AX906" i="11"/>
  <c r="BA906" i="11"/>
  <c r="G907" i="11"/>
  <c r="H907" i="11"/>
  <c r="P907" i="11"/>
  <c r="Q907" i="11"/>
  <c r="T907" i="11"/>
  <c r="U907" i="11"/>
  <c r="Y907" i="11"/>
  <c r="Z907" i="11"/>
  <c r="AF907" i="11"/>
  <c r="AG907" i="11"/>
  <c r="AO907" i="11"/>
  <c r="AX907" i="11"/>
  <c r="BA907" i="11"/>
  <c r="G908" i="11"/>
  <c r="H908" i="11"/>
  <c r="P908" i="11"/>
  <c r="Q908" i="11"/>
  <c r="T908" i="11"/>
  <c r="U908" i="11"/>
  <c r="Y908" i="11"/>
  <c r="Z908" i="11"/>
  <c r="AF908" i="11"/>
  <c r="AG908" i="11"/>
  <c r="AO908" i="11"/>
  <c r="AX908" i="11"/>
  <c r="BA908" i="11"/>
  <c r="G909" i="11"/>
  <c r="H909" i="11"/>
  <c r="P909" i="11"/>
  <c r="Q909" i="11"/>
  <c r="T909" i="11"/>
  <c r="U909" i="11"/>
  <c r="Y909" i="11"/>
  <c r="Z909" i="11"/>
  <c r="AF909" i="11"/>
  <c r="AG909" i="11"/>
  <c r="AO909" i="11"/>
  <c r="AX909" i="11"/>
  <c r="BA909" i="11"/>
  <c r="G910" i="11"/>
  <c r="H910" i="11"/>
  <c r="P910" i="11"/>
  <c r="Q910" i="11"/>
  <c r="T910" i="11"/>
  <c r="U910" i="11"/>
  <c r="Y910" i="11"/>
  <c r="Z910" i="11"/>
  <c r="AF910" i="11"/>
  <c r="AG910" i="11"/>
  <c r="AO910" i="11"/>
  <c r="AX910" i="11"/>
  <c r="BA910" i="11"/>
  <c r="G911" i="11"/>
  <c r="H911" i="11"/>
  <c r="P911" i="11"/>
  <c r="Q911" i="11"/>
  <c r="T911" i="11"/>
  <c r="U911" i="11"/>
  <c r="Y911" i="11"/>
  <c r="Z911" i="11"/>
  <c r="AF911" i="11"/>
  <c r="AG911" i="11"/>
  <c r="AO911" i="11"/>
  <c r="AX911" i="11"/>
  <c r="BA911" i="11"/>
  <c r="G912" i="11"/>
  <c r="H912" i="11"/>
  <c r="P912" i="11"/>
  <c r="Q912" i="11"/>
  <c r="T912" i="11"/>
  <c r="U912" i="11"/>
  <c r="Y912" i="11"/>
  <c r="Z912" i="11"/>
  <c r="AF912" i="11"/>
  <c r="AG912" i="11"/>
  <c r="AO912" i="11"/>
  <c r="AX912" i="11"/>
  <c r="BA912" i="11"/>
  <c r="G913" i="11"/>
  <c r="H913" i="11"/>
  <c r="P913" i="11"/>
  <c r="Q913" i="11"/>
  <c r="T913" i="11"/>
  <c r="U913" i="11"/>
  <c r="Y913" i="11"/>
  <c r="Z913" i="11"/>
  <c r="AF913" i="11"/>
  <c r="AG913" i="11"/>
  <c r="AO913" i="11"/>
  <c r="AX913" i="11"/>
  <c r="BA913" i="11"/>
  <c r="G914" i="11"/>
  <c r="H914" i="11"/>
  <c r="P914" i="11"/>
  <c r="Q914" i="11"/>
  <c r="T914" i="11"/>
  <c r="U914" i="11"/>
  <c r="Y914" i="11"/>
  <c r="Z914" i="11"/>
  <c r="AF914" i="11"/>
  <c r="AG914" i="11"/>
  <c r="AO914" i="11"/>
  <c r="AX914" i="11"/>
  <c r="BA914" i="11"/>
  <c r="G915" i="11"/>
  <c r="H915" i="11"/>
  <c r="P915" i="11"/>
  <c r="Q915" i="11"/>
  <c r="T915" i="11"/>
  <c r="U915" i="11"/>
  <c r="Y915" i="11"/>
  <c r="Z915" i="11"/>
  <c r="AF915" i="11"/>
  <c r="AG915" i="11"/>
  <c r="AO915" i="11"/>
  <c r="AX915" i="11"/>
  <c r="BA915" i="11"/>
  <c r="G916" i="11"/>
  <c r="H916" i="11"/>
  <c r="P916" i="11"/>
  <c r="Q916" i="11"/>
  <c r="T916" i="11"/>
  <c r="U916" i="11"/>
  <c r="Y916" i="11"/>
  <c r="Z916" i="11"/>
  <c r="AF916" i="11"/>
  <c r="AG916" i="11"/>
  <c r="AO916" i="11"/>
  <c r="AX916" i="11"/>
  <c r="BA916" i="11"/>
  <c r="G917" i="11"/>
  <c r="H917" i="11"/>
  <c r="P917" i="11"/>
  <c r="Q917" i="11"/>
  <c r="T917" i="11"/>
  <c r="U917" i="11"/>
  <c r="Y917" i="11"/>
  <c r="Z917" i="11"/>
  <c r="AF917" i="11"/>
  <c r="AG917" i="11"/>
  <c r="AO917" i="11"/>
  <c r="AX917" i="11"/>
  <c r="BA917" i="11"/>
  <c r="G918" i="11"/>
  <c r="H918" i="11"/>
  <c r="P918" i="11"/>
  <c r="Q918" i="11"/>
  <c r="T918" i="11"/>
  <c r="U918" i="11"/>
  <c r="Y918" i="11"/>
  <c r="Z918" i="11"/>
  <c r="AF918" i="11"/>
  <c r="AG918" i="11"/>
  <c r="AO918" i="11"/>
  <c r="AX918" i="11"/>
  <c r="BA918" i="11"/>
  <c r="G919" i="11"/>
  <c r="H919" i="11"/>
  <c r="P919" i="11"/>
  <c r="Q919" i="11"/>
  <c r="T919" i="11"/>
  <c r="U919" i="11"/>
  <c r="Y919" i="11"/>
  <c r="Z919" i="11"/>
  <c r="AF919" i="11"/>
  <c r="AG919" i="11"/>
  <c r="AO919" i="11"/>
  <c r="AX919" i="11"/>
  <c r="BA919" i="11"/>
  <c r="G920" i="11"/>
  <c r="H920" i="11"/>
  <c r="P920" i="11"/>
  <c r="Q920" i="11"/>
  <c r="T920" i="11"/>
  <c r="U920" i="11"/>
  <c r="Y920" i="11"/>
  <c r="Z920" i="11"/>
  <c r="AF920" i="11"/>
  <c r="AG920" i="11"/>
  <c r="AO920" i="11"/>
  <c r="AX920" i="11"/>
  <c r="BA920" i="11"/>
  <c r="G921" i="11"/>
  <c r="H921" i="11"/>
  <c r="P921" i="11"/>
  <c r="Q921" i="11"/>
  <c r="T921" i="11"/>
  <c r="U921" i="11"/>
  <c r="Y921" i="11"/>
  <c r="Z921" i="11"/>
  <c r="AF921" i="11"/>
  <c r="AG921" i="11"/>
  <c r="AO921" i="11"/>
  <c r="AX921" i="11"/>
  <c r="BA921" i="11"/>
  <c r="G922" i="11"/>
  <c r="H922" i="11"/>
  <c r="P922" i="11"/>
  <c r="Q922" i="11"/>
  <c r="T922" i="11"/>
  <c r="U922" i="11"/>
  <c r="Y922" i="11"/>
  <c r="Z922" i="11"/>
  <c r="AF922" i="11"/>
  <c r="AG922" i="11"/>
  <c r="AO922" i="11"/>
  <c r="AX922" i="11"/>
  <c r="BA922" i="11"/>
  <c r="G923" i="11"/>
  <c r="H923" i="11"/>
  <c r="P923" i="11"/>
  <c r="Q923" i="11"/>
  <c r="T923" i="11"/>
  <c r="U923" i="11"/>
  <c r="Y923" i="11"/>
  <c r="Z923" i="11"/>
  <c r="AF923" i="11"/>
  <c r="AG923" i="11"/>
  <c r="AO923" i="11"/>
  <c r="AX923" i="11"/>
  <c r="BA923" i="11"/>
  <c r="G924" i="11"/>
  <c r="H924" i="11"/>
  <c r="P924" i="11"/>
  <c r="Q924" i="11"/>
  <c r="T924" i="11"/>
  <c r="U924" i="11"/>
  <c r="Y924" i="11"/>
  <c r="Z924" i="11"/>
  <c r="AF924" i="11"/>
  <c r="AG924" i="11"/>
  <c r="AO924" i="11"/>
  <c r="AX924" i="11"/>
  <c r="BA924" i="11"/>
  <c r="G925" i="11"/>
  <c r="H925" i="11"/>
  <c r="P925" i="11"/>
  <c r="Q925" i="11"/>
  <c r="T925" i="11"/>
  <c r="U925" i="11"/>
  <c r="Y925" i="11"/>
  <c r="Z925" i="11"/>
  <c r="AF925" i="11"/>
  <c r="AG925" i="11"/>
  <c r="AO925" i="11"/>
  <c r="AX925" i="11"/>
  <c r="BA925" i="11"/>
  <c r="G926" i="11"/>
  <c r="H926" i="11"/>
  <c r="P926" i="11"/>
  <c r="Q926" i="11"/>
  <c r="T926" i="11"/>
  <c r="U926" i="11"/>
  <c r="Y926" i="11"/>
  <c r="Z926" i="11"/>
  <c r="AF926" i="11"/>
  <c r="AG926" i="11"/>
  <c r="AO926" i="11"/>
  <c r="AX926" i="11"/>
  <c r="BA926" i="11"/>
  <c r="G927" i="11"/>
  <c r="H927" i="11"/>
  <c r="P927" i="11"/>
  <c r="Q927" i="11"/>
  <c r="T927" i="11"/>
  <c r="U927" i="11"/>
  <c r="Y927" i="11"/>
  <c r="Z927" i="11"/>
  <c r="AF927" i="11"/>
  <c r="AG927" i="11"/>
  <c r="AO927" i="11"/>
  <c r="AX927" i="11"/>
  <c r="BA927" i="11"/>
  <c r="G928" i="11"/>
  <c r="H928" i="11"/>
  <c r="P928" i="11"/>
  <c r="Q928" i="11"/>
  <c r="T928" i="11"/>
  <c r="U928" i="11"/>
  <c r="Y928" i="11"/>
  <c r="Z928" i="11"/>
  <c r="AF928" i="11"/>
  <c r="AG928" i="11"/>
  <c r="AO928" i="11"/>
  <c r="AX928" i="11"/>
  <c r="BA928" i="11"/>
  <c r="G929" i="11"/>
  <c r="H929" i="11"/>
  <c r="P929" i="11"/>
  <c r="Q929" i="11"/>
  <c r="T929" i="11"/>
  <c r="U929" i="11"/>
  <c r="Y929" i="11"/>
  <c r="Z929" i="11"/>
  <c r="AF929" i="11"/>
  <c r="AG929" i="11"/>
  <c r="AO929" i="11"/>
  <c r="AX929" i="11"/>
  <c r="BA929" i="11"/>
  <c r="G930" i="11"/>
  <c r="H930" i="11"/>
  <c r="P930" i="11"/>
  <c r="Q930" i="11"/>
  <c r="T930" i="11"/>
  <c r="U930" i="11"/>
  <c r="Y930" i="11"/>
  <c r="Z930" i="11"/>
  <c r="AF930" i="11"/>
  <c r="AG930" i="11"/>
  <c r="AO930" i="11"/>
  <c r="AX930" i="11"/>
  <c r="BA930" i="11"/>
  <c r="G931" i="11"/>
  <c r="H931" i="11"/>
  <c r="P931" i="11"/>
  <c r="Q931" i="11"/>
  <c r="T931" i="11"/>
  <c r="U931" i="11"/>
  <c r="Y931" i="11"/>
  <c r="Z931" i="11"/>
  <c r="AF931" i="11"/>
  <c r="AG931" i="11"/>
  <c r="AO931" i="11"/>
  <c r="AX931" i="11"/>
  <c r="BA931" i="11"/>
  <c r="G932" i="11"/>
  <c r="H932" i="11"/>
  <c r="P932" i="11"/>
  <c r="Q932" i="11"/>
  <c r="T932" i="11"/>
  <c r="U932" i="11"/>
  <c r="Y932" i="11"/>
  <c r="Z932" i="11"/>
  <c r="AF932" i="11"/>
  <c r="AG932" i="11"/>
  <c r="AO932" i="11"/>
  <c r="AX932" i="11"/>
  <c r="BA932" i="11"/>
  <c r="G933" i="11"/>
  <c r="H933" i="11"/>
  <c r="P933" i="11"/>
  <c r="Q933" i="11"/>
  <c r="T933" i="11"/>
  <c r="U933" i="11"/>
  <c r="Y933" i="11"/>
  <c r="Z933" i="11"/>
  <c r="AF933" i="11"/>
  <c r="AG933" i="11"/>
  <c r="AO933" i="11"/>
  <c r="AX933" i="11"/>
  <c r="BA933" i="11"/>
  <c r="G934" i="11"/>
  <c r="H934" i="11"/>
  <c r="P934" i="11"/>
  <c r="Q934" i="11"/>
  <c r="T934" i="11"/>
  <c r="U934" i="11"/>
  <c r="Y934" i="11"/>
  <c r="Z934" i="11"/>
  <c r="AF934" i="11"/>
  <c r="AG934" i="11"/>
  <c r="AO934" i="11"/>
  <c r="AX934" i="11"/>
  <c r="BA934" i="11"/>
  <c r="G935" i="11"/>
  <c r="H935" i="11"/>
  <c r="P935" i="11"/>
  <c r="Q935" i="11"/>
  <c r="T935" i="11"/>
  <c r="U935" i="11"/>
  <c r="Y935" i="11"/>
  <c r="Z935" i="11"/>
  <c r="AF935" i="11"/>
  <c r="AG935" i="11"/>
  <c r="AO935" i="11"/>
  <c r="AX935" i="11"/>
  <c r="BA935" i="11"/>
  <c r="G936" i="11"/>
  <c r="H936" i="11"/>
  <c r="P936" i="11"/>
  <c r="Q936" i="11"/>
  <c r="T936" i="11"/>
  <c r="U936" i="11"/>
  <c r="Y936" i="11"/>
  <c r="Z936" i="11"/>
  <c r="AF936" i="11"/>
  <c r="AG936" i="11"/>
  <c r="AO936" i="11"/>
  <c r="AX936" i="11"/>
  <c r="BA936" i="11"/>
  <c r="G937" i="11"/>
  <c r="H937" i="11"/>
  <c r="P937" i="11"/>
  <c r="Q937" i="11"/>
  <c r="T937" i="11"/>
  <c r="U937" i="11"/>
  <c r="Y937" i="11"/>
  <c r="Z937" i="11"/>
  <c r="AF937" i="11"/>
  <c r="AG937" i="11"/>
  <c r="AO937" i="11"/>
  <c r="AX937" i="11"/>
  <c r="BA937" i="11"/>
  <c r="G938" i="11"/>
  <c r="H938" i="11"/>
  <c r="P938" i="11"/>
  <c r="Q938" i="11"/>
  <c r="T938" i="11"/>
  <c r="U938" i="11"/>
  <c r="Y938" i="11"/>
  <c r="Z938" i="11"/>
  <c r="AF938" i="11"/>
  <c r="AG938" i="11"/>
  <c r="AO938" i="11"/>
  <c r="AX938" i="11"/>
  <c r="BA938" i="11"/>
  <c r="G939" i="11"/>
  <c r="H939" i="11"/>
  <c r="P939" i="11"/>
  <c r="Q939" i="11"/>
  <c r="T939" i="11"/>
  <c r="U939" i="11"/>
  <c r="Y939" i="11"/>
  <c r="Z939" i="11"/>
  <c r="AF939" i="11"/>
  <c r="AG939" i="11"/>
  <c r="AO939" i="11"/>
  <c r="AX939" i="11"/>
  <c r="BA939" i="11"/>
  <c r="G940" i="11"/>
  <c r="H940" i="11"/>
  <c r="P940" i="11"/>
  <c r="Q940" i="11"/>
  <c r="T940" i="11"/>
  <c r="U940" i="11"/>
  <c r="Y940" i="11"/>
  <c r="Z940" i="11"/>
  <c r="AF940" i="11"/>
  <c r="AG940" i="11"/>
  <c r="AO940" i="11"/>
  <c r="AX940" i="11"/>
  <c r="BA940" i="11"/>
  <c r="G941" i="11"/>
  <c r="H941" i="11"/>
  <c r="P941" i="11"/>
  <c r="Q941" i="11"/>
  <c r="T941" i="11"/>
  <c r="U941" i="11"/>
  <c r="Y941" i="11"/>
  <c r="Z941" i="11"/>
  <c r="AF941" i="11"/>
  <c r="AG941" i="11"/>
  <c r="AO941" i="11"/>
  <c r="AX941" i="11"/>
  <c r="BA941" i="11"/>
  <c r="G942" i="11"/>
  <c r="H942" i="11"/>
  <c r="P942" i="11"/>
  <c r="Q942" i="11"/>
  <c r="T942" i="11"/>
  <c r="U942" i="11"/>
  <c r="Y942" i="11"/>
  <c r="Z942" i="11"/>
  <c r="AF942" i="11"/>
  <c r="AG942" i="11"/>
  <c r="AO942" i="11"/>
  <c r="AX942" i="11"/>
  <c r="BA942" i="11"/>
  <c r="G943" i="11"/>
  <c r="H943" i="11"/>
  <c r="P943" i="11"/>
  <c r="Q943" i="11"/>
  <c r="T943" i="11"/>
  <c r="U943" i="11"/>
  <c r="Y943" i="11"/>
  <c r="Z943" i="11"/>
  <c r="AF943" i="11"/>
  <c r="AG943" i="11"/>
  <c r="AO943" i="11"/>
  <c r="AX943" i="11"/>
  <c r="BA943" i="11"/>
  <c r="G944" i="11"/>
  <c r="H944" i="11"/>
  <c r="P944" i="11"/>
  <c r="Q944" i="11"/>
  <c r="T944" i="11"/>
  <c r="U944" i="11"/>
  <c r="Y944" i="11"/>
  <c r="Z944" i="11"/>
  <c r="AF944" i="11"/>
  <c r="AG944" i="11"/>
  <c r="AO944" i="11"/>
  <c r="AX944" i="11"/>
  <c r="BA944" i="11"/>
  <c r="G945" i="11"/>
  <c r="H945" i="11"/>
  <c r="P945" i="11"/>
  <c r="Q945" i="11"/>
  <c r="T945" i="11"/>
  <c r="U945" i="11"/>
  <c r="Y945" i="11"/>
  <c r="Z945" i="11"/>
  <c r="AF945" i="11"/>
  <c r="AG945" i="11"/>
  <c r="AO945" i="11"/>
  <c r="AX945" i="11"/>
  <c r="BA945" i="11"/>
  <c r="G946" i="11"/>
  <c r="H946" i="11"/>
  <c r="P946" i="11"/>
  <c r="Q946" i="11"/>
  <c r="T946" i="11"/>
  <c r="U946" i="11"/>
  <c r="Y946" i="11"/>
  <c r="Z946" i="11"/>
  <c r="AF946" i="11"/>
  <c r="AG946" i="11"/>
  <c r="AO946" i="11"/>
  <c r="AX946" i="11"/>
  <c r="BA946" i="11"/>
  <c r="G947" i="11"/>
  <c r="H947" i="11"/>
  <c r="P947" i="11"/>
  <c r="Q947" i="11"/>
  <c r="T947" i="11"/>
  <c r="U947" i="11"/>
  <c r="Y947" i="11"/>
  <c r="Z947" i="11"/>
  <c r="AF947" i="11"/>
  <c r="AG947" i="11"/>
  <c r="AO947" i="11"/>
  <c r="AX947" i="11"/>
  <c r="BA947" i="11"/>
  <c r="G948" i="11"/>
  <c r="H948" i="11"/>
  <c r="P948" i="11"/>
  <c r="Q948" i="11"/>
  <c r="T948" i="11"/>
  <c r="U948" i="11"/>
  <c r="Y948" i="11"/>
  <c r="Z948" i="11"/>
  <c r="AF948" i="11"/>
  <c r="AG948" i="11"/>
  <c r="AO948" i="11"/>
  <c r="AX948" i="11"/>
  <c r="BA948" i="11"/>
  <c r="G949" i="11"/>
  <c r="H949" i="11"/>
  <c r="P949" i="11"/>
  <c r="Q949" i="11"/>
  <c r="T949" i="11"/>
  <c r="U949" i="11"/>
  <c r="Y949" i="11"/>
  <c r="Z949" i="11"/>
  <c r="AF949" i="11"/>
  <c r="AG949" i="11"/>
  <c r="AO949" i="11"/>
  <c r="AX949" i="11"/>
  <c r="BA949" i="11"/>
  <c r="G950" i="11"/>
  <c r="H950" i="11"/>
  <c r="P950" i="11"/>
  <c r="Q950" i="11"/>
  <c r="T950" i="11"/>
  <c r="U950" i="11"/>
  <c r="Y950" i="11"/>
  <c r="Z950" i="11"/>
  <c r="AF950" i="11"/>
  <c r="AG950" i="11"/>
  <c r="AO950" i="11"/>
  <c r="AX950" i="11"/>
  <c r="BA950" i="11"/>
  <c r="G951" i="11"/>
  <c r="H951" i="11"/>
  <c r="P951" i="11"/>
  <c r="Q951" i="11"/>
  <c r="T951" i="11"/>
  <c r="U951" i="11"/>
  <c r="Y951" i="11"/>
  <c r="Z951" i="11"/>
  <c r="AF951" i="11"/>
  <c r="AG951" i="11"/>
  <c r="AO951" i="11"/>
  <c r="AX951" i="11"/>
  <c r="BA951" i="11"/>
  <c r="G952" i="11"/>
  <c r="H952" i="11"/>
  <c r="P952" i="11"/>
  <c r="Q952" i="11"/>
  <c r="T952" i="11"/>
  <c r="U952" i="11"/>
  <c r="Y952" i="11"/>
  <c r="Z952" i="11"/>
  <c r="AF952" i="11"/>
  <c r="AG952" i="11"/>
  <c r="AO952" i="11"/>
  <c r="AX952" i="11"/>
  <c r="BA952" i="11"/>
  <c r="G953" i="11"/>
  <c r="H953" i="11"/>
  <c r="P953" i="11"/>
  <c r="Q953" i="11"/>
  <c r="T953" i="11"/>
  <c r="U953" i="11"/>
  <c r="Y953" i="11"/>
  <c r="Z953" i="11"/>
  <c r="AF953" i="11"/>
  <c r="AG953" i="11"/>
  <c r="AO953" i="11"/>
  <c r="AX953" i="11"/>
  <c r="BA953" i="11"/>
  <c r="G954" i="11"/>
  <c r="H954" i="11"/>
  <c r="P954" i="11"/>
  <c r="Q954" i="11"/>
  <c r="T954" i="11"/>
  <c r="U954" i="11"/>
  <c r="Y954" i="11"/>
  <c r="Z954" i="11"/>
  <c r="AF954" i="11"/>
  <c r="AG954" i="11"/>
  <c r="AO954" i="11"/>
  <c r="AX954" i="11"/>
  <c r="BA954" i="11"/>
  <c r="G955" i="11"/>
  <c r="H955" i="11"/>
  <c r="P955" i="11"/>
  <c r="Q955" i="11"/>
  <c r="T955" i="11"/>
  <c r="U955" i="11"/>
  <c r="Y955" i="11"/>
  <c r="Z955" i="11"/>
  <c r="AF955" i="11"/>
  <c r="AG955" i="11"/>
  <c r="AO955" i="11"/>
  <c r="AX955" i="11"/>
  <c r="BA955" i="11"/>
  <c r="G956" i="11"/>
  <c r="H956" i="11"/>
  <c r="P956" i="11"/>
  <c r="Q956" i="11"/>
  <c r="T956" i="11"/>
  <c r="U956" i="11"/>
  <c r="Y956" i="11"/>
  <c r="Z956" i="11"/>
  <c r="AF956" i="11"/>
  <c r="AG956" i="11"/>
  <c r="AO956" i="11"/>
  <c r="AX956" i="11"/>
  <c r="BA956" i="11"/>
  <c r="G957" i="11"/>
  <c r="H957" i="11"/>
  <c r="P957" i="11"/>
  <c r="Q957" i="11"/>
  <c r="T957" i="11"/>
  <c r="U957" i="11"/>
  <c r="Y957" i="11"/>
  <c r="Z957" i="11"/>
  <c r="AF957" i="11"/>
  <c r="AG957" i="11"/>
  <c r="AO957" i="11"/>
  <c r="AX957" i="11"/>
  <c r="BA957" i="11"/>
  <c r="G958" i="11"/>
  <c r="H958" i="11"/>
  <c r="P958" i="11"/>
  <c r="Q958" i="11"/>
  <c r="T958" i="11"/>
  <c r="U958" i="11"/>
  <c r="Y958" i="11"/>
  <c r="Z958" i="11"/>
  <c r="AF958" i="11"/>
  <c r="AG958" i="11"/>
  <c r="AO958" i="11"/>
  <c r="AX958" i="11"/>
  <c r="BA958" i="11"/>
  <c r="G959" i="11"/>
  <c r="H959" i="11"/>
  <c r="P959" i="11"/>
  <c r="Q959" i="11"/>
  <c r="T959" i="11"/>
  <c r="U959" i="11"/>
  <c r="Y959" i="11"/>
  <c r="Z959" i="11"/>
  <c r="AF959" i="11"/>
  <c r="AG959" i="11"/>
  <c r="AO959" i="11"/>
  <c r="AX959" i="11"/>
  <c r="BA959" i="11"/>
  <c r="G960" i="11"/>
  <c r="H960" i="11"/>
  <c r="P960" i="11"/>
  <c r="Q960" i="11"/>
  <c r="T960" i="11"/>
  <c r="U960" i="11"/>
  <c r="Y960" i="11"/>
  <c r="Z960" i="11"/>
  <c r="AF960" i="11"/>
  <c r="AG960" i="11"/>
  <c r="AO960" i="11"/>
  <c r="AX960" i="11"/>
  <c r="BA960" i="11"/>
  <c r="G961" i="11"/>
  <c r="H961" i="11"/>
  <c r="P961" i="11"/>
  <c r="Q961" i="11"/>
  <c r="T961" i="11"/>
  <c r="U961" i="11"/>
  <c r="Y961" i="11"/>
  <c r="Z961" i="11"/>
  <c r="AF961" i="11"/>
  <c r="AG961" i="11"/>
  <c r="AO961" i="11"/>
  <c r="AX961" i="11"/>
  <c r="BA961" i="11"/>
  <c r="G962" i="11"/>
  <c r="H962" i="11"/>
  <c r="P962" i="11"/>
  <c r="Q962" i="11"/>
  <c r="T962" i="11"/>
  <c r="U962" i="11"/>
  <c r="Y962" i="11"/>
  <c r="Z962" i="11"/>
  <c r="AF962" i="11"/>
  <c r="AG962" i="11"/>
  <c r="AO962" i="11"/>
  <c r="AX962" i="11"/>
  <c r="BA962" i="11"/>
  <c r="G963" i="11"/>
  <c r="H963" i="11"/>
  <c r="P963" i="11"/>
  <c r="Q963" i="11"/>
  <c r="T963" i="11"/>
  <c r="U963" i="11"/>
  <c r="Y963" i="11"/>
  <c r="Z963" i="11"/>
  <c r="AF963" i="11"/>
  <c r="AG963" i="11"/>
  <c r="AO963" i="11"/>
  <c r="AX963" i="11"/>
  <c r="BA963" i="11"/>
  <c r="G964" i="11"/>
  <c r="H964" i="11"/>
  <c r="P964" i="11"/>
  <c r="Q964" i="11"/>
  <c r="T964" i="11"/>
  <c r="U964" i="11"/>
  <c r="Y964" i="11"/>
  <c r="Z964" i="11"/>
  <c r="AF964" i="11"/>
  <c r="AG964" i="11"/>
  <c r="AO964" i="11"/>
  <c r="AX964" i="11"/>
  <c r="BA964" i="11"/>
  <c r="G965" i="11"/>
  <c r="H965" i="11"/>
  <c r="P965" i="11"/>
  <c r="Q965" i="11"/>
  <c r="T965" i="11"/>
  <c r="U965" i="11"/>
  <c r="Y965" i="11"/>
  <c r="Z965" i="11"/>
  <c r="AF965" i="11"/>
  <c r="AG965" i="11"/>
  <c r="AO965" i="11"/>
  <c r="AX965" i="11"/>
  <c r="BA965" i="11"/>
  <c r="G966" i="11"/>
  <c r="H966" i="11"/>
  <c r="P966" i="11"/>
  <c r="Q966" i="11"/>
  <c r="T966" i="11"/>
  <c r="U966" i="11"/>
  <c r="Y966" i="11"/>
  <c r="Z966" i="11"/>
  <c r="AF966" i="11"/>
  <c r="AG966" i="11"/>
  <c r="AO966" i="11"/>
  <c r="AX966" i="11"/>
  <c r="BA966" i="11"/>
  <c r="G967" i="11"/>
  <c r="H967" i="11"/>
  <c r="P967" i="11"/>
  <c r="Q967" i="11"/>
  <c r="T967" i="11"/>
  <c r="U967" i="11"/>
  <c r="Y967" i="11"/>
  <c r="Z967" i="11"/>
  <c r="AF967" i="11"/>
  <c r="AG967" i="11"/>
  <c r="AO967" i="11"/>
  <c r="AX967" i="11"/>
  <c r="BA967" i="11"/>
  <c r="G968" i="11"/>
  <c r="H968" i="11"/>
  <c r="P968" i="11"/>
  <c r="Q968" i="11"/>
  <c r="T968" i="11"/>
  <c r="U968" i="11"/>
  <c r="Y968" i="11"/>
  <c r="Z968" i="11"/>
  <c r="AF968" i="11"/>
  <c r="AG968" i="11"/>
  <c r="AO968" i="11"/>
  <c r="AX968" i="11"/>
  <c r="BA968" i="11"/>
  <c r="G969" i="11"/>
  <c r="H969" i="11"/>
  <c r="P969" i="11"/>
  <c r="Q969" i="11"/>
  <c r="T969" i="11"/>
  <c r="U969" i="11"/>
  <c r="Y969" i="11"/>
  <c r="Z969" i="11"/>
  <c r="AF969" i="11"/>
  <c r="AG969" i="11"/>
  <c r="AO969" i="11"/>
  <c r="AX969" i="11"/>
  <c r="BA969" i="11"/>
  <c r="G970" i="11"/>
  <c r="H970" i="11"/>
  <c r="P970" i="11"/>
  <c r="Q970" i="11"/>
  <c r="T970" i="11"/>
  <c r="U970" i="11"/>
  <c r="Y970" i="11"/>
  <c r="Z970" i="11"/>
  <c r="AF970" i="11"/>
  <c r="AG970" i="11"/>
  <c r="AO970" i="11"/>
  <c r="AX970" i="11"/>
  <c r="BA970" i="11"/>
  <c r="G971" i="11"/>
  <c r="H971" i="11"/>
  <c r="P971" i="11"/>
  <c r="Q971" i="11"/>
  <c r="T971" i="11"/>
  <c r="U971" i="11"/>
  <c r="Y971" i="11"/>
  <c r="Z971" i="11"/>
  <c r="AF971" i="11"/>
  <c r="AG971" i="11"/>
  <c r="AO971" i="11"/>
  <c r="AX971" i="11"/>
  <c r="BA971" i="11"/>
  <c r="G972" i="11"/>
  <c r="H972" i="11"/>
  <c r="P972" i="11"/>
  <c r="Q972" i="11"/>
  <c r="T972" i="11"/>
  <c r="U972" i="11"/>
  <c r="Y972" i="11"/>
  <c r="Z972" i="11"/>
  <c r="AF972" i="11"/>
  <c r="AG972" i="11"/>
  <c r="AO972" i="11"/>
  <c r="AX972" i="11"/>
  <c r="BA972" i="11"/>
  <c r="G973" i="11"/>
  <c r="H973" i="11"/>
  <c r="P973" i="11"/>
  <c r="Q973" i="11"/>
  <c r="T973" i="11"/>
  <c r="U973" i="11"/>
  <c r="Y973" i="11"/>
  <c r="Z973" i="11"/>
  <c r="AF973" i="11"/>
  <c r="AG973" i="11"/>
  <c r="AO973" i="11"/>
  <c r="AX973" i="11"/>
  <c r="BA973" i="11"/>
  <c r="G974" i="11"/>
  <c r="H974" i="11"/>
  <c r="P974" i="11"/>
  <c r="Q974" i="11"/>
  <c r="T974" i="11"/>
  <c r="U974" i="11"/>
  <c r="Y974" i="11"/>
  <c r="Z974" i="11"/>
  <c r="AF974" i="11"/>
  <c r="AG974" i="11"/>
  <c r="AO974" i="11"/>
  <c r="AX974" i="11"/>
  <c r="BA974" i="11"/>
  <c r="G975" i="11"/>
  <c r="H975" i="11"/>
  <c r="P975" i="11"/>
  <c r="Q975" i="11"/>
  <c r="T975" i="11"/>
  <c r="U975" i="11"/>
  <c r="Y975" i="11"/>
  <c r="Z975" i="11"/>
  <c r="AF975" i="11"/>
  <c r="AG975" i="11"/>
  <c r="AO975" i="11"/>
  <c r="AX975" i="11"/>
  <c r="BA975" i="11"/>
  <c r="G976" i="11"/>
  <c r="H976" i="11"/>
  <c r="P976" i="11"/>
  <c r="Q976" i="11"/>
  <c r="T976" i="11"/>
  <c r="U976" i="11"/>
  <c r="Y976" i="11"/>
  <c r="Z976" i="11"/>
  <c r="AF976" i="11"/>
  <c r="AG976" i="11"/>
  <c r="AO976" i="11"/>
  <c r="AX976" i="11"/>
  <c r="BA976" i="11"/>
  <c r="G977" i="11"/>
  <c r="H977" i="11"/>
  <c r="P977" i="11"/>
  <c r="Q977" i="11"/>
  <c r="T977" i="11"/>
  <c r="U977" i="11"/>
  <c r="Y977" i="11"/>
  <c r="Z977" i="11"/>
  <c r="AF977" i="11"/>
  <c r="AG977" i="11"/>
  <c r="AO977" i="11"/>
  <c r="AX977" i="11"/>
  <c r="BA977" i="11"/>
  <c r="G978" i="11"/>
  <c r="H978" i="11"/>
  <c r="P978" i="11"/>
  <c r="Q978" i="11"/>
  <c r="T978" i="11"/>
  <c r="U978" i="11"/>
  <c r="Y978" i="11"/>
  <c r="Z978" i="11"/>
  <c r="AF978" i="11"/>
  <c r="AG978" i="11"/>
  <c r="AO978" i="11"/>
  <c r="AX978" i="11"/>
  <c r="BA978" i="11"/>
  <c r="G979" i="11"/>
  <c r="H979" i="11"/>
  <c r="P979" i="11"/>
  <c r="Q979" i="11"/>
  <c r="T979" i="11"/>
  <c r="U979" i="11"/>
  <c r="Y979" i="11"/>
  <c r="Z979" i="11"/>
  <c r="AF979" i="11"/>
  <c r="AG979" i="11"/>
  <c r="AO979" i="11"/>
  <c r="AX979" i="11"/>
  <c r="BA979" i="11"/>
  <c r="G980" i="11"/>
  <c r="H980" i="11"/>
  <c r="P980" i="11"/>
  <c r="Q980" i="11"/>
  <c r="T980" i="11"/>
  <c r="U980" i="11"/>
  <c r="Y980" i="11"/>
  <c r="Z980" i="11"/>
  <c r="AF980" i="11"/>
  <c r="AG980" i="11"/>
  <c r="AO980" i="11"/>
  <c r="AX980" i="11"/>
  <c r="BA980" i="11"/>
  <c r="G981" i="11"/>
  <c r="H981" i="11"/>
  <c r="P981" i="11"/>
  <c r="Q981" i="11"/>
  <c r="T981" i="11"/>
  <c r="U981" i="11"/>
  <c r="Y981" i="11"/>
  <c r="Z981" i="11"/>
  <c r="AF981" i="11"/>
  <c r="AG981" i="11"/>
  <c r="AO981" i="11"/>
  <c r="AX981" i="11"/>
  <c r="BA981" i="11"/>
  <c r="G982" i="11"/>
  <c r="H982" i="11"/>
  <c r="P982" i="11"/>
  <c r="Q982" i="11"/>
  <c r="T982" i="11"/>
  <c r="U982" i="11"/>
  <c r="Y982" i="11"/>
  <c r="Z982" i="11"/>
  <c r="AF982" i="11"/>
  <c r="AG982" i="11"/>
  <c r="AO982" i="11"/>
  <c r="AX982" i="11"/>
  <c r="BA982" i="11"/>
  <c r="G983" i="11"/>
  <c r="H983" i="11"/>
  <c r="P983" i="11"/>
  <c r="Q983" i="11"/>
  <c r="T983" i="11"/>
  <c r="U983" i="11"/>
  <c r="Y983" i="11"/>
  <c r="Z983" i="11"/>
  <c r="AF983" i="11"/>
  <c r="AG983" i="11"/>
  <c r="AO983" i="11"/>
  <c r="AX983" i="11"/>
  <c r="BA983" i="11"/>
  <c r="G984" i="11"/>
  <c r="H984" i="11"/>
  <c r="P984" i="11"/>
  <c r="Q984" i="11"/>
  <c r="T984" i="11"/>
  <c r="U984" i="11"/>
  <c r="Y984" i="11"/>
  <c r="Z984" i="11"/>
  <c r="AF984" i="11"/>
  <c r="AG984" i="11"/>
  <c r="AO984" i="11"/>
  <c r="AX984" i="11"/>
  <c r="BA984" i="11"/>
  <c r="G985" i="11"/>
  <c r="H985" i="11"/>
  <c r="P985" i="11"/>
  <c r="Q985" i="11"/>
  <c r="T985" i="11"/>
  <c r="U985" i="11"/>
  <c r="Y985" i="11"/>
  <c r="Z985" i="11"/>
  <c r="AF985" i="11"/>
  <c r="AG985" i="11"/>
  <c r="AO985" i="11"/>
  <c r="AX985" i="11"/>
  <c r="BA985" i="11"/>
  <c r="G986" i="11"/>
  <c r="H986" i="11"/>
  <c r="P986" i="11"/>
  <c r="Q986" i="11"/>
  <c r="T986" i="11"/>
  <c r="U986" i="11"/>
  <c r="Y986" i="11"/>
  <c r="Z986" i="11"/>
  <c r="AF986" i="11"/>
  <c r="AG986" i="11"/>
  <c r="AO986" i="11"/>
  <c r="AX986" i="11"/>
  <c r="BA986" i="11"/>
  <c r="G987" i="11"/>
  <c r="H987" i="11"/>
  <c r="P987" i="11"/>
  <c r="Q987" i="11"/>
  <c r="T987" i="11"/>
  <c r="U987" i="11"/>
  <c r="Y987" i="11"/>
  <c r="Z987" i="11"/>
  <c r="AF987" i="11"/>
  <c r="AG987" i="11"/>
  <c r="AO987" i="11"/>
  <c r="AX987" i="11"/>
  <c r="BA987" i="11"/>
  <c r="G988" i="11"/>
  <c r="H988" i="11"/>
  <c r="P988" i="11"/>
  <c r="Q988" i="11"/>
  <c r="T988" i="11"/>
  <c r="U988" i="11"/>
  <c r="Y988" i="11"/>
  <c r="Z988" i="11"/>
  <c r="AF988" i="11"/>
  <c r="AG988" i="11"/>
  <c r="AO988" i="11"/>
  <c r="AX988" i="11"/>
  <c r="BA988" i="11"/>
  <c r="G989" i="11"/>
  <c r="H989" i="11"/>
  <c r="P989" i="11"/>
  <c r="Q989" i="11"/>
  <c r="T989" i="11"/>
  <c r="U989" i="11"/>
  <c r="Y989" i="11"/>
  <c r="Z989" i="11"/>
  <c r="AF989" i="11"/>
  <c r="AG989" i="11"/>
  <c r="AO989" i="11"/>
  <c r="AX989" i="11"/>
  <c r="BA989" i="11"/>
  <c r="G990" i="11"/>
  <c r="H990" i="11"/>
  <c r="P990" i="11"/>
  <c r="Q990" i="11"/>
  <c r="T990" i="11"/>
  <c r="U990" i="11"/>
  <c r="Y990" i="11"/>
  <c r="Z990" i="11"/>
  <c r="AF990" i="11"/>
  <c r="AG990" i="11"/>
  <c r="AO990" i="11"/>
  <c r="AX990" i="11"/>
  <c r="BA990" i="11"/>
  <c r="G991" i="11"/>
  <c r="H991" i="11"/>
  <c r="P991" i="11"/>
  <c r="Q991" i="11"/>
  <c r="T991" i="11"/>
  <c r="U991" i="11"/>
  <c r="Y991" i="11"/>
  <c r="Z991" i="11"/>
  <c r="AF991" i="11"/>
  <c r="AG991" i="11"/>
  <c r="AO991" i="11"/>
  <c r="AX991" i="11"/>
  <c r="BA991" i="11"/>
  <c r="G992" i="11"/>
  <c r="H992" i="11"/>
  <c r="P992" i="11"/>
  <c r="Q992" i="11"/>
  <c r="T992" i="11"/>
  <c r="U992" i="11"/>
  <c r="Y992" i="11"/>
  <c r="Z992" i="11"/>
  <c r="AF992" i="11"/>
  <c r="AG992" i="11"/>
  <c r="AO992" i="11"/>
  <c r="AX992" i="11"/>
  <c r="BA992" i="11"/>
  <c r="G993" i="11"/>
  <c r="H993" i="11"/>
  <c r="P993" i="11"/>
  <c r="Q993" i="11"/>
  <c r="T993" i="11"/>
  <c r="U993" i="11"/>
  <c r="Y993" i="11"/>
  <c r="Z993" i="11"/>
  <c r="AF993" i="11"/>
  <c r="AG993" i="11"/>
  <c r="AO993" i="11"/>
  <c r="AX993" i="11"/>
  <c r="BA993" i="11"/>
  <c r="G994" i="11"/>
  <c r="H994" i="11"/>
  <c r="P994" i="11"/>
  <c r="Q994" i="11"/>
  <c r="T994" i="11"/>
  <c r="U994" i="11"/>
  <c r="Y994" i="11"/>
  <c r="Z994" i="11"/>
  <c r="AF994" i="11"/>
  <c r="AG994" i="11"/>
  <c r="AO994" i="11"/>
  <c r="AX994" i="11"/>
  <c r="BA994" i="11"/>
  <c r="G995" i="11"/>
  <c r="H995" i="11"/>
  <c r="P995" i="11"/>
  <c r="Q995" i="11"/>
  <c r="T995" i="11"/>
  <c r="U995" i="11"/>
  <c r="Y995" i="11"/>
  <c r="Z995" i="11"/>
  <c r="AF995" i="11"/>
  <c r="AG995" i="11"/>
  <c r="AO995" i="11"/>
  <c r="AX995" i="11"/>
  <c r="BA995" i="11"/>
  <c r="G996" i="11"/>
  <c r="H996" i="11"/>
  <c r="P996" i="11"/>
  <c r="Q996" i="11"/>
  <c r="T996" i="11"/>
  <c r="U996" i="11"/>
  <c r="Y996" i="11"/>
  <c r="Z996" i="11"/>
  <c r="AF996" i="11"/>
  <c r="AG996" i="11"/>
  <c r="AO996" i="11"/>
  <c r="AX996" i="11"/>
  <c r="BA996" i="11"/>
  <c r="G997" i="11"/>
  <c r="H997" i="11"/>
  <c r="P997" i="11"/>
  <c r="Q997" i="11"/>
  <c r="T997" i="11"/>
  <c r="U997" i="11"/>
  <c r="Y997" i="11"/>
  <c r="Z997" i="11"/>
  <c r="AF997" i="11"/>
  <c r="AG997" i="11"/>
  <c r="AO997" i="11"/>
  <c r="AX997" i="11"/>
  <c r="BA997" i="11"/>
  <c r="G998" i="11"/>
  <c r="H998" i="11"/>
  <c r="P998" i="11"/>
  <c r="Q998" i="11"/>
  <c r="T998" i="11"/>
  <c r="U998" i="11"/>
  <c r="Y998" i="11"/>
  <c r="Z998" i="11"/>
  <c r="AF998" i="11"/>
  <c r="AG998" i="11"/>
  <c r="AO998" i="11"/>
  <c r="AX998" i="11"/>
  <c r="BA998" i="11"/>
  <c r="G999" i="11"/>
  <c r="H999" i="11"/>
  <c r="P999" i="11"/>
  <c r="Q999" i="11"/>
  <c r="T999" i="11"/>
  <c r="U999" i="11"/>
  <c r="Y999" i="11"/>
  <c r="Z999" i="11"/>
  <c r="AF999" i="11"/>
  <c r="AG999" i="11"/>
  <c r="AO999" i="11"/>
  <c r="AX999" i="11"/>
  <c r="BA999" i="11"/>
  <c r="C4" i="13" l="1"/>
  <c r="C5" i="13"/>
  <c r="Y150" i="11"/>
  <c r="Y40" i="11"/>
  <c r="Z499" i="11"/>
  <c r="Y499" i="11"/>
  <c r="Z481" i="11"/>
  <c r="Y481" i="11"/>
  <c r="Z480" i="11"/>
  <c r="Y480" i="11"/>
  <c r="Z475" i="11"/>
  <c r="Y475" i="11"/>
  <c r="Z473" i="11"/>
  <c r="Y473" i="11"/>
  <c r="Z472" i="11"/>
  <c r="Y472" i="11"/>
  <c r="Z468" i="11"/>
  <c r="Y468" i="11"/>
  <c r="Z461" i="11"/>
  <c r="Y461" i="11"/>
  <c r="Z456" i="11"/>
  <c r="Y456" i="11"/>
  <c r="Z455" i="11"/>
  <c r="Y455" i="11"/>
  <c r="Z447" i="11"/>
  <c r="Y447" i="11"/>
  <c r="Z429" i="11"/>
  <c r="Y429" i="11"/>
  <c r="Z415" i="11"/>
  <c r="Y415" i="11"/>
  <c r="Z414" i="11"/>
  <c r="Y414" i="11"/>
  <c r="Z407" i="11"/>
  <c r="Y407" i="11"/>
  <c r="Z377" i="11"/>
  <c r="Y377" i="11"/>
  <c r="Y365" i="11"/>
  <c r="Z353" i="11"/>
  <c r="Y353" i="11"/>
  <c r="Y333" i="11"/>
  <c r="Y332" i="11"/>
  <c r="Y325" i="11"/>
  <c r="Y322" i="11"/>
  <c r="Y319" i="11"/>
  <c r="Y316" i="11"/>
  <c r="Y315" i="11"/>
  <c r="Y308" i="11"/>
  <c r="Y302" i="11"/>
  <c r="Y299" i="11"/>
  <c r="Y296" i="11"/>
  <c r="Y295" i="11"/>
  <c r="Y294" i="11"/>
  <c r="Y292" i="11"/>
  <c r="Y290" i="11"/>
  <c r="Y277" i="11"/>
  <c r="Y276" i="11"/>
  <c r="Y273" i="11"/>
  <c r="Y271" i="11"/>
  <c r="Y261" i="11"/>
  <c r="Y259" i="11"/>
  <c r="Y255" i="11"/>
  <c r="Y252" i="11"/>
  <c r="Y247" i="11"/>
  <c r="Y243" i="11"/>
  <c r="Y235" i="11"/>
  <c r="Y230" i="11"/>
  <c r="Y228" i="11"/>
  <c r="Y223" i="11"/>
  <c r="Y217" i="11"/>
  <c r="Y216" i="11"/>
  <c r="Y207" i="11"/>
  <c r="Y204" i="11"/>
  <c r="Y198" i="11"/>
  <c r="Y180" i="11"/>
  <c r="Y173" i="11"/>
  <c r="Y169" i="11"/>
  <c r="Y160" i="11"/>
  <c r="Y155" i="11"/>
  <c r="Y39" i="11"/>
  <c r="M9" i="11"/>
  <c r="N9" i="11"/>
  <c r="O9" i="11"/>
  <c r="R9" i="11"/>
  <c r="S9" i="11"/>
  <c r="V9" i="11"/>
  <c r="W9" i="11"/>
  <c r="X9" i="11"/>
  <c r="AA9" i="11"/>
  <c r="AB9" i="11"/>
  <c r="AC9" i="11"/>
  <c r="AD9" i="11"/>
  <c r="AE9" i="11"/>
  <c r="AH9" i="11"/>
  <c r="AI9" i="11"/>
  <c r="AJ9" i="11"/>
  <c r="AK9" i="11"/>
  <c r="AL9" i="11"/>
  <c r="AM9" i="11"/>
  <c r="AN9" i="11"/>
  <c r="AP9" i="11"/>
  <c r="AQ9" i="11"/>
  <c r="AR9" i="11"/>
  <c r="AS9" i="11"/>
  <c r="AT9" i="11"/>
  <c r="AU9" i="11"/>
  <c r="AV9" i="11"/>
  <c r="AW9" i="11"/>
  <c r="AY9" i="11"/>
  <c r="AZ9" i="11"/>
  <c r="A9" i="11"/>
  <c r="B9" i="11"/>
  <c r="E9" i="11"/>
  <c r="F9" i="11"/>
  <c r="I9" i="11"/>
  <c r="J9" i="11"/>
  <c r="AO11" i="11"/>
  <c r="AO12" i="11"/>
  <c r="AO13" i="11"/>
  <c r="AO14" i="11"/>
  <c r="AO15" i="11"/>
  <c r="AO16" i="11"/>
  <c r="AO18" i="11"/>
  <c r="AO19" i="11"/>
  <c r="AO20" i="11"/>
  <c r="AO21" i="11"/>
  <c r="AO22" i="11"/>
  <c r="AO23" i="11"/>
  <c r="AO24" i="11"/>
  <c r="AO25" i="11"/>
  <c r="AO26" i="11"/>
  <c r="AO27" i="11"/>
  <c r="AO28" i="11"/>
  <c r="AO29" i="11"/>
  <c r="AO30" i="11"/>
  <c r="AO31" i="11"/>
  <c r="AO32" i="11"/>
  <c r="AO33" i="11"/>
  <c r="AO34" i="11"/>
  <c r="AO35" i="11"/>
  <c r="AO36" i="11"/>
  <c r="AO37" i="11"/>
  <c r="AO38" i="11"/>
  <c r="AO39" i="11"/>
  <c r="AO40" i="11"/>
  <c r="AO41" i="11"/>
  <c r="AO42" i="11"/>
  <c r="AO43" i="11"/>
  <c r="AO44" i="11"/>
  <c r="AO45" i="11"/>
  <c r="AO46" i="11"/>
  <c r="AO47" i="11"/>
  <c r="AO48" i="11"/>
  <c r="AO49" i="11"/>
  <c r="AO50" i="11"/>
  <c r="AO51" i="11"/>
  <c r="AO52" i="11"/>
  <c r="AO53" i="11"/>
  <c r="AO54" i="11"/>
  <c r="AO55" i="11"/>
  <c r="AO56" i="11"/>
  <c r="AO57" i="11"/>
  <c r="AO58" i="11"/>
  <c r="AO59" i="11"/>
  <c r="AO60" i="11"/>
  <c r="AO61" i="11"/>
  <c r="AO62" i="11"/>
  <c r="AO63" i="11"/>
  <c r="AO64" i="11"/>
  <c r="AO65" i="11"/>
  <c r="AO66" i="11"/>
  <c r="AO67" i="11"/>
  <c r="AO68" i="11"/>
  <c r="AO69" i="11"/>
  <c r="AO70" i="11"/>
  <c r="AO71" i="11"/>
  <c r="AO72" i="11"/>
  <c r="AO73" i="11"/>
  <c r="AO74" i="11"/>
  <c r="AO75" i="11"/>
  <c r="AO76" i="11"/>
  <c r="AO77" i="11"/>
  <c r="AO78" i="11"/>
  <c r="AO79" i="11"/>
  <c r="AO80" i="11"/>
  <c r="AO81" i="11"/>
  <c r="AO82" i="11"/>
  <c r="AO83" i="11"/>
  <c r="AO84" i="11"/>
  <c r="AO85" i="11"/>
  <c r="AO86" i="11"/>
  <c r="AO87" i="11"/>
  <c r="AO88" i="11"/>
  <c r="AO89" i="11"/>
  <c r="AO90" i="11"/>
  <c r="AO91" i="11"/>
  <c r="AO92" i="11"/>
  <c r="AO93" i="11"/>
  <c r="AO94" i="11"/>
  <c r="AO95" i="11"/>
  <c r="AO96" i="11"/>
  <c r="AO97" i="11"/>
  <c r="AO98" i="11"/>
  <c r="AO99" i="11"/>
  <c r="AO100" i="11"/>
  <c r="AO101" i="11"/>
  <c r="AO102" i="11"/>
  <c r="AO103" i="11"/>
  <c r="AO104" i="11"/>
  <c r="AO105" i="11"/>
  <c r="AO106" i="11"/>
  <c r="AO107" i="11"/>
  <c r="AO108" i="11"/>
  <c r="AO109" i="11"/>
  <c r="AO110" i="11"/>
  <c r="AO111" i="11"/>
  <c r="AO112" i="11"/>
  <c r="AO113" i="11"/>
  <c r="AO114" i="11"/>
  <c r="AO115" i="11"/>
  <c r="AO116" i="11"/>
  <c r="AO117" i="11"/>
  <c r="AO118" i="11"/>
  <c r="AO119" i="11"/>
  <c r="AO120" i="11"/>
  <c r="AO121" i="11"/>
  <c r="AO122" i="11"/>
  <c r="AO123" i="11"/>
  <c r="AO124" i="11"/>
  <c r="AO125" i="11"/>
  <c r="AO126" i="11"/>
  <c r="AO127" i="11"/>
  <c r="AO128" i="11"/>
  <c r="AO129" i="11"/>
  <c r="AO130" i="11"/>
  <c r="AO131" i="11"/>
  <c r="AO132" i="11"/>
  <c r="AO133" i="11"/>
  <c r="AO134" i="11"/>
  <c r="AO135" i="11"/>
  <c r="AO136" i="11"/>
  <c r="AO137" i="11"/>
  <c r="AO138" i="11"/>
  <c r="AO139" i="11"/>
  <c r="AO140" i="11"/>
  <c r="AO141" i="11"/>
  <c r="AO142" i="11"/>
  <c r="AO143" i="11"/>
  <c r="AO144" i="11"/>
  <c r="AO145" i="11"/>
  <c r="AO146" i="11"/>
  <c r="AO147" i="11"/>
  <c r="AO148" i="11"/>
  <c r="AO149" i="11"/>
  <c r="AO150" i="11"/>
  <c r="AO151" i="11"/>
  <c r="AO152" i="11"/>
  <c r="AO153" i="11"/>
  <c r="AO154" i="11"/>
  <c r="AO155" i="11"/>
  <c r="AO156" i="11"/>
  <c r="AO157" i="11"/>
  <c r="AO158" i="11"/>
  <c r="AO159" i="11"/>
  <c r="AO160" i="11"/>
  <c r="AO161" i="11"/>
  <c r="AO162" i="11"/>
  <c r="AO163" i="11"/>
  <c r="AO164" i="11"/>
  <c r="AO165" i="11"/>
  <c r="AO166" i="11"/>
  <c r="AO167" i="11"/>
  <c r="AO168" i="11"/>
  <c r="AO169" i="11"/>
  <c r="AO170" i="11"/>
  <c r="AO171" i="11"/>
  <c r="AO172" i="11"/>
  <c r="AO173" i="11"/>
  <c r="AO174" i="11"/>
  <c r="AO175" i="11"/>
  <c r="AO176" i="11"/>
  <c r="AO177" i="11"/>
  <c r="AO178" i="11"/>
  <c r="AO179" i="11"/>
  <c r="AO180" i="11"/>
  <c r="AO181" i="11"/>
  <c r="AO182" i="11"/>
  <c r="AO183" i="11"/>
  <c r="AO184" i="11"/>
  <c r="AO185" i="11"/>
  <c r="AO186" i="11"/>
  <c r="AO187" i="11"/>
  <c r="AO188" i="11"/>
  <c r="AO189" i="11"/>
  <c r="AO190" i="11"/>
  <c r="AO191" i="11"/>
  <c r="AO192" i="11"/>
  <c r="AO193" i="11"/>
  <c r="AO194" i="11"/>
  <c r="AO195" i="11"/>
  <c r="AO196" i="11"/>
  <c r="AO197" i="11"/>
  <c r="AO198" i="11"/>
  <c r="AO199" i="11"/>
  <c r="AO200" i="11"/>
  <c r="AO201" i="11"/>
  <c r="AO202" i="11"/>
  <c r="AO203" i="11"/>
  <c r="AO204" i="11"/>
  <c r="AO205" i="11"/>
  <c r="AO206" i="11"/>
  <c r="AO207" i="11"/>
  <c r="AO208" i="11"/>
  <c r="AO209" i="11"/>
  <c r="AO210" i="11"/>
  <c r="AO211" i="11"/>
  <c r="AO212" i="11"/>
  <c r="AO213" i="11"/>
  <c r="AO214" i="11"/>
  <c r="AO215" i="11"/>
  <c r="AO216" i="11"/>
  <c r="AO217" i="11"/>
  <c r="AO218" i="11"/>
  <c r="AO219" i="11"/>
  <c r="AO220" i="11"/>
  <c r="AO221" i="11"/>
  <c r="AO222" i="11"/>
  <c r="AO223" i="11"/>
  <c r="AO224" i="11"/>
  <c r="AO225" i="11"/>
  <c r="AO226" i="11"/>
  <c r="AO227" i="11"/>
  <c r="AO228" i="11"/>
  <c r="AO229" i="11"/>
  <c r="AO230" i="11"/>
  <c r="AO231" i="11"/>
  <c r="AO232" i="11"/>
  <c r="AO233" i="11"/>
  <c r="AO234" i="11"/>
  <c r="AO235" i="11"/>
  <c r="AO236" i="11"/>
  <c r="AO237" i="11"/>
  <c r="AO238" i="11"/>
  <c r="AO239" i="11"/>
  <c r="AO240" i="11"/>
  <c r="AO241" i="11"/>
  <c r="AO242" i="11"/>
  <c r="AO243" i="11"/>
  <c r="AO244" i="11"/>
  <c r="AO245" i="11"/>
  <c r="AO246" i="11"/>
  <c r="AO247" i="11"/>
  <c r="AO248" i="11"/>
  <c r="AO249" i="11"/>
  <c r="AO250" i="11"/>
  <c r="AO251" i="11"/>
  <c r="AO252" i="11"/>
  <c r="AO253" i="11"/>
  <c r="AO254" i="11"/>
  <c r="AO255" i="11"/>
  <c r="AO256" i="11"/>
  <c r="AO257" i="11"/>
  <c r="AO258" i="11"/>
  <c r="AO259" i="11"/>
  <c r="AO260" i="11"/>
  <c r="AO261" i="11"/>
  <c r="AO262" i="11"/>
  <c r="AO263" i="11"/>
  <c r="AO264" i="11"/>
  <c r="AO265" i="11"/>
  <c r="AO266" i="11"/>
  <c r="AO267" i="11"/>
  <c r="AO268" i="11"/>
  <c r="AO269" i="11"/>
  <c r="AO270" i="11"/>
  <c r="AO271" i="11"/>
  <c r="AO272" i="11"/>
  <c r="AO273" i="11"/>
  <c r="AO274" i="11"/>
  <c r="AO275" i="11"/>
  <c r="AO276" i="11"/>
  <c r="AO277" i="11"/>
  <c r="AO278" i="11"/>
  <c r="AO279" i="11"/>
  <c r="AO280" i="11"/>
  <c r="AO281" i="11"/>
  <c r="AO282" i="11"/>
  <c r="AO283" i="11"/>
  <c r="AO284" i="11"/>
  <c r="AO285" i="11"/>
  <c r="AO286" i="11"/>
  <c r="AO287" i="11"/>
  <c r="AO288" i="11"/>
  <c r="AO289" i="11"/>
  <c r="AO290" i="11"/>
  <c r="AO291" i="11"/>
  <c r="AO292" i="11"/>
  <c r="AO293" i="11"/>
  <c r="AO294" i="11"/>
  <c r="AO295" i="11"/>
  <c r="AO296" i="11"/>
  <c r="AO297" i="11"/>
  <c r="AO298" i="11"/>
  <c r="AO299" i="11"/>
  <c r="AO300" i="11"/>
  <c r="AO301" i="11"/>
  <c r="AO302" i="11"/>
  <c r="AO303" i="11"/>
  <c r="AO304" i="11"/>
  <c r="AO305" i="11"/>
  <c r="AO306" i="11"/>
  <c r="AO307" i="11"/>
  <c r="AO308" i="11"/>
  <c r="AO309" i="11"/>
  <c r="AO310" i="11"/>
  <c r="AO311" i="11"/>
  <c r="AO312" i="11"/>
  <c r="AO313" i="11"/>
  <c r="AO314" i="11"/>
  <c r="AO315" i="11"/>
  <c r="AO316" i="11"/>
  <c r="AO317" i="11"/>
  <c r="AO318" i="11"/>
  <c r="AO319" i="11"/>
  <c r="AO320" i="11"/>
  <c r="AO321" i="11"/>
  <c r="AO322" i="11"/>
  <c r="AO323" i="11"/>
  <c r="AO324" i="11"/>
  <c r="AO325" i="11"/>
  <c r="AO326" i="11"/>
  <c r="AO327" i="11"/>
  <c r="AO328" i="11"/>
  <c r="AO329" i="11"/>
  <c r="AO330" i="11"/>
  <c r="AO331" i="11"/>
  <c r="AO332" i="11"/>
  <c r="AO333" i="11"/>
  <c r="AO334" i="11"/>
  <c r="AO335" i="11"/>
  <c r="AO336" i="11"/>
  <c r="AO337" i="11"/>
  <c r="AO338" i="11"/>
  <c r="AO339" i="11"/>
  <c r="AO340" i="11"/>
  <c r="AO341" i="11"/>
  <c r="AO342" i="11"/>
  <c r="AO343" i="11"/>
  <c r="AO344" i="11"/>
  <c r="AO345" i="11"/>
  <c r="AO346" i="11"/>
  <c r="AO347" i="11"/>
  <c r="AO348" i="11"/>
  <c r="AO349" i="11"/>
  <c r="AO350" i="11"/>
  <c r="AO351" i="11"/>
  <c r="AO352" i="11"/>
  <c r="AO353" i="11"/>
  <c r="AO354" i="11"/>
  <c r="AO355" i="11"/>
  <c r="AO356" i="11"/>
  <c r="AO357" i="11"/>
  <c r="AO358" i="11"/>
  <c r="AO359" i="11"/>
  <c r="AO360" i="11"/>
  <c r="AO361" i="11"/>
  <c r="AO362" i="11"/>
  <c r="AO363" i="11"/>
  <c r="AO364" i="11"/>
  <c r="AO365" i="11"/>
  <c r="AO366" i="11"/>
  <c r="AO367" i="11"/>
  <c r="AO368" i="11"/>
  <c r="AO369" i="11"/>
  <c r="AO370" i="11"/>
  <c r="AO371" i="11"/>
  <c r="AO372" i="11"/>
  <c r="AO373" i="11"/>
  <c r="AO374" i="11"/>
  <c r="AO375" i="11"/>
  <c r="AO376" i="11"/>
  <c r="AO377" i="11"/>
  <c r="AO378" i="11"/>
  <c r="AO379" i="11"/>
  <c r="AO380" i="11"/>
  <c r="AO381" i="11"/>
  <c r="AO382" i="11"/>
  <c r="AO383" i="11"/>
  <c r="AO384" i="11"/>
  <c r="AO385" i="11"/>
  <c r="AO386" i="11"/>
  <c r="AO387" i="11"/>
  <c r="AO388" i="11"/>
  <c r="AO389" i="11"/>
  <c r="AO390" i="11"/>
  <c r="AO391" i="11"/>
  <c r="AO392" i="11"/>
  <c r="AO393" i="11"/>
  <c r="AO394" i="11"/>
  <c r="AO395" i="11"/>
  <c r="AO396" i="11"/>
  <c r="AO397" i="11"/>
  <c r="AO398" i="11"/>
  <c r="AO399" i="11"/>
  <c r="AO400" i="11"/>
  <c r="AO401" i="11"/>
  <c r="AO402" i="11"/>
  <c r="AO403" i="11"/>
  <c r="AO404" i="11"/>
  <c r="AO405" i="11"/>
  <c r="AO406" i="11"/>
  <c r="AO407" i="11"/>
  <c r="AO408" i="11"/>
  <c r="AO409" i="11"/>
  <c r="AO410" i="11"/>
  <c r="AO411" i="11"/>
  <c r="AO412" i="11"/>
  <c r="AO413" i="11"/>
  <c r="AO414" i="11"/>
  <c r="AO415" i="11"/>
  <c r="AO416" i="11"/>
  <c r="AO417" i="11"/>
  <c r="AO418" i="11"/>
  <c r="AO419" i="11"/>
  <c r="AO420" i="11"/>
  <c r="AO421" i="11"/>
  <c r="AO422" i="11"/>
  <c r="AO423" i="11"/>
  <c r="AO424" i="11"/>
  <c r="AO425" i="11"/>
  <c r="AO426" i="11"/>
  <c r="AO427" i="11"/>
  <c r="AO428" i="11"/>
  <c r="AO429" i="11"/>
  <c r="AO430" i="11"/>
  <c r="AO431" i="11"/>
  <c r="AO432" i="11"/>
  <c r="AO433" i="11"/>
  <c r="AO434" i="11"/>
  <c r="AO435" i="11"/>
  <c r="AO436" i="11"/>
  <c r="AO437" i="11"/>
  <c r="AO438" i="11"/>
  <c r="AO439" i="11"/>
  <c r="AO440" i="11"/>
  <c r="AO441" i="11"/>
  <c r="AO442" i="11"/>
  <c r="AO443" i="11"/>
  <c r="AO444" i="11"/>
  <c r="AO445" i="11"/>
  <c r="AO446" i="11"/>
  <c r="AO447" i="11"/>
  <c r="AO448" i="11"/>
  <c r="AO449" i="11"/>
  <c r="AO450" i="11"/>
  <c r="AO451" i="11"/>
  <c r="AO452" i="11"/>
  <c r="AO453" i="11"/>
  <c r="AO454" i="11"/>
  <c r="AO455" i="11"/>
  <c r="AO456" i="11"/>
  <c r="AO457" i="11"/>
  <c r="AO458" i="11"/>
  <c r="AO459" i="11"/>
  <c r="AO460" i="11"/>
  <c r="AO461" i="11"/>
  <c r="AO462" i="11"/>
  <c r="AO463" i="11"/>
  <c r="AO464" i="11"/>
  <c r="AO465" i="11"/>
  <c r="AO466" i="11"/>
  <c r="AO467" i="11"/>
  <c r="AO468" i="11"/>
  <c r="AO469" i="11"/>
  <c r="AO470" i="11"/>
  <c r="AO471" i="11"/>
  <c r="AO472" i="11"/>
  <c r="AO473" i="11"/>
  <c r="AO474" i="11"/>
  <c r="AO475" i="11"/>
  <c r="AO476" i="11"/>
  <c r="AO477" i="11"/>
  <c r="AO478" i="11"/>
  <c r="AO479" i="11"/>
  <c r="AO480" i="11"/>
  <c r="AO481" i="11"/>
  <c r="AO482" i="11"/>
  <c r="AO483" i="11"/>
  <c r="AO484" i="11"/>
  <c r="AO485" i="11"/>
  <c r="AO486" i="11"/>
  <c r="AO487" i="11"/>
  <c r="AO488" i="11"/>
  <c r="AO489" i="11"/>
  <c r="AO490" i="11"/>
  <c r="AO491" i="11"/>
  <c r="AO492" i="11"/>
  <c r="AO493" i="11"/>
  <c r="AO494" i="11"/>
  <c r="AO495" i="11"/>
  <c r="AO496" i="11"/>
  <c r="AO497" i="11"/>
  <c r="AO498" i="11"/>
  <c r="AO499" i="11"/>
  <c r="L9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99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135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159" i="11"/>
  <c r="P160" i="11"/>
  <c r="P161" i="11"/>
  <c r="P162" i="11"/>
  <c r="P163" i="11"/>
  <c r="P164" i="11"/>
  <c r="P165" i="11"/>
  <c r="P166" i="11"/>
  <c r="P167" i="11"/>
  <c r="P168" i="11"/>
  <c r="P169" i="11"/>
  <c r="P170" i="11"/>
  <c r="P171" i="11"/>
  <c r="P172" i="11"/>
  <c r="P173" i="11"/>
  <c r="P174" i="11"/>
  <c r="P175" i="11"/>
  <c r="P176" i="11"/>
  <c r="P177" i="11"/>
  <c r="P178" i="11"/>
  <c r="P179" i="11"/>
  <c r="P180" i="11"/>
  <c r="P181" i="11"/>
  <c r="P182" i="11"/>
  <c r="P183" i="11"/>
  <c r="P184" i="11"/>
  <c r="P185" i="11"/>
  <c r="P186" i="11"/>
  <c r="P187" i="11"/>
  <c r="P188" i="11"/>
  <c r="P189" i="11"/>
  <c r="P190" i="11"/>
  <c r="P191" i="11"/>
  <c r="P192" i="11"/>
  <c r="P193" i="11"/>
  <c r="P194" i="11"/>
  <c r="P195" i="11"/>
  <c r="P196" i="11"/>
  <c r="P197" i="11"/>
  <c r="P198" i="11"/>
  <c r="P199" i="11"/>
  <c r="P200" i="11"/>
  <c r="P201" i="11"/>
  <c r="P202" i="11"/>
  <c r="P203" i="11"/>
  <c r="P204" i="11"/>
  <c r="P205" i="11"/>
  <c r="P206" i="11"/>
  <c r="P207" i="11"/>
  <c r="P208" i="11"/>
  <c r="P209" i="11"/>
  <c r="P210" i="11"/>
  <c r="P211" i="11"/>
  <c r="P212" i="11"/>
  <c r="P213" i="11"/>
  <c r="P214" i="11"/>
  <c r="P215" i="11"/>
  <c r="P216" i="11"/>
  <c r="P217" i="11"/>
  <c r="P218" i="11"/>
  <c r="P219" i="11"/>
  <c r="P220" i="11"/>
  <c r="P221" i="11"/>
  <c r="P222" i="11"/>
  <c r="P223" i="11"/>
  <c r="P224" i="11"/>
  <c r="P225" i="11"/>
  <c r="P226" i="11"/>
  <c r="P227" i="11"/>
  <c r="P228" i="11"/>
  <c r="P229" i="11"/>
  <c r="P230" i="11"/>
  <c r="P231" i="11"/>
  <c r="P232" i="11"/>
  <c r="P233" i="11"/>
  <c r="P234" i="11"/>
  <c r="P235" i="11"/>
  <c r="P236" i="11"/>
  <c r="P237" i="11"/>
  <c r="P238" i="11"/>
  <c r="P239" i="11"/>
  <c r="P240" i="11"/>
  <c r="P241" i="11"/>
  <c r="P242" i="11"/>
  <c r="P243" i="11"/>
  <c r="P244" i="11"/>
  <c r="P245" i="11"/>
  <c r="P246" i="11"/>
  <c r="P247" i="11"/>
  <c r="P248" i="11"/>
  <c r="P249" i="11"/>
  <c r="P250" i="11"/>
  <c r="P251" i="11"/>
  <c r="P252" i="11"/>
  <c r="P253" i="11"/>
  <c r="P254" i="11"/>
  <c r="P255" i="11"/>
  <c r="P256" i="11"/>
  <c r="P257" i="11"/>
  <c r="P258" i="11"/>
  <c r="P259" i="11"/>
  <c r="P260" i="11"/>
  <c r="P261" i="11"/>
  <c r="P262" i="11"/>
  <c r="P263" i="11"/>
  <c r="P264" i="11"/>
  <c r="P265" i="11"/>
  <c r="P266" i="11"/>
  <c r="P267" i="11"/>
  <c r="P268" i="11"/>
  <c r="P269" i="11"/>
  <c r="P270" i="11"/>
  <c r="P271" i="11"/>
  <c r="P272" i="11"/>
  <c r="P273" i="11"/>
  <c r="P274" i="11"/>
  <c r="P275" i="11"/>
  <c r="P276" i="11"/>
  <c r="P277" i="11"/>
  <c r="P278" i="11"/>
  <c r="P279" i="11"/>
  <c r="P280" i="11"/>
  <c r="P281" i="11"/>
  <c r="P282" i="11"/>
  <c r="P283" i="11"/>
  <c r="P284" i="11"/>
  <c r="P285" i="11"/>
  <c r="P286" i="11"/>
  <c r="P287" i="11"/>
  <c r="P288" i="11"/>
  <c r="P289" i="11"/>
  <c r="P290" i="11"/>
  <c r="P291" i="11"/>
  <c r="P292" i="11"/>
  <c r="P293" i="11"/>
  <c r="P294" i="11"/>
  <c r="P295" i="11"/>
  <c r="P296" i="11"/>
  <c r="P297" i="11"/>
  <c r="P298" i="11"/>
  <c r="P299" i="11"/>
  <c r="P300" i="11"/>
  <c r="P301" i="11"/>
  <c r="P302" i="11"/>
  <c r="P303" i="11"/>
  <c r="P304" i="11"/>
  <c r="P305" i="11"/>
  <c r="P306" i="11"/>
  <c r="P307" i="11"/>
  <c r="P308" i="11"/>
  <c r="P309" i="11"/>
  <c r="P310" i="11"/>
  <c r="P311" i="11"/>
  <c r="P312" i="11"/>
  <c r="P313" i="11"/>
  <c r="P314" i="11"/>
  <c r="P315" i="11"/>
  <c r="P316" i="11"/>
  <c r="P317" i="11"/>
  <c r="P318" i="11"/>
  <c r="P319" i="11"/>
  <c r="P320" i="11"/>
  <c r="P321" i="11"/>
  <c r="P322" i="11"/>
  <c r="P323" i="11"/>
  <c r="P324" i="11"/>
  <c r="P325" i="11"/>
  <c r="P326" i="11"/>
  <c r="P327" i="11"/>
  <c r="P328" i="11"/>
  <c r="P329" i="11"/>
  <c r="P330" i="11"/>
  <c r="P331" i="11"/>
  <c r="P332" i="11"/>
  <c r="P333" i="11"/>
  <c r="P334" i="11"/>
  <c r="P335" i="11"/>
  <c r="P336" i="11"/>
  <c r="P337" i="11"/>
  <c r="P338" i="11"/>
  <c r="P339" i="11"/>
  <c r="P340" i="11"/>
  <c r="P341" i="11"/>
  <c r="P342" i="11"/>
  <c r="P343" i="11"/>
  <c r="P344" i="11"/>
  <c r="P345" i="11"/>
  <c r="P346" i="11"/>
  <c r="P347" i="11"/>
  <c r="P348" i="11"/>
  <c r="P349" i="11"/>
  <c r="P350" i="11"/>
  <c r="P351" i="11"/>
  <c r="P352" i="11"/>
  <c r="P353" i="11"/>
  <c r="P354" i="11"/>
  <c r="P355" i="11"/>
  <c r="P356" i="11"/>
  <c r="P357" i="11"/>
  <c r="P358" i="11"/>
  <c r="P359" i="11"/>
  <c r="P360" i="11"/>
  <c r="P361" i="11"/>
  <c r="P362" i="11"/>
  <c r="P363" i="11"/>
  <c r="P364" i="11"/>
  <c r="P365" i="11"/>
  <c r="P366" i="11"/>
  <c r="P367" i="11"/>
  <c r="P368" i="11"/>
  <c r="P369" i="11"/>
  <c r="P370" i="11"/>
  <c r="P371" i="11"/>
  <c r="P372" i="11"/>
  <c r="P373" i="11"/>
  <c r="P374" i="11"/>
  <c r="P375" i="11"/>
  <c r="P376" i="11"/>
  <c r="P377" i="11"/>
  <c r="P378" i="11"/>
  <c r="P379" i="11"/>
  <c r="P380" i="11"/>
  <c r="P381" i="11"/>
  <c r="P382" i="11"/>
  <c r="P383" i="11"/>
  <c r="P384" i="11"/>
  <c r="P385" i="11"/>
  <c r="P386" i="11"/>
  <c r="P387" i="11"/>
  <c r="P388" i="11"/>
  <c r="P389" i="11"/>
  <c r="P390" i="11"/>
  <c r="P391" i="11"/>
  <c r="P392" i="11"/>
  <c r="P393" i="11"/>
  <c r="P394" i="11"/>
  <c r="P395" i="11"/>
  <c r="P396" i="11"/>
  <c r="P397" i="11"/>
  <c r="P398" i="11"/>
  <c r="P399" i="11"/>
  <c r="P400" i="11"/>
  <c r="P401" i="11"/>
  <c r="P402" i="11"/>
  <c r="P403" i="11"/>
  <c r="P404" i="11"/>
  <c r="P405" i="11"/>
  <c r="P406" i="11"/>
  <c r="P407" i="11"/>
  <c r="P408" i="11"/>
  <c r="P409" i="11"/>
  <c r="P410" i="11"/>
  <c r="P411" i="11"/>
  <c r="P412" i="11"/>
  <c r="P413" i="11"/>
  <c r="P414" i="11"/>
  <c r="P415" i="11"/>
  <c r="P416" i="11"/>
  <c r="P417" i="11"/>
  <c r="P418" i="11"/>
  <c r="P419" i="11"/>
  <c r="P420" i="11"/>
  <c r="P421" i="11"/>
  <c r="P422" i="11"/>
  <c r="P423" i="11"/>
  <c r="P424" i="11"/>
  <c r="P425" i="11"/>
  <c r="P426" i="11"/>
  <c r="P427" i="11"/>
  <c r="P428" i="11"/>
  <c r="P429" i="11"/>
  <c r="P430" i="11"/>
  <c r="P431" i="11"/>
  <c r="P432" i="11"/>
  <c r="P433" i="11"/>
  <c r="P434" i="11"/>
  <c r="P435" i="11"/>
  <c r="P436" i="11"/>
  <c r="P437" i="11"/>
  <c r="P438" i="11"/>
  <c r="P439" i="11"/>
  <c r="P440" i="11"/>
  <c r="P441" i="11"/>
  <c r="P442" i="11"/>
  <c r="P443" i="11"/>
  <c r="P444" i="11"/>
  <c r="P445" i="11"/>
  <c r="P446" i="11"/>
  <c r="P447" i="11"/>
  <c r="P448" i="11"/>
  <c r="P449" i="11"/>
  <c r="P450" i="11"/>
  <c r="P451" i="11"/>
  <c r="P452" i="11"/>
  <c r="P453" i="11"/>
  <c r="P454" i="11"/>
  <c r="P455" i="11"/>
  <c r="P456" i="11"/>
  <c r="P457" i="11"/>
  <c r="P458" i="11"/>
  <c r="P459" i="11"/>
  <c r="P460" i="11"/>
  <c r="P461" i="11"/>
  <c r="P462" i="11"/>
  <c r="P463" i="11"/>
  <c r="P464" i="11"/>
  <c r="P465" i="11"/>
  <c r="P466" i="11"/>
  <c r="P467" i="11"/>
  <c r="P468" i="11"/>
  <c r="P469" i="11"/>
  <c r="P470" i="11"/>
  <c r="P471" i="11"/>
  <c r="P472" i="11"/>
  <c r="P473" i="11"/>
  <c r="P474" i="11"/>
  <c r="P475" i="11"/>
  <c r="P476" i="11"/>
  <c r="P477" i="11"/>
  <c r="P478" i="11"/>
  <c r="P479" i="11"/>
  <c r="P480" i="11"/>
  <c r="P481" i="11"/>
  <c r="P482" i="11"/>
  <c r="P483" i="11"/>
  <c r="P484" i="11"/>
  <c r="P485" i="11"/>
  <c r="P486" i="11"/>
  <c r="P487" i="11"/>
  <c r="P488" i="11"/>
  <c r="P489" i="11"/>
  <c r="P490" i="11"/>
  <c r="P491" i="11"/>
  <c r="P492" i="11"/>
  <c r="P493" i="11"/>
  <c r="P494" i="11"/>
  <c r="P495" i="11"/>
  <c r="P496" i="11"/>
  <c r="P497" i="11"/>
  <c r="P498" i="11"/>
  <c r="P499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Q150" i="11"/>
  <c r="Q151" i="11"/>
  <c r="Q152" i="11"/>
  <c r="Q153" i="11"/>
  <c r="Q154" i="11"/>
  <c r="Q155" i="11"/>
  <c r="Q156" i="11"/>
  <c r="Q157" i="11"/>
  <c r="Q158" i="11"/>
  <c r="Q159" i="11"/>
  <c r="Q160" i="11"/>
  <c r="Q161" i="11"/>
  <c r="Q162" i="11"/>
  <c r="Q163" i="11"/>
  <c r="Q164" i="11"/>
  <c r="Q165" i="11"/>
  <c r="Q166" i="11"/>
  <c r="Q167" i="11"/>
  <c r="Q168" i="11"/>
  <c r="Q169" i="11"/>
  <c r="Q170" i="11"/>
  <c r="Q171" i="11"/>
  <c r="Q172" i="11"/>
  <c r="Q173" i="11"/>
  <c r="Q174" i="11"/>
  <c r="Q175" i="11"/>
  <c r="Q176" i="11"/>
  <c r="Q177" i="11"/>
  <c r="Q178" i="11"/>
  <c r="Q179" i="11"/>
  <c r="Q180" i="11"/>
  <c r="Q181" i="11"/>
  <c r="Q182" i="11"/>
  <c r="Q183" i="11"/>
  <c r="Q184" i="11"/>
  <c r="Q185" i="11"/>
  <c r="Q186" i="11"/>
  <c r="Q187" i="11"/>
  <c r="Q188" i="11"/>
  <c r="Q189" i="11"/>
  <c r="Q190" i="11"/>
  <c r="Q191" i="11"/>
  <c r="Q192" i="11"/>
  <c r="Q193" i="11"/>
  <c r="Q194" i="11"/>
  <c r="Q195" i="11"/>
  <c r="Q196" i="11"/>
  <c r="Q197" i="11"/>
  <c r="Q198" i="11"/>
  <c r="Q199" i="11"/>
  <c r="Q200" i="11"/>
  <c r="Q201" i="11"/>
  <c r="Q202" i="11"/>
  <c r="Q203" i="11"/>
  <c r="Q204" i="11"/>
  <c r="Q205" i="11"/>
  <c r="Q206" i="11"/>
  <c r="Q207" i="11"/>
  <c r="Q208" i="11"/>
  <c r="Q209" i="11"/>
  <c r="Q210" i="11"/>
  <c r="Q211" i="11"/>
  <c r="Q212" i="11"/>
  <c r="Q213" i="11"/>
  <c r="Q214" i="11"/>
  <c r="Q215" i="11"/>
  <c r="Q216" i="11"/>
  <c r="Q217" i="11"/>
  <c r="Q218" i="11"/>
  <c r="Q219" i="11"/>
  <c r="Q220" i="11"/>
  <c r="Q221" i="11"/>
  <c r="Q222" i="11"/>
  <c r="Q223" i="11"/>
  <c r="Q224" i="11"/>
  <c r="Q225" i="11"/>
  <c r="Q226" i="11"/>
  <c r="Q227" i="11"/>
  <c r="Q228" i="11"/>
  <c r="Q229" i="11"/>
  <c r="Q230" i="11"/>
  <c r="Q231" i="11"/>
  <c r="Q232" i="11"/>
  <c r="Q233" i="11"/>
  <c r="Q234" i="11"/>
  <c r="Q235" i="11"/>
  <c r="Q236" i="11"/>
  <c r="Q237" i="11"/>
  <c r="Q238" i="11"/>
  <c r="Q239" i="11"/>
  <c r="Q240" i="11"/>
  <c r="Q241" i="11"/>
  <c r="Q242" i="11"/>
  <c r="Q243" i="11"/>
  <c r="Q244" i="11"/>
  <c r="Q245" i="11"/>
  <c r="Q246" i="11"/>
  <c r="Q247" i="11"/>
  <c r="Q248" i="11"/>
  <c r="Q249" i="11"/>
  <c r="Q250" i="11"/>
  <c r="Q251" i="11"/>
  <c r="Q252" i="11"/>
  <c r="Q253" i="11"/>
  <c r="Q254" i="11"/>
  <c r="Q255" i="11"/>
  <c r="Q256" i="11"/>
  <c r="Q257" i="11"/>
  <c r="Q258" i="11"/>
  <c r="Q259" i="11"/>
  <c r="Q260" i="11"/>
  <c r="Q261" i="11"/>
  <c r="Q262" i="11"/>
  <c r="Q263" i="11"/>
  <c r="Q264" i="11"/>
  <c r="Q265" i="11"/>
  <c r="Q266" i="11"/>
  <c r="Q267" i="11"/>
  <c r="Q268" i="11"/>
  <c r="Q269" i="11"/>
  <c r="Q270" i="11"/>
  <c r="Q271" i="11"/>
  <c r="Q272" i="11"/>
  <c r="Q273" i="11"/>
  <c r="Q274" i="11"/>
  <c r="Q275" i="11"/>
  <c r="Q276" i="11"/>
  <c r="Q277" i="11"/>
  <c r="Q278" i="11"/>
  <c r="Q279" i="11"/>
  <c r="Q280" i="11"/>
  <c r="Q281" i="11"/>
  <c r="Q282" i="11"/>
  <c r="Q283" i="11"/>
  <c r="Q284" i="11"/>
  <c r="Q285" i="11"/>
  <c r="Q286" i="11"/>
  <c r="Q287" i="11"/>
  <c r="Q288" i="11"/>
  <c r="Q289" i="11"/>
  <c r="Q290" i="11"/>
  <c r="Q291" i="11"/>
  <c r="Q292" i="11"/>
  <c r="Q293" i="11"/>
  <c r="Q294" i="11"/>
  <c r="Q295" i="11"/>
  <c r="Q296" i="11"/>
  <c r="Q297" i="11"/>
  <c r="Q298" i="11"/>
  <c r="Q299" i="11"/>
  <c r="Q300" i="11"/>
  <c r="Q301" i="11"/>
  <c r="Q302" i="11"/>
  <c r="Q303" i="11"/>
  <c r="Q304" i="11"/>
  <c r="Q305" i="11"/>
  <c r="Q306" i="11"/>
  <c r="Q307" i="11"/>
  <c r="Q308" i="11"/>
  <c r="Q309" i="11"/>
  <c r="Q310" i="11"/>
  <c r="Q311" i="11"/>
  <c r="Q312" i="11"/>
  <c r="Q313" i="11"/>
  <c r="Q314" i="11"/>
  <c r="Q315" i="11"/>
  <c r="Q316" i="11"/>
  <c r="Q317" i="11"/>
  <c r="Q318" i="11"/>
  <c r="Q319" i="11"/>
  <c r="Q320" i="11"/>
  <c r="Q321" i="11"/>
  <c r="Q322" i="11"/>
  <c r="Q323" i="11"/>
  <c r="Q324" i="11"/>
  <c r="Q325" i="11"/>
  <c r="Q326" i="11"/>
  <c r="Q327" i="11"/>
  <c r="Q328" i="11"/>
  <c r="Q329" i="11"/>
  <c r="Q330" i="11"/>
  <c r="Q331" i="11"/>
  <c r="Q332" i="11"/>
  <c r="Q333" i="11"/>
  <c r="Q334" i="11"/>
  <c r="Q335" i="11"/>
  <c r="Q336" i="11"/>
  <c r="Q337" i="11"/>
  <c r="Q338" i="11"/>
  <c r="Q339" i="11"/>
  <c r="Q340" i="11"/>
  <c r="Q341" i="11"/>
  <c r="Q342" i="11"/>
  <c r="Q343" i="11"/>
  <c r="Q344" i="11"/>
  <c r="Q345" i="11"/>
  <c r="Q346" i="11"/>
  <c r="Q347" i="11"/>
  <c r="Q348" i="11"/>
  <c r="Q349" i="11"/>
  <c r="Q350" i="11"/>
  <c r="Q351" i="11"/>
  <c r="Q352" i="11"/>
  <c r="Q353" i="11"/>
  <c r="Q354" i="11"/>
  <c r="Q355" i="11"/>
  <c r="Q356" i="11"/>
  <c r="Q357" i="11"/>
  <c r="Q358" i="11"/>
  <c r="Q359" i="11"/>
  <c r="Q360" i="11"/>
  <c r="Q361" i="11"/>
  <c r="Q362" i="11"/>
  <c r="Q363" i="11"/>
  <c r="Q364" i="11"/>
  <c r="Q365" i="11"/>
  <c r="Q366" i="11"/>
  <c r="Q367" i="11"/>
  <c r="Q368" i="11"/>
  <c r="Q369" i="11"/>
  <c r="Q370" i="11"/>
  <c r="Q371" i="11"/>
  <c r="Q372" i="11"/>
  <c r="Q373" i="11"/>
  <c r="Q374" i="11"/>
  <c r="Q375" i="11"/>
  <c r="Q376" i="11"/>
  <c r="Q377" i="11"/>
  <c r="Q378" i="11"/>
  <c r="Q379" i="11"/>
  <c r="Q380" i="11"/>
  <c r="Q381" i="11"/>
  <c r="Q382" i="11"/>
  <c r="Q383" i="11"/>
  <c r="Q384" i="11"/>
  <c r="Q385" i="11"/>
  <c r="Q386" i="11"/>
  <c r="Q387" i="11"/>
  <c r="Q388" i="11"/>
  <c r="Q389" i="11"/>
  <c r="Q390" i="11"/>
  <c r="Q391" i="11"/>
  <c r="Q392" i="11"/>
  <c r="Q393" i="11"/>
  <c r="Q394" i="11"/>
  <c r="Q395" i="11"/>
  <c r="Q396" i="11"/>
  <c r="Q397" i="11"/>
  <c r="Q398" i="11"/>
  <c r="Q399" i="11"/>
  <c r="Q400" i="11"/>
  <c r="Q401" i="11"/>
  <c r="Q402" i="11"/>
  <c r="Q403" i="11"/>
  <c r="Q404" i="11"/>
  <c r="Q405" i="11"/>
  <c r="Q406" i="11"/>
  <c r="Q407" i="11"/>
  <c r="Q408" i="11"/>
  <c r="Q409" i="11"/>
  <c r="Q410" i="11"/>
  <c r="Q411" i="11"/>
  <c r="Q412" i="11"/>
  <c r="Q413" i="11"/>
  <c r="Q414" i="11"/>
  <c r="Q415" i="11"/>
  <c r="Q416" i="11"/>
  <c r="Q417" i="11"/>
  <c r="Q418" i="11"/>
  <c r="Q419" i="11"/>
  <c r="Q420" i="11"/>
  <c r="Q421" i="11"/>
  <c r="Q422" i="11"/>
  <c r="Q423" i="11"/>
  <c r="Q424" i="11"/>
  <c r="Q425" i="11"/>
  <c r="Q426" i="11"/>
  <c r="Q427" i="11"/>
  <c r="Q428" i="11"/>
  <c r="Q429" i="11"/>
  <c r="Q430" i="11"/>
  <c r="Q431" i="11"/>
  <c r="Q432" i="11"/>
  <c r="Q433" i="11"/>
  <c r="Q434" i="11"/>
  <c r="Q435" i="11"/>
  <c r="Q436" i="11"/>
  <c r="Q437" i="11"/>
  <c r="Q438" i="11"/>
  <c r="Q439" i="11"/>
  <c r="Q440" i="11"/>
  <c r="Q441" i="11"/>
  <c r="Q442" i="11"/>
  <c r="Q443" i="11"/>
  <c r="Q444" i="11"/>
  <c r="Q445" i="11"/>
  <c r="Q446" i="11"/>
  <c r="Q447" i="11"/>
  <c r="Q448" i="11"/>
  <c r="Q449" i="11"/>
  <c r="Q450" i="11"/>
  <c r="Q451" i="11"/>
  <c r="Q452" i="11"/>
  <c r="Q453" i="11"/>
  <c r="Q454" i="11"/>
  <c r="Q455" i="11"/>
  <c r="Q456" i="11"/>
  <c r="Q457" i="11"/>
  <c r="Q458" i="11"/>
  <c r="Q459" i="11"/>
  <c r="Q460" i="11"/>
  <c r="Q461" i="11"/>
  <c r="Q462" i="11"/>
  <c r="Q463" i="11"/>
  <c r="Q464" i="11"/>
  <c r="Q465" i="11"/>
  <c r="Q466" i="11"/>
  <c r="Q467" i="11"/>
  <c r="Q468" i="11"/>
  <c r="Q469" i="11"/>
  <c r="Q470" i="11"/>
  <c r="Q471" i="11"/>
  <c r="Q472" i="11"/>
  <c r="Q473" i="11"/>
  <c r="Q474" i="11"/>
  <c r="Q475" i="11"/>
  <c r="Q476" i="11"/>
  <c r="Q477" i="11"/>
  <c r="Q478" i="11"/>
  <c r="Q479" i="11"/>
  <c r="Q480" i="11"/>
  <c r="Q481" i="11"/>
  <c r="Q482" i="11"/>
  <c r="Q483" i="11"/>
  <c r="Q484" i="11"/>
  <c r="Q485" i="11"/>
  <c r="Q486" i="11"/>
  <c r="Q487" i="11"/>
  <c r="Q488" i="11"/>
  <c r="Q489" i="11"/>
  <c r="Q490" i="11"/>
  <c r="Q491" i="11"/>
  <c r="Q492" i="11"/>
  <c r="Q493" i="11"/>
  <c r="Q494" i="11"/>
  <c r="Q495" i="11"/>
  <c r="Q496" i="11"/>
  <c r="Q497" i="11"/>
  <c r="Q498" i="11"/>
  <c r="Q499" i="11"/>
  <c r="T93" i="11"/>
  <c r="T94" i="11"/>
  <c r="T95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0" i="11"/>
  <c r="T151" i="11"/>
  <c r="T152" i="11"/>
  <c r="T153" i="11"/>
  <c r="T154" i="11"/>
  <c r="T155" i="11"/>
  <c r="T156" i="11"/>
  <c r="T157" i="11"/>
  <c r="T158" i="11"/>
  <c r="T159" i="11"/>
  <c r="T160" i="11"/>
  <c r="T161" i="11"/>
  <c r="T162" i="11"/>
  <c r="T163" i="11"/>
  <c r="T164" i="11"/>
  <c r="T165" i="11"/>
  <c r="T166" i="11"/>
  <c r="T167" i="11"/>
  <c r="T168" i="11"/>
  <c r="T169" i="11"/>
  <c r="T170" i="11"/>
  <c r="T171" i="11"/>
  <c r="T172" i="11"/>
  <c r="T173" i="11"/>
  <c r="T174" i="11"/>
  <c r="T175" i="11"/>
  <c r="T176" i="11"/>
  <c r="T177" i="11"/>
  <c r="T178" i="11"/>
  <c r="T179" i="11"/>
  <c r="T180" i="11"/>
  <c r="T181" i="11"/>
  <c r="T182" i="11"/>
  <c r="T183" i="11"/>
  <c r="T184" i="11"/>
  <c r="T185" i="11"/>
  <c r="T186" i="11"/>
  <c r="T187" i="11"/>
  <c r="T188" i="11"/>
  <c r="T189" i="11"/>
  <c r="T190" i="11"/>
  <c r="T191" i="11"/>
  <c r="T192" i="11"/>
  <c r="T193" i="11"/>
  <c r="T194" i="11"/>
  <c r="T195" i="11"/>
  <c r="T196" i="11"/>
  <c r="T197" i="11"/>
  <c r="T198" i="11"/>
  <c r="T199" i="11"/>
  <c r="T200" i="11"/>
  <c r="T201" i="11"/>
  <c r="T202" i="11"/>
  <c r="T203" i="11"/>
  <c r="T204" i="11"/>
  <c r="T205" i="11"/>
  <c r="T206" i="11"/>
  <c r="T207" i="11"/>
  <c r="T208" i="11"/>
  <c r="T209" i="11"/>
  <c r="T210" i="11"/>
  <c r="T211" i="11"/>
  <c r="T212" i="11"/>
  <c r="T213" i="11"/>
  <c r="T214" i="11"/>
  <c r="T215" i="11"/>
  <c r="T216" i="11"/>
  <c r="T217" i="11"/>
  <c r="T218" i="11"/>
  <c r="T219" i="11"/>
  <c r="T220" i="11"/>
  <c r="T221" i="11"/>
  <c r="T222" i="11"/>
  <c r="T223" i="11"/>
  <c r="T224" i="11"/>
  <c r="T225" i="11"/>
  <c r="T226" i="11"/>
  <c r="T227" i="11"/>
  <c r="T228" i="11"/>
  <c r="T229" i="11"/>
  <c r="T230" i="11"/>
  <c r="T231" i="11"/>
  <c r="T232" i="11"/>
  <c r="T233" i="11"/>
  <c r="T234" i="11"/>
  <c r="T235" i="11"/>
  <c r="T236" i="11"/>
  <c r="T237" i="11"/>
  <c r="T238" i="11"/>
  <c r="T239" i="11"/>
  <c r="T240" i="11"/>
  <c r="T241" i="11"/>
  <c r="T242" i="11"/>
  <c r="T243" i="11"/>
  <c r="T244" i="11"/>
  <c r="T245" i="11"/>
  <c r="T246" i="11"/>
  <c r="T247" i="11"/>
  <c r="T248" i="11"/>
  <c r="T249" i="11"/>
  <c r="T250" i="11"/>
  <c r="T251" i="11"/>
  <c r="T252" i="11"/>
  <c r="T253" i="11"/>
  <c r="T254" i="11"/>
  <c r="T255" i="11"/>
  <c r="T256" i="11"/>
  <c r="T257" i="11"/>
  <c r="T258" i="11"/>
  <c r="T259" i="11"/>
  <c r="T260" i="11"/>
  <c r="T261" i="11"/>
  <c r="T262" i="11"/>
  <c r="T263" i="11"/>
  <c r="T264" i="11"/>
  <c r="T265" i="11"/>
  <c r="T266" i="11"/>
  <c r="T267" i="11"/>
  <c r="T268" i="11"/>
  <c r="T269" i="11"/>
  <c r="T270" i="11"/>
  <c r="T271" i="11"/>
  <c r="T272" i="11"/>
  <c r="T273" i="11"/>
  <c r="T274" i="11"/>
  <c r="T275" i="11"/>
  <c r="T276" i="11"/>
  <c r="T277" i="11"/>
  <c r="T278" i="11"/>
  <c r="T279" i="11"/>
  <c r="T280" i="11"/>
  <c r="T281" i="11"/>
  <c r="T282" i="11"/>
  <c r="T283" i="11"/>
  <c r="T284" i="11"/>
  <c r="T285" i="11"/>
  <c r="T286" i="11"/>
  <c r="T287" i="11"/>
  <c r="T288" i="11"/>
  <c r="T289" i="11"/>
  <c r="T290" i="11"/>
  <c r="T291" i="11"/>
  <c r="T292" i="11"/>
  <c r="T293" i="11"/>
  <c r="T294" i="11"/>
  <c r="T295" i="11"/>
  <c r="T296" i="11"/>
  <c r="T297" i="11"/>
  <c r="T298" i="11"/>
  <c r="T299" i="11"/>
  <c r="T300" i="11"/>
  <c r="T301" i="11"/>
  <c r="T302" i="11"/>
  <c r="T303" i="11"/>
  <c r="T304" i="11"/>
  <c r="T305" i="11"/>
  <c r="T306" i="11"/>
  <c r="T307" i="11"/>
  <c r="T308" i="11"/>
  <c r="T309" i="11"/>
  <c r="T310" i="11"/>
  <c r="T311" i="11"/>
  <c r="T312" i="11"/>
  <c r="T313" i="11"/>
  <c r="T314" i="11"/>
  <c r="T315" i="11"/>
  <c r="T316" i="11"/>
  <c r="T317" i="11"/>
  <c r="T318" i="11"/>
  <c r="T319" i="11"/>
  <c r="T320" i="11"/>
  <c r="T321" i="11"/>
  <c r="T322" i="11"/>
  <c r="T323" i="11"/>
  <c r="T324" i="11"/>
  <c r="T325" i="11"/>
  <c r="T326" i="11"/>
  <c r="T327" i="11"/>
  <c r="T328" i="11"/>
  <c r="T329" i="11"/>
  <c r="T330" i="11"/>
  <c r="T331" i="11"/>
  <c r="T332" i="11"/>
  <c r="T333" i="11"/>
  <c r="T334" i="11"/>
  <c r="T335" i="11"/>
  <c r="T336" i="11"/>
  <c r="T337" i="11"/>
  <c r="T338" i="11"/>
  <c r="T339" i="11"/>
  <c r="T340" i="11"/>
  <c r="T341" i="11"/>
  <c r="T342" i="11"/>
  <c r="T343" i="11"/>
  <c r="T344" i="11"/>
  <c r="T345" i="11"/>
  <c r="T346" i="11"/>
  <c r="T347" i="11"/>
  <c r="T348" i="11"/>
  <c r="T349" i="11"/>
  <c r="T350" i="11"/>
  <c r="T351" i="11"/>
  <c r="T352" i="11"/>
  <c r="T353" i="11"/>
  <c r="T354" i="11"/>
  <c r="T355" i="11"/>
  <c r="T356" i="11"/>
  <c r="T357" i="11"/>
  <c r="T358" i="11"/>
  <c r="T359" i="11"/>
  <c r="T360" i="11"/>
  <c r="T361" i="11"/>
  <c r="T362" i="11"/>
  <c r="T363" i="11"/>
  <c r="T364" i="11"/>
  <c r="T365" i="11"/>
  <c r="T366" i="11"/>
  <c r="T367" i="11"/>
  <c r="T368" i="11"/>
  <c r="T369" i="11"/>
  <c r="T370" i="11"/>
  <c r="T371" i="11"/>
  <c r="T372" i="11"/>
  <c r="T373" i="11"/>
  <c r="T374" i="11"/>
  <c r="T375" i="11"/>
  <c r="T376" i="11"/>
  <c r="T377" i="11"/>
  <c r="T378" i="11"/>
  <c r="T379" i="11"/>
  <c r="T380" i="11"/>
  <c r="T381" i="11"/>
  <c r="T382" i="11"/>
  <c r="T383" i="11"/>
  <c r="T384" i="11"/>
  <c r="T385" i="11"/>
  <c r="T386" i="11"/>
  <c r="T387" i="11"/>
  <c r="T388" i="11"/>
  <c r="T389" i="11"/>
  <c r="T390" i="11"/>
  <c r="T391" i="11"/>
  <c r="T392" i="11"/>
  <c r="T393" i="11"/>
  <c r="T394" i="11"/>
  <c r="T395" i="11"/>
  <c r="T396" i="11"/>
  <c r="T397" i="11"/>
  <c r="T398" i="11"/>
  <c r="T399" i="11"/>
  <c r="T400" i="11"/>
  <c r="T401" i="11"/>
  <c r="T402" i="11"/>
  <c r="T403" i="11"/>
  <c r="T404" i="11"/>
  <c r="T405" i="11"/>
  <c r="T406" i="11"/>
  <c r="T407" i="11"/>
  <c r="T408" i="11"/>
  <c r="T409" i="11"/>
  <c r="T410" i="11"/>
  <c r="T411" i="11"/>
  <c r="T412" i="11"/>
  <c r="T413" i="11"/>
  <c r="T414" i="11"/>
  <c r="T415" i="11"/>
  <c r="T416" i="11"/>
  <c r="T417" i="11"/>
  <c r="T418" i="11"/>
  <c r="T419" i="11"/>
  <c r="T420" i="11"/>
  <c r="T421" i="11"/>
  <c r="T422" i="11"/>
  <c r="T423" i="11"/>
  <c r="T424" i="11"/>
  <c r="T425" i="11"/>
  <c r="T426" i="11"/>
  <c r="T427" i="11"/>
  <c r="T428" i="11"/>
  <c r="T429" i="11"/>
  <c r="T430" i="11"/>
  <c r="T431" i="11"/>
  <c r="T432" i="11"/>
  <c r="T433" i="11"/>
  <c r="T434" i="11"/>
  <c r="T435" i="11"/>
  <c r="T436" i="11"/>
  <c r="T437" i="11"/>
  <c r="T438" i="11"/>
  <c r="T439" i="11"/>
  <c r="T440" i="11"/>
  <c r="T441" i="11"/>
  <c r="T442" i="11"/>
  <c r="T443" i="11"/>
  <c r="T444" i="11"/>
  <c r="T445" i="11"/>
  <c r="T446" i="11"/>
  <c r="T447" i="11"/>
  <c r="T448" i="11"/>
  <c r="T449" i="11"/>
  <c r="T450" i="11"/>
  <c r="T451" i="11"/>
  <c r="T452" i="11"/>
  <c r="T453" i="11"/>
  <c r="T454" i="11"/>
  <c r="T455" i="11"/>
  <c r="T456" i="11"/>
  <c r="T457" i="11"/>
  <c r="T458" i="11"/>
  <c r="T459" i="11"/>
  <c r="T460" i="11"/>
  <c r="T461" i="11"/>
  <c r="T462" i="11"/>
  <c r="T463" i="11"/>
  <c r="T464" i="11"/>
  <c r="T465" i="11"/>
  <c r="T466" i="11"/>
  <c r="T467" i="11"/>
  <c r="T468" i="11"/>
  <c r="T469" i="11"/>
  <c r="T470" i="11"/>
  <c r="T471" i="11"/>
  <c r="T472" i="11"/>
  <c r="T473" i="11"/>
  <c r="T474" i="11"/>
  <c r="T475" i="11"/>
  <c r="T476" i="11"/>
  <c r="T477" i="11"/>
  <c r="T478" i="11"/>
  <c r="T479" i="11"/>
  <c r="T480" i="11"/>
  <c r="T481" i="11"/>
  <c r="T482" i="11"/>
  <c r="T483" i="11"/>
  <c r="T484" i="11"/>
  <c r="T485" i="11"/>
  <c r="T486" i="11"/>
  <c r="T487" i="11"/>
  <c r="T488" i="11"/>
  <c r="T489" i="11"/>
  <c r="T490" i="11"/>
  <c r="T491" i="11"/>
  <c r="T492" i="11"/>
  <c r="T493" i="11"/>
  <c r="T494" i="11"/>
  <c r="T495" i="11"/>
  <c r="T496" i="11"/>
  <c r="T497" i="11"/>
  <c r="T498" i="11"/>
  <c r="T499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113" i="11"/>
  <c r="U114" i="11"/>
  <c r="U115" i="11"/>
  <c r="U116" i="11"/>
  <c r="U117" i="11"/>
  <c r="U118" i="11"/>
  <c r="U119" i="11"/>
  <c r="U120" i="11"/>
  <c r="U121" i="11"/>
  <c r="U122" i="11"/>
  <c r="U123" i="11"/>
  <c r="U124" i="11"/>
  <c r="U125" i="11"/>
  <c r="U126" i="11"/>
  <c r="U127" i="11"/>
  <c r="U128" i="11"/>
  <c r="U129" i="11"/>
  <c r="U130" i="11"/>
  <c r="U131" i="11"/>
  <c r="U132" i="11"/>
  <c r="U133" i="11"/>
  <c r="U134" i="11"/>
  <c r="U135" i="11"/>
  <c r="U136" i="11"/>
  <c r="U137" i="11"/>
  <c r="U138" i="11"/>
  <c r="U139" i="11"/>
  <c r="U140" i="11"/>
  <c r="U141" i="11"/>
  <c r="U142" i="11"/>
  <c r="U143" i="11"/>
  <c r="U144" i="11"/>
  <c r="U145" i="11"/>
  <c r="U146" i="11"/>
  <c r="U147" i="11"/>
  <c r="U148" i="11"/>
  <c r="U149" i="11"/>
  <c r="U150" i="11"/>
  <c r="U151" i="11"/>
  <c r="U152" i="11"/>
  <c r="U153" i="11"/>
  <c r="U154" i="11"/>
  <c r="U155" i="11"/>
  <c r="U156" i="11"/>
  <c r="U157" i="11"/>
  <c r="U158" i="11"/>
  <c r="U159" i="11"/>
  <c r="U160" i="11"/>
  <c r="U161" i="11"/>
  <c r="U162" i="11"/>
  <c r="U163" i="11"/>
  <c r="U164" i="11"/>
  <c r="U165" i="11"/>
  <c r="U166" i="11"/>
  <c r="U167" i="11"/>
  <c r="U168" i="11"/>
  <c r="U169" i="11"/>
  <c r="U170" i="11"/>
  <c r="U171" i="11"/>
  <c r="U172" i="11"/>
  <c r="U173" i="11"/>
  <c r="U174" i="11"/>
  <c r="U175" i="11"/>
  <c r="U176" i="11"/>
  <c r="U177" i="11"/>
  <c r="U178" i="11"/>
  <c r="U179" i="11"/>
  <c r="U180" i="11"/>
  <c r="U181" i="11"/>
  <c r="U182" i="11"/>
  <c r="U183" i="11"/>
  <c r="U184" i="11"/>
  <c r="U185" i="11"/>
  <c r="U186" i="11"/>
  <c r="U187" i="11"/>
  <c r="U188" i="11"/>
  <c r="U189" i="11"/>
  <c r="U190" i="11"/>
  <c r="U191" i="11"/>
  <c r="U192" i="11"/>
  <c r="U193" i="11"/>
  <c r="U194" i="11"/>
  <c r="U195" i="11"/>
  <c r="U196" i="11"/>
  <c r="U197" i="11"/>
  <c r="U198" i="11"/>
  <c r="U199" i="11"/>
  <c r="U200" i="11"/>
  <c r="U201" i="11"/>
  <c r="U202" i="11"/>
  <c r="U203" i="11"/>
  <c r="U204" i="11"/>
  <c r="U205" i="11"/>
  <c r="U206" i="11"/>
  <c r="U207" i="11"/>
  <c r="U208" i="11"/>
  <c r="U209" i="11"/>
  <c r="U210" i="11"/>
  <c r="U211" i="11"/>
  <c r="U212" i="11"/>
  <c r="U213" i="11"/>
  <c r="U214" i="11"/>
  <c r="U215" i="11"/>
  <c r="U216" i="11"/>
  <c r="U217" i="11"/>
  <c r="U218" i="11"/>
  <c r="U219" i="11"/>
  <c r="U220" i="11"/>
  <c r="U221" i="11"/>
  <c r="U222" i="11"/>
  <c r="U223" i="11"/>
  <c r="U224" i="11"/>
  <c r="U225" i="11"/>
  <c r="U226" i="11"/>
  <c r="U227" i="11"/>
  <c r="U228" i="11"/>
  <c r="U229" i="11"/>
  <c r="U230" i="11"/>
  <c r="U231" i="11"/>
  <c r="U232" i="11"/>
  <c r="U233" i="11"/>
  <c r="U234" i="11"/>
  <c r="U235" i="11"/>
  <c r="U236" i="11"/>
  <c r="U237" i="11"/>
  <c r="U238" i="11"/>
  <c r="U239" i="11"/>
  <c r="U240" i="11"/>
  <c r="U241" i="11"/>
  <c r="U242" i="11"/>
  <c r="U243" i="11"/>
  <c r="U244" i="11"/>
  <c r="U245" i="11"/>
  <c r="U246" i="11"/>
  <c r="U247" i="11"/>
  <c r="U248" i="11"/>
  <c r="U249" i="11"/>
  <c r="U250" i="11"/>
  <c r="U251" i="11"/>
  <c r="U252" i="11"/>
  <c r="U253" i="11"/>
  <c r="U254" i="11"/>
  <c r="U255" i="11"/>
  <c r="U256" i="11"/>
  <c r="U257" i="11"/>
  <c r="U258" i="11"/>
  <c r="U259" i="11"/>
  <c r="U260" i="11"/>
  <c r="U261" i="11"/>
  <c r="U262" i="11"/>
  <c r="U263" i="11"/>
  <c r="U264" i="11"/>
  <c r="U265" i="11"/>
  <c r="U266" i="11"/>
  <c r="U267" i="11"/>
  <c r="U268" i="11"/>
  <c r="U269" i="11"/>
  <c r="U270" i="11"/>
  <c r="U271" i="11"/>
  <c r="U272" i="11"/>
  <c r="U273" i="11"/>
  <c r="U274" i="11"/>
  <c r="U275" i="11"/>
  <c r="U276" i="11"/>
  <c r="U277" i="11"/>
  <c r="U278" i="11"/>
  <c r="U279" i="11"/>
  <c r="U280" i="11"/>
  <c r="U281" i="11"/>
  <c r="U282" i="11"/>
  <c r="U283" i="11"/>
  <c r="U284" i="11"/>
  <c r="U285" i="11"/>
  <c r="U286" i="11"/>
  <c r="U287" i="11"/>
  <c r="U288" i="11"/>
  <c r="U289" i="11"/>
  <c r="U290" i="11"/>
  <c r="U291" i="11"/>
  <c r="U292" i="11"/>
  <c r="U293" i="11"/>
  <c r="U294" i="11"/>
  <c r="U295" i="11"/>
  <c r="U296" i="11"/>
  <c r="U297" i="11"/>
  <c r="U298" i="11"/>
  <c r="U299" i="11"/>
  <c r="U300" i="11"/>
  <c r="U301" i="11"/>
  <c r="U302" i="11"/>
  <c r="U303" i="11"/>
  <c r="U304" i="11"/>
  <c r="U305" i="11"/>
  <c r="U306" i="11"/>
  <c r="U307" i="11"/>
  <c r="U308" i="11"/>
  <c r="U309" i="11"/>
  <c r="U310" i="11"/>
  <c r="U311" i="11"/>
  <c r="U312" i="11"/>
  <c r="U313" i="11"/>
  <c r="U314" i="11"/>
  <c r="U315" i="11"/>
  <c r="U316" i="11"/>
  <c r="U317" i="11"/>
  <c r="U318" i="11"/>
  <c r="U319" i="11"/>
  <c r="U320" i="11"/>
  <c r="U321" i="11"/>
  <c r="U322" i="11"/>
  <c r="U323" i="11"/>
  <c r="U324" i="11"/>
  <c r="U325" i="11"/>
  <c r="U326" i="11"/>
  <c r="U327" i="11"/>
  <c r="U328" i="11"/>
  <c r="U329" i="11"/>
  <c r="U330" i="11"/>
  <c r="U331" i="11"/>
  <c r="U332" i="11"/>
  <c r="U333" i="11"/>
  <c r="U334" i="11"/>
  <c r="U335" i="11"/>
  <c r="U336" i="11"/>
  <c r="U337" i="11"/>
  <c r="U338" i="11"/>
  <c r="U339" i="11"/>
  <c r="U340" i="11"/>
  <c r="U341" i="11"/>
  <c r="U342" i="11"/>
  <c r="U343" i="11"/>
  <c r="U344" i="11"/>
  <c r="U345" i="11"/>
  <c r="U346" i="11"/>
  <c r="U347" i="11"/>
  <c r="U348" i="11"/>
  <c r="U349" i="11"/>
  <c r="U350" i="11"/>
  <c r="U351" i="11"/>
  <c r="U352" i="11"/>
  <c r="U353" i="11"/>
  <c r="U354" i="11"/>
  <c r="U355" i="11"/>
  <c r="U356" i="11"/>
  <c r="U357" i="11"/>
  <c r="U358" i="11"/>
  <c r="U359" i="11"/>
  <c r="U360" i="11"/>
  <c r="U361" i="11"/>
  <c r="U362" i="11"/>
  <c r="U363" i="11"/>
  <c r="U364" i="11"/>
  <c r="U365" i="11"/>
  <c r="U366" i="11"/>
  <c r="U367" i="11"/>
  <c r="U368" i="11"/>
  <c r="U369" i="11"/>
  <c r="U370" i="11"/>
  <c r="U371" i="11"/>
  <c r="U372" i="11"/>
  <c r="U373" i="11"/>
  <c r="U374" i="11"/>
  <c r="U375" i="11"/>
  <c r="U376" i="11"/>
  <c r="U377" i="11"/>
  <c r="U378" i="11"/>
  <c r="U379" i="11"/>
  <c r="U380" i="11"/>
  <c r="U381" i="11"/>
  <c r="U382" i="11"/>
  <c r="U383" i="11"/>
  <c r="U384" i="11"/>
  <c r="U385" i="11"/>
  <c r="U386" i="11"/>
  <c r="U387" i="11"/>
  <c r="U388" i="11"/>
  <c r="U389" i="11"/>
  <c r="U390" i="11"/>
  <c r="U391" i="11"/>
  <c r="U392" i="11"/>
  <c r="U393" i="11"/>
  <c r="U394" i="11"/>
  <c r="U395" i="11"/>
  <c r="U396" i="11"/>
  <c r="U397" i="11"/>
  <c r="U398" i="11"/>
  <c r="U399" i="11"/>
  <c r="U400" i="11"/>
  <c r="U401" i="11"/>
  <c r="U402" i="11"/>
  <c r="U403" i="11"/>
  <c r="U404" i="11"/>
  <c r="U405" i="11"/>
  <c r="U406" i="11"/>
  <c r="U407" i="11"/>
  <c r="U408" i="11"/>
  <c r="U409" i="11"/>
  <c r="U410" i="11"/>
  <c r="U411" i="11"/>
  <c r="U412" i="11"/>
  <c r="U413" i="11"/>
  <c r="U414" i="11"/>
  <c r="U415" i="11"/>
  <c r="U416" i="11"/>
  <c r="U417" i="11"/>
  <c r="U418" i="11"/>
  <c r="U419" i="11"/>
  <c r="U420" i="11"/>
  <c r="U421" i="11"/>
  <c r="U422" i="11"/>
  <c r="U423" i="11"/>
  <c r="U424" i="11"/>
  <c r="U425" i="11"/>
  <c r="U426" i="11"/>
  <c r="U427" i="11"/>
  <c r="U428" i="11"/>
  <c r="U429" i="11"/>
  <c r="U430" i="11"/>
  <c r="U431" i="11"/>
  <c r="U432" i="11"/>
  <c r="U433" i="11"/>
  <c r="U434" i="11"/>
  <c r="U435" i="11"/>
  <c r="U436" i="11"/>
  <c r="U437" i="11"/>
  <c r="U438" i="11"/>
  <c r="U439" i="11"/>
  <c r="U440" i="11"/>
  <c r="U441" i="11"/>
  <c r="U442" i="11"/>
  <c r="U443" i="11"/>
  <c r="U444" i="11"/>
  <c r="U445" i="11"/>
  <c r="U446" i="11"/>
  <c r="U447" i="11"/>
  <c r="U448" i="11"/>
  <c r="U449" i="11"/>
  <c r="U450" i="11"/>
  <c r="U451" i="11"/>
  <c r="U452" i="11"/>
  <c r="U453" i="11"/>
  <c r="U454" i="11"/>
  <c r="U455" i="11"/>
  <c r="U456" i="11"/>
  <c r="U457" i="11"/>
  <c r="U458" i="11"/>
  <c r="U459" i="11"/>
  <c r="U460" i="11"/>
  <c r="U461" i="11"/>
  <c r="U462" i="11"/>
  <c r="U463" i="11"/>
  <c r="U464" i="11"/>
  <c r="U465" i="11"/>
  <c r="U466" i="11"/>
  <c r="U467" i="11"/>
  <c r="U468" i="11"/>
  <c r="U469" i="11"/>
  <c r="U470" i="11"/>
  <c r="U471" i="11"/>
  <c r="U472" i="11"/>
  <c r="U473" i="11"/>
  <c r="U474" i="11"/>
  <c r="U475" i="11"/>
  <c r="U476" i="11"/>
  <c r="U477" i="11"/>
  <c r="U478" i="11"/>
  <c r="U479" i="11"/>
  <c r="U480" i="11"/>
  <c r="U481" i="11"/>
  <c r="U482" i="11"/>
  <c r="U483" i="11"/>
  <c r="U484" i="11"/>
  <c r="U485" i="11"/>
  <c r="U486" i="11"/>
  <c r="U487" i="11"/>
  <c r="U488" i="11"/>
  <c r="U489" i="11"/>
  <c r="U490" i="11"/>
  <c r="U491" i="11"/>
  <c r="U492" i="11"/>
  <c r="U493" i="11"/>
  <c r="U494" i="11"/>
  <c r="U495" i="11"/>
  <c r="U496" i="11"/>
  <c r="U497" i="11"/>
  <c r="U498" i="11"/>
  <c r="U499" i="11"/>
  <c r="Y93" i="11"/>
  <c r="Y94" i="11"/>
  <c r="Y95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Y109" i="11"/>
  <c r="Y110" i="11"/>
  <c r="Y111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6" i="11"/>
  <c r="Y127" i="11"/>
  <c r="Y128" i="11"/>
  <c r="Y129" i="11"/>
  <c r="Y130" i="11"/>
  <c r="Y131" i="11"/>
  <c r="Y132" i="11"/>
  <c r="Y133" i="11"/>
  <c r="Y134" i="11"/>
  <c r="Y135" i="11"/>
  <c r="Y136" i="11"/>
  <c r="Y137" i="11"/>
  <c r="Y138" i="11"/>
  <c r="Y139" i="11"/>
  <c r="Y140" i="11"/>
  <c r="Y141" i="11"/>
  <c r="Y142" i="11"/>
  <c r="Y143" i="11"/>
  <c r="Y144" i="11"/>
  <c r="Y145" i="11"/>
  <c r="Y146" i="11"/>
  <c r="Y147" i="11"/>
  <c r="Y148" i="11"/>
  <c r="Y149" i="11"/>
  <c r="Y151" i="11"/>
  <c r="Y152" i="11"/>
  <c r="Y153" i="11"/>
  <c r="Y154" i="11"/>
  <c r="Y156" i="11"/>
  <c r="Y157" i="11"/>
  <c r="Y158" i="11"/>
  <c r="Y159" i="11"/>
  <c r="Y161" i="11"/>
  <c r="Y162" i="11"/>
  <c r="Y163" i="11"/>
  <c r="Y164" i="11"/>
  <c r="Y165" i="11"/>
  <c r="Y166" i="11"/>
  <c r="Y167" i="11"/>
  <c r="Y168" i="11"/>
  <c r="Y170" i="11"/>
  <c r="Y171" i="11"/>
  <c r="Y172" i="11"/>
  <c r="Y174" i="11"/>
  <c r="Y175" i="11"/>
  <c r="Y176" i="11"/>
  <c r="Y177" i="11"/>
  <c r="Y178" i="11"/>
  <c r="Y179" i="11"/>
  <c r="Y181" i="11"/>
  <c r="Y182" i="11"/>
  <c r="Y183" i="11"/>
  <c r="Y184" i="11"/>
  <c r="Y185" i="11"/>
  <c r="Y186" i="11"/>
  <c r="Y187" i="11"/>
  <c r="Y188" i="11"/>
  <c r="Y189" i="11"/>
  <c r="Y190" i="11"/>
  <c r="Y191" i="11"/>
  <c r="Y192" i="11"/>
  <c r="Y193" i="11"/>
  <c r="Y194" i="11"/>
  <c r="Y195" i="11"/>
  <c r="Y196" i="11"/>
  <c r="Y197" i="11"/>
  <c r="Y199" i="11"/>
  <c r="Y200" i="11"/>
  <c r="Y201" i="11"/>
  <c r="Y202" i="11"/>
  <c r="Y203" i="11"/>
  <c r="Y205" i="11"/>
  <c r="Y206" i="11"/>
  <c r="Y208" i="11"/>
  <c r="Y209" i="11"/>
  <c r="Y210" i="11"/>
  <c r="Y211" i="11"/>
  <c r="Y212" i="11"/>
  <c r="Y213" i="11"/>
  <c r="Y214" i="11"/>
  <c r="Y215" i="11"/>
  <c r="Y218" i="11"/>
  <c r="Y219" i="11"/>
  <c r="Y220" i="11"/>
  <c r="Y221" i="11"/>
  <c r="Y222" i="11"/>
  <c r="Y224" i="11"/>
  <c r="Y225" i="11"/>
  <c r="Y226" i="11"/>
  <c r="Y227" i="11"/>
  <c r="Y229" i="11"/>
  <c r="Y231" i="11"/>
  <c r="Y232" i="11"/>
  <c r="Y233" i="11"/>
  <c r="Y234" i="11"/>
  <c r="Y236" i="11"/>
  <c r="Y237" i="11"/>
  <c r="Y238" i="11"/>
  <c r="Y239" i="11"/>
  <c r="Y240" i="11"/>
  <c r="Y241" i="11"/>
  <c r="Y242" i="11"/>
  <c r="Y244" i="11"/>
  <c r="Y245" i="11"/>
  <c r="Y246" i="11"/>
  <c r="Y248" i="11"/>
  <c r="Y249" i="11"/>
  <c r="Y250" i="11"/>
  <c r="Y251" i="11"/>
  <c r="Y253" i="11"/>
  <c r="Y254" i="11"/>
  <c r="Y256" i="11"/>
  <c r="Y257" i="11"/>
  <c r="Y258" i="11"/>
  <c r="Y260" i="11"/>
  <c r="Y262" i="11"/>
  <c r="Y263" i="11"/>
  <c r="Y264" i="11"/>
  <c r="Y265" i="11"/>
  <c r="Y266" i="11"/>
  <c r="Y267" i="11"/>
  <c r="Y268" i="11"/>
  <c r="Y269" i="11"/>
  <c r="Y270" i="11"/>
  <c r="Y272" i="11"/>
  <c r="Y274" i="11"/>
  <c r="Y275" i="11"/>
  <c r="Y278" i="11"/>
  <c r="Y279" i="11"/>
  <c r="Y280" i="11"/>
  <c r="Y281" i="11"/>
  <c r="Y282" i="11"/>
  <c r="Y283" i="11"/>
  <c r="Y284" i="11"/>
  <c r="Y285" i="11"/>
  <c r="Y286" i="11"/>
  <c r="Y287" i="11"/>
  <c r="Y288" i="11"/>
  <c r="Y289" i="11"/>
  <c r="Y291" i="11"/>
  <c r="Y293" i="11"/>
  <c r="Y297" i="11"/>
  <c r="Y298" i="11"/>
  <c r="Y300" i="11"/>
  <c r="Y301" i="11"/>
  <c r="Y303" i="11"/>
  <c r="Y304" i="11"/>
  <c r="Y305" i="11"/>
  <c r="Y306" i="11"/>
  <c r="Y307" i="11"/>
  <c r="Y309" i="11"/>
  <c r="Y310" i="11"/>
  <c r="Y311" i="11"/>
  <c r="Y312" i="11"/>
  <c r="Y313" i="11"/>
  <c r="Y314" i="11"/>
  <c r="Y317" i="11"/>
  <c r="Y318" i="11"/>
  <c r="Y320" i="11"/>
  <c r="Y321" i="11"/>
  <c r="Y323" i="11"/>
  <c r="Y324" i="11"/>
  <c r="Y326" i="11"/>
  <c r="Y327" i="11"/>
  <c r="Y328" i="11"/>
  <c r="Y329" i="11"/>
  <c r="Y330" i="11"/>
  <c r="Y331" i="11"/>
  <c r="Y334" i="11"/>
  <c r="Y335" i="11"/>
  <c r="Y336" i="11"/>
  <c r="Y337" i="11"/>
  <c r="Y338" i="11"/>
  <c r="Y339" i="11"/>
  <c r="Y340" i="11"/>
  <c r="Y341" i="11"/>
  <c r="Y342" i="11"/>
  <c r="Y343" i="11"/>
  <c r="Y344" i="11"/>
  <c r="Y345" i="11"/>
  <c r="Y346" i="11"/>
  <c r="Y347" i="11"/>
  <c r="Y348" i="11"/>
  <c r="Y349" i="11"/>
  <c r="Y350" i="11"/>
  <c r="Y351" i="11"/>
  <c r="Y352" i="11"/>
  <c r="Y354" i="11"/>
  <c r="Y355" i="11"/>
  <c r="Y356" i="11"/>
  <c r="Y357" i="11"/>
  <c r="Y358" i="11"/>
  <c r="Y359" i="11"/>
  <c r="Y360" i="11"/>
  <c r="Y361" i="11"/>
  <c r="Y362" i="11"/>
  <c r="Y363" i="11"/>
  <c r="Y364" i="11"/>
  <c r="Y366" i="11"/>
  <c r="Y367" i="11"/>
  <c r="Y368" i="11"/>
  <c r="Y369" i="11"/>
  <c r="Y370" i="11"/>
  <c r="Y371" i="11"/>
  <c r="Y372" i="11"/>
  <c r="Y373" i="11"/>
  <c r="Y374" i="11"/>
  <c r="Y375" i="11"/>
  <c r="Y376" i="11"/>
  <c r="Y378" i="11"/>
  <c r="Y379" i="11"/>
  <c r="Y380" i="11"/>
  <c r="Y381" i="11"/>
  <c r="Y382" i="11"/>
  <c r="Y383" i="11"/>
  <c r="Y384" i="11"/>
  <c r="Y385" i="11"/>
  <c r="Y386" i="11"/>
  <c r="Y387" i="11"/>
  <c r="Y388" i="11"/>
  <c r="Y389" i="11"/>
  <c r="Y390" i="11"/>
  <c r="Y391" i="11"/>
  <c r="Y392" i="11"/>
  <c r="Y393" i="11"/>
  <c r="Y394" i="11"/>
  <c r="Y395" i="11"/>
  <c r="Y396" i="11"/>
  <c r="Y397" i="11"/>
  <c r="Y398" i="11"/>
  <c r="Y399" i="11"/>
  <c r="Y400" i="11"/>
  <c r="Y401" i="11"/>
  <c r="Y402" i="11"/>
  <c r="Y403" i="11"/>
  <c r="Y404" i="11"/>
  <c r="Y405" i="11"/>
  <c r="Y406" i="11"/>
  <c r="Y408" i="11"/>
  <c r="Y409" i="11"/>
  <c r="Y410" i="11"/>
  <c r="Y411" i="11"/>
  <c r="Y412" i="11"/>
  <c r="Y413" i="11"/>
  <c r="Y416" i="11"/>
  <c r="Y417" i="11"/>
  <c r="Y418" i="11"/>
  <c r="Y419" i="11"/>
  <c r="Y420" i="11"/>
  <c r="Y421" i="11"/>
  <c r="Y422" i="11"/>
  <c r="Y423" i="11"/>
  <c r="Y424" i="11"/>
  <c r="Y425" i="11"/>
  <c r="Y426" i="11"/>
  <c r="Y427" i="11"/>
  <c r="Y428" i="11"/>
  <c r="Y430" i="11"/>
  <c r="Y431" i="11"/>
  <c r="Y432" i="11"/>
  <c r="Y433" i="11"/>
  <c r="Y434" i="11"/>
  <c r="Y435" i="11"/>
  <c r="Y436" i="11"/>
  <c r="Y437" i="11"/>
  <c r="Y438" i="11"/>
  <c r="Y439" i="11"/>
  <c r="Y440" i="11"/>
  <c r="Y441" i="11"/>
  <c r="Y442" i="11"/>
  <c r="Y443" i="11"/>
  <c r="Y444" i="11"/>
  <c r="Y445" i="11"/>
  <c r="Y446" i="11"/>
  <c r="Y448" i="11"/>
  <c r="Y449" i="11"/>
  <c r="Y450" i="11"/>
  <c r="Y451" i="11"/>
  <c r="Y452" i="11"/>
  <c r="Y453" i="11"/>
  <c r="Y454" i="11"/>
  <c r="Y457" i="11"/>
  <c r="Y458" i="11"/>
  <c r="Y459" i="11"/>
  <c r="Y460" i="11"/>
  <c r="Y462" i="11"/>
  <c r="Y463" i="11"/>
  <c r="Y464" i="11"/>
  <c r="Y465" i="11"/>
  <c r="Y466" i="11"/>
  <c r="Y467" i="11"/>
  <c r="Y469" i="11"/>
  <c r="Y470" i="11"/>
  <c r="Y471" i="11"/>
  <c r="Y474" i="11"/>
  <c r="Y476" i="11"/>
  <c r="Y477" i="11"/>
  <c r="Y478" i="11"/>
  <c r="Y479" i="11"/>
  <c r="Y482" i="11"/>
  <c r="Y483" i="11"/>
  <c r="Y484" i="11"/>
  <c r="Y485" i="11"/>
  <c r="Y486" i="11"/>
  <c r="Y487" i="11"/>
  <c r="Y488" i="11"/>
  <c r="Y489" i="11"/>
  <c r="Y490" i="11"/>
  <c r="Y491" i="11"/>
  <c r="Y492" i="11"/>
  <c r="Y493" i="11"/>
  <c r="Y494" i="11"/>
  <c r="Y495" i="11"/>
  <c r="Y496" i="11"/>
  <c r="Y497" i="11"/>
  <c r="Y498" i="11"/>
  <c r="Z98" i="11"/>
  <c r="Z102" i="11"/>
  <c r="Z113" i="11"/>
  <c r="Z122" i="11"/>
  <c r="Z137" i="11"/>
  <c r="Z141" i="11"/>
  <c r="Z145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135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59" i="11"/>
  <c r="AF160" i="11"/>
  <c r="AF161" i="11"/>
  <c r="AF162" i="11"/>
  <c r="AF163" i="11"/>
  <c r="AF164" i="11"/>
  <c r="AF165" i="11"/>
  <c r="AF166" i="11"/>
  <c r="AF167" i="11"/>
  <c r="AF168" i="11"/>
  <c r="AF169" i="11"/>
  <c r="AF170" i="11"/>
  <c r="AF171" i="11"/>
  <c r="AF172" i="11"/>
  <c r="AF173" i="11"/>
  <c r="AF174" i="11"/>
  <c r="AF175" i="11"/>
  <c r="AF176" i="11"/>
  <c r="AF177" i="11"/>
  <c r="AF178" i="11"/>
  <c r="AF179" i="11"/>
  <c r="AF180" i="11"/>
  <c r="AF181" i="11"/>
  <c r="AF182" i="11"/>
  <c r="AF183" i="11"/>
  <c r="AF184" i="11"/>
  <c r="AF185" i="11"/>
  <c r="AF186" i="11"/>
  <c r="AF187" i="11"/>
  <c r="AF188" i="11"/>
  <c r="AF189" i="11"/>
  <c r="AF190" i="11"/>
  <c r="AF191" i="11"/>
  <c r="AF192" i="11"/>
  <c r="AF193" i="11"/>
  <c r="AF194" i="11"/>
  <c r="AF195" i="11"/>
  <c r="AF196" i="11"/>
  <c r="AF197" i="11"/>
  <c r="AF198" i="11"/>
  <c r="AF199" i="11"/>
  <c r="AF200" i="11"/>
  <c r="AF201" i="11"/>
  <c r="AF202" i="11"/>
  <c r="AF203" i="11"/>
  <c r="AF204" i="11"/>
  <c r="AF205" i="11"/>
  <c r="AF206" i="11"/>
  <c r="AF207" i="11"/>
  <c r="AF208" i="11"/>
  <c r="AF209" i="11"/>
  <c r="AF210" i="11"/>
  <c r="AF211" i="11"/>
  <c r="AF212" i="11"/>
  <c r="AF213" i="11"/>
  <c r="AF214" i="11"/>
  <c r="AF215" i="11"/>
  <c r="AF216" i="11"/>
  <c r="AF217" i="11"/>
  <c r="AF218" i="11"/>
  <c r="AF219" i="11"/>
  <c r="AF220" i="11"/>
  <c r="AF221" i="11"/>
  <c r="AF222" i="11"/>
  <c r="AF223" i="11"/>
  <c r="AF224" i="11"/>
  <c r="AF225" i="11"/>
  <c r="AF226" i="11"/>
  <c r="AF227" i="11"/>
  <c r="AF228" i="11"/>
  <c r="AF229" i="11"/>
  <c r="AF230" i="11"/>
  <c r="AF231" i="11"/>
  <c r="AF232" i="11"/>
  <c r="AF233" i="11"/>
  <c r="AF234" i="11"/>
  <c r="AF235" i="11"/>
  <c r="AF236" i="11"/>
  <c r="AF237" i="11"/>
  <c r="AF238" i="11"/>
  <c r="AF239" i="11"/>
  <c r="AF240" i="11"/>
  <c r="AF241" i="11"/>
  <c r="AF242" i="11"/>
  <c r="AF243" i="11"/>
  <c r="AF244" i="11"/>
  <c r="AF245" i="11"/>
  <c r="AF246" i="11"/>
  <c r="AF247" i="11"/>
  <c r="AF248" i="11"/>
  <c r="AF249" i="11"/>
  <c r="AF250" i="11"/>
  <c r="AF251" i="11"/>
  <c r="AF252" i="11"/>
  <c r="AF253" i="11"/>
  <c r="AF254" i="11"/>
  <c r="AF255" i="11"/>
  <c r="AF256" i="11"/>
  <c r="AF257" i="11"/>
  <c r="AF258" i="11"/>
  <c r="AF259" i="11"/>
  <c r="AF260" i="11"/>
  <c r="AF261" i="11"/>
  <c r="AF262" i="11"/>
  <c r="AF263" i="11"/>
  <c r="AF264" i="11"/>
  <c r="AF265" i="11"/>
  <c r="AF266" i="11"/>
  <c r="AF267" i="11"/>
  <c r="AF268" i="11"/>
  <c r="AF269" i="11"/>
  <c r="AF270" i="11"/>
  <c r="AF271" i="11"/>
  <c r="AF272" i="11"/>
  <c r="AF273" i="11"/>
  <c r="AF274" i="11"/>
  <c r="AF275" i="11"/>
  <c r="AF276" i="11"/>
  <c r="AF277" i="11"/>
  <c r="AF278" i="11"/>
  <c r="AF279" i="11"/>
  <c r="AF280" i="11"/>
  <c r="AF281" i="11"/>
  <c r="AF282" i="11"/>
  <c r="AF283" i="11"/>
  <c r="AF284" i="11"/>
  <c r="AF285" i="11"/>
  <c r="AF286" i="11"/>
  <c r="AF287" i="11"/>
  <c r="AF288" i="11"/>
  <c r="AF289" i="11"/>
  <c r="AF290" i="11"/>
  <c r="AF291" i="11"/>
  <c r="AF292" i="11"/>
  <c r="AF293" i="11"/>
  <c r="AF294" i="11"/>
  <c r="AF295" i="11"/>
  <c r="AF296" i="11"/>
  <c r="AF297" i="11"/>
  <c r="AF298" i="11"/>
  <c r="AF299" i="11"/>
  <c r="AF300" i="11"/>
  <c r="AF301" i="11"/>
  <c r="AF302" i="11"/>
  <c r="AF303" i="11"/>
  <c r="AF304" i="11"/>
  <c r="AF305" i="11"/>
  <c r="AF306" i="11"/>
  <c r="AF307" i="11"/>
  <c r="AF308" i="11"/>
  <c r="AF309" i="11"/>
  <c r="AF310" i="11"/>
  <c r="AF311" i="11"/>
  <c r="AF312" i="11"/>
  <c r="AF313" i="11"/>
  <c r="AF314" i="11"/>
  <c r="AF315" i="11"/>
  <c r="AF316" i="11"/>
  <c r="AF317" i="11"/>
  <c r="AF318" i="11"/>
  <c r="AF319" i="11"/>
  <c r="AF320" i="11"/>
  <c r="AF321" i="11"/>
  <c r="AF322" i="11"/>
  <c r="AF323" i="11"/>
  <c r="AF324" i="11"/>
  <c r="AF325" i="11"/>
  <c r="AF326" i="11"/>
  <c r="AF327" i="11"/>
  <c r="AF328" i="11"/>
  <c r="AF329" i="11"/>
  <c r="AF330" i="11"/>
  <c r="AF331" i="11"/>
  <c r="AF332" i="11"/>
  <c r="AF333" i="11"/>
  <c r="AF334" i="11"/>
  <c r="AF335" i="11"/>
  <c r="AF336" i="11"/>
  <c r="AF337" i="11"/>
  <c r="AF338" i="11"/>
  <c r="AF339" i="11"/>
  <c r="AF340" i="11"/>
  <c r="AF341" i="11"/>
  <c r="AF342" i="11"/>
  <c r="AF343" i="11"/>
  <c r="AF344" i="11"/>
  <c r="AF345" i="11"/>
  <c r="AF346" i="11"/>
  <c r="AF347" i="11"/>
  <c r="AF348" i="11"/>
  <c r="AF349" i="11"/>
  <c r="AF350" i="11"/>
  <c r="AF351" i="11"/>
  <c r="AF352" i="11"/>
  <c r="AF353" i="11"/>
  <c r="AF354" i="11"/>
  <c r="AF355" i="11"/>
  <c r="AF356" i="11"/>
  <c r="AF357" i="11"/>
  <c r="AF358" i="11"/>
  <c r="AF359" i="11"/>
  <c r="AF360" i="11"/>
  <c r="AF361" i="11"/>
  <c r="AF362" i="11"/>
  <c r="AF363" i="11"/>
  <c r="AF364" i="11"/>
  <c r="AF365" i="11"/>
  <c r="AF366" i="11"/>
  <c r="AF367" i="11"/>
  <c r="AF368" i="11"/>
  <c r="AF369" i="11"/>
  <c r="AF370" i="11"/>
  <c r="AF371" i="11"/>
  <c r="AF372" i="11"/>
  <c r="AF373" i="11"/>
  <c r="AF374" i="11"/>
  <c r="AF375" i="11"/>
  <c r="AF376" i="11"/>
  <c r="AF377" i="11"/>
  <c r="AF378" i="11"/>
  <c r="AF379" i="11"/>
  <c r="AF380" i="11"/>
  <c r="AF381" i="11"/>
  <c r="AF382" i="11"/>
  <c r="AF383" i="11"/>
  <c r="AF384" i="11"/>
  <c r="AF385" i="11"/>
  <c r="AF386" i="11"/>
  <c r="AF387" i="11"/>
  <c r="AF388" i="11"/>
  <c r="AF389" i="11"/>
  <c r="AF390" i="11"/>
  <c r="AF391" i="11"/>
  <c r="AF392" i="11"/>
  <c r="AF393" i="11"/>
  <c r="AF394" i="11"/>
  <c r="AF395" i="11"/>
  <c r="AF396" i="11"/>
  <c r="AF397" i="11"/>
  <c r="AF398" i="11"/>
  <c r="AF399" i="11"/>
  <c r="AF400" i="11"/>
  <c r="AF401" i="11"/>
  <c r="AF402" i="11"/>
  <c r="AF403" i="11"/>
  <c r="AF404" i="11"/>
  <c r="AF405" i="11"/>
  <c r="AF406" i="11"/>
  <c r="AF407" i="11"/>
  <c r="AF408" i="11"/>
  <c r="AF409" i="11"/>
  <c r="AF410" i="11"/>
  <c r="AF411" i="11"/>
  <c r="AF412" i="11"/>
  <c r="AF413" i="11"/>
  <c r="AF414" i="11"/>
  <c r="AF415" i="11"/>
  <c r="AF416" i="11"/>
  <c r="AF417" i="11"/>
  <c r="AF418" i="11"/>
  <c r="AF419" i="11"/>
  <c r="AF420" i="11"/>
  <c r="AF421" i="11"/>
  <c r="AF422" i="11"/>
  <c r="AF423" i="11"/>
  <c r="AF424" i="11"/>
  <c r="AF425" i="11"/>
  <c r="AF426" i="11"/>
  <c r="AF427" i="11"/>
  <c r="AF428" i="11"/>
  <c r="AF429" i="11"/>
  <c r="AF430" i="11"/>
  <c r="AF431" i="11"/>
  <c r="AF432" i="11"/>
  <c r="AF433" i="11"/>
  <c r="AF434" i="11"/>
  <c r="AF435" i="11"/>
  <c r="AF436" i="11"/>
  <c r="AF437" i="11"/>
  <c r="AF438" i="11"/>
  <c r="AF439" i="11"/>
  <c r="AF440" i="11"/>
  <c r="AF441" i="11"/>
  <c r="AF442" i="11"/>
  <c r="AF443" i="11"/>
  <c r="AF444" i="11"/>
  <c r="AF445" i="11"/>
  <c r="AF446" i="11"/>
  <c r="AF447" i="11"/>
  <c r="AF448" i="11"/>
  <c r="AF449" i="11"/>
  <c r="AF450" i="11"/>
  <c r="AF451" i="11"/>
  <c r="AF452" i="11"/>
  <c r="AF453" i="11"/>
  <c r="AF454" i="11"/>
  <c r="AF455" i="11"/>
  <c r="AF456" i="11"/>
  <c r="AF457" i="11"/>
  <c r="AF458" i="11"/>
  <c r="AF459" i="11"/>
  <c r="AF460" i="11"/>
  <c r="AF461" i="11"/>
  <c r="AF462" i="11"/>
  <c r="AF463" i="11"/>
  <c r="AF464" i="11"/>
  <c r="AF465" i="11"/>
  <c r="AF466" i="11"/>
  <c r="AF467" i="11"/>
  <c r="AF468" i="11"/>
  <c r="AF469" i="11"/>
  <c r="AF470" i="11"/>
  <c r="AF471" i="11"/>
  <c r="AF472" i="11"/>
  <c r="AF473" i="11"/>
  <c r="AF474" i="11"/>
  <c r="AF475" i="11"/>
  <c r="AF476" i="11"/>
  <c r="AF477" i="11"/>
  <c r="AF478" i="11"/>
  <c r="AF479" i="11"/>
  <c r="AF480" i="11"/>
  <c r="AF481" i="11"/>
  <c r="AF482" i="11"/>
  <c r="AF483" i="11"/>
  <c r="AF484" i="11"/>
  <c r="AF485" i="11"/>
  <c r="AF486" i="11"/>
  <c r="AF487" i="11"/>
  <c r="AF488" i="11"/>
  <c r="AF489" i="11"/>
  <c r="AF490" i="11"/>
  <c r="AF491" i="11"/>
  <c r="AF492" i="11"/>
  <c r="AF493" i="11"/>
  <c r="AF494" i="11"/>
  <c r="AF495" i="11"/>
  <c r="AF496" i="11"/>
  <c r="AF497" i="11"/>
  <c r="AF498" i="11"/>
  <c r="AF499" i="11"/>
  <c r="AG93" i="11"/>
  <c r="AG94" i="11"/>
  <c r="AG95" i="11"/>
  <c r="AG96" i="11"/>
  <c r="AG97" i="11"/>
  <c r="AG98" i="11"/>
  <c r="AG99" i="11"/>
  <c r="AG100" i="11"/>
  <c r="AG101" i="11"/>
  <c r="AG102" i="11"/>
  <c r="AG103" i="11"/>
  <c r="AG104" i="11"/>
  <c r="AG105" i="11"/>
  <c r="AG106" i="11"/>
  <c r="AG107" i="11"/>
  <c r="AG108" i="11"/>
  <c r="AG109" i="11"/>
  <c r="AG110" i="11"/>
  <c r="AG111" i="11"/>
  <c r="AG112" i="11"/>
  <c r="AG113" i="11"/>
  <c r="AG114" i="11"/>
  <c r="AG115" i="11"/>
  <c r="AG116" i="11"/>
  <c r="AG117" i="11"/>
  <c r="AG118" i="11"/>
  <c r="AG119" i="11"/>
  <c r="AG120" i="11"/>
  <c r="AG121" i="11"/>
  <c r="AG122" i="11"/>
  <c r="AG123" i="11"/>
  <c r="AG124" i="11"/>
  <c r="AG125" i="11"/>
  <c r="AG126" i="11"/>
  <c r="AG127" i="11"/>
  <c r="AG128" i="11"/>
  <c r="AG129" i="11"/>
  <c r="AG130" i="11"/>
  <c r="AG131" i="11"/>
  <c r="AG132" i="11"/>
  <c r="AG133" i="11"/>
  <c r="AG134" i="11"/>
  <c r="AG135" i="11"/>
  <c r="AG136" i="11"/>
  <c r="AG137" i="11"/>
  <c r="AG138" i="11"/>
  <c r="AG139" i="11"/>
  <c r="AG140" i="11"/>
  <c r="AG141" i="11"/>
  <c r="AG142" i="11"/>
  <c r="AG143" i="11"/>
  <c r="AG144" i="11"/>
  <c r="AG145" i="11"/>
  <c r="AG146" i="11"/>
  <c r="AG147" i="11"/>
  <c r="AG148" i="11"/>
  <c r="AG149" i="11"/>
  <c r="AG150" i="11"/>
  <c r="AG151" i="11"/>
  <c r="AG152" i="11"/>
  <c r="AG153" i="11"/>
  <c r="AG154" i="11"/>
  <c r="AG155" i="11"/>
  <c r="AG156" i="11"/>
  <c r="AG157" i="11"/>
  <c r="AG158" i="11"/>
  <c r="AG159" i="11"/>
  <c r="AG160" i="11"/>
  <c r="AG161" i="11"/>
  <c r="AG162" i="11"/>
  <c r="AG163" i="11"/>
  <c r="AG164" i="11"/>
  <c r="AG165" i="11"/>
  <c r="AG166" i="11"/>
  <c r="AG167" i="11"/>
  <c r="AG168" i="11"/>
  <c r="AG169" i="11"/>
  <c r="AG170" i="11"/>
  <c r="AG171" i="11"/>
  <c r="AG172" i="11"/>
  <c r="AG173" i="11"/>
  <c r="AG174" i="11"/>
  <c r="AG175" i="11"/>
  <c r="AG176" i="11"/>
  <c r="AG177" i="11"/>
  <c r="AG178" i="11"/>
  <c r="AG179" i="11"/>
  <c r="AG180" i="11"/>
  <c r="AG181" i="11"/>
  <c r="AG182" i="11"/>
  <c r="AG183" i="11"/>
  <c r="AG184" i="11"/>
  <c r="AG185" i="11"/>
  <c r="AG186" i="11"/>
  <c r="AG187" i="11"/>
  <c r="AG188" i="11"/>
  <c r="AG189" i="11"/>
  <c r="AG190" i="11"/>
  <c r="AG191" i="11"/>
  <c r="AG192" i="11"/>
  <c r="AG193" i="11"/>
  <c r="AG194" i="11"/>
  <c r="AG195" i="11"/>
  <c r="AG196" i="11"/>
  <c r="AG197" i="11"/>
  <c r="AG198" i="11"/>
  <c r="AG199" i="11"/>
  <c r="AG200" i="11"/>
  <c r="AG201" i="11"/>
  <c r="AG202" i="11"/>
  <c r="AG203" i="11"/>
  <c r="AG204" i="11"/>
  <c r="AG205" i="11"/>
  <c r="AG206" i="11"/>
  <c r="AG207" i="11"/>
  <c r="AG208" i="11"/>
  <c r="AG209" i="11"/>
  <c r="AG210" i="11"/>
  <c r="AG211" i="11"/>
  <c r="AG212" i="11"/>
  <c r="AG213" i="11"/>
  <c r="AG214" i="11"/>
  <c r="AG215" i="11"/>
  <c r="AG216" i="11"/>
  <c r="AG217" i="11"/>
  <c r="AG218" i="11"/>
  <c r="AG219" i="11"/>
  <c r="AG220" i="11"/>
  <c r="AG221" i="11"/>
  <c r="AG222" i="11"/>
  <c r="AG223" i="11"/>
  <c r="AG224" i="11"/>
  <c r="AG225" i="11"/>
  <c r="AG226" i="11"/>
  <c r="AG227" i="11"/>
  <c r="AG228" i="11"/>
  <c r="AG229" i="11"/>
  <c r="AG230" i="11"/>
  <c r="AG231" i="11"/>
  <c r="AG232" i="11"/>
  <c r="AG233" i="11"/>
  <c r="AG234" i="11"/>
  <c r="AG235" i="11"/>
  <c r="AG236" i="11"/>
  <c r="AG237" i="11"/>
  <c r="AG238" i="11"/>
  <c r="AG239" i="11"/>
  <c r="AG240" i="11"/>
  <c r="AG241" i="11"/>
  <c r="AG242" i="11"/>
  <c r="AG243" i="11"/>
  <c r="AG244" i="11"/>
  <c r="AG245" i="11"/>
  <c r="AG246" i="11"/>
  <c r="AG247" i="11"/>
  <c r="AG248" i="11"/>
  <c r="AG249" i="11"/>
  <c r="AG250" i="11"/>
  <c r="AG251" i="11"/>
  <c r="AG252" i="11"/>
  <c r="AG253" i="11"/>
  <c r="AG254" i="11"/>
  <c r="AG255" i="11"/>
  <c r="AG256" i="11"/>
  <c r="AG257" i="11"/>
  <c r="AG258" i="11"/>
  <c r="AG259" i="11"/>
  <c r="AG260" i="11"/>
  <c r="AG261" i="11"/>
  <c r="AG262" i="11"/>
  <c r="AG263" i="11"/>
  <c r="AG264" i="11"/>
  <c r="AG265" i="11"/>
  <c r="AG266" i="11"/>
  <c r="AG267" i="11"/>
  <c r="AG268" i="11"/>
  <c r="AG269" i="11"/>
  <c r="AG270" i="11"/>
  <c r="AG271" i="11"/>
  <c r="AG272" i="11"/>
  <c r="AG273" i="11"/>
  <c r="AG274" i="11"/>
  <c r="AG275" i="11"/>
  <c r="AG276" i="11"/>
  <c r="AG277" i="11"/>
  <c r="AG278" i="11"/>
  <c r="AG279" i="11"/>
  <c r="AG280" i="11"/>
  <c r="AG281" i="11"/>
  <c r="AG282" i="11"/>
  <c r="AG283" i="11"/>
  <c r="AG284" i="11"/>
  <c r="AG285" i="11"/>
  <c r="AG286" i="11"/>
  <c r="AG287" i="11"/>
  <c r="AG288" i="11"/>
  <c r="AG289" i="11"/>
  <c r="AG290" i="11"/>
  <c r="AG291" i="11"/>
  <c r="AG292" i="11"/>
  <c r="AG293" i="11"/>
  <c r="AG294" i="11"/>
  <c r="AG295" i="11"/>
  <c r="AG296" i="11"/>
  <c r="AG297" i="11"/>
  <c r="AG298" i="11"/>
  <c r="AG299" i="11"/>
  <c r="AG300" i="11"/>
  <c r="AG301" i="11"/>
  <c r="AG302" i="11"/>
  <c r="AG303" i="11"/>
  <c r="AG304" i="11"/>
  <c r="AG305" i="11"/>
  <c r="AG306" i="11"/>
  <c r="AG307" i="11"/>
  <c r="AG308" i="11"/>
  <c r="AG309" i="11"/>
  <c r="AG310" i="11"/>
  <c r="AG311" i="11"/>
  <c r="AG312" i="11"/>
  <c r="AG313" i="11"/>
  <c r="AG314" i="11"/>
  <c r="AG315" i="11"/>
  <c r="AG316" i="11"/>
  <c r="AG317" i="11"/>
  <c r="AG318" i="11"/>
  <c r="AG319" i="11"/>
  <c r="AG320" i="11"/>
  <c r="AG321" i="11"/>
  <c r="AG322" i="11"/>
  <c r="AG323" i="11"/>
  <c r="AG324" i="11"/>
  <c r="AG325" i="11"/>
  <c r="AG326" i="11"/>
  <c r="AG327" i="11"/>
  <c r="AG328" i="11"/>
  <c r="AG329" i="11"/>
  <c r="AG330" i="11"/>
  <c r="AG331" i="11"/>
  <c r="AG332" i="11"/>
  <c r="AG333" i="11"/>
  <c r="AG334" i="11"/>
  <c r="AG335" i="11"/>
  <c r="AG336" i="11"/>
  <c r="AG337" i="11"/>
  <c r="AG338" i="11"/>
  <c r="AG339" i="11"/>
  <c r="AG340" i="11"/>
  <c r="AG341" i="11"/>
  <c r="AG342" i="11"/>
  <c r="AG343" i="11"/>
  <c r="AG344" i="11"/>
  <c r="AG345" i="11"/>
  <c r="AG346" i="11"/>
  <c r="AG347" i="11"/>
  <c r="AG348" i="11"/>
  <c r="AG349" i="11"/>
  <c r="AG350" i="11"/>
  <c r="AG351" i="11"/>
  <c r="AG352" i="11"/>
  <c r="AG353" i="11"/>
  <c r="AG354" i="11"/>
  <c r="AG355" i="11"/>
  <c r="AG356" i="11"/>
  <c r="AG357" i="11"/>
  <c r="AG358" i="11"/>
  <c r="AG359" i="11"/>
  <c r="AG360" i="11"/>
  <c r="AG361" i="11"/>
  <c r="AG362" i="11"/>
  <c r="AG363" i="11"/>
  <c r="AG364" i="11"/>
  <c r="AG365" i="11"/>
  <c r="AG366" i="11"/>
  <c r="AG367" i="11"/>
  <c r="AG368" i="11"/>
  <c r="AG369" i="11"/>
  <c r="AG370" i="11"/>
  <c r="AG371" i="11"/>
  <c r="AG372" i="11"/>
  <c r="AG373" i="11"/>
  <c r="AG374" i="11"/>
  <c r="AG375" i="11"/>
  <c r="AG376" i="11"/>
  <c r="AG377" i="11"/>
  <c r="AG378" i="11"/>
  <c r="AG379" i="11"/>
  <c r="AG380" i="11"/>
  <c r="AG381" i="11"/>
  <c r="AG382" i="11"/>
  <c r="AG383" i="11"/>
  <c r="AG384" i="11"/>
  <c r="AG385" i="11"/>
  <c r="AG386" i="11"/>
  <c r="AG387" i="11"/>
  <c r="AG388" i="11"/>
  <c r="AG389" i="11"/>
  <c r="AG390" i="11"/>
  <c r="AG391" i="11"/>
  <c r="AG392" i="11"/>
  <c r="AG393" i="11"/>
  <c r="AG394" i="11"/>
  <c r="AG395" i="11"/>
  <c r="AG396" i="11"/>
  <c r="AG397" i="11"/>
  <c r="AG398" i="11"/>
  <c r="AG399" i="11"/>
  <c r="AG400" i="11"/>
  <c r="AG401" i="11"/>
  <c r="AG402" i="11"/>
  <c r="AG403" i="11"/>
  <c r="AG404" i="11"/>
  <c r="AG405" i="11"/>
  <c r="AG406" i="11"/>
  <c r="AG407" i="11"/>
  <c r="AG408" i="11"/>
  <c r="AG409" i="11"/>
  <c r="AG410" i="11"/>
  <c r="AG411" i="11"/>
  <c r="AG412" i="11"/>
  <c r="AG413" i="11"/>
  <c r="AG414" i="11"/>
  <c r="AG415" i="11"/>
  <c r="AG416" i="11"/>
  <c r="AG417" i="11"/>
  <c r="AG418" i="11"/>
  <c r="AG419" i="11"/>
  <c r="AG420" i="11"/>
  <c r="AG421" i="11"/>
  <c r="AG422" i="11"/>
  <c r="AG423" i="11"/>
  <c r="AG424" i="11"/>
  <c r="AG425" i="11"/>
  <c r="AG426" i="11"/>
  <c r="AG427" i="11"/>
  <c r="AG428" i="11"/>
  <c r="AG429" i="11"/>
  <c r="AG430" i="11"/>
  <c r="AG431" i="11"/>
  <c r="AG432" i="11"/>
  <c r="AG433" i="11"/>
  <c r="AG434" i="11"/>
  <c r="AG435" i="11"/>
  <c r="AG436" i="11"/>
  <c r="AG437" i="11"/>
  <c r="AG438" i="11"/>
  <c r="AG439" i="11"/>
  <c r="AG440" i="11"/>
  <c r="AG441" i="11"/>
  <c r="AG442" i="11"/>
  <c r="AG443" i="11"/>
  <c r="AG444" i="11"/>
  <c r="AG445" i="11"/>
  <c r="AG446" i="11"/>
  <c r="AG447" i="11"/>
  <c r="AG448" i="11"/>
  <c r="AG449" i="11"/>
  <c r="AG450" i="11"/>
  <c r="AG451" i="11"/>
  <c r="AG452" i="11"/>
  <c r="AG453" i="11"/>
  <c r="AG454" i="11"/>
  <c r="AG455" i="11"/>
  <c r="AG456" i="11"/>
  <c r="AG457" i="11"/>
  <c r="AG458" i="11"/>
  <c r="AG459" i="11"/>
  <c r="AG460" i="11"/>
  <c r="AG461" i="11"/>
  <c r="AG462" i="11"/>
  <c r="AG463" i="11"/>
  <c r="AG464" i="11"/>
  <c r="AG465" i="11"/>
  <c r="AG466" i="11"/>
  <c r="AG467" i="11"/>
  <c r="AG468" i="11"/>
  <c r="AG469" i="11"/>
  <c r="AG470" i="11"/>
  <c r="AG471" i="11"/>
  <c r="AG472" i="11"/>
  <c r="AG473" i="11"/>
  <c r="AG474" i="11"/>
  <c r="AG475" i="11"/>
  <c r="AG476" i="11"/>
  <c r="AG477" i="11"/>
  <c r="AG478" i="11"/>
  <c r="AG479" i="11"/>
  <c r="AG480" i="11"/>
  <c r="AG481" i="11"/>
  <c r="AG482" i="11"/>
  <c r="AG483" i="11"/>
  <c r="AG484" i="11"/>
  <c r="AG485" i="11"/>
  <c r="AG486" i="11"/>
  <c r="AG487" i="11"/>
  <c r="AG488" i="11"/>
  <c r="AG489" i="11"/>
  <c r="AG490" i="11"/>
  <c r="AG491" i="11"/>
  <c r="AG492" i="11"/>
  <c r="AG493" i="11"/>
  <c r="AG494" i="11"/>
  <c r="AG495" i="11"/>
  <c r="AG496" i="11"/>
  <c r="AG497" i="11"/>
  <c r="AG498" i="11"/>
  <c r="AG499" i="11"/>
  <c r="AX93" i="11"/>
  <c r="AX94" i="11"/>
  <c r="AX95" i="11"/>
  <c r="AX96" i="11"/>
  <c r="AX97" i="11"/>
  <c r="AX98" i="11"/>
  <c r="AX99" i="11"/>
  <c r="AX100" i="11"/>
  <c r="AX101" i="11"/>
  <c r="AX102" i="11"/>
  <c r="AX103" i="11"/>
  <c r="AX104" i="11"/>
  <c r="AX105" i="11"/>
  <c r="AX106" i="11"/>
  <c r="AX107" i="11"/>
  <c r="AX108" i="11"/>
  <c r="AX109" i="11"/>
  <c r="AX110" i="11"/>
  <c r="AX111" i="11"/>
  <c r="AX112" i="11"/>
  <c r="AX113" i="11"/>
  <c r="AX114" i="11"/>
  <c r="AX115" i="11"/>
  <c r="AX116" i="11"/>
  <c r="AX117" i="11"/>
  <c r="AX118" i="11"/>
  <c r="AX119" i="11"/>
  <c r="AX120" i="11"/>
  <c r="AX121" i="11"/>
  <c r="AX122" i="11"/>
  <c r="AX123" i="11"/>
  <c r="AX124" i="11"/>
  <c r="AX125" i="11"/>
  <c r="AX126" i="11"/>
  <c r="AX127" i="11"/>
  <c r="AX128" i="11"/>
  <c r="AX129" i="11"/>
  <c r="AX130" i="11"/>
  <c r="AX131" i="11"/>
  <c r="AX132" i="11"/>
  <c r="AX133" i="11"/>
  <c r="AX134" i="11"/>
  <c r="AX135" i="11"/>
  <c r="AX136" i="11"/>
  <c r="AX137" i="11"/>
  <c r="AX138" i="11"/>
  <c r="AX139" i="11"/>
  <c r="AX140" i="11"/>
  <c r="AX141" i="11"/>
  <c r="AX142" i="11"/>
  <c r="AX143" i="11"/>
  <c r="AX144" i="11"/>
  <c r="AX145" i="11"/>
  <c r="AX146" i="11"/>
  <c r="AX147" i="11"/>
  <c r="AX148" i="11"/>
  <c r="AX149" i="11"/>
  <c r="AX150" i="11"/>
  <c r="AX151" i="11"/>
  <c r="AX152" i="11"/>
  <c r="AX153" i="11"/>
  <c r="AX154" i="11"/>
  <c r="AX155" i="11"/>
  <c r="AX156" i="11"/>
  <c r="AX157" i="11"/>
  <c r="AX158" i="11"/>
  <c r="AX159" i="11"/>
  <c r="AX160" i="11"/>
  <c r="AX161" i="11"/>
  <c r="AX162" i="11"/>
  <c r="AX163" i="11"/>
  <c r="AX164" i="11"/>
  <c r="AX165" i="11"/>
  <c r="AX166" i="11"/>
  <c r="AX167" i="11"/>
  <c r="AX168" i="11"/>
  <c r="AX169" i="11"/>
  <c r="AX170" i="11"/>
  <c r="AX171" i="11"/>
  <c r="AX172" i="11"/>
  <c r="AX173" i="11"/>
  <c r="AX174" i="11"/>
  <c r="AX175" i="11"/>
  <c r="AX176" i="11"/>
  <c r="AX177" i="11"/>
  <c r="AX178" i="11"/>
  <c r="AX179" i="11"/>
  <c r="AX180" i="11"/>
  <c r="AX181" i="11"/>
  <c r="AX182" i="11"/>
  <c r="AX183" i="11"/>
  <c r="AX184" i="11"/>
  <c r="AX185" i="11"/>
  <c r="AX186" i="11"/>
  <c r="AX187" i="11"/>
  <c r="AX188" i="11"/>
  <c r="AX189" i="11"/>
  <c r="AX190" i="11"/>
  <c r="AX191" i="11"/>
  <c r="AX192" i="11"/>
  <c r="AX193" i="11"/>
  <c r="AX194" i="11"/>
  <c r="AX195" i="11"/>
  <c r="AX196" i="11"/>
  <c r="AX197" i="11"/>
  <c r="AX198" i="11"/>
  <c r="AX199" i="11"/>
  <c r="AX200" i="11"/>
  <c r="AX201" i="11"/>
  <c r="AX202" i="11"/>
  <c r="AX203" i="11"/>
  <c r="AX204" i="11"/>
  <c r="AX205" i="11"/>
  <c r="AX206" i="11"/>
  <c r="AX207" i="11"/>
  <c r="AX208" i="11"/>
  <c r="AX209" i="11"/>
  <c r="AX210" i="11"/>
  <c r="AX211" i="11"/>
  <c r="AX212" i="11"/>
  <c r="AX213" i="11"/>
  <c r="AX214" i="11"/>
  <c r="AX215" i="11"/>
  <c r="AX216" i="11"/>
  <c r="AX217" i="11"/>
  <c r="AX218" i="11"/>
  <c r="AX219" i="11"/>
  <c r="AX220" i="11"/>
  <c r="AX221" i="11"/>
  <c r="AX222" i="11"/>
  <c r="AX223" i="11"/>
  <c r="AX224" i="11"/>
  <c r="AX225" i="11"/>
  <c r="AX226" i="11"/>
  <c r="AX227" i="11"/>
  <c r="AX228" i="11"/>
  <c r="AX229" i="11"/>
  <c r="AX230" i="11"/>
  <c r="AX231" i="11"/>
  <c r="AX232" i="11"/>
  <c r="AX233" i="11"/>
  <c r="AX234" i="11"/>
  <c r="AX235" i="11"/>
  <c r="AX236" i="11"/>
  <c r="AX237" i="11"/>
  <c r="AX238" i="11"/>
  <c r="AX239" i="11"/>
  <c r="AX240" i="11"/>
  <c r="AX241" i="11"/>
  <c r="AX242" i="11"/>
  <c r="AX243" i="11"/>
  <c r="AX244" i="11"/>
  <c r="AX245" i="11"/>
  <c r="AX246" i="11"/>
  <c r="AX247" i="11"/>
  <c r="AX248" i="11"/>
  <c r="AX249" i="11"/>
  <c r="AX250" i="11"/>
  <c r="AX251" i="11"/>
  <c r="AX252" i="11"/>
  <c r="AX253" i="11"/>
  <c r="AX254" i="11"/>
  <c r="AX255" i="11"/>
  <c r="AX256" i="11"/>
  <c r="AX257" i="11"/>
  <c r="AX258" i="11"/>
  <c r="AX259" i="11"/>
  <c r="AX260" i="11"/>
  <c r="AX261" i="11"/>
  <c r="AX262" i="11"/>
  <c r="AX263" i="11"/>
  <c r="AX264" i="11"/>
  <c r="AX265" i="11"/>
  <c r="AX266" i="11"/>
  <c r="AX267" i="11"/>
  <c r="AX268" i="11"/>
  <c r="AX269" i="11"/>
  <c r="AX270" i="11"/>
  <c r="AX271" i="11"/>
  <c r="AX272" i="11"/>
  <c r="AX273" i="11"/>
  <c r="AX274" i="11"/>
  <c r="AX275" i="11"/>
  <c r="AX276" i="11"/>
  <c r="AX277" i="11"/>
  <c r="AX278" i="11"/>
  <c r="AX279" i="11"/>
  <c r="AX280" i="11"/>
  <c r="AX281" i="11"/>
  <c r="AX282" i="11"/>
  <c r="AX283" i="11"/>
  <c r="AX284" i="11"/>
  <c r="AX285" i="11"/>
  <c r="AX286" i="11"/>
  <c r="AX287" i="11"/>
  <c r="AX288" i="11"/>
  <c r="AX289" i="11"/>
  <c r="AX290" i="11"/>
  <c r="AX291" i="11"/>
  <c r="AX292" i="11"/>
  <c r="AX293" i="11"/>
  <c r="AX294" i="11"/>
  <c r="AX295" i="11"/>
  <c r="AX296" i="11"/>
  <c r="AX297" i="11"/>
  <c r="AX298" i="11"/>
  <c r="AX299" i="11"/>
  <c r="AX300" i="11"/>
  <c r="AX301" i="11"/>
  <c r="AX302" i="11"/>
  <c r="AX303" i="11"/>
  <c r="AX304" i="11"/>
  <c r="AX305" i="11"/>
  <c r="AX306" i="11"/>
  <c r="AX307" i="11"/>
  <c r="AX308" i="11"/>
  <c r="AX309" i="11"/>
  <c r="AX310" i="11"/>
  <c r="AX311" i="11"/>
  <c r="AX312" i="11"/>
  <c r="AX313" i="11"/>
  <c r="AX314" i="11"/>
  <c r="AX315" i="11"/>
  <c r="AX316" i="11"/>
  <c r="AX317" i="11"/>
  <c r="AX318" i="11"/>
  <c r="AX319" i="11"/>
  <c r="AX320" i="11"/>
  <c r="AX321" i="11"/>
  <c r="AX322" i="11"/>
  <c r="AX323" i="11"/>
  <c r="AX324" i="11"/>
  <c r="AX325" i="11"/>
  <c r="AX326" i="11"/>
  <c r="AX327" i="11"/>
  <c r="AX328" i="11"/>
  <c r="AX329" i="11"/>
  <c r="AX330" i="11"/>
  <c r="AX331" i="11"/>
  <c r="AX332" i="11"/>
  <c r="AX333" i="11"/>
  <c r="AX334" i="11"/>
  <c r="AX335" i="11"/>
  <c r="AX336" i="11"/>
  <c r="AX337" i="11"/>
  <c r="AX338" i="11"/>
  <c r="AX339" i="11"/>
  <c r="AX340" i="11"/>
  <c r="AX341" i="11"/>
  <c r="AX342" i="11"/>
  <c r="AX343" i="11"/>
  <c r="AX344" i="11"/>
  <c r="AX345" i="11"/>
  <c r="AX346" i="11"/>
  <c r="AX347" i="11"/>
  <c r="AX348" i="11"/>
  <c r="AX349" i="11"/>
  <c r="AX350" i="11"/>
  <c r="AX351" i="11"/>
  <c r="AX352" i="11"/>
  <c r="AX353" i="11"/>
  <c r="AX354" i="11"/>
  <c r="AX355" i="11"/>
  <c r="AX356" i="11"/>
  <c r="AX357" i="11"/>
  <c r="AX358" i="11"/>
  <c r="AX359" i="11"/>
  <c r="AX360" i="11"/>
  <c r="AX361" i="11"/>
  <c r="AX362" i="11"/>
  <c r="AX363" i="11"/>
  <c r="AX364" i="11"/>
  <c r="AX365" i="11"/>
  <c r="AX366" i="11"/>
  <c r="AX367" i="11"/>
  <c r="AX368" i="11"/>
  <c r="AX369" i="11"/>
  <c r="AX370" i="11"/>
  <c r="AX371" i="11"/>
  <c r="AX372" i="11"/>
  <c r="AX373" i="11"/>
  <c r="AX374" i="11"/>
  <c r="AX375" i="11"/>
  <c r="AX376" i="11"/>
  <c r="AX377" i="11"/>
  <c r="AX378" i="11"/>
  <c r="AX379" i="11"/>
  <c r="AX380" i="11"/>
  <c r="AX381" i="11"/>
  <c r="AX382" i="11"/>
  <c r="AX383" i="11"/>
  <c r="AX384" i="11"/>
  <c r="AX385" i="11"/>
  <c r="AX386" i="11"/>
  <c r="AX387" i="11"/>
  <c r="AX388" i="11"/>
  <c r="AX389" i="11"/>
  <c r="AX390" i="11"/>
  <c r="AX391" i="11"/>
  <c r="AX392" i="11"/>
  <c r="AX393" i="11"/>
  <c r="AX394" i="11"/>
  <c r="AX395" i="11"/>
  <c r="AX396" i="11"/>
  <c r="AX397" i="11"/>
  <c r="AX398" i="11"/>
  <c r="AX399" i="11"/>
  <c r="AX400" i="11"/>
  <c r="AX401" i="11"/>
  <c r="AX402" i="11"/>
  <c r="AX403" i="11"/>
  <c r="AX404" i="11"/>
  <c r="AX405" i="11"/>
  <c r="AX406" i="11"/>
  <c r="AX407" i="11"/>
  <c r="AX408" i="11"/>
  <c r="AX409" i="11"/>
  <c r="AX410" i="11"/>
  <c r="AX411" i="11"/>
  <c r="AX412" i="11"/>
  <c r="AX413" i="11"/>
  <c r="AX414" i="11"/>
  <c r="AX415" i="11"/>
  <c r="AX416" i="11"/>
  <c r="AX417" i="11"/>
  <c r="AX418" i="11"/>
  <c r="AX419" i="11"/>
  <c r="AX420" i="11"/>
  <c r="AX421" i="11"/>
  <c r="AX422" i="11"/>
  <c r="AX423" i="11"/>
  <c r="AX424" i="11"/>
  <c r="AX425" i="11"/>
  <c r="AX426" i="11"/>
  <c r="AX427" i="11"/>
  <c r="AX428" i="11"/>
  <c r="AX429" i="11"/>
  <c r="AX430" i="11"/>
  <c r="AX431" i="11"/>
  <c r="AX432" i="11"/>
  <c r="AX433" i="11"/>
  <c r="AX434" i="11"/>
  <c r="AX435" i="11"/>
  <c r="AX436" i="11"/>
  <c r="AX437" i="11"/>
  <c r="AX438" i="11"/>
  <c r="AX439" i="11"/>
  <c r="AX440" i="11"/>
  <c r="AX441" i="11"/>
  <c r="AX442" i="11"/>
  <c r="AX443" i="11"/>
  <c r="AX444" i="11"/>
  <c r="AX445" i="11"/>
  <c r="AX446" i="11"/>
  <c r="AX447" i="11"/>
  <c r="AX448" i="11"/>
  <c r="AX449" i="11"/>
  <c r="AX450" i="11"/>
  <c r="AX451" i="11"/>
  <c r="AX452" i="11"/>
  <c r="AX453" i="11"/>
  <c r="AX454" i="11"/>
  <c r="AX455" i="11"/>
  <c r="AX456" i="11"/>
  <c r="AX457" i="11"/>
  <c r="AX458" i="11"/>
  <c r="AX459" i="11"/>
  <c r="AX460" i="11"/>
  <c r="AX461" i="11"/>
  <c r="AX462" i="11"/>
  <c r="AX463" i="11"/>
  <c r="AX464" i="11"/>
  <c r="AX465" i="11"/>
  <c r="AX466" i="11"/>
  <c r="AX467" i="11"/>
  <c r="AX468" i="11"/>
  <c r="AX469" i="11"/>
  <c r="AX470" i="11"/>
  <c r="AX471" i="11"/>
  <c r="AX472" i="11"/>
  <c r="AX473" i="11"/>
  <c r="AX474" i="11"/>
  <c r="AX475" i="11"/>
  <c r="AX476" i="11"/>
  <c r="AX477" i="11"/>
  <c r="AX478" i="11"/>
  <c r="AX479" i="11"/>
  <c r="AX480" i="11"/>
  <c r="AX481" i="11"/>
  <c r="AX482" i="11"/>
  <c r="AX483" i="11"/>
  <c r="AX484" i="11"/>
  <c r="AX485" i="11"/>
  <c r="AX486" i="11"/>
  <c r="AX487" i="11"/>
  <c r="AX488" i="11"/>
  <c r="AX489" i="11"/>
  <c r="AX490" i="11"/>
  <c r="AX491" i="11"/>
  <c r="AX492" i="11"/>
  <c r="AX493" i="11"/>
  <c r="AX494" i="11"/>
  <c r="AX495" i="11"/>
  <c r="AX496" i="11"/>
  <c r="AX497" i="11"/>
  <c r="AX498" i="11"/>
  <c r="AX499" i="11"/>
  <c r="BA93" i="11"/>
  <c r="BA94" i="11"/>
  <c r="BA95" i="11"/>
  <c r="BA96" i="11"/>
  <c r="BA97" i="11"/>
  <c r="BA98" i="11"/>
  <c r="BA99" i="11"/>
  <c r="BA100" i="11"/>
  <c r="BA101" i="11"/>
  <c r="BA102" i="11"/>
  <c r="BA103" i="11"/>
  <c r="BA104" i="11"/>
  <c r="BA105" i="11"/>
  <c r="BA106" i="11"/>
  <c r="BA107" i="11"/>
  <c r="BA108" i="11"/>
  <c r="BA109" i="11"/>
  <c r="BA110" i="11"/>
  <c r="BA111" i="11"/>
  <c r="BA112" i="11"/>
  <c r="BA113" i="11"/>
  <c r="BA114" i="11"/>
  <c r="BA115" i="11"/>
  <c r="BA116" i="11"/>
  <c r="BA117" i="11"/>
  <c r="BA118" i="11"/>
  <c r="BA119" i="11"/>
  <c r="BA120" i="11"/>
  <c r="BA121" i="11"/>
  <c r="BA122" i="11"/>
  <c r="BA123" i="11"/>
  <c r="BA124" i="11"/>
  <c r="BA125" i="11"/>
  <c r="BA126" i="11"/>
  <c r="BA127" i="11"/>
  <c r="BA128" i="11"/>
  <c r="BA129" i="11"/>
  <c r="BA130" i="11"/>
  <c r="BA131" i="11"/>
  <c r="BA132" i="11"/>
  <c r="BA133" i="11"/>
  <c r="BA134" i="11"/>
  <c r="BA135" i="11"/>
  <c r="BA136" i="11"/>
  <c r="BA137" i="11"/>
  <c r="BA138" i="11"/>
  <c r="BA139" i="11"/>
  <c r="BA140" i="11"/>
  <c r="BA141" i="11"/>
  <c r="BA142" i="11"/>
  <c r="BA143" i="11"/>
  <c r="BA144" i="11"/>
  <c r="BA145" i="11"/>
  <c r="BA146" i="11"/>
  <c r="BA147" i="11"/>
  <c r="BA148" i="11"/>
  <c r="BA149" i="11"/>
  <c r="BA150" i="11"/>
  <c r="BA151" i="11"/>
  <c r="BA152" i="11"/>
  <c r="BA153" i="11"/>
  <c r="BA154" i="11"/>
  <c r="BA155" i="11"/>
  <c r="BA156" i="11"/>
  <c r="BA157" i="11"/>
  <c r="BA158" i="11"/>
  <c r="BA159" i="11"/>
  <c r="BA160" i="11"/>
  <c r="BA161" i="11"/>
  <c r="BA162" i="11"/>
  <c r="BA163" i="11"/>
  <c r="BA164" i="11"/>
  <c r="BA165" i="11"/>
  <c r="BA166" i="11"/>
  <c r="BA167" i="11"/>
  <c r="BA168" i="11"/>
  <c r="BA169" i="11"/>
  <c r="BA170" i="11"/>
  <c r="BA171" i="11"/>
  <c r="BA172" i="11"/>
  <c r="BA173" i="11"/>
  <c r="BA174" i="11"/>
  <c r="BA175" i="11"/>
  <c r="BA176" i="11"/>
  <c r="BA177" i="11"/>
  <c r="BA178" i="11"/>
  <c r="BA179" i="11"/>
  <c r="BA180" i="11"/>
  <c r="BA181" i="11"/>
  <c r="BA182" i="11"/>
  <c r="BA183" i="11"/>
  <c r="BA184" i="11"/>
  <c r="BA185" i="11"/>
  <c r="BA186" i="11"/>
  <c r="BA187" i="11"/>
  <c r="BA188" i="11"/>
  <c r="BA189" i="11"/>
  <c r="BA190" i="11"/>
  <c r="BA191" i="11"/>
  <c r="BA192" i="11"/>
  <c r="BA193" i="11"/>
  <c r="BA194" i="11"/>
  <c r="BA195" i="11"/>
  <c r="BA196" i="11"/>
  <c r="BA197" i="11"/>
  <c r="BA198" i="11"/>
  <c r="BA199" i="11"/>
  <c r="BA200" i="11"/>
  <c r="BA201" i="11"/>
  <c r="BA202" i="11"/>
  <c r="BA203" i="11"/>
  <c r="BA204" i="11"/>
  <c r="BA205" i="11"/>
  <c r="BA206" i="11"/>
  <c r="BA207" i="11"/>
  <c r="BA208" i="11"/>
  <c r="BA209" i="11"/>
  <c r="BA210" i="11"/>
  <c r="BA211" i="11"/>
  <c r="BA212" i="11"/>
  <c r="BA213" i="11"/>
  <c r="BA214" i="11"/>
  <c r="BA215" i="11"/>
  <c r="BA216" i="11"/>
  <c r="BA217" i="11"/>
  <c r="BA218" i="11"/>
  <c r="BA219" i="11"/>
  <c r="BA220" i="11"/>
  <c r="BA221" i="11"/>
  <c r="BA222" i="11"/>
  <c r="BA223" i="11"/>
  <c r="BA224" i="11"/>
  <c r="BA225" i="11"/>
  <c r="BA226" i="11"/>
  <c r="BA227" i="11"/>
  <c r="BA228" i="11"/>
  <c r="BA229" i="11"/>
  <c r="BA230" i="11"/>
  <c r="BA231" i="11"/>
  <c r="BA232" i="11"/>
  <c r="BA233" i="11"/>
  <c r="BA234" i="11"/>
  <c r="BA235" i="11"/>
  <c r="BA236" i="11"/>
  <c r="BA237" i="11"/>
  <c r="BA238" i="11"/>
  <c r="BA239" i="11"/>
  <c r="BA240" i="11"/>
  <c r="BA241" i="11"/>
  <c r="BA242" i="11"/>
  <c r="BA243" i="11"/>
  <c r="BA244" i="11"/>
  <c r="BA245" i="11"/>
  <c r="BA246" i="11"/>
  <c r="BA247" i="11"/>
  <c r="BA248" i="11"/>
  <c r="BA249" i="11"/>
  <c r="BA250" i="11"/>
  <c r="BA251" i="11"/>
  <c r="BA252" i="11"/>
  <c r="BA253" i="11"/>
  <c r="BA254" i="11"/>
  <c r="BA255" i="11"/>
  <c r="BA256" i="11"/>
  <c r="BA257" i="11"/>
  <c r="BA258" i="11"/>
  <c r="BA259" i="11"/>
  <c r="BA260" i="11"/>
  <c r="BA261" i="11"/>
  <c r="BA262" i="11"/>
  <c r="BA263" i="11"/>
  <c r="BA264" i="11"/>
  <c r="BA265" i="11"/>
  <c r="BA266" i="11"/>
  <c r="BA267" i="11"/>
  <c r="BA268" i="11"/>
  <c r="BA269" i="11"/>
  <c r="BA270" i="11"/>
  <c r="BA271" i="11"/>
  <c r="BA272" i="11"/>
  <c r="BA273" i="11"/>
  <c r="BA274" i="11"/>
  <c r="BA275" i="11"/>
  <c r="BA276" i="11"/>
  <c r="BA277" i="11"/>
  <c r="BA278" i="11"/>
  <c r="BA279" i="11"/>
  <c r="BA280" i="11"/>
  <c r="BA281" i="11"/>
  <c r="BA282" i="11"/>
  <c r="BA283" i="11"/>
  <c r="BA284" i="11"/>
  <c r="BA285" i="11"/>
  <c r="BA286" i="11"/>
  <c r="BA287" i="11"/>
  <c r="BA288" i="11"/>
  <c r="BA289" i="11"/>
  <c r="BA290" i="11"/>
  <c r="BA291" i="11"/>
  <c r="BA292" i="11"/>
  <c r="BA293" i="11"/>
  <c r="BA294" i="11"/>
  <c r="BA295" i="11"/>
  <c r="BA296" i="11"/>
  <c r="BA297" i="11"/>
  <c r="BA298" i="11"/>
  <c r="BA299" i="11"/>
  <c r="BA300" i="11"/>
  <c r="BA301" i="11"/>
  <c r="BA302" i="11"/>
  <c r="BA303" i="11"/>
  <c r="BA304" i="11"/>
  <c r="BA305" i="11"/>
  <c r="BA306" i="11"/>
  <c r="BA307" i="11"/>
  <c r="BA308" i="11"/>
  <c r="BA309" i="11"/>
  <c r="BA310" i="11"/>
  <c r="BA311" i="11"/>
  <c r="BA312" i="11"/>
  <c r="BA313" i="11"/>
  <c r="BA314" i="11"/>
  <c r="BA315" i="11"/>
  <c r="BA316" i="11"/>
  <c r="BA317" i="11"/>
  <c r="BA318" i="11"/>
  <c r="BA319" i="11"/>
  <c r="BA320" i="11"/>
  <c r="BA321" i="11"/>
  <c r="BA322" i="11"/>
  <c r="BA323" i="11"/>
  <c r="BA324" i="11"/>
  <c r="BA325" i="11"/>
  <c r="BA326" i="11"/>
  <c r="BA327" i="11"/>
  <c r="BA328" i="11"/>
  <c r="BA329" i="11"/>
  <c r="BA330" i="11"/>
  <c r="BA331" i="11"/>
  <c r="BA332" i="11"/>
  <c r="BA333" i="11"/>
  <c r="BA334" i="11"/>
  <c r="BA335" i="11"/>
  <c r="BA336" i="11"/>
  <c r="BA337" i="11"/>
  <c r="BA338" i="11"/>
  <c r="BA339" i="11"/>
  <c r="BA340" i="11"/>
  <c r="BA341" i="11"/>
  <c r="BA342" i="11"/>
  <c r="BA343" i="11"/>
  <c r="BA344" i="11"/>
  <c r="BA345" i="11"/>
  <c r="BA346" i="11"/>
  <c r="BA347" i="11"/>
  <c r="BA348" i="11"/>
  <c r="BA349" i="11"/>
  <c r="BA350" i="11"/>
  <c r="BA351" i="11"/>
  <c r="BA352" i="11"/>
  <c r="BA353" i="11"/>
  <c r="BA354" i="11"/>
  <c r="BA355" i="11"/>
  <c r="BA356" i="11"/>
  <c r="BA357" i="11"/>
  <c r="BA358" i="11"/>
  <c r="BA359" i="11"/>
  <c r="BA360" i="11"/>
  <c r="BA361" i="11"/>
  <c r="BA362" i="11"/>
  <c r="BA363" i="11"/>
  <c r="BA364" i="11"/>
  <c r="BA365" i="11"/>
  <c r="BA366" i="11"/>
  <c r="BA367" i="11"/>
  <c r="BA368" i="11"/>
  <c r="BA369" i="11"/>
  <c r="BA370" i="11"/>
  <c r="BA371" i="11"/>
  <c r="BA372" i="11"/>
  <c r="BA373" i="11"/>
  <c r="BA374" i="11"/>
  <c r="BA375" i="11"/>
  <c r="BA376" i="11"/>
  <c r="BA377" i="11"/>
  <c r="BA378" i="11"/>
  <c r="BA379" i="11"/>
  <c r="BA380" i="11"/>
  <c r="BA381" i="11"/>
  <c r="BA382" i="11"/>
  <c r="BA383" i="11"/>
  <c r="BA384" i="11"/>
  <c r="BA385" i="11"/>
  <c r="BA386" i="11"/>
  <c r="BA387" i="11"/>
  <c r="BA388" i="11"/>
  <c r="BA389" i="11"/>
  <c r="BA390" i="11"/>
  <c r="BA391" i="11"/>
  <c r="BA392" i="11"/>
  <c r="BA393" i="11"/>
  <c r="BA394" i="11"/>
  <c r="BA395" i="11"/>
  <c r="BA396" i="11"/>
  <c r="BA397" i="11"/>
  <c r="BA398" i="11"/>
  <c r="BA399" i="11"/>
  <c r="BA400" i="11"/>
  <c r="BA401" i="11"/>
  <c r="BA402" i="11"/>
  <c r="BA403" i="11"/>
  <c r="BA404" i="11"/>
  <c r="BA405" i="11"/>
  <c r="BA406" i="11"/>
  <c r="BA407" i="11"/>
  <c r="BA408" i="11"/>
  <c r="BA409" i="11"/>
  <c r="BA410" i="11"/>
  <c r="BA411" i="11"/>
  <c r="BA412" i="11"/>
  <c r="BA413" i="11"/>
  <c r="BA414" i="11"/>
  <c r="BA415" i="11"/>
  <c r="BA416" i="11"/>
  <c r="BA417" i="11"/>
  <c r="BA418" i="11"/>
  <c r="BA419" i="11"/>
  <c r="BA420" i="11"/>
  <c r="BA421" i="11"/>
  <c r="BA422" i="11"/>
  <c r="BA423" i="11"/>
  <c r="BA424" i="11"/>
  <c r="BA425" i="11"/>
  <c r="BA426" i="11"/>
  <c r="BA427" i="11"/>
  <c r="BA428" i="11"/>
  <c r="BA429" i="11"/>
  <c r="BA430" i="11"/>
  <c r="BA431" i="11"/>
  <c r="BA432" i="11"/>
  <c r="BA433" i="11"/>
  <c r="BA434" i="11"/>
  <c r="BA435" i="11"/>
  <c r="BA436" i="11"/>
  <c r="BA437" i="11"/>
  <c r="BA438" i="11"/>
  <c r="BA439" i="11"/>
  <c r="BA440" i="11"/>
  <c r="BA441" i="11"/>
  <c r="BA442" i="11"/>
  <c r="BA443" i="11"/>
  <c r="BA444" i="11"/>
  <c r="BA445" i="11"/>
  <c r="BA446" i="11"/>
  <c r="BA447" i="11"/>
  <c r="BA448" i="11"/>
  <c r="BA449" i="11"/>
  <c r="BA450" i="11"/>
  <c r="BA451" i="11"/>
  <c r="BA452" i="11"/>
  <c r="BA453" i="11"/>
  <c r="BA454" i="11"/>
  <c r="BA455" i="11"/>
  <c r="BA456" i="11"/>
  <c r="BA457" i="11"/>
  <c r="BA458" i="11"/>
  <c r="BA459" i="11"/>
  <c r="BA460" i="11"/>
  <c r="BA461" i="11"/>
  <c r="BA462" i="11"/>
  <c r="BA463" i="11"/>
  <c r="BA464" i="11"/>
  <c r="BA465" i="11"/>
  <c r="BA466" i="11"/>
  <c r="BA467" i="11"/>
  <c r="BA468" i="11"/>
  <c r="BA469" i="11"/>
  <c r="BA470" i="11"/>
  <c r="BA471" i="11"/>
  <c r="BA472" i="11"/>
  <c r="BA473" i="11"/>
  <c r="BA474" i="11"/>
  <c r="BA475" i="11"/>
  <c r="BA476" i="11"/>
  <c r="BA477" i="11"/>
  <c r="BA478" i="11"/>
  <c r="BA479" i="11"/>
  <c r="BA480" i="11"/>
  <c r="BA481" i="11"/>
  <c r="BA482" i="11"/>
  <c r="BA483" i="11"/>
  <c r="BA484" i="11"/>
  <c r="BA485" i="11"/>
  <c r="BA486" i="11"/>
  <c r="BA487" i="11"/>
  <c r="BA488" i="11"/>
  <c r="BA489" i="11"/>
  <c r="BA490" i="11"/>
  <c r="BA491" i="11"/>
  <c r="BA492" i="11"/>
  <c r="BA493" i="11"/>
  <c r="BA494" i="11"/>
  <c r="BA495" i="11"/>
  <c r="BA496" i="11"/>
  <c r="BA497" i="11"/>
  <c r="BA498" i="11"/>
  <c r="BA499" i="11"/>
  <c r="AO9" i="11" l="1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4" i="16"/>
  <c r="AF11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X46" i="11"/>
  <c r="AX47" i="11"/>
  <c r="AX48" i="11"/>
  <c r="AX49" i="11"/>
  <c r="AX50" i="11"/>
  <c r="AX51" i="11"/>
  <c r="AX52" i="11"/>
  <c r="AX53" i="11"/>
  <c r="AX54" i="11"/>
  <c r="AX55" i="11"/>
  <c r="AX56" i="11"/>
  <c r="AX57" i="11"/>
  <c r="AX58" i="11"/>
  <c r="AX59" i="11"/>
  <c r="AX60" i="11"/>
  <c r="AX61" i="11"/>
  <c r="AX62" i="11"/>
  <c r="AX63" i="11"/>
  <c r="AX64" i="11"/>
  <c r="AX65" i="11"/>
  <c r="AX66" i="11"/>
  <c r="AX67" i="11"/>
  <c r="AX68" i="11"/>
  <c r="AX69" i="11"/>
  <c r="AX70" i="11"/>
  <c r="AX71" i="11"/>
  <c r="AX72" i="11"/>
  <c r="AX73" i="11"/>
  <c r="AX74" i="11"/>
  <c r="AX75" i="11"/>
  <c r="AX76" i="11"/>
  <c r="AX77" i="11"/>
  <c r="AX78" i="11"/>
  <c r="AX79" i="11"/>
  <c r="AX80" i="11"/>
  <c r="AX81" i="11"/>
  <c r="AX82" i="11"/>
  <c r="AX83" i="11"/>
  <c r="AX84" i="11"/>
  <c r="AX85" i="11"/>
  <c r="AX86" i="11"/>
  <c r="AX87" i="11"/>
  <c r="AX88" i="11"/>
  <c r="AX89" i="11"/>
  <c r="AX90" i="11"/>
  <c r="AX91" i="11"/>
  <c r="AX92" i="11"/>
  <c r="AX9" i="11" l="1"/>
  <c r="AF9" i="11"/>
  <c r="L5" i="20"/>
  <c r="G60" i="20" s="1"/>
  <c r="L6" i="20"/>
  <c r="G397" i="20" s="1"/>
  <c r="L7" i="20"/>
  <c r="G916" i="20" s="1"/>
  <c r="L8" i="20"/>
  <c r="G735" i="20" s="1"/>
  <c r="L9" i="20"/>
  <c r="G801" i="20" s="1"/>
  <c r="L10" i="20"/>
  <c r="G722" i="20" s="1"/>
  <c r="L11" i="20"/>
  <c r="G620" i="20" s="1"/>
  <c r="L12" i="20"/>
  <c r="G124" i="20" s="1"/>
  <c r="Z53" i="11" s="1"/>
  <c r="L4" i="20"/>
  <c r="G236" i="20" s="1"/>
  <c r="Z65" i="11"/>
  <c r="Z68" i="11"/>
  <c r="Z72" i="11"/>
  <c r="Z74" i="11"/>
  <c r="Z76" i="11"/>
  <c r="Z80" i="11"/>
  <c r="Z88" i="11"/>
  <c r="Z89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" i="11" l="1"/>
  <c r="G804" i="20"/>
  <c r="Z56" i="11"/>
  <c r="Z85" i="11"/>
  <c r="Z52" i="11"/>
  <c r="Z84" i="11"/>
  <c r="Z78" i="11"/>
  <c r="Z50" i="11"/>
  <c r="Z55" i="11"/>
  <c r="Z87" i="11"/>
  <c r="Z83" i="11"/>
  <c r="Z77" i="11"/>
  <c r="Z71" i="11"/>
  <c r="Z62" i="11"/>
  <c r="Z54" i="11"/>
  <c r="Z48" i="11"/>
  <c r="G900" i="20"/>
  <c r="Z90" i="11"/>
  <c r="Z86" i="11"/>
  <c r="Z82" i="11"/>
  <c r="Z69" i="11"/>
  <c r="Z58" i="11"/>
  <c r="G892" i="20"/>
  <c r="G756" i="20"/>
  <c r="G878" i="20"/>
  <c r="G849" i="20"/>
  <c r="G868" i="20"/>
  <c r="G836" i="20"/>
  <c r="G764" i="20"/>
  <c r="Z466" i="11" s="1"/>
  <c r="G908" i="20"/>
  <c r="G876" i="20"/>
  <c r="G860" i="20"/>
  <c r="G846" i="20"/>
  <c r="G833" i="20"/>
  <c r="G796" i="20"/>
  <c r="G180" i="20"/>
  <c r="Z93" i="11"/>
  <c r="Z97" i="11"/>
  <c r="Z101" i="11"/>
  <c r="Z105" i="11"/>
  <c r="Z109" i="11"/>
  <c r="Z117" i="11"/>
  <c r="Z129" i="11"/>
  <c r="Z95" i="11"/>
  <c r="Z99" i="11"/>
  <c r="Z107" i="11"/>
  <c r="Z111" i="11"/>
  <c r="Z115" i="11"/>
  <c r="Z135" i="11"/>
  <c r="Z139" i="11"/>
  <c r="Z391" i="11"/>
  <c r="Z395" i="11"/>
  <c r="Z399" i="11"/>
  <c r="Z96" i="11"/>
  <c r="Z112" i="11"/>
  <c r="Z126" i="11"/>
  <c r="Z134" i="11"/>
  <c r="Z140" i="11"/>
  <c r="Z381" i="11"/>
  <c r="Z397" i="11"/>
  <c r="Z106" i="11"/>
  <c r="Z128" i="11"/>
  <c r="Z388" i="11"/>
  <c r="Z393" i="11"/>
  <c r="Z398" i="11"/>
  <c r="Z100" i="11"/>
  <c r="Z130" i="11"/>
  <c r="Z384" i="11"/>
  <c r="Z389" i="11"/>
  <c r="Z394" i="11"/>
  <c r="Z401" i="11"/>
  <c r="Z110" i="11"/>
  <c r="Z390" i="11"/>
  <c r="Z396" i="11"/>
  <c r="G921" i="20"/>
  <c r="G903" i="20"/>
  <c r="Z124" i="11" s="1"/>
  <c r="G884" i="20"/>
  <c r="G871" i="20"/>
  <c r="G857" i="20"/>
  <c r="G844" i="20"/>
  <c r="G814" i="20"/>
  <c r="Z417" i="11" s="1"/>
  <c r="G788" i="20"/>
  <c r="G748" i="20"/>
  <c r="G732" i="20"/>
  <c r="G917" i="20"/>
  <c r="G902" i="20"/>
  <c r="G881" i="20"/>
  <c r="G870" i="20"/>
  <c r="G852" i="20"/>
  <c r="G841" i="20"/>
  <c r="Z469" i="11" s="1"/>
  <c r="G812" i="20"/>
  <c r="G772" i="20"/>
  <c r="G740" i="20"/>
  <c r="G13" i="20"/>
  <c r="G117" i="20"/>
  <c r="Z63" i="11" s="1"/>
  <c r="G253" i="20"/>
  <c r="G293" i="20"/>
  <c r="Z224" i="11" s="1"/>
  <c r="G54" i="20"/>
  <c r="G110" i="20"/>
  <c r="G182" i="20"/>
  <c r="Z49" i="11" s="1"/>
  <c r="G286" i="20"/>
  <c r="G302" i="20"/>
  <c r="G310" i="20"/>
  <c r="G398" i="20"/>
  <c r="G167" i="20"/>
  <c r="G175" i="20"/>
  <c r="G183" i="20"/>
  <c r="G303" i="20"/>
  <c r="G311" i="20"/>
  <c r="Z181" i="11" s="1"/>
  <c r="G328" i="20"/>
  <c r="G400" i="20"/>
  <c r="G347" i="20"/>
  <c r="G918" i="20"/>
  <c r="G910" i="20"/>
  <c r="G894" i="20"/>
  <c r="G886" i="20"/>
  <c r="G862" i="20"/>
  <c r="G854" i="20"/>
  <c r="G838" i="20"/>
  <c r="G830" i="20"/>
  <c r="G822" i="20"/>
  <c r="G806" i="20"/>
  <c r="G798" i="20"/>
  <c r="G790" i="20"/>
  <c r="G782" i="20"/>
  <c r="G774" i="20"/>
  <c r="G766" i="20"/>
  <c r="G758" i="20"/>
  <c r="G750" i="20"/>
  <c r="G742" i="20"/>
  <c r="G734" i="20"/>
  <c r="G726" i="20"/>
  <c r="G718" i="20"/>
  <c r="G710" i="20"/>
  <c r="G702" i="20"/>
  <c r="G694" i="20"/>
  <c r="G686" i="20"/>
  <c r="G674" i="20"/>
  <c r="G658" i="20"/>
  <c r="G642" i="20"/>
  <c r="G626" i="20"/>
  <c r="G610" i="20"/>
  <c r="G594" i="20"/>
  <c r="G578" i="20"/>
  <c r="G562" i="20"/>
  <c r="G546" i="20"/>
  <c r="G525" i="20"/>
  <c r="G503" i="20"/>
  <c r="G484" i="20"/>
  <c r="G461" i="20"/>
  <c r="G439" i="20"/>
  <c r="G420" i="20"/>
  <c r="G375" i="20"/>
  <c r="G356" i="20"/>
  <c r="Z248" i="11" s="1"/>
  <c r="G324" i="20"/>
  <c r="G260" i="20"/>
  <c r="G196" i="20"/>
  <c r="G132" i="20"/>
  <c r="G68" i="20"/>
  <c r="G5" i="20"/>
  <c r="G21" i="20"/>
  <c r="G29" i="20"/>
  <c r="G37" i="20"/>
  <c r="G69" i="20"/>
  <c r="G125" i="20"/>
  <c r="G133" i="20"/>
  <c r="G157" i="20"/>
  <c r="G181" i="20"/>
  <c r="Z51" i="11" s="1"/>
  <c r="G269" i="20"/>
  <c r="G277" i="20"/>
  <c r="G317" i="20"/>
  <c r="G325" i="20"/>
  <c r="G30" i="20"/>
  <c r="G78" i="20"/>
  <c r="G86" i="20"/>
  <c r="Z334" i="11" s="1"/>
  <c r="G94" i="20"/>
  <c r="G166" i="20"/>
  <c r="G174" i="20"/>
  <c r="G190" i="20"/>
  <c r="G222" i="20"/>
  <c r="G246" i="20"/>
  <c r="G350" i="20"/>
  <c r="G422" i="20"/>
  <c r="G7" i="20"/>
  <c r="G23" i="20"/>
  <c r="G39" i="20"/>
  <c r="G55" i="20"/>
  <c r="G119" i="20"/>
  <c r="G127" i="20"/>
  <c r="G135" i="20"/>
  <c r="G159" i="20"/>
  <c r="G199" i="20"/>
  <c r="G223" i="20"/>
  <c r="G247" i="20"/>
  <c r="G255" i="20"/>
  <c r="G279" i="20"/>
  <c r="G319" i="20"/>
  <c r="G327" i="20"/>
  <c r="G8" i="20"/>
  <c r="G24" i="20"/>
  <c r="G64" i="20"/>
  <c r="G104" i="20"/>
  <c r="G112" i="20"/>
  <c r="G120" i="20"/>
  <c r="G184" i="20"/>
  <c r="G208" i="20"/>
  <c r="G248" i="20"/>
  <c r="G288" i="20"/>
  <c r="G344" i="20"/>
  <c r="G352" i="20"/>
  <c r="G368" i="20"/>
  <c r="G376" i="20"/>
  <c r="G384" i="20"/>
  <c r="G392" i="20"/>
  <c r="G49" i="20"/>
  <c r="G57" i="20"/>
  <c r="G185" i="20"/>
  <c r="G273" i="20"/>
  <c r="G281" i="20"/>
  <c r="G297" i="20"/>
  <c r="Z165" i="11" s="1"/>
  <c r="G305" i="20"/>
  <c r="G329" i="20"/>
  <c r="G361" i="20"/>
  <c r="G377" i="20"/>
  <c r="G393" i="20"/>
  <c r="G10" i="20"/>
  <c r="G42" i="20"/>
  <c r="G98" i="20"/>
  <c r="G106" i="20"/>
  <c r="G122" i="20"/>
  <c r="G178" i="20"/>
  <c r="Z70" i="11" s="1"/>
  <c r="G194" i="20"/>
  <c r="G202" i="20"/>
  <c r="G210" i="20"/>
  <c r="G218" i="20"/>
  <c r="G250" i="20"/>
  <c r="G282" i="20"/>
  <c r="G298" i="20"/>
  <c r="G346" i="20"/>
  <c r="G362" i="20"/>
  <c r="G378" i="20"/>
  <c r="G43" i="20"/>
  <c r="G59" i="20"/>
  <c r="G67" i="20"/>
  <c r="G99" i="20"/>
  <c r="G123" i="20"/>
  <c r="G147" i="20"/>
  <c r="G171" i="20"/>
  <c r="G179" i="20"/>
  <c r="G195" i="20"/>
  <c r="G219" i="20"/>
  <c r="G251" i="20"/>
  <c r="G307" i="20"/>
  <c r="G331" i="20"/>
  <c r="G339" i="20"/>
  <c r="G387" i="20"/>
  <c r="G403" i="20"/>
  <c r="G411" i="20"/>
  <c r="G909" i="20"/>
  <c r="Z470" i="11" s="1"/>
  <c r="G901" i="20"/>
  <c r="G893" i="20"/>
  <c r="G885" i="20"/>
  <c r="G877" i="20"/>
  <c r="Z409" i="11" s="1"/>
  <c r="G869" i="20"/>
  <c r="G861" i="20"/>
  <c r="G853" i="20"/>
  <c r="G845" i="20"/>
  <c r="G837" i="20"/>
  <c r="G829" i="20"/>
  <c r="G821" i="20"/>
  <c r="G813" i="20"/>
  <c r="G805" i="20"/>
  <c r="G797" i="20"/>
  <c r="G789" i="20"/>
  <c r="G781" i="20"/>
  <c r="G773" i="20"/>
  <c r="G765" i="20"/>
  <c r="G757" i="20"/>
  <c r="G749" i="20"/>
  <c r="G741" i="20"/>
  <c r="G733" i="20"/>
  <c r="G725" i="20"/>
  <c r="G717" i="20"/>
  <c r="G709" i="20"/>
  <c r="G701" i="20"/>
  <c r="G693" i="20"/>
  <c r="G685" i="20"/>
  <c r="G671" i="20"/>
  <c r="G655" i="20"/>
  <c r="G639" i="20"/>
  <c r="G623" i="20"/>
  <c r="G607" i="20"/>
  <c r="G591" i="20"/>
  <c r="G575" i="20"/>
  <c r="G559" i="20"/>
  <c r="G543" i="20"/>
  <c r="G524" i="20"/>
  <c r="G501" i="20"/>
  <c r="G479" i="20"/>
  <c r="G460" i="20"/>
  <c r="G437" i="20"/>
  <c r="G415" i="20"/>
  <c r="G396" i="20"/>
  <c r="G373" i="20"/>
  <c r="G351" i="20"/>
  <c r="G316" i="20"/>
  <c r="G252" i="20"/>
  <c r="G188" i="20"/>
  <c r="G101" i="20"/>
  <c r="G22" i="20"/>
  <c r="G134" i="20"/>
  <c r="G142" i="20"/>
  <c r="G590" i="20"/>
  <c r="G15" i="20"/>
  <c r="G56" i="20"/>
  <c r="Z206" i="11" s="1"/>
  <c r="G33" i="20"/>
  <c r="G89" i="20"/>
  <c r="G105" i="20"/>
  <c r="G153" i="20"/>
  <c r="Z108" i="11" s="1"/>
  <c r="G155" i="20"/>
  <c r="G475" i="20"/>
  <c r="G780" i="20"/>
  <c r="G708" i="20"/>
  <c r="G692" i="20"/>
  <c r="G669" i="20"/>
  <c r="G637" i="20"/>
  <c r="G605" i="20"/>
  <c r="G573" i="20"/>
  <c r="G541" i="20"/>
  <c r="G500" i="20"/>
  <c r="G455" i="20"/>
  <c r="G413" i="20"/>
  <c r="G372" i="20"/>
  <c r="G52" i="20"/>
  <c r="G261" i="20"/>
  <c r="G6" i="20"/>
  <c r="G161" i="20"/>
  <c r="G537" i="20"/>
  <c r="G4" i="20"/>
  <c r="G915" i="20"/>
  <c r="G907" i="20"/>
  <c r="G899" i="20"/>
  <c r="G891" i="20"/>
  <c r="G883" i="20"/>
  <c r="Z439" i="11" s="1"/>
  <c r="G875" i="20"/>
  <c r="Z406" i="11" s="1"/>
  <c r="G867" i="20"/>
  <c r="G859" i="20"/>
  <c r="G851" i="20"/>
  <c r="Z438" i="11" s="1"/>
  <c r="G843" i="20"/>
  <c r="G835" i="20"/>
  <c r="G827" i="20"/>
  <c r="G819" i="20"/>
  <c r="G811" i="20"/>
  <c r="G803" i="20"/>
  <c r="G795" i="20"/>
  <c r="G787" i="20"/>
  <c r="G779" i="20"/>
  <c r="Z449" i="11" s="1"/>
  <c r="G771" i="20"/>
  <c r="G763" i="20"/>
  <c r="G755" i="20"/>
  <c r="G747" i="20"/>
  <c r="G739" i="20"/>
  <c r="G731" i="20"/>
  <c r="G723" i="20"/>
  <c r="G715" i="20"/>
  <c r="G707" i="20"/>
  <c r="G699" i="20"/>
  <c r="G691" i="20"/>
  <c r="G683" i="20"/>
  <c r="G668" i="20"/>
  <c r="G652" i="20"/>
  <c r="G636" i="20"/>
  <c r="G604" i="20"/>
  <c r="G588" i="20"/>
  <c r="G572" i="20"/>
  <c r="G556" i="20"/>
  <c r="G540" i="20"/>
  <c r="G517" i="20"/>
  <c r="G495" i="20"/>
  <c r="G476" i="20"/>
  <c r="G453" i="20"/>
  <c r="G431" i="20"/>
  <c r="G412" i="20"/>
  <c r="G389" i="20"/>
  <c r="G367" i="20"/>
  <c r="G348" i="20"/>
  <c r="G300" i="20"/>
  <c r="G172" i="20"/>
  <c r="G108" i="20"/>
  <c r="G44" i="20"/>
  <c r="G45" i="20"/>
  <c r="G61" i="20"/>
  <c r="G85" i="20"/>
  <c r="G93" i="20"/>
  <c r="G141" i="20"/>
  <c r="G149" i="20"/>
  <c r="G165" i="20"/>
  <c r="G189" i="20"/>
  <c r="G197" i="20"/>
  <c r="G205" i="20"/>
  <c r="G213" i="20"/>
  <c r="G221" i="20"/>
  <c r="G229" i="20"/>
  <c r="G237" i="20"/>
  <c r="G245" i="20"/>
  <c r="G285" i="20"/>
  <c r="G301" i="20"/>
  <c r="G309" i="20"/>
  <c r="G333" i="20"/>
  <c r="G14" i="20"/>
  <c r="G46" i="20"/>
  <c r="G62" i="20"/>
  <c r="G70" i="20"/>
  <c r="G102" i="20"/>
  <c r="G126" i="20"/>
  <c r="G150" i="20"/>
  <c r="G158" i="20"/>
  <c r="G198" i="20"/>
  <c r="G206" i="20"/>
  <c r="G214" i="20"/>
  <c r="G230" i="20"/>
  <c r="G238" i="20"/>
  <c r="G254" i="20"/>
  <c r="G262" i="20"/>
  <c r="G270" i="20"/>
  <c r="G278" i="20"/>
  <c r="G294" i="20"/>
  <c r="G318" i="20"/>
  <c r="G326" i="20"/>
  <c r="G334" i="20"/>
  <c r="G342" i="20"/>
  <c r="G358" i="20"/>
  <c r="G366" i="20"/>
  <c r="G374" i="20"/>
  <c r="G382" i="20"/>
  <c r="G390" i="20"/>
  <c r="G406" i="20"/>
  <c r="G414" i="20"/>
  <c r="G430" i="20"/>
  <c r="G438" i="20"/>
  <c r="G446" i="20"/>
  <c r="G454" i="20"/>
  <c r="G462" i="20"/>
  <c r="G470" i="20"/>
  <c r="G478" i="20"/>
  <c r="G486" i="20"/>
  <c r="G494" i="20"/>
  <c r="G502" i="20"/>
  <c r="G510" i="20"/>
  <c r="G518" i="20"/>
  <c r="G526" i="20"/>
  <c r="G542" i="20"/>
  <c r="G550" i="20"/>
  <c r="G558" i="20"/>
  <c r="G566" i="20"/>
  <c r="G574" i="20"/>
  <c r="G582" i="20"/>
  <c r="G598" i="20"/>
  <c r="G606" i="20"/>
  <c r="G614" i="20"/>
  <c r="G622" i="20"/>
  <c r="G630" i="20"/>
  <c r="G638" i="20"/>
  <c r="G646" i="20"/>
  <c r="G654" i="20"/>
  <c r="G662" i="20"/>
  <c r="G678" i="20"/>
  <c r="G31" i="20"/>
  <c r="G47" i="20"/>
  <c r="G63" i="20"/>
  <c r="G71" i="20"/>
  <c r="G79" i="20"/>
  <c r="G87" i="20"/>
  <c r="G111" i="20"/>
  <c r="G207" i="20"/>
  <c r="G215" i="20"/>
  <c r="G231" i="20"/>
  <c r="G239" i="20"/>
  <c r="G263" i="20"/>
  <c r="G271" i="20"/>
  <c r="G287" i="20"/>
  <c r="G295" i="20"/>
  <c r="G335" i="20"/>
  <c r="G16" i="20"/>
  <c r="G80" i="20"/>
  <c r="G88" i="20"/>
  <c r="G96" i="20"/>
  <c r="G128" i="20"/>
  <c r="G136" i="20"/>
  <c r="G152" i="20"/>
  <c r="G176" i="20"/>
  <c r="G200" i="20"/>
  <c r="G216" i="20"/>
  <c r="G224" i="20"/>
  <c r="G232" i="20"/>
  <c r="G240" i="20"/>
  <c r="G256" i="20"/>
  <c r="G264" i="20"/>
  <c r="G272" i="20"/>
  <c r="G280" i="20"/>
  <c r="G296" i="20"/>
  <c r="G304" i="20"/>
  <c r="G312" i="20"/>
  <c r="G320" i="20"/>
  <c r="G336" i="20"/>
  <c r="G360" i="20"/>
  <c r="G408" i="20"/>
  <c r="G416" i="20"/>
  <c r="G424" i="20"/>
  <c r="G432" i="20"/>
  <c r="G440" i="20"/>
  <c r="G448" i="20"/>
  <c r="G456" i="20"/>
  <c r="G464" i="20"/>
  <c r="G472" i="20"/>
  <c r="G480" i="20"/>
  <c r="G496" i="20"/>
  <c r="G504" i="20"/>
  <c r="G512" i="20"/>
  <c r="G520" i="20"/>
  <c r="G528" i="20"/>
  <c r="G536" i="20"/>
  <c r="G544" i="20"/>
  <c r="G552" i="20"/>
  <c r="G560" i="20"/>
  <c r="G568" i="20"/>
  <c r="G576" i="20"/>
  <c r="G584" i="20"/>
  <c r="G592" i="20"/>
  <c r="G600" i="20"/>
  <c r="G608" i="20"/>
  <c r="G616" i="20"/>
  <c r="G624" i="20"/>
  <c r="G632" i="20"/>
  <c r="G640" i="20"/>
  <c r="G648" i="20"/>
  <c r="G656" i="20"/>
  <c r="G664" i="20"/>
  <c r="G672" i="20"/>
  <c r="G9" i="20"/>
  <c r="G17" i="20"/>
  <c r="G25" i="20"/>
  <c r="G41" i="20"/>
  <c r="G65" i="20"/>
  <c r="G73" i="20"/>
  <c r="G97" i="20"/>
  <c r="Z104" i="11" s="1"/>
  <c r="G145" i="20"/>
  <c r="G193" i="20"/>
  <c r="G201" i="20"/>
  <c r="G209" i="20"/>
  <c r="G217" i="20"/>
  <c r="G225" i="20"/>
  <c r="G233" i="20"/>
  <c r="G241" i="20"/>
  <c r="G249" i="20"/>
  <c r="G257" i="20"/>
  <c r="G265" i="20"/>
  <c r="G289" i="20"/>
  <c r="G313" i="20"/>
  <c r="G321" i="20"/>
  <c r="G337" i="20"/>
  <c r="G345" i="20"/>
  <c r="G353" i="20"/>
  <c r="G369" i="20"/>
  <c r="G385" i="20"/>
  <c r="G401" i="20"/>
  <c r="G409" i="20"/>
  <c r="G417" i="20"/>
  <c r="G425" i="20"/>
  <c r="G433" i="20"/>
  <c r="G441" i="20"/>
  <c r="G449" i="20"/>
  <c r="G457" i="20"/>
  <c r="G465" i="20"/>
  <c r="G473" i="20"/>
  <c r="G481" i="20"/>
  <c r="G489" i="20"/>
  <c r="G497" i="20"/>
  <c r="G505" i="20"/>
  <c r="G521" i="20"/>
  <c r="G529" i="20"/>
  <c r="G545" i="20"/>
  <c r="G553" i="20"/>
  <c r="G561" i="20"/>
  <c r="G569" i="20"/>
  <c r="G577" i="20"/>
  <c r="G585" i="20"/>
  <c r="G593" i="20"/>
  <c r="G601" i="20"/>
  <c r="G609" i="20"/>
  <c r="G617" i="20"/>
  <c r="G633" i="20"/>
  <c r="G641" i="20"/>
  <c r="G649" i="20"/>
  <c r="G657" i="20"/>
  <c r="G665" i="20"/>
  <c r="G673" i="20"/>
  <c r="G681" i="20"/>
  <c r="G26" i="20"/>
  <c r="G34" i="20"/>
  <c r="G50" i="20"/>
  <c r="G58" i="20"/>
  <c r="G66" i="20"/>
  <c r="G74" i="20"/>
  <c r="G114" i="20"/>
  <c r="G130" i="20"/>
  <c r="G138" i="20"/>
  <c r="G162" i="20"/>
  <c r="G170" i="20"/>
  <c r="G226" i="20"/>
  <c r="G234" i="20"/>
  <c r="G242" i="20"/>
  <c r="G258" i="20"/>
  <c r="G266" i="20"/>
  <c r="G274" i="20"/>
  <c r="G290" i="20"/>
  <c r="G306" i="20"/>
  <c r="G314" i="20"/>
  <c r="G322" i="20"/>
  <c r="G330" i="20"/>
  <c r="G338" i="20"/>
  <c r="G354" i="20"/>
  <c r="G370" i="20"/>
  <c r="G386" i="20"/>
  <c r="G394" i="20"/>
  <c r="G402" i="20"/>
  <c r="G410" i="20"/>
  <c r="G418" i="20"/>
  <c r="G426" i="20"/>
  <c r="G434" i="20"/>
  <c r="G442" i="20"/>
  <c r="G450" i="20"/>
  <c r="G458" i="20"/>
  <c r="G466" i="20"/>
  <c r="G474" i="20"/>
  <c r="G482" i="20"/>
  <c r="G490" i="20"/>
  <c r="G498" i="20"/>
  <c r="G506" i="20"/>
  <c r="G514" i="20"/>
  <c r="G522" i="20"/>
  <c r="G530" i="20"/>
  <c r="G538" i="20"/>
  <c r="G11" i="20"/>
  <c r="G19" i="20"/>
  <c r="G75" i="20"/>
  <c r="G83" i="20"/>
  <c r="G91" i="20"/>
  <c r="G107" i="20"/>
  <c r="G115" i="20"/>
  <c r="G131" i="20"/>
  <c r="G139" i="20"/>
  <c r="G163" i="20"/>
  <c r="Z123" i="11" s="1"/>
  <c r="G203" i="20"/>
  <c r="G211" i="20"/>
  <c r="G227" i="20"/>
  <c r="G235" i="20"/>
  <c r="G243" i="20"/>
  <c r="G259" i="20"/>
  <c r="G267" i="20"/>
  <c r="G275" i="20"/>
  <c r="G283" i="20"/>
  <c r="G291" i="20"/>
  <c r="G299" i="20"/>
  <c r="G315" i="20"/>
  <c r="G323" i="20"/>
  <c r="G355" i="20"/>
  <c r="G363" i="20"/>
  <c r="G371" i="20"/>
  <c r="G379" i="20"/>
  <c r="G395" i="20"/>
  <c r="G419" i="20"/>
  <c r="G427" i="20"/>
  <c r="G435" i="20"/>
  <c r="G443" i="20"/>
  <c r="G451" i="20"/>
  <c r="G459" i="20"/>
  <c r="G467" i="20"/>
  <c r="G483" i="20"/>
  <c r="G491" i="20"/>
  <c r="G499" i="20"/>
  <c r="G507" i="20"/>
  <c r="G515" i="20"/>
  <c r="G523" i="20"/>
  <c r="G531" i="20"/>
  <c r="G539" i="20"/>
  <c r="G547" i="20"/>
  <c r="G555" i="20"/>
  <c r="G563" i="20"/>
  <c r="G571" i="20"/>
  <c r="G579" i="20"/>
  <c r="G587" i="20"/>
  <c r="G595" i="20"/>
  <c r="G603" i="20"/>
  <c r="G611" i="20"/>
  <c r="G619" i="20"/>
  <c r="G627" i="20"/>
  <c r="G635" i="20"/>
  <c r="G643" i="20"/>
  <c r="G651" i="20"/>
  <c r="G659" i="20"/>
  <c r="G667" i="20"/>
  <c r="G675" i="20"/>
  <c r="G724" i="20"/>
  <c r="G700" i="20"/>
  <c r="G684" i="20"/>
  <c r="G653" i="20"/>
  <c r="G621" i="20"/>
  <c r="G589" i="20"/>
  <c r="G557" i="20"/>
  <c r="G519" i="20"/>
  <c r="G477" i="20"/>
  <c r="G436" i="20"/>
  <c r="G391" i="20"/>
  <c r="G349" i="20"/>
  <c r="G308" i="20"/>
  <c r="G244" i="20"/>
  <c r="G116" i="20"/>
  <c r="G173" i="20"/>
  <c r="Z119" i="11" s="1"/>
  <c r="G38" i="20"/>
  <c r="G534" i="20"/>
  <c r="G670" i="20"/>
  <c r="G32" i="20"/>
  <c r="G488" i="20"/>
  <c r="G680" i="20"/>
  <c r="G121" i="20"/>
  <c r="G513" i="20"/>
  <c r="G625" i="20"/>
  <c r="G90" i="20"/>
  <c r="G146" i="20"/>
  <c r="G154" i="20"/>
  <c r="G922" i="20"/>
  <c r="G914" i="20"/>
  <c r="G906" i="20"/>
  <c r="G898" i="20"/>
  <c r="G890" i="20"/>
  <c r="G882" i="20"/>
  <c r="G874" i="20"/>
  <c r="G866" i="20"/>
  <c r="G858" i="20"/>
  <c r="G850" i="20"/>
  <c r="G842" i="20"/>
  <c r="G834" i="20"/>
  <c r="G826" i="20"/>
  <c r="Z441" i="11" s="1"/>
  <c r="G818" i="20"/>
  <c r="G810" i="20"/>
  <c r="G802" i="20"/>
  <c r="Z440" i="11" s="1"/>
  <c r="G794" i="20"/>
  <c r="G786" i="20"/>
  <c r="G778" i="20"/>
  <c r="G770" i="20"/>
  <c r="G762" i="20"/>
  <c r="G754" i="20"/>
  <c r="G746" i="20"/>
  <c r="G738" i="20"/>
  <c r="G730" i="20"/>
  <c r="G714" i="20"/>
  <c r="G706" i="20"/>
  <c r="G698" i="20"/>
  <c r="G690" i="20"/>
  <c r="G682" i="20"/>
  <c r="G666" i="20"/>
  <c r="G650" i="20"/>
  <c r="G634" i="20"/>
  <c r="G618" i="20"/>
  <c r="G602" i="20"/>
  <c r="G586" i="20"/>
  <c r="G570" i="20"/>
  <c r="G554" i="20"/>
  <c r="G535" i="20"/>
  <c r="G516" i="20"/>
  <c r="G493" i="20"/>
  <c r="G471" i="20"/>
  <c r="G452" i="20"/>
  <c r="G429" i="20"/>
  <c r="G407" i="20"/>
  <c r="G388" i="20"/>
  <c r="G365" i="20"/>
  <c r="G343" i="20"/>
  <c r="G292" i="20"/>
  <c r="G228" i="20"/>
  <c r="G164" i="20"/>
  <c r="G100" i="20"/>
  <c r="G36" i="20"/>
  <c r="G828" i="20"/>
  <c r="G716" i="20"/>
  <c r="G118" i="20"/>
  <c r="G95" i="20"/>
  <c r="G151" i="20"/>
  <c r="G191" i="20"/>
  <c r="G137" i="20"/>
  <c r="G913" i="20"/>
  <c r="G905" i="20"/>
  <c r="G897" i="20"/>
  <c r="G889" i="20"/>
  <c r="G873" i="20"/>
  <c r="G865" i="20"/>
  <c r="G825" i="20"/>
  <c r="G817" i="20"/>
  <c r="G809" i="20"/>
  <c r="G793" i="20"/>
  <c r="G785" i="20"/>
  <c r="G777" i="20"/>
  <c r="G769" i="20"/>
  <c r="G761" i="20"/>
  <c r="G753" i="20"/>
  <c r="G745" i="20"/>
  <c r="G737" i="20"/>
  <c r="G729" i="20"/>
  <c r="G721" i="20"/>
  <c r="G713" i="20"/>
  <c r="G705" i="20"/>
  <c r="G697" i="20"/>
  <c r="G689" i="20"/>
  <c r="G679" i="20"/>
  <c r="G663" i="20"/>
  <c r="G647" i="20"/>
  <c r="G631" i="20"/>
  <c r="G615" i="20"/>
  <c r="G599" i="20"/>
  <c r="G583" i="20"/>
  <c r="G567" i="20"/>
  <c r="G551" i="20"/>
  <c r="G533" i="20"/>
  <c r="G511" i="20"/>
  <c r="G492" i="20"/>
  <c r="G469" i="20"/>
  <c r="G447" i="20"/>
  <c r="G428" i="20"/>
  <c r="G405" i="20"/>
  <c r="G383" i="20"/>
  <c r="G364" i="20"/>
  <c r="G341" i="20"/>
  <c r="G284" i="20"/>
  <c r="G220" i="20"/>
  <c r="G156" i="20"/>
  <c r="Z57" i="11" s="1"/>
  <c r="G92" i="20"/>
  <c r="G28" i="20"/>
  <c r="G53" i="20"/>
  <c r="G77" i="20"/>
  <c r="G109" i="20"/>
  <c r="Z15" i="11" s="1"/>
  <c r="G103" i="20"/>
  <c r="G143" i="20"/>
  <c r="G40" i="20"/>
  <c r="G48" i="20"/>
  <c r="Z376" i="11" s="1"/>
  <c r="G72" i="20"/>
  <c r="G144" i="20"/>
  <c r="G160" i="20"/>
  <c r="G168" i="20"/>
  <c r="G192" i="20"/>
  <c r="G81" i="20"/>
  <c r="G113" i="20"/>
  <c r="G129" i="20"/>
  <c r="G169" i="20"/>
  <c r="G177" i="20"/>
  <c r="G18" i="20"/>
  <c r="G82" i="20"/>
  <c r="G186" i="20"/>
  <c r="Z142" i="11" s="1"/>
  <c r="G27" i="20"/>
  <c r="G35" i="20"/>
  <c r="G51" i="20"/>
  <c r="G187" i="20"/>
  <c r="G920" i="20"/>
  <c r="G912" i="20"/>
  <c r="G904" i="20"/>
  <c r="G896" i="20"/>
  <c r="G888" i="20"/>
  <c r="G880" i="20"/>
  <c r="G872" i="20"/>
  <c r="G864" i="20"/>
  <c r="G856" i="20"/>
  <c r="G848" i="20"/>
  <c r="G840" i="20"/>
  <c r="Z40" i="11" s="1"/>
  <c r="G832" i="20"/>
  <c r="Z44" i="11" s="1"/>
  <c r="G824" i="20"/>
  <c r="G816" i="20"/>
  <c r="G808" i="20"/>
  <c r="G800" i="20"/>
  <c r="G792" i="20"/>
  <c r="G784" i="20"/>
  <c r="G776" i="20"/>
  <c r="Z490" i="11" s="1"/>
  <c r="G768" i="20"/>
  <c r="G760" i="20"/>
  <c r="G752" i="20"/>
  <c r="G744" i="20"/>
  <c r="G736" i="20"/>
  <c r="G728" i="20"/>
  <c r="G720" i="20"/>
  <c r="G712" i="20"/>
  <c r="G704" i="20"/>
  <c r="G696" i="20"/>
  <c r="G688" i="20"/>
  <c r="G677" i="20"/>
  <c r="G661" i="20"/>
  <c r="G645" i="20"/>
  <c r="G629" i="20"/>
  <c r="G613" i="20"/>
  <c r="G597" i="20"/>
  <c r="G581" i="20"/>
  <c r="G565" i="20"/>
  <c r="G549" i="20"/>
  <c r="G532" i="20"/>
  <c r="G509" i="20"/>
  <c r="G487" i="20"/>
  <c r="G468" i="20"/>
  <c r="G445" i="20"/>
  <c r="G423" i="20"/>
  <c r="G404" i="20"/>
  <c r="G381" i="20"/>
  <c r="G359" i="20"/>
  <c r="G340" i="20"/>
  <c r="G276" i="20"/>
  <c r="G212" i="20"/>
  <c r="G148" i="20"/>
  <c r="G84" i="20"/>
  <c r="G20" i="20"/>
  <c r="G820" i="20"/>
  <c r="G919" i="20"/>
  <c r="G911" i="20"/>
  <c r="G895" i="20"/>
  <c r="G887" i="20"/>
  <c r="G879" i="20"/>
  <c r="G863" i="20"/>
  <c r="G855" i="20"/>
  <c r="G847" i="20"/>
  <c r="G839" i="20"/>
  <c r="G831" i="20"/>
  <c r="G823" i="20"/>
  <c r="G815" i="20"/>
  <c r="G807" i="20"/>
  <c r="G799" i="20"/>
  <c r="G791" i="20"/>
  <c r="G783" i="20"/>
  <c r="G775" i="20"/>
  <c r="G767" i="20"/>
  <c r="G759" i="20"/>
  <c r="G751" i="20"/>
  <c r="G743" i="20"/>
  <c r="Z493" i="11" s="1"/>
  <c r="G727" i="20"/>
  <c r="G719" i="20"/>
  <c r="G711" i="20"/>
  <c r="G703" i="20"/>
  <c r="G695" i="20"/>
  <c r="G687" i="20"/>
  <c r="G676" i="20"/>
  <c r="G660" i="20"/>
  <c r="G644" i="20"/>
  <c r="G628" i="20"/>
  <c r="G612" i="20"/>
  <c r="G596" i="20"/>
  <c r="G580" i="20"/>
  <c r="G564" i="20"/>
  <c r="G548" i="20"/>
  <c r="G527" i="20"/>
  <c r="G508" i="20"/>
  <c r="G485" i="20"/>
  <c r="G463" i="20"/>
  <c r="G444" i="20"/>
  <c r="G421" i="20"/>
  <c r="G399" i="20"/>
  <c r="G380" i="20"/>
  <c r="G357" i="20"/>
  <c r="G332" i="20"/>
  <c r="G268" i="20"/>
  <c r="G204" i="20"/>
  <c r="G140" i="20"/>
  <c r="G76" i="20"/>
  <c r="Z343" i="11" s="1"/>
  <c r="G12" i="20"/>
  <c r="BA18" i="11"/>
  <c r="Z333" i="11" l="1"/>
  <c r="Z325" i="11"/>
  <c r="Z316" i="11"/>
  <c r="Z308" i="11"/>
  <c r="Z296" i="11"/>
  <c r="Z271" i="11"/>
  <c r="Z235" i="11"/>
  <c r="Z216" i="11"/>
  <c r="Z204" i="11"/>
  <c r="Z292" i="11"/>
  <c r="Z255" i="11"/>
  <c r="Z247" i="11"/>
  <c r="Z155" i="11"/>
  <c r="Z332" i="11"/>
  <c r="Z315" i="11"/>
  <c r="Z261" i="11"/>
  <c r="Z230" i="11"/>
  <c r="Z217" i="11"/>
  <c r="Z207" i="11"/>
  <c r="Z198" i="11"/>
  <c r="Z169" i="11"/>
  <c r="Z294" i="11"/>
  <c r="Z290" i="11"/>
  <c r="Z252" i="11"/>
  <c r="Z150" i="11"/>
  <c r="Z322" i="11"/>
  <c r="Z299" i="11"/>
  <c r="Z295" i="11"/>
  <c r="Z277" i="11"/>
  <c r="Z273" i="11"/>
  <c r="Z228" i="11"/>
  <c r="Z173" i="11"/>
  <c r="Z160" i="11"/>
  <c r="Z365" i="11"/>
  <c r="Z319" i="11"/>
  <c r="Z302" i="11"/>
  <c r="Z276" i="11"/>
  <c r="Z259" i="11"/>
  <c r="Z243" i="11"/>
  <c r="Z223" i="11"/>
  <c r="Z180" i="11"/>
  <c r="Z426" i="11"/>
  <c r="Z477" i="11"/>
  <c r="Z178" i="11"/>
  <c r="Z284" i="11"/>
  <c r="Z196" i="11"/>
  <c r="Z293" i="11"/>
  <c r="Z233" i="11"/>
  <c r="Z431" i="11"/>
  <c r="Z435" i="11"/>
  <c r="Z443" i="11"/>
  <c r="Z463" i="11"/>
  <c r="Z474" i="11"/>
  <c r="Z485" i="11"/>
  <c r="Z444" i="11"/>
  <c r="Z464" i="11"/>
  <c r="Z478" i="11"/>
  <c r="Z486" i="11"/>
  <c r="Z495" i="11"/>
  <c r="Z423" i="11"/>
  <c r="Z434" i="11"/>
  <c r="Z445" i="11"/>
  <c r="Z492" i="11"/>
  <c r="Z436" i="11"/>
  <c r="Z446" i="11"/>
  <c r="Z460" i="11"/>
  <c r="Z483" i="11"/>
  <c r="Z488" i="11"/>
  <c r="Z497" i="11"/>
  <c r="Z432" i="11"/>
  <c r="Z454" i="11"/>
  <c r="Z462" i="11"/>
  <c r="Z437" i="11"/>
  <c r="Z494" i="11"/>
  <c r="Z427" i="11"/>
  <c r="Z424" i="11"/>
  <c r="Z448" i="11"/>
  <c r="Z433" i="11"/>
  <c r="Z489" i="11"/>
  <c r="Z375" i="11"/>
  <c r="Z378" i="11"/>
  <c r="Z125" i="11"/>
  <c r="Z103" i="11"/>
  <c r="Z143" i="11"/>
  <c r="Z403" i="11"/>
  <c r="Z408" i="11"/>
  <c r="Z412" i="11"/>
  <c r="Z418" i="11"/>
  <c r="Z422" i="11"/>
  <c r="Z402" i="11"/>
  <c r="Z416" i="11"/>
  <c r="Z404" i="11"/>
  <c r="Z410" i="11"/>
  <c r="Z487" i="11"/>
  <c r="Z405" i="11"/>
  <c r="Z411" i="11"/>
  <c r="Z419" i="11"/>
  <c r="Z413" i="11"/>
  <c r="Z138" i="11"/>
  <c r="Z59" i="11"/>
  <c r="Z459" i="11"/>
  <c r="Z484" i="11"/>
  <c r="Z430" i="11"/>
  <c r="Z46" i="11"/>
  <c r="Z41" i="11"/>
  <c r="Z45" i="11"/>
  <c r="Z42" i="11"/>
  <c r="Z47" i="11"/>
  <c r="Z43" i="11"/>
  <c r="Z39" i="11"/>
  <c r="Z491" i="11"/>
  <c r="Z442" i="11"/>
  <c r="Z387" i="11"/>
  <c r="Z386" i="11"/>
  <c r="Z382" i="11"/>
  <c r="Z400" i="11"/>
  <c r="Z116" i="11"/>
  <c r="Z380" i="11"/>
  <c r="Z385" i="11"/>
  <c r="Z66" i="11"/>
  <c r="Z67" i="11"/>
  <c r="Z75" i="11"/>
  <c r="Z467" i="11"/>
  <c r="Z20" i="11"/>
  <c r="Z24" i="11"/>
  <c r="Z21" i="11"/>
  <c r="Z22" i="11"/>
  <c r="Z60" i="11"/>
  <c r="Z23" i="11"/>
  <c r="Z81" i="11"/>
  <c r="Z465" i="11"/>
  <c r="Z496" i="11"/>
  <c r="Z479" i="11"/>
  <c r="Z482" i="11"/>
  <c r="Z12" i="11"/>
  <c r="Z16" i="11"/>
  <c r="Z28" i="11"/>
  <c r="Z32" i="11"/>
  <c r="Z36" i="11"/>
  <c r="Z18" i="11"/>
  <c r="Z26" i="11"/>
  <c r="Z34" i="11"/>
  <c r="Z27" i="11"/>
  <c r="Z35" i="11"/>
  <c r="Z13" i="11"/>
  <c r="Z17" i="11"/>
  <c r="Z25" i="11"/>
  <c r="Z29" i="11"/>
  <c r="Z33" i="11"/>
  <c r="Z37" i="11"/>
  <c r="Z14" i="11"/>
  <c r="Z30" i="11"/>
  <c r="Z11" i="11"/>
  <c r="Z31" i="11"/>
  <c r="Z19" i="11"/>
  <c r="Z202" i="11"/>
  <c r="Z152" i="11"/>
  <c r="Z157" i="11"/>
  <c r="Z162" i="11"/>
  <c r="Z166" i="11"/>
  <c r="Z171" i="11"/>
  <c r="Z176" i="11"/>
  <c r="Z185" i="11"/>
  <c r="Z189" i="11"/>
  <c r="Z193" i="11"/>
  <c r="Z197" i="11"/>
  <c r="Z203" i="11"/>
  <c r="Z209" i="11"/>
  <c r="Z213" i="11"/>
  <c r="Z219" i="11"/>
  <c r="Z234" i="11"/>
  <c r="Z239" i="11"/>
  <c r="Z244" i="11"/>
  <c r="Z254" i="11"/>
  <c r="Z260" i="11"/>
  <c r="Z265" i="11"/>
  <c r="Z269" i="11"/>
  <c r="Z275" i="11"/>
  <c r="Z285" i="11"/>
  <c r="Z289" i="11"/>
  <c r="Z298" i="11"/>
  <c r="Z304" i="11"/>
  <c r="Z313" i="11"/>
  <c r="Z320" i="11"/>
  <c r="Z326" i="11"/>
  <c r="Z330" i="11"/>
  <c r="Z336" i="11"/>
  <c r="Z340" i="11"/>
  <c r="Z344" i="11"/>
  <c r="Z348" i="11"/>
  <c r="Z352" i="11"/>
  <c r="Z357" i="11"/>
  <c r="Z361" i="11"/>
  <c r="Z366" i="11"/>
  <c r="Z370" i="11"/>
  <c r="Z374" i="11"/>
  <c r="Z151" i="11"/>
  <c r="Z158" i="11"/>
  <c r="Z164" i="11"/>
  <c r="Z170" i="11"/>
  <c r="Z194" i="11"/>
  <c r="Z200" i="11"/>
  <c r="Z214" i="11"/>
  <c r="Z221" i="11"/>
  <c r="Z236" i="11"/>
  <c r="Z241" i="11"/>
  <c r="Z256" i="11"/>
  <c r="Z263" i="11"/>
  <c r="Z268" i="11"/>
  <c r="Z278" i="11"/>
  <c r="Z283" i="11"/>
  <c r="Z288" i="11"/>
  <c r="Z300" i="11"/>
  <c r="Z306" i="11"/>
  <c r="Z312" i="11"/>
  <c r="Z328" i="11"/>
  <c r="Z335" i="11"/>
  <c r="Z341" i="11"/>
  <c r="Z346" i="11"/>
  <c r="Z351" i="11"/>
  <c r="Z358" i="11"/>
  <c r="Z363" i="11"/>
  <c r="Z369" i="11"/>
  <c r="Z153" i="11"/>
  <c r="Z159" i="11"/>
  <c r="Z172" i="11"/>
  <c r="Z190" i="11"/>
  <c r="Z201" i="11"/>
  <c r="Z210" i="11"/>
  <c r="Z215" i="11"/>
  <c r="Z237" i="11"/>
  <c r="Z250" i="11"/>
  <c r="Z257" i="11"/>
  <c r="Z270" i="11"/>
  <c r="Z279" i="11"/>
  <c r="Z291" i="11"/>
  <c r="Z301" i="11"/>
  <c r="Z314" i="11"/>
  <c r="Z323" i="11"/>
  <c r="Z329" i="11"/>
  <c r="Z337" i="11"/>
  <c r="Z342" i="11"/>
  <c r="Z347" i="11"/>
  <c r="Z354" i="11"/>
  <c r="Z359" i="11"/>
  <c r="Z364" i="11"/>
  <c r="Z371" i="11"/>
  <c r="Z148" i="11"/>
  <c r="Z154" i="11"/>
  <c r="Z161" i="11"/>
  <c r="Z167" i="11"/>
  <c r="Z174" i="11"/>
  <c r="Z179" i="11"/>
  <c r="Z186" i="11"/>
  <c r="Z205" i="11"/>
  <c r="Z211" i="11"/>
  <c r="Z218" i="11"/>
  <c r="Z232" i="11"/>
  <c r="Z245" i="11"/>
  <c r="Z251" i="11"/>
  <c r="Z258" i="11"/>
  <c r="Z286" i="11"/>
  <c r="Z303" i="11"/>
  <c r="Z310" i="11"/>
  <c r="Z317" i="11"/>
  <c r="Z324" i="11"/>
  <c r="Z331" i="11"/>
  <c r="Z338" i="11"/>
  <c r="Z349" i="11"/>
  <c r="Z355" i="11"/>
  <c r="Z360" i="11"/>
  <c r="Z367" i="11"/>
  <c r="Z372" i="11"/>
  <c r="Z168" i="11"/>
  <c r="Z192" i="11"/>
  <c r="Z220" i="11"/>
  <c r="Z246" i="11"/>
  <c r="Z274" i="11"/>
  <c r="Z305" i="11"/>
  <c r="Z356" i="11"/>
  <c r="Z175" i="11"/>
  <c r="Z199" i="11"/>
  <c r="Z226" i="11"/>
  <c r="Z282" i="11"/>
  <c r="Z311" i="11"/>
  <c r="Z339" i="11"/>
  <c r="Z362" i="11"/>
  <c r="Z182" i="11"/>
  <c r="Z262" i="11"/>
  <c r="Z318" i="11"/>
  <c r="Z345" i="11"/>
  <c r="Z368" i="11"/>
  <c r="Z240" i="11"/>
  <c r="Z350" i="11"/>
  <c r="Z327" i="11"/>
  <c r="Z163" i="11"/>
  <c r="Z373" i="11"/>
  <c r="Z212" i="11"/>
  <c r="Z187" i="11"/>
  <c r="Z297" i="11"/>
  <c r="Z476" i="11"/>
  <c r="Z127" i="11"/>
  <c r="Z383" i="11"/>
  <c r="Z94" i="11"/>
  <c r="Z64" i="11"/>
  <c r="Z421" i="11"/>
  <c r="Z420" i="11"/>
  <c r="Z229" i="11"/>
  <c r="Z249" i="11"/>
  <c r="Z281" i="11"/>
  <c r="Z321" i="11"/>
  <c r="Z307" i="11"/>
  <c r="Z225" i="11"/>
  <c r="Z272" i="11"/>
  <c r="Z149" i="11"/>
  <c r="Z156" i="11"/>
  <c r="Z498" i="11"/>
  <c r="Z309" i="11"/>
  <c r="Z177" i="11"/>
  <c r="Z183" i="11"/>
  <c r="Z188" i="11"/>
  <c r="Z208" i="11"/>
  <c r="Z227" i="11"/>
  <c r="Z184" i="11"/>
  <c r="Z195" i="11"/>
  <c r="Z222" i="11"/>
  <c r="Z231" i="11"/>
  <c r="Z242" i="11"/>
  <c r="Z264" i="11"/>
  <c r="Z191" i="11"/>
  <c r="Z238" i="11"/>
  <c r="Z266" i="11"/>
  <c r="Z280" i="11"/>
  <c r="Z253" i="11"/>
  <c r="Z287" i="11"/>
  <c r="Z267" i="11"/>
  <c r="Z471" i="11"/>
  <c r="Z379" i="11"/>
  <c r="Z458" i="11"/>
  <c r="Z118" i="11"/>
  <c r="Z79" i="11"/>
  <c r="Z136" i="11"/>
  <c r="Z144" i="11"/>
  <c r="Z121" i="11"/>
  <c r="Z147" i="11"/>
  <c r="Z392" i="11"/>
  <c r="Z91" i="11"/>
  <c r="Z92" i="11"/>
  <c r="Z133" i="11"/>
  <c r="Z132" i="11"/>
  <c r="Z73" i="11"/>
  <c r="Z120" i="11"/>
  <c r="Z146" i="11"/>
  <c r="Z114" i="11"/>
  <c r="Z457" i="11"/>
  <c r="Z428" i="11"/>
  <c r="Z452" i="11"/>
  <c r="Z425" i="11"/>
  <c r="Z453" i="11"/>
  <c r="Z38" i="11"/>
  <c r="Z131" i="11"/>
  <c r="Z61" i="11"/>
  <c r="Z450" i="11"/>
  <c r="Z451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1" i="11"/>
  <c r="AG32" i="11"/>
  <c r="AG33" i="11"/>
  <c r="AG34" i="11"/>
  <c r="AG35" i="11"/>
  <c r="AG36" i="11"/>
  <c r="AG37" i="11"/>
  <c r="AG38" i="11"/>
  <c r="AG39" i="11"/>
  <c r="AG40" i="11"/>
  <c r="AG41" i="11"/>
  <c r="AG42" i="11"/>
  <c r="AG43" i="11"/>
  <c r="AG44" i="11"/>
  <c r="AG45" i="11"/>
  <c r="AG46" i="11"/>
  <c r="AG47" i="11"/>
  <c r="AG48" i="11"/>
  <c r="AG49" i="11"/>
  <c r="AG50" i="11"/>
  <c r="BA19" i="11"/>
  <c r="BA20" i="11"/>
  <c r="BA21" i="11"/>
  <c r="BA22" i="11"/>
  <c r="BA23" i="11"/>
  <c r="BA24" i="11"/>
  <c r="BA25" i="11"/>
  <c r="BA26" i="11"/>
  <c r="BA27" i="11"/>
  <c r="BA28" i="11"/>
  <c r="BA29" i="11"/>
  <c r="BA30" i="11"/>
  <c r="BA31" i="11"/>
  <c r="BA32" i="11"/>
  <c r="BA33" i="11"/>
  <c r="BA34" i="11"/>
  <c r="BA35" i="11"/>
  <c r="BA36" i="11"/>
  <c r="BA37" i="11"/>
  <c r="BA38" i="11"/>
  <c r="BA39" i="11"/>
  <c r="BA40" i="11"/>
  <c r="BA41" i="11"/>
  <c r="BA42" i="11"/>
  <c r="BA43" i="11"/>
  <c r="BA44" i="11"/>
  <c r="BA45" i="11"/>
  <c r="BA46" i="11"/>
  <c r="BA47" i="11"/>
  <c r="BA48" i="11"/>
  <c r="BA49" i="11"/>
  <c r="BA50" i="11"/>
  <c r="Z9" i="11" l="1"/>
  <c r="P12" i="11"/>
  <c r="P13" i="11"/>
  <c r="P14" i="11"/>
  <c r="P15" i="11"/>
  <c r="P16" i="11"/>
  <c r="P17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Q14" i="11"/>
  <c r="Q15" i="11"/>
  <c r="Q16" i="11"/>
  <c r="Q17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P9" i="11" l="1"/>
  <c r="G16" i="11"/>
  <c r="G17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H16" i="11"/>
  <c r="H17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T16" i="11"/>
  <c r="T17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U16" i="11"/>
  <c r="U17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AG16" i="11"/>
  <c r="AG17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BA16" i="11"/>
  <c r="BA17" i="11"/>
  <c r="BA51" i="11"/>
  <c r="BA52" i="11"/>
  <c r="BA53" i="11"/>
  <c r="BA54" i="11"/>
  <c r="BA55" i="11"/>
  <c r="BA56" i="11"/>
  <c r="BA57" i="11"/>
  <c r="BA58" i="11"/>
  <c r="BA59" i="11"/>
  <c r="BA60" i="11"/>
  <c r="BA61" i="11"/>
  <c r="BA62" i="11"/>
  <c r="BA63" i="11"/>
  <c r="BA64" i="11"/>
  <c r="BA65" i="11"/>
  <c r="BA66" i="11"/>
  <c r="BA67" i="11"/>
  <c r="BA68" i="11"/>
  <c r="BA69" i="11"/>
  <c r="BA70" i="11"/>
  <c r="Q12" i="11"/>
  <c r="Q13" i="11"/>
  <c r="Q9" i="11" l="1"/>
  <c r="G78" i="11"/>
  <c r="H78" i="11"/>
  <c r="T78" i="11"/>
  <c r="U78" i="11"/>
  <c r="AG78" i="11"/>
  <c r="BA78" i="11"/>
  <c r="G79" i="11"/>
  <c r="H79" i="11"/>
  <c r="T79" i="11"/>
  <c r="U79" i="11"/>
  <c r="AG79" i="11"/>
  <c r="BA79" i="11"/>
  <c r="G80" i="11"/>
  <c r="H80" i="11"/>
  <c r="T80" i="11"/>
  <c r="U80" i="11"/>
  <c r="AG80" i="11"/>
  <c r="BA80" i="11"/>
  <c r="G81" i="11"/>
  <c r="H81" i="11"/>
  <c r="T81" i="11"/>
  <c r="U81" i="11"/>
  <c r="AG81" i="11"/>
  <c r="BA81" i="11"/>
  <c r="G82" i="11"/>
  <c r="H82" i="11"/>
  <c r="T82" i="11"/>
  <c r="U82" i="11"/>
  <c r="AG82" i="11"/>
  <c r="BA82" i="11"/>
  <c r="G83" i="11"/>
  <c r="H83" i="11"/>
  <c r="T83" i="11"/>
  <c r="U83" i="11"/>
  <c r="AG83" i="11"/>
  <c r="BA83" i="11"/>
  <c r="G84" i="11"/>
  <c r="H84" i="11"/>
  <c r="T84" i="11"/>
  <c r="U84" i="11"/>
  <c r="AG84" i="11"/>
  <c r="BA84" i="11"/>
  <c r="G85" i="11"/>
  <c r="H85" i="11"/>
  <c r="T85" i="11"/>
  <c r="U85" i="11"/>
  <c r="AG85" i="11"/>
  <c r="BA85" i="11"/>
  <c r="G86" i="11"/>
  <c r="H86" i="11"/>
  <c r="T86" i="11"/>
  <c r="U86" i="11"/>
  <c r="AG86" i="11"/>
  <c r="BA86" i="11"/>
  <c r="G87" i="11"/>
  <c r="H87" i="11"/>
  <c r="T87" i="11"/>
  <c r="U87" i="11"/>
  <c r="AG87" i="11"/>
  <c r="BA87" i="11"/>
  <c r="G88" i="11"/>
  <c r="H88" i="11"/>
  <c r="T88" i="11"/>
  <c r="U88" i="11"/>
  <c r="AG88" i="11"/>
  <c r="BA88" i="11"/>
  <c r="G89" i="11"/>
  <c r="H89" i="11"/>
  <c r="T89" i="11"/>
  <c r="U89" i="11"/>
  <c r="AG89" i="11"/>
  <c r="BA89" i="11"/>
  <c r="G90" i="11"/>
  <c r="H90" i="11"/>
  <c r="T90" i="11"/>
  <c r="U90" i="11"/>
  <c r="AG90" i="11"/>
  <c r="BA90" i="11"/>
  <c r="G91" i="11"/>
  <c r="H91" i="11"/>
  <c r="T91" i="11"/>
  <c r="U91" i="11"/>
  <c r="AG91" i="11"/>
  <c r="BA91" i="11"/>
  <c r="G92" i="11"/>
  <c r="H92" i="11"/>
  <c r="T92" i="11"/>
  <c r="U92" i="11"/>
  <c r="AG92" i="11"/>
  <c r="BA92" i="11"/>
  <c r="G12" i="11" l="1"/>
  <c r="G13" i="11"/>
  <c r="G14" i="11"/>
  <c r="G15" i="11"/>
  <c r="G71" i="11"/>
  <c r="G72" i="11"/>
  <c r="G73" i="11"/>
  <c r="G74" i="11"/>
  <c r="G75" i="11"/>
  <c r="G76" i="11"/>
  <c r="G77" i="11"/>
  <c r="H12" i="11"/>
  <c r="H13" i="11"/>
  <c r="H14" i="11"/>
  <c r="H15" i="11"/>
  <c r="H71" i="11"/>
  <c r="H72" i="11"/>
  <c r="H73" i="11"/>
  <c r="H74" i="11"/>
  <c r="H75" i="11"/>
  <c r="H76" i="11"/>
  <c r="H77" i="11"/>
  <c r="T12" i="11"/>
  <c r="T13" i="11"/>
  <c r="T14" i="11"/>
  <c r="T15" i="11"/>
  <c r="T71" i="11"/>
  <c r="T72" i="11"/>
  <c r="T73" i="11"/>
  <c r="T74" i="11"/>
  <c r="T75" i="11"/>
  <c r="T76" i="11"/>
  <c r="T77" i="11"/>
  <c r="U12" i="11"/>
  <c r="U13" i="11"/>
  <c r="U14" i="11"/>
  <c r="U15" i="11"/>
  <c r="U71" i="11"/>
  <c r="U72" i="11"/>
  <c r="U73" i="11"/>
  <c r="U74" i="11"/>
  <c r="U75" i="11"/>
  <c r="U76" i="11"/>
  <c r="U77" i="11"/>
  <c r="AG11" i="11"/>
  <c r="AG12" i="11"/>
  <c r="AG13" i="11"/>
  <c r="AG14" i="11"/>
  <c r="AG15" i="11"/>
  <c r="AG71" i="11"/>
  <c r="AG72" i="11"/>
  <c r="AG73" i="11"/>
  <c r="AG74" i="11"/>
  <c r="AG75" i="11"/>
  <c r="AG76" i="11"/>
  <c r="AG77" i="11"/>
  <c r="BA11" i="11"/>
  <c r="BA12" i="11"/>
  <c r="BA13" i="11"/>
  <c r="BA14" i="11"/>
  <c r="BA15" i="11"/>
  <c r="BA71" i="11"/>
  <c r="BA72" i="11"/>
  <c r="BA73" i="11"/>
  <c r="BA74" i="11"/>
  <c r="BA75" i="11"/>
  <c r="BA76" i="11"/>
  <c r="BA77" i="11"/>
  <c r="BA9" i="11" l="1"/>
  <c r="H15" i="13"/>
  <c r="J26" i="13"/>
  <c r="I26" i="13"/>
  <c r="H26" i="13"/>
  <c r="E26" i="13"/>
  <c r="F26" i="13"/>
  <c r="D26" i="13"/>
  <c r="F21" i="13"/>
  <c r="I22" i="13"/>
  <c r="J23" i="13"/>
  <c r="F23" i="13"/>
  <c r="H21" i="13"/>
  <c r="E22" i="13"/>
  <c r="J22" i="13"/>
  <c r="H23" i="13"/>
  <c r="I21" i="13"/>
  <c r="D21" i="13"/>
  <c r="I23" i="13"/>
  <c r="D23" i="13"/>
  <c r="F22" i="13"/>
  <c r="J21" i="13"/>
  <c r="E23" i="13"/>
  <c r="E21" i="13"/>
  <c r="D22" i="13"/>
  <c r="H22" i="13"/>
  <c r="D20" i="13"/>
  <c r="D17" i="13"/>
  <c r="I17" i="13"/>
  <c r="F17" i="13"/>
  <c r="E17" i="13"/>
  <c r="D15" i="13"/>
  <c r="E15" i="13"/>
  <c r="I15" i="13"/>
  <c r="J15" i="13"/>
  <c r="F15" i="13"/>
  <c r="E35" i="13"/>
  <c r="F35" i="13"/>
  <c r="D34" i="13"/>
  <c r="D35" i="13"/>
  <c r="F34" i="13"/>
  <c r="E34" i="13"/>
  <c r="J27" i="13" l="1"/>
  <c r="F28" i="13" s="1"/>
  <c r="I27" i="13"/>
  <c r="E28" i="13" s="1"/>
  <c r="H27" i="13"/>
  <c r="J25" i="13"/>
  <c r="I25" i="13"/>
  <c r="H25" i="13"/>
  <c r="J24" i="13"/>
  <c r="I24" i="13"/>
  <c r="H24" i="13"/>
  <c r="J20" i="13"/>
  <c r="I20" i="13"/>
  <c r="H20" i="13"/>
  <c r="J16" i="13"/>
  <c r="I16" i="13"/>
  <c r="H16" i="13"/>
  <c r="J14" i="13"/>
  <c r="I14" i="13"/>
  <c r="H14" i="13"/>
  <c r="J13" i="13"/>
  <c r="I13" i="13"/>
  <c r="H13" i="13"/>
  <c r="J12" i="13"/>
  <c r="I12" i="13"/>
  <c r="H12" i="13"/>
  <c r="J11" i="13"/>
  <c r="I11" i="13"/>
  <c r="H11" i="13"/>
  <c r="J9" i="13"/>
  <c r="I9" i="13"/>
  <c r="H9" i="13"/>
  <c r="K16" i="13" l="1"/>
  <c r="H8" i="13"/>
  <c r="I8" i="13"/>
  <c r="J8" i="13"/>
  <c r="K12" i="13"/>
  <c r="H9" i="11"/>
  <c r="G9" i="11"/>
  <c r="U9" i="11"/>
  <c r="T9" i="11"/>
  <c r="D9" i="13" l="1"/>
  <c r="AG9" i="11" l="1"/>
  <c r="H17" i="13" l="1"/>
  <c r="J17" i="13"/>
  <c r="I10" i="13"/>
  <c r="H10" i="13"/>
  <c r="J10" i="13"/>
  <c r="D28" i="13"/>
  <c r="F27" i="13"/>
  <c r="F30" i="13" s="1"/>
  <c r="E27" i="13"/>
  <c r="E30" i="13" s="1"/>
  <c r="D27" i="13"/>
  <c r="F25" i="13"/>
  <c r="E25" i="13"/>
  <c r="D25" i="13"/>
  <c r="F24" i="13"/>
  <c r="E24" i="13"/>
  <c r="D24" i="13"/>
  <c r="F20" i="13"/>
  <c r="E20" i="13"/>
  <c r="F16" i="13"/>
  <c r="E16" i="13"/>
  <c r="D16" i="13"/>
  <c r="F14" i="13"/>
  <c r="E14" i="13"/>
  <c r="D14" i="13"/>
  <c r="F13" i="13"/>
  <c r="E13" i="13"/>
  <c r="D13" i="13"/>
  <c r="F12" i="13"/>
  <c r="E12" i="13"/>
  <c r="D12" i="13"/>
  <c r="F11" i="13"/>
  <c r="E11" i="13"/>
  <c r="D11" i="13"/>
  <c r="F9" i="13"/>
  <c r="E9" i="13"/>
  <c r="G16" i="13" l="1"/>
  <c r="F8" i="13"/>
  <c r="D8" i="13"/>
  <c r="E8" i="13"/>
  <c r="H19" i="13"/>
  <c r="J18" i="13"/>
  <c r="J19" i="13"/>
  <c r="I18" i="13"/>
  <c r="I19" i="13"/>
  <c r="H18" i="13"/>
  <c r="G12" i="13"/>
  <c r="D30" i="13"/>
  <c r="K19" i="13" l="1"/>
  <c r="F10" i="13"/>
  <c r="E10" i="13"/>
  <c r="D10" i="13"/>
  <c r="D19" i="13" l="1"/>
  <c r="F18" i="13"/>
  <c r="F19" i="13"/>
  <c r="E18" i="13"/>
  <c r="E19" i="13"/>
  <c r="D18" i="13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2" i="2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E7086" i="3"/>
  <c r="E7087" i="3"/>
  <c r="E7088" i="3"/>
  <c r="E7089" i="3"/>
  <c r="E7090" i="3"/>
  <c r="E7091" i="3"/>
  <c r="E7092" i="3"/>
  <c r="E7093" i="3"/>
  <c r="E7094" i="3"/>
  <c r="E7095" i="3"/>
  <c r="E7096" i="3"/>
  <c r="E7097" i="3"/>
  <c r="E7098" i="3"/>
  <c r="E7099" i="3"/>
  <c r="E7100" i="3"/>
  <c r="E7101" i="3"/>
  <c r="E7102" i="3"/>
  <c r="E7103" i="3"/>
  <c r="E7104" i="3"/>
  <c r="E7105" i="3"/>
  <c r="E7106" i="3"/>
  <c r="E7107" i="3"/>
  <c r="E7108" i="3"/>
  <c r="E7109" i="3"/>
  <c r="E7110" i="3"/>
  <c r="E7111" i="3"/>
  <c r="E7112" i="3"/>
  <c r="E7113" i="3"/>
  <c r="E7114" i="3"/>
  <c r="E7115" i="3"/>
  <c r="E7116" i="3"/>
  <c r="E7117" i="3"/>
  <c r="E7118" i="3"/>
  <c r="E7119" i="3"/>
  <c r="E7120" i="3"/>
  <c r="E7121" i="3"/>
  <c r="E7122" i="3"/>
  <c r="E7123" i="3"/>
  <c r="E7124" i="3"/>
  <c r="E7125" i="3"/>
  <c r="E7126" i="3"/>
  <c r="E7127" i="3"/>
  <c r="E7128" i="3"/>
  <c r="E7129" i="3"/>
  <c r="E7130" i="3"/>
  <c r="E7131" i="3"/>
  <c r="E7132" i="3"/>
  <c r="E7133" i="3"/>
  <c r="E7134" i="3"/>
  <c r="E7135" i="3"/>
  <c r="E7136" i="3"/>
  <c r="E7137" i="3"/>
  <c r="E7138" i="3"/>
  <c r="E7139" i="3"/>
  <c r="E7140" i="3"/>
  <c r="E7141" i="3"/>
  <c r="E7142" i="3"/>
  <c r="E7143" i="3"/>
  <c r="E7144" i="3"/>
  <c r="E7145" i="3"/>
  <c r="E7146" i="3"/>
  <c r="E7147" i="3"/>
  <c r="E7148" i="3"/>
  <c r="E7149" i="3"/>
  <c r="E7150" i="3"/>
  <c r="E7151" i="3"/>
  <c r="E7152" i="3"/>
  <c r="E7153" i="3"/>
  <c r="E7154" i="3"/>
  <c r="E7155" i="3"/>
  <c r="E7156" i="3"/>
  <c r="E7157" i="3"/>
  <c r="E7158" i="3"/>
  <c r="E7159" i="3"/>
  <c r="E7160" i="3"/>
  <c r="E7161" i="3"/>
  <c r="E7162" i="3"/>
  <c r="E7163" i="3"/>
  <c r="E7164" i="3"/>
  <c r="E7165" i="3"/>
  <c r="E7166" i="3"/>
  <c r="E7167" i="3"/>
  <c r="E7168" i="3"/>
  <c r="E7169" i="3"/>
  <c r="E7170" i="3"/>
  <c r="E7171" i="3"/>
  <c r="E7172" i="3"/>
  <c r="E7173" i="3"/>
  <c r="E7174" i="3"/>
  <c r="E7175" i="3"/>
  <c r="E7176" i="3"/>
  <c r="E7177" i="3"/>
  <c r="E7178" i="3"/>
  <c r="E7179" i="3"/>
  <c r="E7180" i="3"/>
  <c r="E7181" i="3"/>
  <c r="E7182" i="3"/>
  <c r="E7183" i="3"/>
  <c r="E7184" i="3"/>
  <c r="E7185" i="3"/>
  <c r="E7186" i="3"/>
  <c r="E7187" i="3"/>
  <c r="E7188" i="3"/>
  <c r="E7189" i="3"/>
  <c r="E7190" i="3"/>
  <c r="E7191" i="3"/>
  <c r="E7192" i="3"/>
  <c r="E7193" i="3"/>
  <c r="E7194" i="3"/>
  <c r="E7195" i="3"/>
  <c r="E7196" i="3"/>
  <c r="E7197" i="3"/>
  <c r="E7198" i="3"/>
  <c r="E7199" i="3"/>
  <c r="E7200" i="3"/>
  <c r="E7201" i="3"/>
  <c r="E7202" i="3"/>
  <c r="E7203" i="3"/>
  <c r="E7204" i="3"/>
  <c r="E7205" i="3"/>
  <c r="E7206" i="3"/>
  <c r="E7207" i="3"/>
  <c r="E7208" i="3"/>
  <c r="E7209" i="3"/>
  <c r="E7210" i="3"/>
  <c r="E7211" i="3"/>
  <c r="E7212" i="3"/>
  <c r="E7213" i="3"/>
  <c r="E7214" i="3"/>
  <c r="E7215" i="3"/>
  <c r="E7216" i="3"/>
  <c r="E7217" i="3"/>
  <c r="E7218" i="3"/>
  <c r="E7219" i="3"/>
  <c r="E7220" i="3"/>
  <c r="E7221" i="3"/>
  <c r="E7222" i="3"/>
  <c r="E7223" i="3"/>
  <c r="E7224" i="3"/>
  <c r="E7225" i="3"/>
  <c r="E7226" i="3"/>
  <c r="E7227" i="3"/>
  <c r="E7228" i="3"/>
  <c r="E7229" i="3"/>
  <c r="E7230" i="3"/>
  <c r="E7231" i="3"/>
  <c r="E7232" i="3"/>
  <c r="E7233" i="3"/>
  <c r="E7234" i="3"/>
  <c r="E7235" i="3"/>
  <c r="E7236" i="3"/>
  <c r="E7237" i="3"/>
  <c r="E7238" i="3"/>
  <c r="E7239" i="3"/>
  <c r="E7240" i="3"/>
  <c r="E7241" i="3"/>
  <c r="E7242" i="3"/>
  <c r="E7243" i="3"/>
  <c r="E7244" i="3"/>
  <c r="E7245" i="3"/>
  <c r="E7246" i="3"/>
  <c r="E7247" i="3"/>
  <c r="E7248" i="3"/>
  <c r="E7249" i="3"/>
  <c r="E7250" i="3"/>
  <c r="E7251" i="3"/>
  <c r="E7252" i="3"/>
  <c r="E7253" i="3"/>
  <c r="E7254" i="3"/>
  <c r="E7255" i="3"/>
  <c r="E7256" i="3"/>
  <c r="E7257" i="3"/>
  <c r="E7258" i="3"/>
  <c r="E7259" i="3"/>
  <c r="E7260" i="3"/>
  <c r="E7261" i="3"/>
  <c r="E7262" i="3"/>
  <c r="E7263" i="3"/>
  <c r="E7264" i="3"/>
  <c r="E7265" i="3"/>
  <c r="E7266" i="3"/>
  <c r="E7267" i="3"/>
  <c r="E7268" i="3"/>
  <c r="E7269" i="3"/>
  <c r="E7270" i="3"/>
  <c r="E7271" i="3"/>
  <c r="E7272" i="3"/>
  <c r="E7273" i="3"/>
  <c r="E7274" i="3"/>
  <c r="E7275" i="3"/>
  <c r="E7276" i="3"/>
  <c r="E7277" i="3"/>
  <c r="E7278" i="3"/>
  <c r="E7279" i="3"/>
  <c r="E7280" i="3"/>
  <c r="E7281" i="3"/>
  <c r="E7282" i="3"/>
  <c r="E7283" i="3"/>
  <c r="E7284" i="3"/>
  <c r="E7285" i="3"/>
  <c r="E7286" i="3"/>
  <c r="E7287" i="3"/>
  <c r="E7288" i="3"/>
  <c r="E7289" i="3"/>
  <c r="E7290" i="3"/>
  <c r="E7291" i="3"/>
  <c r="E7292" i="3"/>
  <c r="E7293" i="3"/>
  <c r="E7294" i="3"/>
  <c r="E7295" i="3"/>
  <c r="E7296" i="3"/>
  <c r="E7297" i="3"/>
  <c r="E7298" i="3"/>
  <c r="E7299" i="3"/>
  <c r="E7300" i="3"/>
  <c r="E7301" i="3"/>
  <c r="E7302" i="3"/>
  <c r="E7303" i="3"/>
  <c r="E7304" i="3"/>
  <c r="E7305" i="3"/>
  <c r="E7306" i="3"/>
  <c r="E7307" i="3"/>
  <c r="E7308" i="3"/>
  <c r="E7309" i="3"/>
  <c r="E7310" i="3"/>
  <c r="E7311" i="3"/>
  <c r="E7312" i="3"/>
  <c r="E7313" i="3"/>
  <c r="E7314" i="3"/>
  <c r="E7315" i="3"/>
  <c r="E7316" i="3"/>
  <c r="E7317" i="3"/>
  <c r="E7318" i="3"/>
  <c r="E7319" i="3"/>
  <c r="E7320" i="3"/>
  <c r="E7321" i="3"/>
  <c r="E7322" i="3"/>
  <c r="E7323" i="3"/>
  <c r="E7324" i="3"/>
  <c r="E7325" i="3"/>
  <c r="E7326" i="3"/>
  <c r="E7327" i="3"/>
  <c r="E7328" i="3"/>
  <c r="E7329" i="3"/>
  <c r="E7330" i="3"/>
  <c r="E7331" i="3"/>
  <c r="E7332" i="3"/>
  <c r="E7333" i="3"/>
  <c r="E7334" i="3"/>
  <c r="E7335" i="3"/>
  <c r="E7336" i="3"/>
  <c r="E7337" i="3"/>
  <c r="E7338" i="3"/>
  <c r="E7339" i="3"/>
  <c r="E7340" i="3"/>
  <c r="E7341" i="3"/>
  <c r="E7342" i="3"/>
  <c r="E7343" i="3"/>
  <c r="E7344" i="3"/>
  <c r="E7345" i="3"/>
  <c r="E7346" i="3"/>
  <c r="E7347" i="3"/>
  <c r="E7348" i="3"/>
  <c r="E7349" i="3"/>
  <c r="E7350" i="3"/>
  <c r="E7351" i="3"/>
  <c r="E7352" i="3"/>
  <c r="E7353" i="3"/>
  <c r="E7354" i="3"/>
  <c r="E7355" i="3"/>
  <c r="E7356" i="3"/>
  <c r="E7357" i="3"/>
  <c r="E7358" i="3"/>
  <c r="E7359" i="3"/>
  <c r="E7360" i="3"/>
  <c r="E7361" i="3"/>
  <c r="E7362" i="3"/>
  <c r="E7363" i="3"/>
  <c r="E7364" i="3"/>
  <c r="E7365" i="3"/>
  <c r="E7366" i="3"/>
  <c r="E7367" i="3"/>
  <c r="E7368" i="3"/>
  <c r="E7369" i="3"/>
  <c r="E7370" i="3"/>
  <c r="E7371" i="3"/>
  <c r="E7372" i="3"/>
  <c r="E7373" i="3"/>
  <c r="E7374" i="3"/>
  <c r="E7375" i="3"/>
  <c r="E7376" i="3"/>
  <c r="E7377" i="3"/>
  <c r="E7378" i="3"/>
  <c r="E7379" i="3"/>
  <c r="E7380" i="3"/>
  <c r="E7381" i="3"/>
  <c r="E7382" i="3"/>
  <c r="E7383" i="3"/>
  <c r="E7384" i="3"/>
  <c r="E7385" i="3"/>
  <c r="E7386" i="3"/>
  <c r="E7387" i="3"/>
  <c r="E7388" i="3"/>
  <c r="E7389" i="3"/>
  <c r="E7390" i="3"/>
  <c r="E7391" i="3"/>
  <c r="E7392" i="3"/>
  <c r="E7393" i="3"/>
  <c r="E7394" i="3"/>
  <c r="E7395" i="3"/>
  <c r="E7396" i="3"/>
  <c r="E7397" i="3"/>
  <c r="E7398" i="3"/>
  <c r="E7399" i="3"/>
  <c r="E7400" i="3"/>
  <c r="E7401" i="3"/>
  <c r="E7402" i="3"/>
  <c r="E7403" i="3"/>
  <c r="E7404" i="3"/>
  <c r="E7405" i="3"/>
  <c r="E7406" i="3"/>
  <c r="E7407" i="3"/>
  <c r="E7408" i="3"/>
  <c r="E7409" i="3"/>
  <c r="E7410" i="3"/>
  <c r="E7411" i="3"/>
  <c r="E7412" i="3"/>
  <c r="E7413" i="3"/>
  <c r="E7414" i="3"/>
  <c r="E7415" i="3"/>
  <c r="E7416" i="3"/>
  <c r="E7417" i="3"/>
  <c r="E7418" i="3"/>
  <c r="E7419" i="3"/>
  <c r="E7420" i="3"/>
  <c r="E7421" i="3"/>
  <c r="E7422" i="3"/>
  <c r="E7423" i="3"/>
  <c r="E7424" i="3"/>
  <c r="E7425" i="3"/>
  <c r="E7426" i="3"/>
  <c r="E7427" i="3"/>
  <c r="E7428" i="3"/>
  <c r="E7429" i="3"/>
  <c r="E7430" i="3"/>
  <c r="E7431" i="3"/>
  <c r="E7432" i="3"/>
  <c r="E7433" i="3"/>
  <c r="E7434" i="3"/>
  <c r="E7435" i="3"/>
  <c r="E7436" i="3"/>
  <c r="E7437" i="3"/>
  <c r="E7438" i="3"/>
  <c r="E7439" i="3"/>
  <c r="E7440" i="3"/>
  <c r="E7441" i="3"/>
  <c r="E7442" i="3"/>
  <c r="E7443" i="3"/>
  <c r="E7444" i="3"/>
  <c r="E7445" i="3"/>
  <c r="E7446" i="3"/>
  <c r="E7447" i="3"/>
  <c r="E7448" i="3"/>
  <c r="E7449" i="3"/>
  <c r="E7450" i="3"/>
  <c r="E7451" i="3"/>
  <c r="E7452" i="3"/>
  <c r="E7453" i="3"/>
  <c r="E7454" i="3"/>
  <c r="E7455" i="3"/>
  <c r="E7456" i="3"/>
  <c r="E7457" i="3"/>
  <c r="E7458" i="3"/>
  <c r="E7459" i="3"/>
  <c r="E7460" i="3"/>
  <c r="E7461" i="3"/>
  <c r="E7462" i="3"/>
  <c r="E7463" i="3"/>
  <c r="E7464" i="3"/>
  <c r="E7465" i="3"/>
  <c r="E7466" i="3"/>
  <c r="E7467" i="3"/>
  <c r="E7468" i="3"/>
  <c r="E7469" i="3"/>
  <c r="E7470" i="3"/>
  <c r="E7471" i="3"/>
  <c r="E7472" i="3"/>
  <c r="E7473" i="3"/>
  <c r="E7474" i="3"/>
  <c r="E7475" i="3"/>
  <c r="E7476" i="3"/>
  <c r="E7477" i="3"/>
  <c r="E7478" i="3"/>
  <c r="E7479" i="3"/>
  <c r="E7480" i="3"/>
  <c r="E7481" i="3"/>
  <c r="E7482" i="3"/>
  <c r="E7483" i="3"/>
  <c r="E7484" i="3"/>
  <c r="E7485" i="3"/>
  <c r="E7486" i="3"/>
  <c r="E7487" i="3"/>
  <c r="E7488" i="3"/>
  <c r="E7489" i="3"/>
  <c r="E7490" i="3"/>
  <c r="E7491" i="3"/>
  <c r="E7492" i="3"/>
  <c r="E7493" i="3"/>
  <c r="E7494" i="3"/>
  <c r="E7495" i="3"/>
  <c r="E7496" i="3"/>
  <c r="E7497" i="3"/>
  <c r="E7498" i="3"/>
  <c r="E7499" i="3"/>
  <c r="E7500" i="3"/>
  <c r="E7501" i="3"/>
  <c r="E7502" i="3"/>
  <c r="E7503" i="3"/>
  <c r="E7504" i="3"/>
  <c r="E7505" i="3"/>
  <c r="E7506" i="3"/>
  <c r="E7507" i="3"/>
  <c r="E7508" i="3"/>
  <c r="E7509" i="3"/>
  <c r="E7510" i="3"/>
  <c r="E7511" i="3"/>
  <c r="E7512" i="3"/>
  <c r="E7513" i="3"/>
  <c r="E7514" i="3"/>
  <c r="E7515" i="3"/>
  <c r="E7516" i="3"/>
  <c r="E7517" i="3"/>
  <c r="E7518" i="3"/>
  <c r="E7519" i="3"/>
  <c r="E7520" i="3"/>
  <c r="E7521" i="3"/>
  <c r="E7522" i="3"/>
  <c r="E7523" i="3"/>
  <c r="E7524" i="3"/>
  <c r="E7525" i="3"/>
  <c r="E7526" i="3"/>
  <c r="E7527" i="3"/>
  <c r="E7528" i="3"/>
  <c r="E7529" i="3"/>
  <c r="E7530" i="3"/>
  <c r="E7531" i="3"/>
  <c r="E7532" i="3"/>
  <c r="E7533" i="3"/>
  <c r="E7534" i="3"/>
  <c r="E7535" i="3"/>
  <c r="E7536" i="3"/>
  <c r="E7537" i="3"/>
  <c r="E7538" i="3"/>
  <c r="E7539" i="3"/>
  <c r="E7540" i="3"/>
  <c r="E7541" i="3"/>
  <c r="E7542" i="3"/>
  <c r="E7543" i="3"/>
  <c r="E7544" i="3"/>
  <c r="E7545" i="3"/>
  <c r="E7546" i="3"/>
  <c r="E7547" i="3"/>
  <c r="E7548" i="3"/>
  <c r="E7549" i="3"/>
  <c r="E7550" i="3"/>
  <c r="E7551" i="3"/>
  <c r="E7552" i="3"/>
  <c r="E7553" i="3"/>
  <c r="E7554" i="3"/>
  <c r="E7555" i="3"/>
  <c r="E7556" i="3"/>
  <c r="E7557" i="3"/>
  <c r="E7558" i="3"/>
  <c r="E7559" i="3"/>
  <c r="E7560" i="3"/>
  <c r="E7561" i="3"/>
  <c r="E7562" i="3"/>
  <c r="E7563" i="3"/>
  <c r="E7564" i="3"/>
  <c r="E7565" i="3"/>
  <c r="E7566" i="3"/>
  <c r="E7567" i="3"/>
  <c r="E7568" i="3"/>
  <c r="E7569" i="3"/>
  <c r="E7570" i="3"/>
  <c r="E7571" i="3"/>
  <c r="E7572" i="3"/>
  <c r="E7573" i="3"/>
  <c r="E7574" i="3"/>
  <c r="E7575" i="3"/>
  <c r="E7576" i="3"/>
  <c r="E7577" i="3"/>
  <c r="E7578" i="3"/>
  <c r="E7579" i="3"/>
  <c r="E7580" i="3"/>
  <c r="E7581" i="3"/>
  <c r="E7582" i="3"/>
  <c r="E7583" i="3"/>
  <c r="E7584" i="3"/>
  <c r="E7585" i="3"/>
  <c r="E7586" i="3"/>
  <c r="E7587" i="3"/>
  <c r="E7588" i="3"/>
  <c r="E7589" i="3"/>
  <c r="E7590" i="3"/>
  <c r="E7591" i="3"/>
  <c r="E7592" i="3"/>
  <c r="E7593" i="3"/>
  <c r="E7594" i="3"/>
  <c r="E7595" i="3"/>
  <c r="E7596" i="3"/>
  <c r="E7597" i="3"/>
  <c r="E7598" i="3"/>
  <c r="E7599" i="3"/>
  <c r="E7600" i="3"/>
  <c r="E7601" i="3"/>
  <c r="E7602" i="3"/>
  <c r="E7603" i="3"/>
  <c r="E7604" i="3"/>
  <c r="E7605" i="3"/>
  <c r="E7606" i="3"/>
  <c r="E7607" i="3"/>
  <c r="E7608" i="3"/>
  <c r="E7609" i="3"/>
  <c r="E7610" i="3"/>
  <c r="E7611" i="3"/>
  <c r="E7612" i="3"/>
  <c r="E7613" i="3"/>
  <c r="E7614" i="3"/>
  <c r="E7615" i="3"/>
  <c r="E7616" i="3"/>
  <c r="E7617" i="3"/>
  <c r="E7618" i="3"/>
  <c r="E7619" i="3"/>
  <c r="E7620" i="3"/>
  <c r="E7621" i="3"/>
  <c r="E7622" i="3"/>
  <c r="E7623" i="3"/>
  <c r="E7624" i="3"/>
  <c r="E7625" i="3"/>
  <c r="E7626" i="3"/>
  <c r="E7627" i="3"/>
  <c r="E7628" i="3"/>
  <c r="E7629" i="3"/>
  <c r="E7630" i="3"/>
  <c r="E7631" i="3"/>
  <c r="E7632" i="3"/>
  <c r="E7633" i="3"/>
  <c r="E7634" i="3"/>
  <c r="E7635" i="3"/>
  <c r="E7636" i="3"/>
  <c r="E7637" i="3"/>
  <c r="E7638" i="3"/>
  <c r="E7639" i="3"/>
  <c r="E7640" i="3"/>
  <c r="E7641" i="3"/>
  <c r="E7642" i="3"/>
  <c r="E7643" i="3"/>
  <c r="E7644" i="3"/>
  <c r="E7645" i="3"/>
  <c r="E7646" i="3"/>
  <c r="E7647" i="3"/>
  <c r="E7648" i="3"/>
  <c r="E7649" i="3"/>
  <c r="E7650" i="3"/>
  <c r="E7651" i="3"/>
  <c r="E7652" i="3"/>
  <c r="E7653" i="3"/>
  <c r="E7654" i="3"/>
  <c r="E7655" i="3"/>
  <c r="E7656" i="3"/>
  <c r="E7657" i="3"/>
  <c r="E7658" i="3"/>
  <c r="E7659" i="3"/>
  <c r="E7660" i="3"/>
  <c r="E7661" i="3"/>
  <c r="E7662" i="3"/>
  <c r="E7663" i="3"/>
  <c r="E7664" i="3"/>
  <c r="E7665" i="3"/>
  <c r="E7666" i="3"/>
  <c r="E7667" i="3"/>
  <c r="E7668" i="3"/>
  <c r="E7669" i="3"/>
  <c r="E7670" i="3"/>
  <c r="E7671" i="3"/>
  <c r="E7672" i="3"/>
  <c r="E7673" i="3"/>
  <c r="E7674" i="3"/>
  <c r="E7675" i="3"/>
  <c r="E7676" i="3"/>
  <c r="E7677" i="3"/>
  <c r="E7678" i="3"/>
  <c r="E7679" i="3"/>
  <c r="E7680" i="3"/>
  <c r="E7681" i="3"/>
  <c r="E7682" i="3"/>
  <c r="E7683" i="3"/>
  <c r="E7684" i="3"/>
  <c r="E7685" i="3"/>
  <c r="E7686" i="3"/>
  <c r="E7687" i="3"/>
  <c r="E7688" i="3"/>
  <c r="E7689" i="3"/>
  <c r="E7690" i="3"/>
  <c r="E7691" i="3"/>
  <c r="E7692" i="3"/>
  <c r="E7693" i="3"/>
  <c r="E7694" i="3"/>
  <c r="E7695" i="3"/>
  <c r="E7696" i="3"/>
  <c r="E7697" i="3"/>
  <c r="E7698" i="3"/>
  <c r="E7699" i="3"/>
  <c r="E7700" i="3"/>
  <c r="E7701" i="3"/>
  <c r="E7702" i="3"/>
  <c r="E7703" i="3"/>
  <c r="E7704" i="3"/>
  <c r="E7705" i="3"/>
  <c r="E7706" i="3"/>
  <c r="E7707" i="3"/>
  <c r="E7708" i="3"/>
  <c r="E7709" i="3"/>
  <c r="E7710" i="3"/>
  <c r="E7711" i="3"/>
  <c r="E7712" i="3"/>
  <c r="E7713" i="3"/>
  <c r="E7714" i="3"/>
  <c r="E7715" i="3"/>
  <c r="E7716" i="3"/>
  <c r="E7717" i="3"/>
  <c r="E7718" i="3"/>
  <c r="E7719" i="3"/>
  <c r="E7720" i="3"/>
  <c r="E7721" i="3"/>
  <c r="E7722" i="3"/>
  <c r="E7723" i="3"/>
  <c r="E7724" i="3"/>
  <c r="E7725" i="3"/>
  <c r="E7726" i="3"/>
  <c r="E7727" i="3"/>
  <c r="E7728" i="3"/>
  <c r="E7729" i="3"/>
  <c r="E7730" i="3"/>
  <c r="E7731" i="3"/>
  <c r="E7732" i="3"/>
  <c r="E7733" i="3"/>
  <c r="E7734" i="3"/>
  <c r="E7735" i="3"/>
  <c r="E7736" i="3"/>
  <c r="E7737" i="3"/>
  <c r="E7738" i="3"/>
  <c r="E7739" i="3"/>
  <c r="E7740" i="3"/>
  <c r="E7741" i="3"/>
  <c r="E7742" i="3"/>
  <c r="E7743" i="3"/>
  <c r="E7744" i="3"/>
  <c r="E7745" i="3"/>
  <c r="E7746" i="3"/>
  <c r="E7747" i="3"/>
  <c r="E7748" i="3"/>
  <c r="E7749" i="3"/>
  <c r="E7750" i="3"/>
  <c r="E7751" i="3"/>
  <c r="E7752" i="3"/>
  <c r="E7753" i="3"/>
  <c r="E7754" i="3"/>
  <c r="E7755" i="3"/>
  <c r="E7756" i="3"/>
  <c r="E7757" i="3"/>
  <c r="E7758" i="3"/>
  <c r="E7759" i="3"/>
  <c r="E7760" i="3"/>
  <c r="E7761" i="3"/>
  <c r="E7762" i="3"/>
  <c r="E7763" i="3"/>
  <c r="E7764" i="3"/>
  <c r="E7765" i="3"/>
  <c r="E7766" i="3"/>
  <c r="E7767" i="3"/>
  <c r="E7768" i="3"/>
  <c r="E7769" i="3"/>
  <c r="E7770" i="3"/>
  <c r="E7771" i="3"/>
  <c r="E7772" i="3"/>
  <c r="E7773" i="3"/>
  <c r="E7774" i="3"/>
  <c r="E7775" i="3"/>
  <c r="E7776" i="3"/>
  <c r="E7777" i="3"/>
  <c r="E7778" i="3"/>
  <c r="E7779" i="3"/>
  <c r="E7780" i="3"/>
  <c r="E7781" i="3"/>
  <c r="E7782" i="3"/>
  <c r="E7783" i="3"/>
  <c r="E7784" i="3"/>
  <c r="E7785" i="3"/>
  <c r="E7786" i="3"/>
  <c r="E7787" i="3"/>
  <c r="E7788" i="3"/>
  <c r="E7789" i="3"/>
  <c r="E7790" i="3"/>
  <c r="E7791" i="3"/>
  <c r="E7792" i="3"/>
  <c r="E7793" i="3"/>
  <c r="E7794" i="3"/>
  <c r="E7795" i="3"/>
  <c r="E7796" i="3"/>
  <c r="E7797" i="3"/>
  <c r="E7798" i="3"/>
  <c r="E7799" i="3"/>
  <c r="E7800" i="3"/>
  <c r="E7801" i="3"/>
  <c r="E7802" i="3"/>
  <c r="E7803" i="3"/>
  <c r="E7804" i="3"/>
  <c r="E7805" i="3"/>
  <c r="E7806" i="3"/>
  <c r="E7807" i="3"/>
  <c r="E7808" i="3"/>
  <c r="E7809" i="3"/>
  <c r="E7810" i="3"/>
  <c r="E7811" i="3"/>
  <c r="E7812" i="3"/>
  <c r="E7813" i="3"/>
  <c r="E7814" i="3"/>
  <c r="E7815" i="3"/>
  <c r="E7816" i="3"/>
  <c r="E7817" i="3"/>
  <c r="E7818" i="3"/>
  <c r="E7819" i="3"/>
  <c r="E7820" i="3"/>
  <c r="E7821" i="3"/>
  <c r="E7822" i="3"/>
  <c r="E7823" i="3"/>
  <c r="E7824" i="3"/>
  <c r="E7825" i="3"/>
  <c r="E7826" i="3"/>
  <c r="E7827" i="3"/>
  <c r="E7828" i="3"/>
  <c r="E7829" i="3"/>
  <c r="E7830" i="3"/>
  <c r="E7831" i="3"/>
  <c r="E7832" i="3"/>
  <c r="E7833" i="3"/>
  <c r="E7834" i="3"/>
  <c r="E7835" i="3"/>
  <c r="E7836" i="3"/>
  <c r="E7837" i="3"/>
  <c r="E7838" i="3"/>
  <c r="E7839" i="3"/>
  <c r="E7840" i="3"/>
  <c r="E7841" i="3"/>
  <c r="E7842" i="3"/>
  <c r="E7843" i="3"/>
  <c r="E7844" i="3"/>
  <c r="E7845" i="3"/>
  <c r="E7846" i="3"/>
  <c r="E7847" i="3"/>
  <c r="E7848" i="3"/>
  <c r="E7849" i="3"/>
  <c r="E7850" i="3"/>
  <c r="E7851" i="3"/>
  <c r="E7852" i="3"/>
  <c r="E7853" i="3"/>
  <c r="E7854" i="3"/>
  <c r="E7855" i="3"/>
  <c r="E7856" i="3"/>
  <c r="E7857" i="3"/>
  <c r="E7858" i="3"/>
  <c r="E7859" i="3"/>
  <c r="E7860" i="3"/>
  <c r="E7861" i="3"/>
  <c r="E7862" i="3"/>
  <c r="E7863" i="3"/>
  <c r="E7864" i="3"/>
  <c r="E7865" i="3"/>
  <c r="E7866" i="3"/>
  <c r="E7867" i="3"/>
  <c r="E7868" i="3"/>
  <c r="E7869" i="3"/>
  <c r="E7870" i="3"/>
  <c r="E7871" i="3"/>
  <c r="E7872" i="3"/>
  <c r="E7873" i="3"/>
  <c r="E7874" i="3"/>
  <c r="E7875" i="3"/>
  <c r="E7876" i="3"/>
  <c r="E7877" i="3"/>
  <c r="E7878" i="3"/>
  <c r="E7879" i="3"/>
  <c r="E7880" i="3"/>
  <c r="E7881" i="3"/>
  <c r="E7882" i="3"/>
  <c r="E7883" i="3"/>
  <c r="E7884" i="3"/>
  <c r="E7885" i="3"/>
  <c r="E7886" i="3"/>
  <c r="E7887" i="3"/>
  <c r="E7888" i="3"/>
  <c r="E7889" i="3"/>
  <c r="E7890" i="3"/>
  <c r="E7891" i="3"/>
  <c r="E7892" i="3"/>
  <c r="E7893" i="3"/>
  <c r="E7894" i="3"/>
  <c r="E7895" i="3"/>
  <c r="E7896" i="3"/>
  <c r="E7897" i="3"/>
  <c r="E7898" i="3"/>
  <c r="E7899" i="3"/>
  <c r="E7900" i="3"/>
  <c r="E7901" i="3"/>
  <c r="E7902" i="3"/>
  <c r="E7903" i="3"/>
  <c r="E7904" i="3"/>
  <c r="E7905" i="3"/>
  <c r="E7906" i="3"/>
  <c r="E7907" i="3"/>
  <c r="E7908" i="3"/>
  <c r="E7909" i="3"/>
  <c r="E7910" i="3"/>
  <c r="E7911" i="3"/>
  <c r="E7912" i="3"/>
  <c r="E7913" i="3"/>
  <c r="E7914" i="3"/>
  <c r="E7915" i="3"/>
  <c r="E7916" i="3"/>
  <c r="E7917" i="3"/>
  <c r="E7918" i="3"/>
  <c r="E7919" i="3"/>
  <c r="E7920" i="3"/>
  <c r="E7921" i="3"/>
  <c r="E7922" i="3"/>
  <c r="E7923" i="3"/>
  <c r="E7924" i="3"/>
  <c r="E7925" i="3"/>
  <c r="E7926" i="3"/>
  <c r="E7927" i="3"/>
  <c r="E7928" i="3"/>
  <c r="E7929" i="3"/>
  <c r="E7930" i="3"/>
  <c r="E7931" i="3"/>
  <c r="E7932" i="3"/>
  <c r="E7933" i="3"/>
  <c r="E7934" i="3"/>
  <c r="E7935" i="3"/>
  <c r="E7936" i="3"/>
  <c r="E7937" i="3"/>
  <c r="E7938" i="3"/>
  <c r="E7939" i="3"/>
  <c r="E7940" i="3"/>
  <c r="E7941" i="3"/>
  <c r="E7942" i="3"/>
  <c r="E7943" i="3"/>
  <c r="E7944" i="3"/>
  <c r="E7945" i="3"/>
  <c r="E7946" i="3"/>
  <c r="E7947" i="3"/>
  <c r="E7948" i="3"/>
  <c r="E7949" i="3"/>
  <c r="E7950" i="3"/>
  <c r="E7951" i="3"/>
  <c r="E7952" i="3"/>
  <c r="E7953" i="3"/>
  <c r="E7954" i="3"/>
  <c r="E7955" i="3"/>
  <c r="E7956" i="3"/>
  <c r="E7957" i="3"/>
  <c r="E7958" i="3"/>
  <c r="E7959" i="3"/>
  <c r="E7960" i="3"/>
  <c r="E7961" i="3"/>
  <c r="E7962" i="3"/>
  <c r="E7963" i="3"/>
  <c r="E7964" i="3"/>
  <c r="E7965" i="3"/>
  <c r="E7966" i="3"/>
  <c r="E7967" i="3"/>
  <c r="E7968" i="3"/>
  <c r="E7969" i="3"/>
  <c r="E7970" i="3"/>
  <c r="E7971" i="3"/>
  <c r="E7972" i="3"/>
  <c r="E7973" i="3"/>
  <c r="E7974" i="3"/>
  <c r="E7975" i="3"/>
  <c r="E7976" i="3"/>
  <c r="E7977" i="3"/>
  <c r="E7978" i="3"/>
  <c r="E7979" i="3"/>
  <c r="E7980" i="3"/>
  <c r="E7981" i="3"/>
  <c r="E7982" i="3"/>
  <c r="E7983" i="3"/>
  <c r="E7984" i="3"/>
  <c r="E7985" i="3"/>
  <c r="E7986" i="3"/>
  <c r="E7987" i="3"/>
  <c r="E7988" i="3"/>
  <c r="E7989" i="3"/>
  <c r="E7990" i="3"/>
  <c r="E7991" i="3"/>
  <c r="E7992" i="3"/>
  <c r="E7993" i="3"/>
  <c r="E7994" i="3"/>
  <c r="E7995" i="3"/>
  <c r="E7996" i="3"/>
  <c r="E7997" i="3"/>
  <c r="E7998" i="3"/>
  <c r="E7999" i="3"/>
  <c r="E8000" i="3"/>
  <c r="E8001" i="3"/>
  <c r="E8002" i="3"/>
  <c r="E8003" i="3"/>
  <c r="E8004" i="3"/>
  <c r="E8005" i="3"/>
  <c r="E8006" i="3"/>
  <c r="E8007" i="3"/>
  <c r="E8008" i="3"/>
  <c r="E8009" i="3"/>
  <c r="E8010" i="3"/>
  <c r="E8011" i="3"/>
  <c r="E8012" i="3"/>
  <c r="E8013" i="3"/>
  <c r="E8014" i="3"/>
  <c r="E8015" i="3"/>
  <c r="E8016" i="3"/>
  <c r="E8017" i="3"/>
  <c r="E8018" i="3"/>
  <c r="E8019" i="3"/>
  <c r="E8020" i="3"/>
  <c r="E8021" i="3"/>
  <c r="E8022" i="3"/>
  <c r="E8023" i="3"/>
  <c r="E8024" i="3"/>
  <c r="E8025" i="3"/>
  <c r="E8026" i="3"/>
  <c r="E8027" i="3"/>
  <c r="E8028" i="3"/>
  <c r="E8029" i="3"/>
  <c r="E8030" i="3"/>
  <c r="E8031" i="3"/>
  <c r="E8032" i="3"/>
  <c r="E8033" i="3"/>
  <c r="E8034" i="3"/>
  <c r="E8035" i="3"/>
  <c r="E8036" i="3"/>
  <c r="E8037" i="3"/>
  <c r="E8038" i="3"/>
  <c r="E8039" i="3"/>
  <c r="E8040" i="3"/>
  <c r="E8041" i="3"/>
  <c r="E8042" i="3"/>
  <c r="E8043" i="3"/>
  <c r="E8044" i="3"/>
  <c r="E8045" i="3"/>
  <c r="E8046" i="3"/>
  <c r="E8047" i="3"/>
  <c r="E8048" i="3"/>
  <c r="E8049" i="3"/>
  <c r="E8050" i="3"/>
  <c r="E8051" i="3"/>
  <c r="E8052" i="3"/>
  <c r="E8053" i="3"/>
  <c r="E8054" i="3"/>
  <c r="E8055" i="3"/>
  <c r="E8056" i="3"/>
  <c r="E8057" i="3"/>
  <c r="E8058" i="3"/>
  <c r="E8059" i="3"/>
  <c r="E8060" i="3"/>
  <c r="E8061" i="3"/>
  <c r="E8062" i="3"/>
  <c r="E8063" i="3"/>
  <c r="E8064" i="3"/>
  <c r="E8065" i="3"/>
  <c r="E8066" i="3"/>
  <c r="E8067" i="3"/>
  <c r="E8068" i="3"/>
  <c r="E8069" i="3"/>
  <c r="E8070" i="3"/>
  <c r="E8071" i="3"/>
  <c r="E8072" i="3"/>
  <c r="E8073" i="3"/>
  <c r="E8074" i="3"/>
  <c r="E8075" i="3"/>
  <c r="E8076" i="3"/>
  <c r="E8077" i="3"/>
  <c r="E8078" i="3"/>
  <c r="E8079" i="3"/>
  <c r="E8080" i="3"/>
  <c r="E8081" i="3"/>
  <c r="E8082" i="3"/>
  <c r="E8083" i="3"/>
  <c r="E8084" i="3"/>
  <c r="E8085" i="3"/>
  <c r="E8086" i="3"/>
  <c r="E8087" i="3"/>
  <c r="E8088" i="3"/>
  <c r="E8089" i="3"/>
  <c r="E8090" i="3"/>
  <c r="E8091" i="3"/>
  <c r="E8092" i="3"/>
  <c r="E8093" i="3"/>
  <c r="E8094" i="3"/>
  <c r="E8095" i="3"/>
  <c r="E8096" i="3"/>
  <c r="E8097" i="3"/>
  <c r="E8098" i="3"/>
  <c r="E8099" i="3"/>
  <c r="E8100" i="3"/>
  <c r="E8101" i="3"/>
  <c r="E8102" i="3"/>
  <c r="E8103" i="3"/>
  <c r="E8104" i="3"/>
  <c r="E8105" i="3"/>
  <c r="E8106" i="3"/>
  <c r="E8107" i="3"/>
  <c r="E8108" i="3"/>
  <c r="E8109" i="3"/>
  <c r="E8110" i="3"/>
  <c r="E8111" i="3"/>
  <c r="E8112" i="3"/>
  <c r="E8113" i="3"/>
  <c r="E8114" i="3"/>
  <c r="E2" i="3"/>
  <c r="G19" i="13" l="1"/>
</calcChain>
</file>

<file path=xl/sharedStrings.xml><?xml version="1.0" encoding="utf-8"?>
<sst xmlns="http://schemas.openxmlformats.org/spreadsheetml/2006/main" count="56552" uniqueCount="17139">
  <si>
    <t>Nombre</t>
  </si>
  <si>
    <t>Formato</t>
  </si>
  <si>
    <t>Comentario</t>
  </si>
  <si>
    <t>Fondo</t>
  </si>
  <si>
    <t>N2</t>
  </si>
  <si>
    <t>Programa Operativo</t>
  </si>
  <si>
    <t>N3</t>
  </si>
  <si>
    <t>Eje Prioritario</t>
  </si>
  <si>
    <t>Prioridad de Inversión</t>
  </si>
  <si>
    <t>Objetivo Específico</t>
  </si>
  <si>
    <t>Actuación</t>
  </si>
  <si>
    <t>Número Operación</t>
  </si>
  <si>
    <t>Año Convocatoria</t>
  </si>
  <si>
    <t>N4</t>
  </si>
  <si>
    <t>Ref. Gestor Proyecto</t>
  </si>
  <si>
    <t>A25</t>
  </si>
  <si>
    <t>Expediente Administrativo del Proyecto</t>
  </si>
  <si>
    <t>Acreedor Persona Jurídica (NIDPJ)</t>
  </si>
  <si>
    <t>N9</t>
  </si>
  <si>
    <t>Acreedor Persona Física (NIDPF)</t>
  </si>
  <si>
    <t>NIF/CIF del Acreedor</t>
  </si>
  <si>
    <t>A9</t>
  </si>
  <si>
    <t>Si no viene de TRAMITA: NIF/CIF del Acreedor.</t>
  </si>
  <si>
    <t>Nombre Acreedor</t>
  </si>
  <si>
    <t>A100</t>
  </si>
  <si>
    <t xml:space="preserve">Si no viene de TRAMITA: Nombre Acreedor. </t>
  </si>
  <si>
    <t>Denominación Proyecto</t>
  </si>
  <si>
    <t>A500</t>
  </si>
  <si>
    <t>Nombre del Proyecto</t>
  </si>
  <si>
    <t>Fecha Inicio Proyecto</t>
  </si>
  <si>
    <t>FECHA(dd/mm/yyyy)</t>
  </si>
  <si>
    <t>Fecha en la que se inicia el Proyecto.</t>
  </si>
  <si>
    <t>Fecha Fin Proyecto</t>
  </si>
  <si>
    <t>Fecha en la que finaliza el Proyecto.</t>
  </si>
  <si>
    <t>Cód. Provincia Proyecto</t>
  </si>
  <si>
    <t>Cód. Localidad Proyecto</t>
  </si>
  <si>
    <t>Indicador Proyecto CO20</t>
  </si>
  <si>
    <t>A1 (S/N)</t>
  </si>
  <si>
    <t>Proyectos total o parcialmente realizados por los agentes sociales o las organizaciones no gubernamentales.</t>
  </si>
  <si>
    <t>Indicador Proyecto CO21</t>
  </si>
  <si>
    <t>Proyectos dedicados a la participación y la progresión sostenibles de las mujeres en el ámbito del empleo.</t>
  </si>
  <si>
    <t>Indicador Proyecto CO22</t>
  </si>
  <si>
    <t>Proyectos dirigidos a las administraciones públicas o a los servicios públicos a nivel nacional, regional o local.</t>
  </si>
  <si>
    <t>Indicador Proyecto CO23</t>
  </si>
  <si>
    <t>Microempresas y pequeñas y medianas empresas subvencionables (incluidas las cooperativas y las empresas de economía social).</t>
  </si>
  <si>
    <t>Ref. Gestor Subproyecto</t>
  </si>
  <si>
    <t>Denominación Subproyecto</t>
  </si>
  <si>
    <t>Fecha Inicio Subproyecto</t>
  </si>
  <si>
    <t>Fecha Fin Subproyecto</t>
  </si>
  <si>
    <t>DNI/NIE Participante</t>
  </si>
  <si>
    <t>DNI/NIE del Participante.</t>
  </si>
  <si>
    <t>Nombre Participante</t>
  </si>
  <si>
    <t>Nombre del Participante.</t>
  </si>
  <si>
    <t>Primer Apellido Participante</t>
  </si>
  <si>
    <t>Primer Apellido del Participante.</t>
  </si>
  <si>
    <t>Segundo Apellido Participante</t>
  </si>
  <si>
    <t>Segundo Apellido del Participante.</t>
  </si>
  <si>
    <t>Fecha de Nacimiento Participante</t>
  </si>
  <si>
    <t>Fecha de Nacimiento del Participante.</t>
  </si>
  <si>
    <t>Sexo Participante</t>
  </si>
  <si>
    <t>A1 (H/M)</t>
  </si>
  <si>
    <t>Sexo del Participante.</t>
  </si>
  <si>
    <t>Cód. Provincia Participante</t>
  </si>
  <si>
    <t>Cód. Localidad Participante</t>
  </si>
  <si>
    <t>Código Postal Participante</t>
  </si>
  <si>
    <t>A5</t>
  </si>
  <si>
    <t>Dirección Participante</t>
  </si>
  <si>
    <t>Dirección del Participante.</t>
  </si>
  <si>
    <t>Teléfono Fijo Participante</t>
  </si>
  <si>
    <t>Teléfono Fijo del Participante.</t>
  </si>
  <si>
    <t>Teléfono Móvil Participante</t>
  </si>
  <si>
    <t>Teléfono Móvil del Participante.</t>
  </si>
  <si>
    <t>E-mail Participante</t>
  </si>
  <si>
    <t>E-mail del Participante.</t>
  </si>
  <si>
    <t>Cód. Nivel Estudios Participante</t>
  </si>
  <si>
    <t>Fecha Incorporación Participante</t>
  </si>
  <si>
    <t>Fecha de incorporación del Participante al Proyecto.</t>
  </si>
  <si>
    <t>Abandona el Proyecto el Participante</t>
  </si>
  <si>
    <t>A1(S/N)</t>
  </si>
  <si>
    <t>Indicador si el Participante Abandona antes de la finalización del Proyecto.</t>
  </si>
  <si>
    <t>Fecha de Abandono Participante</t>
  </si>
  <si>
    <t>Si abandona: Fecha de abandono del Proyecto.</t>
  </si>
  <si>
    <t>Fecha de Fin del Participante</t>
  </si>
  <si>
    <t>Si no abandona: Fecha de Salida en el Proyecto.</t>
  </si>
  <si>
    <t>Desempleado</t>
  </si>
  <si>
    <t>Es Desempleado.</t>
  </si>
  <si>
    <t>Fecha Inscripción</t>
  </si>
  <si>
    <t>Acción educativa o de formación</t>
  </si>
  <si>
    <t>El participante está llevando a cabo una acción educativa o de formación.</t>
  </si>
  <si>
    <t>Inactivo</t>
  </si>
  <si>
    <t>Es Inactivo.</t>
  </si>
  <si>
    <t>Inactivo no integrado en los sistemas de educación o formación</t>
  </si>
  <si>
    <t>Persona Inactiva no integrada en los sistemas de educación o formación.</t>
  </si>
  <si>
    <t>Empleado</t>
  </si>
  <si>
    <t>Personas con empleo incluidos los trabajadores por cuenta ajena.</t>
  </si>
  <si>
    <t>Indicador Participante CO12</t>
  </si>
  <si>
    <t>Grupo vulnerable. El participante vive en un hogar sin empleo.</t>
  </si>
  <si>
    <t>Indicador Participante CO13</t>
  </si>
  <si>
    <t>Grupo vulnerable. El participante vive en un hogar sin empleo con hijos a su cargo.</t>
  </si>
  <si>
    <t>Indicador Participante CO14</t>
  </si>
  <si>
    <t>Grupo vulnerable. El participante vive en un hogar compuesto de un único adulto con hijos a su cargo.</t>
  </si>
  <si>
    <t>Indicador Participante CO15</t>
  </si>
  <si>
    <t>Grupo vulnerable. El participante es migrante, de origen extranjero o minoría.</t>
  </si>
  <si>
    <t>Indicador Participante CO16</t>
  </si>
  <si>
    <t>Grupo vulnerable. El participante tiene discapacidad.</t>
  </si>
  <si>
    <t>Indicador Participante CO17</t>
  </si>
  <si>
    <t>Grupo vulnerable. Otras personas desfavorecidas.</t>
  </si>
  <si>
    <t>Indicador Participante CO18</t>
  </si>
  <si>
    <t>Grupo vulnerable. Personas sin hogar o afectas por la exclusión en cuanto a vivienda.</t>
  </si>
  <si>
    <t>Indicador Participante EO01</t>
  </si>
  <si>
    <t>Grupo vulnerable. Participante en situación o riesgo de exclusión social.</t>
  </si>
  <si>
    <t>Desempleado de Larga Duración</t>
  </si>
  <si>
    <t>Es Desempleado de Larga duración. Sólo indicar cuando no se tiene la fecha de inscripción como demandante de empleo.</t>
  </si>
  <si>
    <t>ALBACETE</t>
  </si>
  <si>
    <t>ALICANTE</t>
  </si>
  <si>
    <t>ALMERIA</t>
  </si>
  <si>
    <t>AVILA</t>
  </si>
  <si>
    <t>BADAJOZ</t>
  </si>
  <si>
    <t>BARCELONA</t>
  </si>
  <si>
    <t>BURGOS</t>
  </si>
  <si>
    <t>CACERES</t>
  </si>
  <si>
    <t>CADIZ</t>
  </si>
  <si>
    <t>CASTELLON</t>
  </si>
  <si>
    <t>CIUDAD REAL</t>
  </si>
  <si>
    <t>CORDOBA</t>
  </si>
  <si>
    <t>CUENCA</t>
  </si>
  <si>
    <t>GIRONA</t>
  </si>
  <si>
    <t>GRANADA</t>
  </si>
  <si>
    <t>GUADALAJARA</t>
  </si>
  <si>
    <t>GIPUZKOA</t>
  </si>
  <si>
    <t>HUELVA</t>
  </si>
  <si>
    <t>HUESCA</t>
  </si>
  <si>
    <t>JAEN</t>
  </si>
  <si>
    <t>LEON</t>
  </si>
  <si>
    <t>LLEIDA</t>
  </si>
  <si>
    <t>LUGO</t>
  </si>
  <si>
    <t>MADRID</t>
  </si>
  <si>
    <t>MALAGA</t>
  </si>
  <si>
    <t>MURCIA</t>
  </si>
  <si>
    <t>NAVARRA</t>
  </si>
  <si>
    <t>OURENSE</t>
  </si>
  <si>
    <t>ASTURIAS</t>
  </si>
  <si>
    <t>PALENCIA</t>
  </si>
  <si>
    <t>PONTEVEDRA</t>
  </si>
  <si>
    <t>SALAMANCA</t>
  </si>
  <si>
    <t>SANTA CRUZ DE TENERIFE</t>
  </si>
  <si>
    <t>CANTABRIA</t>
  </si>
  <si>
    <t>SEGOVIA</t>
  </si>
  <si>
    <t>SEVILLA</t>
  </si>
  <si>
    <t>SORIA</t>
  </si>
  <si>
    <t>TARRAGONA</t>
  </si>
  <si>
    <t>TERUEL</t>
  </si>
  <si>
    <t>TOLEDO</t>
  </si>
  <si>
    <t>VALENCIA</t>
  </si>
  <si>
    <t>VALLADOLID</t>
  </si>
  <si>
    <t>BIZKAIA</t>
  </si>
  <si>
    <t>ZAMORA</t>
  </si>
  <si>
    <t>ZARAGOZA</t>
  </si>
  <si>
    <t>CEUTA</t>
  </si>
  <si>
    <t>MELILLA</t>
  </si>
  <si>
    <t>Descripción</t>
  </si>
  <si>
    <t>ALEGRIA-DULANTZI</t>
  </si>
  <si>
    <t>AMURRIO</t>
  </si>
  <si>
    <t>ARAMAIO</t>
  </si>
  <si>
    <t>ARTZINIEGA</t>
  </si>
  <si>
    <t>ARMI/ON</t>
  </si>
  <si>
    <t>ARRAZUA-UBARRUNDIA</t>
  </si>
  <si>
    <t>ASPARRENA</t>
  </si>
  <si>
    <t>AYARA/AIARA</t>
  </si>
  <si>
    <t>BAÑOS DE EBRO/MAÑUETA</t>
  </si>
  <si>
    <t>BARRUNDIA</t>
  </si>
  <si>
    <t>BERANTEVILLA</t>
  </si>
  <si>
    <t>BERNEDO</t>
  </si>
  <si>
    <t>CAMPEZO/KANPEZU</t>
  </si>
  <si>
    <t>ZIGOITIA</t>
  </si>
  <si>
    <t>KRIPAN</t>
  </si>
  <si>
    <t>KUARTANGO</t>
  </si>
  <si>
    <t>ELBURGO/BURGUELU</t>
  </si>
  <si>
    <t>ELCIEGO</t>
  </si>
  <si>
    <t>ELVILLAR/BILAR</t>
  </si>
  <si>
    <t>IRURAIZ-GAUNA</t>
  </si>
  <si>
    <t>LABASTIDA</t>
  </si>
  <si>
    <t>LAGRAN</t>
  </si>
  <si>
    <t>LAGUARDIA</t>
  </si>
  <si>
    <t>LANCIEGO/LANFZIEGO</t>
  </si>
  <si>
    <t>LAPUEBLA DE LABARCA</t>
  </si>
  <si>
    <t>LEZA</t>
  </si>
  <si>
    <t>LLODIO</t>
  </si>
  <si>
    <t>ARRAIA-MAEZTU</t>
  </si>
  <si>
    <t>MOREDA DE ALAVA</t>
  </si>
  <si>
    <t>NAVARIDAS</t>
  </si>
  <si>
    <t>OKONDO</t>
  </si>
  <si>
    <t>OYON/OION</t>
  </si>
  <si>
    <t>PEÑACERRADA-URIZAHARRA</t>
  </si>
  <si>
    <t>RIBERA ALTA</t>
  </si>
  <si>
    <t>RIBERA BAJA/ERRIBERA BEITIA</t>
  </si>
  <si>
    <t>AÑANA</t>
  </si>
  <si>
    <t>SALVATIERRA/AGURAIN</t>
  </si>
  <si>
    <t>SAMANIEGO</t>
  </si>
  <si>
    <t>SAN MILLAN/DONEMILIAGA</t>
  </si>
  <si>
    <t>URKABUSTAIZ</t>
  </si>
  <si>
    <t>VALDEGOVIA</t>
  </si>
  <si>
    <t>HARANA/VALLE DE ARANA</t>
  </si>
  <si>
    <t>VILLABUENA DE ALAVA/ESKUERNAGA</t>
  </si>
  <si>
    <t>LEGUTIANO</t>
  </si>
  <si>
    <t>VITORIA-GASTEIZ</t>
  </si>
  <si>
    <t>YECORA/LEKORA</t>
  </si>
  <si>
    <t>ZALDUONDO</t>
  </si>
  <si>
    <t>ZAMBRANA</t>
  </si>
  <si>
    <t>ZUIA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</si>
  <si>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</si>
  <si>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</si>
  <si>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</si>
  <si>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</si>
  <si>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</si>
  <si>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</si>
  <si>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</si>
  <si>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</si>
  <si>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</si>
  <si>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</si>
  <si>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</si>
  <si>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</si>
  <si>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</si>
  <si>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</si>
  <si>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BALLESTERO, EL</t>
  </si>
  <si>
    <t>BARRAX</t>
  </si>
  <si>
    <t>BIENSERVIDA</t>
  </si>
  <si>
    <t>BOGARRA</t>
  </si>
  <si>
    <t>BONETE</t>
  </si>
  <si>
    <t>BONILLO, EL</t>
  </si>
  <si>
    <t>CARCELEN</t>
  </si>
  <si>
    <t>CASAS DE JUAN NUÑEZ</t>
  </si>
  <si>
    <t>CASAS DE LAZARO</t>
  </si>
  <si>
    <t>CASAS DE VES</t>
  </si>
  <si>
    <t>CASAS-IBAÑEZ</t>
  </si>
  <si>
    <t>CAUDETE</t>
  </si>
  <si>
    <t>CENIZATE</t>
  </si>
  <si>
    <t>CORRAL-RUBIO</t>
  </si>
  <si>
    <t>COTILLAS</t>
  </si>
  <si>
    <t>CHINCHILLA DE MONTE-ARAGON</t>
  </si>
  <si>
    <t>ELCHE DE LA SIERRA</t>
  </si>
  <si>
    <t>FEREZ</t>
  </si>
  <si>
    <t>FUENSANTA</t>
  </si>
  <si>
    <t>FUENTE-ALAMO</t>
  </si>
  <si>
    <t>FUENTEALBILLA</t>
  </si>
  <si>
    <t>GINETA, LA</t>
  </si>
  <si>
    <t>GOLOSALVO</t>
  </si>
  <si>
    <t>HELLIN</t>
  </si>
  <si>
    <t>HERRERA, LA</t>
  </si>
  <si>
    <t>HIGUERUELA</t>
  </si>
  <si>
    <t>HOYA-GONZALO</t>
  </si>
  <si>
    <t>JORQUERA</t>
  </si>
  <si>
    <t>LETUR</t>
  </si>
  <si>
    <t>LEZUZA</t>
  </si>
  <si>
    <t>LIETOR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</si>
  <si>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</si>
  <si>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</si>
  <si>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</si>
  <si>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</si>
  <si>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</si>
  <si>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</si>
  <si>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</si>
  <si>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</si>
  <si>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</si>
  <si>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</si>
  <si>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</si>
  <si>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</si>
  <si>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</si>
  <si>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</si>
  <si>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</si>
  <si>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</si>
  <si>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</si>
  <si>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</si>
  <si>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</si>
  <si>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POZO-LORENTE</t>
  </si>
  <si>
    <t>POZUELO</t>
  </si>
  <si>
    <t>RECUEJA, LA</t>
  </si>
  <si>
    <t>RIOPAR</t>
  </si>
  <si>
    <t>ROBLEDO</t>
  </si>
  <si>
    <t>RODA, LA</t>
  </si>
  <si>
    <t>SALOBRE</t>
  </si>
  <si>
    <t>SAN PEDRO</t>
  </si>
  <si>
    <t>SOCOVOS</t>
  </si>
  <si>
    <t>TARAZONA DE LA MANCHA</t>
  </si>
  <si>
    <t>TOBARRA</t>
  </si>
  <si>
    <t>VALDEGANGA</t>
  </si>
  <si>
    <t>VIANOS</t>
  </si>
  <si>
    <t>VILLA DE VES</t>
  </si>
  <si>
    <t>VILLALGORDO DEL JUCAR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</si>
  <si>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</si>
  <si>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</si>
  <si>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</si>
  <si>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</si>
  <si>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</si>
  <si>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</si>
  <si>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</si>
  <si>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</si>
  <si>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POZO CAÑADA</t>
  </si>
  <si>
    <t>ADSUBIA</t>
  </si>
  <si>
    <t>AGOST</t>
  </si>
  <si>
    <t>AGRES</t>
  </si>
  <si>
    <t>AIG?S</t>
  </si>
  <si>
    <t>ALBATERA</t>
  </si>
  <si>
    <t>ALCALALI</t>
  </si>
  <si>
    <t>ALCOCER DE PLANES</t>
  </si>
  <si>
    <t>ALCOLEJA</t>
  </si>
  <si>
    <t>ALCOY/ALCOI</t>
  </si>
  <si>
    <t>ALFAFARA</t>
  </si>
  <si>
    <t>ALFAS DEL PI, L'</t>
  </si>
  <si>
    <t>ALGORFA</t>
  </si>
  <si>
    <t>ALGUEÑA</t>
  </si>
  <si>
    <t>ALICANTE/ALACANT</t>
  </si>
  <si>
    <t>ALMORADI</t>
  </si>
  <si>
    <t>ALMUDAINA</t>
  </si>
  <si>
    <t>ALQUERIA D'ASNAR, L'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</si>
  <si>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</si>
  <si>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</si>
  <si>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</si>
  <si>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</si>
  <si>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</si>
  <si>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</si>
  <si>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</si>
  <si>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</si>
  <si>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</si>
  <si>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</si>
  <si>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</si>
  <si>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</si>
  <si>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</si>
  <si>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</si>
  <si>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</si>
  <si>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</si>
  <si>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</si>
  <si>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</si>
  <si>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</si>
  <si>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</si>
  <si>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</si>
  <si>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</si>
  <si>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</si>
  <si>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</si>
  <si>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BENITATXELL, EL</t>
  </si>
  <si>
    <t>BIAR</t>
  </si>
  <si>
    <t>BIGASTRO</t>
  </si>
  <si>
    <t>BOLULLA</t>
  </si>
  <si>
    <t>BUSOT</t>
  </si>
  <si>
    <t>CALPE/CALP</t>
  </si>
  <si>
    <t>CALLOSA D'EN SARRIA</t>
  </si>
  <si>
    <t>CALLOSA DE SEGURA</t>
  </si>
  <si>
    <t>CAMPELLO, EL</t>
  </si>
  <si>
    <t>CAMPO DE MIRRA/CAMP DE MIRRA, EL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</si>
  <si>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</si>
  <si>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</si>
  <si>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</si>
  <si>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</si>
  <si>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</si>
  <si>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</si>
  <si>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</si>
  <si>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</si>
  <si>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</si>
  <si>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</si>
  <si>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</si>
  <si>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</si>
  <si>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</si>
  <si>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ELCHE/ELX</t>
  </si>
  <si>
    <t>ELDA</t>
  </si>
  <si>
    <t>FACHECA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</si>
  <si>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</si>
  <si>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</si>
  <si>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</si>
  <si>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</si>
  <si>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</si>
  <si>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</si>
  <si>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</si>
  <si>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</si>
  <si>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</si>
  <si>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HONDON DE LAS NIEVES</t>
  </si>
  <si>
    <t>HONDON DE LOS FRAILES</t>
  </si>
  <si>
    <t>IBI</t>
  </si>
  <si>
    <t>JACARILLA</t>
  </si>
  <si>
    <t>JALON/XALO</t>
  </si>
  <si>
    <t>JAVEA/XABIA</t>
  </si>
  <si>
    <t>JIJONA/XIXONA</t>
  </si>
  <si>
    <t>LORCHA/ORXA, L'</t>
  </si>
  <si>
    <t>LLIBER</t>
  </si>
  <si>
    <t>MILLENA</t>
  </si>
  <si>
    <t>MONFORTE DEL CID</t>
  </si>
  <si>
    <t>MONOVAR/MONOVER</t>
  </si>
  <si>
    <t>MUTXAMEL</t>
  </si>
  <si>
    <t>MURLA</t>
  </si>
  <si>
    <t>MURO DE ALCOY</t>
  </si>
  <si>
    <t>NOVELDA</t>
  </si>
  <si>
    <t>NUCIA, LA</t>
  </si>
  <si>
    <t>ONDARA</t>
  </si>
  <si>
    <t>ONIL</t>
  </si>
  <si>
    <t>ORBA</t>
  </si>
  <si>
    <t>ORXETA</t>
  </si>
  <si>
    <t>ORIHUELA</t>
  </si>
  <si>
    <t>PARCENT</t>
  </si>
  <si>
    <t>PEDREGUER</t>
  </si>
  <si>
    <t>PEGO</t>
  </si>
  <si>
    <t>PENAGUILA</t>
  </si>
  <si>
    <t>PETRER</t>
  </si>
  <si>
    <t>PINOSO</t>
  </si>
  <si>
    <t>PLANES</t>
  </si>
  <si>
    <t>POLOP</t>
  </si>
  <si>
    <t>RAFAL</t>
  </si>
  <si>
    <t>RAFOL D'ALMUNIA, EL</t>
  </si>
  <si>
    <t>REDOVAN</t>
  </si>
  <si>
    <t>RELLEU</t>
  </si>
  <si>
    <t>ROJALES</t>
  </si>
  <si>
    <t>ROMANA, LA</t>
  </si>
  <si>
    <t>SAGRA</t>
  </si>
  <si>
    <t>SALINAS</t>
  </si>
  <si>
    <t>SANET Y NEGRALS</t>
  </si>
  <si>
    <t>SAN FULGENCIO</t>
  </si>
  <si>
    <t>SAN JOAN D'ALACANT</t>
  </si>
  <si>
    <t>SAN MIGUEL DE SALINAS</t>
  </si>
  <si>
    <t>SANTA POLA</t>
  </si>
  <si>
    <t>SAN VICENTE DEL RASPEIG/SANT VICENT DEL</t>
  </si>
  <si>
    <t>SAX</t>
  </si>
  <si>
    <t>SELLA</t>
  </si>
  <si>
    <t>SENIJA</t>
  </si>
  <si>
    <t>TARBENA</t>
  </si>
  <si>
    <t>TEULADA</t>
  </si>
  <si>
    <t>TIBI</t>
  </si>
  <si>
    <t>TOLLOS</t>
  </si>
  <si>
    <t>TORMOS</t>
  </si>
  <si>
    <t>TORREMANZANAS/TORRE DE LES MA?ANES, LA</t>
  </si>
  <si>
    <t>TORREVIEJA</t>
  </si>
  <si>
    <t>VALL D'ALCALA, LA</t>
  </si>
  <si>
    <t>VALL DE EBO</t>
  </si>
  <si>
    <t>VALL DE GALLINERA</t>
  </si>
  <si>
    <t>VALL DE LAGUAR (LA)</t>
  </si>
  <si>
    <t>VERGER (EL)</t>
  </si>
  <si>
    <t>VILLAJOYOSA/VILA JOIOSA, LA</t>
  </si>
  <si>
    <t>VILLENA</t>
  </si>
  <si>
    <t>POBLETS, ELS</t>
  </si>
  <si>
    <t>PILAR DE LA HORADADA</t>
  </si>
  <si>
    <t>MONTESINOS, LOS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</si>
  <si>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</si>
  <si>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</si>
  <si>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</si>
  <si>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</si>
  <si>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</si>
  <si>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</si>
  <si>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</si>
  <si>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</si>
  <si>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</si>
  <si>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</si>
  <si>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</si>
  <si>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</si>
  <si>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</si>
  <si>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</si>
  <si>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</si>
  <si>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</si>
  <si>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</si>
  <si>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</si>
  <si>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</si>
  <si>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</si>
  <si>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</si>
  <si>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</si>
  <si>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</si>
  <si>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</si>
  <si>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</si>
  <si>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</si>
  <si>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</si>
  <si>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</si>
  <si>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</si>
  <si>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</si>
  <si>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</si>
  <si>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</si>
  <si>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</si>
  <si>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</si>
  <si>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</si>
  <si>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</si>
  <si>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</si>
  <si>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</si>
  <si>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</si>
  <si>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</si>
  <si>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</si>
  <si>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</si>
  <si>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</si>
  <si>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GALLARDOS, LOS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</si>
  <si>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</si>
  <si>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</si>
  <si>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</si>
  <si>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</si>
  <si>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</si>
  <si>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</si>
  <si>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</si>
  <si>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</si>
  <si>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</si>
  <si>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</si>
  <si>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</si>
  <si>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</si>
  <si>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</si>
  <si>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</si>
  <si>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</si>
  <si>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</si>
  <si>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</si>
  <si>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</si>
  <si>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</si>
  <si>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</si>
  <si>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</si>
  <si>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</si>
  <si>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</si>
  <si>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</si>
  <si>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</si>
  <si>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</si>
  <si>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</si>
  <si>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</si>
  <si>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</si>
  <si>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</si>
  <si>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ROQUETAS DE MAR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</si>
  <si>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</si>
  <si>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</si>
  <si>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</si>
  <si>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</si>
  <si>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</si>
  <si>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</si>
  <si>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</si>
  <si>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</si>
  <si>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</si>
  <si>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</si>
  <si>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</si>
  <si>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</si>
  <si>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</si>
  <si>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</si>
  <si>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</si>
  <si>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</si>
  <si>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</si>
  <si>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</si>
  <si>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</si>
  <si>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</si>
  <si>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</si>
  <si>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</si>
  <si>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</si>
  <si>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</si>
  <si>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VILLAS, LAS</t>
  </si>
  <si>
    <t>EJIDO, EL</t>
  </si>
  <si>
    <t>MOJONERA, LA</t>
  </si>
  <si>
    <t>ADANERO</t>
  </si>
  <si>
    <t>ADRADA, LA</t>
  </si>
  <si>
    <t>ALBORNOS</t>
  </si>
  <si>
    <t>ALDEANUEVA DE SANTA CRUZ</t>
  </si>
  <si>
    <t>ALDEASECA</t>
  </si>
  <si>
    <t>ALDEHUELA, LA</t>
  </si>
  <si>
    <t>AMAVIDA</t>
  </si>
  <si>
    <t>ARENAL, EL</t>
  </si>
  <si>
    <t>ARENAS DE SAN PEDRO</t>
  </si>
  <si>
    <t>AREVALILLO</t>
  </si>
  <si>
    <t>AREVALO</t>
  </si>
  <si>
    <t>AVEINTE</t>
  </si>
  <si>
    <t>AVELLANEDA</t>
  </si>
  <si>
    <t>BARCO DE AVILA, EL</t>
  </si>
  <si>
    <t>BARRACO, EL</t>
  </si>
  <si>
    <t>BARROMAN</t>
  </si>
  <si>
    <t>BECEDAS</t>
  </si>
  <si>
    <t>BECEDILLAS</t>
  </si>
  <si>
    <t>BERCIAL DE ZAPARDIEL</t>
  </si>
  <si>
    <t>BERLANAS, LAS</t>
  </si>
  <si>
    <t>BERNUY-ZAPARDIEL</t>
  </si>
  <si>
    <t>BERROCALEJO DE ARAGONA</t>
  </si>
  <si>
    <t>BLASCOMILLAN</t>
  </si>
  <si>
    <t>BLASCONUÑO DE MATACABRAS</t>
  </si>
  <si>
    <t>BLASCOSANCHO</t>
  </si>
  <si>
    <t>BOHODON,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</si>
  <si>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</si>
  <si>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</si>
  <si>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</si>
  <si>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</si>
  <si>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</si>
  <si>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</si>
  <si>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</si>
  <si>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</si>
  <si>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</si>
  <si>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</si>
  <si>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</si>
  <si>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</si>
  <si>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</si>
  <si>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CARRERA, LA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</si>
  <si>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</si>
  <si>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</si>
  <si>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</si>
  <si>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</si>
  <si>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</si>
  <si>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</si>
  <si>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</si>
  <si>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</si>
  <si>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</si>
  <si>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COLILLA, LA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</si>
  <si>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</si>
  <si>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</si>
  <si>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</si>
  <si>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</si>
  <si>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</si>
  <si>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</si>
  <si>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</si>
  <si>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</si>
  <si>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</si>
  <si>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</si>
  <si>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</si>
  <si>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</si>
  <si>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FRESNO, EL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</si>
  <si>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</si>
  <si>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</si>
  <si>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</si>
  <si>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</si>
  <si>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</si>
  <si>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</si>
  <si>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</si>
  <si>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</si>
  <si>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</si>
  <si>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</si>
  <si>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</si>
  <si>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</si>
  <si>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</si>
  <si>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GUTIERRE-MU/OZ</t>
  </si>
  <si>
    <t>HERNANSANCHO</t>
  </si>
  <si>
    <t>HERRADON DE PINARES</t>
  </si>
  <si>
    <t>HERREROS DE SUSO</t>
  </si>
  <si>
    <t>HIGUERA DE LAS DUEÑAS</t>
  </si>
  <si>
    <t>HIJA DE DIOS, LA</t>
  </si>
  <si>
    <t>HORCAJADA, LA</t>
  </si>
  <si>
    <t>HORCAJO DE LAS TORRES</t>
  </si>
  <si>
    <t>HORNILLO, EL</t>
  </si>
  <si>
    <t>HOYOCASERO</t>
  </si>
  <si>
    <t>HOYO DE PINARES, EL</t>
  </si>
  <si>
    <t>HOYORREDONDO</t>
  </si>
  <si>
    <t>HOYOS DEL COLLADO</t>
  </si>
  <si>
    <t>HOYOS DEL ESPINO</t>
  </si>
  <si>
    <t>HOYOS DE MIGUEL MUÑOZ</t>
  </si>
  <si>
    <t>HURTUMPASCUAL</t>
  </si>
  <si>
    <t>JUNCIANA</t>
  </si>
  <si>
    <t>LANGA</t>
  </si>
  <si>
    <t>LANZAHITA</t>
  </si>
  <si>
    <t>LOSAR DEL BARCO, EL</t>
  </si>
  <si>
    <t>LLANOS DE TORMES, LOS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</si>
  <si>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</si>
  <si>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</si>
  <si>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</si>
  <si>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</si>
  <si>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</si>
  <si>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</si>
  <si>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</si>
  <si>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</si>
  <si>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</si>
  <si>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</si>
  <si>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</si>
  <si>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</si>
  <si>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MESEGAR DE CORNEJA</t>
  </si>
  <si>
    <t>MIJARES</t>
  </si>
  <si>
    <t>MINGORRIA</t>
  </si>
  <si>
    <t>MIRON, EL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</si>
  <si>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</si>
  <si>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</si>
  <si>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</si>
  <si>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</si>
  <si>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</si>
  <si>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</si>
  <si>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</si>
  <si>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</si>
  <si>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</si>
  <si>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</si>
  <si>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</si>
  <si>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</si>
  <si>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</si>
  <si>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ALAMO</t>
  </si>
  <si>
    <t>NARRILLOS DEL REBOLLAR</t>
  </si>
  <si>
    <t>NARROS DEL CASTILLO</t>
  </si>
  <si>
    <t>NARROS DEL PUERTO</t>
  </si>
  <si>
    <t>NARROS DE SALDUEÑA</t>
  </si>
  <si>
    <t>NAVACEPEDILLA DE CORNEJA</t>
  </si>
  <si>
    <t>NAVA DE AREVALO</t>
  </si>
  <si>
    <t>NAVA DEL BARCO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</si>
  <si>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</si>
  <si>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</si>
  <si>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</si>
  <si>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</si>
  <si>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</si>
  <si>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</si>
  <si>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</si>
  <si>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</si>
  <si>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</si>
  <si>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</si>
  <si>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</si>
  <si>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</si>
  <si>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</si>
  <si>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</si>
  <si>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MARQUES, LAS</t>
  </si>
  <si>
    <t>NAVATALGORDO</t>
  </si>
  <si>
    <t>NAVATEJARES</t>
  </si>
  <si>
    <t>NEILA DE SAN MIGUEL</t>
  </si>
  <si>
    <t>NIHARRA</t>
  </si>
  <si>
    <t>OJOS-ALBOS</t>
  </si>
  <si>
    <t>ORBITA</t>
  </si>
  <si>
    <t>OSO, EL</t>
  </si>
  <si>
    <t>PADIERNOS</t>
  </si>
  <si>
    <t>PAJARES DE ADAJA</t>
  </si>
  <si>
    <t>PALACIOS DE GODA</t>
  </si>
  <si>
    <t>PAPATRIGO</t>
  </si>
  <si>
    <t>PARRAL, EL</t>
  </si>
  <si>
    <t>PASCUALCOBO</t>
  </si>
  <si>
    <t>PEDRO BERNARDO</t>
  </si>
  <si>
    <t>PEDRO-RODRIGUEZ</t>
  </si>
  <si>
    <t>PEGUERINOS</t>
  </si>
  <si>
    <t>PEÑALBA DE AVILA</t>
  </si>
  <si>
    <t>PIEDRAHITA</t>
  </si>
  <si>
    <t>PIEDRALAVES</t>
  </si>
  <si>
    <t>POVEDA</t>
  </si>
  <si>
    <t>POYALES DEL HOYO</t>
  </si>
  <si>
    <t>POZANCO</t>
  </si>
  <si>
    <t>PRADOSEGAR</t>
  </si>
  <si>
    <t>PUERTO CASTILLA</t>
  </si>
  <si>
    <t>RASUEROS</t>
  </si>
  <si>
    <t>RIOCABADO</t>
  </si>
  <si>
    <t>RIOFRIO</t>
  </si>
  <si>
    <t>RIVILLA DE BARAJAS</t>
  </si>
  <si>
    <t>SALOBRAL</t>
  </si>
  <si>
    <t>SALVADIOS</t>
  </si>
  <si>
    <t>SAN BARTOLOME DE BEJAR</t>
  </si>
  <si>
    <t>SAN BARTOLOME DE CORNEJA</t>
  </si>
  <si>
    <t>SAN BARTOLOME DE PINARES</t>
  </si>
  <si>
    <t>SANCHIDRIAN</t>
  </si>
  <si>
    <t>SANCHORREJA</t>
  </si>
  <si>
    <t>SAN ESTEBAN DE LOS PATOS</t>
  </si>
  <si>
    <t>SAN ESTEBAN DEL VALLE</t>
  </si>
  <si>
    <t>SAN ESTEBAN DE ZAPARDIEL</t>
  </si>
  <si>
    <t>SAN GARCIA DE INGELMOS</t>
  </si>
  <si>
    <t>SAN JUAN DE LA ENCINILLA</t>
  </si>
  <si>
    <t>SAN JUAN DE LA NAVA</t>
  </si>
  <si>
    <t>SAN JUAN DEL MOLINILLO</t>
  </si>
  <si>
    <t>SAN JUAN DEL OLMO</t>
  </si>
  <si>
    <t>SAN LORENZO DE TORMES</t>
  </si>
  <si>
    <t>SAN MARTIN DE LA VEGA DEL ALBERCHE</t>
  </si>
  <si>
    <t>SAN MARTIN DEL PIMPOLLAR</t>
  </si>
  <si>
    <t>SAN MIGUEL DE CORNEJA</t>
  </si>
  <si>
    <t>SAN MIGUEL DE SERREZUELA</t>
  </si>
  <si>
    <t>SAN PASCUAL</t>
  </si>
  <si>
    <t>SAN PEDRO DEL ARROYO</t>
  </si>
  <si>
    <t>SANTA CRUZ DEL VALLE</t>
  </si>
  <si>
    <t>SANTA CRUZ DE PINARES</t>
  </si>
  <si>
    <t>SANTA MARIA DEL ARROYO</t>
  </si>
  <si>
    <t>SANTA MARIA DEL BERROCAL</t>
  </si>
  <si>
    <t>SANTA MARIA DE LOS CABALLEROS</t>
  </si>
  <si>
    <t>SANTA MARIA DEL TIETAR</t>
  </si>
  <si>
    <t>SANTIAGO DEL COLLADO</t>
  </si>
  <si>
    <t>SANTO DOMINGO DE LAS POSADAS</t>
  </si>
  <si>
    <t>SANTO TOME DE ZABARCOS</t>
  </si>
  <si>
    <t>SAN VICENTE DE AREVALO</t>
  </si>
  <si>
    <t>SERRADA, LA</t>
  </si>
  <si>
    <t>SERRANILLOS</t>
  </si>
  <si>
    <t>SIGERES</t>
  </si>
  <si>
    <t>SINLABAJOS</t>
  </si>
  <si>
    <t>SOLANA DE AVILA</t>
  </si>
  <si>
    <t>SOLANA DE RIOALMAR</t>
  </si>
  <si>
    <t>SOLOSANCHO</t>
  </si>
  <si>
    <t>SOTALBO</t>
  </si>
  <si>
    <t>SOTILLO DE LA ADRADA</t>
  </si>
  <si>
    <t>TIEMBLO, EL</t>
  </si>
  <si>
    <t>TIÑOSILLOS</t>
  </si>
  <si>
    <t>TOLBAÑOS</t>
  </si>
  <si>
    <t>TORMELLAS</t>
  </si>
  <si>
    <t>TORNADIZOS DE AVILA</t>
  </si>
  <si>
    <t>TORTOLES</t>
  </si>
  <si>
    <t>TORRE, LA</t>
  </si>
  <si>
    <t>UMBRIAS</t>
  </si>
  <si>
    <t>VADILLO DE LA SIERRA</t>
  </si>
  <si>
    <t>VALDECASA</t>
  </si>
  <si>
    <t>VEGA DE SANTA MARIA</t>
  </si>
  <si>
    <t>VELAYOS</t>
  </si>
  <si>
    <t>VILLAFLOR</t>
  </si>
  <si>
    <t>VILLAFRANCA DE LA SIERRA</t>
  </si>
  <si>
    <t>VILLANUEVA DE GOMEZ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</si>
  <si>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</si>
  <si>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</si>
  <si>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</si>
  <si>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</si>
  <si>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</si>
  <si>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</si>
  <si>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VITA</t>
  </si>
  <si>
    <t>ZAPARDIEL DE LA CAÑADA</t>
  </si>
  <si>
    <t>ZAPARDIEL DE LA RIBERA</t>
  </si>
  <si>
    <t>SAN JUAN DE GREDOS</t>
  </si>
  <si>
    <t>SANTA MARIA DEL CUBILLO</t>
  </si>
  <si>
    <t>DIEGO DEL CARPIO</t>
  </si>
  <si>
    <t>SANTIAGO DEL TORMES</t>
  </si>
  <si>
    <t>VILLANUEVA DE AVILA</t>
  </si>
  <si>
    <t>ACEDERA</t>
  </si>
  <si>
    <t>ACEUCHAL</t>
  </si>
  <si>
    <t>AHILLONES</t>
  </si>
  <si>
    <t>ALANGE</t>
  </si>
  <si>
    <t>ALBUERA, LA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</si>
  <si>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</si>
  <si>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</si>
  <si>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</si>
  <si>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</si>
  <si>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</si>
  <si>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</si>
  <si>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</si>
  <si>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</si>
  <si>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</si>
  <si>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</si>
  <si>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</si>
  <si>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</si>
  <si>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</si>
  <si>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</si>
  <si>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</si>
  <si>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</si>
  <si>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</si>
  <si>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</si>
  <si>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</si>
  <si>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</si>
  <si>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</si>
  <si>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</si>
  <si>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</si>
  <si>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</si>
  <si>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</si>
  <si>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CARRASCALEJO, EL</t>
  </si>
  <si>
    <t>CASAS DE DON PEDRO</t>
  </si>
  <si>
    <t>CASAS DE REINA</t>
  </si>
  <si>
    <t>CASTILBLANCO</t>
  </si>
  <si>
    <t>CASTUERA</t>
  </si>
  <si>
    <t>CODOSERA, LA</t>
  </si>
  <si>
    <t>CORDOBILLA DE LACARA</t>
  </si>
  <si>
    <t>CORONADA, LA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</si>
  <si>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</si>
  <si>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</si>
  <si>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</si>
  <si>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</si>
  <si>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</si>
  <si>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</si>
  <si>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</si>
  <si>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</si>
  <si>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</si>
  <si>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</si>
  <si>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</si>
  <si>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</si>
  <si>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</si>
  <si>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</si>
  <si>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</si>
  <si>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</si>
  <si>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</si>
  <si>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</si>
  <si>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GARROVILLA, LA</t>
  </si>
  <si>
    <t>GRANJA DE TORREHERMOSA</t>
  </si>
  <si>
    <t>GUAREÑA</t>
  </si>
  <si>
    <t>HABA,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</si>
  <si>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</si>
  <si>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</si>
  <si>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</si>
  <si>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</si>
  <si>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</si>
  <si>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</si>
  <si>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</si>
  <si>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</si>
  <si>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</si>
  <si>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LAPA, LA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</si>
  <si>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</si>
  <si>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</si>
  <si>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</si>
  <si>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</si>
  <si>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</si>
  <si>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</si>
  <si>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</si>
  <si>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</si>
  <si>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</si>
  <si>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</si>
  <si>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</si>
  <si>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MERIDA</t>
  </si>
  <si>
    <t>MIRANDILLA</t>
  </si>
  <si>
    <t>MONESTERIO</t>
  </si>
  <si>
    <t>MONTEMOLIN</t>
  </si>
  <si>
    <t>MONTERRUBIO DE LA SERENA</t>
  </si>
  <si>
    <t>MONTIJO</t>
  </si>
  <si>
    <t>MORERA, LA</t>
  </si>
  <si>
    <t>NAVA DE SANTIAGO, LA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</si>
  <si>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</si>
  <si>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</si>
  <si>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</si>
  <si>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</si>
  <si>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</si>
  <si>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</si>
  <si>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</si>
  <si>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</si>
  <si>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PARRA, LA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</si>
  <si>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</si>
  <si>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</si>
  <si>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</si>
  <si>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</si>
  <si>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</si>
  <si>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</si>
  <si>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</si>
  <si>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</si>
  <si>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</si>
  <si>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</si>
  <si>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</si>
  <si>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</si>
  <si>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</si>
  <si>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</si>
  <si>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</si>
  <si>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SIERRA, LA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</si>
  <si>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</si>
  <si>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</si>
  <si>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</si>
  <si>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</si>
  <si>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</si>
  <si>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</si>
  <si>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MAIMONA, LOS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</si>
  <si>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</si>
  <si>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</si>
  <si>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</si>
  <si>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</si>
  <si>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</si>
  <si>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</si>
  <si>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</si>
  <si>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</si>
  <si>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</si>
  <si>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</si>
  <si>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</si>
  <si>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</si>
  <si>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</si>
  <si>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</si>
  <si>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</si>
  <si>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</si>
  <si>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</si>
  <si>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</si>
  <si>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</si>
  <si>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</si>
  <si>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</si>
  <si>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</si>
  <si>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</si>
  <si>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VALLE DE LA SERENA</t>
  </si>
  <si>
    <t>VALLE DE MATAMOROS</t>
  </si>
  <si>
    <t>VALLE DE SANTA ANA</t>
  </si>
  <si>
    <t>VILLAFRANCA DE LOS BARROS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</si>
  <si>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</si>
  <si>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</si>
  <si>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</si>
  <si>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</si>
  <si>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</si>
  <si>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</si>
  <si>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</si>
  <si>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</si>
  <si>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</si>
  <si>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</si>
  <si>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</si>
  <si>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</si>
  <si>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</si>
  <si>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</si>
  <si>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</si>
  <si>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ALARO</t>
  </si>
  <si>
    <t>ALAIOR</t>
  </si>
  <si>
    <t>ALCUDIA</t>
  </si>
  <si>
    <t>ALGAIDA</t>
  </si>
  <si>
    <t>ANDRATX</t>
  </si>
  <si>
    <t>ARTA</t>
  </si>
  <si>
    <t>BAYALBUFAR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</si>
  <si>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</si>
  <si>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</si>
  <si>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</si>
  <si>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</si>
  <si>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</si>
  <si>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</si>
  <si>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</si>
  <si>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</si>
  <si>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</si>
  <si>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</si>
  <si>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</si>
  <si>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</si>
  <si>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</si>
  <si>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</si>
  <si>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</si>
  <si>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</si>
  <si>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</si>
  <si>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</si>
  <si>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</si>
  <si>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</si>
  <si>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</si>
  <si>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</si>
  <si>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LLUBI</t>
  </si>
  <si>
    <t>LLUCMAJOR</t>
  </si>
  <si>
    <t>MAHON</t>
  </si>
  <si>
    <t>MANACOR</t>
  </si>
  <si>
    <t>MANCOR DE LA VALL</t>
  </si>
  <si>
    <t>MARIA DE LA SALUT</t>
  </si>
  <si>
    <t>MARRATXI</t>
  </si>
  <si>
    <t>MERCADAL, ES</t>
  </si>
  <si>
    <t>MONTUIRI</t>
  </si>
  <si>
    <t>MURO</t>
  </si>
  <si>
    <t>PALMA DE MALLORCA</t>
  </si>
  <si>
    <t>PETRA</t>
  </si>
  <si>
    <t>POLLEN?A</t>
  </si>
  <si>
    <t>PORRERES</t>
  </si>
  <si>
    <t>POBLA, SA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</si>
  <si>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</si>
  <si>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</si>
  <si>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</si>
  <si>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</si>
  <si>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</si>
  <si>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</si>
  <si>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LLOREN? DES CARDASSAR</t>
  </si>
  <si>
    <t>SANT LLUIS</t>
  </si>
  <si>
    <t>SANTA EUGENIA</t>
  </si>
  <si>
    <t>SANTA EULALIA DEL RIO</t>
  </si>
  <si>
    <t>SANTA MARGALIDA</t>
  </si>
  <si>
    <t>SANTA MARIA DEL CAMI</t>
  </si>
  <si>
    <t>SANTANYI</t>
  </si>
  <si>
    <t>SELVA</t>
  </si>
  <si>
    <t>SALINES, SES</t>
  </si>
  <si>
    <t>SINEU</t>
  </si>
  <si>
    <t>SOLLER</t>
  </si>
  <si>
    <t>SON SERVERA</t>
  </si>
  <si>
    <t>VALLDEMOSSA</t>
  </si>
  <si>
    <t>CASTELL, ES</t>
  </si>
  <si>
    <t>VILAFRANCA DE BONANY</t>
  </si>
  <si>
    <t>ARIANY</t>
  </si>
  <si>
    <t>MIGJORN GRAN, ES</t>
  </si>
  <si>
    <t>ABRERA</t>
  </si>
  <si>
    <t>AGUILAR DE SEGARRA</t>
  </si>
  <si>
    <t>ALELLA</t>
  </si>
  <si>
    <t>ALPENS</t>
  </si>
  <si>
    <t>AMETLLA DEL VALLES, L'</t>
  </si>
  <si>
    <t>ARENYS DE MAR</t>
  </si>
  <si>
    <t>ARENYS DE MUNT</t>
  </si>
  <si>
    <t>ARGEN?OLA</t>
  </si>
  <si>
    <t>ARGENTONA</t>
  </si>
  <si>
    <t>ARTES</t>
  </si>
  <si>
    <t>AVIA</t>
  </si>
  <si>
    <t>AVINYO</t>
  </si>
  <si>
    <t>AVINYONET DEL PENEDES</t>
  </si>
  <si>
    <t>AIGUAFREDA</t>
  </si>
  <si>
    <t>BADALONA</t>
  </si>
  <si>
    <t>BAGA</t>
  </si>
  <si>
    <t>BALENYA</t>
  </si>
  <si>
    <t>BALSARENY</t>
  </si>
  <si>
    <t>BEGUES</t>
  </si>
  <si>
    <t>BELLPRAT</t>
  </si>
  <si>
    <t>BERGA</t>
  </si>
  <si>
    <t>BIGUES I RIELLS</t>
  </si>
  <si>
    <t>BORREDA</t>
  </si>
  <si>
    <t>BRUC, EL</t>
  </si>
  <si>
    <t>BRULL, EL</t>
  </si>
  <si>
    <t>CABANYES, LES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</si>
  <si>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</si>
  <si>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</si>
  <si>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</si>
  <si>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</si>
  <si>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</si>
  <si>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</si>
  <si>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</si>
  <si>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</si>
  <si>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</si>
  <si>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</si>
  <si>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</si>
  <si>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</si>
  <si>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</si>
  <si>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</si>
  <si>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</si>
  <si>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</si>
  <si>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</si>
  <si>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</si>
  <si>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</si>
  <si>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</si>
  <si>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</si>
  <si>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</si>
  <si>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</si>
  <si>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</si>
  <si>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</si>
  <si>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</si>
  <si>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</si>
  <si>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</si>
  <si>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</si>
  <si>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</si>
  <si>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</si>
  <si>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</si>
  <si>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</si>
  <si>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</si>
  <si>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</si>
  <si>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</si>
  <si>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CASTELLTER?OL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</si>
  <si>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</si>
  <si>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</si>
  <si>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</si>
  <si>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</si>
  <si>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</si>
  <si>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</si>
  <si>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</si>
  <si>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</si>
  <si>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CORNELLA DE LLOBREGAT</t>
  </si>
  <si>
    <t>CUBELLES</t>
  </si>
  <si>
    <t>DOSRIUS</t>
  </si>
  <si>
    <t>ESPARREGUERA</t>
  </si>
  <si>
    <t>ESPLUGUES DE LLOBREGAT</t>
  </si>
  <si>
    <t>ESPUNYOLA, L'</t>
  </si>
  <si>
    <t>ESTANY, L'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</si>
  <si>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</si>
  <si>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</si>
  <si>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</si>
  <si>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</si>
  <si>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</si>
  <si>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</si>
  <si>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VALLES, LES</t>
  </si>
  <si>
    <t>GALLIFA</t>
  </si>
  <si>
    <t>GARRIGA, LA</t>
  </si>
  <si>
    <t>GAVA</t>
  </si>
  <si>
    <t>GAIA</t>
  </si>
  <si>
    <t>GELIDA</t>
  </si>
  <si>
    <t>GIRONELLA</t>
  </si>
  <si>
    <t>GISCLARENY</t>
  </si>
  <si>
    <t>GRANADA, LA</t>
  </si>
  <si>
    <t>GRANERA</t>
  </si>
  <si>
    <t>GRANOLLERS</t>
  </si>
  <si>
    <t>GUALBA</t>
  </si>
  <si>
    <t>SANT SALVADOR DE GUARDIOLA</t>
  </si>
  <si>
    <t>GUARDIOLA DE BERGUEDA</t>
  </si>
  <si>
    <t>GURB</t>
  </si>
  <si>
    <t>HOSPITALET DE LLOBREGAT, L'</t>
  </si>
  <si>
    <t>IGUALADA</t>
  </si>
  <si>
    <t>JORBA</t>
  </si>
  <si>
    <t>LLACUNA, LA</t>
  </si>
  <si>
    <t>LLAGOSTA, LA</t>
  </si>
  <si>
    <t>LLINARS DEL VALLES</t>
  </si>
  <si>
    <t>LLI?A D'AMUNT</t>
  </si>
  <si>
    <t>LLI?A DE VALL</t>
  </si>
  <si>
    <t>LLU?A</t>
  </si>
  <si>
    <t>MALGRAT DE MAR</t>
  </si>
  <si>
    <t>MALLA</t>
  </si>
  <si>
    <t>MANLLEU</t>
  </si>
  <si>
    <t>MANRESA</t>
  </si>
  <si>
    <t>MARTORELL</t>
  </si>
  <si>
    <t>MARTORELLES</t>
  </si>
  <si>
    <t>MASIES DE RODA, LES</t>
  </si>
  <si>
    <t>MASIES DE VOLTREGA, LES</t>
  </si>
  <si>
    <t>MASNOU, EL</t>
  </si>
  <si>
    <t>MASQUEFA</t>
  </si>
  <si>
    <t>MATADEPERA</t>
  </si>
  <si>
    <t>MATARO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</si>
  <si>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</si>
  <si>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</si>
  <si>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</si>
  <si>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</si>
  <si>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</si>
  <si>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</si>
  <si>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</si>
  <si>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</si>
  <si>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</si>
  <si>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</si>
  <si>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</si>
  <si>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</si>
  <si>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</si>
  <si>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</si>
  <si>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</si>
  <si>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</si>
  <si>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</si>
  <si>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</si>
  <si>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</si>
  <si>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</si>
  <si>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BERGUEDA, LA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</si>
  <si>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</si>
  <si>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</si>
  <si>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</si>
  <si>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</si>
  <si>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</si>
  <si>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</si>
  <si>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</si>
  <si>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</si>
  <si>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</si>
  <si>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</si>
  <si>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</si>
  <si>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</si>
  <si>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</si>
  <si>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</si>
  <si>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</si>
  <si>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PAPIOL, EL</t>
  </si>
  <si>
    <t>PARETS DEL VALLES</t>
  </si>
  <si>
    <t>PERAFITA</t>
  </si>
  <si>
    <t>PIERA</t>
  </si>
  <si>
    <t>HOSTALETS DE PIEROLA, ELS</t>
  </si>
  <si>
    <t>PINEDA DE MAR</t>
  </si>
  <si>
    <t>PLA DEL PENEDES, EL</t>
  </si>
  <si>
    <t>POBLA DE CLARAMUNT, LA</t>
  </si>
  <si>
    <t>POBLA DE LILLET, LA</t>
  </si>
  <si>
    <t>POLINYA</t>
  </si>
  <si>
    <t>PONTONS</t>
  </si>
  <si>
    <t>PRAT DE LLOBREGAT, EL</t>
  </si>
  <si>
    <t>PRATS DE REI, ELS</t>
  </si>
  <si>
    <t>PRATS DE LLU?ANES</t>
  </si>
  <si>
    <t>PREMIA DE MAR</t>
  </si>
  <si>
    <t>PUIGDALBER</t>
  </si>
  <si>
    <t>PUIG-REIG</t>
  </si>
  <si>
    <t>PUJALT</t>
  </si>
  <si>
    <t>QUAR, LA</t>
  </si>
  <si>
    <t>RAJADELL</t>
  </si>
  <si>
    <t>RELLINARS</t>
  </si>
  <si>
    <t>RIPOLLET</t>
  </si>
  <si>
    <t>ROCA DEL VALLES, LA</t>
  </si>
  <si>
    <t>PONT DE VILOMARA I ROCAFORT, EL</t>
  </si>
  <si>
    <t>RODA DE TER</t>
  </si>
  <si>
    <t>RUBI</t>
  </si>
  <si>
    <t>RUBIO</t>
  </si>
  <si>
    <t>SABADELL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</si>
  <si>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</si>
  <si>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</si>
  <si>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</si>
  <si>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</si>
  <si>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</si>
  <si>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</si>
  <si>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</si>
  <si>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LLU?ANES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</si>
  <si>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</si>
  <si>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</si>
  <si>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</si>
  <si>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</si>
  <si>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</si>
  <si>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LLU?ANES</t>
  </si>
  <si>
    <t>SANT CELONI</t>
  </si>
  <si>
    <t>SANT CEBRIA DE VALLALTA</t>
  </si>
  <si>
    <t>SANT CLIMENT DE LLOBREGAT</t>
  </si>
  <si>
    <t>SANT CUGAT DEL VALLES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</si>
  <si>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</si>
  <si>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</si>
  <si>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</si>
  <si>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</si>
  <si>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</si>
  <si>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</si>
  <si>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</si>
  <si>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</si>
  <si>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</si>
  <si>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</si>
  <si>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</si>
  <si>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</si>
  <si>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</si>
  <si>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</si>
  <si>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</si>
  <si>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</si>
  <si>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LLOREN? D'HORTONS</t>
  </si>
  <si>
    <t>SANT LLOREN?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</si>
  <si>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</si>
  <si>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</si>
  <si>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</si>
  <si>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</si>
  <si>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</si>
  <si>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</si>
  <si>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</si>
  <si>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</si>
  <si>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</si>
  <si>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</si>
  <si>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</si>
  <si>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</si>
  <si>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</si>
  <si>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</si>
  <si>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</si>
  <si>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</si>
  <si>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</si>
  <si>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</si>
  <si>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</si>
  <si>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</si>
  <si>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</si>
  <si>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COLOMA DE GRAMENET</t>
  </si>
  <si>
    <t>SANTA EUGENIA DE BERGA</t>
  </si>
  <si>
    <t>SANTA EULALIA DE RIUPRIMER</t>
  </si>
  <si>
    <t>SANTA EULALIA DE RON?ANA</t>
  </si>
  <si>
    <t>SANTA FE DEL PENEDES</t>
  </si>
  <si>
    <t>SANTA MARGARIDA DE MONTBUI</t>
  </si>
  <si>
    <t>SANTA MARGARIDA I ELS MONJOS</t>
  </si>
  <si>
    <t>BARBERA DEL VALLES</t>
  </si>
  <si>
    <t>SANTA MARIA DE BESORA</t>
  </si>
  <si>
    <t>SANTA MARIA DE CORCO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</si>
  <si>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</si>
  <si>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</si>
  <si>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</si>
  <si>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</si>
  <si>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</si>
  <si>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</si>
  <si>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</si>
  <si>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VICEN? DE CASTELLET</t>
  </si>
  <si>
    <t>SANT VICEN? DELS HORTS</t>
  </si>
  <si>
    <t>SANT VICEN? DE MONTALT</t>
  </si>
  <si>
    <t>SANT VICEN? DE TORELLO</t>
  </si>
  <si>
    <t>CERDANYOLA DEL VALLES</t>
  </si>
  <si>
    <t>SENTMENAT</t>
  </si>
  <si>
    <t>CERCS</t>
  </si>
  <si>
    <t>SEVA</t>
  </si>
  <si>
    <t>SITGES</t>
  </si>
  <si>
    <t>SOBREMUNT</t>
  </si>
  <si>
    <t>SORA</t>
  </si>
  <si>
    <t>SUBIRATS</t>
  </si>
  <si>
    <t>SURIA</t>
  </si>
  <si>
    <t>TAVERNOLES</t>
  </si>
  <si>
    <t>TAGAMANENT</t>
  </si>
  <si>
    <t>TALAMANCA</t>
  </si>
  <si>
    <t>TARADELL</t>
  </si>
  <si>
    <t>TERRASSA</t>
  </si>
  <si>
    <t>TAVERTET</t>
  </si>
  <si>
    <t>TEIA</t>
  </si>
  <si>
    <t>TIANA</t>
  </si>
  <si>
    <t>TONA</t>
  </si>
  <si>
    <t>TORDERA</t>
  </si>
  <si>
    <t>TORELLO</t>
  </si>
  <si>
    <t>TORRE DE CLARAMUNT, LA</t>
  </si>
  <si>
    <t>TORRELAVIT</t>
  </si>
  <si>
    <t>TORRELLES DE FOIX</t>
  </si>
  <si>
    <t>TORRELLES DE LLOBREGAT</t>
  </si>
  <si>
    <t>ULLASTRELL</t>
  </si>
  <si>
    <t>VACARISSES</t>
  </si>
  <si>
    <t>VALLBONA D'ANOIA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</si>
  <si>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</si>
  <si>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</si>
  <si>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</si>
  <si>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</si>
  <si>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</si>
  <si>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</si>
  <si>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</si>
  <si>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VILADECAVALLS</t>
  </si>
  <si>
    <t>VILADECANS</t>
  </si>
  <si>
    <t>VILANOVA DEL CAMI</t>
  </si>
  <si>
    <t>VILANOVA DE SAU</t>
  </si>
  <si>
    <t>VILOBI DEL PENEDES</t>
  </si>
  <si>
    <t>VILAFRANCA DEL PENEDES</t>
  </si>
  <si>
    <t>VILALBA SASSERRA</t>
  </si>
  <si>
    <t>VILANOVA I LA GELTRU</t>
  </si>
  <si>
    <t>VIVER I SERRATEIX</t>
  </si>
  <si>
    <t>RUPIT I PRUIT</t>
  </si>
  <si>
    <t>VILANOVA DEL VALLES</t>
  </si>
  <si>
    <t>SANT JULIA DE CERDANYOLA</t>
  </si>
  <si>
    <t>BADIA DEL VALLES</t>
  </si>
  <si>
    <t>PALMA DE CERVELLO, LA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</si>
  <si>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</si>
  <si>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</si>
  <si>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</si>
  <si>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</si>
  <si>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</si>
  <si>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</si>
  <si>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</si>
  <si>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</si>
  <si>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</si>
  <si>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ALTOS,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</si>
  <si>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</si>
  <si>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</si>
  <si>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</si>
  <si>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</si>
  <si>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</si>
  <si>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</si>
  <si>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</si>
  <si>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</si>
  <si>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</si>
  <si>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</si>
  <si>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</si>
  <si>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</si>
  <si>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</si>
  <si>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AUSINES, LOS</t>
  </si>
  <si>
    <t>AVELLANOSA DE MUÑO</t>
  </si>
  <si>
    <t>BAHABON DE ESGUEVA</t>
  </si>
  <si>
    <t>BALBASES,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</si>
  <si>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</si>
  <si>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</si>
  <si>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</si>
  <si>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</si>
  <si>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</si>
  <si>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</si>
  <si>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BUREBA,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</si>
  <si>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</si>
  <si>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</si>
  <si>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</si>
  <si>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</si>
  <si>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</si>
  <si>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</si>
  <si>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</si>
  <si>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</si>
  <si>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</si>
  <si>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</si>
  <si>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</si>
  <si>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</si>
  <si>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</si>
  <si>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</si>
  <si>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</si>
  <si>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</si>
  <si>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</si>
  <si>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</si>
  <si>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</si>
  <si>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</si>
  <si>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</si>
  <si>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</si>
  <si>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</si>
  <si>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</si>
  <si>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</si>
  <si>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</si>
  <si>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</si>
  <si>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</si>
  <si>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</si>
  <si>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</si>
  <si>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</si>
  <si>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</si>
  <si>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</si>
  <si>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</si>
  <si>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</si>
  <si>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</si>
  <si>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</si>
  <si>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</si>
  <si>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MATAJUDIOS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</si>
  <si>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</si>
  <si>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</si>
  <si>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</si>
  <si>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</si>
  <si>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</si>
  <si>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</si>
  <si>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</si>
  <si>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</si>
  <si>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</si>
  <si>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</si>
  <si>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</si>
  <si>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</si>
  <si>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</si>
  <si>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</si>
  <si>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</si>
  <si>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</si>
  <si>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</si>
  <si>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</si>
  <si>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ROA, LA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</si>
  <si>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</si>
  <si>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</si>
  <si>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</si>
  <si>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</si>
  <si>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</si>
  <si>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</si>
  <si>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</si>
  <si>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</si>
  <si>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</si>
  <si>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</si>
  <si>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</si>
  <si>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</si>
  <si>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</si>
  <si>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</si>
  <si>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</si>
  <si>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</si>
  <si>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</si>
  <si>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</si>
  <si>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</si>
  <si>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</si>
  <si>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</si>
  <si>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</si>
  <si>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GALLEGA, LA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</si>
  <si>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</si>
  <si>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</si>
  <si>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</si>
  <si>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</si>
  <si>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</si>
  <si>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</si>
  <si>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</si>
  <si>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</si>
  <si>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</si>
  <si>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</si>
  <si>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</si>
  <si>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HORMAZAS, LAS</t>
  </si>
  <si>
    <t>HORNILLOS DEL CAMINO</t>
  </si>
  <si>
    <t>HORRA, LA</t>
  </si>
  <si>
    <t>HORTIG?LA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</si>
  <si>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</si>
  <si>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</si>
  <si>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</si>
  <si>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</si>
  <si>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</si>
  <si>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</si>
  <si>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</si>
  <si>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</si>
  <si>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</si>
  <si>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</si>
  <si>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</si>
  <si>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</si>
  <si>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</si>
  <si>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</si>
  <si>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</si>
  <si>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</si>
  <si>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</si>
  <si>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</si>
  <si>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</si>
  <si>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</si>
  <si>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</si>
  <si>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</si>
  <si>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</si>
  <si>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</si>
  <si>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</si>
  <si>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</si>
  <si>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</si>
  <si>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</si>
  <si>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</si>
  <si>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</si>
  <si>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</si>
  <si>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</si>
  <si>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</si>
  <si>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</si>
  <si>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</si>
  <si>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</si>
  <si>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</si>
  <si>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</si>
  <si>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</si>
  <si>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</si>
  <si>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</si>
  <si>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</si>
  <si>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</si>
  <si>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</si>
  <si>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</si>
  <si>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</si>
  <si>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</si>
  <si>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</si>
  <si>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</si>
  <si>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</si>
  <si>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</si>
  <si>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</si>
  <si>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</si>
  <si>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</si>
  <si>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</si>
  <si>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</si>
  <si>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</si>
  <si>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</si>
  <si>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</si>
  <si>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</si>
  <si>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</si>
  <si>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</si>
  <si>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</si>
  <si>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</si>
  <si>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</si>
  <si>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</si>
  <si>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</si>
  <si>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</si>
  <si>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</si>
  <si>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</si>
  <si>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</si>
  <si>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</si>
  <si>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</si>
  <si>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</si>
  <si>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</si>
  <si>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</si>
  <si>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</si>
  <si>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</si>
  <si>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</si>
  <si>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</si>
  <si>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</si>
  <si>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</si>
  <si>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ARGANZON, LA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</si>
  <si>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</si>
  <si>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</si>
  <si>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</si>
  <si>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</si>
  <si>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</si>
  <si>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</si>
  <si>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</si>
  <si>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</si>
  <si>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</si>
  <si>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</si>
  <si>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</si>
  <si>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QUINTANILLAS, LAS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</si>
  <si>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</si>
  <si>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</si>
  <si>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</si>
  <si>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</si>
  <si>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</si>
  <si>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</si>
  <si>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</si>
  <si>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</si>
  <si>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</si>
  <si>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</si>
  <si>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</si>
  <si>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Y AHEDO, LA</t>
  </si>
  <si>
    <t>REVILLA DEL CAMPO</t>
  </si>
  <si>
    <t>REVILLARRUZ</t>
  </si>
  <si>
    <t>REVILLA VALLEJERA</t>
  </si>
  <si>
    <t>REZMONDO</t>
  </si>
  <si>
    <t>RIOCAVADO DE LA SIERRA</t>
  </si>
  <si>
    <t>ROA</t>
  </si>
  <si>
    <t>ROJAS</t>
  </si>
  <si>
    <t>ROYUELA DE RIO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</si>
  <si>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</si>
  <si>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</si>
  <si>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</si>
  <si>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</si>
  <si>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</si>
  <si>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</si>
  <si>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</si>
  <si>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ADRIAN DE JUARROS</t>
  </si>
  <si>
    <t>SAN JUAN DEL MONTE</t>
  </si>
  <si>
    <t>SAN MAMES DE BURGOS</t>
  </si>
  <si>
    <t>SAN MARTIN DE RUBIALES</t>
  </si>
  <si>
    <t>SAN MILLAN DE LARA</t>
  </si>
  <si>
    <t>SANTA CECILIA</t>
  </si>
  <si>
    <t>SANTA CRUZ DE LA SALCEDA</t>
  </si>
  <si>
    <t>SANTA CRUZ DEL VALLE URBION</t>
  </si>
  <si>
    <t>SANTA GADEA DEL CID</t>
  </si>
  <si>
    <t>SANTA INES</t>
  </si>
  <si>
    <t>SANTA MARIA DEL CAMPO</t>
  </si>
  <si>
    <t>SANTA MARIA DEL INVIERNO</t>
  </si>
  <si>
    <t>SANTA MARIA DEL MERCADILLO</t>
  </si>
  <si>
    <t>SANTA MARIA RIVARREDONDA</t>
  </si>
  <si>
    <t>SANTA OLALLA DE BUREBA</t>
  </si>
  <si>
    <t>SANTIBAÑEZ DE ESGUEVA</t>
  </si>
  <si>
    <t>SANTIBAÑEZ DEL VAL</t>
  </si>
  <si>
    <t>SANTO DOMINGO DE SILOS</t>
  </si>
  <si>
    <t>SAN VICENTE DEL VALLE</t>
  </si>
  <si>
    <t>SARGENTES DE LA LORA</t>
  </si>
  <si>
    <t>SARRACIN</t>
  </si>
  <si>
    <t>SASAMON</t>
  </si>
  <si>
    <t>SEQUERA DE HAZA, LA</t>
  </si>
  <si>
    <t>SOLARANA</t>
  </si>
  <si>
    <t>SORDILLOS</t>
  </si>
  <si>
    <t>SOTILLO DE LA RIBERA</t>
  </si>
  <si>
    <t>SOTRAGERO</t>
  </si>
  <si>
    <t>SOTRESGUDO</t>
  </si>
  <si>
    <t>SUSINOS DEL PARAMO</t>
  </si>
  <si>
    <t>TAMARON</t>
  </si>
  <si>
    <t>TARDAJOS</t>
  </si>
  <si>
    <t>TEJADA</t>
  </si>
  <si>
    <t>TERRADILLOS DE ESGUEVA</t>
  </si>
  <si>
    <t>TINIEBLAS DE LA SIERRA</t>
  </si>
  <si>
    <t>TOBAR</t>
  </si>
  <si>
    <t>TORDOMAR</t>
  </si>
  <si>
    <t>TORRECILLA DEL MONTE</t>
  </si>
  <si>
    <t>TORREGALINDO</t>
  </si>
  <si>
    <t>TORRELARA</t>
  </si>
  <si>
    <t>TORREPADRE</t>
  </si>
  <si>
    <t>TORRESANDINO</t>
  </si>
  <si>
    <t>TORTOLES DE ESGUEVA</t>
  </si>
  <si>
    <t>TOSANTOS</t>
  </si>
  <si>
    <t>TRESPADERNE</t>
  </si>
  <si>
    <t>TUBILLA DEL AGUA</t>
  </si>
  <si>
    <t>TUBILLA DEL LAGO</t>
  </si>
  <si>
    <t>URBEL DEL CASTILLO</t>
  </si>
  <si>
    <t>VADOCONDES</t>
  </si>
  <si>
    <t>VALDEANDE</t>
  </si>
  <si>
    <t>VALDEZATE</t>
  </si>
  <si>
    <t>VALDORROS</t>
  </si>
  <si>
    <t>VALMALA</t>
  </si>
  <si>
    <t>VALLARTA DE BUREBA</t>
  </si>
  <si>
    <t>VALLE DE MANZANEDO</t>
  </si>
  <si>
    <t>VALLE DE MENA</t>
  </si>
  <si>
    <t>VALLE DE OCA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</si>
  <si>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</si>
  <si>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</si>
  <si>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</si>
  <si>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</si>
  <si>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</si>
  <si>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</si>
  <si>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</si>
  <si>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VALLUERCANES</t>
  </si>
  <si>
    <t>VID Y BARRIOS, LA</t>
  </si>
  <si>
    <t>VID DE BUREBA, LA</t>
  </si>
  <si>
    <t>VILEÑA</t>
  </si>
  <si>
    <t>VILORIA DE RIOJA</t>
  </si>
  <si>
    <t>VILVIESTRE DEL PINAR</t>
  </si>
  <si>
    <t>VILLADIEGO</t>
  </si>
  <si>
    <t>VILLAESCUSA DE ROA</t>
  </si>
  <si>
    <t>VILLAESCUSA LA SOMBRIA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</si>
  <si>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</si>
  <si>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</si>
  <si>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</si>
  <si>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</si>
  <si>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</si>
  <si>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</si>
  <si>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</si>
  <si>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</si>
  <si>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</si>
  <si>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</si>
  <si>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</si>
  <si>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</si>
  <si>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</si>
  <si>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</si>
  <si>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</si>
  <si>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</si>
  <si>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VILLANGOMEZ</t>
  </si>
  <si>
    <t>VILLANUEVA DE ARGAÑO</t>
  </si>
  <si>
    <t>VILLANUEVA DE CARAZO</t>
  </si>
  <si>
    <t>VILLANUEVA DE GUMIEL</t>
  </si>
  <si>
    <t>VILLANUEVA DE TEBA</t>
  </si>
  <si>
    <t>VILLAQUIRAN DE LA PUEBLA</t>
  </si>
  <si>
    <t>VILLAQUIRAN DE LOS INFANTES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</si>
  <si>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</si>
  <si>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</si>
  <si>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</si>
  <si>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</si>
  <si>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</si>
  <si>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</si>
  <si>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</si>
  <si>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</si>
  <si>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</si>
  <si>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</si>
  <si>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VIZCAINOS</t>
  </si>
  <si>
    <t>ZAEL</t>
  </si>
  <si>
    <t>ZARZOSA DE RIO PISUERGA</t>
  </si>
  <si>
    <t>ZAZUAR</t>
  </si>
  <si>
    <t>ZUÑEDA</t>
  </si>
  <si>
    <t>QUINTANILLA DEL AGUA Y TORDUELES</t>
  </si>
  <si>
    <t>VALLE DE SANTIBAÑEZ</t>
  </si>
  <si>
    <t>VILLARCAYO DE MERINDAD DE CASTILLA LA VI</t>
  </si>
  <si>
    <t>VALLE DE LAS NAVAS</t>
  </si>
  <si>
    <t>VALLE DE SEDANO</t>
  </si>
  <si>
    <t>MERINDAD DE RIO UBIERNA</t>
  </si>
  <si>
    <t>ALFOZ DE QUINTANADUEÑAS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</si>
  <si>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</si>
  <si>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</si>
  <si>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</si>
  <si>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</si>
  <si>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</si>
  <si>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</si>
  <si>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</si>
  <si>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</si>
  <si>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</si>
  <si>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</si>
  <si>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</si>
  <si>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</si>
  <si>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</si>
  <si>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</si>
  <si>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</si>
  <si>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</si>
  <si>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</si>
  <si>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</si>
  <si>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</si>
  <si>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</si>
  <si>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</si>
  <si>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</si>
  <si>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</si>
  <si>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</si>
  <si>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</si>
  <si>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</si>
  <si>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</si>
  <si>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</si>
  <si>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</si>
  <si>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</si>
  <si>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</si>
  <si>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</si>
  <si>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</si>
  <si>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</si>
  <si>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</si>
  <si>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</si>
  <si>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</si>
  <si>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</si>
  <si>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</si>
  <si>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</si>
  <si>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</si>
  <si>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</si>
  <si>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</si>
  <si>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</si>
  <si>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</si>
  <si>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</si>
  <si>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</si>
  <si>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</si>
  <si>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</si>
  <si>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</si>
  <si>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</si>
  <si>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</si>
  <si>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</si>
  <si>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</si>
  <si>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</si>
  <si>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</si>
  <si>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</si>
  <si>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</si>
  <si>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</si>
  <si>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</si>
  <si>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</si>
  <si>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</si>
  <si>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</si>
  <si>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</si>
  <si>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</si>
  <si>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</si>
  <si>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</si>
  <si>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</si>
  <si>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CUMBRE, LA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</si>
  <si>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</si>
  <si>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</si>
  <si>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</si>
  <si>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</si>
  <si>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</si>
  <si>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</si>
  <si>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</si>
  <si>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GARGANTA, LA</t>
  </si>
  <si>
    <t>GARGANTA LA OLLA</t>
  </si>
  <si>
    <t>GARGANTILLA</t>
  </si>
  <si>
    <t>GARG?RA</t>
  </si>
  <si>
    <t>GARROVILLAS</t>
  </si>
  <si>
    <t>GARVIN</t>
  </si>
  <si>
    <t>GATA</t>
  </si>
  <si>
    <t>GORDO, EL</t>
  </si>
  <si>
    <t>GRANJA, LA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</si>
  <si>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</si>
  <si>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</si>
  <si>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</si>
  <si>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</si>
  <si>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</si>
  <si>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</si>
  <si>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</si>
  <si>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</si>
  <si>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</si>
  <si>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</si>
  <si>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</si>
  <si>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</si>
  <si>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</si>
  <si>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</si>
  <si>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</si>
  <si>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</si>
  <si>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</si>
  <si>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</si>
  <si>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</si>
  <si>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</si>
  <si>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</si>
  <si>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</si>
  <si>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</si>
  <si>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</si>
  <si>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</si>
  <si>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</si>
  <si>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</si>
  <si>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</si>
  <si>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</si>
  <si>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</si>
  <si>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</si>
  <si>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</si>
  <si>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</si>
  <si>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</si>
  <si>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</si>
  <si>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</si>
  <si>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</si>
  <si>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</si>
  <si>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</si>
  <si>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</si>
  <si>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</si>
  <si>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</si>
  <si>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</si>
  <si>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</si>
  <si>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</si>
  <si>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</si>
  <si>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</si>
  <si>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</si>
  <si>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</si>
  <si>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</si>
  <si>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</si>
  <si>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</si>
  <si>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</si>
  <si>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</si>
  <si>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</si>
  <si>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</si>
  <si>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</si>
  <si>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PESGA, LA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</si>
  <si>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</si>
  <si>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</si>
  <si>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</si>
  <si>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</si>
  <si>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</si>
  <si>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</si>
  <si>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</si>
  <si>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</si>
  <si>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</si>
  <si>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</si>
  <si>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</si>
  <si>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</si>
  <si>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</si>
  <si>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</si>
  <si>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</si>
  <si>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</si>
  <si>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</si>
  <si>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</si>
  <si>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</si>
  <si>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</si>
  <si>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</si>
  <si>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</si>
  <si>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</si>
  <si>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</si>
  <si>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</si>
  <si>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</si>
  <si>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</si>
  <si>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</si>
  <si>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</si>
  <si>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</si>
  <si>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</si>
  <si>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</si>
  <si>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</si>
  <si>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</si>
  <si>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</si>
  <si>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</si>
  <si>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</si>
  <si>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</si>
  <si>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</si>
  <si>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TORNO, EL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</si>
  <si>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</si>
  <si>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</si>
  <si>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</si>
  <si>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</si>
  <si>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</si>
  <si>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</si>
  <si>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</si>
  <si>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</si>
  <si>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</si>
  <si>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</si>
  <si>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</si>
  <si>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</si>
  <si>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</si>
  <si>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</si>
  <si>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</si>
  <si>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</si>
  <si>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</si>
  <si>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</si>
  <si>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</si>
  <si>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</si>
  <si>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</si>
  <si>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</si>
  <si>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</si>
  <si>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</si>
  <si>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</si>
  <si>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</si>
  <si>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</si>
  <si>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</si>
  <si>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</si>
  <si>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</si>
  <si>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</si>
  <si>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</si>
  <si>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</si>
  <si>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</si>
  <si>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</si>
  <si>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</si>
  <si>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TIETAR</t>
  </si>
  <si>
    <t>ALCALA DE LOS GAZULES</t>
  </si>
  <si>
    <t>ALCALA DEL VALLE</t>
  </si>
  <si>
    <t>ALGAR</t>
  </si>
  <si>
    <t>ALGECIRAS</t>
  </si>
  <si>
    <t>ALGODONALES</t>
  </si>
  <si>
    <t>ARCOS DE LA FRONTERA</t>
  </si>
  <si>
    <t>BARBATE</t>
  </si>
  <si>
    <t>BARRIOS, LOS</t>
  </si>
  <si>
    <t>BENAOCAZ</t>
  </si>
  <si>
    <t>BORNOS</t>
  </si>
  <si>
    <t>BOSQUE, EL</t>
  </si>
  <si>
    <t>CASTELLAR DE LA FRONTERA</t>
  </si>
  <si>
    <t>CONIL DE LA FRONTERA</t>
  </si>
  <si>
    <t>CHICLANA DE LA FRONTERA</t>
  </si>
  <si>
    <t>CHIPIONA</t>
  </si>
  <si>
    <t>ESPERA</t>
  </si>
  <si>
    <t>GASTOR, EL</t>
  </si>
  <si>
    <t>GRAZALEMA</t>
  </si>
  <si>
    <t>JEREZ DE LA FRONTERA</t>
  </si>
  <si>
    <t>JIMENA DE LA FRONTERA</t>
  </si>
  <si>
    <t>LINEA DE LA CONCEPCION, LA</t>
  </si>
  <si>
    <t>MEDINA-SIDONIA</t>
  </si>
  <si>
    <t>OLVERA</t>
  </si>
  <si>
    <t>PATERNA DE RIVERA</t>
  </si>
  <si>
    <t>PRADO DEL REY</t>
  </si>
  <si>
    <t>PUERTO DE SANTA MARIA, EL</t>
  </si>
  <si>
    <t>PUERTO REAL</t>
  </si>
  <si>
    <t>PUERTO SERRANO</t>
  </si>
  <si>
    <t>ROTA</t>
  </si>
  <si>
    <t>SAN FERNANDO</t>
  </si>
  <si>
    <t>SANLUCAR DE BARRAMEDA</t>
  </si>
  <si>
    <t>SAN ROQUE</t>
  </si>
  <si>
    <t>SETENIL DE LAS BODEGAS</t>
  </si>
  <si>
    <t>TARIFA</t>
  </si>
  <si>
    <t>TORRE-ALHAQUIME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</si>
  <si>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</si>
  <si>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</si>
  <si>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</si>
  <si>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</si>
  <si>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</si>
  <si>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</si>
  <si>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</si>
  <si>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</si>
  <si>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ATZENETA DEL MAESTRAT</t>
  </si>
  <si>
    <t>AIN</t>
  </si>
  <si>
    <t>ALBOCASSER</t>
  </si>
  <si>
    <t>ALCALA DE XIVERT</t>
  </si>
  <si>
    <t>ALCORA, L'</t>
  </si>
  <si>
    <t>ALCUDIA DE VEO</t>
  </si>
  <si>
    <t>ALFONDEGUILLA</t>
  </si>
  <si>
    <t>ALGIMIA DE ALMONACID</t>
  </si>
  <si>
    <t>ALMAZORA/ALMASSORA</t>
  </si>
  <si>
    <t>ALMEDIJAR</t>
  </si>
  <si>
    <t>ALMENARA</t>
  </si>
  <si>
    <t>ALTURA</t>
  </si>
  <si>
    <t>ARAÑUEL</t>
  </si>
  <si>
    <t>ARES DEL MAESTRE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</si>
  <si>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</si>
  <si>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</si>
  <si>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</si>
  <si>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</si>
  <si>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</si>
  <si>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</si>
  <si>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</si>
  <si>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</si>
  <si>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</si>
  <si>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BENASAL</t>
  </si>
  <si>
    <t>BENICARLO</t>
  </si>
  <si>
    <t>BENICASIM/BENICASSIM</t>
  </si>
  <si>
    <t>BENLLOCH</t>
  </si>
  <si>
    <t>BORRIOL</t>
  </si>
  <si>
    <t>BURRIANA</t>
  </si>
  <si>
    <t>CABANES</t>
  </si>
  <si>
    <t>CALIG</t>
  </si>
  <si>
    <t>CANET LO ROIG</t>
  </si>
  <si>
    <t>CASTELL DE CABRES</t>
  </si>
  <si>
    <t>CASTELLFORT</t>
  </si>
  <si>
    <t>CASTELLNOVO</t>
  </si>
  <si>
    <t>CASTELLON DE LA PLANA/CASTELL·DE LA PLA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</si>
  <si>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</si>
  <si>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</si>
  <si>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</si>
  <si>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</si>
  <si>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</si>
  <si>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</si>
  <si>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</si>
  <si>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</si>
  <si>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VINROMA, LES</t>
  </si>
  <si>
    <t>CULLA</t>
  </si>
  <si>
    <t>CHERT/XERT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</si>
  <si>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</si>
  <si>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</si>
  <si>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</si>
  <si>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</si>
  <si>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</si>
  <si>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</si>
  <si>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</si>
  <si>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</si>
  <si>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</si>
  <si>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</si>
  <si>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</si>
  <si>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</si>
  <si>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HERBES</t>
  </si>
  <si>
    <t>HIGUERAS</t>
  </si>
  <si>
    <t>JANA, LA</t>
  </si>
  <si>
    <t>JERICA</t>
  </si>
  <si>
    <t>LUCENA DEL CID</t>
  </si>
  <si>
    <t>LUDIENTE</t>
  </si>
  <si>
    <t>LLOSA, LA</t>
  </si>
  <si>
    <t>MATA DE MORELLA, LA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</si>
  <si>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</si>
  <si>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</si>
  <si>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</si>
  <si>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</si>
  <si>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</si>
  <si>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</si>
  <si>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</si>
  <si>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</si>
  <si>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</si>
  <si>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</si>
  <si>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</si>
  <si>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</si>
  <si>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PEÑISCOLA</t>
  </si>
  <si>
    <t>PINA DE MONTALGRAO</t>
  </si>
  <si>
    <t>PORTELL DE MORELLA</t>
  </si>
  <si>
    <t>PUEBLA DE ARENOSO</t>
  </si>
  <si>
    <t>POBLA DE BENIFASSA, LA</t>
  </si>
  <si>
    <t>POBLA TORNESA, LA</t>
  </si>
  <si>
    <t>RIBESALBES</t>
  </si>
  <si>
    <t>ROSSELL</t>
  </si>
  <si>
    <t>SACAÑET</t>
  </si>
  <si>
    <t>SALZADELLA, LA</t>
  </si>
  <si>
    <t>SANT JORDI/SAN JORGE</t>
  </si>
  <si>
    <t>SANT MATEU</t>
  </si>
  <si>
    <t>SAN RAFAEL DEL RIO</t>
  </si>
  <si>
    <t>SANTA MAGDALENA DE PULPIS</t>
  </si>
  <si>
    <t>SARRATELLA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</si>
  <si>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</si>
  <si>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</si>
  <si>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</si>
  <si>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</si>
  <si>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</si>
  <si>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</si>
  <si>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</si>
  <si>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</si>
  <si>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</si>
  <si>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</si>
  <si>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</si>
  <si>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TORO, EL</t>
  </si>
  <si>
    <t>TORRALBA DEL PINAR</t>
  </si>
  <si>
    <t>TORREBLANCA</t>
  </si>
  <si>
    <t>TORRECHIVA</t>
  </si>
  <si>
    <t>TORRE D'EN BESORA, LA</t>
  </si>
  <si>
    <t>TORRE ENDOMENECH</t>
  </si>
  <si>
    <t>TRAIGUERA</t>
  </si>
  <si>
    <t>USERAS/USERES, LES</t>
  </si>
  <si>
    <t>VALLAT</t>
  </si>
  <si>
    <t>VALL D'ALBA</t>
  </si>
  <si>
    <t>VALL DE ALMONACID</t>
  </si>
  <si>
    <t>VALL D'UIXO, LA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</si>
  <si>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</si>
  <si>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</si>
  <si>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</si>
  <si>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</si>
  <si>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</si>
  <si>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</si>
  <si>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</si>
  <si>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</si>
  <si>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VILLARREAL/VILA-REAL</t>
  </si>
  <si>
    <t>VILAVELLA, LA</t>
  </si>
  <si>
    <t>VILLORES</t>
  </si>
  <si>
    <t>VINAROS</t>
  </si>
  <si>
    <t>VISTABELLA DEL MAESTRAZGO</t>
  </si>
  <si>
    <t>VIVER</t>
  </si>
  <si>
    <t>ZORITA DEL MAESTRAZGO</t>
  </si>
  <si>
    <t>ZUCAINA</t>
  </si>
  <si>
    <t>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</si>
  <si>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</si>
  <si>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</si>
  <si>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</si>
  <si>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</si>
  <si>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</si>
  <si>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</si>
  <si>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</si>
  <si>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</si>
  <si>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</si>
  <si>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</si>
  <si>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</si>
  <si>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</si>
  <si>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</si>
  <si>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</si>
  <si>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</si>
  <si>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</si>
  <si>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</si>
  <si>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</si>
  <si>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</si>
  <si>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</si>
  <si>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</si>
  <si>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</si>
  <si>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</si>
  <si>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</si>
  <si>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</si>
  <si>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</si>
  <si>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</si>
  <si>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</si>
  <si>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</si>
  <si>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</si>
  <si>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</si>
  <si>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</si>
  <si>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</si>
  <si>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</si>
  <si>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</si>
  <si>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CORTIJOS, LOS</t>
  </si>
  <si>
    <t>COZAR</t>
  </si>
  <si>
    <t>CHILLON</t>
  </si>
  <si>
    <t>DAIMIEL</t>
  </si>
  <si>
    <t>FERNANCABALLERO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</si>
  <si>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</si>
  <si>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</si>
  <si>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</si>
  <si>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</si>
  <si>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</si>
  <si>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</si>
  <si>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</si>
  <si>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</si>
  <si>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</si>
  <si>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LABORES, LAS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</si>
  <si>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</si>
  <si>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</si>
  <si>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</si>
  <si>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</si>
  <si>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</si>
  <si>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</si>
  <si>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</si>
  <si>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</si>
  <si>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</si>
  <si>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</si>
  <si>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</si>
  <si>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</si>
  <si>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</si>
  <si>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</si>
  <si>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</si>
  <si>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</si>
  <si>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CALATRAVA, LOS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</si>
  <si>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</si>
  <si>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</si>
  <si>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</si>
  <si>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</si>
  <si>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</si>
  <si>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</si>
  <si>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</si>
  <si>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</si>
  <si>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</si>
  <si>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</si>
  <si>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</si>
  <si>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SOLANA, LA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</si>
  <si>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</si>
  <si>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</si>
  <si>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</si>
  <si>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</si>
  <si>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</si>
  <si>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</si>
  <si>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</si>
  <si>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</si>
  <si>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</si>
  <si>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</si>
  <si>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</si>
  <si>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</si>
  <si>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</si>
  <si>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</si>
  <si>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</si>
  <si>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</si>
  <si>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</si>
  <si>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</si>
  <si>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</si>
  <si>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ROBLEDO, EL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</si>
  <si>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</si>
  <si>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</si>
  <si>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</si>
  <si>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</si>
  <si>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</si>
  <si>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</si>
  <si>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</si>
  <si>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</si>
  <si>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</si>
  <si>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</si>
  <si>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</si>
  <si>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</si>
  <si>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</si>
  <si>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BLAZQUEZ, LOS</t>
  </si>
  <si>
    <t>BUJALANCE</t>
  </si>
  <si>
    <t>CABRA</t>
  </si>
  <si>
    <t>CAÑETE DE LAS TORRES</t>
  </si>
  <si>
    <t>CARCABUEY</t>
  </si>
  <si>
    <t>CARDEÑA</t>
  </si>
  <si>
    <t>CARLOTA, LA</t>
  </si>
  <si>
    <t>CARPIO, EL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</si>
  <si>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</si>
  <si>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</si>
  <si>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</si>
  <si>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</si>
  <si>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</si>
  <si>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</si>
  <si>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</si>
  <si>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</si>
  <si>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</si>
  <si>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</si>
  <si>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</si>
  <si>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</si>
  <si>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GRANJUELA, LA</t>
  </si>
  <si>
    <t>GUADALCAZAR</t>
  </si>
  <si>
    <t>GUIJO, EL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</si>
  <si>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</si>
  <si>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</si>
  <si>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</si>
  <si>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</si>
  <si>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</si>
  <si>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</si>
  <si>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</si>
  <si>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</si>
  <si>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</si>
  <si>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</si>
  <si>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</si>
  <si>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</si>
  <si>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</si>
  <si>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</si>
  <si>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</si>
  <si>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</si>
  <si>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</si>
  <si>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</si>
  <si>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</si>
  <si>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</si>
  <si>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</si>
  <si>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</si>
  <si>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RAMBLA, LA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</si>
  <si>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</si>
  <si>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</si>
  <si>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</si>
  <si>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</si>
  <si>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</si>
  <si>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</si>
  <si>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</si>
  <si>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VICTORIA, LA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</si>
  <si>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</si>
  <si>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</si>
  <si>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</si>
  <si>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</si>
  <si>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</si>
  <si>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</si>
  <si>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</si>
  <si>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</si>
  <si>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VISO, EL</t>
  </si>
  <si>
    <t>ZUHEROS</t>
  </si>
  <si>
    <t>ABEGONDO</t>
  </si>
  <si>
    <t>AMES</t>
  </si>
  <si>
    <t>ARANGA</t>
  </si>
  <si>
    <t>ARES</t>
  </si>
  <si>
    <t>ARTEIXO</t>
  </si>
  <si>
    <t>ARZUA</t>
  </si>
  <si>
    <t>BAÑA, A</t>
  </si>
  <si>
    <t>BERGONDO</t>
  </si>
  <si>
    <t>BETANZOS</t>
  </si>
  <si>
    <t>BOIMORTO</t>
  </si>
  <si>
    <t>BOIRO</t>
  </si>
  <si>
    <t>BOQUEIXON</t>
  </si>
  <si>
    <t>BRION</t>
  </si>
  <si>
    <t>CABA?A DE BERGANTI?OS</t>
  </si>
  <si>
    <t>CABANAS</t>
  </si>
  <si>
    <t>CAMARIÑAS</t>
  </si>
  <si>
    <t>CAMBRE</t>
  </si>
  <si>
    <t>CAPELA, A</t>
  </si>
  <si>
    <t>CARBALLO</t>
  </si>
  <si>
    <t>CARNOTA</t>
  </si>
  <si>
    <t>CARRAL</t>
  </si>
  <si>
    <t>CEDEIRA</t>
  </si>
  <si>
    <t>CEE</t>
  </si>
  <si>
    <t>CAMPO DA FEIRA (O)</t>
  </si>
  <si>
    <t>CERDIDO</t>
  </si>
  <si>
    <t>CESURAS</t>
  </si>
  <si>
    <t>COIROS</t>
  </si>
  <si>
    <t>CORCUBION</t>
  </si>
  <si>
    <t>CORISTANCO</t>
  </si>
  <si>
    <t>CORUÑA, A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</si>
  <si>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</si>
  <si>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</si>
  <si>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</si>
  <si>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</si>
  <si>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</si>
  <si>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</si>
  <si>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</si>
  <si>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</si>
  <si>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</si>
  <si>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</si>
  <si>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</si>
  <si>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</si>
  <si>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</si>
  <si>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</si>
  <si>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</si>
  <si>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</si>
  <si>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</si>
  <si>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</si>
  <si>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</si>
  <si>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</si>
  <si>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</si>
  <si>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</si>
  <si>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</si>
  <si>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</si>
  <si>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</si>
  <si>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</si>
  <si>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</si>
  <si>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</si>
  <si>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</si>
  <si>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</si>
  <si>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</si>
  <si>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</si>
  <si>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OZA DOS RIOS</t>
  </si>
  <si>
    <t>PADERNE</t>
  </si>
  <si>
    <t>PADRON</t>
  </si>
  <si>
    <t>PINO, O</t>
  </si>
  <si>
    <t>POBRA DO CARAMIÑAL, A</t>
  </si>
  <si>
    <t>PONTECESO</t>
  </si>
  <si>
    <t>PONTEDEUME</t>
  </si>
  <si>
    <t>PONTES DE GARCIA RODRIGUEZ, AS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</si>
  <si>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</si>
  <si>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</si>
  <si>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</si>
  <si>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</si>
  <si>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</si>
  <si>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</si>
  <si>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</si>
  <si>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</si>
  <si>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</si>
  <si>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</si>
  <si>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SOMOZAS, AS</t>
  </si>
  <si>
    <t>TEO</t>
  </si>
  <si>
    <t>TOQUES</t>
  </si>
  <si>
    <t>TORDOIA</t>
  </si>
  <si>
    <t>FONTE DIAZ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</si>
  <si>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</si>
  <si>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</si>
  <si>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</si>
  <si>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</si>
  <si>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</si>
  <si>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</si>
  <si>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</si>
  <si>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</si>
  <si>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</si>
  <si>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ABIA DE LA OBISPALIA</t>
  </si>
  <si>
    <t>ACEBRON, EL</t>
  </si>
  <si>
    <t>ALARCON</t>
  </si>
  <si>
    <t>ALBALADEJO DEL CUENDE</t>
  </si>
  <si>
    <t>ALBALATE DE LAS NOGUERAS</t>
  </si>
  <si>
    <t>ALBENDEA</t>
  </si>
  <si>
    <t>ALBERCA DE ZANCARA, LA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</si>
  <si>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</si>
  <si>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</si>
  <si>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</si>
  <si>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</si>
  <si>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</si>
  <si>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</si>
  <si>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</si>
  <si>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ALMARCHA, LA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</si>
  <si>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</si>
  <si>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</si>
  <si>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</si>
  <si>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</si>
  <si>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</si>
  <si>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</si>
  <si>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</si>
  <si>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</si>
  <si>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</si>
  <si>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</si>
  <si>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</si>
  <si>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</si>
  <si>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</si>
  <si>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</si>
  <si>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</si>
  <si>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</si>
  <si>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</si>
  <si>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</si>
  <si>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</si>
  <si>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</si>
  <si>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</si>
  <si>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</si>
  <si>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</si>
  <si>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</si>
  <si>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</si>
  <si>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</si>
  <si>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</si>
  <si>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</si>
  <si>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</si>
  <si>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</si>
  <si>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CAÑAVATE, EL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</si>
  <si>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</si>
  <si>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</si>
  <si>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</si>
  <si>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</si>
  <si>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</si>
  <si>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</si>
  <si>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</si>
  <si>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</si>
  <si>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</si>
  <si>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</si>
  <si>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</si>
  <si>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</si>
  <si>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</si>
  <si>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</si>
  <si>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</si>
  <si>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</si>
  <si>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</si>
  <si>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</si>
  <si>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</si>
  <si>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</si>
  <si>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</si>
  <si>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CIERVA, LA</t>
  </si>
  <si>
    <t>CUEVA DEL HIERRO</t>
  </si>
  <si>
    <t>CHUMILLAS</t>
  </si>
  <si>
    <t>ENGUIDANOS</t>
  </si>
  <si>
    <t>FRESNEDA DE ALTAREJOS</t>
  </si>
  <si>
    <t>FRESNEDA DE LA SIERRA</t>
  </si>
  <si>
    <t>FRONTERA, LA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</si>
  <si>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</si>
  <si>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</si>
  <si>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</si>
  <si>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</si>
  <si>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</si>
  <si>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</si>
  <si>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</si>
  <si>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</si>
  <si>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</si>
  <si>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</si>
  <si>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</si>
  <si>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HERRUMBLAR, EL</t>
  </si>
  <si>
    <t>HINOJOSA, LA</t>
  </si>
  <si>
    <t>HINOJOSOS, LOS</t>
  </si>
  <si>
    <t>HITO, EL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</si>
  <si>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</si>
  <si>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</si>
  <si>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</si>
  <si>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</si>
  <si>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</si>
  <si>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</si>
  <si>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</si>
  <si>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</si>
  <si>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</si>
  <si>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</si>
  <si>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</si>
  <si>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</si>
  <si>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</si>
  <si>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</si>
  <si>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</si>
  <si>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</si>
  <si>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MAJADAS, LAS</t>
  </si>
  <si>
    <t>MARIANA</t>
  </si>
  <si>
    <t>MASEGOSA</t>
  </si>
  <si>
    <t>MESAS, LAS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</si>
  <si>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</si>
  <si>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</si>
  <si>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</si>
  <si>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</si>
  <si>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</si>
  <si>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</si>
  <si>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</si>
  <si>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</si>
  <si>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</si>
  <si>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</si>
  <si>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</si>
  <si>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</si>
  <si>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</si>
  <si>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</si>
  <si>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</si>
  <si>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</si>
  <si>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</si>
  <si>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</si>
  <si>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</si>
  <si>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</si>
  <si>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</si>
  <si>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</si>
  <si>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</si>
  <si>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VEGAS, LA</t>
  </si>
  <si>
    <t>PEDERNOSO, EL</t>
  </si>
  <si>
    <t>PEDROÑERAS, LAS</t>
  </si>
  <si>
    <t>PERAL, EL</t>
  </si>
  <si>
    <t>PERALEJA, LA</t>
  </si>
  <si>
    <t>PESQUERA, LA</t>
  </si>
  <si>
    <t>PICAZO,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</si>
  <si>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</si>
  <si>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</si>
  <si>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</si>
  <si>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</si>
  <si>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</si>
  <si>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</si>
  <si>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</si>
  <si>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</si>
  <si>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POZUELO, EL</t>
  </si>
  <si>
    <t>PRIEGO</t>
  </si>
  <si>
    <t>PROVENCIO, EL</t>
  </si>
  <si>
    <t>PUEBLA DE ALMENARA</t>
  </si>
  <si>
    <t>EL VALLE DE ALTOMIRA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</si>
  <si>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</si>
  <si>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</si>
  <si>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</si>
  <si>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</si>
  <si>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</si>
  <si>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</si>
  <si>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</si>
  <si>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</si>
  <si>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</si>
  <si>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</si>
  <si>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</si>
  <si>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</si>
  <si>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</si>
  <si>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</si>
  <si>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</si>
  <si>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</si>
  <si>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</si>
  <si>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</si>
  <si>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</si>
  <si>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</si>
  <si>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</si>
  <si>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</si>
  <si>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</si>
  <si>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</si>
  <si>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</si>
  <si>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</si>
  <si>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</si>
  <si>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</si>
  <si>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</si>
  <si>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</si>
  <si>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</si>
  <si>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</si>
  <si>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</si>
  <si>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</si>
  <si>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</si>
  <si>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</si>
  <si>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</si>
  <si>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</si>
  <si>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</si>
  <si>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</si>
  <si>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</si>
  <si>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</si>
  <si>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</si>
  <si>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</si>
  <si>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</si>
  <si>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</si>
  <si>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</si>
  <si>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</si>
  <si>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</si>
  <si>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</si>
  <si>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</si>
  <si>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</si>
  <si>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</si>
  <si>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</si>
  <si>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</si>
  <si>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</si>
  <si>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</si>
  <si>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</si>
  <si>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</si>
  <si>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</si>
  <si>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</si>
  <si>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</si>
  <si>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</si>
  <si>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</si>
  <si>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</si>
  <si>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</si>
  <si>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</si>
  <si>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</si>
  <si>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</si>
  <si>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</si>
  <si>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</si>
  <si>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</si>
  <si>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</si>
  <si>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</si>
  <si>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</si>
  <si>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</si>
  <si>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</si>
  <si>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</si>
  <si>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VALERAS, LAS</t>
  </si>
  <si>
    <t>FUENTENAVA DE JABAGA</t>
  </si>
  <si>
    <t>ARCAS DEL VILLAR</t>
  </si>
  <si>
    <t>VALDECOLMENAS, LOS</t>
  </si>
  <si>
    <t>POZORRUBIELOS DE LA MANCHA</t>
  </si>
  <si>
    <t>SOTORRIBAS</t>
  </si>
  <si>
    <t>VILLAR Y VELASCO</t>
  </si>
  <si>
    <t>AGULLANA</t>
  </si>
  <si>
    <t>AIGUAVIVA</t>
  </si>
  <si>
    <t>ALBANYA</t>
  </si>
  <si>
    <t>ALBONS</t>
  </si>
  <si>
    <t>FAR D'EMPORDA, EL</t>
  </si>
  <si>
    <t>ALP</t>
  </si>
  <si>
    <t>AMER</t>
  </si>
  <si>
    <t>ANGLES</t>
  </si>
  <si>
    <t>ARBUCIES</t>
  </si>
  <si>
    <t>ARGELAGUER</t>
  </si>
  <si>
    <t>ARMENTERA, L'</t>
  </si>
  <si>
    <t>AVINYONET DE PUIGVENTOS</t>
  </si>
  <si>
    <t>BEGUR</t>
  </si>
  <si>
    <t>VAJOL, LA</t>
  </si>
  <si>
    <t>BANYOLES</t>
  </si>
  <si>
    <t>BASCARA</t>
  </si>
  <si>
    <t>BELLCAIRE D'EMPORDA</t>
  </si>
  <si>
    <t>BESALU</t>
  </si>
  <si>
    <t>BESCANO</t>
  </si>
  <si>
    <t>BEUDA</t>
  </si>
  <si>
    <t>BISBAL D'EMPORDA, LA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</si>
  <si>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</si>
  <si>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</si>
  <si>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</si>
  <si>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</si>
  <si>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</si>
  <si>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</si>
  <si>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</si>
  <si>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</si>
  <si>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</si>
  <si>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</si>
  <si>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</si>
  <si>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</si>
  <si>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</si>
  <si>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</si>
  <si>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</si>
  <si>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</si>
  <si>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</si>
  <si>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</si>
  <si>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</si>
  <si>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</si>
  <si>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</si>
  <si>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</si>
  <si>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</si>
  <si>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CASTELL-PLATJA D'ARO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</si>
  <si>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</si>
  <si>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</si>
  <si>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</si>
  <si>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</si>
  <si>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</si>
  <si>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</si>
  <si>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</si>
  <si>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COR?A</t>
  </si>
  <si>
    <t>CRESPIA</t>
  </si>
  <si>
    <t>DARNIUS</t>
  </si>
  <si>
    <t>DAS</t>
  </si>
  <si>
    <t>ESCALA, L'</t>
  </si>
  <si>
    <t>ESPINELVES</t>
  </si>
  <si>
    <t>ESPOLLA</t>
  </si>
  <si>
    <t>ESPONELLA</t>
  </si>
  <si>
    <t>FIGUERES</t>
  </si>
  <si>
    <t>FLA?A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</si>
  <si>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</si>
  <si>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</si>
  <si>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</si>
  <si>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</si>
  <si>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</si>
  <si>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</si>
  <si>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</si>
  <si>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</si>
  <si>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</si>
  <si>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</si>
  <si>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</si>
  <si>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</si>
  <si>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</si>
  <si>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</si>
  <si>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</si>
  <si>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</si>
  <si>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JONQUERA, LA</t>
  </si>
  <si>
    <t>JUIA</t>
  </si>
  <si>
    <t>LLADO</t>
  </si>
  <si>
    <t>LLAGOSTERA</t>
  </si>
  <si>
    <t>LLAMBILLES</t>
  </si>
  <si>
    <t>LLANARS</t>
  </si>
  <si>
    <t>LLAN?A</t>
  </si>
  <si>
    <t>LLERS</t>
  </si>
  <si>
    <t>LLIVIA</t>
  </si>
  <si>
    <t>LLORET DE MAR</t>
  </si>
  <si>
    <t>LLOSSES, LES</t>
  </si>
  <si>
    <t>MADREMANYA</t>
  </si>
  <si>
    <t>MAIA DE MONTCAL</t>
  </si>
  <si>
    <t>MERANGES</t>
  </si>
  <si>
    <t>MASARAC</t>
  </si>
  <si>
    <t>MASSANES</t>
  </si>
  <si>
    <t>MA?ANET DE CABRENYS</t>
  </si>
  <si>
    <t>MA?ANET DE LA SELVA</t>
  </si>
  <si>
    <t>MIERES</t>
  </si>
  <si>
    <t>MOLLET DE PERALADA</t>
  </si>
  <si>
    <t>MOLLO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</si>
  <si>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</si>
  <si>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</si>
  <si>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</si>
  <si>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</si>
  <si>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</si>
  <si>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</si>
  <si>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</si>
  <si>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</si>
  <si>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</si>
  <si>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</si>
  <si>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</si>
  <si>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</si>
  <si>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</si>
  <si>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</si>
  <si>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</si>
  <si>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</si>
  <si>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</si>
  <si>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</si>
  <si>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PERA, LA</t>
  </si>
  <si>
    <t>PERALADA</t>
  </si>
  <si>
    <t>PLANES D'HOSTOLES, LES</t>
  </si>
  <si>
    <t>PLANOLES</t>
  </si>
  <si>
    <t>PONT DE MOLINS</t>
  </si>
  <si>
    <t>PONTOS</t>
  </si>
  <si>
    <t>PORQUERES</t>
  </si>
  <si>
    <t>PORTBOU</t>
  </si>
  <si>
    <t>PRESES, LES</t>
  </si>
  <si>
    <t>PORT DE LA SELVA, EL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</si>
  <si>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</si>
  <si>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</si>
  <si>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</si>
  <si>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</si>
  <si>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</si>
  <si>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</si>
  <si>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</si>
  <si>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</si>
  <si>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</si>
  <si>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</si>
  <si>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</si>
  <si>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</si>
  <si>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</si>
  <si>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</si>
  <si>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</si>
  <si>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</si>
  <si>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</si>
  <si>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</si>
  <si>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</si>
  <si>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</si>
  <si>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</si>
  <si>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</si>
  <si>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</si>
  <si>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</si>
  <si>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</si>
  <si>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</si>
  <si>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</si>
  <si>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</si>
  <si>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</si>
  <si>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LLOREN?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</si>
  <si>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</si>
  <si>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</si>
  <si>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</si>
  <si>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</si>
  <si>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</si>
  <si>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</si>
  <si>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</si>
  <si>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</si>
  <si>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</si>
  <si>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</si>
  <si>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</si>
  <si>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</si>
  <si>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</si>
  <si>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</si>
  <si>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</t>
  </si>
  <si>
    <t>SELVA DE MAR, LA</t>
  </si>
  <si>
    <t>CELLERA DE TER, LA</t>
  </si>
  <si>
    <t>SERINYA</t>
  </si>
  <si>
    <t>SERRA DE DARO</t>
  </si>
  <si>
    <t>SETCASES</t>
  </si>
  <si>
    <t>SILS</t>
  </si>
  <si>
    <t>SUSQUEDA</t>
  </si>
  <si>
    <t>TALLADA D'EMPORDA, LA</t>
  </si>
  <si>
    <t>TERRADES</t>
  </si>
  <si>
    <t>TORRENT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</si>
  <si>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</si>
  <si>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</si>
  <si>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</si>
  <si>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</si>
  <si>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</si>
  <si>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</si>
  <si>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</si>
  <si>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</si>
  <si>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</si>
  <si>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BAS, LA</t>
  </si>
  <si>
    <t>VALL DE BIANYA, LA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</si>
  <si>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</si>
  <si>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</si>
  <si>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</si>
  <si>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</si>
  <si>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</si>
  <si>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</si>
  <si>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</si>
  <si>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</si>
  <si>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</si>
  <si>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</si>
  <si>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</si>
  <si>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</si>
  <si>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VILA?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</si>
  <si>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</si>
  <si>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</si>
  <si>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</si>
  <si>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</si>
  <si>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</si>
  <si>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</si>
  <si>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</si>
  <si>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</si>
  <si>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</si>
  <si>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</si>
  <si>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</si>
  <si>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</si>
  <si>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</si>
  <si>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</si>
  <si>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</si>
  <si>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</si>
  <si>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</si>
  <si>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</si>
  <si>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</si>
  <si>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</si>
  <si>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</si>
  <si>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</si>
  <si>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</si>
  <si>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</si>
  <si>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</si>
  <si>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</si>
  <si>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</si>
  <si>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</si>
  <si>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</si>
  <si>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</si>
  <si>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</si>
  <si>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</si>
  <si>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</si>
  <si>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</si>
  <si>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</si>
  <si>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</si>
  <si>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</si>
  <si>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</si>
  <si>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</si>
  <si>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</si>
  <si>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</si>
  <si>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</si>
  <si>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</si>
  <si>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</si>
  <si>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</si>
  <si>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</si>
  <si>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</si>
  <si>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</si>
  <si>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</si>
  <si>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</si>
  <si>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</si>
  <si>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</si>
  <si>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</si>
  <si>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</si>
  <si>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</si>
  <si>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</si>
  <si>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</si>
  <si>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</si>
  <si>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</si>
  <si>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</si>
  <si>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</si>
  <si>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</si>
  <si>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</si>
  <si>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</si>
  <si>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</si>
  <si>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</si>
  <si>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</si>
  <si>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</si>
  <si>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</si>
  <si>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</si>
  <si>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</si>
  <si>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</si>
  <si>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</si>
  <si>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</si>
  <si>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</si>
  <si>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</si>
  <si>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</si>
  <si>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</si>
  <si>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</si>
  <si>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</si>
  <si>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</si>
  <si>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</si>
  <si>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</si>
  <si>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</si>
  <si>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</si>
  <si>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</si>
  <si>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G?JAR SIERRA</t>
  </si>
  <si>
    <t>G?VEJAR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</si>
  <si>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</si>
  <si>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</si>
  <si>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</si>
  <si>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</si>
  <si>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</si>
  <si>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</si>
  <si>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</si>
  <si>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</si>
  <si>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</si>
  <si>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JAYENA</t>
  </si>
  <si>
    <t>JEREZ DEL MARQUESADO</t>
  </si>
  <si>
    <t>JETE</t>
  </si>
  <si>
    <t>JUN</t>
  </si>
  <si>
    <t>JUVILES</t>
  </si>
  <si>
    <t>CALAHORRA, LA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</si>
  <si>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</si>
  <si>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</si>
  <si>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</si>
  <si>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</si>
  <si>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</si>
  <si>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</si>
  <si>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</si>
  <si>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</si>
  <si>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</si>
  <si>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MALAHA, LA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</si>
  <si>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</si>
  <si>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</si>
  <si>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</si>
  <si>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</si>
  <si>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</si>
  <si>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</si>
  <si>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</si>
  <si>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</si>
  <si>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</si>
  <si>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</si>
  <si>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</si>
  <si>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NIG?LAS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</si>
  <si>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</si>
  <si>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</si>
  <si>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</si>
  <si>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</si>
  <si>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</si>
  <si>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</si>
  <si>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</si>
  <si>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</si>
  <si>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</si>
  <si>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</si>
  <si>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PEZA, LA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</si>
  <si>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</si>
  <si>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</si>
  <si>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</si>
  <si>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</si>
  <si>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</si>
  <si>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</si>
  <si>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</si>
  <si>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</si>
  <si>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</si>
  <si>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</si>
  <si>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</si>
  <si>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</si>
  <si>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</si>
  <si>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</si>
  <si>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</si>
  <si>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</si>
  <si>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</si>
  <si>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</si>
  <si>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</si>
  <si>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</si>
  <si>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</si>
  <si>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</si>
  <si>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</si>
  <si>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</si>
  <si>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</si>
  <si>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</si>
  <si>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</si>
  <si>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</si>
  <si>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</si>
  <si>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ZUBIA, LA</t>
  </si>
  <si>
    <t>ZUJAR</t>
  </si>
  <si>
    <t>TAHA, LA</t>
  </si>
  <si>
    <t>VALLE, EL</t>
  </si>
  <si>
    <t>NEVADA</t>
  </si>
  <si>
    <t>ALPUJARRA DE LA SIERRA</t>
  </si>
  <si>
    <t>GABIAS, LAS</t>
  </si>
  <si>
    <t>GUAJARES, LOS</t>
  </si>
  <si>
    <t>VALLE DEL ZALABI</t>
  </si>
  <si>
    <t>VILLAMENA</t>
  </si>
  <si>
    <t>MORELABOR</t>
  </si>
  <si>
    <t>PINAR, EL</t>
  </si>
  <si>
    <t>VEGAS DEL GENIL</t>
  </si>
  <si>
    <t>CUEVAS DEL CAMPO</t>
  </si>
  <si>
    <t>ZAGRA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</si>
  <si>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</si>
  <si>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</si>
  <si>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</si>
  <si>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</si>
  <si>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</si>
  <si>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</si>
  <si>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</si>
  <si>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</si>
  <si>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</si>
  <si>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</si>
  <si>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</si>
  <si>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</si>
  <si>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</si>
  <si>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</si>
  <si>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</si>
  <si>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</si>
  <si>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</si>
  <si>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</si>
  <si>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</si>
  <si>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</si>
  <si>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</si>
  <si>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</si>
  <si>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</si>
  <si>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</si>
  <si>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</si>
  <si>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</si>
  <si>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</si>
  <si>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</si>
  <si>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</si>
  <si>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</si>
  <si>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</si>
  <si>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</si>
  <si>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</si>
  <si>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</si>
  <si>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</si>
  <si>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</si>
  <si>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</si>
  <si>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</si>
  <si>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</si>
  <si>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</si>
  <si>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</si>
  <si>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</si>
  <si>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</si>
  <si>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BODERA,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</si>
  <si>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</si>
  <si>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</si>
  <si>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</si>
  <si>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</si>
  <si>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</si>
  <si>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</si>
  <si>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</si>
  <si>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</si>
  <si>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</si>
  <si>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</si>
  <si>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</si>
  <si>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SIERRA, EL</t>
  </si>
  <si>
    <t>CASA DE UCEDA</t>
  </si>
  <si>
    <t>CASAR, EL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</si>
  <si>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</si>
  <si>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</si>
  <si>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</si>
  <si>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</si>
  <si>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</si>
  <si>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</si>
  <si>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</si>
  <si>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</si>
  <si>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</si>
  <si>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</si>
  <si>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</si>
  <si>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</si>
  <si>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</si>
  <si>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</si>
  <si>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</si>
  <si>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</si>
  <si>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</si>
  <si>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</si>
  <si>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</si>
  <si>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</si>
  <si>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</si>
  <si>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UCEDA, EL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</si>
  <si>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</si>
  <si>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</si>
  <si>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</si>
  <si>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</si>
  <si>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</si>
  <si>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</si>
  <si>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</si>
  <si>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</si>
  <si>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</si>
  <si>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</si>
  <si>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</si>
  <si>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</si>
  <si>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</si>
  <si>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</si>
  <si>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</si>
  <si>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</si>
  <si>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</si>
  <si>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</si>
  <si>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</si>
  <si>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</si>
  <si>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</si>
  <si>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</si>
  <si>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</si>
  <si>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</si>
  <si>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</si>
  <si>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</si>
  <si>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</si>
  <si>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</si>
  <si>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</si>
  <si>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</si>
  <si>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</si>
  <si>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</si>
  <si>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</si>
  <si>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</si>
  <si>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</si>
  <si>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</si>
  <si>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HUERCE, LA</t>
  </si>
  <si>
    <t>HUERMECES DEL CERRO</t>
  </si>
  <si>
    <t>HUERTAHERNANDO</t>
  </si>
  <si>
    <t>HUEVA</t>
  </si>
  <si>
    <t>HUMANES</t>
  </si>
  <si>
    <t>ILLANA</t>
  </si>
  <si>
    <t>INIESTOLA</t>
  </si>
  <si>
    <t>INVIERNAS,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</si>
  <si>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</si>
  <si>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</si>
  <si>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</si>
  <si>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</si>
  <si>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</si>
  <si>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</si>
  <si>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</si>
  <si>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</si>
  <si>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</si>
  <si>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</si>
  <si>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</si>
  <si>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</si>
  <si>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</si>
  <si>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</si>
  <si>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</si>
  <si>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</si>
  <si>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</si>
  <si>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</si>
  <si>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</si>
  <si>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</si>
  <si>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</si>
  <si>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</si>
  <si>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</si>
  <si>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</si>
  <si>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MIERLA, LA</t>
  </si>
  <si>
    <t>MILMARCOS</t>
  </si>
  <si>
    <t>MILLANA</t>
  </si>
  <si>
    <t>MIÑOSA, LA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</si>
  <si>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</si>
  <si>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</si>
  <si>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</si>
  <si>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</si>
  <si>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</si>
  <si>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</si>
  <si>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</si>
  <si>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</si>
  <si>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</si>
  <si>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</si>
  <si>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</si>
  <si>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JADRAQUE, LAS</t>
  </si>
  <si>
    <t>NEGREDO</t>
  </si>
  <si>
    <t>OCENTEJO</t>
  </si>
  <si>
    <t>OLIVAR, EL</t>
  </si>
  <si>
    <t>OLMEDA DE COBETA</t>
  </si>
  <si>
    <t>OLMEDA DE JADRAQUE, LA</t>
  </si>
  <si>
    <t>ORDIAL, EL</t>
  </si>
  <si>
    <t>OREA</t>
  </si>
  <si>
    <t>PALMACES DE JADRAQUE</t>
  </si>
  <si>
    <t>PARDOS</t>
  </si>
  <si>
    <t>PAREDES DE SIGÜENZA</t>
  </si>
  <si>
    <t>PAREJA</t>
  </si>
  <si>
    <t>PASTRANA</t>
  </si>
  <si>
    <t>PEDREGAL, EL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</si>
  <si>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</si>
  <si>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</si>
  <si>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</si>
  <si>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</si>
  <si>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</si>
  <si>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</si>
  <si>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</si>
  <si>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</si>
  <si>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DUEÑAS, EL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</si>
  <si>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</si>
  <si>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</si>
  <si>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</si>
  <si>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</si>
  <si>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</si>
  <si>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</si>
  <si>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</si>
  <si>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</si>
  <si>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</si>
  <si>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RECUENCO, EL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</si>
  <si>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</si>
  <si>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</si>
  <si>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</si>
  <si>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</si>
  <si>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</si>
  <si>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</si>
  <si>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</si>
  <si>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</si>
  <si>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</si>
  <si>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</si>
  <si>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</si>
  <si>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</si>
  <si>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</si>
  <si>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</si>
  <si>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</si>
  <si>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</si>
  <si>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</si>
  <si>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</si>
  <si>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</si>
  <si>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</si>
  <si>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</si>
  <si>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</si>
  <si>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SIGÜENZA</t>
  </si>
  <si>
    <t>SOLANILLOS DEL EXTREMO</t>
  </si>
  <si>
    <t>SOMOLINOS</t>
  </si>
  <si>
    <t>SOTILLO, EL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</si>
  <si>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</si>
  <si>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</si>
  <si>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</si>
  <si>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</si>
  <si>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</si>
  <si>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</si>
  <si>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</si>
  <si>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</si>
  <si>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TOBA, LA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</si>
  <si>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</si>
  <si>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</si>
  <si>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</si>
  <si>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</si>
  <si>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</si>
  <si>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</si>
  <si>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</si>
  <si>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</si>
  <si>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</si>
  <si>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</si>
  <si>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</si>
  <si>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</si>
  <si>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</si>
  <si>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</si>
  <si>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</si>
  <si>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</si>
  <si>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</si>
  <si>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</si>
  <si>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</si>
  <si>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</si>
  <si>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</si>
  <si>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</si>
  <si>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</si>
  <si>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</si>
  <si>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</si>
  <si>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</si>
  <si>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</si>
  <si>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</si>
  <si>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</si>
  <si>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</si>
  <si>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</si>
  <si>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</si>
  <si>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</si>
  <si>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</si>
  <si>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</si>
  <si>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</si>
  <si>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</si>
  <si>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</si>
  <si>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</si>
  <si>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</si>
  <si>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</si>
  <si>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</si>
  <si>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</si>
  <si>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</si>
  <si>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</si>
  <si>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</si>
  <si>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</si>
  <si>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</si>
  <si>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YELAMOS DE ABAJO</t>
  </si>
  <si>
    <t>YELAMOS DE ARRIBA</t>
  </si>
  <si>
    <t>YUNQUERA DE HENARES</t>
  </si>
  <si>
    <t>YUNTA, LA</t>
  </si>
  <si>
    <t>ZAOREJAS</t>
  </si>
  <si>
    <t>ZARZUELA DE JADRAQUE</t>
  </si>
  <si>
    <t>ZORITA DE LOS CANES</t>
  </si>
  <si>
    <t>SEMILLAS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</si>
  <si>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</si>
  <si>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</si>
  <si>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</si>
  <si>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</si>
  <si>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</si>
  <si>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</si>
  <si>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</si>
  <si>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</si>
  <si>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</si>
  <si>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</si>
  <si>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</si>
  <si>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</si>
  <si>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</si>
  <si>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</si>
  <si>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</si>
  <si>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</si>
  <si>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</si>
  <si>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</si>
  <si>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</si>
  <si>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</si>
  <si>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</si>
  <si>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</si>
  <si>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</si>
  <si>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</si>
  <si>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</si>
  <si>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</si>
  <si>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</si>
  <si>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</si>
  <si>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</si>
  <si>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</si>
  <si>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</si>
  <si>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</si>
  <si>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</si>
  <si>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</si>
  <si>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</si>
  <si>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</si>
  <si>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</si>
  <si>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</si>
  <si>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</si>
  <si>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</si>
  <si>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</si>
  <si>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</si>
  <si>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</si>
  <si>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</si>
  <si>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</si>
  <si>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</si>
  <si>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</si>
  <si>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</si>
  <si>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</si>
  <si>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</si>
  <si>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</si>
  <si>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</si>
  <si>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</si>
  <si>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</si>
  <si>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</si>
  <si>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</si>
  <si>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</si>
  <si>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</si>
  <si>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</si>
  <si>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</si>
  <si>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</si>
  <si>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</si>
  <si>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</si>
  <si>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</si>
  <si>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</si>
  <si>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</si>
  <si>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</si>
  <si>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</si>
  <si>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DONOSTIA-SAN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</si>
  <si>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</si>
  <si>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</si>
  <si>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</si>
  <si>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</si>
  <si>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</si>
  <si>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</si>
  <si>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</si>
  <si>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</si>
  <si>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</si>
  <si>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</si>
  <si>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</si>
  <si>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</si>
  <si>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</si>
  <si>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</si>
  <si>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</si>
  <si>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</si>
  <si>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</si>
  <si>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</si>
  <si>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</si>
  <si>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</si>
  <si>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</si>
  <si>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ALMENDRO, EL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</si>
  <si>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</si>
  <si>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</si>
  <si>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</si>
  <si>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</si>
  <si>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</si>
  <si>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</si>
  <si>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</si>
  <si>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</si>
  <si>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</si>
  <si>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</si>
  <si>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</si>
  <si>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</si>
  <si>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</si>
  <si>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</si>
  <si>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CAMPILLO, EL</t>
  </si>
  <si>
    <t>CAMPOFRIO</t>
  </si>
  <si>
    <t>CAÑAVERAL DE LEON</t>
  </si>
  <si>
    <t>CARTAYA</t>
  </si>
  <si>
    <t>CASTAÑO DEL ROBLEDO</t>
  </si>
  <si>
    <t>CERRO DE ANDEVALO, EL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</si>
  <si>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</si>
  <si>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</si>
  <si>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</si>
  <si>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</si>
  <si>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</si>
  <si>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</si>
  <si>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</si>
  <si>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</si>
  <si>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</si>
  <si>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</si>
  <si>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</si>
  <si>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</si>
  <si>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RIO-TINTO, LA</t>
  </si>
  <si>
    <t>GRANADO, EL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</si>
  <si>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</si>
  <si>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</si>
  <si>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</si>
  <si>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</si>
  <si>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</si>
  <si>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</si>
  <si>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</si>
  <si>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</si>
  <si>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</si>
  <si>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MARINES, LOS</t>
  </si>
  <si>
    <t>MINAS DE RIOTINTO</t>
  </si>
  <si>
    <t>MOGUER</t>
  </si>
  <si>
    <t>NAVA, LA</t>
  </si>
  <si>
    <t>NERVA</t>
  </si>
  <si>
    <t>NIEBLA</t>
  </si>
  <si>
    <t>PALMA DEL CONDADO, LA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</si>
  <si>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</si>
  <si>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</si>
  <si>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</si>
  <si>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</si>
  <si>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</si>
  <si>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</si>
  <si>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</si>
  <si>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</si>
  <si>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</si>
  <si>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</si>
  <si>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</si>
  <si>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</si>
  <si>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</si>
  <si>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</si>
  <si>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</si>
  <si>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</si>
  <si>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</si>
  <si>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</si>
  <si>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</si>
  <si>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</si>
  <si>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</si>
  <si>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</si>
  <si>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</si>
  <si>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</si>
  <si>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</si>
  <si>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</si>
  <si>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</si>
  <si>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</si>
  <si>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AG?RO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</si>
  <si>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</si>
  <si>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</si>
  <si>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</si>
  <si>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</si>
  <si>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</si>
  <si>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</si>
  <si>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</si>
  <si>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</si>
  <si>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</si>
  <si>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</si>
  <si>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</si>
  <si>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</si>
  <si>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</si>
  <si>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</si>
  <si>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</si>
  <si>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</si>
  <si>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</si>
  <si>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</si>
  <si>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</si>
  <si>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ANG?S</t>
  </si>
  <si>
    <t>ANSO</t>
  </si>
  <si>
    <t>ANTILLON</t>
  </si>
  <si>
    <t>ARAG?S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</si>
  <si>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</si>
  <si>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</si>
  <si>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</si>
  <si>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</si>
  <si>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</si>
  <si>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</si>
  <si>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</si>
  <si>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</si>
  <si>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</si>
  <si>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</si>
  <si>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</si>
  <si>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</si>
  <si>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</si>
  <si>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</si>
  <si>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</si>
  <si>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</si>
  <si>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</si>
  <si>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</si>
  <si>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</si>
  <si>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</si>
  <si>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</si>
  <si>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</si>
  <si>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</si>
  <si>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</si>
  <si>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</si>
  <si>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</si>
  <si>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</si>
  <si>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</si>
  <si>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</si>
  <si>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</si>
  <si>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</si>
  <si>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</si>
  <si>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</si>
  <si>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</si>
  <si>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</si>
  <si>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</si>
  <si>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</si>
  <si>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</si>
  <si>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</si>
  <si>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</si>
  <si>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</si>
  <si>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</si>
  <si>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</si>
  <si>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</si>
  <si>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</si>
  <si>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</si>
  <si>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</si>
  <si>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</si>
  <si>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</si>
  <si>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</si>
  <si>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</si>
  <si>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</si>
  <si>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</si>
  <si>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</si>
  <si>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</si>
  <si>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</si>
  <si>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</si>
  <si>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</si>
  <si>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</si>
  <si>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</si>
  <si>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</si>
  <si>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</si>
  <si>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</si>
  <si>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FUEVA, LA</t>
  </si>
  <si>
    <t>GISTAIN</t>
  </si>
  <si>
    <t>GRADO, EL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</si>
  <si>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</si>
  <si>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</si>
  <si>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</si>
  <si>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</si>
  <si>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</si>
  <si>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</si>
  <si>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</si>
  <si>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</si>
  <si>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</si>
  <si>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</si>
  <si>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</si>
  <si>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</si>
  <si>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</si>
  <si>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</si>
  <si>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</si>
  <si>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</si>
  <si>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</si>
  <si>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</si>
  <si>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</si>
  <si>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</si>
  <si>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</si>
  <si>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</si>
  <si>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</si>
  <si>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</si>
  <si>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</si>
  <si>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</si>
  <si>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</si>
  <si>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</si>
  <si>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</si>
  <si>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</si>
  <si>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</si>
  <si>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</si>
  <si>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</si>
  <si>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</si>
  <si>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</si>
  <si>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</si>
  <si>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RIGLOS, LAS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</si>
  <si>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</si>
  <si>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</si>
  <si>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</si>
  <si>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</si>
  <si>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</si>
  <si>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</si>
  <si>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</si>
  <si>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</si>
  <si>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</si>
  <si>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CASTRO, LA</t>
  </si>
  <si>
    <t>PUENTE DE MONTAÑANA</t>
  </si>
  <si>
    <t>PUERTOLAS</t>
  </si>
  <si>
    <t>PUEYO DE ARAGUAS, EL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</si>
  <si>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</si>
  <si>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</si>
  <si>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</si>
  <si>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</si>
  <si>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</si>
  <si>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</si>
  <si>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</si>
  <si>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</si>
  <si>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</si>
  <si>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</si>
  <si>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</si>
  <si>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</si>
  <si>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 DE JACA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</si>
  <si>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</si>
  <si>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</si>
  <si>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</si>
  <si>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</si>
  <si>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</si>
  <si>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</si>
  <si>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</si>
  <si>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</si>
  <si>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</si>
  <si>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</si>
  <si>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</si>
  <si>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</si>
  <si>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</si>
  <si>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</si>
  <si>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</si>
  <si>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</si>
  <si>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</si>
  <si>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</si>
  <si>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</si>
  <si>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</si>
  <si>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</si>
  <si>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</si>
  <si>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</si>
  <si>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</si>
  <si>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</si>
  <si>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</si>
  <si>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</si>
  <si>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VERACRUZ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</si>
  <si>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</si>
  <si>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</si>
  <si>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</si>
  <si>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</si>
  <si>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</si>
  <si>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</si>
  <si>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</si>
  <si>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</si>
  <si>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</si>
  <si>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</si>
  <si>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</si>
  <si>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SOTONERA, LA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</si>
  <si>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</si>
  <si>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</si>
  <si>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</si>
  <si>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</si>
  <si>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</si>
  <si>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</si>
  <si>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</si>
  <si>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</si>
  <si>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</si>
  <si>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</si>
  <si>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</si>
  <si>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</si>
  <si>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</si>
  <si>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</si>
  <si>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</si>
  <si>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</si>
  <si>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</si>
  <si>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</si>
  <si>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</si>
  <si>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</si>
  <si>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</si>
  <si>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</si>
  <si>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</si>
  <si>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</si>
  <si>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</si>
  <si>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CAROLINA, LA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</si>
  <si>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</si>
  <si>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</si>
  <si>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</si>
  <si>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</si>
  <si>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</si>
  <si>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</si>
  <si>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</si>
  <si>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</si>
  <si>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</si>
  <si>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</si>
  <si>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</si>
  <si>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</si>
  <si>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JAEN, LA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</si>
  <si>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</si>
  <si>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</si>
  <si>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</si>
  <si>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</si>
  <si>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</si>
  <si>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</si>
  <si>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</si>
  <si>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</si>
  <si>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IRUELA, LA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</si>
  <si>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</si>
  <si>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</si>
  <si>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</si>
  <si>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</si>
  <si>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</si>
  <si>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</si>
  <si>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</si>
  <si>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</si>
  <si>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</si>
  <si>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</si>
  <si>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</si>
  <si>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</si>
  <si>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</si>
  <si>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</si>
  <si>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</si>
  <si>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</si>
  <si>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</si>
  <si>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</si>
  <si>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</si>
  <si>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</si>
  <si>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</si>
  <si>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</si>
  <si>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SEGURA, LA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</si>
  <si>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</si>
  <si>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</si>
  <si>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</si>
  <si>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</si>
  <si>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</si>
  <si>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</si>
  <si>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</si>
  <si>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</si>
  <si>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</si>
  <si>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</si>
  <si>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</si>
  <si>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 DEL 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</si>
  <si>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</si>
  <si>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</si>
  <si>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</si>
  <si>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</si>
  <si>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</si>
  <si>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</si>
  <si>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</si>
  <si>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</si>
  <si>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</si>
  <si>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</si>
  <si>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</si>
  <si>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VILLARES, LOS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</si>
  <si>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</si>
  <si>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</si>
  <si>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</si>
  <si>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</si>
  <si>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</si>
  <si>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</si>
  <si>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</si>
  <si>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</si>
  <si>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</si>
  <si>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</si>
  <si>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ANTIGUA, LA</t>
  </si>
  <si>
    <t>ARDON</t>
  </si>
  <si>
    <t>ARGANZA</t>
  </si>
  <si>
    <t>ASTORGA</t>
  </si>
  <si>
    <t>BALBOA</t>
  </si>
  <si>
    <t>BAÑEZA, LA</t>
  </si>
  <si>
    <t>BARJAS</t>
  </si>
  <si>
    <t>BARRIOS DE LUNA, LOS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</si>
  <si>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</si>
  <si>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</si>
  <si>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</si>
  <si>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</si>
  <si>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</si>
  <si>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</si>
  <si>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</si>
  <si>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</si>
  <si>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</si>
  <si>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</si>
  <si>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RANERO, EL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</si>
  <si>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</si>
  <si>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</si>
  <si>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</si>
  <si>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</si>
  <si>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</si>
  <si>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</si>
  <si>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</si>
  <si>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</si>
  <si>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</si>
  <si>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</si>
  <si>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</si>
  <si>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</si>
  <si>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</si>
  <si>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</si>
  <si>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</si>
  <si>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</si>
  <si>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</si>
  <si>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</si>
  <si>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</si>
  <si>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</si>
  <si>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</si>
  <si>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</si>
  <si>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</si>
  <si>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</si>
  <si>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</si>
  <si>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</si>
  <si>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</si>
  <si>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</si>
  <si>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</si>
  <si>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</si>
  <si>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</si>
  <si>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</si>
  <si>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</si>
  <si>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</si>
  <si>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</si>
  <si>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</si>
  <si>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</si>
  <si>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</si>
  <si>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</si>
  <si>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</si>
  <si>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ERCINA, LA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</si>
  <si>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</si>
  <si>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</si>
  <si>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</si>
  <si>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</si>
  <si>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</si>
  <si>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</si>
  <si>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</si>
  <si>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</si>
  <si>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</si>
  <si>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</si>
  <si>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</si>
  <si>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</si>
  <si>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IG?ÑA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</si>
  <si>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</si>
  <si>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</si>
  <si>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</si>
  <si>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</si>
  <si>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</si>
  <si>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</si>
  <si>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</si>
  <si>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</si>
  <si>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</si>
  <si>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</si>
  <si>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</si>
  <si>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</si>
  <si>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</si>
  <si>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</si>
  <si>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</si>
  <si>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</si>
  <si>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</si>
  <si>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</si>
  <si>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OMAÑAS, LAS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</si>
  <si>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</si>
  <si>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</si>
  <si>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</si>
  <si>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</si>
  <si>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</si>
  <si>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</si>
  <si>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</si>
  <si>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</si>
  <si>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GORDON, LA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</si>
  <si>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</si>
  <si>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</si>
  <si>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</si>
  <si>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</si>
  <si>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</si>
  <si>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</si>
  <si>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</si>
  <si>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</si>
  <si>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</si>
  <si>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</si>
  <si>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</si>
  <si>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</si>
  <si>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</si>
  <si>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</si>
  <si>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</si>
  <si>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</si>
  <si>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</si>
  <si>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ROBLA, LA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</si>
  <si>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</si>
  <si>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</si>
  <si>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</si>
  <si>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</si>
  <si>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</si>
  <si>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</si>
  <si>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</si>
  <si>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</si>
  <si>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</si>
  <si>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</si>
  <si>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</si>
  <si>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</si>
  <si>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</si>
  <si>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</si>
  <si>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</si>
  <si>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</si>
  <si>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</si>
  <si>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</si>
  <si>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</si>
  <si>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</si>
  <si>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</si>
  <si>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</si>
  <si>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</si>
  <si>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</si>
  <si>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</si>
  <si>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</si>
  <si>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</si>
  <si>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</si>
  <si>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</si>
  <si>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</si>
  <si>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</si>
  <si>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</si>
  <si>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</si>
  <si>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</si>
  <si>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</si>
  <si>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</si>
  <si>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</si>
  <si>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</si>
  <si>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</si>
  <si>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</si>
  <si>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</si>
  <si>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</si>
  <si>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</si>
  <si>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</si>
  <si>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</si>
  <si>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</si>
  <si>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</si>
  <si>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</si>
  <si>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</si>
  <si>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</si>
  <si>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</si>
  <si>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VECILLA, LA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</si>
  <si>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</si>
  <si>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</si>
  <si>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</si>
  <si>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</si>
  <si>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</si>
  <si>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</si>
  <si>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</si>
  <si>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</si>
  <si>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</si>
  <si>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VILLADECANES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</si>
  <si>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</si>
  <si>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</si>
  <si>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</si>
  <si>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</si>
  <si>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</si>
  <si>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</si>
  <si>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</si>
  <si>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</si>
  <si>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</si>
  <si>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</si>
  <si>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</si>
  <si>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</si>
  <si>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</si>
  <si>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</si>
  <si>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</si>
  <si>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</si>
  <si>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</si>
  <si>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</si>
  <si>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</si>
  <si>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</si>
  <si>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</si>
  <si>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</si>
  <si>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</si>
  <si>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</si>
  <si>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</si>
  <si>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</si>
  <si>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</si>
  <si>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ALAMUS, ELS</t>
  </si>
  <si>
    <t>ALAS I CERC</t>
  </si>
  <si>
    <t>ALBAGES, L'</t>
  </si>
  <si>
    <t>ALBATARREC</t>
  </si>
  <si>
    <t>ALBESA</t>
  </si>
  <si>
    <t>ALBI, L'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</si>
  <si>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</si>
  <si>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</si>
  <si>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</si>
  <si>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</si>
  <si>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</si>
  <si>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</si>
  <si>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</si>
  <si>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</si>
  <si>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</si>
  <si>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</si>
  <si>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</si>
  <si>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</si>
  <si>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</si>
  <si>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</si>
  <si>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</si>
  <si>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</si>
  <si>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</si>
  <si>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BAR, EL</t>
  </si>
  <si>
    <t>ARRES</t>
  </si>
  <si>
    <t>ARSEGUEL</t>
  </si>
  <si>
    <t>ARTESA DE LLEIDA</t>
  </si>
  <si>
    <t>ARTESA DE SEGRE</t>
  </si>
  <si>
    <t>SENTIU DE SIO, LA</t>
  </si>
  <si>
    <t>ASPA</t>
  </si>
  <si>
    <t>AVELLANES I SANTA LINYA, LES</t>
  </si>
  <si>
    <t>AITONA</t>
  </si>
  <si>
    <t>BAIX PALLARS</t>
  </si>
  <si>
    <t>BALAGUER</t>
  </si>
  <si>
    <t>BARBENS</t>
  </si>
  <si>
    <t>BARONIA DE RIALB, LA</t>
  </si>
  <si>
    <t>VALL DE BOI, LA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</si>
  <si>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</si>
  <si>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</si>
  <si>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</si>
  <si>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</si>
  <si>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</si>
  <si>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</si>
  <si>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</si>
  <si>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</si>
  <si>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</si>
  <si>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</si>
  <si>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</si>
  <si>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</si>
  <si>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BORDES, ES</t>
  </si>
  <si>
    <t>BORGES BLANQUES, LES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</si>
  <si>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</si>
  <si>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</si>
  <si>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</si>
  <si>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</si>
  <si>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</si>
  <si>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</si>
  <si>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</si>
  <si>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</si>
  <si>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</si>
  <si>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</si>
  <si>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</si>
  <si>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</si>
  <si>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</si>
  <si>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</si>
  <si>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</si>
  <si>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COGUL, EL</t>
  </si>
  <si>
    <t>COLL DE NARGO</t>
  </si>
  <si>
    <t>CORBINS</t>
  </si>
  <si>
    <t>CUBELLS</t>
  </si>
  <si>
    <t>ESPLUGA CALBA, L'</t>
  </si>
  <si>
    <t>ESPOT</t>
  </si>
  <si>
    <t>ESTARAS</t>
  </si>
  <si>
    <t>ESTERRI D'ANEU</t>
  </si>
  <si>
    <t>ESTERRI DE CARDOS</t>
  </si>
  <si>
    <t>ESTAMARIU</t>
  </si>
  <si>
    <t>FARRERA</t>
  </si>
  <si>
    <t>FLORESTA, LA</t>
  </si>
  <si>
    <t>FONDARELLA</t>
  </si>
  <si>
    <t>FORADADA</t>
  </si>
  <si>
    <t>FULIOLA, LA</t>
  </si>
  <si>
    <t>FULLEDA</t>
  </si>
  <si>
    <t>GAVET DE LA CONCA</t>
  </si>
  <si>
    <t>GOLMES</t>
  </si>
  <si>
    <t>GOSOL</t>
  </si>
  <si>
    <t>GRANADELLA, LA</t>
  </si>
  <si>
    <t>GRANJA D'ESCARP, LA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</si>
  <si>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</si>
  <si>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</si>
  <si>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</si>
  <si>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</si>
  <si>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</si>
  <si>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</si>
  <si>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</si>
  <si>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</si>
  <si>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</si>
  <si>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</si>
  <si>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</si>
  <si>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</si>
  <si>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</si>
  <si>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</si>
  <si>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</si>
  <si>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</si>
  <si>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</si>
  <si>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</si>
  <si>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</si>
  <si>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</si>
  <si>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</si>
  <si>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</si>
  <si>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</si>
  <si>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</si>
  <si>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</si>
  <si>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</si>
  <si>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</si>
  <si>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MOLSOSA, LA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</si>
  <si>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</si>
  <si>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</si>
  <si>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</si>
  <si>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</si>
  <si>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</si>
  <si>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</si>
  <si>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</si>
  <si>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</si>
  <si>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</si>
  <si>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</si>
  <si>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</si>
  <si>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</si>
  <si>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</si>
  <si>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OLUGES, LES</t>
  </si>
  <si>
    <t>OMELLONS, ELS</t>
  </si>
  <si>
    <t>OMELLS DE NA GAIA, ELS</t>
  </si>
  <si>
    <t>ORGANYA</t>
  </si>
  <si>
    <t>OS DE BALAGUER</t>
  </si>
  <si>
    <t>OSSO DE SIO</t>
  </si>
  <si>
    <t>PALAU D'ANGLESOLA, EL</t>
  </si>
  <si>
    <t>CONCA DE DALT</t>
  </si>
  <si>
    <t>COMA I LA PEDRA, LA</t>
  </si>
  <si>
    <t>PENELLES</t>
  </si>
  <si>
    <t>PERAMOLA</t>
  </si>
  <si>
    <t>PINELL DE SOLSONES</t>
  </si>
  <si>
    <t>PINOS</t>
  </si>
  <si>
    <t>POAL, EL</t>
  </si>
  <si>
    <t>POBLA DE CERVOLES, LA</t>
  </si>
  <si>
    <t>BELLAGUARDA</t>
  </si>
  <si>
    <t>POBLA DE SEGUR, LA</t>
  </si>
  <si>
    <t>PONTS</t>
  </si>
  <si>
    <t>PONT DE SUERT, EL</t>
  </si>
  <si>
    <t>PORTELLA, LA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</si>
  <si>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</si>
  <si>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</si>
  <si>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</si>
  <si>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</si>
  <si>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</si>
  <si>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</si>
  <si>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</si>
  <si>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</si>
  <si>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</si>
  <si>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</si>
  <si>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</si>
  <si>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</si>
  <si>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SANA?A</t>
  </si>
  <si>
    <t>SANT GUIM DE FREIXENET</t>
  </si>
  <si>
    <t>SANT LLOREN?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</si>
  <si>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</si>
  <si>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</si>
  <si>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</si>
  <si>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</si>
  <si>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</si>
  <si>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</si>
  <si>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D'URGELL, LA</t>
  </si>
  <si>
    <t>SEROS</t>
  </si>
  <si>
    <t>SIDAMON</t>
  </si>
  <si>
    <t>SOLERAS, EL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</si>
  <si>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</si>
  <si>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</si>
  <si>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</si>
  <si>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</si>
  <si>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</si>
  <si>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</si>
  <si>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</si>
  <si>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</si>
  <si>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</si>
  <si>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</si>
  <si>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</si>
  <si>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</si>
  <si>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</si>
  <si>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</si>
  <si>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</si>
  <si>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TORMS, ELS</t>
  </si>
  <si>
    <t>TORNABOUS</t>
  </si>
  <si>
    <t>TORREBESSES</t>
  </si>
  <si>
    <t>TORRE DE CABDELLA, LA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</si>
  <si>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</si>
  <si>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</si>
  <si>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</si>
  <si>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</si>
  <si>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</si>
  <si>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</si>
  <si>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</si>
  <si>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VALIRA, LES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</si>
  <si>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</si>
  <si>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</si>
  <si>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</si>
  <si>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</si>
  <si>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</si>
  <si>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</si>
  <si>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</si>
  <si>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</si>
  <si>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</si>
  <si>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</si>
  <si>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</si>
  <si>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VILOSELL, EL</t>
  </si>
  <si>
    <t>VILANOVA DE LA BARCA</t>
  </si>
  <si>
    <t>VINAIXA</t>
  </si>
  <si>
    <t>VALL DE CARDOS</t>
  </si>
  <si>
    <t>SANT MARTI DE RIUCORB</t>
  </si>
  <si>
    <t>GUINGUETA D'ANEU, LA</t>
  </si>
  <si>
    <t>CASTELL DE MUR</t>
  </si>
  <si>
    <t>RIBERA D'ONDARA</t>
  </si>
  <si>
    <t>VALLS D'AGUILAR, LES</t>
  </si>
  <si>
    <t>TORREFETA I FLOREJACS</t>
  </si>
  <si>
    <t>FIGOLS I ALINYA</t>
  </si>
  <si>
    <t>VANSA I FORNOLS, LA</t>
  </si>
  <si>
    <t>JOSA I TUIXEN</t>
  </si>
  <si>
    <t>PLANS DE SIO, ELS</t>
  </si>
  <si>
    <t>GIMENELLS I EL PLA DE LA FONT</t>
  </si>
  <si>
    <t>RIU DE CERDANYA</t>
  </si>
  <si>
    <t>ABALOS</t>
  </si>
  <si>
    <t>AGONCILLO</t>
  </si>
  <si>
    <t>AGUILAR DEL RIO ALHAMA</t>
  </si>
  <si>
    <t>AJAMIL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</si>
  <si>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</si>
  <si>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</si>
  <si>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</si>
  <si>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</si>
  <si>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</si>
  <si>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</si>
  <si>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</si>
  <si>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</si>
  <si>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</si>
  <si>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</si>
  <si>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</si>
  <si>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</si>
  <si>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</si>
  <si>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</si>
  <si>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</si>
  <si>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</si>
  <si>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</si>
  <si>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</si>
  <si>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</si>
  <si>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</si>
  <si>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</si>
  <si>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</si>
  <si>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</si>
  <si>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</si>
  <si>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</si>
  <si>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</si>
  <si>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</si>
  <si>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</si>
  <si>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</si>
  <si>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</si>
  <si>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</si>
  <si>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</si>
  <si>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</si>
  <si>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</si>
  <si>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</si>
  <si>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</si>
  <si>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</si>
  <si>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</si>
  <si>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</si>
  <si>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</si>
  <si>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</si>
  <si>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</si>
  <si>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</si>
  <si>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</si>
  <si>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</si>
  <si>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</si>
  <si>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</si>
  <si>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</si>
  <si>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</si>
  <si>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</si>
  <si>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</si>
  <si>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</si>
  <si>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</si>
  <si>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</si>
  <si>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</si>
  <si>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</si>
  <si>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</si>
  <si>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</si>
  <si>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</si>
  <si>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</si>
  <si>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</si>
  <si>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</si>
  <si>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</si>
  <si>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</si>
  <si>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</si>
  <si>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</si>
  <si>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</si>
  <si>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</si>
  <si>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</si>
  <si>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</si>
  <si>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</si>
  <si>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</si>
  <si>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</si>
  <si>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</si>
  <si>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</si>
  <si>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</si>
  <si>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</si>
  <si>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</si>
  <si>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</si>
  <si>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</si>
  <si>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</si>
  <si>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</si>
  <si>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</si>
  <si>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LOGROÑO</t>
  </si>
  <si>
    <t>LUMBRERAS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</si>
  <si>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</si>
  <si>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</si>
  <si>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</si>
  <si>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</si>
  <si>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</si>
  <si>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</si>
  <si>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</si>
  <si>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</si>
  <si>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</si>
  <si>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</si>
  <si>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</si>
  <si>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</si>
  <si>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</si>
  <si>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</si>
  <si>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</si>
  <si>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</si>
  <si>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</si>
  <si>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</si>
  <si>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</si>
  <si>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</si>
  <si>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</si>
  <si>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</si>
  <si>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</si>
  <si>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</si>
  <si>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</si>
  <si>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</si>
  <si>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</si>
  <si>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</si>
  <si>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CAMEROS, EL</t>
  </si>
  <si>
    <t>REDAL, EL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</si>
  <si>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</si>
  <si>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</si>
  <si>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</si>
  <si>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</si>
  <si>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</si>
  <si>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</si>
  <si>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</si>
  <si>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</si>
  <si>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</si>
  <si>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</si>
  <si>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</si>
  <si>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</si>
  <si>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</si>
  <si>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</si>
  <si>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</si>
  <si>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</si>
  <si>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</si>
  <si>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</si>
  <si>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</si>
  <si>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</si>
  <si>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</si>
  <si>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</si>
  <si>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</si>
  <si>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</si>
  <si>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</si>
  <si>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</si>
  <si>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</si>
  <si>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</si>
  <si>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</si>
  <si>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</si>
  <si>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</si>
  <si>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</si>
  <si>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</si>
  <si>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</si>
  <si>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</si>
  <si>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</si>
  <si>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</si>
  <si>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</si>
  <si>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</si>
  <si>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</si>
  <si>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</si>
  <si>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</si>
  <si>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ARNEDO,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</si>
  <si>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</si>
  <si>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</si>
  <si>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</si>
  <si>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</si>
  <si>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</si>
  <si>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</si>
  <si>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</si>
  <si>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</si>
  <si>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</si>
  <si>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</si>
  <si>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</si>
  <si>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</si>
  <si>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</si>
  <si>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</si>
  <si>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</si>
  <si>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</si>
  <si>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</si>
  <si>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</si>
  <si>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</si>
  <si>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</si>
  <si>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</si>
  <si>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</si>
  <si>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</si>
  <si>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</si>
  <si>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</si>
  <si>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CORGO, O</t>
  </si>
  <si>
    <t>COSPEITO</t>
  </si>
  <si>
    <t>CHANTADA</t>
  </si>
  <si>
    <t>FOLGOSO DO COUREL</t>
  </si>
  <si>
    <t>FONSAGRADA, A</t>
  </si>
  <si>
    <t>FOZ</t>
  </si>
  <si>
    <t>FRIOL</t>
  </si>
  <si>
    <t>XERMADE</t>
  </si>
  <si>
    <t>GUITIRIZ</t>
  </si>
  <si>
    <t>GUNTIN</t>
  </si>
  <si>
    <t>INCIO, O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</si>
  <si>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</si>
  <si>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</si>
  <si>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</si>
  <si>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</si>
  <si>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</si>
  <si>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</si>
  <si>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</si>
  <si>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</si>
  <si>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</si>
  <si>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</si>
  <si>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NOGAIS, AS</t>
  </si>
  <si>
    <t>OUROL</t>
  </si>
  <si>
    <t>OUTEIRO DE REI</t>
  </si>
  <si>
    <t>PALAS DE REI</t>
  </si>
  <si>
    <t>PANTON</t>
  </si>
  <si>
    <t>PARADELA</t>
  </si>
  <si>
    <t>PARAMO, O</t>
  </si>
  <si>
    <t>PASTORIZA, A</t>
  </si>
  <si>
    <t>PEDRAFITA DO CEBREIRO</t>
  </si>
  <si>
    <t>POL</t>
  </si>
  <si>
    <t>POBRA DO BROLLON, A</t>
  </si>
  <si>
    <t>PONTENOVA, A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</si>
  <si>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</si>
  <si>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</si>
  <si>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</si>
  <si>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</si>
  <si>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</si>
  <si>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</si>
  <si>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</si>
  <si>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</si>
  <si>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</si>
  <si>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SAVIÑAO, O</t>
  </si>
  <si>
    <t>SOBER</t>
  </si>
  <si>
    <t>TABOADA</t>
  </si>
  <si>
    <t>TRABADA</t>
  </si>
  <si>
    <t>TRIACASTELA</t>
  </si>
  <si>
    <t>VALADOURO, O</t>
  </si>
  <si>
    <t>VICEDO, O</t>
  </si>
  <si>
    <t>VILALBA</t>
  </si>
  <si>
    <t>VIVEIRO</t>
  </si>
  <si>
    <t>BARALLA</t>
  </si>
  <si>
    <t>BURELA</t>
  </si>
  <si>
    <t>ACEBEDA, LA</t>
  </si>
  <si>
    <t>AJALVIR</t>
  </si>
  <si>
    <t>ALAMEDA DEL VALLE</t>
  </si>
  <si>
    <t>ALAMO, EL</t>
  </si>
  <si>
    <t>ALCALA DE HENARES</t>
  </si>
  <si>
    <t>ALCOBENDAS</t>
  </si>
  <si>
    <t>ALCORCON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</si>
  <si>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</si>
  <si>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</si>
  <si>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</si>
  <si>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</si>
  <si>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</si>
  <si>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</si>
  <si>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</si>
  <si>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ATAZAR, EL</t>
  </si>
  <si>
    <t>BATRES</t>
  </si>
  <si>
    <t>BECERRIL DE LA SIERRA</t>
  </si>
  <si>
    <t>BELMONTE DE TAJO</t>
  </si>
  <si>
    <t>BERZOSA DEL LOZOYA</t>
  </si>
  <si>
    <t>BERRUECO, EL</t>
  </si>
  <si>
    <t>BOADILLA DEL MONTE</t>
  </si>
  <si>
    <t>BOALO, EL</t>
  </si>
  <si>
    <t>BRAOJOS</t>
  </si>
  <si>
    <t>BREA DE TAJO</t>
  </si>
  <si>
    <t>BRUNETE</t>
  </si>
  <si>
    <t>BUITRAGO DEL LOZOYA</t>
  </si>
  <si>
    <t>BUSTARVIEJO</t>
  </si>
  <si>
    <t>CABANILLAS DE LA SIERRA</t>
  </si>
  <si>
    <t>CABRERA, LA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</si>
  <si>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</si>
  <si>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</si>
  <si>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</si>
  <si>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</si>
  <si>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</si>
  <si>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</si>
  <si>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</si>
  <si>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</si>
  <si>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</si>
  <si>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</si>
  <si>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</si>
  <si>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</si>
  <si>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</si>
  <si>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</si>
  <si>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</si>
  <si>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</si>
  <si>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</si>
  <si>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</si>
  <si>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</si>
  <si>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</si>
  <si>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CHAPINERIA</t>
  </si>
  <si>
    <t>CHINCHON</t>
  </si>
  <si>
    <t>DAGANZO DE ARRIBA</t>
  </si>
  <si>
    <t>ESCORIAL, EL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</si>
  <si>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</si>
  <si>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</si>
  <si>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</si>
  <si>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</si>
  <si>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</si>
  <si>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</si>
  <si>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</si>
  <si>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</si>
  <si>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</t>
  </si>
  <si>
    <t>GASCONES</t>
  </si>
  <si>
    <t>GETAFE</t>
  </si>
  <si>
    <t>GRIÑON</t>
  </si>
  <si>
    <t>GUADALIX DE LA SIERRA</t>
  </si>
  <si>
    <t>GUADARRAMA</t>
  </si>
  <si>
    <t>HIRUELA, LA</t>
  </si>
  <si>
    <t>HORCAJO DE LA SIERRA</t>
  </si>
  <si>
    <t>HORCAJUELO DE LA SIERRA</t>
  </si>
  <si>
    <t>HOYO DE MANZANARES</t>
  </si>
  <si>
    <t>HUMANES DE MADRID</t>
  </si>
  <si>
    <t>LEGANES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</si>
  <si>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</si>
  <si>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</si>
  <si>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</si>
  <si>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</si>
  <si>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</si>
  <si>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</si>
  <si>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</si>
  <si>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</si>
  <si>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MOLAR, EL</t>
  </si>
  <si>
    <t>MOLINOS, LOS</t>
  </si>
  <si>
    <t>MONTEJO DE LA SIERRA</t>
  </si>
  <si>
    <t>MORALEJA DE ENMEDIO</t>
  </si>
  <si>
    <t>MORALZARZAL</t>
  </si>
  <si>
    <t>MORATA DE TAJUÑA</t>
  </si>
  <si>
    <t>MOSTOLES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</si>
  <si>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</si>
  <si>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</si>
  <si>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</si>
  <si>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</si>
  <si>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</si>
  <si>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</si>
  <si>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</si>
  <si>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</si>
  <si>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</si>
  <si>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</si>
  <si>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</si>
  <si>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</si>
  <si>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</si>
  <si>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</si>
  <si>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</si>
  <si>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</si>
  <si>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</si>
  <si>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</si>
  <si>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</si>
  <si>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 ALARCON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</si>
  <si>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</si>
  <si>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</si>
  <si>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</si>
  <si>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</si>
  <si>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</si>
  <si>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</si>
  <si>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</si>
  <si>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</si>
  <si>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</si>
  <si>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</si>
  <si>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</si>
  <si>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MADRID, LAS</t>
  </si>
  <si>
    <t>ROZAS DE PUERTO REAL</t>
  </si>
  <si>
    <t>SAN AGUSTIN DE GUADALIX</t>
  </si>
  <si>
    <t>SAN FERNANDO DE HENARES</t>
  </si>
  <si>
    <t>SAN LORENZO DE EL ESCORIAL</t>
  </si>
  <si>
    <t>SAN MARTIN DE LA VEGA</t>
  </si>
  <si>
    <t>SAN MARTIN DE VALDEIGLESIAS</t>
  </si>
  <si>
    <t>SAN SEBASTIAN DE LOS REYES</t>
  </si>
  <si>
    <t>SANTA MARIA DE LA ALAMEDA</t>
  </si>
  <si>
    <t>SANTORCAZ</t>
  </si>
  <si>
    <t>SANTOS DE LA HUMOSA, LOS</t>
  </si>
  <si>
    <t>SERNA DEL MONTE, LA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</si>
  <si>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</si>
  <si>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</si>
  <si>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</si>
  <si>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</si>
  <si>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</si>
  <si>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</si>
  <si>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</si>
  <si>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ARDOZ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</si>
  <si>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</si>
  <si>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</si>
  <si>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</si>
  <si>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</si>
  <si>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</si>
  <si>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</si>
  <si>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</si>
  <si>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</si>
  <si>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</si>
  <si>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</si>
  <si>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</si>
  <si>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</si>
  <si>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</si>
  <si>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</si>
  <si>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</si>
  <si>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</si>
  <si>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</si>
  <si>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</si>
  <si>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</si>
  <si>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VELLON, EL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</si>
  <si>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</si>
  <si>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</si>
  <si>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</si>
  <si>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</si>
  <si>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</si>
  <si>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</si>
  <si>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</si>
  <si>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</si>
  <si>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</si>
  <si>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</si>
  <si>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</si>
  <si>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</si>
  <si>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</si>
  <si>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</si>
  <si>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</si>
  <si>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</si>
  <si>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</si>
  <si>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</si>
  <si>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</si>
  <si>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</si>
  <si>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</si>
  <si>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</si>
  <si>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</si>
  <si>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</si>
  <si>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</si>
  <si>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</si>
  <si>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</si>
  <si>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</si>
  <si>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</si>
  <si>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</si>
  <si>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</si>
  <si>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</si>
  <si>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</si>
  <si>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</si>
  <si>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</si>
  <si>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</si>
  <si>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</si>
  <si>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</si>
  <si>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</si>
  <si>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</si>
  <si>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</si>
  <si>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</si>
  <si>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</si>
  <si>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</si>
  <si>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</si>
  <si>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</si>
  <si>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</si>
  <si>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BORGE, EL</t>
  </si>
  <si>
    <t>BURGO, EL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</si>
  <si>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</si>
  <si>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</si>
  <si>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</si>
  <si>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</si>
  <si>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</si>
  <si>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</si>
  <si>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</si>
  <si>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</si>
  <si>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</si>
  <si>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</si>
  <si>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</si>
  <si>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</si>
  <si>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</si>
  <si>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</si>
  <si>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</si>
  <si>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</si>
  <si>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</si>
  <si>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</si>
  <si>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</si>
  <si>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</si>
  <si>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</si>
  <si>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</si>
  <si>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FUENGIROLA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</si>
  <si>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</si>
  <si>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</si>
  <si>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</si>
  <si>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</si>
  <si>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</si>
  <si>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</si>
  <si>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</si>
  <si>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</si>
  <si>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</si>
  <si>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</si>
  <si>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</si>
  <si>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</si>
  <si>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</si>
  <si>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</si>
  <si>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</si>
  <si>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</si>
  <si>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</si>
  <si>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</si>
  <si>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</si>
  <si>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</si>
  <si>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</si>
  <si>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</si>
  <si>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</si>
  <si>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</si>
  <si>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</si>
  <si>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</si>
  <si>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</si>
  <si>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</si>
  <si>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</si>
  <si>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</si>
  <si>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</si>
  <si>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</si>
  <si>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</si>
  <si>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</si>
  <si>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</si>
  <si>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</si>
  <si>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</si>
  <si>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VELEZ-MALAGA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</si>
  <si>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</si>
  <si>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</si>
  <si>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</si>
  <si>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</si>
  <si>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</si>
  <si>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</si>
  <si>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</si>
  <si>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</si>
  <si>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</si>
  <si>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</si>
  <si>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</si>
  <si>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</si>
  <si>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</si>
  <si>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</si>
  <si>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</si>
  <si>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</si>
  <si>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</si>
  <si>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</si>
  <si>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</si>
  <si>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</si>
  <si>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</si>
  <si>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</si>
  <si>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CARTAGENA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</si>
  <si>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</si>
  <si>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</si>
  <si>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</si>
  <si>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</si>
  <si>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</si>
  <si>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</si>
  <si>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</si>
  <si>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LORCA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</si>
  <si>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</si>
  <si>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</si>
  <si>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</si>
  <si>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</si>
  <si>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</si>
  <si>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</si>
  <si>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</si>
  <si>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</si>
  <si>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</si>
  <si>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</si>
  <si>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</si>
  <si>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</si>
  <si>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COTILLAS, LAS</t>
  </si>
  <si>
    <t>TOTANA</t>
  </si>
  <si>
    <t>ULEA</t>
  </si>
  <si>
    <t>UNION, LA</t>
  </si>
  <si>
    <t>VILLANUEVA DEL RIO SEGURA</t>
  </si>
  <si>
    <t>YECLA</t>
  </si>
  <si>
    <t>SANTOMERA</t>
  </si>
  <si>
    <t>ALCAZARES, LOS</t>
  </si>
  <si>
    <t>ABAIGAR</t>
  </si>
  <si>
    <t>ABARZUZA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</si>
  <si>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</si>
  <si>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</si>
  <si>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</si>
  <si>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</si>
  <si>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</si>
  <si>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</si>
  <si>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</si>
  <si>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</si>
  <si>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</si>
  <si>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</si>
  <si>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</si>
  <si>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</si>
  <si>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</si>
  <si>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</si>
  <si>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</si>
  <si>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</si>
  <si>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</si>
  <si>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</si>
  <si>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</si>
  <si>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</si>
  <si>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</si>
  <si>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</si>
  <si>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</si>
  <si>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</si>
  <si>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</si>
  <si>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</si>
  <si>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ARCOS, LOS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</si>
  <si>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</si>
  <si>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</si>
  <si>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</si>
  <si>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</si>
  <si>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</si>
  <si>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</si>
  <si>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</si>
  <si>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</si>
  <si>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</si>
  <si>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</si>
  <si>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</si>
  <si>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</si>
  <si>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</si>
  <si>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</si>
  <si>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</si>
  <si>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</si>
  <si>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</si>
  <si>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</si>
  <si>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</si>
  <si>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</si>
  <si>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</si>
  <si>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</si>
  <si>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</si>
  <si>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</si>
  <si>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</si>
  <si>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</si>
  <si>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</si>
  <si>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</si>
  <si>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</si>
  <si>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</si>
  <si>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</si>
  <si>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BUSTO, EL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</si>
  <si>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</si>
  <si>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</si>
  <si>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</si>
  <si>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</si>
  <si>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</si>
  <si>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</si>
  <si>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</si>
  <si>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</si>
  <si>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</si>
  <si>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</si>
  <si>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</si>
  <si>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</si>
  <si>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</t>
  </si>
  <si>
    <t>CIZUR</t>
  </si>
  <si>
    <t>CORELLA</t>
  </si>
  <si>
    <t>CORTES</t>
  </si>
  <si>
    <t>DESOJO</t>
  </si>
  <si>
    <t>DICASTILLO</t>
  </si>
  <si>
    <t>DONAMARIA</t>
  </si>
  <si>
    <t>ETXALAR</t>
  </si>
  <si>
    <t>ECHARRI</t>
  </si>
  <si>
    <t>ETXARRI-ARANATZ</t>
  </si>
  <si>
    <t>ETXAURI</t>
  </si>
  <si>
    <t>EG?S</t>
  </si>
  <si>
    <t>ELGORRIAGA</t>
  </si>
  <si>
    <t>NOAIN, VALLE DE ELORZ</t>
  </si>
  <si>
    <t>ENERIZ</t>
  </si>
  <si>
    <t>ERATSUN</t>
  </si>
  <si>
    <t>ERGOIENA</t>
  </si>
  <si>
    <t>ERRO</t>
  </si>
  <si>
    <t>EZCAROZ/EZKAROZE</t>
  </si>
  <si>
    <t>ESLAVA</t>
  </si>
  <si>
    <t>ESPARZA DE SALAZAR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</si>
  <si>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</si>
  <si>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</si>
  <si>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</si>
  <si>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</si>
  <si>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</si>
  <si>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</si>
  <si>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</si>
  <si>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</si>
  <si>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</si>
  <si>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</si>
  <si>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</si>
  <si>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</si>
  <si>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</si>
  <si>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</si>
  <si>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</si>
  <si>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</si>
  <si>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</si>
  <si>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</si>
  <si>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</si>
  <si>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</si>
  <si>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</si>
  <si>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</si>
  <si>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</si>
  <si>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G?SA/GORZA</t>
  </si>
  <si>
    <t>GUESALAZ</t>
  </si>
  <si>
    <t>GUIRGUILLANO</t>
  </si>
  <si>
    <t>HUARTE/UHARTE</t>
  </si>
  <si>
    <t>UHARTE-ARAKIL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</si>
  <si>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</si>
  <si>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</si>
  <si>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</si>
  <si>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</si>
  <si>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</si>
  <si>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</si>
  <si>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</si>
  <si>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</si>
  <si>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</si>
  <si>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IZALZU/ITZALZU</t>
  </si>
  <si>
    <t>JAURRIETA</t>
  </si>
  <si>
    <t>JAVIER</t>
  </si>
  <si>
    <t>JUSLAPEÑA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</si>
  <si>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</si>
  <si>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</si>
  <si>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</si>
  <si>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</si>
  <si>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</si>
  <si>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</si>
  <si>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</si>
  <si>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</si>
  <si>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</si>
  <si>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</si>
  <si>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</si>
  <si>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</si>
  <si>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</si>
  <si>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</si>
  <si>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</si>
  <si>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</si>
  <si>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</si>
  <si>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</si>
  <si>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</si>
  <si>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</si>
  <si>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</si>
  <si>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</si>
  <si>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</si>
  <si>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</si>
  <si>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</si>
  <si>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</si>
  <si>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</si>
  <si>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</si>
  <si>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</si>
  <si>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</si>
  <si>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</si>
  <si>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</si>
  <si>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</si>
  <si>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</si>
  <si>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</si>
  <si>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</si>
  <si>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</si>
  <si>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</si>
  <si>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</si>
  <si>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</si>
  <si>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</si>
  <si>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</si>
  <si>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</si>
  <si>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</si>
  <si>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</t>
  </si>
  <si>
    <t>NAZAR</t>
  </si>
  <si>
    <t>OBANOS</t>
  </si>
  <si>
    <t>OCO</t>
  </si>
  <si>
    <t>OCHAGAVIA</t>
  </si>
  <si>
    <t>ODIETA</t>
  </si>
  <si>
    <t>OITZ</t>
  </si>
  <si>
    <t>OLAIBAR</t>
  </si>
  <si>
    <t>OLAZTI/OLAZAGUTIA</t>
  </si>
  <si>
    <t>OLEJUA</t>
  </si>
  <si>
    <t>OLITE</t>
  </si>
  <si>
    <t>OLORIZ</t>
  </si>
  <si>
    <t>OLZA</t>
  </si>
  <si>
    <t>OLLO</t>
  </si>
  <si>
    <t>ORBAITZETA</t>
  </si>
  <si>
    <t>ORBARA</t>
  </si>
  <si>
    <t>ORISOAIN</t>
  </si>
  <si>
    <t>ORONZ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</si>
  <si>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</si>
  <si>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</si>
  <si>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</si>
  <si>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</si>
  <si>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</si>
  <si>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</si>
  <si>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</si>
  <si>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</si>
  <si>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</t>
  </si>
  <si>
    <t>RIBAFORADA</t>
  </si>
  <si>
    <t>ROMANZADO</t>
  </si>
  <si>
    <t>RONCAL/ERRONKARI</t>
  </si>
  <si>
    <t>ORREAGA/RONCESVALLES</t>
  </si>
  <si>
    <t>SALDIAS</t>
  </si>
  <si>
    <t>SALINAS DE ORO</t>
  </si>
  <si>
    <t>SAN ADRIAN</t>
  </si>
  <si>
    <t>SANG?SA/ZANGOZA</t>
  </si>
  <si>
    <t>SAN MARTIN DE UNX</t>
  </si>
  <si>
    <t>SANSOL</t>
  </si>
  <si>
    <t>SANTACARA</t>
  </si>
  <si>
    <t>DONEZTEBE/SANTESTEBAN</t>
  </si>
  <si>
    <t>SARRIES/ZARTZE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</si>
  <si>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</si>
  <si>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</si>
  <si>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</si>
  <si>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</si>
  <si>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</si>
  <si>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</si>
  <si>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</si>
  <si>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</si>
  <si>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</si>
  <si>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</si>
  <si>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</si>
  <si>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</si>
  <si>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</si>
  <si>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</si>
  <si>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</si>
  <si>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</t>
  </si>
  <si>
    <t>URDAZUBI/URDAX</t>
  </si>
  <si>
    <t>URDIAIN</t>
  </si>
  <si>
    <t>URRAUL ALTO</t>
  </si>
  <si>
    <t>URRAUL BAJO</t>
  </si>
  <si>
    <t>URROZ</t>
  </si>
  <si>
    <t>URROTZ</t>
  </si>
  <si>
    <t>URZAINQUI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</si>
  <si>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</si>
  <si>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</si>
  <si>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</si>
  <si>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</si>
  <si>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</si>
  <si>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</si>
  <si>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</si>
  <si>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</si>
  <si>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</si>
  <si>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</si>
  <si>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</si>
  <si>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</si>
  <si>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</si>
  <si>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</si>
  <si>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YERRI</t>
  </si>
  <si>
    <t>YESA</t>
  </si>
  <si>
    <t>ZABALZA</t>
  </si>
  <si>
    <t>ZUBIETA</t>
  </si>
  <si>
    <t>ZUGARRAMURDI</t>
  </si>
  <si>
    <t>ZUÑIGA</t>
  </si>
  <si>
    <t>BARAÑAIN</t>
  </si>
  <si>
    <t>BERRIOPLANO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</si>
  <si>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</si>
  <si>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</si>
  <si>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</si>
  <si>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</si>
  <si>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</si>
  <si>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</si>
  <si>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</si>
  <si>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</si>
  <si>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ARNOIA, A</t>
  </si>
  <si>
    <t>AVION</t>
  </si>
  <si>
    <t>BALTAR</t>
  </si>
  <si>
    <t>BANDE</t>
  </si>
  <si>
    <t>BAÑOS DE MOLGAS</t>
  </si>
  <si>
    <t>BARBADAS</t>
  </si>
  <si>
    <t>BARCO DE VALDEORRAS, O</t>
  </si>
  <si>
    <t>BEADE</t>
  </si>
  <si>
    <t>BEARIZ</t>
  </si>
  <si>
    <t>BLANCOS, OS</t>
  </si>
  <si>
    <t>BOBORAS</t>
  </si>
  <si>
    <t>BOLA, A</t>
  </si>
  <si>
    <t>BOLO, O</t>
  </si>
  <si>
    <t>CALVOS DE RANDIN</t>
  </si>
  <si>
    <t>CARBALLEDA DE VALDEORRAS</t>
  </si>
  <si>
    <t>CARBALLEDA DE AVIA</t>
  </si>
  <si>
    <t>CARBALLIÑO, O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</si>
  <si>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</si>
  <si>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</si>
  <si>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</si>
  <si>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</si>
  <si>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</si>
  <si>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</si>
  <si>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</si>
  <si>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</si>
  <si>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</si>
  <si>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</si>
  <si>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</si>
  <si>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</si>
  <si>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</si>
  <si>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</si>
  <si>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GUDIÑA, A</t>
  </si>
  <si>
    <t>IRIXO, O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</si>
  <si>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</si>
  <si>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</si>
  <si>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</si>
  <si>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</si>
  <si>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</si>
  <si>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</si>
  <si>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</si>
  <si>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</si>
  <si>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</si>
  <si>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</si>
  <si>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</si>
  <si>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MERCA, A</t>
  </si>
  <si>
    <t>MEZQUITA, A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</si>
  <si>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</si>
  <si>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</si>
  <si>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</si>
  <si>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</si>
  <si>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</si>
  <si>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</si>
  <si>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</si>
  <si>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</si>
  <si>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AGUIAR, O</t>
  </si>
  <si>
    <t>PEROXA, A</t>
  </si>
  <si>
    <t>PETIN</t>
  </si>
  <si>
    <t>PIÑOR</t>
  </si>
  <si>
    <t>PORQUEIRA</t>
  </si>
  <si>
    <t>POBRA DE TRIVES, A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</si>
  <si>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</si>
  <si>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</si>
  <si>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</si>
  <si>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</si>
  <si>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</si>
  <si>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</si>
  <si>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</si>
  <si>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</si>
  <si>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RUA, A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</si>
  <si>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</si>
  <si>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</si>
  <si>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</si>
  <si>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</si>
  <si>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</si>
  <si>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</si>
  <si>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</si>
  <si>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TEIXEIRA, A</t>
  </si>
  <si>
    <t>TOEN</t>
  </si>
  <si>
    <t>TRASMIRAS</t>
  </si>
  <si>
    <t>VEIGA, A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</si>
  <si>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</si>
  <si>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</si>
  <si>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</si>
  <si>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</si>
  <si>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</si>
  <si>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</si>
  <si>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</si>
  <si>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</si>
  <si>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</si>
  <si>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ALLANDE</t>
  </si>
  <si>
    <t>ALLER</t>
  </si>
  <si>
    <t>AMIEVA</t>
  </si>
  <si>
    <t>AVILES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</si>
  <si>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</si>
  <si>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</si>
  <si>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</si>
  <si>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</si>
  <si>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</si>
  <si>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</si>
  <si>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</si>
  <si>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</si>
  <si>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</si>
  <si>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</si>
  <si>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</si>
  <si>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</si>
  <si>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</si>
  <si>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</si>
  <si>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</si>
  <si>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</si>
  <si>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</si>
  <si>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</si>
  <si>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FRANCO, EL</t>
  </si>
  <si>
    <t>GIJON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</si>
  <si>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</si>
  <si>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</si>
  <si>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</si>
  <si>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</si>
  <si>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</si>
  <si>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</si>
  <si>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</si>
  <si>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</si>
  <si>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</si>
  <si>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</si>
  <si>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</si>
  <si>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</si>
  <si>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</si>
  <si>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</si>
  <si>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</si>
  <si>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</si>
  <si>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</si>
  <si>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</si>
  <si>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</si>
  <si>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</si>
  <si>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</si>
  <si>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</si>
  <si>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</si>
  <si>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</si>
  <si>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</si>
  <si>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</si>
  <si>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</si>
  <si>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</si>
  <si>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REGUERAS, LAS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</si>
  <si>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</si>
  <si>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</si>
  <si>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</si>
  <si>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</si>
  <si>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</si>
  <si>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</si>
  <si>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</si>
  <si>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</si>
  <si>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</si>
  <si>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</si>
  <si>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</si>
  <si>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</si>
  <si>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</si>
  <si>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</si>
  <si>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</si>
  <si>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</si>
  <si>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</si>
  <si>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</si>
  <si>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</si>
  <si>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</si>
  <si>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</si>
  <si>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</si>
  <si>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</si>
  <si>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</si>
  <si>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</si>
  <si>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</si>
  <si>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</si>
  <si>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</si>
  <si>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</si>
  <si>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</si>
  <si>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</si>
  <si>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</si>
  <si>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ANTIG?DAD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</si>
  <si>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</si>
  <si>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</si>
  <si>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</si>
  <si>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</si>
  <si>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</si>
  <si>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</si>
  <si>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</si>
  <si>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</si>
  <si>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</si>
  <si>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</si>
  <si>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</si>
  <si>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</si>
  <si>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</si>
  <si>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</si>
  <si>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</si>
  <si>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</si>
  <si>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</si>
  <si>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</si>
  <si>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</si>
  <si>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</si>
  <si>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</si>
  <si>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</si>
  <si>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</si>
  <si>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</si>
  <si>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</si>
  <si>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</si>
  <si>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</si>
  <si>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</si>
  <si>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</si>
  <si>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</si>
  <si>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</si>
  <si>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</si>
  <si>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</si>
  <si>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</si>
  <si>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</si>
  <si>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</si>
  <si>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</si>
  <si>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</si>
  <si>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</si>
  <si>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</si>
  <si>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</si>
  <si>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</si>
  <si>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</si>
  <si>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</si>
  <si>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</si>
  <si>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</si>
  <si>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</si>
  <si>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</si>
  <si>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</si>
  <si>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</si>
  <si>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</si>
  <si>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</si>
  <si>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</si>
  <si>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</si>
  <si>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</si>
  <si>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</si>
  <si>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</si>
  <si>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</si>
  <si>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</si>
  <si>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</si>
  <si>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</si>
  <si>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</si>
  <si>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</si>
  <si>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</si>
  <si>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OJEDA, LA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</si>
  <si>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</si>
  <si>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</si>
  <si>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</si>
  <si>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</si>
  <si>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</si>
  <si>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</si>
  <si>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</si>
  <si>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</si>
  <si>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</si>
  <si>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</si>
  <si>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</si>
  <si>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</si>
  <si>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</si>
  <si>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</si>
  <si>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</si>
  <si>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</si>
  <si>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</si>
  <si>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</si>
  <si>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</si>
  <si>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</si>
  <si>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</si>
  <si>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</si>
  <si>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</si>
  <si>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</si>
  <si>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</si>
  <si>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</si>
  <si>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</si>
  <si>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</si>
  <si>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</si>
  <si>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</si>
  <si>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</si>
  <si>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</si>
  <si>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</si>
  <si>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</si>
  <si>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</si>
  <si>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VALDAVIA,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</si>
  <si>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</si>
  <si>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</si>
  <si>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</si>
  <si>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</si>
  <si>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</si>
  <si>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</si>
  <si>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</si>
  <si>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</si>
  <si>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</si>
  <si>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</si>
  <si>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</si>
  <si>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</si>
  <si>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</si>
  <si>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</si>
  <si>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</si>
  <si>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</si>
  <si>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</si>
  <si>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</si>
  <si>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</si>
  <si>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</si>
  <si>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</si>
  <si>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</si>
  <si>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</si>
  <si>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SERNA, LA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</si>
  <si>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</si>
  <si>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</si>
  <si>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</si>
  <si>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</si>
  <si>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</si>
  <si>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</si>
  <si>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</si>
  <si>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</si>
  <si>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</si>
  <si>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</si>
  <si>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</si>
  <si>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</si>
  <si>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</si>
  <si>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</si>
  <si>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</si>
  <si>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</si>
  <si>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</si>
  <si>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</si>
  <si>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</si>
  <si>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</si>
  <si>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</si>
  <si>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</si>
  <si>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</si>
  <si>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</si>
  <si>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</si>
  <si>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</si>
  <si>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</si>
  <si>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</si>
  <si>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</si>
  <si>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</si>
  <si>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</si>
  <si>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</si>
  <si>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</si>
  <si>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</si>
  <si>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</si>
  <si>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</si>
  <si>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</si>
  <si>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</si>
  <si>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</si>
  <si>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</si>
  <si>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</si>
  <si>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</si>
  <si>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</si>
  <si>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</si>
  <si>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</si>
  <si>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</si>
  <si>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</si>
  <si>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</si>
  <si>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</si>
  <si>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</si>
  <si>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</si>
  <si>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</si>
  <si>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</si>
  <si>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</si>
  <si>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</si>
  <si>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PERNIA, LA</t>
  </si>
  <si>
    <t>AGAETE</t>
  </si>
  <si>
    <t>AG?MES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</si>
  <si>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</si>
  <si>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</si>
  <si>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</si>
  <si>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</si>
  <si>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</si>
  <si>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</si>
  <si>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</si>
  <si>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</si>
  <si>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</si>
  <si>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</si>
  <si>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OLIVA, LA</t>
  </si>
  <si>
    <t>PAJARA</t>
  </si>
  <si>
    <t>PALMAS DE GRAN CANARIA, LAS</t>
  </si>
  <si>
    <t>PUERTO DEL ROSARIO</t>
  </si>
  <si>
    <t>SAN BARTOLOME</t>
  </si>
  <si>
    <t>SAN BARTOLOME DE TIRAJANA</t>
  </si>
  <si>
    <t>SAN NICOLAS DE TOLENTINO</t>
  </si>
  <si>
    <t>SANTA BRIGIDA</t>
  </si>
  <si>
    <t>SANTA LUCIA DE TIRAJANA</t>
  </si>
  <si>
    <t>SANTA MARIA DE GUIA DE GRAN CANARIA</t>
  </si>
  <si>
    <t>TEGUISE</t>
  </si>
  <si>
    <t>TEJEDA</t>
  </si>
  <si>
    <t>TELDE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</si>
  <si>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</si>
  <si>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</si>
  <si>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</si>
  <si>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</si>
  <si>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</si>
  <si>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</si>
  <si>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</si>
  <si>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</si>
  <si>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</si>
  <si>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</si>
  <si>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</si>
  <si>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</si>
  <si>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</si>
  <si>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</si>
  <si>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</si>
  <si>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</si>
  <si>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CAÑIZA, A</t>
  </si>
  <si>
    <t>CATOIRA</t>
  </si>
  <si>
    <t>CERDEDO</t>
  </si>
  <si>
    <t>COTOBADE</t>
  </si>
  <si>
    <t>COVELO, O</t>
  </si>
  <si>
    <t>CRECENTE</t>
  </si>
  <si>
    <t>CUNTIS</t>
  </si>
  <si>
    <t>DOZON</t>
  </si>
  <si>
    <t>ESTRADA, A</t>
  </si>
  <si>
    <t>FORCAREI</t>
  </si>
  <si>
    <t>FORNELOS DE MONTES</t>
  </si>
  <si>
    <t>AGOLADA</t>
  </si>
  <si>
    <t>GONDOMAR</t>
  </si>
  <si>
    <t>GROVE, O</t>
  </si>
  <si>
    <t>GUARDA, A</t>
  </si>
  <si>
    <t>LALIN</t>
  </si>
  <si>
    <t>LAMA, A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</si>
  <si>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</si>
  <si>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</si>
  <si>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</si>
  <si>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</si>
  <si>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</si>
  <si>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</si>
  <si>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</si>
  <si>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</si>
  <si>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NEVES, AS</t>
  </si>
  <si>
    <t>NIGRAN</t>
  </si>
  <si>
    <t>OIA</t>
  </si>
  <si>
    <t>PAZOS DE BORBEN</t>
  </si>
  <si>
    <t>PORRIÑO, O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</si>
  <si>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</si>
  <si>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</si>
  <si>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</si>
  <si>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</si>
  <si>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</si>
  <si>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</si>
  <si>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</si>
  <si>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</si>
  <si>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ROSAL,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</si>
  <si>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</si>
  <si>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</si>
  <si>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</si>
  <si>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</si>
  <si>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</si>
  <si>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</si>
  <si>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</si>
  <si>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</si>
  <si>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</si>
  <si>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</si>
  <si>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</si>
  <si>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VILAGARCIA DE AROUSA</t>
  </si>
  <si>
    <t>VILANOVA DE AROUSA</t>
  </si>
  <si>
    <t>ILLA DE AROUSA, A</t>
  </si>
  <si>
    <t>ABUSEJO</t>
  </si>
  <si>
    <t>AGALLAS</t>
  </si>
  <si>
    <t>AHIGAL DE LOS ACEITEROS</t>
  </si>
  <si>
    <t>AHIGAL DE VILLARINO</t>
  </si>
  <si>
    <t>ALAMEDA DE GARDON, LA</t>
  </si>
  <si>
    <t>ALAMEDILLA, LA</t>
  </si>
  <si>
    <t>ALARAZ</t>
  </si>
  <si>
    <t>ALBA DE TORMES</t>
  </si>
  <si>
    <t>ALBA DE YELTES</t>
  </si>
  <si>
    <t>ALBERCA, LA</t>
  </si>
  <si>
    <t>ALBERGUERIA DE ARGAÑAN, LA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</si>
  <si>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</si>
  <si>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</si>
  <si>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</si>
  <si>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</si>
  <si>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</si>
  <si>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</si>
  <si>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</si>
  <si>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</si>
  <si>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</si>
  <si>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</si>
  <si>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</si>
  <si>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</si>
  <si>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</si>
  <si>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</si>
  <si>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</si>
  <si>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</si>
  <si>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</si>
  <si>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</si>
  <si>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</si>
  <si>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</si>
  <si>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</si>
  <si>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</si>
  <si>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ARCO, EL</t>
  </si>
  <si>
    <t>ARMENTEROS</t>
  </si>
  <si>
    <t>SAN MIGUEL DEL ROBLEDO</t>
  </si>
  <si>
    <t>ATALAYA, LA</t>
  </si>
  <si>
    <t>BABILAFUENTE</t>
  </si>
  <si>
    <t>BAÑOBAREZ</t>
  </si>
  <si>
    <t>BARBADILLO</t>
  </si>
  <si>
    <t>BARBALOS</t>
  </si>
  <si>
    <t>BARCEO</t>
  </si>
  <si>
    <t>BARRUECOPARDO</t>
  </si>
  <si>
    <t>BASTIDA, LA</t>
  </si>
  <si>
    <t>BEJAR</t>
  </si>
  <si>
    <t>BELEÑA</t>
  </si>
  <si>
    <t>BERMELLAR</t>
  </si>
  <si>
    <t>BERROCAL DE HUEBRA</t>
  </si>
  <si>
    <t>BERROCAL DE SALVATIERRA</t>
  </si>
  <si>
    <t>BOADA</t>
  </si>
  <si>
    <t>BODON, EL</t>
  </si>
  <si>
    <t>BOGAJO</t>
  </si>
  <si>
    <t>BOUZA, LA</t>
  </si>
  <si>
    <t>BOVEDA DEL RIO ALMAR</t>
  </si>
  <si>
    <t>BRINCONES</t>
  </si>
  <si>
    <t>BUENAMADRE</t>
  </si>
  <si>
    <t>BUENAVISTA</t>
  </si>
  <si>
    <t>CABACO, EL</t>
  </si>
  <si>
    <t>CABEZABELLOSA DE LA CALZADA</t>
  </si>
  <si>
    <t>CABEZA DE BEJAR, LA</t>
  </si>
  <si>
    <t>CABEZA DEL CABALLO</t>
  </si>
  <si>
    <t>CABRERIZOS</t>
  </si>
  <si>
    <t>CABRILLAS</t>
  </si>
  <si>
    <t>CALVARRASA DE ABAJO</t>
  </si>
  <si>
    <t>CALVARRASA DE ARRIBA</t>
  </si>
  <si>
    <t>CALZADA DE BEJAR, LA</t>
  </si>
  <si>
    <t>CALZADA DE DON DIEGO</t>
  </si>
  <si>
    <t>CALZADA DE VALDUNCIEL</t>
  </si>
  <si>
    <t>CAMPILLO DE AZABA</t>
  </si>
  <si>
    <t>CAMPO DE PEÑARANDA, EL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</si>
  <si>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</si>
  <si>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</si>
  <si>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</si>
  <si>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</si>
  <si>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</si>
  <si>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</si>
  <si>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</si>
  <si>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</si>
  <si>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</si>
  <si>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</si>
  <si>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</si>
  <si>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CONDE, LAS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</si>
  <si>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</si>
  <si>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</si>
  <si>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</si>
  <si>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</si>
  <si>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</si>
  <si>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</si>
  <si>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</si>
  <si>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</si>
  <si>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CERRO, EL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</si>
  <si>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</si>
  <si>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</si>
  <si>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</si>
  <si>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</si>
  <si>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</si>
  <si>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</si>
  <si>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</si>
  <si>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</si>
  <si>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SANCHO, EL</t>
  </si>
  <si>
    <t>CHAGARCIA MEDIANERO</t>
  </si>
  <si>
    <t>DIOS LE GUARDE</t>
  </si>
  <si>
    <t>DOÑINOS DE LEDESMA</t>
  </si>
  <si>
    <t>DOÑINOS DE SALAMANCA</t>
  </si>
  <si>
    <t>EJEME</t>
  </si>
  <si>
    <t>ENCINA, LA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</si>
  <si>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</si>
  <si>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</si>
  <si>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</si>
  <si>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</si>
  <si>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</si>
  <si>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</si>
  <si>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</si>
  <si>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</si>
  <si>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</si>
  <si>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</si>
  <si>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</si>
  <si>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</si>
  <si>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FREGENEDA, LA</t>
  </si>
  <si>
    <t>FRESNEDOSO</t>
  </si>
  <si>
    <t>FRESNO ALHANDIGA</t>
  </si>
  <si>
    <t>FUENTE DE SAN ESTEBAN, LA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</si>
  <si>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</si>
  <si>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</si>
  <si>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</si>
  <si>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</si>
  <si>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</si>
  <si>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</si>
  <si>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</si>
  <si>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</si>
  <si>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</si>
  <si>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</si>
  <si>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</si>
  <si>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</si>
  <si>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</si>
  <si>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</si>
  <si>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</si>
  <si>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</si>
  <si>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</si>
  <si>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</si>
  <si>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</si>
  <si>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</si>
  <si>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</si>
  <si>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</si>
  <si>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</si>
  <si>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</si>
  <si>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</si>
  <si>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</si>
  <si>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HOYA, LA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</si>
  <si>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</si>
  <si>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</si>
  <si>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</si>
  <si>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</si>
  <si>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</si>
  <si>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</si>
  <si>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</si>
  <si>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</si>
  <si>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</si>
  <si>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</si>
  <si>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</si>
  <si>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</si>
  <si>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</si>
  <si>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MAILLO, EL</t>
  </si>
  <si>
    <t>MALPARTIDA</t>
  </si>
  <si>
    <t>MANCERA DE ABAJO</t>
  </si>
  <si>
    <t>MANZANO, EL</t>
  </si>
  <si>
    <t>MARTIAGO</t>
  </si>
  <si>
    <t>MARTINAMOR</t>
  </si>
  <si>
    <t>MARTIN DE YELTES</t>
  </si>
  <si>
    <t>MASUECO</t>
  </si>
  <si>
    <t>CASTELLANOS DE VILLIQUERA</t>
  </si>
  <si>
    <t>MATA DE LEDESMA, LA</t>
  </si>
  <si>
    <t>MATILLA DE LOS CAÑOS DEL RIO</t>
  </si>
  <si>
    <t>MAYA, LA</t>
  </si>
  <si>
    <t>MEMBRIBE DE LA SIERRA</t>
  </si>
  <si>
    <t>MIEZA</t>
  </si>
  <si>
    <t>MILANO, EL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</si>
  <si>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</si>
  <si>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</si>
  <si>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</si>
  <si>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</si>
  <si>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</si>
  <si>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</si>
  <si>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</si>
  <si>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</si>
  <si>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</si>
  <si>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</si>
  <si>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</si>
  <si>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</si>
  <si>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</si>
  <si>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</si>
  <si>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</si>
  <si>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</si>
  <si>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</si>
  <si>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</si>
  <si>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</si>
  <si>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</si>
  <si>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</si>
  <si>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</si>
  <si>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</si>
  <si>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</si>
  <si>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</si>
  <si>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</si>
  <si>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</si>
  <si>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</si>
  <si>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</si>
  <si>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</si>
  <si>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ORBADA,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</si>
  <si>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</si>
  <si>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</si>
  <si>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</si>
  <si>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</si>
  <si>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</si>
  <si>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</si>
  <si>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</si>
  <si>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</si>
  <si>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PAYO, EL</t>
  </si>
  <si>
    <t>PEDRAZA DE ALBA</t>
  </si>
  <si>
    <t>PEDROSILLO DE ALBA</t>
  </si>
  <si>
    <t>PEDROSILLO DE LOS AIRES</t>
  </si>
  <si>
    <t>PEDROSILLO EL RALO</t>
  </si>
  <si>
    <t>PEDROSO DE LA ARMUÑA, EL</t>
  </si>
  <si>
    <t>PELABRAVO</t>
  </si>
  <si>
    <t>PELARRODRIGUEZ</t>
  </si>
  <si>
    <t>PELAYOS</t>
  </si>
  <si>
    <t>PEÑA,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</si>
  <si>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</si>
  <si>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</si>
  <si>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</si>
  <si>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</si>
  <si>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</si>
  <si>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</si>
  <si>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</si>
  <si>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</si>
  <si>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</si>
  <si>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TORMES,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</si>
  <si>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</si>
  <si>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</si>
  <si>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</si>
  <si>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</si>
  <si>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</si>
  <si>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</si>
  <si>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</si>
  <si>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</si>
  <si>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</si>
  <si>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</si>
  <si>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</si>
  <si>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</si>
  <si>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REDONDA, LA</t>
  </si>
  <si>
    <t>RETORTILLO</t>
  </si>
  <si>
    <t>RINCONADA DE LA SIERRA, LA</t>
  </si>
  <si>
    <t>ROBLEDA</t>
  </si>
  <si>
    <t>ROBLIZA DE COJOS</t>
  </si>
  <si>
    <t>ROLLAN</t>
  </si>
  <si>
    <t>SAELICES EL CHICO</t>
  </si>
  <si>
    <t>SAGRADA, LA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</si>
  <si>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</si>
  <si>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</si>
  <si>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</si>
  <si>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</si>
  <si>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</si>
  <si>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</si>
  <si>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</si>
  <si>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</si>
  <si>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</si>
  <si>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</si>
  <si>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</si>
  <si>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</si>
  <si>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</si>
  <si>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</si>
  <si>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</si>
  <si>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</si>
  <si>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</si>
  <si>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</si>
  <si>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</si>
  <si>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</si>
  <si>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</si>
  <si>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</si>
  <si>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</si>
  <si>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SANTOS, LOS</t>
  </si>
  <si>
    <t>SARDON DE LOS FRAILES</t>
  </si>
  <si>
    <t>SAUCELLE</t>
  </si>
  <si>
    <t>SAHUGO, EL</t>
  </si>
  <si>
    <t>SEPULCRO-HILARIO</t>
  </si>
  <si>
    <t>SEQUEROS</t>
  </si>
  <si>
    <t>SERRADILLA DEL ARROYO</t>
  </si>
  <si>
    <t>SERRADILLA DEL LLANO</t>
  </si>
  <si>
    <t>SIERPE, LA</t>
  </si>
  <si>
    <t>SIETEIGLESIAS DE TORMES</t>
  </si>
  <si>
    <t>SOBRADILLO</t>
  </si>
  <si>
    <t>SORIHUELA</t>
  </si>
  <si>
    <t>SOTOSERRANO</t>
  </si>
  <si>
    <t>TABERA DE ABAJO</t>
  </si>
  <si>
    <t>TALA, LA</t>
  </si>
  <si>
    <t>TAMAMES</t>
  </si>
  <si>
    <t>TARAZONA DE GUAREÑA</t>
  </si>
  <si>
    <t>TARDAGUILA</t>
  </si>
  <si>
    <t>TEJADO, EL</t>
  </si>
  <si>
    <t>TEJEDA Y SEGOYUELA</t>
  </si>
  <si>
    <t>TENEBRON</t>
  </si>
  <si>
    <t>TERRADILLOS</t>
  </si>
  <si>
    <t>TOPAS</t>
  </si>
  <si>
    <t>TORDILLOS</t>
  </si>
  <si>
    <t>TORNADIZO, EL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</si>
  <si>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</si>
  <si>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</si>
  <si>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</si>
  <si>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</si>
  <si>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</si>
  <si>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</si>
  <si>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</si>
  <si>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</si>
  <si>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</si>
  <si>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</si>
  <si>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</si>
  <si>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</si>
  <si>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</si>
  <si>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VALSALABROSO</t>
  </si>
  <si>
    <t>VALVERDE DE VALDELACASA</t>
  </si>
  <si>
    <t>VALVERDON</t>
  </si>
  <si>
    <t>VALLEJERA DE RIOFRIO</t>
  </si>
  <si>
    <t>VECINOS</t>
  </si>
  <si>
    <t>VEGA DE TIRADOS</t>
  </si>
  <si>
    <t>VEGUILLAS, LAS</t>
  </si>
  <si>
    <t>VELLES, LA</t>
  </si>
  <si>
    <t>VENTOSA DEL RIO ALMAR</t>
  </si>
  <si>
    <t>VIDOLA, LA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</si>
  <si>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</si>
  <si>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</si>
  <si>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</si>
  <si>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</si>
  <si>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</si>
  <si>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</si>
  <si>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</si>
  <si>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</si>
  <si>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</si>
  <si>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</si>
  <si>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</si>
  <si>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</si>
  <si>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</si>
  <si>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</si>
  <si>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</si>
  <si>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</si>
  <si>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</si>
  <si>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</si>
  <si>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</si>
  <si>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</si>
  <si>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</si>
  <si>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</si>
  <si>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</si>
  <si>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</si>
  <si>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VILLORIA</t>
  </si>
  <si>
    <t>VILLORUELA</t>
  </si>
  <si>
    <t>VITIGUDINO</t>
  </si>
  <si>
    <t>YECLA DE YELTES</t>
  </si>
  <si>
    <t>ZAMARRA</t>
  </si>
  <si>
    <t>ZAMAYON</t>
  </si>
  <si>
    <t>ZARAPICOS</t>
  </si>
  <si>
    <t>ZARZA DE PUMAREDA, LA</t>
  </si>
  <si>
    <t>ZORITA DE LA FRONTERA</t>
  </si>
  <si>
    <t>ADEJE</t>
  </si>
  <si>
    <t>AGULO</t>
  </si>
  <si>
    <t>ALAJERO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</si>
  <si>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</si>
  <si>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</si>
  <si>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</si>
  <si>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</si>
  <si>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</si>
  <si>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</si>
  <si>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</si>
  <si>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</si>
  <si>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</si>
  <si>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</si>
  <si>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</si>
  <si>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</si>
  <si>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</si>
  <si>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</si>
  <si>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GUANCHA, LA</t>
  </si>
  <si>
    <t>GUIA DE ISORA</t>
  </si>
  <si>
    <t>G?MAR</t>
  </si>
  <si>
    <t>HERMIGUA</t>
  </si>
  <si>
    <t>ICOD DE LOS VINOS</t>
  </si>
  <si>
    <t>SAN CRISTOBAL DE LA LAGUNA</t>
  </si>
  <si>
    <t>LLANOS DE ARIDANE, LOS</t>
  </si>
  <si>
    <t>MATANZA DE ACENTEJO, LA</t>
  </si>
  <si>
    <t>OROTAVA, LA</t>
  </si>
  <si>
    <t>PASO, EL</t>
  </si>
  <si>
    <t>PUERTO DE LA CRUZ</t>
  </si>
  <si>
    <t>PUNTAGORDA</t>
  </si>
  <si>
    <t>PUNTALLANA</t>
  </si>
  <si>
    <t>REALEJOS, LOS</t>
  </si>
  <si>
    <t>ROSARIO, EL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</si>
  <si>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</si>
  <si>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</si>
  <si>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</si>
  <si>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</si>
  <si>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</si>
  <si>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</si>
  <si>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</si>
  <si>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SAUZAL, EL</t>
  </si>
  <si>
    <t>SILOS, LOS</t>
  </si>
  <si>
    <t>TACORONTE</t>
  </si>
  <si>
    <t>TANQUE, EL</t>
  </si>
  <si>
    <t>TAZACORTE</t>
  </si>
  <si>
    <t>TEGUESTE</t>
  </si>
  <si>
    <t>TIJARAFE</t>
  </si>
  <si>
    <t>VALVERDE</t>
  </si>
  <si>
    <t>VALLE GRAN REY</t>
  </si>
  <si>
    <t>VALLEHERMOSO</t>
  </si>
  <si>
    <t>VICTORIA DE ACENTEJO, LA</t>
  </si>
  <si>
    <t>VILAFLOR</t>
  </si>
  <si>
    <t>VILLA DE MAZO</t>
  </si>
  <si>
    <t>PINAR DE EL HIERRO,EL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</si>
  <si>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</si>
  <si>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</si>
  <si>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</si>
  <si>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</si>
  <si>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</si>
  <si>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</si>
  <si>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</si>
  <si>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ASTILLERO, EL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</si>
  <si>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</si>
  <si>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</si>
  <si>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</si>
  <si>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</si>
  <si>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</si>
  <si>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</si>
  <si>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</si>
  <si>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</si>
  <si>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</si>
  <si>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</si>
  <si>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</si>
  <si>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</si>
  <si>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</si>
  <si>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</si>
  <si>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</si>
  <si>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BUELNA, LOS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</si>
  <si>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</si>
  <si>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</si>
  <si>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</si>
  <si>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</si>
  <si>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</si>
  <si>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</si>
  <si>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</si>
  <si>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</si>
  <si>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</si>
  <si>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</si>
  <si>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</si>
  <si>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</si>
  <si>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</si>
  <si>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</si>
  <si>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</si>
  <si>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</si>
  <si>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</si>
  <si>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</si>
  <si>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</si>
  <si>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</si>
  <si>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</si>
  <si>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</si>
  <si>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</si>
  <si>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</si>
  <si>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</si>
  <si>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</si>
  <si>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</si>
  <si>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</si>
  <si>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</si>
  <si>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</si>
  <si>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</si>
  <si>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</si>
  <si>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</si>
  <si>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</si>
  <si>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</si>
  <si>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</si>
  <si>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</si>
  <si>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</si>
  <si>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</si>
  <si>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VALDEARROLLO, LAS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</si>
  <si>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</si>
  <si>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</si>
  <si>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</si>
  <si>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</si>
  <si>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</si>
  <si>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</si>
  <si>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</si>
  <si>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</si>
  <si>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</si>
  <si>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</si>
  <si>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</si>
  <si>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</si>
  <si>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</si>
  <si>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</si>
  <si>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</si>
  <si>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</si>
  <si>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</si>
  <si>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</si>
  <si>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</si>
  <si>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</si>
  <si>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TOJOS, LOS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</si>
  <si>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</si>
  <si>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</si>
  <si>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</si>
  <si>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</si>
  <si>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</si>
  <si>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</si>
  <si>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</si>
  <si>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</si>
  <si>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</si>
  <si>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</si>
  <si>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</si>
  <si>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</si>
  <si>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</si>
  <si>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</si>
  <si>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VILLAVERDE DE TRUCIOS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</si>
  <si>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</si>
  <si>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</si>
  <si>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</si>
  <si>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</si>
  <si>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</si>
  <si>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</si>
  <si>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</si>
  <si>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</si>
  <si>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</si>
  <si>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</si>
  <si>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</si>
  <si>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</si>
  <si>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</si>
  <si>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</si>
  <si>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</si>
  <si>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</si>
  <si>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</si>
  <si>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</si>
  <si>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</si>
  <si>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</si>
  <si>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</si>
  <si>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</si>
  <si>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</si>
  <si>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</si>
  <si>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</si>
  <si>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</si>
  <si>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</si>
  <si>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</si>
  <si>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</si>
  <si>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</si>
  <si>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</si>
  <si>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</si>
  <si>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</si>
  <si>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</si>
  <si>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</si>
  <si>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</si>
  <si>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</si>
  <si>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</si>
  <si>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</si>
  <si>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</si>
  <si>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</si>
  <si>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</si>
  <si>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</si>
  <si>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</si>
  <si>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</si>
  <si>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</si>
  <si>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</si>
  <si>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</si>
  <si>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</si>
  <si>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</si>
  <si>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</si>
  <si>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</si>
  <si>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</si>
  <si>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</si>
  <si>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</si>
  <si>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</si>
  <si>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</si>
  <si>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</si>
  <si>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</si>
  <si>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</si>
  <si>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</si>
  <si>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</si>
  <si>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</si>
  <si>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</si>
  <si>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</si>
  <si>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</si>
  <si>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</si>
  <si>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ESPINAR, EL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</si>
  <si>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</si>
  <si>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</si>
  <si>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</si>
  <si>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</si>
  <si>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</si>
  <si>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</si>
  <si>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</si>
  <si>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</si>
  <si>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</si>
  <si>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</si>
  <si>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</si>
  <si>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</si>
  <si>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</si>
  <si>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</si>
  <si>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</si>
  <si>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</si>
  <si>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</si>
  <si>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</si>
  <si>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</si>
  <si>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</si>
  <si>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</si>
  <si>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HUERTOS,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</si>
  <si>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</si>
  <si>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</si>
  <si>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</si>
  <si>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</si>
  <si>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</si>
  <si>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</si>
  <si>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</si>
  <si>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</si>
  <si>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LASTRILLA, LA</t>
  </si>
  <si>
    <t>LOSA, LA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</si>
  <si>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</si>
  <si>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</si>
  <si>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</si>
  <si>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</si>
  <si>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</si>
  <si>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</si>
  <si>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</si>
  <si>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</si>
  <si>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MATILLA, LA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</si>
  <si>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</si>
  <si>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</si>
  <si>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</si>
  <si>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</si>
  <si>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</si>
  <si>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</si>
  <si>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</si>
  <si>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</si>
  <si>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</si>
  <si>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</si>
  <si>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</si>
  <si>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</si>
  <si>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</si>
  <si>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</si>
  <si>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</si>
  <si>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</si>
  <si>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</si>
  <si>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</si>
  <si>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</si>
  <si>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</si>
  <si>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</si>
  <si>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</si>
  <si>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</si>
  <si>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</si>
  <si>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</si>
  <si>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</si>
  <si>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</si>
  <si>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</si>
  <si>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</si>
  <si>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</si>
  <si>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</si>
  <si>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PRADALES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</si>
  <si>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</si>
  <si>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</si>
  <si>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</si>
  <si>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</si>
  <si>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</si>
  <si>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</si>
  <si>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</si>
  <si>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</si>
  <si>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</si>
  <si>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</si>
  <si>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</si>
  <si>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</si>
  <si>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</si>
  <si>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</si>
  <si>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</si>
  <si>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</si>
  <si>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</si>
  <si>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</si>
  <si>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</si>
  <si>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</si>
  <si>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</si>
  <si>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</si>
  <si>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</si>
  <si>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</si>
  <si>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</si>
  <si>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</si>
  <si>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</si>
  <si>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</si>
  <si>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</si>
  <si>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</si>
  <si>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</si>
  <si>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</si>
  <si>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</si>
  <si>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</si>
  <si>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</si>
  <si>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</si>
  <si>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</si>
  <si>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</si>
  <si>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</si>
  <si>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</si>
  <si>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</si>
  <si>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</si>
  <si>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</si>
  <si>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</si>
  <si>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</si>
  <si>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</si>
  <si>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</si>
  <si>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</si>
  <si>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</si>
  <si>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</si>
  <si>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</si>
  <si>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</si>
  <si>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</si>
  <si>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</si>
  <si>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</si>
  <si>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</si>
  <si>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</si>
  <si>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</si>
  <si>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</si>
  <si>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</si>
  <si>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</si>
  <si>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</si>
  <si>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</si>
  <si>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</si>
  <si>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</si>
  <si>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</si>
  <si>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</si>
  <si>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</si>
  <si>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</si>
  <si>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</si>
  <si>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</si>
  <si>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 GUADAIRA</t>
  </si>
  <si>
    <t>ALCALA DEL RIO</t>
  </si>
  <si>
    <t>ALCOLEA DEL RIO</t>
  </si>
  <si>
    <t>ALGABA, LA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</si>
  <si>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</si>
  <si>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</si>
  <si>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</si>
  <si>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</si>
  <si>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</si>
  <si>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</si>
  <si>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</si>
  <si>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</si>
  <si>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</si>
  <si>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</si>
  <si>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</si>
  <si>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</si>
  <si>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JUAN, LAS</t>
  </si>
  <si>
    <t>CAMAS</t>
  </si>
  <si>
    <t>CAMPANA, LA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</si>
  <si>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</si>
  <si>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</si>
  <si>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</si>
  <si>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</si>
  <si>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</si>
  <si>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</si>
  <si>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</si>
  <si>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</si>
  <si>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GUARDAS, EL</t>
  </si>
  <si>
    <t>CAZALLA DE LA SIERRA</t>
  </si>
  <si>
    <t>CONSTANTINA</t>
  </si>
  <si>
    <t>CORIA DEL RIO</t>
  </si>
  <si>
    <t>CORIPE</t>
  </si>
  <si>
    <t>CORONIL, EL</t>
  </si>
  <si>
    <t>CORRALES, LOS</t>
  </si>
  <si>
    <t>DOS HERMANAS</t>
  </si>
  <si>
    <t>ECIJA</t>
  </si>
  <si>
    <t>ESPARTINAS</t>
  </si>
  <si>
    <t>ESTEPA</t>
  </si>
  <si>
    <t>FUENTES DE ANDALUCIA</t>
  </si>
  <si>
    <t>GARROBO, EL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</si>
  <si>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</si>
  <si>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</si>
  <si>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</si>
  <si>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</si>
  <si>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</si>
  <si>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</si>
  <si>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</si>
  <si>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</si>
  <si>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LANTEJUELA, LA</t>
  </si>
  <si>
    <t>LEBRIJA</t>
  </si>
  <si>
    <t>LORA DE ESTEPA</t>
  </si>
  <si>
    <t>LORA DEL RIO</t>
  </si>
  <si>
    <t>LUISIANA, LA</t>
  </si>
  <si>
    <t>MADROÑO, EL</t>
  </si>
  <si>
    <t>MAIRENA DEL ALCOR</t>
  </si>
  <si>
    <t>MAIRENA DEL ALJARAFE</t>
  </si>
  <si>
    <t>MARCHENA</t>
  </si>
  <si>
    <t>MARINALEDA</t>
  </si>
  <si>
    <t>MARTIN DE LA JARA</t>
  </si>
  <si>
    <t>MOLARES, LOS</t>
  </si>
  <si>
    <t>MONTELLANO</t>
  </si>
  <si>
    <t>MORON DE LA FRONTERA</t>
  </si>
  <si>
    <t>NAVAS DE LA CONCEPCION, LAS</t>
  </si>
  <si>
    <t>OLIVARES</t>
  </si>
  <si>
    <t>OSUNA</t>
  </si>
  <si>
    <t>PALACIOS Y VILLAFRANCA, LOS</t>
  </si>
  <si>
    <t>PALOMARES DEL RIO</t>
  </si>
  <si>
    <t>PARADAS</t>
  </si>
  <si>
    <t>PEDRERA</t>
  </si>
  <si>
    <t>PEDROSO, EL</t>
  </si>
  <si>
    <t>PEÑAFLOR</t>
  </si>
  <si>
    <t>PILAS</t>
  </si>
  <si>
    <t>PRUNA</t>
  </si>
  <si>
    <t>PUEBLA DE CAZALLA, LA</t>
  </si>
  <si>
    <t>PUEBLA DE LOS INFANTES, LA</t>
  </si>
  <si>
    <t>PUEBLA DEL RIO, LA</t>
  </si>
  <si>
    <t>REAL DE LA JARA, EL</t>
  </si>
  <si>
    <t>RINCONADA, LA</t>
  </si>
  <si>
    <t>RODA DE ANDALUCIA, LA</t>
  </si>
  <si>
    <t>RONQUILLO, EL</t>
  </si>
  <si>
    <t>RUBIO, EL</t>
  </si>
  <si>
    <t>SALTERAS</t>
  </si>
  <si>
    <t>SAN JUAN DE AZNALFARACHE</t>
  </si>
  <si>
    <t>SANLUCAR LA MAYOR</t>
  </si>
  <si>
    <t>SAN NICOLAS DEL PUERTO</t>
  </si>
  <si>
    <t>SANTIPONCE</t>
  </si>
  <si>
    <t>SAUCEJO, EL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</si>
  <si>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</si>
  <si>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</si>
  <si>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</si>
  <si>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</si>
  <si>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</si>
  <si>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</si>
  <si>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</si>
  <si>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</si>
  <si>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</si>
  <si>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</si>
  <si>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ALCOR, EL</t>
  </si>
  <si>
    <t>CAÑADA ROSAL</t>
  </si>
  <si>
    <t>ISLA MAYOR</t>
  </si>
  <si>
    <t>CUERVO DE SEVILLA, EL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</si>
  <si>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</si>
  <si>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</si>
  <si>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</si>
  <si>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</si>
  <si>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</si>
  <si>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</si>
  <si>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</si>
  <si>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</si>
  <si>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</si>
  <si>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</si>
  <si>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</si>
  <si>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ALDEHUELAS, LAS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</si>
  <si>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</si>
  <si>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</si>
  <si>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</si>
  <si>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</si>
  <si>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</si>
  <si>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</si>
  <si>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</si>
  <si>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</si>
  <si>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</si>
  <si>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</si>
  <si>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</si>
  <si>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</si>
  <si>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</si>
  <si>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</si>
  <si>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</si>
  <si>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</si>
  <si>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</si>
  <si>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</si>
  <si>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</si>
  <si>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</si>
  <si>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</si>
  <si>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</si>
  <si>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</si>
  <si>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</si>
  <si>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</si>
  <si>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</si>
  <si>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</si>
  <si>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</si>
  <si>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</si>
  <si>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</si>
  <si>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</si>
  <si>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</si>
  <si>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</si>
  <si>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</si>
  <si>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</si>
  <si>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</si>
  <si>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</si>
  <si>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</si>
  <si>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</si>
  <si>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</si>
  <si>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</si>
  <si>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</si>
  <si>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</si>
  <si>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</si>
  <si>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</si>
  <si>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</si>
  <si>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</si>
  <si>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</si>
  <si>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</si>
  <si>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</si>
  <si>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</si>
  <si>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</si>
  <si>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</si>
  <si>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</si>
  <si>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</si>
  <si>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</si>
  <si>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</si>
  <si>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</si>
  <si>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</si>
  <si>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</si>
  <si>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</si>
  <si>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</si>
  <si>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</si>
  <si>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</si>
  <si>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</si>
  <si>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</si>
  <si>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</si>
  <si>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</si>
  <si>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</si>
  <si>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</si>
  <si>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</si>
  <si>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</si>
  <si>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</si>
  <si>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</si>
  <si>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</si>
  <si>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</si>
  <si>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</si>
  <si>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</si>
  <si>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</si>
  <si>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LOSILLA, LA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</si>
  <si>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</si>
  <si>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</si>
  <si>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</si>
  <si>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</si>
  <si>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</si>
  <si>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</si>
  <si>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</si>
  <si>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</si>
  <si>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</si>
  <si>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</si>
  <si>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</si>
  <si>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</si>
  <si>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</si>
  <si>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</si>
  <si>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</si>
  <si>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</si>
  <si>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</si>
  <si>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</si>
  <si>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</si>
  <si>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</si>
  <si>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</si>
  <si>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</si>
  <si>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</si>
  <si>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</si>
  <si>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</si>
  <si>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SORIA, LA</t>
  </si>
  <si>
    <t>POZALMURO</t>
  </si>
  <si>
    <t>QUINTANA REDONDA</t>
  </si>
  <si>
    <t>QUINTANAS DE GORMAZ</t>
  </si>
  <si>
    <t>QUIÑONERIA</t>
  </si>
  <si>
    <t>RABANOS, LOS</t>
  </si>
  <si>
    <t>RECUERDA</t>
  </si>
  <si>
    <t>RELLO</t>
  </si>
  <si>
    <t>RENIEBLAS</t>
  </si>
  <si>
    <t>RETORTILLO DE SORIA</t>
  </si>
  <si>
    <t>REZNOS</t>
  </si>
  <si>
    <t>RIBA DE ESCALOTE, LA</t>
  </si>
  <si>
    <t>RIOSECO DE SORIA</t>
  </si>
  <si>
    <t>ROLLAMIENTA</t>
  </si>
  <si>
    <t>ROYO, EL</t>
  </si>
  <si>
    <t>SALDUERO</t>
  </si>
  <si>
    <t>SAN ESTEBAN DE GORMAZ</t>
  </si>
  <si>
    <t>SAN FELICES</t>
  </si>
  <si>
    <t>SAN LEONARDO DE YAG?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</si>
  <si>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</si>
  <si>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</si>
  <si>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</si>
  <si>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</si>
  <si>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</si>
  <si>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</si>
  <si>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</si>
  <si>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</si>
  <si>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</si>
  <si>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</si>
  <si>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</si>
  <si>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</si>
  <si>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</si>
  <si>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</si>
  <si>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</si>
  <si>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</si>
  <si>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</si>
  <si>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</si>
  <si>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</si>
  <si>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</si>
  <si>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</si>
  <si>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</si>
  <si>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</si>
  <si>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</si>
  <si>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</si>
  <si>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</si>
  <si>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</si>
  <si>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</si>
  <si>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</si>
  <si>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</si>
  <si>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</si>
  <si>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</si>
  <si>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</si>
  <si>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</si>
  <si>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</si>
  <si>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</si>
  <si>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</si>
  <si>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SORIA,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</si>
  <si>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</si>
  <si>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</si>
  <si>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</si>
  <si>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</si>
  <si>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</si>
  <si>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</si>
  <si>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</si>
  <si>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</si>
  <si>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</si>
  <si>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ALBIOL, L'</t>
  </si>
  <si>
    <t>ALCANAR</t>
  </si>
  <si>
    <t>ALCOVER</t>
  </si>
  <si>
    <t>ALDOVER</t>
  </si>
  <si>
    <t>ALEIXAR, L'</t>
  </si>
  <si>
    <t>ALFARA DE CARLES</t>
  </si>
  <si>
    <t>ALFORJA</t>
  </si>
  <si>
    <t>ALIO</t>
  </si>
  <si>
    <t>ALMOSTER</t>
  </si>
  <si>
    <t>ALTAFULLA</t>
  </si>
  <si>
    <t>AMETLLA DE MAR, L'</t>
  </si>
  <si>
    <t>AMPOSTA</t>
  </si>
  <si>
    <t>ARBOLI</t>
  </si>
  <si>
    <t>ARBO?, L'</t>
  </si>
  <si>
    <t>ARGENTERA, L'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</si>
  <si>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</si>
  <si>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</si>
  <si>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</si>
  <si>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</si>
  <si>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</si>
  <si>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</si>
  <si>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</si>
  <si>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</si>
  <si>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</si>
  <si>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FALSET, LA</t>
  </si>
  <si>
    <t>BISBAL DEL PENEDES, LA</t>
  </si>
  <si>
    <t>BLANCAFORT</t>
  </si>
  <si>
    <t>BONASTRE</t>
  </si>
  <si>
    <t>BORGES DEL CAMP, LES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</si>
  <si>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</si>
  <si>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</si>
  <si>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</si>
  <si>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</si>
  <si>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</si>
  <si>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</si>
  <si>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</si>
  <si>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</si>
  <si>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CAP?ANES</t>
  </si>
  <si>
    <t>CASERES</t>
  </si>
  <si>
    <t>CASTELLVELL DEL CAMP</t>
  </si>
  <si>
    <t>CATLLAR, EL</t>
  </si>
  <si>
    <t>SENIA, LA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</si>
  <si>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</si>
  <si>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</si>
  <si>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</si>
  <si>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</si>
  <si>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</si>
  <si>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</si>
  <si>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</si>
  <si>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</si>
  <si>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DUESAIG?S</t>
  </si>
  <si>
    <t>ESPLUGA DE FRANCOLI, L'</t>
  </si>
  <si>
    <t>FALSET</t>
  </si>
  <si>
    <t>FATARELLA, LA</t>
  </si>
  <si>
    <t>FEBRO, LA</t>
  </si>
  <si>
    <t>FIGUERA, LA</t>
  </si>
  <si>
    <t>FIGUEROLA DEL CAMP</t>
  </si>
  <si>
    <t>FLIX</t>
  </si>
  <si>
    <t>FORES</t>
  </si>
  <si>
    <t>FREGINALS</t>
  </si>
  <si>
    <t>GALERA, LA</t>
  </si>
  <si>
    <t>GANDESA</t>
  </si>
  <si>
    <t>GARCIA</t>
  </si>
  <si>
    <t>GARIDELLS, ELS</t>
  </si>
  <si>
    <t>GINESTAR</t>
  </si>
  <si>
    <t>GODALL</t>
  </si>
  <si>
    <t>GRATALLOPS</t>
  </si>
  <si>
    <t>GUIAMETS, ELS</t>
  </si>
  <si>
    <t>HORTA DE SANT JOAN</t>
  </si>
  <si>
    <t>LLOAR, EL</t>
  </si>
  <si>
    <t>LLORAC</t>
  </si>
  <si>
    <t>LLOREN? DEL PENEDES</t>
  </si>
  <si>
    <t>MARGALEF</t>
  </si>
  <si>
    <t>MAR?A</t>
  </si>
  <si>
    <t>MAS DE BARBERANS</t>
  </si>
  <si>
    <t>MASDENVERGE</t>
  </si>
  <si>
    <t>MASLLOREN?</t>
  </si>
  <si>
    <t>MASO, LA</t>
  </si>
  <si>
    <t>MASPUJOLS</t>
  </si>
  <si>
    <t>MASROIG, EL</t>
  </si>
  <si>
    <t>MILA, EL</t>
  </si>
  <si>
    <t>MIRAVET</t>
  </si>
  <si>
    <t>MONTBLANC</t>
  </si>
  <si>
    <t>MONTBRIO DEL CAMP</t>
  </si>
  <si>
    <t>MONTFERRI</t>
  </si>
  <si>
    <t>MONTMELL, EL</t>
  </si>
  <si>
    <t>MONT-RAL</t>
  </si>
  <si>
    <t>MONT-ROIG DEL CAMP</t>
  </si>
  <si>
    <t>MORA D'EBRE</t>
  </si>
  <si>
    <t>MORA LA NOVA</t>
  </si>
  <si>
    <t>MORELL, EL</t>
  </si>
  <si>
    <t>MORERA DE MONTSANT, LA</t>
  </si>
  <si>
    <t>NOU DE GAIA, LA</t>
  </si>
  <si>
    <t>NULLES</t>
  </si>
  <si>
    <t>PALMA D'EBRE, LA</t>
  </si>
  <si>
    <t>PALLARESOS, ELS</t>
  </si>
  <si>
    <t>PASSANANT</t>
  </si>
  <si>
    <t>PA?S</t>
  </si>
  <si>
    <t>PERAFORT</t>
  </si>
  <si>
    <t>PERELLO, EL</t>
  </si>
  <si>
    <t>PILES, LES</t>
  </si>
  <si>
    <t>PINELL DE BRAI, EL</t>
  </si>
  <si>
    <t>PIRA</t>
  </si>
  <si>
    <t>PLA DE SANTA MARIA, EL</t>
  </si>
  <si>
    <t>POBLA DE MAFUMET, LA</t>
  </si>
  <si>
    <t>POBLA DE MASSALUCA, LA</t>
  </si>
  <si>
    <t>POBLA DE MONTORNES, LA</t>
  </si>
  <si>
    <t>POBOLEDA</t>
  </si>
  <si>
    <t>PONT D'ARMENTERA, EL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</si>
  <si>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</si>
  <si>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</si>
  <si>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</si>
  <si>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</si>
  <si>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</si>
  <si>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</si>
  <si>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</si>
  <si>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</si>
  <si>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</si>
  <si>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</si>
  <si>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RIBA, LA</t>
  </si>
  <si>
    <t>RIBA-ROJA D'EBRE</t>
  </si>
  <si>
    <t>RIERA DE GAIA, LA</t>
  </si>
  <si>
    <t>RIUDECANYES</t>
  </si>
  <si>
    <t>RIUDECOLS</t>
  </si>
  <si>
    <t>RIUDOMS</t>
  </si>
  <si>
    <t>ROCAFORT DE QUERALT</t>
  </si>
  <si>
    <t>RODA DE BARA</t>
  </si>
  <si>
    <t>RODONYA</t>
  </si>
  <si>
    <t>ROQUETES</t>
  </si>
  <si>
    <t>ROURELL, EL</t>
  </si>
  <si>
    <t>SALOMO</t>
  </si>
  <si>
    <t>SANT CARLES DE 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</si>
  <si>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</si>
  <si>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</si>
  <si>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</si>
  <si>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</si>
  <si>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</si>
  <si>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</si>
  <si>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</si>
  <si>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SECUITA, LA</t>
  </si>
  <si>
    <t>SELVA DEL CAMP, LA</t>
  </si>
  <si>
    <t>SENAN</t>
  </si>
  <si>
    <t>SOLIVELLA</t>
  </si>
  <si>
    <t>TIVENYS</t>
  </si>
  <si>
    <t>TIVISSA</t>
  </si>
  <si>
    <t>TORRE DE FONTAUBELLA, LA</t>
  </si>
  <si>
    <t>TORRE DE L'ESPANYOL, LA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</si>
  <si>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</si>
  <si>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</si>
  <si>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</si>
  <si>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</si>
  <si>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</si>
  <si>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</si>
  <si>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</si>
  <si>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</si>
  <si>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</si>
  <si>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</si>
  <si>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VENDRELL, EL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</si>
  <si>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</si>
  <si>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</si>
  <si>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</si>
  <si>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</si>
  <si>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</si>
  <si>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</si>
  <si>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</si>
  <si>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</si>
  <si>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</si>
  <si>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ALTA, LA</t>
  </si>
  <si>
    <t>VILELLA BAIXA, LA</t>
  </si>
  <si>
    <t>VILALBA DELS ARCS</t>
  </si>
  <si>
    <t>VIMBODI</t>
  </si>
  <si>
    <t>VINEBRE</t>
  </si>
  <si>
    <t>VINYOLS I ELS ARCS</t>
  </si>
  <si>
    <t>DELTEBRE</t>
  </si>
  <si>
    <t>SANT JAUME D'ENVEJA</t>
  </si>
  <si>
    <t>CAMARLES</t>
  </si>
  <si>
    <t>ALDEA, L'</t>
  </si>
  <si>
    <t>SALOU</t>
  </si>
  <si>
    <t>AMPOLLA, L'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</si>
  <si>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</si>
  <si>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</si>
  <si>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</si>
  <si>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</si>
  <si>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</si>
  <si>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</si>
  <si>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</si>
  <si>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</si>
  <si>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</si>
  <si>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</si>
  <si>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</si>
  <si>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</si>
  <si>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</si>
  <si>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</si>
  <si>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</si>
  <si>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</si>
  <si>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</si>
  <si>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</si>
  <si>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</si>
  <si>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</si>
  <si>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</si>
  <si>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</si>
  <si>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</si>
  <si>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</si>
  <si>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</si>
  <si>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</si>
  <si>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</si>
  <si>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</si>
  <si>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</si>
  <si>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</si>
  <si>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</si>
  <si>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</si>
  <si>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</si>
  <si>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</si>
  <si>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</si>
  <si>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</si>
  <si>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</si>
  <si>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</si>
  <si>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</si>
  <si>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</si>
  <si>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</si>
  <si>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</si>
  <si>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</si>
  <si>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</si>
  <si>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</si>
  <si>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</si>
  <si>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</si>
  <si>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</si>
  <si>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</si>
  <si>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</si>
  <si>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</si>
  <si>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</si>
  <si>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</si>
  <si>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</si>
  <si>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</si>
  <si>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</si>
  <si>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VERICH, LA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</si>
  <si>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</si>
  <si>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</si>
  <si>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</si>
  <si>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</si>
  <si>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</si>
  <si>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</si>
  <si>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</si>
  <si>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CASTELLAR, EL</t>
  </si>
  <si>
    <t>CASTELLOTE</t>
  </si>
  <si>
    <t>CEDRILLAS</t>
  </si>
  <si>
    <t>CELADAS</t>
  </si>
  <si>
    <t>CELLA</t>
  </si>
  <si>
    <t>CEROLLERA, LA</t>
  </si>
  <si>
    <t>CODOÑERA, LA</t>
  </si>
  <si>
    <t>CORBALAN</t>
  </si>
  <si>
    <t>CORTES DE ARAGON</t>
  </si>
  <si>
    <t>COSA</t>
  </si>
  <si>
    <t>CRETAS</t>
  </si>
  <si>
    <t>CRIVILLEN</t>
  </si>
  <si>
    <t>CUBA, LA</t>
  </si>
  <si>
    <t>CUBLA</t>
  </si>
  <si>
    <t>CUCALON</t>
  </si>
  <si>
    <t>CUERVO, EL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</si>
  <si>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</si>
  <si>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</si>
  <si>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</si>
  <si>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</si>
  <si>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</si>
  <si>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</si>
  <si>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</si>
  <si>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</si>
  <si>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</si>
  <si>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</si>
  <si>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</si>
  <si>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</si>
  <si>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FRESNEDA, LA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</si>
  <si>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</si>
  <si>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</si>
  <si>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</si>
  <si>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</si>
  <si>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</si>
  <si>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</si>
  <si>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</si>
  <si>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</si>
  <si>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</si>
  <si>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GINEBROSA, LA</t>
  </si>
  <si>
    <t>GRIEGOS</t>
  </si>
  <si>
    <t>GUADALAVIAR</t>
  </si>
  <si>
    <t>GUDAR</t>
  </si>
  <si>
    <t>HIJAR</t>
  </si>
  <si>
    <t>HINOJOSA DE JARQUE</t>
  </si>
  <si>
    <t>HOZ DE LA VIEJA, LA</t>
  </si>
  <si>
    <t>HUESA DEL COMUN</t>
  </si>
  <si>
    <t>IGLESUELA DEL CID,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</si>
  <si>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</si>
  <si>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</si>
  <si>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</si>
  <si>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</si>
  <si>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</si>
  <si>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</si>
  <si>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</si>
  <si>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</si>
  <si>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</si>
  <si>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</si>
  <si>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</si>
  <si>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</si>
  <si>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</si>
  <si>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</si>
  <si>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</si>
  <si>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</si>
  <si>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OLMOS, LA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</si>
  <si>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</si>
  <si>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</si>
  <si>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</si>
  <si>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</si>
  <si>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</si>
  <si>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</si>
  <si>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</si>
  <si>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</si>
  <si>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</si>
  <si>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</si>
  <si>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</si>
  <si>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</si>
  <si>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</si>
  <si>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</si>
  <si>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</si>
  <si>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</si>
  <si>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</si>
  <si>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</si>
  <si>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</si>
  <si>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</si>
  <si>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</si>
  <si>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</si>
  <si>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</si>
  <si>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OLMOS, LOS</t>
  </si>
  <si>
    <t>ORIHUELA DEL TREMEDAL</t>
  </si>
  <si>
    <t>ORRIOS</t>
  </si>
  <si>
    <t>PALOMAR DE ARROYOS</t>
  </si>
  <si>
    <t>PANCRUDO</t>
  </si>
  <si>
    <t>PARRAS DE CASTELLOTE, LAS</t>
  </si>
  <si>
    <t>PEÑARROYA DE TASTAVINS</t>
  </si>
  <si>
    <t>PERACENSE</t>
  </si>
  <si>
    <t>PERALEJOS</t>
  </si>
  <si>
    <t>PERALES DEL ALFAMBRA</t>
  </si>
  <si>
    <t>PITARQUE</t>
  </si>
  <si>
    <t>PLOU</t>
  </si>
  <si>
    <t>POBO, EL</t>
  </si>
  <si>
    <t>PORTELLADA, LA</t>
  </si>
  <si>
    <t>POZONDON</t>
  </si>
  <si>
    <t>POZUEL DEL CAMPO</t>
  </si>
  <si>
    <t>PUEBLA DE HIJAR, LA</t>
  </si>
  <si>
    <t>PUEBLA DE VALVERDE, LA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</si>
  <si>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</si>
  <si>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</si>
  <si>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</si>
  <si>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</si>
  <si>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</si>
  <si>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</si>
  <si>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</si>
  <si>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</si>
  <si>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</si>
  <si>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</si>
  <si>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</si>
  <si>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</si>
  <si>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</si>
  <si>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</si>
  <si>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</si>
  <si>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</si>
  <si>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</si>
  <si>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</si>
  <si>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</si>
  <si>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</si>
  <si>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</si>
  <si>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</si>
  <si>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</si>
  <si>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</si>
  <si>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</si>
  <si>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</si>
  <si>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</si>
  <si>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</si>
  <si>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</si>
  <si>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</si>
  <si>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</si>
  <si>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</si>
  <si>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</si>
  <si>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</si>
  <si>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</si>
  <si>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</si>
  <si>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</si>
  <si>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</si>
  <si>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</si>
  <si>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</si>
  <si>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</si>
  <si>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</si>
  <si>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</si>
  <si>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</si>
  <si>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</si>
  <si>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</si>
  <si>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</si>
  <si>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</si>
  <si>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</si>
  <si>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</si>
  <si>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VALLECILLO,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</si>
  <si>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</si>
  <si>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</si>
  <si>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</si>
  <si>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</si>
  <si>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</si>
  <si>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</si>
  <si>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</si>
  <si>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</si>
  <si>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</si>
  <si>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</si>
  <si>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</si>
  <si>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</si>
  <si>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</si>
  <si>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</si>
  <si>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ZOMA, LA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</si>
  <si>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</si>
  <si>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</si>
  <si>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</si>
  <si>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</si>
  <si>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</si>
  <si>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</si>
  <si>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</si>
  <si>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</si>
  <si>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</si>
  <si>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</si>
  <si>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</si>
  <si>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</si>
  <si>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</si>
  <si>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</si>
  <si>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</si>
  <si>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</si>
  <si>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</si>
  <si>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</si>
  <si>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</si>
  <si>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</si>
  <si>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</si>
  <si>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</si>
  <si>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</si>
  <si>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</si>
  <si>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</si>
  <si>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</si>
  <si>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</si>
  <si>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</si>
  <si>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</si>
  <si>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OROPESA, LA</t>
  </si>
  <si>
    <t>CAMARENA</t>
  </si>
  <si>
    <t>CAMARENILLA</t>
  </si>
  <si>
    <t>CAMPILLO DE LA JARA, EL</t>
  </si>
  <si>
    <t>CAMUÑAS</t>
  </si>
  <si>
    <t>CARDIEL DE LOS MONTES</t>
  </si>
  <si>
    <t>CARMENA</t>
  </si>
  <si>
    <t>CARPIO DE TAJO, EL</t>
  </si>
  <si>
    <t>CARRANQUE</t>
  </si>
  <si>
    <t>CARRICHES</t>
  </si>
  <si>
    <t>CASAR DE ESCALONA,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</si>
  <si>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</si>
  <si>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</si>
  <si>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</si>
  <si>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</si>
  <si>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</si>
  <si>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</si>
  <si>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CERRALBOS, LOS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</si>
  <si>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</si>
  <si>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</si>
  <si>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</si>
  <si>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</si>
  <si>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</si>
  <si>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</si>
  <si>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</si>
  <si>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</si>
  <si>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</si>
  <si>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</si>
  <si>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</si>
  <si>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</si>
  <si>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</si>
  <si>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</si>
  <si>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</si>
  <si>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</si>
  <si>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ESTRELLA, LA</t>
  </si>
  <si>
    <t>FUENSALIDA</t>
  </si>
  <si>
    <t>GALVEZ</t>
  </si>
  <si>
    <t>GARCIOTUM</t>
  </si>
  <si>
    <t>GERINDOTE</t>
  </si>
  <si>
    <t>GUADAMUR</t>
  </si>
  <si>
    <t>GUARDIA, LA</t>
  </si>
  <si>
    <t>HERENCIAS, LAS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</si>
  <si>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</si>
  <si>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</si>
  <si>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</si>
  <si>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</si>
  <si>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</si>
  <si>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</si>
  <si>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IGLESUELA, LA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</si>
  <si>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</si>
  <si>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</si>
  <si>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</si>
  <si>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</si>
  <si>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</si>
  <si>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</si>
  <si>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</si>
  <si>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</si>
  <si>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</si>
  <si>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</si>
  <si>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</si>
  <si>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</si>
  <si>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</si>
  <si>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</si>
  <si>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</si>
  <si>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MATA, LA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</si>
  <si>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</si>
  <si>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</si>
  <si>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</si>
  <si>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</si>
  <si>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</si>
  <si>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</si>
  <si>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</si>
  <si>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</si>
  <si>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</si>
  <si>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</si>
  <si>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</si>
  <si>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</si>
  <si>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RICOMALILLO, LA</t>
  </si>
  <si>
    <t>NAVAHERMOSA</t>
  </si>
  <si>
    <t>NAVALCAN</t>
  </si>
  <si>
    <t>NAVALMORALEJO</t>
  </si>
  <si>
    <t>NAVALMORALES, LOS</t>
  </si>
  <si>
    <t>NAVALUCILLOS, LOS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</si>
  <si>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</si>
  <si>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</si>
  <si>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</si>
  <si>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</si>
  <si>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</si>
  <si>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</si>
  <si>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</si>
  <si>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</si>
  <si>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</si>
  <si>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</si>
  <si>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</si>
  <si>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</si>
  <si>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</si>
  <si>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</si>
  <si>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</si>
  <si>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</si>
  <si>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</si>
  <si>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</si>
  <si>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</si>
  <si>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</si>
  <si>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</si>
  <si>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ALMORADIEL, LA</t>
  </si>
  <si>
    <t>PUEBLA DE MONTALBAN, LA</t>
  </si>
  <si>
    <t>PUEBLANUEVA, LA</t>
  </si>
  <si>
    <t>PUENTE DEL ARZOBISPO, EL</t>
  </si>
  <si>
    <t>PUERTO DE SAN VICENTE</t>
  </si>
  <si>
    <t>PULGAR</t>
  </si>
  <si>
    <t>QUERO</t>
  </si>
  <si>
    <t>QUINTANAR DE LA ORDEN</t>
  </si>
  <si>
    <t>QUISMONDO</t>
  </si>
  <si>
    <t>REAL DE SAN VICENTE, EL</t>
  </si>
  <si>
    <t>RECAS</t>
  </si>
  <si>
    <t>RETAMOSO</t>
  </si>
  <si>
    <t>RIELVES</t>
  </si>
  <si>
    <t>ROBLEDO DEL MAZO</t>
  </si>
  <si>
    <t>ROMERAL, EL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</si>
  <si>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</si>
  <si>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</si>
  <si>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</si>
  <si>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</si>
  <si>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</si>
  <si>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</si>
  <si>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</si>
  <si>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</si>
  <si>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</si>
  <si>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</si>
  <si>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</si>
  <si>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</si>
  <si>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</si>
  <si>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</si>
  <si>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</si>
  <si>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</si>
  <si>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</si>
  <si>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TOBOSO, EL</t>
  </si>
  <si>
    <t>TORRALBA DE OROPESA</t>
  </si>
  <si>
    <t>TORRECILLA DE LA JARA</t>
  </si>
  <si>
    <t>TORRE DE ESTEBAN HAMBRAN, LA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</si>
  <si>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</si>
  <si>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</si>
  <si>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</si>
  <si>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</si>
  <si>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</si>
  <si>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</si>
  <si>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</si>
  <si>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</si>
  <si>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</si>
  <si>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AGUILERA, LAS</t>
  </si>
  <si>
    <t>VENTAS DE RETAMOSA, LAS</t>
  </si>
  <si>
    <t>VENTAS DE SAN JULIAN, LAS</t>
  </si>
  <si>
    <t>VILLACAÑAS</t>
  </si>
  <si>
    <t>VILLA DE DON FADRIQUE, LA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</si>
  <si>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</si>
  <si>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</si>
  <si>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</si>
  <si>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</si>
  <si>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</si>
  <si>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</si>
  <si>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</si>
  <si>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</si>
  <si>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</si>
  <si>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</si>
  <si>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</si>
  <si>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</si>
  <si>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JUAN, EL</t>
  </si>
  <si>
    <t>YEBENES, LOS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</si>
  <si>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</si>
  <si>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</si>
  <si>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</si>
  <si>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</si>
  <si>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</si>
  <si>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</si>
  <si>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</si>
  <si>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</si>
  <si>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</si>
  <si>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</si>
  <si>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</si>
  <si>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</si>
  <si>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</si>
  <si>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</si>
  <si>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</si>
  <si>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</si>
  <si>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</si>
  <si>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</si>
  <si>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</si>
  <si>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</si>
  <si>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</si>
  <si>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</si>
  <si>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</si>
  <si>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</si>
  <si>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ALCUDIA, L'</t>
  </si>
  <si>
    <t>ALCUDIA DE CRESPINS, L'</t>
  </si>
  <si>
    <t>ALDAIA</t>
  </si>
  <si>
    <t>ALFAFAR</t>
  </si>
  <si>
    <t>ALFAUIR</t>
  </si>
  <si>
    <t>ALFARA DE ALGIMIA</t>
  </si>
  <si>
    <t>ALFARA DEL PATRIARCA</t>
  </si>
  <si>
    <t>ALFARP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</si>
  <si>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</si>
  <si>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</si>
  <si>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</si>
  <si>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</si>
  <si>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</si>
  <si>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</si>
  <si>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</si>
  <si>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</si>
  <si>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</si>
  <si>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</si>
  <si>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COMTESSA(L·</t>
  </si>
  <si>
    <t>ANDILLA</t>
  </si>
  <si>
    <t>ANNA</t>
  </si>
  <si>
    <t>ANTELLA</t>
  </si>
  <si>
    <t>ARAS DE ALPUENTE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</si>
  <si>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</si>
  <si>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</si>
  <si>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</si>
  <si>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</si>
  <si>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</si>
  <si>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</si>
  <si>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</si>
  <si>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</si>
  <si>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</si>
  <si>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</si>
  <si>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</si>
  <si>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</si>
  <si>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</si>
  <si>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</si>
  <si>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</si>
  <si>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</si>
  <si>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</si>
  <si>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</si>
  <si>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</si>
  <si>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</si>
  <si>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</si>
  <si>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</si>
  <si>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</si>
  <si>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</si>
  <si>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</si>
  <si>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</si>
  <si>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BENISODA</t>
  </si>
  <si>
    <t>BENISUERA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</si>
  <si>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</si>
  <si>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</si>
  <si>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</si>
  <si>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</si>
  <si>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</si>
  <si>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</si>
  <si>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</si>
  <si>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</si>
  <si>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</si>
  <si>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</si>
  <si>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</si>
  <si>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</si>
  <si>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</si>
  <si>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</si>
  <si>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</si>
  <si>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</si>
  <si>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</si>
  <si>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</si>
  <si>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</si>
  <si>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</si>
  <si>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</si>
  <si>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</si>
  <si>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</si>
  <si>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</si>
  <si>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</si>
  <si>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</si>
  <si>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</si>
  <si>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</si>
  <si>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</si>
  <si>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</si>
  <si>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</si>
  <si>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</si>
  <si>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</si>
  <si>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</si>
  <si>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</si>
  <si>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</si>
  <si>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</si>
  <si>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</si>
  <si>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</si>
  <si>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</si>
  <si>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</si>
  <si>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</si>
  <si>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</si>
  <si>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</si>
  <si>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</si>
  <si>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</si>
  <si>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ELIANA, L'</t>
  </si>
  <si>
    <t>EMPERADOR</t>
  </si>
  <si>
    <t>ENGUERA</t>
  </si>
  <si>
    <t>ENOVA, L'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</si>
  <si>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</si>
  <si>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</si>
  <si>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</si>
  <si>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</si>
  <si>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</si>
  <si>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</si>
  <si>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</si>
  <si>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CARROS, LA</t>
  </si>
  <si>
    <t>FONT DE LA FIGUERA, LA</t>
  </si>
  <si>
    <t>FUENTERROBLES</t>
  </si>
  <si>
    <t>GAVARDA</t>
  </si>
  <si>
    <t>GANDIA</t>
  </si>
  <si>
    <t>GENOVES</t>
  </si>
  <si>
    <t>GESTALGAR</t>
  </si>
  <si>
    <t>GILET</t>
  </si>
  <si>
    <t>GODELLA</t>
  </si>
  <si>
    <t>GODELLETA</t>
  </si>
  <si>
    <t>GRANJA DE LA COSTERA, LA</t>
  </si>
  <si>
    <t>GUADASEQUIES</t>
  </si>
  <si>
    <t>GUADASSUAR</t>
  </si>
  <si>
    <t>GUARDAMAR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</si>
  <si>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</si>
  <si>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</si>
  <si>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</si>
  <si>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</si>
  <si>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</si>
  <si>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</si>
  <si>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</si>
  <si>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</si>
  <si>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</si>
  <si>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</si>
  <si>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</si>
  <si>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</si>
  <si>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</si>
  <si>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</si>
  <si>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</si>
  <si>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</si>
  <si>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</si>
  <si>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</si>
  <si>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</si>
  <si>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</si>
  <si>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</si>
  <si>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</si>
  <si>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</si>
  <si>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</si>
  <si>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</si>
  <si>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</si>
  <si>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</si>
  <si>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</si>
  <si>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</si>
  <si>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</si>
  <si>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</si>
  <si>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</si>
  <si>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</si>
  <si>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</si>
  <si>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</si>
  <si>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MONTROY</t>
  </si>
  <si>
    <t>MUSEROS</t>
  </si>
  <si>
    <t>NAQUERA</t>
  </si>
  <si>
    <t>NAVARRES</t>
  </si>
  <si>
    <t>NOVELE/NOVETLE</t>
  </si>
  <si>
    <t>OLIVA</t>
  </si>
  <si>
    <t>OLOCAU</t>
  </si>
  <si>
    <t>OLLERIA, L'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</si>
  <si>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</si>
  <si>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</si>
  <si>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</si>
  <si>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</si>
  <si>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</si>
  <si>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</si>
  <si>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</si>
  <si>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</si>
  <si>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</si>
  <si>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</si>
  <si>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</si>
  <si>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</si>
  <si>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</si>
  <si>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</si>
  <si>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</si>
  <si>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FARNALS, LA</t>
  </si>
  <si>
    <t>POBLA DEL DUC, LA</t>
  </si>
  <si>
    <t>PUEBLA DE SAN MIGUEL</t>
  </si>
  <si>
    <t>POBLA DE VALLBONA, LA</t>
  </si>
  <si>
    <t>POBLA LLARGA, LA</t>
  </si>
  <si>
    <t>PUIG</t>
  </si>
  <si>
    <t>PU?OL</t>
  </si>
  <si>
    <t>QUESA</t>
  </si>
  <si>
    <t>RAFELBUÑOL/RAFELBUNYOL</t>
  </si>
  <si>
    <t>RAFELCOFER</t>
  </si>
  <si>
    <t>RAFELGUARAF</t>
  </si>
  <si>
    <t>RAFOL DE SALEM</t>
  </si>
  <si>
    <t>REAL DE GANDIA</t>
  </si>
  <si>
    <t>REAL DE MONTROI</t>
  </si>
  <si>
    <t>REQUENA</t>
  </si>
  <si>
    <t>RIBA-ROJA DE TURIA</t>
  </si>
  <si>
    <t>RIOLA</t>
  </si>
  <si>
    <t>ROCAFORT</t>
  </si>
  <si>
    <t>ROTGLA I CORBERA</t>
  </si>
  <si>
    <t>ROTOVA</t>
  </si>
  <si>
    <t>RUGAT</t>
  </si>
  <si>
    <t>SAGUNTO/SAGUNT</t>
  </si>
  <si>
    <t>SALEM</t>
  </si>
  <si>
    <t>SAN JUAN DE ENOVA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</si>
  <si>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</si>
  <si>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</si>
  <si>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</si>
  <si>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</si>
  <si>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</si>
  <si>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</si>
  <si>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</si>
  <si>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</si>
  <si>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</si>
  <si>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</si>
  <si>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</si>
  <si>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</si>
  <si>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</si>
  <si>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</si>
  <si>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</si>
  <si>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</si>
  <si>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</si>
  <si>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</si>
  <si>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</si>
  <si>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</si>
  <si>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</si>
  <si>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</si>
  <si>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</si>
  <si>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</si>
  <si>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</si>
  <si>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</si>
  <si>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</si>
  <si>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</si>
  <si>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</si>
  <si>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</si>
  <si>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VILLALONGA</t>
  </si>
  <si>
    <t>VILAMARXANT</t>
  </si>
  <si>
    <t>VILLANUEVA DE CASTELLON</t>
  </si>
  <si>
    <t>VILLAR DEL ARZOBISPO</t>
  </si>
  <si>
    <t>VILLARGORDO DEL CABRIEL</t>
  </si>
  <si>
    <t>VINALESA</t>
  </si>
  <si>
    <t>YATOVA</t>
  </si>
  <si>
    <t>YESA, LA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</si>
  <si>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</si>
  <si>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</si>
  <si>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</si>
  <si>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</si>
  <si>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</si>
  <si>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</si>
  <si>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</si>
  <si>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</si>
  <si>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</si>
  <si>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</si>
  <si>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</si>
  <si>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</si>
  <si>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</si>
  <si>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</si>
  <si>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</si>
  <si>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</si>
  <si>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</si>
  <si>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</si>
  <si>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</si>
  <si>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</si>
  <si>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</si>
  <si>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</si>
  <si>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</si>
  <si>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</si>
  <si>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</si>
  <si>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</si>
  <si>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</si>
  <si>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</si>
  <si>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</si>
  <si>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</si>
  <si>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</si>
  <si>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</si>
  <si>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</si>
  <si>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</si>
  <si>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</si>
  <si>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</si>
  <si>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</si>
  <si>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</si>
  <si>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</si>
  <si>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</si>
  <si>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</si>
  <si>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</si>
  <si>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</si>
  <si>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</si>
  <si>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</si>
  <si>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</si>
  <si>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</si>
  <si>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</si>
  <si>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</si>
  <si>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</si>
  <si>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</si>
  <si>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</si>
  <si>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</si>
  <si>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</si>
  <si>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</si>
  <si>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</si>
  <si>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</si>
  <si>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</si>
  <si>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</si>
  <si>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</si>
  <si>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</si>
  <si>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</si>
  <si>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</si>
  <si>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</si>
  <si>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</si>
  <si>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</si>
  <si>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</si>
  <si>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</si>
  <si>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</si>
  <si>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</si>
  <si>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</si>
  <si>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</si>
  <si>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</si>
  <si>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</si>
  <si>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</si>
  <si>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</si>
  <si>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</si>
  <si>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</si>
  <si>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</si>
  <si>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</si>
  <si>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</si>
  <si>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</si>
  <si>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</si>
  <si>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</si>
  <si>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</si>
  <si>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</si>
  <si>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</si>
  <si>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</si>
  <si>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</si>
  <si>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</si>
  <si>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</si>
  <si>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</si>
  <si>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</si>
  <si>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</si>
  <si>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</si>
  <si>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</si>
  <si>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</si>
  <si>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</si>
  <si>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</si>
  <si>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</si>
  <si>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MUDARRA, LA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</si>
  <si>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</si>
  <si>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</si>
  <si>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</si>
  <si>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</si>
  <si>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</si>
  <si>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</si>
  <si>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</si>
  <si>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</si>
  <si>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PARRILLA, LA</t>
  </si>
  <si>
    <t>PEDRAJA DE PORTILLO,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</si>
  <si>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</si>
  <si>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</si>
  <si>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</si>
  <si>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</si>
  <si>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</si>
  <si>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</si>
  <si>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</si>
  <si>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</si>
  <si>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</si>
  <si>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</si>
  <si>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</si>
  <si>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</si>
  <si>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</si>
  <si>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</si>
  <si>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</si>
  <si>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</si>
  <si>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</si>
  <si>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</si>
  <si>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</si>
  <si>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</si>
  <si>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</si>
  <si>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</si>
  <si>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</si>
  <si>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</si>
  <si>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</si>
  <si>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</si>
  <si>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</si>
  <si>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</si>
  <si>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</si>
  <si>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</si>
  <si>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</si>
  <si>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</si>
  <si>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</si>
  <si>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</si>
  <si>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</si>
  <si>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</si>
  <si>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</si>
  <si>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</si>
  <si>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</si>
  <si>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</si>
  <si>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</si>
  <si>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</si>
  <si>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</si>
  <si>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</si>
  <si>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SECA,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</si>
  <si>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</si>
  <si>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</si>
  <si>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</si>
  <si>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</si>
  <si>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</si>
  <si>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</si>
  <si>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</si>
  <si>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</si>
  <si>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</si>
  <si>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</si>
  <si>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</si>
  <si>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</si>
  <si>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</si>
  <si>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</si>
  <si>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</si>
  <si>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</si>
  <si>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</si>
  <si>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CAMPOS,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</si>
  <si>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</si>
  <si>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</si>
  <si>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</si>
  <si>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</si>
  <si>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</si>
  <si>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</si>
  <si>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</si>
  <si>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</si>
  <si>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</si>
  <si>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</si>
  <si>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</si>
  <si>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</si>
  <si>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</si>
  <si>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</si>
  <si>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</si>
  <si>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</si>
  <si>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</si>
  <si>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</si>
  <si>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</si>
  <si>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</si>
  <si>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</si>
  <si>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</si>
  <si>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</si>
  <si>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</si>
  <si>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</si>
  <si>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</si>
  <si>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</si>
  <si>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</si>
  <si>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</si>
  <si>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</si>
  <si>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</si>
  <si>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</si>
  <si>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</si>
  <si>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</si>
  <si>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</si>
  <si>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</si>
  <si>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</si>
  <si>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</si>
  <si>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</si>
  <si>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</si>
  <si>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</si>
  <si>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</si>
  <si>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</si>
  <si>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</si>
  <si>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</si>
  <si>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</si>
  <si>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</si>
  <si>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</si>
  <si>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</si>
  <si>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</si>
  <si>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</si>
  <si>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ZARZA, LA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</si>
  <si>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</si>
  <si>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</si>
  <si>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</si>
  <si>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</si>
  <si>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</si>
  <si>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</si>
  <si>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</si>
  <si>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ARCENTALES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</si>
  <si>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</si>
  <si>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</si>
  <si>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</si>
  <si>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</si>
  <si>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</si>
  <si>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</si>
  <si>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</si>
  <si>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</si>
  <si>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</si>
  <si>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</si>
  <si>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</si>
  <si>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</si>
  <si>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</si>
  <si>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</si>
  <si>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</si>
  <si>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</si>
  <si>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</si>
  <si>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</si>
  <si>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</si>
  <si>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</si>
  <si>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ETXEBARRI, ANTEIGLESIA DE SAN ESTEBAN-ET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</si>
  <si>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</si>
  <si>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</si>
  <si>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</si>
  <si>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</si>
  <si>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</si>
  <si>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</si>
  <si>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</si>
  <si>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</si>
  <si>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</si>
  <si>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</si>
  <si>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</si>
  <si>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</si>
  <si>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</si>
  <si>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</si>
  <si>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</si>
  <si>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G?ÑES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</si>
  <si>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</si>
  <si>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</si>
  <si>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</si>
  <si>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</si>
  <si>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</si>
  <si>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</si>
  <si>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</si>
  <si>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</si>
  <si>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</si>
  <si>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</si>
  <si>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</si>
  <si>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</si>
  <si>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</si>
  <si>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</si>
  <si>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</si>
  <si>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MARURI-JATABO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</si>
  <si>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</si>
  <si>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</si>
  <si>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</si>
  <si>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</si>
  <si>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</si>
  <si>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</si>
  <si>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</si>
  <si>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</si>
  <si>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</si>
  <si>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</si>
  <si>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</si>
  <si>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</si>
  <si>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</si>
  <si>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</si>
  <si>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</si>
  <si>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</si>
  <si>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</si>
  <si>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</si>
  <si>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</si>
  <si>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</si>
  <si>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</si>
  <si>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</si>
  <si>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</si>
  <si>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SOPELANA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</si>
  <si>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</si>
  <si>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</si>
  <si>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</si>
  <si>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</si>
  <si>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</si>
  <si>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</si>
  <si>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</si>
  <si>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</si>
  <si>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</si>
  <si>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</si>
  <si>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</si>
  <si>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</si>
  <si>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</si>
  <si>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</si>
  <si>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</si>
  <si>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</si>
  <si>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</si>
  <si>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</si>
  <si>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</si>
  <si>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</si>
  <si>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</si>
  <si>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</si>
  <si>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</si>
  <si>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</si>
  <si>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</si>
  <si>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</si>
  <si>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</si>
  <si>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</si>
  <si>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</si>
  <si>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</si>
  <si>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</si>
  <si>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</si>
  <si>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</si>
  <si>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</si>
  <si>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</si>
  <si>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</si>
  <si>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</si>
  <si>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</si>
  <si>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</si>
  <si>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</si>
  <si>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</si>
  <si>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</si>
  <si>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</si>
  <si>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</si>
  <si>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</si>
  <si>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</si>
  <si>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</si>
  <si>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</si>
  <si>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</si>
  <si>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TORO, LA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</si>
  <si>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</si>
  <si>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</si>
  <si>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</si>
  <si>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</si>
  <si>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</si>
  <si>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</si>
  <si>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</si>
  <si>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</si>
  <si>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</si>
  <si>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</si>
  <si>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</si>
  <si>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</si>
  <si>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</si>
  <si>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</si>
  <si>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</si>
  <si>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</si>
  <si>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</si>
  <si>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</si>
  <si>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</si>
  <si>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</si>
  <si>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</si>
  <si>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</si>
  <si>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</si>
  <si>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</si>
  <si>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</si>
  <si>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</si>
  <si>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</t>
  </si>
  <si>
    <t>COTANES DEL MONTE</t>
  </si>
  <si>
    <t>CUBILLOS</t>
  </si>
  <si>
    <t>CUBO DE BENAVENTE</t>
  </si>
  <si>
    <t>CUBO DE TIERRA DEL VINO, EL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</si>
  <si>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</si>
  <si>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</si>
  <si>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</si>
  <si>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</si>
  <si>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</si>
  <si>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</si>
  <si>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</si>
  <si>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</si>
  <si>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</si>
  <si>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</si>
  <si>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</si>
  <si>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</si>
  <si>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</si>
  <si>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</si>
  <si>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</si>
  <si>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</si>
  <si>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</si>
  <si>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</si>
  <si>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</si>
  <si>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</si>
  <si>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</si>
  <si>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</si>
  <si>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</si>
  <si>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</si>
  <si>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</si>
  <si>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</si>
  <si>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</si>
  <si>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</si>
  <si>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</si>
  <si>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HINIESTA, LA</t>
  </si>
  <si>
    <t>JAMBRINA</t>
  </si>
  <si>
    <t>JUSTEL</t>
  </si>
  <si>
    <t>LOSACINO</t>
  </si>
  <si>
    <t>LOSACIO</t>
  </si>
  <si>
    <t>LUBIAN</t>
  </si>
  <si>
    <t>LUELMO</t>
  </si>
  <si>
    <t>MADERAL,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</si>
  <si>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</si>
  <si>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</si>
  <si>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</si>
  <si>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</si>
  <si>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</si>
  <si>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</si>
  <si>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</si>
  <si>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</si>
  <si>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</si>
  <si>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</si>
  <si>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</si>
  <si>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</si>
  <si>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</si>
  <si>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</si>
  <si>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</si>
  <si>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</si>
  <si>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</si>
  <si>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</si>
  <si>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</si>
  <si>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</si>
  <si>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</si>
  <si>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</si>
  <si>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</si>
  <si>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</si>
  <si>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</si>
  <si>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</si>
  <si>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</si>
  <si>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</si>
  <si>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</si>
  <si>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</si>
  <si>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</si>
  <si>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</si>
  <si>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</si>
  <si>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</si>
  <si>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</si>
  <si>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</si>
  <si>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</si>
  <si>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</si>
  <si>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</si>
  <si>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</si>
  <si>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PEGO, EL</t>
  </si>
  <si>
    <t>PELEAGONZALO</t>
  </si>
  <si>
    <t>PELEAS DE ABAJO</t>
  </si>
  <si>
    <t>PEÑAUSENDE</t>
  </si>
  <si>
    <t>PEQUE</t>
  </si>
  <si>
    <t>PERDIGON, EL</t>
  </si>
  <si>
    <t>PERERUELA</t>
  </si>
  <si>
    <t>PERILLA DE CASTRO</t>
  </si>
  <si>
    <t>PIAS</t>
  </si>
  <si>
    <t>PIEDRAHITA DE CASTRO</t>
  </si>
  <si>
    <t>PINILLA DE TORO</t>
  </si>
  <si>
    <t>PINO DEL ORO</t>
  </si>
  <si>
    <t>PIÑERO, EL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</si>
  <si>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</si>
  <si>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</si>
  <si>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</si>
  <si>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</si>
  <si>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</si>
  <si>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</si>
  <si>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</si>
  <si>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</si>
  <si>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</si>
  <si>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</si>
  <si>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</si>
  <si>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</si>
  <si>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</si>
  <si>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</si>
  <si>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</si>
  <si>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</si>
  <si>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</si>
  <si>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</si>
  <si>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</si>
  <si>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</si>
  <si>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</si>
  <si>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</si>
  <si>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</si>
  <si>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</si>
  <si>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</si>
  <si>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</si>
  <si>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</si>
  <si>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</si>
  <si>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</si>
  <si>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</si>
  <si>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</si>
  <si>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</si>
  <si>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</si>
  <si>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</si>
  <si>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</si>
  <si>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</si>
  <si>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</si>
  <si>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</si>
  <si>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</si>
  <si>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</si>
  <si>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</si>
  <si>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</si>
  <si>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</si>
  <si>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</si>
  <si>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</si>
  <si>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</si>
  <si>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</si>
  <si>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</si>
  <si>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</si>
  <si>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</si>
  <si>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VALLE,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</si>
  <si>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</si>
  <si>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</si>
  <si>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</si>
  <si>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</si>
  <si>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</si>
  <si>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</si>
  <si>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</si>
  <si>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</si>
  <si>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</si>
  <si>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</si>
  <si>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</si>
  <si>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</si>
  <si>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</si>
  <si>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</si>
  <si>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</si>
  <si>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</si>
  <si>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</si>
  <si>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</si>
  <si>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</si>
  <si>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</si>
  <si>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</si>
  <si>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</si>
  <si>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</si>
  <si>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</si>
  <si>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</si>
  <si>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</si>
  <si>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</si>
  <si>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</si>
  <si>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</si>
  <si>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</si>
  <si>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</si>
  <si>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</si>
  <si>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</si>
  <si>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</si>
  <si>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</si>
  <si>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</si>
  <si>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</si>
  <si>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</si>
  <si>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</si>
  <si>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</si>
  <si>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</si>
  <si>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</si>
  <si>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</si>
  <si>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</si>
  <si>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</si>
  <si>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</si>
  <si>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</si>
  <si>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</si>
  <si>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</si>
  <si>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</si>
  <si>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</si>
  <si>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</si>
  <si>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</si>
  <si>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</si>
  <si>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</si>
  <si>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</si>
  <si>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</si>
  <si>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</si>
  <si>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</si>
  <si>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</si>
  <si>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</si>
  <si>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</si>
  <si>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</si>
  <si>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</si>
  <si>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</si>
  <si>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</si>
  <si>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</si>
  <si>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</si>
  <si>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</si>
  <si>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</si>
  <si>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</si>
  <si>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ALMOLDA, LA</t>
  </si>
  <si>
    <t>ALMONACID DE LA CUBA</t>
  </si>
  <si>
    <t>ALMONACID DE LA SIERRA</t>
  </si>
  <si>
    <t>ALMUNIA DE DOÑA GODINA, LA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</si>
  <si>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</si>
  <si>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</si>
  <si>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</si>
  <si>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</si>
  <si>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</si>
  <si>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</si>
  <si>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</si>
  <si>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</si>
  <si>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</si>
  <si>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</si>
  <si>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</si>
  <si>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</si>
  <si>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</si>
  <si>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</si>
  <si>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</si>
  <si>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BAG?S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</si>
  <si>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</si>
  <si>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</si>
  <si>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</si>
  <si>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</si>
  <si>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</si>
  <si>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</si>
  <si>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</si>
  <si>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</si>
  <si>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</si>
  <si>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</si>
  <si>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</si>
  <si>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</si>
  <si>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</si>
  <si>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</si>
  <si>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</si>
  <si>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</si>
  <si>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</si>
  <si>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</si>
  <si>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</si>
  <si>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EBRO, EL</t>
  </si>
  <si>
    <t>BUSTE,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</si>
  <si>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</si>
  <si>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</si>
  <si>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</si>
  <si>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</si>
  <si>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</si>
  <si>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</si>
  <si>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</si>
  <si>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</si>
  <si>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</si>
  <si>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</si>
  <si>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</si>
  <si>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</si>
  <si>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</si>
  <si>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</si>
  <si>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</si>
  <si>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</si>
  <si>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</si>
  <si>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</si>
  <si>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</si>
  <si>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</si>
  <si>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</si>
  <si>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</si>
  <si>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</si>
  <si>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</si>
  <si>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</si>
  <si>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</si>
  <si>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</si>
  <si>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CUERLAS, LAS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</si>
  <si>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</si>
  <si>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</si>
  <si>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</si>
  <si>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</si>
  <si>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</si>
  <si>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</si>
  <si>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</si>
  <si>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</si>
  <si>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</si>
  <si>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</si>
  <si>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</si>
  <si>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</si>
  <si>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FAYOS, LOS</t>
  </si>
  <si>
    <t>FIGUERUELAS</t>
  </si>
  <si>
    <t>FOMBUENA</t>
  </si>
  <si>
    <t>FRAGO, EL</t>
  </si>
  <si>
    <t>FRASNO, EL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</si>
  <si>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</si>
  <si>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</si>
  <si>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</si>
  <si>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</si>
  <si>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</si>
  <si>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</si>
  <si>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</si>
  <si>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</si>
  <si>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</si>
  <si>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</si>
  <si>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</si>
  <si>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</si>
  <si>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</si>
  <si>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</si>
  <si>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</si>
  <si>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</si>
  <si>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</si>
  <si>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</t>
  </si>
  <si>
    <t>JAULIN</t>
  </si>
  <si>
    <t>JOYOSA, LA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</si>
  <si>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</si>
  <si>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</si>
  <si>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</si>
  <si>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</si>
  <si>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</si>
  <si>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</si>
  <si>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</si>
  <si>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</si>
  <si>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</si>
  <si>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</si>
  <si>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</si>
  <si>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</si>
  <si>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</si>
  <si>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</si>
  <si>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</si>
  <si>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</si>
  <si>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</si>
  <si>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</si>
  <si>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</si>
  <si>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</si>
  <si>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</si>
  <si>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</si>
  <si>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</si>
  <si>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</si>
  <si>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</si>
  <si>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</si>
  <si>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</si>
  <si>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</si>
  <si>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</si>
  <si>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</si>
  <si>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</si>
  <si>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</si>
  <si>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</si>
  <si>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</si>
  <si>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</si>
  <si>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</si>
  <si>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</si>
  <si>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</si>
  <si>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</si>
  <si>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</si>
  <si>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</si>
  <si>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</si>
  <si>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</si>
  <si>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</si>
  <si>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</si>
  <si>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</si>
  <si>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</si>
  <si>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MUELA, LA</t>
  </si>
  <si>
    <t>MUNEBREGA</t>
  </si>
  <si>
    <t>MURERO</t>
  </si>
  <si>
    <t>MURILLO DE GALLEGO</t>
  </si>
  <si>
    <t>NAVARDUN</t>
  </si>
  <si>
    <t>NIG?LLA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</si>
  <si>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</si>
  <si>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</si>
  <si>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</si>
  <si>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</si>
  <si>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</si>
  <si>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</si>
  <si>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</si>
  <si>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</si>
  <si>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</si>
  <si>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</si>
  <si>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</si>
  <si>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</si>
  <si>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</si>
  <si>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</si>
  <si>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</si>
  <si>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</si>
  <si>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</si>
  <si>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PEDROSAS, LAS</t>
  </si>
  <si>
    <t>PERDIGUERA</t>
  </si>
  <si>
    <t>PIEDRATAJADA</t>
  </si>
  <si>
    <t>PINA DE EBRO</t>
  </si>
  <si>
    <t>PINSEQUE</t>
  </si>
  <si>
    <t>PINTANOS, LOS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</si>
  <si>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</si>
  <si>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</si>
  <si>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</si>
  <si>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</si>
  <si>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</si>
  <si>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</si>
  <si>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</si>
  <si>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</si>
  <si>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ALFINDEN, LA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</si>
  <si>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</si>
  <si>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</si>
  <si>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</si>
  <si>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</si>
  <si>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</si>
  <si>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</si>
  <si>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</si>
  <si>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</si>
  <si>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</si>
  <si>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</si>
  <si>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</si>
  <si>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</si>
  <si>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</si>
  <si>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</si>
  <si>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</si>
  <si>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</si>
  <si>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</si>
  <si>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</si>
  <si>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</si>
  <si>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</si>
  <si>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</si>
  <si>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</si>
  <si>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</si>
  <si>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</si>
  <si>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SIG?S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</si>
  <si>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</si>
  <si>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</si>
  <si>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</si>
  <si>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</si>
  <si>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</si>
  <si>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</si>
  <si>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</si>
  <si>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</si>
  <si>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</si>
  <si>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</si>
  <si>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</si>
  <si>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</si>
  <si>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</si>
  <si>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</si>
  <si>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</si>
  <si>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</si>
  <si>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</si>
  <si>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</si>
  <si>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</si>
  <si>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</si>
  <si>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</si>
  <si>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</si>
  <si>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</si>
  <si>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</si>
  <si>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</si>
  <si>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</si>
  <si>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</si>
  <si>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</si>
  <si>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</si>
  <si>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</si>
  <si>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</si>
  <si>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</si>
  <si>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</si>
  <si>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</si>
  <si>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</si>
  <si>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</si>
  <si>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VILUEÑA, LA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</si>
  <si>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</si>
  <si>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</si>
  <si>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</si>
  <si>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</si>
  <si>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</si>
  <si>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</si>
  <si>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</si>
  <si>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</si>
  <si>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</si>
  <si>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</si>
  <si>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</si>
  <si>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</si>
  <si>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</si>
  <si>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ZAIDA, LA</t>
  </si>
  <si>
    <t>ZUERA</t>
  </si>
  <si>
    <t>BIEL</t>
  </si>
  <si>
    <t>MARRACOS</t>
  </si>
  <si>
    <t>VILLAMAYOR DE GALLEGO</t>
  </si>
  <si>
    <t>Código Provincia</t>
  </si>
  <si>
    <t>Código Localidad</t>
  </si>
  <si>
    <t>Denominación</t>
  </si>
  <si>
    <t>ALAVA</t>
  </si>
  <si>
    <t>BALEARS</t>
  </si>
  <si>
    <t>CORUÑA</t>
  </si>
  <si>
    <t>PALMAS</t>
  </si>
  <si>
    <t>TENERIFE</t>
  </si>
  <si>
    <t>CIUDADREAL</t>
  </si>
  <si>
    <r>
      <rPr>
        <b/>
        <sz val="10"/>
        <color theme="1"/>
        <rFont val="Arial Narrow"/>
        <family val="2"/>
      </rPr>
      <t>Código INE</t>
    </r>
    <r>
      <rPr>
        <sz val="10"/>
        <color theme="1"/>
        <rFont val="Arial Narrow"/>
        <family val="2"/>
      </rPr>
      <t xml:space="preserve"> de la Provincia del Participante.</t>
    </r>
  </si>
  <si>
    <r>
      <rPr>
        <b/>
        <sz val="10"/>
        <color theme="1"/>
        <rFont val="Arial Narrow"/>
        <family val="2"/>
      </rPr>
      <t>Código INE</t>
    </r>
    <r>
      <rPr>
        <sz val="10"/>
        <color theme="1"/>
        <rFont val="Arial Narrow"/>
        <family val="2"/>
      </rPr>
      <t xml:space="preserve"> del Municipio del Participante.</t>
    </r>
  </si>
  <si>
    <r>
      <rPr>
        <b/>
        <sz val="10"/>
        <color theme="1"/>
        <rFont val="Arial Narrow"/>
        <family val="2"/>
      </rPr>
      <t>Código INE</t>
    </r>
    <r>
      <rPr>
        <sz val="10"/>
        <color theme="1"/>
        <rFont val="Arial Narrow"/>
        <family val="2"/>
      </rPr>
      <t xml:space="preserve"> de Provincia.</t>
    </r>
  </si>
  <si>
    <r>
      <rPr>
        <b/>
        <sz val="10"/>
        <color theme="1"/>
        <rFont val="Arial Narrow"/>
        <family val="2"/>
      </rPr>
      <t>Código INE</t>
    </r>
    <r>
      <rPr>
        <sz val="10"/>
        <color theme="1"/>
        <rFont val="Arial Narrow"/>
        <family val="2"/>
      </rPr>
      <t xml:space="preserve"> de Municipio.</t>
    </r>
  </si>
  <si>
    <r>
      <t xml:space="preserve">SOLO PARA APLICACIÓN TRAMITA: Acreedor Persona Jurídica (NIDPJ). Sino </t>
    </r>
    <r>
      <rPr>
        <b/>
        <sz val="10"/>
        <color theme="1"/>
        <rFont val="Arial Narrow"/>
        <family val="2"/>
      </rPr>
      <t>NULL</t>
    </r>
  </si>
  <si>
    <r>
      <t xml:space="preserve">SOLO PARA APLICACIÓN TRAMITA: Acreedor Persona Física (NIDPF). Sino </t>
    </r>
    <r>
      <rPr>
        <b/>
        <sz val="10"/>
        <color theme="1"/>
        <rFont val="Arial Narrow"/>
        <family val="2"/>
      </rPr>
      <t>NULL</t>
    </r>
  </si>
  <si>
    <r>
      <t xml:space="preserve">Código TAREA Fondo (FSE). </t>
    </r>
    <r>
      <rPr>
        <b/>
        <sz val="10"/>
        <color theme="1"/>
        <rFont val="Arial Narrow"/>
        <family val="2"/>
      </rPr>
      <t>Valor FIJO</t>
    </r>
    <r>
      <rPr>
        <sz val="10"/>
        <color theme="1"/>
        <rFont val="Arial Narrow"/>
        <family val="2"/>
      </rPr>
      <t>. Se proporcionará por el Servicio del FSE.</t>
    </r>
  </si>
  <si>
    <r>
      <t xml:space="preserve">Código TAREA Programa Operativo. </t>
    </r>
    <r>
      <rPr>
        <b/>
        <sz val="10"/>
        <color theme="1"/>
        <rFont val="Arial Narrow"/>
        <family val="2"/>
      </rPr>
      <t>Valor FIJO</t>
    </r>
    <r>
      <rPr>
        <sz val="10"/>
        <color theme="1"/>
        <rFont val="Arial Narrow"/>
        <family val="2"/>
      </rPr>
      <t>. Se proporcionará por el Servicio del FSE.</t>
    </r>
  </si>
  <si>
    <r>
      <t xml:space="preserve">Código del Eje Prioritario+Objetivo temático utilizado para el PO. </t>
    </r>
    <r>
      <rPr>
        <b/>
        <sz val="10"/>
        <color theme="1"/>
        <rFont val="Arial Narrow"/>
        <family val="2"/>
      </rPr>
      <t>Valor FIJO</t>
    </r>
    <r>
      <rPr>
        <sz val="10"/>
        <color theme="1"/>
        <rFont val="Arial Narrow"/>
        <family val="2"/>
      </rPr>
      <t>.  Se proporcionará por el Servicio del FSE.</t>
    </r>
  </si>
  <si>
    <r>
      <t xml:space="preserve">Código de la prioridad de Inversión. </t>
    </r>
    <r>
      <rPr>
        <b/>
        <sz val="10"/>
        <color theme="1"/>
        <rFont val="Arial Narrow"/>
        <family val="2"/>
      </rPr>
      <t>Valor FIJO</t>
    </r>
    <r>
      <rPr>
        <sz val="10"/>
        <color theme="1"/>
        <rFont val="Arial Narrow"/>
        <family val="2"/>
      </rPr>
      <t>. Se proporcionará por el Servicio del FSE.</t>
    </r>
  </si>
  <si>
    <r>
      <t xml:space="preserve">Código del objetivo especifico. </t>
    </r>
    <r>
      <rPr>
        <b/>
        <sz val="10"/>
        <color theme="1"/>
        <rFont val="Arial Narrow"/>
        <family val="2"/>
      </rPr>
      <t>Valor FIJO</t>
    </r>
    <r>
      <rPr>
        <sz val="10"/>
        <color theme="1"/>
        <rFont val="Arial Narrow"/>
        <family val="2"/>
      </rPr>
      <t>. Se proporcionará por el Servicio del FSE.</t>
    </r>
  </si>
  <si>
    <r>
      <t xml:space="preserve">Actuación. </t>
    </r>
    <r>
      <rPr>
        <b/>
        <sz val="10"/>
        <color theme="1"/>
        <rFont val="Arial Narrow"/>
        <family val="2"/>
      </rPr>
      <t>Valor FIJO</t>
    </r>
    <r>
      <rPr>
        <sz val="10"/>
        <color theme="1"/>
        <rFont val="Arial Narrow"/>
        <family val="2"/>
      </rPr>
      <t>. Se proporcionará por el Servicio del FSE.</t>
    </r>
  </si>
  <si>
    <r>
      <t xml:space="preserve">Identificador único para la operación. </t>
    </r>
    <r>
      <rPr>
        <b/>
        <sz val="10"/>
        <color theme="1"/>
        <rFont val="Arial Narrow"/>
        <family val="2"/>
      </rPr>
      <t>Valor FIJO</t>
    </r>
    <r>
      <rPr>
        <sz val="10"/>
        <color theme="1"/>
        <rFont val="Arial Narrow"/>
        <family val="2"/>
      </rPr>
      <t>. Se proporcionará por el Servicio del FSE.</t>
    </r>
  </si>
  <si>
    <r>
      <t xml:space="preserve">Año de la operación. </t>
    </r>
    <r>
      <rPr>
        <b/>
        <sz val="10"/>
        <color theme="1"/>
        <rFont val="Arial Narrow"/>
        <family val="2"/>
      </rPr>
      <t>Valor FIJO</t>
    </r>
    <r>
      <rPr>
        <sz val="10"/>
        <color theme="1"/>
        <rFont val="Arial Narrow"/>
        <family val="2"/>
      </rPr>
      <t>. Se proporcionará por el Servicio del FSE.</t>
    </r>
  </si>
  <si>
    <t>SI TIENE SUBPROYECTO. Expediente Administrativo del Subproyecto.</t>
  </si>
  <si>
    <t>SI TIENE SUBPROYECTO. Denominación del Subproyecto.</t>
  </si>
  <si>
    <t>SI TIENE SUBPROYECTO. Fecha en la que se inicia el Subproyecto.</t>
  </si>
  <si>
    <t>SI TIENE SUBPROYECTO. Fecha en la que finaliza el Subproyecto.</t>
  </si>
  <si>
    <t>Código Postal del Participante. Relleno con "ceros" a la izquierda si es necesario.</t>
  </si>
  <si>
    <r>
      <t xml:space="preserve">Nivel Estudios Participante según </t>
    </r>
    <r>
      <rPr>
        <b/>
        <sz val="10"/>
        <color theme="1"/>
        <rFont val="Arial Narrow"/>
        <family val="2"/>
      </rPr>
      <t>Pestaña: Nivel Estudios.</t>
    </r>
  </si>
  <si>
    <t>Fecha Inscripción Demandante Empleo/Desempleado</t>
  </si>
  <si>
    <t>Si es DESEMPLEADO. Fecha de Inscripción como demandante de empleo/desempleado.</t>
  </si>
  <si>
    <t>M</t>
  </si>
  <si>
    <t>Código INE Provincia Proyecto</t>
  </si>
  <si>
    <t>Código INE Localidad Proyecto</t>
  </si>
  <si>
    <t>OE</t>
  </si>
  <si>
    <t>P</t>
  </si>
  <si>
    <t>L</t>
  </si>
  <si>
    <t>NE</t>
  </si>
  <si>
    <t>P2</t>
  </si>
  <si>
    <t>L3</t>
  </si>
  <si>
    <t>Rango edad</t>
  </si>
  <si>
    <t>ID</t>
  </si>
  <si>
    <t>Indicador comunes de productividad</t>
  </si>
  <si>
    <t>T</t>
  </si>
  <si>
    <t>H</t>
  </si>
  <si>
    <t xml:space="preserve">Personas inactivas </t>
  </si>
  <si>
    <t xml:space="preserve">Personas con segundo ciclo de educación secundaria (CINE 3) o educación postsecundaria (CINE 4) </t>
  </si>
  <si>
    <t xml:space="preserve">Personas con enseñanza superior o terciaria (CINE 5 a 8) </t>
  </si>
  <si>
    <t xml:space="preserve">Participantes con discapacidad </t>
  </si>
  <si>
    <t xml:space="preserve">Otros participantes desfavorecidos </t>
  </si>
  <si>
    <t xml:space="preserve">Personas sin hogar o afectadas por la exclusión en materia de vivienda </t>
  </si>
  <si>
    <r>
      <t>Total participantes 
(</t>
    </r>
    <r>
      <rPr>
        <sz val="8"/>
        <color rgb="FF000000"/>
        <rFont val="Segoe UI"/>
        <family val="2"/>
      </rPr>
      <t>CO01) Desempleados+(CO03) Personas Inactivas+(CO05) Personas con empleo.</t>
    </r>
  </si>
  <si>
    <t>Participantes con datos incompletos</t>
  </si>
  <si>
    <r>
      <t xml:space="preserve">Total general de participantes 
</t>
    </r>
    <r>
      <rPr>
        <sz val="8"/>
        <color rgb="FF000000"/>
        <rFont val="Segoe UI"/>
        <family val="2"/>
      </rPr>
      <t>suma Total completos +  incompletos (valor acumulado).</t>
    </r>
  </si>
  <si>
    <t xml:space="preserve">Valor acumulativo </t>
  </si>
  <si>
    <t>Indicador de resultados</t>
  </si>
  <si>
    <t>INDICADORES COMUNES DE RESULTADOS INMEDIATOS</t>
  </si>
  <si>
    <t xml:space="preserve">Participantes que se han integrado en los sistemas de educación o formación tras su participación </t>
  </si>
  <si>
    <t xml:space="preserve">Participantes que obtienen una cualificación tras su participación </t>
  </si>
  <si>
    <t>CINE</t>
  </si>
  <si>
    <t>Datos incompletos</t>
  </si>
  <si>
    <t>DEGURBA</t>
  </si>
  <si>
    <t>Edad</t>
  </si>
  <si>
    <t>DATOS INCOMPLETOS</t>
  </si>
  <si>
    <t>62</t>
  </si>
  <si>
    <t xml:space="preserve">Operación: </t>
  </si>
  <si>
    <t>(en blanco)</t>
  </si>
  <si>
    <t>Indicador Participante EECO12: Grupo vulnerable. Participante con discapacidad.</t>
  </si>
  <si>
    <t>Indicador Participante EECO13: Grupo vulnerable. Nacionales de terceros países</t>
  </si>
  <si>
    <t>Indicador Participante EECO14: Grupo vulnerable. Participante de origen extranjero</t>
  </si>
  <si>
    <t>Indicador Participante EECO15: Grupo vulnerable. Participante pertenenciente a minorías (incluidas las comunidades margindas, como la población romaní)</t>
  </si>
  <si>
    <t>Indicador Participante Grupo vulnerable. Otras personas desfavorecidas distintas a los grupos anteriores (EECO12, 13, 14, 15, 16)</t>
  </si>
  <si>
    <t>Indicador Participante EECO16: Grupo vulnerable. Personas sin hogar o afectas por la exclusión en cuanto a vivienda.</t>
  </si>
  <si>
    <t xml:space="preserve">EECR02_Participante que se ha integrado en los S. de Educación o Formación </t>
  </si>
  <si>
    <t>EECR03_Participante que obtiene una cualificación</t>
  </si>
  <si>
    <t>Se elimina lo de inactivo no integrado en los sistema de educación o formación</t>
  </si>
  <si>
    <t>Planes integrados en barrios con población en situación de exclusión social</t>
  </si>
  <si>
    <t>Itinerarios de inclusión para personas sin hogar</t>
  </si>
  <si>
    <t xml:space="preserve">Equipos Técnicos de Inclusión y Acciones Complementarias. </t>
  </si>
  <si>
    <t>Mediación Socioeducativa con colectivo gitano u otras comunidades marginadas</t>
  </si>
  <si>
    <t>Servicios de Carácter Ocupacional (Centros Ocupacionales)</t>
  </si>
  <si>
    <t>Observaciones</t>
  </si>
  <si>
    <t>4.a)</t>
  </si>
  <si>
    <t>4.c)</t>
  </si>
  <si>
    <t>4.f)</t>
  </si>
  <si>
    <t>4.g)</t>
  </si>
  <si>
    <t>4.h)</t>
  </si>
  <si>
    <t>4.l)</t>
  </si>
  <si>
    <t>EECO01</t>
  </si>
  <si>
    <t>Número total de participantes</t>
  </si>
  <si>
    <t>EECO02</t>
  </si>
  <si>
    <t xml:space="preserve">Personas desempleadas, incluidas de larga duración </t>
  </si>
  <si>
    <t xml:space="preserve">Personas desempleadas de larga duración </t>
  </si>
  <si>
    <t>EECO03</t>
  </si>
  <si>
    <t>EECO04</t>
  </si>
  <si>
    <t>EECO05</t>
  </si>
  <si>
    <t>Personas con empleo, incluidas las que trabajan por cuenta propia</t>
  </si>
  <si>
    <t xml:space="preserve">Número de niños menores de 18 años </t>
  </si>
  <si>
    <t>EECO06</t>
  </si>
  <si>
    <t>EECO07</t>
  </si>
  <si>
    <t>EECO08</t>
  </si>
  <si>
    <t>Número de personas jóvenes de edades comprendidas entre los 18 y los 29 años</t>
  </si>
  <si>
    <t>Número de personas participantes de 55 años o más</t>
  </si>
  <si>
    <t>NP</t>
  </si>
  <si>
    <t>Número de personas con edades comprendidas entre los 30 y los 54 años</t>
  </si>
  <si>
    <t>EECO09</t>
  </si>
  <si>
    <t xml:space="preserve">Personas con el primer ciclo de enseñanza educación como máximo (CINE 0-2) </t>
  </si>
  <si>
    <t>EECO10</t>
  </si>
  <si>
    <t>EECO11</t>
  </si>
  <si>
    <t>EECO12</t>
  </si>
  <si>
    <t>EECO13</t>
  </si>
  <si>
    <t>Nacionales de terceros países</t>
  </si>
  <si>
    <t>EEC014</t>
  </si>
  <si>
    <t>participantes de origen extranjero</t>
  </si>
  <si>
    <t>EECO15</t>
  </si>
  <si>
    <t>Participantes pertenecientes a minorías (incluidas las comunidades marginadas, como la población romaní)</t>
  </si>
  <si>
    <t>CO17_</t>
  </si>
  <si>
    <t>EECO16</t>
  </si>
  <si>
    <t>EECO17</t>
  </si>
  <si>
    <t xml:space="preserve">Personas de zonas rurales (1) </t>
  </si>
  <si>
    <t>EECR02</t>
  </si>
  <si>
    <t>EECR03</t>
  </si>
  <si>
    <t>Comprobación de PROYECTOS y SUBPROYECTOS</t>
  </si>
  <si>
    <t/>
  </si>
  <si>
    <t>Formato condicional</t>
  </si>
  <si>
    <t>¿Se encuentra cursando alguna acción educativa o de formación con carácter previo a su participación?</t>
  </si>
  <si>
    <t>Abandona el proyecto el participante de forma prematura</t>
  </si>
  <si>
    <t xml:space="preserve">Antes era un indicador solo y ahora son tres situaciones distintas. </t>
  </si>
  <si>
    <t>Información que se autocompleta con la información anterior. No se pide al gestor</t>
  </si>
  <si>
    <t>NUTS 3 CODE</t>
  </si>
  <si>
    <t>LAU CODE</t>
  </si>
  <si>
    <t>LAU NAME NATIONAL</t>
  </si>
  <si>
    <t>LAU NAME LATIN</t>
  </si>
  <si>
    <t>CHANGE (Y/N)</t>
  </si>
  <si>
    <t>POPULATION</t>
  </si>
  <si>
    <t>TOTAL AREA (m2)</t>
  </si>
  <si>
    <t>DEG change compared to last year</t>
  </si>
  <si>
    <t>COASTAL AREA (yes/no)</t>
  </si>
  <si>
    <t>COAST change compared to last year</t>
  </si>
  <si>
    <t>CITY_ID</t>
  </si>
  <si>
    <t>CITY_ID change compared to last year</t>
  </si>
  <si>
    <t>CITY_NAME</t>
  </si>
  <si>
    <t>GREATER_CITY_ID</t>
  </si>
  <si>
    <t>GREATER_CITY_ID change compared to last year</t>
  </si>
  <si>
    <t>GREATER_CITY_NAME</t>
  </si>
  <si>
    <t>FUA_ID</t>
  </si>
  <si>
    <t>FUA_ID change compared to last year</t>
  </si>
  <si>
    <t>FUA_NAME</t>
  </si>
  <si>
    <t>n.a.</t>
  </si>
  <si>
    <t>no</t>
  </si>
  <si>
    <t>ES012L2</t>
  </si>
  <si>
    <t>Vitoria-Gasteiz</t>
  </si>
  <si>
    <t>ES019L3</t>
  </si>
  <si>
    <t>Bilbao</t>
  </si>
  <si>
    <t>ES018L2</t>
  </si>
  <si>
    <t>Logroño</t>
  </si>
  <si>
    <t>ES421</t>
  </si>
  <si>
    <t>Abengibre</t>
  </si>
  <si>
    <t>Alatoz</t>
  </si>
  <si>
    <t>Albacete</t>
  </si>
  <si>
    <t>ES519C1</t>
  </si>
  <si>
    <t>ES519L1</t>
  </si>
  <si>
    <t>Albatana</t>
  </si>
  <si>
    <t>Alborea</t>
  </si>
  <si>
    <t>Alcadozo</t>
  </si>
  <si>
    <t>Alcaraz</t>
  </si>
  <si>
    <t>Almansa</t>
  </si>
  <si>
    <t>Alpera</t>
  </si>
  <si>
    <t>Ayna</t>
  </si>
  <si>
    <t>Balazote</t>
  </si>
  <si>
    <t>Balsa de Ves</t>
  </si>
  <si>
    <t>Ballestero, El</t>
  </si>
  <si>
    <t>Barrax</t>
  </si>
  <si>
    <t>Bienservida</t>
  </si>
  <si>
    <t>Bogarra</t>
  </si>
  <si>
    <t>Bonete</t>
  </si>
  <si>
    <t>Bonillo, El</t>
  </si>
  <si>
    <t>Casas de Ves</t>
  </si>
  <si>
    <t>Caudete</t>
  </si>
  <si>
    <t>Cenizate</t>
  </si>
  <si>
    <t>Corral-Rubio</t>
  </si>
  <si>
    <t>Cotillas</t>
  </si>
  <si>
    <t>Elche de la Sierra</t>
  </si>
  <si>
    <t>Fuensanta</t>
  </si>
  <si>
    <t>Fuentealbilla</t>
  </si>
  <si>
    <t>Gineta, La</t>
  </si>
  <si>
    <t>Golosalvo</t>
  </si>
  <si>
    <t>Herrera, La</t>
  </si>
  <si>
    <t>Higueruela</t>
  </si>
  <si>
    <t>Hoya-Gonzalo</t>
  </si>
  <si>
    <t>Jorquera</t>
  </si>
  <si>
    <t>Letur</t>
  </si>
  <si>
    <t>Lezuza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</si>
  <si>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</si>
  <si>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</si>
  <si>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</si>
  <si>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</si>
  <si>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</si>
  <si>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</si>
  <si>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</si>
  <si>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</si>
  <si>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</si>
  <si>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</si>
  <si>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</si>
  <si>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</si>
  <si>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</si>
  <si>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</si>
  <si>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</si>
  <si>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</si>
  <si>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Povedilla</t>
  </si>
  <si>
    <t>Pozohondo</t>
  </si>
  <si>
    <t>Pozo-Lorente</t>
  </si>
  <si>
    <t>Pozuelo</t>
  </si>
  <si>
    <t>Recueja, La</t>
  </si>
  <si>
    <t>Robledo</t>
  </si>
  <si>
    <t>Roda, La</t>
  </si>
  <si>
    <t>Salobre</t>
  </si>
  <si>
    <t>San Pedro</t>
  </si>
  <si>
    <t>Socovos</t>
  </si>
  <si>
    <t>Tarazona de la Mancha</t>
  </si>
  <si>
    <t>Tobarra</t>
  </si>
  <si>
    <t>Valdeganga</t>
  </si>
  <si>
    <t>Vianos</t>
  </si>
  <si>
    <t>Villa de Ves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</si>
  <si>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</si>
  <si>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</si>
  <si>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</si>
  <si>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</si>
  <si>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</si>
  <si>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</si>
  <si>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</si>
  <si>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</si>
  <si>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Pozo Cañada</t>
  </si>
  <si>
    <t>ES521</t>
  </si>
  <si>
    <t>Atzúbia, l'</t>
  </si>
  <si>
    <t>Agost</t>
  </si>
  <si>
    <t>Agres</t>
  </si>
  <si>
    <t>Aigües</t>
  </si>
  <si>
    <t>yes</t>
  </si>
  <si>
    <t>Albatera</t>
  </si>
  <si>
    <t>Alcalalí</t>
  </si>
  <si>
    <t>Alcocer de Planes</t>
  </si>
  <si>
    <t>Alcoleja</t>
  </si>
  <si>
    <t>Alcoy</t>
  </si>
  <si>
    <t>Alcoi</t>
  </si>
  <si>
    <t>ES537C1</t>
  </si>
  <si>
    <t>Alcoy/Alcoi</t>
  </si>
  <si>
    <t>ES537L1</t>
  </si>
  <si>
    <t>Alfafara</t>
  </si>
  <si>
    <t>Alfàs del Pi, l'</t>
  </si>
  <si>
    <t>ES054L1</t>
  </si>
  <si>
    <t>Benidorm</t>
  </si>
  <si>
    <t>Algorfa</t>
  </si>
  <si>
    <t>Algueña</t>
  </si>
  <si>
    <t>Alicante</t>
  </si>
  <si>
    <t>Alacant</t>
  </si>
  <si>
    <t>ES021C1</t>
  </si>
  <si>
    <t>Alicante/Alacant</t>
  </si>
  <si>
    <t>ES021L2</t>
  </si>
  <si>
    <t>Almoradí</t>
  </si>
  <si>
    <t>Almudaina</t>
  </si>
  <si>
    <t>Alqueria d'Asnar, l'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</si>
  <si>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</si>
  <si>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</si>
  <si>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</si>
  <si>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</si>
  <si>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</si>
  <si>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</si>
  <si>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</si>
  <si>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</si>
  <si>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</si>
  <si>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</si>
  <si>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</si>
  <si>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</si>
  <si>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</si>
  <si>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ES054C1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</si>
  <si>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</si>
  <si>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</si>
  <si>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</si>
  <si>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</si>
  <si>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</si>
  <si>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</si>
  <si>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</si>
  <si>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</si>
  <si>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</si>
  <si>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</si>
  <si>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</t>
  </si>
  <si>
    <t>Poble Nou de Benitatxell, el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</si>
  <si>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</si>
  <si>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</si>
  <si>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</si>
  <si>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</si>
  <si>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</si>
  <si>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</si>
  <si>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</si>
  <si>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Campello, el</t>
  </si>
  <si>
    <t>Campo de Mirra</t>
  </si>
  <si>
    <t>Camp de Mirra, el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</si>
  <si>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</si>
  <si>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</si>
  <si>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</si>
  <si>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</si>
  <si>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</si>
  <si>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</si>
  <si>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</si>
  <si>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</si>
  <si>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</si>
  <si>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</si>
  <si>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</si>
  <si>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</si>
  <si>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</si>
  <si>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</t>
  </si>
  <si>
    <t>Elx</t>
  </si>
  <si>
    <t>ES505C1</t>
  </si>
  <si>
    <t>Elche/Elx</t>
  </si>
  <si>
    <t>ES505L1</t>
  </si>
  <si>
    <t>Elda</t>
  </si>
  <si>
    <t>ES073C1</t>
  </si>
  <si>
    <t>ES073K1</t>
  </si>
  <si>
    <t>Facheca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</si>
  <si>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</si>
  <si>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</si>
  <si>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</si>
  <si>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</si>
  <si>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</si>
  <si>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</si>
  <si>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</si>
  <si>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Guadalest, el</t>
  </si>
  <si>
    <t>Guardamar del Segura</t>
  </si>
  <si>
    <t>Fondó de les Neus, el</t>
  </si>
  <si>
    <t>Hondón de las Nieves</t>
  </si>
  <si>
    <t>Hondón de los Frailes</t>
  </si>
  <si>
    <t>Ibi</t>
  </si>
  <si>
    <t>Jacarilla</t>
  </si>
  <si>
    <t>Xaló</t>
  </si>
  <si>
    <t>Jávea</t>
  </si>
  <si>
    <t>Xàbia</t>
  </si>
  <si>
    <t>Jijona</t>
  </si>
  <si>
    <t>Xixona</t>
  </si>
  <si>
    <t>Lorcha</t>
  </si>
  <si>
    <t>Orxa, l'</t>
  </si>
  <si>
    <t>Llíber</t>
  </si>
  <si>
    <t>Millena</t>
  </si>
  <si>
    <t>Monforte del Cid</t>
  </si>
  <si>
    <t>Monóvar</t>
  </si>
  <si>
    <t>Monòver</t>
  </si>
  <si>
    <t>Mutxamel</t>
  </si>
  <si>
    <t>Murla</t>
  </si>
  <si>
    <t>Muro de Alcoy</t>
  </si>
  <si>
    <t>Novelda</t>
  </si>
  <si>
    <t>Nucia, la</t>
  </si>
  <si>
    <t>Ondara</t>
  </si>
  <si>
    <t>Onil</t>
  </si>
  <si>
    <t>Orba</t>
  </si>
  <si>
    <t>Orxeta</t>
  </si>
  <si>
    <t>Orihuela</t>
  </si>
  <si>
    <t>Parcent</t>
  </si>
  <si>
    <t>Pedreguer</t>
  </si>
  <si>
    <t>Pego</t>
  </si>
  <si>
    <t>Penàguila</t>
  </si>
  <si>
    <t>Petrer</t>
  </si>
  <si>
    <t>Pinós, el</t>
  </si>
  <si>
    <t>Pinoso</t>
  </si>
  <si>
    <t>Planes</t>
  </si>
  <si>
    <t>Polop</t>
  </si>
  <si>
    <t>Rafal</t>
  </si>
  <si>
    <t>Ràfol d'Almúnia, el</t>
  </si>
  <si>
    <t>Redován</t>
  </si>
  <si>
    <t>Relleu</t>
  </si>
  <si>
    <t>Rojales</t>
  </si>
  <si>
    <t>Romana, la</t>
  </si>
  <si>
    <t>Sagra</t>
  </si>
  <si>
    <t>Salinas</t>
  </si>
  <si>
    <t>Sanet y Negrals</t>
  </si>
  <si>
    <t>San Fulgencio</t>
  </si>
  <si>
    <t>Sant Joan d'Alacant</t>
  </si>
  <si>
    <t>San Miguel de Salinas</t>
  </si>
  <si>
    <t>Santa Pola</t>
  </si>
  <si>
    <t>San Vicente del Raspeig</t>
  </si>
  <si>
    <t>Sant Vicent del Raspeig</t>
  </si>
  <si>
    <t>ES558C1</t>
  </si>
  <si>
    <t>San Vicente del Raspeig/Sant Vicent del Raspeig</t>
  </si>
  <si>
    <t>Sax</t>
  </si>
  <si>
    <t>Sella</t>
  </si>
  <si>
    <t>Senija</t>
  </si>
  <si>
    <t>Tàrbena</t>
  </si>
  <si>
    <t>Teulada</t>
  </si>
  <si>
    <t>Tibi</t>
  </si>
  <si>
    <t>Tollos</t>
  </si>
  <si>
    <t>Tormos</t>
  </si>
  <si>
    <t>Torremanzanas</t>
  </si>
  <si>
    <t>Torre de les Maçanes, la</t>
  </si>
  <si>
    <t>Torrevieja</t>
  </si>
  <si>
    <t>ES035C1</t>
  </si>
  <si>
    <t>ES035L1</t>
  </si>
  <si>
    <t>Vall d'Alcalà, la</t>
  </si>
  <si>
    <t>Vall d'Ebo, la</t>
  </si>
  <si>
    <t>Vall de Gallinera</t>
  </si>
  <si>
    <t>Vall de Laguar, la</t>
  </si>
  <si>
    <t>Verger, el</t>
  </si>
  <si>
    <t>Villajoyosa</t>
  </si>
  <si>
    <t>Vila Joiosa, la</t>
  </si>
  <si>
    <t>Villena</t>
  </si>
  <si>
    <t>Poblets, els</t>
  </si>
  <si>
    <t>Pilar de la Horadada</t>
  </si>
  <si>
    <t>Montesinos, Los</t>
  </si>
  <si>
    <t>San Isidro</t>
  </si>
  <si>
    <t>ES611</t>
  </si>
  <si>
    <t>Abla</t>
  </si>
  <si>
    <t>Abrucena</t>
  </si>
  <si>
    <t>Adra</t>
  </si>
  <si>
    <t>Albanchez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</si>
  <si>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</si>
  <si>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</si>
  <si>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</si>
  <si>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</si>
  <si>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</si>
  <si>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</si>
  <si>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</si>
  <si>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</si>
  <si>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</si>
  <si>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ES514C1</t>
  </si>
  <si>
    <t>ES514L1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</si>
  <si>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</si>
  <si>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</si>
  <si>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</si>
  <si>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</si>
  <si>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</si>
  <si>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</si>
  <si>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</si>
  <si>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</si>
  <si>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</si>
  <si>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</si>
  <si>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</si>
  <si>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</si>
  <si>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</si>
  <si>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</si>
  <si>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</si>
  <si>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</si>
  <si>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</si>
  <si>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</si>
  <si>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</si>
  <si>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</si>
  <si>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</si>
  <si>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</si>
  <si>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</si>
  <si>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</si>
  <si>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</si>
  <si>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</si>
  <si>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</si>
  <si>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</si>
  <si>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</si>
  <si>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</si>
  <si>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Gallardos, Los</t>
  </si>
  <si>
    <t>Garrucha</t>
  </si>
  <si>
    <t>Gérgal</t>
  </si>
  <si>
    <t>Huécija</t>
  </si>
  <si>
    <t>Huércal de Almería</t>
  </si>
  <si>
    <t>Huércal-Overa</t>
  </si>
  <si>
    <t>Íllar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</si>
  <si>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</si>
  <si>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</si>
  <si>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</si>
  <si>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</si>
  <si>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</si>
  <si>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</si>
  <si>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</si>
  <si>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</si>
  <si>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</si>
  <si>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</si>
  <si>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</si>
  <si>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</si>
  <si>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</si>
  <si>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</si>
  <si>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</si>
  <si>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</si>
  <si>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</si>
  <si>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</si>
  <si>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</si>
  <si>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</si>
  <si>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</si>
  <si>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</si>
  <si>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</si>
  <si>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</si>
  <si>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</si>
  <si>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</si>
  <si>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</si>
  <si>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</si>
  <si>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</si>
  <si>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</si>
  <si>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</si>
  <si>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</si>
  <si>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</si>
  <si>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</si>
  <si>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</si>
  <si>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</si>
  <si>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</si>
  <si>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</si>
  <si>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</si>
  <si>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</si>
  <si>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</si>
  <si>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</si>
  <si>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</si>
  <si>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</si>
  <si>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</si>
  <si>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</si>
  <si>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</si>
  <si>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</si>
  <si>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</si>
  <si>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Villas, Las</t>
  </si>
  <si>
    <t>Ejido, El</t>
  </si>
  <si>
    <t>Mojonera, La</t>
  </si>
  <si>
    <t>Balanegra</t>
  </si>
  <si>
    <t>ES411</t>
  </si>
  <si>
    <t>Adanero</t>
  </si>
  <si>
    <t>Adrada, La</t>
  </si>
  <si>
    <t>Albornos</t>
  </si>
  <si>
    <t>Aldeanueva de Santa Cruz</t>
  </si>
  <si>
    <t>Aldeaseca</t>
  </si>
  <si>
    <t>Aldehuela, La</t>
  </si>
  <si>
    <t>Amavida</t>
  </si>
  <si>
    <t>Arenal, El</t>
  </si>
  <si>
    <t>Arenas de San Pedro</t>
  </si>
  <si>
    <t>Arevalillo</t>
  </si>
  <si>
    <t>Arévalo</t>
  </si>
  <si>
    <t>Aveinte</t>
  </si>
  <si>
    <t>Avellaneda</t>
  </si>
  <si>
    <t>Ávila</t>
  </si>
  <si>
    <t>ES538C1</t>
  </si>
  <si>
    <t>ES538L1</t>
  </si>
  <si>
    <t>Barco de Ávila, El</t>
  </si>
  <si>
    <t>Barraco, El</t>
  </si>
  <si>
    <t>Barromán</t>
  </si>
  <si>
    <t>Becedas</t>
  </si>
  <si>
    <t>Becedillas</t>
  </si>
  <si>
    <t>Bercial de Zapardiel</t>
  </si>
  <si>
    <t>Berlanas, Las</t>
  </si>
  <si>
    <t>Bernuy-Zapardiel</t>
  </si>
  <si>
    <t>Berrocalejo de Aragona</t>
  </si>
  <si>
    <t>Blascomillán</t>
  </si>
  <si>
    <t>Blasconuño de Matacabras</t>
  </si>
  <si>
    <t>Blascosancho</t>
  </si>
  <si>
    <t>Bohodón,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</si>
  <si>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</si>
  <si>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</si>
  <si>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</si>
  <si>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</si>
  <si>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</si>
  <si>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</si>
  <si>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</si>
  <si>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</si>
  <si>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</si>
  <si>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</si>
  <si>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</si>
  <si>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</si>
  <si>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</si>
  <si>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Carrera, La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</si>
  <si>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</si>
  <si>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</si>
  <si>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</si>
  <si>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</si>
  <si>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</si>
  <si>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</si>
  <si>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</si>
  <si>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</si>
  <si>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</si>
  <si>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Colilla, La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</si>
  <si>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</si>
  <si>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</si>
  <si>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</si>
  <si>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</si>
  <si>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</si>
  <si>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</si>
  <si>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</si>
  <si>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</si>
  <si>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</si>
  <si>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</si>
  <si>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</si>
  <si>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</si>
  <si>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Fresno,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</si>
  <si>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</si>
  <si>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</si>
  <si>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</si>
  <si>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</si>
  <si>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</si>
  <si>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</si>
  <si>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</si>
  <si>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</si>
  <si>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</si>
  <si>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</si>
  <si>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</si>
  <si>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</si>
  <si>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</si>
  <si>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</si>
  <si>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</si>
  <si>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</si>
  <si>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</si>
  <si>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</si>
  <si>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Dios, La</t>
  </si>
  <si>
    <t>Horcajada, La</t>
  </si>
  <si>
    <t>Horcajo de las Torres</t>
  </si>
  <si>
    <t>Hornillo, El</t>
  </si>
  <si>
    <t>Hoyocasero</t>
  </si>
  <si>
    <t>Hoyo de Pinares, El</t>
  </si>
  <si>
    <t>Hoyorredondo</t>
  </si>
  <si>
    <t>Hoyos del Collado</t>
  </si>
  <si>
    <t>Hoyos del Espino</t>
  </si>
  <si>
    <t>Hoyos de Miguel Muñoz</t>
  </si>
  <si>
    <t>Hurtumpascual</t>
  </si>
  <si>
    <t>Junciana</t>
  </si>
  <si>
    <t>Langa</t>
  </si>
  <si>
    <t>Lanzahíta</t>
  </si>
  <si>
    <t>Losar del Barco, El</t>
  </si>
  <si>
    <t>Llanos de Tormes, Los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</si>
  <si>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</si>
  <si>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</si>
  <si>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</si>
  <si>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</si>
  <si>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</si>
  <si>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</si>
  <si>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</si>
  <si>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</si>
  <si>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</si>
  <si>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</si>
  <si>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</si>
  <si>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</si>
  <si>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</si>
  <si>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</si>
  <si>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</si>
  <si>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Mirón,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</si>
  <si>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</si>
  <si>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</si>
  <si>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</si>
  <si>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</si>
  <si>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</si>
  <si>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</si>
  <si>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</si>
  <si>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</si>
  <si>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</si>
  <si>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</si>
  <si>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</si>
  <si>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</si>
  <si>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</si>
  <si>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</si>
  <si>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</si>
  <si>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del Castillo</t>
  </si>
  <si>
    <t>Narros del Puerto</t>
  </si>
  <si>
    <t>Narros de Saldueña</t>
  </si>
  <si>
    <t>Navacepedilla de Corneja</t>
  </si>
  <si>
    <t>Nava de Arévalo</t>
  </si>
  <si>
    <t>Nava del Barco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</si>
  <si>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</si>
  <si>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</si>
  <si>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</si>
  <si>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</si>
  <si>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</si>
  <si>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</si>
  <si>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</si>
  <si>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</si>
  <si>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</si>
  <si>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</si>
  <si>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</si>
  <si>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</si>
  <si>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</si>
  <si>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</si>
  <si>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Marqués, Las</t>
  </si>
  <si>
    <t>Navatalgordo</t>
  </si>
  <si>
    <t>Navatejares</t>
  </si>
  <si>
    <t>Neila de San Miguel</t>
  </si>
  <si>
    <t>Niharra</t>
  </si>
  <si>
    <t>Ojos-Albos</t>
  </si>
  <si>
    <t>Orbita</t>
  </si>
  <si>
    <t>Oso, El</t>
  </si>
  <si>
    <t>Padiernos</t>
  </si>
  <si>
    <t>Pajares de Adaja</t>
  </si>
  <si>
    <t>Palacios de Goda</t>
  </si>
  <si>
    <t>Papatrigo</t>
  </si>
  <si>
    <t>Parral,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</si>
  <si>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</si>
  <si>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</si>
  <si>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</si>
  <si>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</si>
  <si>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</si>
  <si>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</si>
  <si>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</si>
  <si>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</si>
  <si>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</si>
  <si>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</si>
  <si>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</si>
  <si>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Puerto Castilla</t>
  </si>
  <si>
    <t>Rasueros</t>
  </si>
  <si>
    <t>Riocabado</t>
  </si>
  <si>
    <t>Riofrío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</si>
  <si>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</si>
  <si>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</si>
  <si>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</si>
  <si>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</si>
  <si>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</si>
  <si>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</si>
  <si>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Sanchidrián</t>
  </si>
  <si>
    <t>Sanchorreja</t>
  </si>
  <si>
    <t>San Esteban de los Patos</t>
  </si>
  <si>
    <t>San Esteban del Valle</t>
  </si>
  <si>
    <t>San Esteban de Zapardiel</t>
  </si>
  <si>
    <t>San García de Ingelmos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</si>
  <si>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</si>
  <si>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</si>
  <si>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</si>
  <si>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</si>
  <si>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</si>
  <si>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</si>
  <si>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</si>
  <si>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</si>
  <si>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</si>
  <si>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Pascual</t>
  </si>
  <si>
    <t>San Pedro del Arroyo</t>
  </si>
  <si>
    <t>Santa Cruz del Valle</t>
  </si>
  <si>
    <t>Santa Cruz de Pinares</t>
  </si>
  <si>
    <t>Santa María del Arroyo</t>
  </si>
  <si>
    <t>Santa María del Berrocal</t>
  </si>
  <si>
    <t>Santa María de los Caballeros</t>
  </si>
  <si>
    <t>Santa María del Tiétar</t>
  </si>
  <si>
    <t>Santiago del Collado</t>
  </si>
  <si>
    <t>Santo Domingo de las Posadas</t>
  </si>
  <si>
    <t>Santo Tomé de Zabarcos</t>
  </si>
  <si>
    <t>San Vicente de Arévalo</t>
  </si>
  <si>
    <t>Serrada,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</si>
  <si>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</si>
  <si>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</si>
  <si>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</si>
  <si>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</si>
  <si>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</si>
  <si>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</si>
  <si>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</si>
  <si>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</si>
  <si>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Tiemblo, El</t>
  </si>
  <si>
    <t>ES001L3</t>
  </si>
  <si>
    <t>Madrid</t>
  </si>
  <si>
    <t>Tiñosillos</t>
  </si>
  <si>
    <t>Tolbaños</t>
  </si>
  <si>
    <t>Tormellas</t>
  </si>
  <si>
    <t>Tornadizos de Ávila</t>
  </si>
  <si>
    <t>Tórtoles</t>
  </si>
  <si>
    <t>Torre, La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</si>
  <si>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</si>
  <si>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</si>
  <si>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</si>
  <si>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</si>
  <si>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</si>
  <si>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</si>
  <si>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</si>
  <si>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</si>
  <si>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</si>
  <si>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</si>
  <si>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</si>
  <si>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</si>
  <si>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</si>
  <si>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</si>
  <si>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Vita</t>
  </si>
  <si>
    <t>Zapardiel de la Cañada</t>
  </si>
  <si>
    <t>Zapardiel de la Ribera</t>
  </si>
  <si>
    <t>San Juan de Gredos</t>
  </si>
  <si>
    <t>Santa María del Cubillo</t>
  </si>
  <si>
    <t>Diego del Carpio</t>
  </si>
  <si>
    <t>Santiago del Tormes</t>
  </si>
  <si>
    <t>Villanueva de Ávila</t>
  </si>
  <si>
    <t>ES431</t>
  </si>
  <si>
    <t>Acedera</t>
  </si>
  <si>
    <t>Aceuchal</t>
  </si>
  <si>
    <t>Ahillones</t>
  </si>
  <si>
    <t>Alange</t>
  </si>
  <si>
    <t>Albuera, La</t>
  </si>
  <si>
    <t>ES017L2</t>
  </si>
  <si>
    <t>Badajoz</t>
  </si>
  <si>
    <t>Alburquerque</t>
  </si>
  <si>
    <t>Alconchel</t>
  </si>
  <si>
    <t>Alconera</t>
  </si>
  <si>
    <t>Aljucén</t>
  </si>
  <si>
    <t>ES546L1</t>
  </si>
  <si>
    <t>Mérida</t>
  </si>
  <si>
    <t>Almendral</t>
  </si>
  <si>
    <t>Almendralejo</t>
  </si>
  <si>
    <t>Arroyo de San Serván</t>
  </si>
  <si>
    <t>Atalaya</t>
  </si>
  <si>
    <t>Azuaga</t>
  </si>
  <si>
    <t>ES017C1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</si>
  <si>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</si>
  <si>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</si>
  <si>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</si>
  <si>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</si>
  <si>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</si>
  <si>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</si>
  <si>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</si>
  <si>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</si>
  <si>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</si>
  <si>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</si>
  <si>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</si>
  <si>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</si>
  <si>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</si>
  <si>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</si>
  <si>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</si>
  <si>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</si>
  <si>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Carrascalejo, El</t>
  </si>
  <si>
    <t>Casas de Don Pedro</t>
  </si>
  <si>
    <t>Casas de Reina</t>
  </si>
  <si>
    <t>Castilblanco</t>
  </si>
  <si>
    <t>Castuera</t>
  </si>
  <si>
    <t>Codosera, La</t>
  </si>
  <si>
    <t>Cordobilla de Lácara</t>
  </si>
  <si>
    <t>Coronada, La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</si>
  <si>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</si>
  <si>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</si>
  <si>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</si>
  <si>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</si>
  <si>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</si>
  <si>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</si>
  <si>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</si>
  <si>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</si>
  <si>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</si>
  <si>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</si>
  <si>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</si>
  <si>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</si>
  <si>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</si>
  <si>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</si>
  <si>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</si>
  <si>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</si>
  <si>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</si>
  <si>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</si>
  <si>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Garrovilla, La</t>
  </si>
  <si>
    <t>Granja de Torrehermosa</t>
  </si>
  <si>
    <t>Guareña</t>
  </si>
  <si>
    <t>Haba,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</si>
  <si>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</si>
  <si>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</si>
  <si>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</si>
  <si>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</si>
  <si>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</si>
  <si>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</si>
  <si>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</si>
  <si>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</si>
  <si>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</si>
  <si>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Lapa, La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</si>
  <si>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</si>
  <si>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</si>
  <si>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</si>
  <si>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</si>
  <si>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</si>
  <si>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</si>
  <si>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</si>
  <si>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</si>
  <si>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</si>
  <si>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</si>
  <si>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</si>
  <si>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ES546C1</t>
  </si>
  <si>
    <t>Mirandilla</t>
  </si>
  <si>
    <t>Monesterio</t>
  </si>
  <si>
    <t>Montemolín</t>
  </si>
  <si>
    <t>Monterrubio de la Serena</t>
  </si>
  <si>
    <t>Montijo</t>
  </si>
  <si>
    <t>Morera, La</t>
  </si>
  <si>
    <t>Nava de Santiago, La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</si>
  <si>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</si>
  <si>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</si>
  <si>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</si>
  <si>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</si>
  <si>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</si>
  <si>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</si>
  <si>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</si>
  <si>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</si>
  <si>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Parra, La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</si>
  <si>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</si>
  <si>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</si>
  <si>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</si>
  <si>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</si>
  <si>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</si>
  <si>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</si>
  <si>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</si>
  <si>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</si>
  <si>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</si>
  <si>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</si>
  <si>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</si>
  <si>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</si>
  <si>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</si>
  <si>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</si>
  <si>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</si>
  <si>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Sierra, La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</si>
  <si>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</si>
  <si>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</si>
  <si>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</si>
  <si>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</si>
  <si>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</si>
  <si>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</si>
  <si>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Maimona, Los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</si>
  <si>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</si>
  <si>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</si>
  <si>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</si>
  <si>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</si>
  <si>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</si>
  <si>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</si>
  <si>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</si>
  <si>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</si>
  <si>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</si>
  <si>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</si>
  <si>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</si>
  <si>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</si>
  <si>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</si>
  <si>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</si>
  <si>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</si>
  <si>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</si>
  <si>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</si>
  <si>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</si>
  <si>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</si>
  <si>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</si>
  <si>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</si>
  <si>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</si>
  <si>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</si>
  <si>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Valle de la Serena</t>
  </si>
  <si>
    <t>Valle de Matamoros</t>
  </si>
  <si>
    <t>Valle de Santa Ana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</si>
  <si>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</si>
  <si>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</si>
  <si>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</si>
  <si>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</si>
  <si>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</si>
  <si>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</si>
  <si>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</si>
  <si>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</si>
  <si>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</si>
  <si>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</si>
  <si>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</si>
  <si>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</si>
  <si>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</si>
  <si>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Zarza, La</t>
  </si>
  <si>
    <t>Valdelacalzada</t>
  </si>
  <si>
    <t>Pueblonuevo del Guadiana</t>
  </si>
  <si>
    <t>Guadiana del Caudillo</t>
  </si>
  <si>
    <t>ES532</t>
  </si>
  <si>
    <t>Alaró</t>
  </si>
  <si>
    <t>ES010L2</t>
  </si>
  <si>
    <t>Palma de Mallorca</t>
  </si>
  <si>
    <t>ES533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</si>
  <si>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</si>
  <si>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</si>
  <si>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</si>
  <si>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</si>
  <si>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</si>
  <si>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</si>
  <si>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</si>
  <si>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</si>
  <si>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</si>
  <si>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</si>
  <si>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</si>
  <si>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</si>
  <si>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</si>
  <si>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</si>
  <si>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</si>
  <si>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</si>
  <si>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</si>
  <si>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</si>
  <si>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</si>
  <si>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</si>
  <si>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</si>
  <si>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</si>
  <si>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ES531</t>
  </si>
  <si>
    <t>Formentera</t>
  </si>
  <si>
    <t>Fornalutx</t>
  </si>
  <si>
    <t>Eivissa</t>
  </si>
  <si>
    <t>ES543C1</t>
  </si>
  <si>
    <t>ES543L1</t>
  </si>
  <si>
    <t>Ibiza</t>
  </si>
  <si>
    <t>Inca</t>
  </si>
  <si>
    <t>Lloret de Vistalegre</t>
  </si>
  <si>
    <t>Lloseta</t>
  </si>
  <si>
    <t>Llubí</t>
  </si>
  <si>
    <t>Llucmajor</t>
  </si>
  <si>
    <t>Maó-Mahón</t>
  </si>
  <si>
    <t>Manacor</t>
  </si>
  <si>
    <t>Mancor de la Vall</t>
  </si>
  <si>
    <t>Maria de la Salut</t>
  </si>
  <si>
    <t>Marratxí</t>
  </si>
  <si>
    <t>Mercadal, Es</t>
  </si>
  <si>
    <t>Montuïri</t>
  </si>
  <si>
    <t>Muro</t>
  </si>
  <si>
    <t>Palma</t>
  </si>
  <si>
    <t>ES010C1</t>
  </si>
  <si>
    <t>Petra</t>
  </si>
  <si>
    <t>Pollença</t>
  </si>
  <si>
    <t>Porreres</t>
  </si>
  <si>
    <t>Pobla, Sa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</si>
  <si>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</si>
  <si>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</si>
  <si>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</si>
  <si>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</si>
  <si>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</si>
  <si>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</si>
  <si>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</si>
  <si>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</si>
  <si>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</si>
  <si>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</si>
  <si>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</si>
  <si>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</si>
  <si>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</si>
  <si>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</si>
  <si>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Salines, Ses</t>
  </si>
  <si>
    <t>Sineu</t>
  </si>
  <si>
    <t>Sóller</t>
  </si>
  <si>
    <t>Son Servera</t>
  </si>
  <si>
    <t>Valldemossa</t>
  </si>
  <si>
    <t>Castell, Es</t>
  </si>
  <si>
    <t>Vilafranca de Bonany</t>
  </si>
  <si>
    <t>Ariany</t>
  </si>
  <si>
    <t>Migjorn Gran, Es</t>
  </si>
  <si>
    <t>ES511</t>
  </si>
  <si>
    <t>Abrera</t>
  </si>
  <si>
    <t>ES002L2</t>
  </si>
  <si>
    <t>Barcelona</t>
  </si>
  <si>
    <t>Aguilar de Segarra</t>
  </si>
  <si>
    <t>Alella</t>
  </si>
  <si>
    <t>ES002K2</t>
  </si>
  <si>
    <t>Alpens</t>
  </si>
  <si>
    <t>Ametlla del Vallès, L'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</si>
  <si>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</si>
  <si>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</si>
  <si>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</si>
  <si>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</si>
  <si>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</si>
  <si>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</si>
  <si>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</si>
  <si>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</si>
  <si>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</si>
  <si>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</si>
  <si>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ES503C1</t>
  </si>
  <si>
    <t>Bagà</t>
  </si>
  <si>
    <t>Balenyà</t>
  </si>
  <si>
    <t>Balsareny</t>
  </si>
  <si>
    <t>ES002C1</t>
  </si>
  <si>
    <t>Begues</t>
  </si>
  <si>
    <t>Bellprat</t>
  </si>
  <si>
    <t>Berga</t>
  </si>
  <si>
    <t>Bigues i Riells</t>
  </si>
  <si>
    <t>Borredà</t>
  </si>
  <si>
    <t>Bruc, El</t>
  </si>
  <si>
    <t>Brull, El</t>
  </si>
  <si>
    <t>Cabanyes, Les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</si>
  <si>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</si>
  <si>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</si>
  <si>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</si>
  <si>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</si>
  <si>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</si>
  <si>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</si>
  <si>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</si>
  <si>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</si>
  <si>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</si>
  <si>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</si>
  <si>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</si>
  <si>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ES050L1</t>
  </si>
  <si>
    <t>Manresa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</si>
  <si>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</si>
  <si>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</si>
  <si>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</si>
  <si>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</si>
  <si>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</si>
  <si>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</si>
  <si>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</si>
  <si>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</si>
  <si>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</si>
  <si>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</si>
  <si>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</si>
  <si>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</si>
  <si>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</si>
  <si>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</si>
  <si>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</si>
  <si>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</si>
  <si>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</si>
  <si>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</si>
  <si>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ES069C1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</si>
  <si>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</si>
  <si>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</si>
  <si>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</si>
  <si>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</si>
  <si>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</si>
  <si>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</si>
  <si>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</si>
  <si>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ES552L1</t>
  </si>
  <si>
    <t>Igualada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</si>
  <si>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</si>
  <si>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</si>
  <si>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</si>
  <si>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</si>
  <si>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</si>
  <si>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</si>
  <si>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</si>
  <si>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</si>
  <si>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</si>
  <si>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</si>
  <si>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ES066C1</t>
  </si>
  <si>
    <t>Cubelles</t>
  </si>
  <si>
    <t>Dosrius</t>
  </si>
  <si>
    <t>Esparreguera</t>
  </si>
  <si>
    <t>Esplugues de Llobregat</t>
  </si>
  <si>
    <t>ES557C1</t>
  </si>
  <si>
    <t>Espunyola, L'</t>
  </si>
  <si>
    <t>Estany, L'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</si>
  <si>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</si>
  <si>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</si>
  <si>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</si>
  <si>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</si>
  <si>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</si>
  <si>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</si>
  <si>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Vallès, Les</t>
  </si>
  <si>
    <t>Gallifa</t>
  </si>
  <si>
    <t>Garriga, La</t>
  </si>
  <si>
    <t>Gavà</t>
  </si>
  <si>
    <t>Gaià</t>
  </si>
  <si>
    <t>Gelida</t>
  </si>
  <si>
    <t>Gironella</t>
  </si>
  <si>
    <t>Gisclareny</t>
  </si>
  <si>
    <t>Granada, La</t>
  </si>
  <si>
    <t>Granera</t>
  </si>
  <si>
    <t>Granollers</t>
  </si>
  <si>
    <t>ES071C1</t>
  </si>
  <si>
    <t>Gualba</t>
  </si>
  <si>
    <t>Sant Salvador de Guardiola</t>
  </si>
  <si>
    <t>Guardiola de Berguedà</t>
  </si>
  <si>
    <t>Gurb</t>
  </si>
  <si>
    <t>Hospitalet de Llobregat, L'</t>
  </si>
  <si>
    <t>ES024C1</t>
  </si>
  <si>
    <t>ES552C1</t>
  </si>
  <si>
    <t>ES552K1</t>
  </si>
  <si>
    <t>Jorba</t>
  </si>
  <si>
    <t>Llacuna, La</t>
  </si>
  <si>
    <t>Llagosta, La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</si>
  <si>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</si>
  <si>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</si>
  <si>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</si>
  <si>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</si>
  <si>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</si>
  <si>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</si>
  <si>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</si>
  <si>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ES050C1</t>
  </si>
  <si>
    <t>Martorell</t>
  </si>
  <si>
    <t>Martorelles</t>
  </si>
  <si>
    <t>Masies de Roda, Les</t>
  </si>
  <si>
    <t>Masies de Voltregà, Les</t>
  </si>
  <si>
    <t>Masnou, El</t>
  </si>
  <si>
    <t>Masquefa</t>
  </si>
  <si>
    <t>Matadepera</t>
  </si>
  <si>
    <t>Mataró</t>
  </si>
  <si>
    <t>ES530C1</t>
  </si>
  <si>
    <t>Mediona</t>
  </si>
  <si>
    <t>Molins de Rei</t>
  </si>
  <si>
    <t>Mollet del Vallès</t>
  </si>
  <si>
    <t>ES075C1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</si>
  <si>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</si>
  <si>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</si>
  <si>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</si>
  <si>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</si>
  <si>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</si>
  <si>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</si>
  <si>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</si>
  <si>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</si>
  <si>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</si>
  <si>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</si>
  <si>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</si>
  <si>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</si>
  <si>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</si>
  <si>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</si>
  <si>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</si>
  <si>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</si>
  <si>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</si>
  <si>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Berguedà, La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</si>
  <si>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</si>
  <si>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</si>
  <si>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</si>
  <si>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</si>
  <si>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</si>
  <si>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</si>
  <si>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</si>
  <si>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</si>
  <si>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</si>
  <si>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</si>
  <si>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</si>
  <si>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</si>
  <si>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</si>
  <si>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</si>
  <si>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</si>
  <si>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Papiol, El</t>
  </si>
  <si>
    <t>Parets del Vallès</t>
  </si>
  <si>
    <t>Perafita</t>
  </si>
  <si>
    <t>Piera</t>
  </si>
  <si>
    <t>Hostalets de Pierola, Els</t>
  </si>
  <si>
    <t>Pineda de Mar</t>
  </si>
  <si>
    <t>Pla del Penedès, El</t>
  </si>
  <si>
    <t>Pobla de Claramunt, La</t>
  </si>
  <si>
    <t>Pobla de Lillet, La</t>
  </si>
  <si>
    <t>Polinyà</t>
  </si>
  <si>
    <t>Pontons</t>
  </si>
  <si>
    <t>Prat de Llobregat, El</t>
  </si>
  <si>
    <t>ES064C1</t>
  </si>
  <si>
    <t>Prats de Rei, Els</t>
  </si>
  <si>
    <t>Prats de Lluçanès</t>
  </si>
  <si>
    <t>Premià de Mar</t>
  </si>
  <si>
    <t>Puigdàlber</t>
  </si>
  <si>
    <t>Puig-reig</t>
  </si>
  <si>
    <t>Pujalt</t>
  </si>
  <si>
    <t>Quar, La</t>
  </si>
  <si>
    <t>Rajadell</t>
  </si>
  <si>
    <t>Rellinars</t>
  </si>
  <si>
    <t>Ripollet</t>
  </si>
  <si>
    <t>Roca del Vallès, La</t>
  </si>
  <si>
    <t>Pont de Vilomara i Rocafort, El</t>
  </si>
  <si>
    <t>Roda de Ter</t>
  </si>
  <si>
    <t>Rubí</t>
  </si>
  <si>
    <t>ES052C1</t>
  </si>
  <si>
    <t>Rubió</t>
  </si>
  <si>
    <t>Sabadell</t>
  </si>
  <si>
    <t>ES507C1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</si>
  <si>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</si>
  <si>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</si>
  <si>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</si>
  <si>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</si>
  <si>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</si>
  <si>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</si>
  <si>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</si>
  <si>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</si>
  <si>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</si>
  <si>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</si>
  <si>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</si>
  <si>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</si>
  <si>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</si>
  <si>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ES042C1</t>
  </si>
  <si>
    <t>Sant Boi de Lluçanès</t>
  </si>
  <si>
    <t>Sant Celoni</t>
  </si>
  <si>
    <t>Sant Cebrià de Vallalta</t>
  </si>
  <si>
    <t>Sant Climent de Llobregat</t>
  </si>
  <si>
    <t>Sant Cugat del Vallès</t>
  </si>
  <si>
    <t>ES049C1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</si>
  <si>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</si>
  <si>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</si>
  <si>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</si>
  <si>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</si>
  <si>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</si>
  <si>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</si>
  <si>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</si>
  <si>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</si>
  <si>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</si>
  <si>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</si>
  <si>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</si>
  <si>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</si>
  <si>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</si>
  <si>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</si>
  <si>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</si>
  <si>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</si>
  <si>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</si>
  <si>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</si>
  <si>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</si>
  <si>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</si>
  <si>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</si>
  <si>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</si>
  <si>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</si>
  <si>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</si>
  <si>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</si>
  <si>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</si>
  <si>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</si>
  <si>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</si>
  <si>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</si>
  <si>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</si>
  <si>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</si>
  <si>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</si>
  <si>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</si>
  <si>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</si>
  <si>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</si>
  <si>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</si>
  <si>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</si>
  <si>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</si>
  <si>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</si>
  <si>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</si>
  <si>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ES526C1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</si>
  <si>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</si>
  <si>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</si>
  <si>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</si>
  <si>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</si>
  <si>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</si>
  <si>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</si>
  <si>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Barberà del Vallès</t>
  </si>
  <si>
    <t>Santa Maria de Besora</t>
  </si>
  <si>
    <t>Esquirol, L'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</si>
  <si>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</si>
  <si>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</si>
  <si>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</si>
  <si>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</si>
  <si>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</si>
  <si>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</si>
  <si>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</si>
  <si>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</si>
  <si>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</si>
  <si>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</si>
  <si>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</si>
  <si>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</si>
  <si>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ES061C1</t>
  </si>
  <si>
    <t>Sentmenat</t>
  </si>
  <si>
    <t>Cercs</t>
  </si>
  <si>
    <t>Seva</t>
  </si>
  <si>
    <t>Sitges</t>
  </si>
  <si>
    <t>Sobremunt</t>
  </si>
  <si>
    <t>Sora</t>
  </si>
  <si>
    <t>Subirats</t>
  </si>
  <si>
    <t>Súria</t>
  </si>
  <si>
    <t>Tavèrnoles</t>
  </si>
  <si>
    <t>Tagamanent</t>
  </si>
  <si>
    <t>Talamanca</t>
  </si>
  <si>
    <t>Taradell</t>
  </si>
  <si>
    <t>Terrassa</t>
  </si>
  <si>
    <t>ES512C1</t>
  </si>
  <si>
    <t>Tavertet</t>
  </si>
  <si>
    <t>Teià</t>
  </si>
  <si>
    <t>Tiana</t>
  </si>
  <si>
    <t>Tona</t>
  </si>
  <si>
    <t>Tordera</t>
  </si>
  <si>
    <t>Torelló</t>
  </si>
  <si>
    <t>Torre de Claramunt, La</t>
  </si>
  <si>
    <t>Torrelavit</t>
  </si>
  <si>
    <t>Torrelles de Foix</t>
  </si>
  <si>
    <t>Torrelles de Llobregat</t>
  </si>
  <si>
    <t>Ullastrell</t>
  </si>
  <si>
    <t>Vacarisses</t>
  </si>
  <si>
    <t>Vallbona d'Anoia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</si>
  <si>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</si>
  <si>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</si>
  <si>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</si>
  <si>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</si>
  <si>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</si>
  <si>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</si>
  <si>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</si>
  <si>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Viladecavalls</t>
  </si>
  <si>
    <t>Viladecans</t>
  </si>
  <si>
    <t>ES056C1</t>
  </si>
  <si>
    <t>Vilanova del Camí</t>
  </si>
  <si>
    <t>Vilanova de Sau</t>
  </si>
  <si>
    <t>Vilobí del Penedès</t>
  </si>
  <si>
    <t>Vilafranca del Penedès</t>
  </si>
  <si>
    <t>Vilalba Sasserra</t>
  </si>
  <si>
    <t>Vilanova i la Geltrú</t>
  </si>
  <si>
    <t>ES063C1</t>
  </si>
  <si>
    <t>Viver i Serrateix</t>
  </si>
  <si>
    <t>Rupit i Pruit</t>
  </si>
  <si>
    <t>Vilanova del Vallès</t>
  </si>
  <si>
    <t>Sant Julià de Cerdanyola</t>
  </si>
  <si>
    <t>Badia del Vallès</t>
  </si>
  <si>
    <t>Palma de Cervelló, La</t>
  </si>
  <si>
    <t>ES412</t>
  </si>
  <si>
    <t>Abajas</t>
  </si>
  <si>
    <t>Adrada de Haza</t>
  </si>
  <si>
    <t>Aguas Cándidas</t>
  </si>
  <si>
    <t>Aguilar de Bureba</t>
  </si>
  <si>
    <t>Albillos</t>
  </si>
  <si>
    <t>ES515L1</t>
  </si>
  <si>
    <t>Burgos</t>
  </si>
  <si>
    <t>Alcocero de Mola</t>
  </si>
  <si>
    <t>Alfoz de Bricia</t>
  </si>
  <si>
    <t>Alfoz de Santa Gadea</t>
  </si>
  <si>
    <t>Altable</t>
  </si>
  <si>
    <t>Altos,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</si>
  <si>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</si>
  <si>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</si>
  <si>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</si>
  <si>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</si>
  <si>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</si>
  <si>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</si>
  <si>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</si>
  <si>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</si>
  <si>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</si>
  <si>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</si>
  <si>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</si>
  <si>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</si>
  <si>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</si>
  <si>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Ausines, Los</t>
  </si>
  <si>
    <t>Avellanosa de Muñó</t>
  </si>
  <si>
    <t>Bahabón de Esgueva</t>
  </si>
  <si>
    <t>Balbases,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</si>
  <si>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</si>
  <si>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</si>
  <si>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</si>
  <si>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</si>
  <si>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</si>
  <si>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</si>
  <si>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Bureba,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</si>
  <si>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</si>
  <si>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</si>
  <si>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</si>
  <si>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</si>
  <si>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</si>
  <si>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</si>
  <si>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</si>
  <si>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</si>
  <si>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</si>
  <si>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</si>
  <si>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</si>
  <si>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</si>
  <si>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</si>
  <si>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ES515C1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</si>
  <si>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</si>
  <si>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</si>
  <si>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</si>
  <si>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</si>
  <si>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</si>
  <si>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</si>
  <si>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</si>
  <si>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</si>
  <si>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</si>
  <si>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</si>
  <si>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</si>
  <si>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</si>
  <si>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</si>
  <si>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</si>
  <si>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</si>
  <si>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</si>
  <si>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</si>
  <si>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</si>
  <si>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</si>
  <si>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</si>
  <si>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</si>
  <si>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</si>
  <si>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</si>
  <si>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</si>
  <si>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</si>
  <si>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</si>
  <si>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</si>
  <si>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</si>
  <si>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</si>
  <si>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</si>
  <si>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</si>
  <si>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</si>
  <si>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</si>
  <si>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</si>
  <si>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</si>
  <si>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</si>
  <si>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</si>
  <si>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</si>
  <si>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</si>
  <si>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</si>
  <si>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</si>
  <si>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</si>
  <si>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</si>
  <si>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</si>
  <si>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Roa, La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</si>
  <si>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</si>
  <si>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</si>
  <si>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</si>
  <si>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</si>
  <si>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</si>
  <si>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</si>
  <si>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</si>
  <si>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</si>
  <si>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</si>
  <si>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</si>
  <si>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</si>
  <si>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</si>
  <si>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</si>
  <si>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</si>
  <si>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</si>
  <si>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</si>
  <si>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</si>
  <si>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</si>
  <si>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</si>
  <si>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</si>
  <si>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</si>
  <si>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</si>
  <si>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Gallega,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</si>
  <si>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</si>
  <si>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</si>
  <si>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</si>
  <si>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</si>
  <si>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</si>
  <si>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</si>
  <si>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</si>
  <si>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</si>
  <si>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</si>
  <si>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</si>
  <si>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</si>
  <si>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Hormazas, Las</t>
  </si>
  <si>
    <t>Hornillos del Camino</t>
  </si>
  <si>
    <t>Horra,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</si>
  <si>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</si>
  <si>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</si>
  <si>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</si>
  <si>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</si>
  <si>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</si>
  <si>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</si>
  <si>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</si>
  <si>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</si>
  <si>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</si>
  <si>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</si>
  <si>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</si>
  <si>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</si>
  <si>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</si>
  <si>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</si>
  <si>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</si>
  <si>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</si>
  <si>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</si>
  <si>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</si>
  <si>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</si>
  <si>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</si>
  <si>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</si>
  <si>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</si>
  <si>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</si>
  <si>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</si>
  <si>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</si>
  <si>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</si>
  <si>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</si>
  <si>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</si>
  <si>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</si>
  <si>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</si>
  <si>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</si>
  <si>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</si>
  <si>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</si>
  <si>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</si>
  <si>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</si>
  <si>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</si>
  <si>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</si>
  <si>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</si>
  <si>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</si>
  <si>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</si>
  <si>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</si>
  <si>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</si>
  <si>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</si>
  <si>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</si>
  <si>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</si>
  <si>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</si>
  <si>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</si>
  <si>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</si>
  <si>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</si>
  <si>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</si>
  <si>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</si>
  <si>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</si>
  <si>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</si>
  <si>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</si>
  <si>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</si>
  <si>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</si>
  <si>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</si>
  <si>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</si>
  <si>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</si>
  <si>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</si>
  <si>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</si>
  <si>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</si>
  <si>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</si>
  <si>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</si>
  <si>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</si>
  <si>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</si>
  <si>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</si>
  <si>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</si>
  <si>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</si>
  <si>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</si>
  <si>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</si>
  <si>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</si>
  <si>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</si>
  <si>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</si>
  <si>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</si>
  <si>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</si>
  <si>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</si>
  <si>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</si>
  <si>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</si>
  <si>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</si>
  <si>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</si>
  <si>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</si>
  <si>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</si>
  <si>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Arganzón, La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</si>
  <si>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</si>
  <si>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</si>
  <si>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</si>
  <si>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</si>
  <si>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</si>
  <si>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</si>
  <si>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</si>
  <si>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</si>
  <si>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</si>
  <si>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</si>
  <si>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</si>
  <si>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Quintanillas, Las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</si>
  <si>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</si>
  <si>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</si>
  <si>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</si>
  <si>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</si>
  <si>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</si>
  <si>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</si>
  <si>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</si>
  <si>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</si>
  <si>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</si>
  <si>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</si>
  <si>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</si>
  <si>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y Ahedo, La</t>
  </si>
  <si>
    <t>Revilla del Campo</t>
  </si>
  <si>
    <t>Revillarruz</t>
  </si>
  <si>
    <t>Revilla Vallejera</t>
  </si>
  <si>
    <t>Rezmondo</t>
  </si>
  <si>
    <t>Riocavado de la Sierra</t>
  </si>
  <si>
    <t>Roa</t>
  </si>
  <si>
    <t>Rojas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</si>
  <si>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</si>
  <si>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</si>
  <si>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</si>
  <si>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</si>
  <si>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</si>
  <si>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</si>
  <si>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</si>
  <si>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</si>
  <si>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</si>
  <si>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</si>
  <si>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</si>
  <si>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</si>
  <si>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</si>
  <si>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Santa Cecilia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</si>
  <si>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</si>
  <si>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</si>
  <si>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</si>
  <si>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</si>
  <si>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</si>
  <si>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</si>
  <si>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</si>
  <si>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</si>
  <si>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</si>
  <si>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</si>
  <si>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</si>
  <si>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</si>
  <si>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San Vicente del Valle</t>
  </si>
  <si>
    <t>Sargentes de la Lora</t>
  </si>
  <si>
    <t>Sarracín</t>
  </si>
  <si>
    <t>Sasamón</t>
  </si>
  <si>
    <t>Sequera de Haza,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</si>
  <si>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</si>
  <si>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</si>
  <si>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</si>
  <si>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</si>
  <si>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</si>
  <si>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</si>
  <si>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</si>
  <si>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</si>
  <si>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</si>
  <si>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</si>
  <si>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</si>
  <si>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</si>
  <si>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</si>
  <si>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</si>
  <si>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</si>
  <si>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</si>
  <si>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</si>
  <si>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</si>
  <si>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</si>
  <si>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</si>
  <si>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</si>
  <si>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</si>
  <si>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</si>
  <si>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</si>
  <si>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</si>
  <si>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</si>
  <si>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</si>
  <si>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</si>
  <si>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Valmala</t>
  </si>
  <si>
    <t>Vallarta de Bureba</t>
  </si>
  <si>
    <t>Valle de Manzanedo</t>
  </si>
  <si>
    <t>Valle de Mena</t>
  </si>
  <si>
    <t>Valle de Oca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</si>
  <si>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</si>
  <si>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</si>
  <si>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</si>
  <si>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</si>
  <si>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</si>
  <si>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</si>
  <si>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</si>
  <si>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</si>
  <si>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y Barrios, La</t>
  </si>
  <si>
    <t>Vid de Bureba, La</t>
  </si>
  <si>
    <t>Vileña</t>
  </si>
  <si>
    <t>Viloria de Rioja</t>
  </si>
  <si>
    <t>Vilviestre del Pinar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</si>
  <si>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</si>
  <si>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</si>
  <si>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</si>
  <si>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</si>
  <si>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</si>
  <si>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</si>
  <si>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</si>
  <si>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</si>
  <si>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</si>
  <si>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</si>
  <si>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</si>
  <si>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</si>
  <si>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</si>
  <si>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</si>
  <si>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</si>
  <si>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</si>
  <si>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</si>
  <si>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</si>
  <si>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</si>
  <si>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</si>
  <si>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</si>
  <si>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</si>
  <si>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</si>
  <si>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</si>
  <si>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</si>
  <si>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</si>
  <si>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</si>
  <si>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</si>
  <si>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</si>
  <si>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</si>
  <si>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</si>
  <si>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</si>
  <si>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</si>
  <si>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</si>
  <si>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</si>
  <si>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</si>
  <si>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Vizcaínos</t>
  </si>
  <si>
    <t>Zael</t>
  </si>
  <si>
    <t>Zarzosa de Río Pisuerga</t>
  </si>
  <si>
    <t>Zazuar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</si>
  <si>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</si>
  <si>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</si>
  <si>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</si>
  <si>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</si>
  <si>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</si>
  <si>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</si>
  <si>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Merindad de Río Ubierna</t>
  </si>
  <si>
    <t>Alfoz de Quintanadueñas</t>
  </si>
  <si>
    <t>Valle de Losa</t>
  </si>
  <si>
    <t>ES432</t>
  </si>
  <si>
    <t>Abadía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</si>
  <si>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</si>
  <si>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</si>
  <si>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</si>
  <si>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</si>
  <si>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</si>
  <si>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</si>
  <si>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</si>
  <si>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</si>
  <si>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</si>
  <si>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</si>
  <si>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</si>
  <si>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Obispo, La</t>
  </si>
  <si>
    <t>Aldeanueva de la Vera</t>
  </si>
  <si>
    <t>Aldeanueva del Camino</t>
  </si>
  <si>
    <t>Aldehuela de Jerte</t>
  </si>
  <si>
    <t>Alía</t>
  </si>
  <si>
    <t>Aliseda</t>
  </si>
  <si>
    <t>ES034L1</t>
  </si>
  <si>
    <t>Cáceres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</si>
  <si>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</si>
  <si>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</si>
  <si>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</si>
  <si>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</si>
  <si>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</si>
  <si>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</si>
  <si>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</si>
  <si>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</si>
  <si>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</si>
  <si>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</si>
  <si>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</si>
  <si>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</si>
  <si>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</si>
  <si>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</si>
  <si>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</si>
  <si>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</si>
  <si>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</si>
  <si>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</si>
  <si>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ES034C1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</si>
  <si>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</si>
  <si>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</si>
  <si>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</si>
  <si>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</si>
  <si>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</si>
  <si>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</si>
  <si>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</si>
  <si>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</si>
  <si>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</si>
  <si>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</si>
  <si>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</si>
  <si>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</si>
  <si>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</si>
  <si>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</si>
  <si>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</si>
  <si>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</si>
  <si>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</si>
  <si>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</si>
  <si>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</si>
  <si>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</si>
  <si>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</si>
  <si>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</si>
  <si>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</si>
  <si>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</si>
  <si>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</si>
  <si>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</si>
  <si>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</si>
  <si>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</si>
  <si>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</si>
  <si>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</si>
  <si>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</si>
  <si>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Cumbre,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</si>
  <si>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</si>
  <si>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</si>
  <si>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</si>
  <si>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</si>
  <si>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</si>
  <si>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</si>
  <si>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</si>
  <si>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Garganta, La</t>
  </si>
  <si>
    <t>Garganta la Olla</t>
  </si>
  <si>
    <t>Gargantilla</t>
  </si>
  <si>
    <t>Gargüera</t>
  </si>
  <si>
    <t>Garrovillas de Alconétar</t>
  </si>
  <si>
    <t>Garvín</t>
  </si>
  <si>
    <t>Gata</t>
  </si>
  <si>
    <t>Gordo, El</t>
  </si>
  <si>
    <t>Granja, La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</si>
  <si>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</si>
  <si>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</si>
  <si>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</si>
  <si>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</si>
  <si>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</si>
  <si>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</si>
  <si>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</si>
  <si>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</si>
  <si>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</si>
  <si>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</si>
  <si>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</si>
  <si>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</si>
  <si>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</si>
  <si>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</si>
  <si>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</si>
  <si>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</si>
  <si>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</si>
  <si>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</si>
  <si>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</si>
  <si>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</si>
  <si>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</si>
  <si>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</si>
  <si>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</si>
  <si>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</si>
  <si>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</si>
  <si>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</si>
  <si>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</si>
  <si>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</si>
  <si>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</si>
  <si>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</si>
  <si>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</si>
  <si>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</si>
  <si>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</si>
  <si>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</si>
  <si>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</si>
  <si>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</si>
  <si>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</si>
  <si>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</si>
  <si>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</si>
  <si>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</si>
  <si>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</si>
  <si>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</si>
  <si>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</si>
  <si>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</si>
  <si>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</si>
  <si>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</si>
  <si>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</si>
  <si>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</si>
  <si>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</si>
  <si>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</si>
  <si>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</si>
  <si>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</si>
  <si>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</si>
  <si>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</si>
  <si>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</si>
  <si>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</si>
  <si>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</si>
  <si>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Pesga, La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</si>
  <si>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</si>
  <si>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</si>
  <si>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</si>
  <si>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</si>
  <si>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</si>
  <si>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</si>
  <si>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</si>
  <si>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</si>
  <si>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</si>
  <si>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</si>
  <si>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</si>
  <si>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</si>
  <si>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</si>
  <si>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</si>
  <si>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</si>
  <si>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</si>
  <si>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</si>
  <si>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</si>
  <si>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</si>
  <si>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</si>
  <si>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</si>
  <si>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</si>
  <si>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</si>
  <si>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</si>
  <si>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</si>
  <si>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</si>
  <si>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</si>
  <si>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</si>
  <si>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</si>
  <si>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</si>
  <si>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</si>
  <si>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</si>
  <si>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</si>
  <si>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</si>
  <si>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</si>
  <si>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</si>
  <si>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</si>
  <si>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</si>
  <si>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</si>
  <si>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Torno, El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</si>
  <si>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</si>
  <si>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</si>
  <si>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</si>
  <si>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</si>
  <si>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</si>
  <si>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</si>
  <si>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</si>
  <si>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</si>
  <si>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</si>
  <si>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</si>
  <si>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</si>
  <si>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</si>
  <si>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</si>
  <si>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</si>
  <si>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</si>
  <si>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</si>
  <si>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</si>
  <si>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</si>
  <si>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</si>
  <si>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</si>
  <si>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</si>
  <si>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</si>
  <si>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</si>
  <si>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</si>
  <si>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</si>
  <si>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</si>
  <si>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</si>
  <si>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</si>
  <si>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</si>
  <si>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</si>
  <si>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</si>
  <si>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</si>
  <si>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</si>
  <si>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</si>
  <si>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</si>
  <si>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</si>
  <si>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</si>
  <si>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</si>
  <si>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</si>
  <si>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</si>
  <si>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ES612</t>
  </si>
  <si>
    <t>Alcalá de los Gazules</t>
  </si>
  <si>
    <t>Alcalá del Valle</t>
  </si>
  <si>
    <t>Algar</t>
  </si>
  <si>
    <t>Algeciras</t>
  </si>
  <si>
    <t>ES532C1</t>
  </si>
  <si>
    <t>ES532L1</t>
  </si>
  <si>
    <t>Cádiz</t>
  </si>
  <si>
    <t>Algodonales</t>
  </si>
  <si>
    <t>Arcos de la Frontera</t>
  </si>
  <si>
    <t>Barbate</t>
  </si>
  <si>
    <t>Barrios, Los</t>
  </si>
  <si>
    <t>Benaocaz</t>
  </si>
  <si>
    <t>Bornos</t>
  </si>
  <si>
    <t>Bosque, El</t>
  </si>
  <si>
    <t>ES522C1</t>
  </si>
  <si>
    <t>Castellar de la Frontera</t>
  </si>
  <si>
    <t>Conil de la Frontera</t>
  </si>
  <si>
    <t>Chiclana de la Frontera</t>
  </si>
  <si>
    <t>ES540C1</t>
  </si>
  <si>
    <t>Chipiona</t>
  </si>
  <si>
    <t>Espera</t>
  </si>
  <si>
    <t>Gastor, El</t>
  </si>
  <si>
    <t>Grazalema</t>
  </si>
  <si>
    <t>Jerez de la Frontera</t>
  </si>
  <si>
    <t>ES508C1</t>
  </si>
  <si>
    <t>ES508L1</t>
  </si>
  <si>
    <t>Jimena de la Frontera</t>
  </si>
  <si>
    <t>Línea de la Concepción, La</t>
  </si>
  <si>
    <t>ES065C1</t>
  </si>
  <si>
    <t>Medina Sidonia</t>
  </si>
  <si>
    <t>Olvera</t>
  </si>
  <si>
    <t>Paterna de Rivera</t>
  </si>
  <si>
    <t>Prado del Rey</t>
  </si>
  <si>
    <t>Puerto de Santa María, El</t>
  </si>
  <si>
    <t>ES037C1</t>
  </si>
  <si>
    <t>Puerto Real</t>
  </si>
  <si>
    <t>ES522L1</t>
  </si>
  <si>
    <t>Puerto Serrano</t>
  </si>
  <si>
    <t>Rota</t>
  </si>
  <si>
    <t>San Fernando</t>
  </si>
  <si>
    <t>ES032C1</t>
  </si>
  <si>
    <t>Sanlúcar de Barrameda</t>
  </si>
  <si>
    <t>ES062C1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</si>
  <si>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</si>
  <si>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</si>
  <si>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</si>
  <si>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</si>
  <si>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</si>
  <si>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</si>
  <si>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</si>
  <si>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</si>
  <si>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</si>
  <si>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</si>
  <si>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</si>
  <si>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</si>
  <si>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San Martín del Tesorillo</t>
  </si>
  <si>
    <t>ES522</t>
  </si>
  <si>
    <t>Atzeneta del Maestrat</t>
  </si>
  <si>
    <t>Aín</t>
  </si>
  <si>
    <t>Albocàsser</t>
  </si>
  <si>
    <t>Alcalà de Xivert</t>
  </si>
  <si>
    <t>Alcora, l'</t>
  </si>
  <si>
    <t>Alcudia de Veo</t>
  </si>
  <si>
    <t>Alfondeguilla</t>
  </si>
  <si>
    <t>Algimia de Almonacid</t>
  </si>
  <si>
    <t>Almassora</t>
  </si>
  <si>
    <t>ES520L1</t>
  </si>
  <si>
    <t>Castellón de la Plana/Castelló de la Plana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</si>
  <si>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</si>
  <si>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</si>
  <si>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</si>
  <si>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</si>
  <si>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</si>
  <si>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</si>
  <si>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</si>
  <si>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</si>
  <si>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</si>
  <si>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</si>
  <si>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</si>
  <si>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</si>
  <si>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</si>
  <si>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</si>
  <si>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</si>
  <si>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</si>
  <si>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</t>
  </si>
  <si>
    <t>Benicàssim</t>
  </si>
  <si>
    <t>Benlloc</t>
  </si>
  <si>
    <t>Borriol</t>
  </si>
  <si>
    <t>Borriana</t>
  </si>
  <si>
    <t>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</si>
  <si>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</si>
  <si>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</si>
  <si>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</si>
  <si>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</si>
  <si>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</si>
  <si>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</si>
  <si>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</si>
  <si>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02/04/2019</t>
  </si>
  <si>
    <t>ES520C1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</si>
  <si>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</si>
  <si>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</si>
  <si>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</si>
  <si>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</si>
  <si>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</si>
  <si>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</si>
  <si>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</si>
  <si>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</si>
  <si>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Vinromà, les</t>
  </si>
  <si>
    <t>Culla</t>
  </si>
  <si>
    <t>Xert</t>
  </si>
  <si>
    <t>Chilches</t>
  </si>
  <si>
    <t>Xilxes</t>
  </si>
  <si>
    <t>Chodos</t>
  </si>
  <si>
    <t>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</si>
  <si>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</si>
  <si>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</si>
  <si>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</si>
  <si>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</si>
  <si>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</si>
  <si>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</si>
  <si>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</si>
  <si>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</si>
  <si>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</si>
  <si>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</si>
  <si>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</si>
  <si>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</si>
  <si>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Jana, la</t>
  </si>
  <si>
    <t>Jérica</t>
  </si>
  <si>
    <t>Llucena</t>
  </si>
  <si>
    <t>Lucena del Cid</t>
  </si>
  <si>
    <t>Ludiente</t>
  </si>
  <si>
    <t>Llosa, la</t>
  </si>
  <si>
    <t>Mata de Morella, la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</si>
  <si>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</si>
  <si>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</si>
  <si>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</si>
  <si>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</si>
  <si>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</si>
  <si>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</si>
  <si>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</si>
  <si>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</si>
  <si>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</si>
  <si>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</t>
  </si>
  <si>
    <t>Orpesa</t>
  </si>
  <si>
    <t>Palanques</t>
  </si>
  <si>
    <t>Pavías</t>
  </si>
  <si>
    <t>Peníscola</t>
  </si>
  <si>
    <t>Peñíscola</t>
  </si>
  <si>
    <t>Pina de Montalgrao</t>
  </si>
  <si>
    <t>Portell de Morella</t>
  </si>
  <si>
    <t>Puebla de Arenoso</t>
  </si>
  <si>
    <t>Pobla de Benifassà, la</t>
  </si>
  <si>
    <t>Pobla Tornesa, la</t>
  </si>
  <si>
    <t>Ribesalbes</t>
  </si>
  <si>
    <t>Rossell</t>
  </si>
  <si>
    <t>Sacañet</t>
  </si>
  <si>
    <t>Salzadella, la</t>
  </si>
  <si>
    <t>Sant Jordi</t>
  </si>
  <si>
    <t>San Jorge</t>
  </si>
  <si>
    <t>Sant Mateu</t>
  </si>
  <si>
    <t>San Rafael del Río</t>
  </si>
  <si>
    <t>Santa Magdalena de Pulpis</t>
  </si>
  <si>
    <t>Serratella, la</t>
  </si>
  <si>
    <t>Segorbe</t>
  </si>
  <si>
    <t>Sierra Engarcerán</t>
  </si>
  <si>
    <t>Soneja</t>
  </si>
  <si>
    <t>Sot de Ferrer</t>
  </si>
  <si>
    <t>Sueras</t>
  </si>
  <si>
    <t>Suera</t>
  </si>
  <si>
    <t>Tales</t>
  </si>
  <si>
    <t>Teresa</t>
  </si>
  <si>
    <t>Tírig</t>
  </si>
  <si>
    <t>Todolella</t>
  </si>
  <si>
    <t>Toga</t>
  </si>
  <si>
    <t>Torás</t>
  </si>
  <si>
    <t>Toro, El</t>
  </si>
  <si>
    <t>Torralba del Pinar</t>
  </si>
  <si>
    <t>Torreblanca</t>
  </si>
  <si>
    <t>Torrechiva</t>
  </si>
  <si>
    <t>Torre d'En Besora, la</t>
  </si>
  <si>
    <t>Torre d'en Doménec, la</t>
  </si>
  <si>
    <t>Traiguera</t>
  </si>
  <si>
    <t>Useras</t>
  </si>
  <si>
    <t>Useres, les</t>
  </si>
  <si>
    <t>Vallat</t>
  </si>
  <si>
    <t>Vall d'Alba</t>
  </si>
  <si>
    <t>Vall de Almonacid</t>
  </si>
  <si>
    <t>Vall d'Uixó, la</t>
  </si>
  <si>
    <t>Vallibona</t>
  </si>
  <si>
    <t>Vilafamés</t>
  </si>
  <si>
    <t>Vilafranca</t>
  </si>
  <si>
    <t>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</si>
  <si>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</si>
  <si>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</si>
  <si>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</si>
  <si>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</si>
  <si>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</si>
  <si>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</si>
  <si>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Vilavella, la</t>
  </si>
  <si>
    <t>Villores</t>
  </si>
  <si>
    <t>Vinaròs</t>
  </si>
  <si>
    <t>Vistabella del Maestrat</t>
  </si>
  <si>
    <t>Viver</t>
  </si>
  <si>
    <t>Zorita del Maestrazgo</t>
  </si>
  <si>
    <t>Zucaina</t>
  </si>
  <si>
    <t>Alqueries, les</t>
  </si>
  <si>
    <t>Alquerías del Niño Perdido</t>
  </si>
  <si>
    <t>Sant Joan de Moró</t>
  </si>
  <si>
    <t>ES422</t>
  </si>
  <si>
    <t>Agudo</t>
  </si>
  <si>
    <t>Alamillo</t>
  </si>
  <si>
    <t>Albaladejo</t>
  </si>
  <si>
    <t>Alcoba</t>
  </si>
  <si>
    <t>Alcolea de Calatrava</t>
  </si>
  <si>
    <t>ES053L1</t>
  </si>
  <si>
    <t>Ciudad Real</t>
  </si>
  <si>
    <t>Alcubillas</t>
  </si>
  <si>
    <t>Aldea del Rey</t>
  </si>
  <si>
    <t>Alhambra</t>
  </si>
  <si>
    <t>Almadenejos</t>
  </si>
  <si>
    <t>Almagro</t>
  </si>
  <si>
    <t>Almedina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</si>
  <si>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</si>
  <si>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</si>
  <si>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</si>
  <si>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</si>
  <si>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</si>
  <si>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</si>
  <si>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</si>
  <si>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</si>
  <si>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</si>
  <si>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</si>
  <si>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</si>
  <si>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</si>
  <si>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</si>
  <si>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</si>
  <si>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</si>
  <si>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Carrizosa</t>
  </si>
  <si>
    <t>Castellar de Santiago</t>
  </si>
  <si>
    <t>ES053C1</t>
  </si>
  <si>
    <t>Corral de Calatrava</t>
  </si>
  <si>
    <t>Cortijos, Los</t>
  </si>
  <si>
    <t>Daimiel</t>
  </si>
  <si>
    <t>Fontanarejo</t>
  </si>
  <si>
    <t>Fuencaliente</t>
  </si>
  <si>
    <t>Fuenllana</t>
  </si>
  <si>
    <t>Fuente el Fresno</t>
  </si>
  <si>
    <t>Guadalmez</t>
  </si>
  <si>
    <t>Herencia</t>
  </si>
  <si>
    <t>Hinojosas de Calatrava</t>
  </si>
  <si>
    <t>Horcajo de los Montes</t>
  </si>
  <si>
    <t>Labores, Las</t>
  </si>
  <si>
    <t>Luciana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</si>
  <si>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</si>
  <si>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</si>
  <si>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</si>
  <si>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</si>
  <si>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</si>
  <si>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</si>
  <si>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</si>
  <si>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</si>
  <si>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</si>
  <si>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Piedrabuena</t>
  </si>
  <si>
    <t>Poblete</t>
  </si>
  <si>
    <t>Porzuna</t>
  </si>
  <si>
    <t>Pozuelo de Calatrava</t>
  </si>
  <si>
    <t>Pozuelos de Calatrava, Los</t>
  </si>
  <si>
    <t>Puebla de Don Rodrigo</t>
  </si>
  <si>
    <t>Puertollano</t>
  </si>
  <si>
    <t>Retuerta del Bullaque</t>
  </si>
  <si>
    <t>Saceruela</t>
  </si>
  <si>
    <t>San Carlos del Valle</t>
  </si>
  <si>
    <t>San Lorenzo de Calatrava</t>
  </si>
  <si>
    <t>Santa Cruz de Mudela</t>
  </si>
  <si>
    <t>Solana, La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</si>
  <si>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</si>
  <si>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</si>
  <si>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</si>
  <si>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</si>
  <si>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</si>
  <si>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</si>
  <si>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</si>
  <si>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</si>
  <si>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</si>
  <si>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</si>
  <si>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</si>
  <si>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</si>
  <si>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</si>
  <si>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</si>
  <si>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</si>
  <si>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</si>
  <si>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</si>
  <si>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</si>
  <si>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Robledo, El</t>
  </si>
  <si>
    <t>Ruidera</t>
  </si>
  <si>
    <t>Arenales de San Gregorio</t>
  </si>
  <si>
    <t>Llanos del Caudillo</t>
  </si>
  <si>
    <t>ES613</t>
  </si>
  <si>
    <t>Adamuz</t>
  </si>
  <si>
    <t>Aguilar de la Frontera</t>
  </si>
  <si>
    <t>Alcaracejos</t>
  </si>
  <si>
    <t>Almedinilla</t>
  </si>
  <si>
    <t>Almodóvar del Río</t>
  </si>
  <si>
    <t>ES020L2</t>
  </si>
  <si>
    <t>Córdoba</t>
  </si>
  <si>
    <t>Añora</t>
  </si>
  <si>
    <t>Baena</t>
  </si>
  <si>
    <t>Belalcázar</t>
  </si>
  <si>
    <t>Belmez</t>
  </si>
  <si>
    <t>Benamejí</t>
  </si>
  <si>
    <t>Blázquez, Los</t>
  </si>
  <si>
    <t>Bujalance</t>
  </si>
  <si>
    <t>Cabra</t>
  </si>
  <si>
    <t>Cañete de las Torres</t>
  </si>
  <si>
    <t>Carcabuey</t>
  </si>
  <si>
    <t>Cardeña</t>
  </si>
  <si>
    <t>Carlota, La</t>
  </si>
  <si>
    <t>Carpio, El</t>
  </si>
  <si>
    <t>Castro del Río</t>
  </si>
  <si>
    <t>Conquista</t>
  </si>
  <si>
    <t>ES020C1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</si>
  <si>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</si>
  <si>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</si>
  <si>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</si>
  <si>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</si>
  <si>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</si>
  <si>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</si>
  <si>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</si>
  <si>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</si>
  <si>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</si>
  <si>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</si>
  <si>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Granjuela, La</t>
  </si>
  <si>
    <t>Guadalcázar</t>
  </si>
  <si>
    <t>Guijo, El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</si>
  <si>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</si>
  <si>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</si>
  <si>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</si>
  <si>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</si>
  <si>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</si>
  <si>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</si>
  <si>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</si>
  <si>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</si>
  <si>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</si>
  <si>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</si>
  <si>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</si>
  <si>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</si>
  <si>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</si>
  <si>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</si>
  <si>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</si>
  <si>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</si>
  <si>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</si>
  <si>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</si>
  <si>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</si>
  <si>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</si>
  <si>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</si>
  <si>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</si>
  <si>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Rambla, La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</si>
  <si>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</si>
  <si>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</si>
  <si>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</si>
  <si>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</si>
  <si>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</si>
  <si>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</si>
  <si>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</si>
  <si>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Victoria,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</si>
  <si>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</si>
  <si>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</si>
  <si>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</si>
  <si>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</si>
  <si>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</si>
  <si>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</si>
  <si>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</si>
  <si>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</si>
  <si>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Viso, El</t>
  </si>
  <si>
    <t>Zuheros</t>
  </si>
  <si>
    <t>Fuente Carreteros</t>
  </si>
  <si>
    <t>Guijarrosa, La</t>
  </si>
  <si>
    <t>ES111</t>
  </si>
  <si>
    <t>Abegondo</t>
  </si>
  <si>
    <t>ES026L2</t>
  </si>
  <si>
    <t>Coruña, A</t>
  </si>
  <si>
    <t>Ames</t>
  </si>
  <si>
    <t>ES011L2</t>
  </si>
  <si>
    <t>Santiago de Compostela</t>
  </si>
  <si>
    <t>Aranga</t>
  </si>
  <si>
    <t>Ares</t>
  </si>
  <si>
    <t>ES043L1</t>
  </si>
  <si>
    <t>Ferrol</t>
  </si>
  <si>
    <t>Arteixo</t>
  </si>
  <si>
    <t>Arzúa</t>
  </si>
  <si>
    <t>Baña, A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</si>
  <si>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</si>
  <si>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</si>
  <si>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</si>
  <si>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</si>
  <si>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</si>
  <si>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</si>
  <si>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</si>
  <si>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</si>
  <si>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</si>
  <si>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</si>
  <si>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Capela, A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</si>
  <si>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</si>
  <si>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</si>
  <si>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</si>
  <si>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</si>
  <si>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</si>
  <si>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</si>
  <si>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</si>
  <si>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</si>
  <si>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</si>
  <si>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</si>
  <si>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ES026C1</t>
  </si>
  <si>
    <t>Culleredo</t>
  </si>
  <si>
    <t>Curtis</t>
  </si>
  <si>
    <t>Dodro</t>
  </si>
  <si>
    <t>Dumbría</t>
  </si>
  <si>
    <t>Fene</t>
  </si>
  <si>
    <t>ES043C1</t>
  </si>
  <si>
    <t>Fisterra</t>
  </si>
  <si>
    <t>Frades</t>
  </si>
  <si>
    <t>Irixoa</t>
  </si>
  <si>
    <t>Laxe</t>
  </si>
  <si>
    <t>Laracha, A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</si>
  <si>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</si>
  <si>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</si>
  <si>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</si>
  <si>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</si>
  <si>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</si>
  <si>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</si>
  <si>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</si>
  <si>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</si>
  <si>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</si>
  <si>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</si>
  <si>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</si>
  <si>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</si>
  <si>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</si>
  <si>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</si>
  <si>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</si>
  <si>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</si>
  <si>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</si>
  <si>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</si>
  <si>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</si>
  <si>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</si>
  <si>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</si>
  <si>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</si>
  <si>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</si>
  <si>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Pino, O</t>
  </si>
  <si>
    <t>Pobra do Caramiñal, A</t>
  </si>
  <si>
    <t>Ponteceso</t>
  </si>
  <si>
    <t>Pontedeume</t>
  </si>
  <si>
    <t>Pontes de García Rodríguez, As</t>
  </si>
  <si>
    <t>Porto do Son</t>
  </si>
  <si>
    <t>Rianxo</t>
  </si>
  <si>
    <t>Ribeira</t>
  </si>
  <si>
    <t>Rois</t>
  </si>
  <si>
    <t>Sada</t>
  </si>
  <si>
    <t>San Sadurniño</t>
  </si>
  <si>
    <t>Santa Comba</t>
  </si>
  <si>
    <t>ES011C1</t>
  </si>
  <si>
    <t>Santiso</t>
  </si>
  <si>
    <t>Sobrado</t>
  </si>
  <si>
    <t>Somozas, As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</si>
  <si>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</si>
  <si>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</si>
  <si>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</si>
  <si>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</si>
  <si>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</si>
  <si>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</si>
  <si>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</si>
  <si>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</si>
  <si>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</si>
  <si>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</si>
  <si>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</si>
  <si>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</si>
  <si>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</si>
  <si>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</si>
  <si>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ES423</t>
  </si>
  <si>
    <t>Albaladejo del Cuende</t>
  </si>
  <si>
    <t>Albalate de las Nogueras</t>
  </si>
  <si>
    <t>Albendea</t>
  </si>
  <si>
    <t>Alcantud</t>
  </si>
  <si>
    <t>Alcohujate</t>
  </si>
  <si>
    <t>Alconchel de la Estrella</t>
  </si>
  <si>
    <t>Algarra</t>
  </si>
  <si>
    <t>Aliaguilla</t>
  </si>
  <si>
    <t>Almarcha, La</t>
  </si>
  <si>
    <t>Almendros</t>
  </si>
  <si>
    <t>Almonacid del Marquesado</t>
  </si>
  <si>
    <t>Altarejos</t>
  </si>
  <si>
    <t>Arandilla del Arroyo</t>
  </si>
  <si>
    <t>Arcos de la Sierra</t>
  </si>
  <si>
    <t>ES542L1</t>
  </si>
  <si>
    <t>Cuenca</t>
  </si>
  <si>
    <t>Arguisuelas</t>
  </si>
  <si>
    <t>Arrancacepas</t>
  </si>
  <si>
    <t>Atalaya del Cañavate</t>
  </si>
  <si>
    <t>Barajas de Melo</t>
  </si>
  <si>
    <t>Bascuñana de San Pedro</t>
  </si>
  <si>
    <t>Beamud</t>
  </si>
  <si>
    <t>Belmonte</t>
  </si>
  <si>
    <t>Belmontejo</t>
  </si>
  <si>
    <t>Beteta</t>
  </si>
  <si>
    <t>Boniches</t>
  </si>
  <si>
    <t>Buciegas</t>
  </si>
  <si>
    <t>Buenache de la Sierra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</si>
  <si>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</si>
  <si>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</si>
  <si>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</si>
  <si>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</si>
  <si>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</si>
  <si>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</si>
  <si>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</si>
  <si>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Cañavate, El</t>
  </si>
  <si>
    <t>Cañaveras</t>
  </si>
  <si>
    <t>Cañaveruelas</t>
  </si>
  <si>
    <t>Cañete</t>
  </si>
  <si>
    <t>Cañizares</t>
  </si>
  <si>
    <t>Cardenete</t>
  </si>
  <si>
    <t>Carrascosa</t>
  </si>
  <si>
    <t>Carrascosa de Haro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</si>
  <si>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</si>
  <si>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</si>
  <si>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</si>
  <si>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</si>
  <si>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</si>
  <si>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</si>
  <si>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</si>
  <si>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</si>
  <si>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</si>
  <si>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 de Garcimuñoz</t>
  </si>
  <si>
    <t>Cervera del Llano</t>
  </si>
  <si>
    <t>Cierva, La</t>
  </si>
  <si>
    <t>ES542C1</t>
  </si>
  <si>
    <t>Cueva del Hierro</t>
  </si>
  <si>
    <t>Chumillas</t>
  </si>
  <si>
    <t>Fresneda de Altarejos</t>
  </si>
  <si>
    <t>Fresneda de la Sierra</t>
  </si>
  <si>
    <t>Frontera, La</t>
  </si>
  <si>
    <t>Fuente de Pedro Naharro</t>
  </si>
  <si>
    <t>Fuentelespino de Haro</t>
  </si>
  <si>
    <t>Fuentelespino de Moya</t>
  </si>
  <si>
    <t>Fuentes</t>
  </si>
  <si>
    <t>Fuertescusa</t>
  </si>
  <si>
    <t>Garaballa</t>
  </si>
  <si>
    <t>Gascueña</t>
  </si>
  <si>
    <t>Graja de Campalbo</t>
  </si>
  <si>
    <t>Graja de Iniesta</t>
  </si>
  <si>
    <t>Henarejos</t>
  </si>
  <si>
    <t>Herrumblar, El</t>
  </si>
  <si>
    <t>Hinojosa, La</t>
  </si>
  <si>
    <t>Hinojosos, Los</t>
  </si>
  <si>
    <t>Hito, El</t>
  </si>
  <si>
    <t>Honrubia</t>
  </si>
  <si>
    <t>Hontanaya</t>
  </si>
  <si>
    <t>Hontecillas</t>
  </si>
  <si>
    <t>Horcajo de Santiago</t>
  </si>
  <si>
    <t>Huelves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</si>
  <si>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</si>
  <si>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</si>
  <si>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</si>
  <si>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</si>
  <si>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</si>
  <si>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</si>
  <si>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</si>
  <si>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</si>
  <si>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Majadas, Las</t>
  </si>
  <si>
    <t>Mariana</t>
  </si>
  <si>
    <t>Masegosa</t>
  </si>
  <si>
    <t>Mesas, Las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</si>
  <si>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</si>
  <si>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</si>
  <si>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</si>
  <si>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</si>
  <si>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</si>
  <si>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</si>
  <si>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</si>
  <si>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</si>
  <si>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</si>
  <si>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</si>
  <si>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</si>
  <si>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Olmeda de la Cuesta</t>
  </si>
  <si>
    <t>Olmeda del Rey</t>
  </si>
  <si>
    <t>Olmedilla de Eliz</t>
  </si>
  <si>
    <t>Osa de la Vega</t>
  </si>
  <si>
    <t>Pajaroncillo</t>
  </si>
  <si>
    <t>Palomares del Campo</t>
  </si>
  <si>
    <t>Palomera</t>
  </si>
  <si>
    <t>Paracuellos</t>
  </si>
  <si>
    <t>Paredes</t>
  </si>
  <si>
    <t>Parra de las Vegas, La</t>
  </si>
  <si>
    <t>Pedernoso, El</t>
  </si>
  <si>
    <t>Pedroñeras, Las</t>
  </si>
  <si>
    <t>Peral, El</t>
  </si>
  <si>
    <t>Peraleja, La</t>
  </si>
  <si>
    <t>Pesquera, La</t>
  </si>
  <si>
    <t>Picazo,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</si>
  <si>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</si>
  <si>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</si>
  <si>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</si>
  <si>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</si>
  <si>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</si>
  <si>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</si>
  <si>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</si>
  <si>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</si>
  <si>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Pozuelo, El</t>
  </si>
  <si>
    <t>Priego</t>
  </si>
  <si>
    <t>Provencio, El</t>
  </si>
  <si>
    <t>Puebla de Almenara</t>
  </si>
  <si>
    <t>Valle de Altomira, El</t>
  </si>
  <si>
    <t>Puebla del Salvador</t>
  </si>
  <si>
    <t>Quintanar del Rey</t>
  </si>
  <si>
    <t>Rada de Haro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</si>
  <si>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</si>
  <si>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</si>
  <si>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</si>
  <si>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</si>
  <si>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</si>
  <si>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</si>
  <si>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</si>
  <si>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Pedro Palmiches</t>
  </si>
  <si>
    <t>Santa Cruz de Moya</t>
  </si>
  <si>
    <t>Sisante</t>
  </si>
  <si>
    <t>Talayuelas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</si>
  <si>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</si>
  <si>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</si>
  <si>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</si>
  <si>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</si>
  <si>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</si>
  <si>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</si>
  <si>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</si>
  <si>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</si>
  <si>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</si>
  <si>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</si>
  <si>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</si>
  <si>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</si>
  <si>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</si>
  <si>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</si>
  <si>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</si>
  <si>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</si>
  <si>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</si>
  <si>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</si>
  <si>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</si>
  <si>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</si>
  <si>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</si>
  <si>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</si>
  <si>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</si>
  <si>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</si>
  <si>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</si>
  <si>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</si>
  <si>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</si>
  <si>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</si>
  <si>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</si>
  <si>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</si>
  <si>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</si>
  <si>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</si>
  <si>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</si>
  <si>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</si>
  <si>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</si>
  <si>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</si>
  <si>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</si>
  <si>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</si>
  <si>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</si>
  <si>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</si>
  <si>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</si>
  <si>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</si>
  <si>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Vindel</t>
  </si>
  <si>
    <t>Zafrilla</t>
  </si>
  <si>
    <t>Zarza de Tajo</t>
  </si>
  <si>
    <t>Zarzuela</t>
  </si>
  <si>
    <t>Valeras, Las</t>
  </si>
  <si>
    <t>Arcas</t>
  </si>
  <si>
    <t>Valdecolmenas, Los</t>
  </si>
  <si>
    <t>Pozorrubielos de la Mancha</t>
  </si>
  <si>
    <t>Sotorribas</t>
  </si>
  <si>
    <t>Villar y Velasco</t>
  </si>
  <si>
    <t>ES512</t>
  </si>
  <si>
    <t>Agullana</t>
  </si>
  <si>
    <t>Aiguaviva</t>
  </si>
  <si>
    <t>ES033L1</t>
  </si>
  <si>
    <t>Girona</t>
  </si>
  <si>
    <t>Albanyà</t>
  </si>
  <si>
    <t>Albons</t>
  </si>
  <si>
    <t>Far d'Empordà, El</t>
  </si>
  <si>
    <t>Alp</t>
  </si>
  <si>
    <t>Amer</t>
  </si>
  <si>
    <t>Anglès</t>
  </si>
  <si>
    <t>Arbúcies</t>
  </si>
  <si>
    <t>Argelaguer</t>
  </si>
  <si>
    <t>Armentera, L'</t>
  </si>
  <si>
    <t>Avinyonet de Puigventós</t>
  </si>
  <si>
    <t>Begur</t>
  </si>
  <si>
    <t>Vajol, La</t>
  </si>
  <si>
    <t>Banyoles</t>
  </si>
  <si>
    <t>Bàscara</t>
  </si>
  <si>
    <t>Bellcaire d'Empordà</t>
  </si>
  <si>
    <t>Besalú</t>
  </si>
  <si>
    <t>Bescanó</t>
  </si>
  <si>
    <t>Beuda</t>
  </si>
  <si>
    <t>Bisbal d'Empordà, La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</si>
  <si>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</si>
  <si>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</si>
  <si>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</si>
  <si>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</si>
  <si>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</si>
  <si>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</si>
  <si>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</si>
  <si>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</si>
  <si>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</si>
  <si>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</si>
  <si>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</si>
  <si>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</si>
  <si>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</si>
  <si>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</si>
  <si>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</si>
  <si>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</si>
  <si>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</si>
  <si>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</si>
  <si>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</si>
  <si>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</si>
  <si>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</si>
  <si>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</si>
  <si>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</si>
  <si>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</si>
  <si>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</si>
  <si>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</si>
  <si>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</si>
  <si>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</si>
  <si>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</si>
  <si>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</si>
  <si>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</si>
  <si>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</si>
  <si>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</si>
  <si>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</si>
  <si>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</si>
  <si>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Escala, L'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</si>
  <si>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</si>
  <si>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</si>
  <si>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</si>
  <si>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</si>
  <si>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</si>
  <si>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</si>
  <si>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</si>
  <si>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</si>
  <si>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</si>
  <si>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</si>
  <si>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</si>
  <si>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</si>
  <si>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</si>
  <si>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</si>
  <si>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</si>
  <si>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ES033C1</t>
  </si>
  <si>
    <t>Gombrèn</t>
  </si>
  <si>
    <t>Gualta</t>
  </si>
  <si>
    <t>Guils de Cerdanya</t>
  </si>
  <si>
    <t>Hostalric</t>
  </si>
  <si>
    <t>Isòvol</t>
  </si>
  <si>
    <t>Jafre</t>
  </si>
  <si>
    <t>Jonquera,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</si>
  <si>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</si>
  <si>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</si>
  <si>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</si>
  <si>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</si>
  <si>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</si>
  <si>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</si>
  <si>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</si>
  <si>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</si>
  <si>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</si>
  <si>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Llosses, Les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</si>
  <si>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</si>
  <si>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</si>
  <si>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</si>
  <si>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</si>
  <si>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</si>
  <si>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</si>
  <si>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</si>
  <si>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</si>
  <si>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</si>
  <si>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</si>
  <si>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</si>
  <si>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</si>
  <si>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</si>
  <si>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</si>
  <si>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</si>
  <si>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</si>
  <si>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</si>
  <si>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</si>
  <si>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</si>
  <si>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</si>
  <si>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</si>
  <si>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</si>
  <si>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</si>
  <si>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</si>
  <si>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</si>
  <si>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</si>
  <si>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</si>
  <si>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</si>
  <si>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Pera, La</t>
  </si>
  <si>
    <t>Peralada</t>
  </si>
  <si>
    <t>Planes d'Hostoles, Les</t>
  </si>
  <si>
    <t>Planoles</t>
  </si>
  <si>
    <t>Pont de Molins</t>
  </si>
  <si>
    <t>Pontós</t>
  </si>
  <si>
    <t>Porqueres</t>
  </si>
  <si>
    <t>Portbou</t>
  </si>
  <si>
    <t>Preses, Les</t>
  </si>
  <si>
    <t>Port de la Selva, El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</si>
  <si>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</si>
  <si>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</si>
  <si>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</si>
  <si>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</si>
  <si>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</si>
  <si>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</si>
  <si>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</si>
  <si>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</si>
  <si>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</si>
  <si>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</si>
  <si>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</si>
  <si>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</si>
  <si>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</si>
  <si>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</si>
  <si>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</si>
  <si>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</si>
  <si>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</si>
  <si>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</si>
  <si>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</si>
  <si>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</si>
  <si>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</si>
  <si>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</si>
  <si>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</si>
  <si>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</si>
  <si>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</si>
  <si>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</si>
  <si>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</si>
  <si>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</si>
  <si>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</si>
  <si>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</si>
  <si>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</si>
  <si>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</si>
  <si>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</si>
  <si>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</si>
  <si>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</si>
  <si>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</si>
  <si>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</si>
  <si>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</si>
  <si>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</si>
  <si>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</si>
  <si>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</si>
  <si>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</si>
  <si>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</si>
  <si>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</si>
  <si>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</si>
  <si>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Mar, La</t>
  </si>
  <si>
    <t>Cellera de Ter, La</t>
  </si>
  <si>
    <t>Serinyà</t>
  </si>
  <si>
    <t>Serra de Daró</t>
  </si>
  <si>
    <t>Setcases</t>
  </si>
  <si>
    <t>Sils</t>
  </si>
  <si>
    <t>Susqueda</t>
  </si>
  <si>
    <t>Tallada d'Empordà,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</si>
  <si>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</si>
  <si>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</si>
  <si>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</si>
  <si>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</si>
  <si>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</si>
  <si>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</si>
  <si>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</si>
  <si>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</si>
  <si>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</si>
  <si>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</si>
  <si>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</si>
  <si>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Bas, La</t>
  </si>
  <si>
    <t>Vall de Bianya, La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</si>
  <si>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</si>
  <si>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</si>
  <si>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</si>
  <si>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</si>
  <si>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</si>
  <si>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</si>
  <si>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</si>
  <si>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</si>
  <si>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</si>
  <si>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</si>
  <si>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</si>
  <si>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</si>
  <si>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</si>
  <si>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</si>
  <si>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</si>
  <si>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</si>
  <si>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</si>
  <si>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</si>
  <si>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</si>
  <si>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</si>
  <si>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</si>
  <si>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</si>
  <si>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</si>
  <si>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</si>
  <si>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</si>
  <si>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</si>
  <si>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ES614</t>
  </si>
  <si>
    <t>Agrón</t>
  </si>
  <si>
    <t>Alamedilla</t>
  </si>
  <si>
    <t>Albolote</t>
  </si>
  <si>
    <t>ES501L3</t>
  </si>
  <si>
    <t>Granada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</si>
  <si>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</si>
  <si>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</si>
  <si>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</si>
  <si>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</si>
  <si>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</si>
  <si>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</si>
  <si>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</si>
  <si>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</si>
  <si>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</si>
  <si>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</si>
  <si>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</si>
  <si>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</si>
  <si>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</si>
  <si>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</si>
  <si>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</si>
  <si>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ES501K1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</si>
  <si>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</si>
  <si>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</si>
  <si>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</si>
  <si>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</si>
  <si>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</si>
  <si>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</si>
  <si>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</si>
  <si>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</si>
  <si>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</si>
  <si>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</si>
  <si>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</si>
  <si>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</si>
  <si>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</si>
  <si>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</si>
  <si>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</si>
  <si>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</si>
  <si>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</si>
  <si>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</si>
  <si>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</si>
  <si>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</si>
  <si>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</si>
  <si>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</si>
  <si>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</si>
  <si>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</si>
  <si>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</si>
  <si>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</si>
  <si>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</si>
  <si>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</si>
  <si>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</si>
  <si>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</si>
  <si>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</si>
  <si>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</si>
  <si>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</si>
  <si>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</si>
  <si>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</si>
  <si>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</si>
  <si>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</si>
  <si>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</si>
  <si>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</si>
  <si>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</si>
  <si>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</si>
  <si>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</si>
  <si>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</si>
  <si>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</si>
  <si>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</si>
  <si>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</si>
  <si>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Fornes</t>
  </si>
  <si>
    <t>Freila</t>
  </si>
  <si>
    <t>Fuente Vaqueros</t>
  </si>
  <si>
    <t>Galera</t>
  </si>
  <si>
    <t>Gobernador</t>
  </si>
  <si>
    <t>Gójar</t>
  </si>
  <si>
    <t>Gor</t>
  </si>
  <si>
    <t>Gorafe</t>
  </si>
  <si>
    <t>ES501C1</t>
  </si>
  <si>
    <t>Guadahortuna</t>
  </si>
  <si>
    <t>Guadix</t>
  </si>
  <si>
    <t>Gualchos</t>
  </si>
  <si>
    <t>Güéjar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</si>
  <si>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</si>
  <si>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</si>
  <si>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</si>
  <si>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</si>
  <si>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</si>
  <si>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</si>
  <si>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</si>
  <si>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Íllora</t>
  </si>
  <si>
    <t>Ítrabo</t>
  </si>
  <si>
    <t>Iznalloz</t>
  </si>
  <si>
    <t>Játar</t>
  </si>
  <si>
    <t>Jayena</t>
  </si>
  <si>
    <t>Jérez del Marquesado</t>
  </si>
  <si>
    <t>Jete</t>
  </si>
  <si>
    <t>Jun</t>
  </si>
  <si>
    <t>Juviles</t>
  </si>
  <si>
    <t>Calahorra, La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</si>
  <si>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</si>
  <si>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</si>
  <si>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</si>
  <si>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</si>
  <si>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</si>
  <si>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</si>
  <si>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</si>
  <si>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</si>
  <si>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</si>
  <si>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Malahá, La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</si>
  <si>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</si>
  <si>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</si>
  <si>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</si>
  <si>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</si>
  <si>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</si>
  <si>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</si>
  <si>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</si>
  <si>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</si>
  <si>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</si>
  <si>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</si>
  <si>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</si>
  <si>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</si>
  <si>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</si>
  <si>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</si>
  <si>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</si>
  <si>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</si>
  <si>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</si>
  <si>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</si>
  <si>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</si>
  <si>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</si>
  <si>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</si>
  <si>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</si>
  <si>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Peza, La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</si>
  <si>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</si>
  <si>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</si>
  <si>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</si>
  <si>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</si>
  <si>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</si>
  <si>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</si>
  <si>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</si>
  <si>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</si>
  <si>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</si>
  <si>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</si>
  <si>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</si>
  <si>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</si>
  <si>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</si>
  <si>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</si>
  <si>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</si>
  <si>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</si>
  <si>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</si>
  <si>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</si>
  <si>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</si>
  <si>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</si>
  <si>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</si>
  <si>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</si>
  <si>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</si>
  <si>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</si>
  <si>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</si>
  <si>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</si>
  <si>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</si>
  <si>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</si>
  <si>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</si>
  <si>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Zubia, La</t>
  </si>
  <si>
    <t>Zújar</t>
  </si>
  <si>
    <t>Taha, La</t>
  </si>
  <si>
    <t>Valle, El</t>
  </si>
  <si>
    <t>Nevada</t>
  </si>
  <si>
    <t>Alpujarra de la Sierra</t>
  </si>
  <si>
    <t>Gabias, Las</t>
  </si>
  <si>
    <t>Guájares, Los</t>
  </si>
  <si>
    <t>Valle del Zalabí</t>
  </si>
  <si>
    <t>Villamena</t>
  </si>
  <si>
    <t>Morelábor</t>
  </si>
  <si>
    <t>Pinar, El</t>
  </si>
  <si>
    <t>Vegas del Genil</t>
  </si>
  <si>
    <t>Cuevas del Campo</t>
  </si>
  <si>
    <t>Zagra</t>
  </si>
  <si>
    <t>Valderrubio</t>
  </si>
  <si>
    <t>Domingo Pérez de Granada</t>
  </si>
  <si>
    <t>Torrenueva Costa</t>
  </si>
  <si>
    <t>ES424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</si>
  <si>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</si>
  <si>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</si>
  <si>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</si>
  <si>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</si>
  <si>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</si>
  <si>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</si>
  <si>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</si>
  <si>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</si>
  <si>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</si>
  <si>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</si>
  <si>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</si>
  <si>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</si>
  <si>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</si>
  <si>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</si>
  <si>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Alique</t>
  </si>
  <si>
    <t>Almadrones</t>
  </si>
  <si>
    <t>Almoguera</t>
  </si>
  <si>
    <t>Almonacid de Zorita</t>
  </si>
  <si>
    <t>Alovera</t>
  </si>
  <si>
    <t>Alustante</t>
  </si>
  <si>
    <t>Anguita</t>
  </si>
  <si>
    <t>Anquela del Ducado</t>
  </si>
  <si>
    <t>Anquela del Pedregal</t>
  </si>
  <si>
    <t>Aranzueque</t>
  </si>
  <si>
    <t>Arbeteta</t>
  </si>
  <si>
    <t>Argecilla</t>
  </si>
  <si>
    <t>Armallones</t>
  </si>
  <si>
    <t>Armuña de Tajuña</t>
  </si>
  <si>
    <t>Arroyo de las Fraguas</t>
  </si>
  <si>
    <t>Atienza</t>
  </si>
  <si>
    <t>Azuqueca de Henares</t>
  </si>
  <si>
    <t>Baides</t>
  </si>
  <si>
    <t>Baños de Tajo</t>
  </si>
  <si>
    <t>Bañuelos</t>
  </si>
  <si>
    <t>Barriopedro</t>
  </si>
  <si>
    <t>Berninches</t>
  </si>
  <si>
    <t>Bodera, La</t>
  </si>
  <si>
    <t>Brihuega</t>
  </si>
  <si>
    <t>Budia</t>
  </si>
  <si>
    <t>Bujalaro</t>
  </si>
  <si>
    <t>Bustares</t>
  </si>
  <si>
    <t>Cabanillas del Campo</t>
  </si>
  <si>
    <t>ES048L1</t>
  </si>
  <si>
    <t>Guadalajara</t>
  </si>
  <si>
    <t>Campillo de Dueñas</t>
  </si>
  <si>
    <t>Campillo de Ranas</t>
  </si>
  <si>
    <t>Canredondo</t>
  </si>
  <si>
    <t>Cantalojas</t>
  </si>
  <si>
    <t>Cañizar</t>
  </si>
  <si>
    <t>Cardoso de la Sierra, El</t>
  </si>
  <si>
    <t>Casa de Uceda</t>
  </si>
  <si>
    <t>Casar, El</t>
  </si>
  <si>
    <t>Casas de San Galindo</t>
  </si>
  <si>
    <t>Caspueñas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</si>
  <si>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</si>
  <si>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</si>
  <si>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</si>
  <si>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</si>
  <si>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</si>
  <si>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</si>
  <si>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</si>
  <si>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</si>
  <si>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</si>
  <si>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</si>
  <si>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</si>
  <si>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</si>
  <si>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</si>
  <si>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</si>
  <si>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</si>
  <si>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</si>
  <si>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</si>
  <si>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</si>
  <si>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Uceda, El</t>
  </si>
  <si>
    <t>Checa</t>
  </si>
  <si>
    <t>Chequilla</t>
  </si>
  <si>
    <t>Chiloeches</t>
  </si>
  <si>
    <t>Driebes</t>
  </si>
  <si>
    <t>Embid</t>
  </si>
  <si>
    <t>Escamilla</t>
  </si>
  <si>
    <t>Escariche</t>
  </si>
  <si>
    <t>Escopete</t>
  </si>
  <si>
    <t>Espinosa de Henares</t>
  </si>
  <si>
    <t>Esplegares</t>
  </si>
  <si>
    <t>Fontanar</t>
  </si>
  <si>
    <t>Fuembellida</t>
  </si>
  <si>
    <t>Fuentelahiguera de Albatages</t>
  </si>
  <si>
    <t>Fuentelencina</t>
  </si>
  <si>
    <t>Fuentelsaz</t>
  </si>
  <si>
    <t>Fuentelviejo</t>
  </si>
  <si>
    <t>Fuentenovilla</t>
  </si>
  <si>
    <t>Gajanejos</t>
  </si>
  <si>
    <t>Galve de Sorbe</t>
  </si>
  <si>
    <t>Gascueña de Bornova</t>
  </si>
  <si>
    <t>ES048C1</t>
  </si>
  <si>
    <t>Henche</t>
  </si>
  <si>
    <t>Heras de Ayuso</t>
  </si>
  <si>
    <t>Hiendelaencina</t>
  </si>
  <si>
    <t>Hijes</t>
  </si>
  <si>
    <t>Hita</t>
  </si>
  <si>
    <t>Hombrados</t>
  </si>
  <si>
    <t>Hontoba</t>
  </si>
  <si>
    <t>Horche</t>
  </si>
  <si>
    <t>Huerce, La</t>
  </si>
  <si>
    <t>Huertahernando</t>
  </si>
  <si>
    <t>Hueva</t>
  </si>
  <si>
    <t>Humanes</t>
  </si>
  <si>
    <t>Illana</t>
  </si>
  <si>
    <t>Inviernas,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</si>
  <si>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</si>
  <si>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</si>
  <si>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</si>
  <si>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</si>
  <si>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</si>
  <si>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</si>
  <si>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</si>
  <si>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Majaelrayo</t>
  </si>
  <si>
    <t>Malaguilla</t>
  </si>
  <si>
    <t>Mandayona</t>
  </si>
  <si>
    <t>Mantiel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</si>
  <si>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</si>
  <si>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</si>
  <si>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</si>
  <si>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</si>
  <si>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</si>
  <si>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</si>
  <si>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</si>
  <si>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</si>
  <si>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</si>
  <si>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</si>
  <si>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Mierla, La</t>
  </si>
  <si>
    <t>Milmarcos</t>
  </si>
  <si>
    <t>Millana</t>
  </si>
  <si>
    <t>Miñosa, La</t>
  </si>
  <si>
    <t>Mirabueno</t>
  </si>
  <si>
    <t>Mochales</t>
  </si>
  <si>
    <t>Mohernando</t>
  </si>
  <si>
    <t>Monasterio</t>
  </si>
  <si>
    <t>Moratilla de los Meleros</t>
  </si>
  <si>
    <t>Morenilla</t>
  </si>
  <si>
    <t>Muduex</t>
  </si>
  <si>
    <t>Navas de Jadraque, Las</t>
  </si>
  <si>
    <t>Negredo</t>
  </si>
  <si>
    <t>Ocentejo</t>
  </si>
  <si>
    <t>Olivar, El</t>
  </si>
  <si>
    <t>Olmeda de Cobeta</t>
  </si>
  <si>
    <t>Olmeda de Jadraque, La</t>
  </si>
  <si>
    <t>Ordial, El</t>
  </si>
  <si>
    <t>Orea</t>
  </si>
  <si>
    <t>Pardos</t>
  </si>
  <si>
    <t>Paredes de Sigüenza</t>
  </si>
  <si>
    <t>Pareja</t>
  </si>
  <si>
    <t>Pastrana</t>
  </si>
  <si>
    <t>Pedregal, El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</si>
  <si>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</si>
  <si>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</si>
  <si>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</si>
  <si>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</si>
  <si>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</si>
  <si>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</si>
  <si>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</si>
  <si>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Dueñas, El</t>
  </si>
  <si>
    <t>Poveda de la Sierra</t>
  </si>
  <si>
    <t>Pozo de Almoguera</t>
  </si>
  <si>
    <t>Pozo de Guadalajara</t>
  </si>
  <si>
    <t>Prados Redondos</t>
  </si>
  <si>
    <t>Puebla de Beleña</t>
  </si>
  <si>
    <t>Puebla de Valles</t>
  </si>
  <si>
    <t>Quer</t>
  </si>
  <si>
    <t>Rebollosa de Jadraque</t>
  </si>
  <si>
    <t>Recuenco, El</t>
  </si>
  <si>
    <t>Renera</t>
  </si>
  <si>
    <t>Retiendas</t>
  </si>
  <si>
    <t>Riba de Saelices</t>
  </si>
  <si>
    <t>Rillo de Gallo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</si>
  <si>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</si>
  <si>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</si>
  <si>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</si>
  <si>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</si>
  <si>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</si>
  <si>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</si>
  <si>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Saelices de la Sal</t>
  </si>
  <si>
    <t>Santiuste</t>
  </si>
  <si>
    <t>Selas</t>
  </si>
  <si>
    <t>Setiles</t>
  </si>
  <si>
    <t>Sienes</t>
  </si>
  <si>
    <t>Sigüenza</t>
  </si>
  <si>
    <t>Solanillos del Extremo</t>
  </si>
  <si>
    <t>Somolinos</t>
  </si>
  <si>
    <t>Sotillo, El</t>
  </si>
  <si>
    <t>Sotodosos</t>
  </si>
  <si>
    <t>Taragudo</t>
  </si>
  <si>
    <t>Taravilla</t>
  </si>
  <si>
    <t>Tartanedo</t>
  </si>
  <si>
    <t>Tendilla</t>
  </si>
  <si>
    <t>Terzaga</t>
  </si>
  <si>
    <t>Tierzo</t>
  </si>
  <si>
    <t>Toba, La</t>
  </si>
  <si>
    <t>Tordellego</t>
  </si>
  <si>
    <t>Tordesilos</t>
  </si>
  <si>
    <t>Torija</t>
  </si>
  <si>
    <t>Torrecuadrada de Molina</t>
  </si>
  <si>
    <t>Torrecuadradilla</t>
  </si>
  <si>
    <t>Torre del Burgo</t>
  </si>
  <si>
    <t>Torremocha de Jadraque</t>
  </si>
  <si>
    <t>Torremocha del Campo</t>
  </si>
  <si>
    <t>Torremocha del Pinar</t>
  </si>
  <si>
    <t>Torremochuela</t>
  </si>
  <si>
    <t>Torrubia</t>
  </si>
  <si>
    <t>Tortuera</t>
  </si>
  <si>
    <t>Tortuero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</si>
  <si>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</si>
  <si>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</si>
  <si>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</si>
  <si>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</si>
  <si>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</si>
  <si>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</si>
  <si>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</si>
  <si>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</si>
  <si>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</si>
  <si>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</si>
  <si>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</si>
  <si>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</si>
  <si>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Valdepeñas de la Sierra</t>
  </si>
  <si>
    <t>Valderrebollo</t>
  </si>
  <si>
    <t>Valdesotos</t>
  </si>
  <si>
    <t>Valfermoso de Tajuña</t>
  </si>
  <si>
    <t>Valhermoso</t>
  </si>
  <si>
    <t>Valverde de los Arroyos</t>
  </si>
  <si>
    <t>Viana de Jadraque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</si>
  <si>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</si>
  <si>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</si>
  <si>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</si>
  <si>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</si>
  <si>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</si>
  <si>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</si>
  <si>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</si>
  <si>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</si>
  <si>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</si>
  <si>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Yunquera de Henares</t>
  </si>
  <si>
    <t>Yunta, La</t>
  </si>
  <si>
    <t>Zaorejas</t>
  </si>
  <si>
    <t>Zarzuela de Jadraque</t>
  </si>
  <si>
    <t>Zorita de los Canes</t>
  </si>
  <si>
    <t>Semillas</t>
  </si>
  <si>
    <t>ES212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</si>
  <si>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</si>
  <si>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</si>
  <si>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</si>
  <si>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</si>
  <si>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</si>
  <si>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</si>
  <si>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</si>
  <si>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</si>
  <si>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</si>
  <si>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ES510L1</t>
  </si>
  <si>
    <t>Donostia/San Sebastián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</si>
  <si>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</si>
  <si>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</si>
  <si>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</si>
  <si>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</si>
  <si>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</si>
  <si>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</si>
  <si>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</si>
  <si>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</si>
  <si>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</si>
  <si>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</si>
  <si>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</si>
  <si>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</si>
  <si>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</si>
  <si>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</si>
  <si>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</si>
  <si>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</si>
  <si>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</si>
  <si>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</si>
  <si>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</si>
  <si>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</si>
  <si>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</si>
  <si>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</si>
  <si>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</si>
  <si>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</si>
  <si>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</si>
  <si>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</si>
  <si>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</si>
  <si>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ES070L1</t>
  </si>
  <si>
    <t>Irun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</si>
  <si>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</si>
  <si>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</si>
  <si>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</si>
  <si>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</si>
  <si>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</si>
  <si>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</si>
  <si>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</si>
  <si>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</si>
  <si>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ES070C1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</si>
  <si>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</si>
  <si>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</si>
  <si>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</si>
  <si>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</si>
  <si>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</si>
  <si>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</si>
  <si>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</si>
  <si>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</si>
  <si>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</si>
  <si>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</t>
  </si>
  <si>
    <t>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</si>
  <si>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</si>
  <si>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</si>
  <si>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</si>
  <si>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</si>
  <si>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</si>
  <si>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</si>
  <si>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</si>
  <si>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</si>
  <si>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</si>
  <si>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Soraluze-Placencia de las Armas</t>
  </si>
  <si>
    <t>Errezil</t>
  </si>
  <si>
    <t>Errenteria</t>
  </si>
  <si>
    <t>Leintz-Gatzaga</t>
  </si>
  <si>
    <t>Donostia</t>
  </si>
  <si>
    <t>San Sebastián</t>
  </si>
  <si>
    <t>ES510C1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</si>
  <si>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</si>
  <si>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</si>
  <si>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</si>
  <si>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</si>
  <si>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</si>
  <si>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</si>
  <si>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</si>
  <si>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</si>
  <si>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</si>
  <si>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</si>
  <si>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</si>
  <si>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</si>
  <si>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</si>
  <si>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</si>
  <si>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</si>
  <si>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</si>
  <si>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</si>
  <si>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</si>
  <si>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</si>
  <si>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ES615</t>
  </si>
  <si>
    <t>Alájar</t>
  </si>
  <si>
    <t>Aljaraque</t>
  </si>
  <si>
    <t>ES521L1</t>
  </si>
  <si>
    <t>Huelva</t>
  </si>
  <si>
    <t>Almendro,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</si>
  <si>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</si>
  <si>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</si>
  <si>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</si>
  <si>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</si>
  <si>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</si>
  <si>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</si>
  <si>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</si>
  <si>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</si>
  <si>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</si>
  <si>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</si>
  <si>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</si>
  <si>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</si>
  <si>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</si>
  <si>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</si>
  <si>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Campillo, El</t>
  </si>
  <si>
    <t>Campofrío</t>
  </si>
  <si>
    <t>Cañaveral de León</t>
  </si>
  <si>
    <t>Cartaya</t>
  </si>
  <si>
    <t>Castaño del Robledo</t>
  </si>
  <si>
    <t>Cerro de Andévalo, El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</si>
  <si>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</si>
  <si>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</si>
  <si>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</si>
  <si>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</si>
  <si>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</si>
  <si>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</si>
  <si>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</si>
  <si>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</si>
  <si>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</si>
  <si>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</si>
  <si>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</si>
  <si>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</si>
  <si>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Río-Tinto, La</t>
  </si>
  <si>
    <t>Granado, El</t>
  </si>
  <si>
    <t>Higuera de la Sierra</t>
  </si>
  <si>
    <t>Hinojales</t>
  </si>
  <si>
    <t>Hinojos</t>
  </si>
  <si>
    <t>ES521C1</t>
  </si>
  <si>
    <t>Isla Cristina</t>
  </si>
  <si>
    <t>Jabugo</t>
  </si>
  <si>
    <t>Lepe</t>
  </si>
  <si>
    <t>Linares de la Sierra</t>
  </si>
  <si>
    <t>Lucena del Puerto</t>
  </si>
  <si>
    <t>Manzanilla</t>
  </si>
  <si>
    <t>Marines, Los</t>
  </si>
  <si>
    <t>Minas de Riotinto</t>
  </si>
  <si>
    <t>Moguer</t>
  </si>
  <si>
    <t>Nava, La</t>
  </si>
  <si>
    <t>Nerva</t>
  </si>
  <si>
    <t>Niebla</t>
  </si>
  <si>
    <t>Palma del Condado,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</si>
  <si>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</si>
  <si>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</si>
  <si>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</si>
  <si>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</si>
  <si>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</si>
  <si>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</si>
  <si>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</si>
  <si>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</si>
  <si>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</si>
  <si>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</si>
  <si>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</si>
  <si>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</si>
  <si>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</si>
  <si>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</si>
  <si>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</si>
  <si>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</si>
  <si>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</si>
  <si>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</si>
  <si>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</si>
  <si>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</si>
  <si>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</si>
  <si>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</si>
  <si>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</si>
  <si>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</si>
  <si>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</si>
  <si>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Zarza-Perrunal, La</t>
  </si>
  <si>
    <t>ES241</t>
  </si>
  <si>
    <t>Abiego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</si>
  <si>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</si>
  <si>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</si>
  <si>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</si>
  <si>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</si>
  <si>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</si>
  <si>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</si>
  <si>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</si>
  <si>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</si>
  <si>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</si>
  <si>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</si>
  <si>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</si>
  <si>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</si>
  <si>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</si>
  <si>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</si>
  <si>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</si>
  <si>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</si>
  <si>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</si>
  <si>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</si>
  <si>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</si>
  <si>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</si>
  <si>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</si>
  <si>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</si>
  <si>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</si>
  <si>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</si>
  <si>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</si>
  <si>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</si>
  <si>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</si>
  <si>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</si>
  <si>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</si>
  <si>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</si>
  <si>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</si>
  <si>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</si>
  <si>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</si>
  <si>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</si>
  <si>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</si>
  <si>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</si>
  <si>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</si>
  <si>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</si>
  <si>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</si>
  <si>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</si>
  <si>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</si>
  <si>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</si>
  <si>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</si>
  <si>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</si>
  <si>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</si>
  <si>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</si>
  <si>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</si>
  <si>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</si>
  <si>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</si>
  <si>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</si>
  <si>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</si>
  <si>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</si>
  <si>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</si>
  <si>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</si>
  <si>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</si>
  <si>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</si>
  <si>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</si>
  <si>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</si>
  <si>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</si>
  <si>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</si>
  <si>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</si>
  <si>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</si>
  <si>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</si>
  <si>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</si>
  <si>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</si>
  <si>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</si>
  <si>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</si>
  <si>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</si>
  <si>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</si>
  <si>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</si>
  <si>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</si>
  <si>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</si>
  <si>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</si>
  <si>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</si>
  <si>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</si>
  <si>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</si>
  <si>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</si>
  <si>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</si>
  <si>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</si>
  <si>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</si>
  <si>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</si>
  <si>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</si>
  <si>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</si>
  <si>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</si>
  <si>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</si>
  <si>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</si>
  <si>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</si>
  <si>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</si>
  <si>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</si>
  <si>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Fueva, La</t>
  </si>
  <si>
    <t>Gistaín</t>
  </si>
  <si>
    <t>Grado, El</t>
  </si>
  <si>
    <t>Grañén</t>
  </si>
  <si>
    <t>Graus</t>
  </si>
  <si>
    <t>Gurrea de Gállego</t>
  </si>
  <si>
    <t>Hoz de Jaca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</si>
  <si>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</si>
  <si>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</si>
  <si>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</si>
  <si>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</si>
  <si>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</si>
  <si>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</si>
  <si>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</si>
  <si>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</si>
  <si>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</si>
  <si>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</si>
  <si>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</si>
  <si>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</si>
  <si>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</si>
  <si>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</si>
  <si>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</si>
  <si>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</si>
  <si>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</si>
  <si>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</si>
  <si>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</si>
  <si>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</si>
  <si>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</si>
  <si>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</si>
  <si>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</si>
  <si>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</si>
  <si>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</si>
  <si>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</si>
  <si>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</si>
  <si>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</si>
  <si>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</si>
  <si>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</si>
  <si>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</si>
  <si>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</si>
  <si>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</si>
  <si>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Riglos,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</si>
  <si>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</si>
  <si>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</si>
  <si>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</si>
  <si>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</si>
  <si>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</si>
  <si>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</si>
  <si>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</si>
  <si>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</si>
  <si>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</si>
  <si>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Castro, La</t>
  </si>
  <si>
    <t>Puente de Montañana</t>
  </si>
  <si>
    <t>Puértolas</t>
  </si>
  <si>
    <t>Pueyo de Araguás,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</si>
  <si>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</si>
  <si>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</si>
  <si>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</si>
  <si>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</si>
  <si>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</si>
  <si>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</si>
  <si>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</si>
  <si>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</si>
  <si>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</si>
  <si>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</si>
  <si>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</si>
  <si>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</si>
  <si>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</si>
  <si>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</si>
  <si>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</si>
  <si>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</si>
  <si>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</si>
  <si>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</si>
  <si>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</si>
  <si>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</si>
  <si>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</si>
  <si>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</si>
  <si>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</si>
  <si>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</si>
  <si>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</si>
  <si>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</si>
  <si>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</si>
  <si>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</si>
  <si>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</si>
  <si>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</si>
  <si>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</si>
  <si>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</si>
  <si>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</si>
  <si>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</si>
  <si>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</si>
  <si>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</si>
  <si>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</si>
  <si>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</si>
  <si>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</si>
  <si>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</si>
  <si>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</si>
  <si>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</si>
  <si>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</si>
  <si>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</si>
  <si>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</si>
  <si>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</si>
  <si>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</si>
  <si>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</si>
  <si>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</si>
  <si>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</si>
  <si>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</si>
  <si>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</si>
  <si>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Sotonera, La</t>
  </si>
  <si>
    <t>Lupiñén-Ortilla</t>
  </si>
  <si>
    <t>Santa María de Dulcis</t>
  </si>
  <si>
    <t>Aínsa-Sobrarbe</t>
  </si>
  <si>
    <t>Hoz y Costean</t>
  </si>
  <si>
    <t>Vencillón</t>
  </si>
  <si>
    <t>ES616</t>
  </si>
  <si>
    <t>Albanchez de Mágina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</si>
  <si>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</si>
  <si>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</si>
  <si>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</si>
  <si>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</si>
  <si>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</si>
  <si>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</si>
  <si>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</si>
  <si>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</si>
  <si>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</si>
  <si>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</si>
  <si>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</si>
  <si>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</si>
  <si>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</si>
  <si>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</si>
  <si>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</si>
  <si>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</si>
  <si>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</si>
  <si>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</si>
  <si>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</si>
  <si>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Carolina, La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</si>
  <si>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</si>
  <si>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</si>
  <si>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</si>
  <si>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</si>
  <si>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</si>
  <si>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</si>
  <si>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</si>
  <si>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Espeluy</t>
  </si>
  <si>
    <t>Frailes</t>
  </si>
  <si>
    <t>Fuensanta de Martos</t>
  </si>
  <si>
    <t>Fuerte del Rey</t>
  </si>
  <si>
    <t>ES527L1</t>
  </si>
  <si>
    <t>Jaén</t>
  </si>
  <si>
    <t>Génave</t>
  </si>
  <si>
    <t>Guardia de Jaén, La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</si>
  <si>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</si>
  <si>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</si>
  <si>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</si>
  <si>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</si>
  <si>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</si>
  <si>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</si>
  <si>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</si>
  <si>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</si>
  <si>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Iruela, La</t>
  </si>
  <si>
    <t>Iznatoraf</t>
  </si>
  <si>
    <t>Jabalquinto</t>
  </si>
  <si>
    <t>ES527C1</t>
  </si>
  <si>
    <t>Jamilena</t>
  </si>
  <si>
    <t>Jimena</t>
  </si>
  <si>
    <t>Jódar</t>
  </si>
  <si>
    <t>Larva</t>
  </si>
  <si>
    <t>Linares</t>
  </si>
  <si>
    <t>ES544C1</t>
  </si>
  <si>
    <t>ES544L1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</si>
  <si>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</si>
  <si>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</si>
  <si>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</si>
  <si>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</si>
  <si>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</si>
  <si>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</si>
  <si>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</si>
  <si>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</si>
  <si>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</si>
  <si>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</si>
  <si>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</si>
  <si>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</si>
  <si>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</si>
  <si>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</si>
  <si>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</si>
  <si>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Segura, La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</si>
  <si>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</si>
  <si>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</si>
  <si>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</si>
  <si>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</si>
  <si>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</si>
  <si>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</si>
  <si>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</si>
  <si>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</si>
  <si>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</si>
  <si>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</si>
  <si>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</si>
  <si>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</si>
  <si>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</si>
  <si>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</si>
  <si>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</si>
  <si>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</si>
  <si>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</si>
  <si>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</si>
  <si>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</si>
  <si>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</si>
  <si>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</si>
  <si>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</si>
  <si>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</si>
  <si>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Villares, Los</t>
  </si>
  <si>
    <t>Villarrodrigo</t>
  </si>
  <si>
    <t>Cárcheles</t>
  </si>
  <si>
    <t>Bedmar y Garcíez</t>
  </si>
  <si>
    <t>Villatorres</t>
  </si>
  <si>
    <t>Santiago-Pontones</t>
  </si>
  <si>
    <t>Arroyo del Ojanco</t>
  </si>
  <si>
    <t>ES413</t>
  </si>
  <si>
    <t>Acebedo</t>
  </si>
  <si>
    <t>Algadefe</t>
  </si>
  <si>
    <t>Alija del Infantado</t>
  </si>
  <si>
    <t>Almanza</t>
  </si>
  <si>
    <t>Antigua, La</t>
  </si>
  <si>
    <t>Ardón</t>
  </si>
  <si>
    <t>Arganza</t>
  </si>
  <si>
    <t>Astorga</t>
  </si>
  <si>
    <t>Balboa</t>
  </si>
  <si>
    <t>Bañeza, La</t>
  </si>
  <si>
    <t>Barjas</t>
  </si>
  <si>
    <t>Barrios de Luna,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</si>
  <si>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</si>
  <si>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</si>
  <si>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</si>
  <si>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</si>
  <si>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</si>
  <si>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</si>
  <si>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</si>
  <si>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</si>
  <si>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</si>
  <si>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ES057L1</t>
  </si>
  <si>
    <t>Ponferrada</t>
  </si>
  <si>
    <t>Brazuelo</t>
  </si>
  <si>
    <t>Burgo Ranero, El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</si>
  <si>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</si>
  <si>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</si>
  <si>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</si>
  <si>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</si>
  <si>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</si>
  <si>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</si>
  <si>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</si>
  <si>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</si>
  <si>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</si>
  <si>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</si>
  <si>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</si>
  <si>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</si>
  <si>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</si>
  <si>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</si>
  <si>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</si>
  <si>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</si>
  <si>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</si>
  <si>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</si>
  <si>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</si>
  <si>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</si>
  <si>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</si>
  <si>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</si>
  <si>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</si>
  <si>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</si>
  <si>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</si>
  <si>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</si>
  <si>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</si>
  <si>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</si>
  <si>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</si>
  <si>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</si>
  <si>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</si>
  <si>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</si>
  <si>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</si>
  <si>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</si>
  <si>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ES523L1</t>
  </si>
  <si>
    <t>León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</si>
  <si>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</si>
  <si>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</si>
  <si>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</si>
  <si>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</si>
  <si>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</si>
  <si>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</si>
  <si>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Ercina, La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</si>
  <si>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</si>
  <si>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</si>
  <si>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</si>
  <si>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</si>
  <si>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</si>
  <si>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</si>
  <si>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</si>
  <si>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</si>
  <si>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</si>
  <si>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</si>
  <si>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</si>
  <si>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</si>
  <si>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</si>
  <si>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</si>
  <si>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</si>
  <si>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</si>
  <si>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</si>
  <si>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ES523C1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</si>
  <si>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</si>
  <si>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</si>
  <si>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</si>
  <si>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</si>
  <si>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</si>
  <si>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</si>
  <si>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</si>
  <si>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</si>
  <si>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</si>
  <si>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</si>
  <si>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</si>
  <si>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</si>
  <si>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</si>
  <si>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</si>
  <si>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Omañas,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</si>
  <si>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</si>
  <si>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</si>
  <si>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</si>
  <si>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</si>
  <si>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</si>
  <si>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</si>
  <si>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</si>
  <si>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</si>
  <si>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Gordón, La</t>
  </si>
  <si>
    <t>ES057C1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</si>
  <si>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</si>
  <si>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</si>
  <si>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</si>
  <si>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</si>
  <si>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</si>
  <si>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</si>
  <si>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</si>
  <si>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</si>
  <si>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</si>
  <si>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</si>
  <si>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</si>
  <si>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</si>
  <si>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</si>
  <si>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</si>
  <si>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</si>
  <si>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</si>
  <si>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Robla, La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</si>
  <si>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</si>
  <si>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</si>
  <si>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</si>
  <si>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</si>
  <si>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</si>
  <si>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</si>
  <si>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</si>
  <si>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</si>
  <si>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</si>
  <si>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</si>
  <si>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</si>
  <si>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</si>
  <si>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</si>
  <si>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</si>
  <si>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</si>
  <si>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</si>
  <si>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</si>
  <si>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</si>
  <si>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</si>
  <si>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</si>
  <si>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</si>
  <si>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</si>
  <si>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</si>
  <si>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</si>
  <si>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</si>
  <si>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</si>
  <si>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</si>
  <si>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</si>
  <si>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</si>
  <si>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</si>
  <si>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</si>
  <si>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</si>
  <si>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</si>
  <si>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</si>
  <si>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</si>
  <si>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</si>
  <si>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</si>
  <si>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</si>
  <si>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</si>
  <si>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</si>
  <si>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</si>
  <si>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</si>
  <si>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</si>
  <si>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</si>
  <si>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</si>
  <si>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</si>
  <si>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</si>
  <si>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</si>
  <si>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</si>
  <si>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</si>
  <si>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</si>
  <si>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Vecilla, La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</si>
  <si>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</si>
  <si>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</si>
  <si>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</si>
  <si>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</si>
  <si>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</si>
  <si>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</si>
  <si>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</si>
  <si>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</si>
  <si>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</si>
  <si>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</si>
  <si>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</si>
  <si>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</si>
  <si>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</si>
  <si>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</si>
  <si>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</si>
  <si>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</si>
  <si>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</si>
  <si>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</si>
  <si>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</si>
  <si>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</si>
  <si>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</si>
  <si>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</si>
  <si>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</si>
  <si>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</si>
  <si>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</si>
  <si>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</si>
  <si>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</si>
  <si>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</si>
  <si>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</si>
  <si>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</si>
  <si>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</si>
  <si>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</si>
  <si>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</si>
  <si>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</si>
  <si>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ES513</t>
  </si>
  <si>
    <t>Abella de la Conca</t>
  </si>
  <si>
    <t>Àger</t>
  </si>
  <si>
    <t>Agramunt</t>
  </si>
  <si>
    <t>Alamús, Els</t>
  </si>
  <si>
    <t>ES528L1</t>
  </si>
  <si>
    <t>Lleida</t>
  </si>
  <si>
    <t>Alàs i Cerc</t>
  </si>
  <si>
    <t>Albagés, L'</t>
  </si>
  <si>
    <t>Albatàrrec</t>
  </si>
  <si>
    <t>Albesa</t>
  </si>
  <si>
    <t>Albi, L'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</si>
  <si>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</si>
  <si>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</si>
  <si>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</si>
  <si>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</si>
  <si>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</si>
  <si>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</si>
  <si>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</si>
  <si>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</si>
  <si>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</si>
  <si>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</si>
  <si>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</si>
  <si>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</si>
  <si>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</si>
  <si>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</si>
  <si>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</si>
  <si>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</si>
  <si>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</si>
  <si>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Bar, El</t>
  </si>
  <si>
    <t>Arres</t>
  </si>
  <si>
    <t>Arsèguel</t>
  </si>
  <si>
    <t>Artesa de Lleida</t>
  </si>
  <si>
    <t>Artesa de Segre</t>
  </si>
  <si>
    <t>Sentiu de Sió, La</t>
  </si>
  <si>
    <t>Aspa</t>
  </si>
  <si>
    <t>Avellanes i Santa Linya, Les</t>
  </si>
  <si>
    <t>Aitona</t>
  </si>
  <si>
    <t>Baix Pallars</t>
  </si>
  <si>
    <t>Balaguer</t>
  </si>
  <si>
    <t>Barbens</t>
  </si>
  <si>
    <t>Baronia de Rialb, La</t>
  </si>
  <si>
    <t>Vall de Boí, La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</si>
  <si>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</si>
  <si>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</si>
  <si>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</si>
  <si>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</si>
  <si>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</si>
  <si>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</si>
  <si>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</si>
  <si>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</si>
  <si>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</si>
  <si>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</si>
  <si>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</si>
  <si>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</si>
  <si>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Bòrdes, Es</t>
  </si>
  <si>
    <t>Borges Blanques, Les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</si>
  <si>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</si>
  <si>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</si>
  <si>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</si>
  <si>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</si>
  <si>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</si>
  <si>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</si>
  <si>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</si>
  <si>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</si>
  <si>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</si>
  <si>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</si>
  <si>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</si>
  <si>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</si>
  <si>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</si>
  <si>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</si>
  <si>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</si>
  <si>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Cogul, El</t>
  </si>
  <si>
    <t>Coll de Nargó</t>
  </si>
  <si>
    <t>Corbins</t>
  </si>
  <si>
    <t>Cubells</t>
  </si>
  <si>
    <t>Espluga Calba, L'</t>
  </si>
  <si>
    <t>Espot</t>
  </si>
  <si>
    <t>Estaràs</t>
  </si>
  <si>
    <t>Esterri d'Àneu</t>
  </si>
  <si>
    <t>Esterri de Cardós</t>
  </si>
  <si>
    <t>Estamariu</t>
  </si>
  <si>
    <t>Farrera</t>
  </si>
  <si>
    <t>Floresta, La</t>
  </si>
  <si>
    <t>Fondarella</t>
  </si>
  <si>
    <t>Foradada</t>
  </si>
  <si>
    <t>Fuliola, La</t>
  </si>
  <si>
    <t>Fulleda</t>
  </si>
  <si>
    <t>Gavet de la Conca</t>
  </si>
  <si>
    <t>Golmés</t>
  </si>
  <si>
    <t>Gósol</t>
  </si>
  <si>
    <t>Granadella, La</t>
  </si>
  <si>
    <t>Granja d'Escarp, La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</si>
  <si>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</si>
  <si>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</si>
  <si>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</si>
  <si>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</si>
  <si>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</si>
  <si>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</si>
  <si>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</si>
  <si>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</si>
  <si>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</si>
  <si>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</si>
  <si>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</si>
  <si>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</si>
  <si>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ES528C1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</si>
  <si>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</si>
  <si>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</si>
  <si>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</si>
  <si>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</si>
  <si>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</si>
  <si>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</si>
  <si>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</si>
  <si>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</si>
  <si>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</si>
  <si>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</si>
  <si>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</si>
  <si>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</si>
  <si>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</si>
  <si>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</si>
  <si>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</si>
  <si>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Molsosa, La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</si>
  <si>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</si>
  <si>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</si>
  <si>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</si>
  <si>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</si>
  <si>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</si>
  <si>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</si>
  <si>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</si>
  <si>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</si>
  <si>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</si>
  <si>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</si>
  <si>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</si>
  <si>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</si>
  <si>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</si>
  <si>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Oluges, Les</t>
  </si>
  <si>
    <t>Omellons, Els</t>
  </si>
  <si>
    <t>Omells de na Gaia, Els</t>
  </si>
  <si>
    <t>Organyà</t>
  </si>
  <si>
    <t>Os de Balaguer</t>
  </si>
  <si>
    <t>Ossó de Sió</t>
  </si>
  <si>
    <t>Palau d'Anglesola, El</t>
  </si>
  <si>
    <t>Conca de Dalt</t>
  </si>
  <si>
    <t>Coma i la Pedra, La</t>
  </si>
  <si>
    <t>Penelles</t>
  </si>
  <si>
    <t>Peramola</t>
  </si>
  <si>
    <t>Pinell de Solsonès</t>
  </si>
  <si>
    <t>Pinós</t>
  </si>
  <si>
    <t>Poal, El</t>
  </si>
  <si>
    <t>Pobla de Cérvoles, La</t>
  </si>
  <si>
    <t>Bellaguarda</t>
  </si>
  <si>
    <t>Pobla de Segur, La</t>
  </si>
  <si>
    <t>Ponts</t>
  </si>
  <si>
    <t>Pont de Suert, El</t>
  </si>
  <si>
    <t>Portella, La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</si>
  <si>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</si>
  <si>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</si>
  <si>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</si>
  <si>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</si>
  <si>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</si>
  <si>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</si>
  <si>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</si>
  <si>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</si>
  <si>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</si>
  <si>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</si>
  <si>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</si>
  <si>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</si>
  <si>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</si>
  <si>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</si>
  <si>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</si>
  <si>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</si>
  <si>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</si>
  <si>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</si>
  <si>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</si>
  <si>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</si>
  <si>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</si>
  <si>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d'Urgell, La</t>
  </si>
  <si>
    <t>Seròs</t>
  </si>
  <si>
    <t>Sidamon</t>
  </si>
  <si>
    <t>Soleràs, El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</si>
  <si>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</si>
  <si>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</si>
  <si>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</si>
  <si>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</si>
  <si>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</si>
  <si>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</si>
  <si>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</si>
  <si>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</si>
  <si>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</si>
  <si>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</si>
  <si>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</si>
  <si>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</si>
  <si>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</si>
  <si>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</si>
  <si>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</si>
  <si>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Torms, Els</t>
  </si>
  <si>
    <t>Tornabous</t>
  </si>
  <si>
    <t>Torrebesses</t>
  </si>
  <si>
    <t>Torre de Cabdella, La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</si>
  <si>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</si>
  <si>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</si>
  <si>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</si>
  <si>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</si>
  <si>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</si>
  <si>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</si>
  <si>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</si>
  <si>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Valira, Les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</si>
  <si>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</si>
  <si>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</si>
  <si>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</si>
  <si>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</si>
  <si>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</si>
  <si>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</si>
  <si>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</si>
  <si>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</si>
  <si>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</si>
  <si>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</si>
  <si>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</si>
  <si>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Vilosell, El</t>
  </si>
  <si>
    <t>Vilanova de la Barca</t>
  </si>
  <si>
    <t>Vinaixa</t>
  </si>
  <si>
    <t>Vall de Cardós</t>
  </si>
  <si>
    <t>Sant Martí de Riucorb</t>
  </si>
  <si>
    <t>Guingueta d'Àneu, La</t>
  </si>
  <si>
    <t>Castell de Mur</t>
  </si>
  <si>
    <t>Ribera d'Ondara</t>
  </si>
  <si>
    <t>Valls d'Aguilar, Les</t>
  </si>
  <si>
    <t>Torrefeta i Florejacs</t>
  </si>
  <si>
    <t>Fígols i Alinyà</t>
  </si>
  <si>
    <t>Vansa i Fórnols, La</t>
  </si>
  <si>
    <t>Josa i Tuixén</t>
  </si>
  <si>
    <t>Plans de Sió, Els</t>
  </si>
  <si>
    <t>Gimenells i el Pla de la Font</t>
  </si>
  <si>
    <t>Riu de Cerdanya</t>
  </si>
  <si>
    <t>ES230</t>
  </si>
  <si>
    <t>Ábalos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</si>
  <si>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</si>
  <si>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</si>
  <si>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</si>
  <si>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</si>
  <si>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</si>
  <si>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</si>
  <si>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</si>
  <si>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</si>
  <si>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</si>
  <si>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</si>
  <si>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</si>
  <si>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</si>
  <si>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</si>
  <si>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</si>
  <si>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</si>
  <si>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</si>
  <si>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</si>
  <si>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</si>
  <si>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</si>
  <si>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</si>
  <si>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</si>
  <si>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</si>
  <si>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</si>
  <si>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</si>
  <si>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</si>
  <si>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</si>
  <si>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</si>
  <si>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</si>
  <si>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</si>
  <si>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</si>
  <si>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</si>
  <si>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</si>
  <si>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</si>
  <si>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</si>
  <si>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</si>
  <si>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</si>
  <si>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</si>
  <si>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</si>
  <si>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</si>
  <si>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</si>
  <si>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</si>
  <si>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</si>
  <si>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</si>
  <si>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</si>
  <si>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</si>
  <si>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</si>
  <si>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</si>
  <si>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</si>
  <si>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</si>
  <si>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</si>
  <si>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</si>
  <si>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</si>
  <si>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</si>
  <si>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</si>
  <si>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</si>
  <si>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</si>
  <si>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</si>
  <si>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</si>
  <si>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</si>
  <si>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</si>
  <si>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</si>
  <si>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</si>
  <si>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</si>
  <si>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</si>
  <si>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</si>
  <si>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</si>
  <si>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</si>
  <si>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</si>
  <si>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</si>
  <si>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</si>
  <si>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</si>
  <si>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</si>
  <si>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</si>
  <si>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</si>
  <si>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</si>
  <si>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</si>
  <si>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</si>
  <si>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</si>
  <si>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</si>
  <si>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</si>
  <si>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</si>
  <si>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</si>
  <si>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</si>
  <si>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</si>
  <si>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</si>
  <si>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</si>
  <si>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ES018C1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</si>
  <si>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</si>
  <si>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</si>
  <si>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</si>
  <si>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</si>
  <si>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</si>
  <si>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</si>
  <si>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</si>
  <si>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</si>
  <si>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</si>
  <si>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</si>
  <si>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</si>
  <si>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</si>
  <si>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</si>
  <si>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</si>
  <si>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</si>
  <si>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</si>
  <si>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</si>
  <si>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</si>
  <si>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</si>
  <si>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</si>
  <si>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</si>
  <si>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</si>
  <si>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</si>
  <si>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</si>
  <si>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</si>
  <si>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</si>
  <si>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</si>
  <si>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</si>
  <si>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</si>
  <si>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Cameros, El</t>
  </si>
  <si>
    <t>Redal,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</si>
  <si>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</si>
  <si>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</si>
  <si>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</si>
  <si>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</si>
  <si>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</si>
  <si>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</si>
  <si>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</si>
  <si>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</si>
  <si>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</si>
  <si>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</si>
  <si>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</si>
  <si>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</si>
  <si>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</si>
  <si>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</si>
  <si>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</si>
  <si>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</si>
  <si>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</si>
  <si>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</si>
  <si>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</si>
  <si>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</si>
  <si>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</si>
  <si>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</si>
  <si>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</si>
  <si>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</si>
  <si>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</si>
  <si>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</si>
  <si>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</si>
  <si>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</si>
  <si>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</si>
  <si>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</si>
  <si>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</si>
  <si>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</si>
  <si>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</si>
  <si>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</si>
  <si>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</si>
  <si>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</si>
  <si>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</si>
  <si>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</si>
  <si>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</si>
  <si>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</si>
  <si>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</si>
  <si>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</si>
  <si>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Arnedo,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</si>
  <si>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</si>
  <si>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</si>
  <si>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</si>
  <si>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</si>
  <si>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</si>
  <si>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</si>
  <si>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</si>
  <si>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</si>
  <si>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</si>
  <si>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</si>
  <si>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</si>
  <si>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</si>
  <si>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ES112</t>
  </si>
  <si>
    <t>Abadín</t>
  </si>
  <si>
    <t>Alfoz</t>
  </si>
  <si>
    <t>Antas de Ulla</t>
  </si>
  <si>
    <t>Baleira</t>
  </si>
  <si>
    <t>Barreiros</t>
  </si>
  <si>
    <t>Becerreá</t>
  </si>
  <si>
    <t>Begonte</t>
  </si>
  <si>
    <t>ES031L1</t>
  </si>
  <si>
    <t>Lugo</t>
  </si>
  <si>
    <t>Bóveda</t>
  </si>
  <si>
    <t>Carballedo</t>
  </si>
  <si>
    <t>Castro de Rei</t>
  </si>
  <si>
    <t>Castroverde</t>
  </si>
  <si>
    <t>Cervantes</t>
  </si>
  <si>
    <t>Cervo</t>
  </si>
  <si>
    <t>Corgo, O</t>
  </si>
  <si>
    <t>Cospeito</t>
  </si>
  <si>
    <t>Chantada</t>
  </si>
  <si>
    <t>Folgoso do Courel</t>
  </si>
  <si>
    <t>Fonsagrada, A</t>
  </si>
  <si>
    <t>Foz</t>
  </si>
  <si>
    <t>Friol</t>
  </si>
  <si>
    <t>Xermade</t>
  </si>
  <si>
    <t>Guitiriz</t>
  </si>
  <si>
    <t>Guntín</t>
  </si>
  <si>
    <t>Incio, O</t>
  </si>
  <si>
    <t>Xove</t>
  </si>
  <si>
    <t>Láncara</t>
  </si>
  <si>
    <t>Lourenzá</t>
  </si>
  <si>
    <t>ES031C1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</si>
  <si>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</si>
  <si>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</si>
  <si>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</si>
  <si>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</si>
  <si>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</si>
  <si>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</si>
  <si>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</si>
  <si>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Nogais, As</t>
  </si>
  <si>
    <t>Ourol</t>
  </si>
  <si>
    <t>Outeiro de Rei</t>
  </si>
  <si>
    <t>Palas de Rei</t>
  </si>
  <si>
    <t>Pantón</t>
  </si>
  <si>
    <t>Paradela</t>
  </si>
  <si>
    <t>Páramo, O</t>
  </si>
  <si>
    <t>Pastoriza, A</t>
  </si>
  <si>
    <t>Pedrafita do Cebreiro</t>
  </si>
  <si>
    <t>Pol</t>
  </si>
  <si>
    <t>Pobra do Brollón, A</t>
  </si>
  <si>
    <t>Pontenova, A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</si>
  <si>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</si>
  <si>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</si>
  <si>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</si>
  <si>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</si>
  <si>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</si>
  <si>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</si>
  <si>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</si>
  <si>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</si>
  <si>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</si>
  <si>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Saviñao, O</t>
  </si>
  <si>
    <t>Sober</t>
  </si>
  <si>
    <t>Taboada</t>
  </si>
  <si>
    <t>Trabada</t>
  </si>
  <si>
    <t>Triacastela</t>
  </si>
  <si>
    <t>Valadouro, O</t>
  </si>
  <si>
    <t>Vicedo, O</t>
  </si>
  <si>
    <t>Vilalba</t>
  </si>
  <si>
    <t>Viveiro</t>
  </si>
  <si>
    <t>Baralla</t>
  </si>
  <si>
    <t>Burela</t>
  </si>
  <si>
    <t>ES300</t>
  </si>
  <si>
    <t>Acebeda, La</t>
  </si>
  <si>
    <t>Ajalvir</t>
  </si>
  <si>
    <t>Alameda del Valle</t>
  </si>
  <si>
    <t>Álamo, El</t>
  </si>
  <si>
    <t>Alcalá de Henares</t>
  </si>
  <si>
    <t>ES511C1</t>
  </si>
  <si>
    <t>Alcobendas</t>
  </si>
  <si>
    <t>ES535C1</t>
  </si>
  <si>
    <t>ES001K1</t>
  </si>
  <si>
    <t>Alcorcón</t>
  </si>
  <si>
    <t>ES517C1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</si>
  <si>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</si>
  <si>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</si>
  <si>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</si>
  <si>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</si>
  <si>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</si>
  <si>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</si>
  <si>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</si>
  <si>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Atazar, El</t>
  </si>
  <si>
    <t>Batres</t>
  </si>
  <si>
    <t>Becerril de la Sierra</t>
  </si>
  <si>
    <t>Belmonte de Tajo</t>
  </si>
  <si>
    <t>Berzosa del Lozoya</t>
  </si>
  <si>
    <t>Berrueco, El</t>
  </si>
  <si>
    <t>Boadilla del Monte</t>
  </si>
  <si>
    <t>Boalo, El</t>
  </si>
  <si>
    <t>Braojos</t>
  </si>
  <si>
    <t>Brea de Tajo</t>
  </si>
  <si>
    <t>Brunete</t>
  </si>
  <si>
    <t>Buitrago del Lozoya</t>
  </si>
  <si>
    <t>Bustarviejo</t>
  </si>
  <si>
    <t>Cabanillas de la Sierra</t>
  </si>
  <si>
    <t>Cabrera, La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</si>
  <si>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</si>
  <si>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</si>
  <si>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</si>
  <si>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</si>
  <si>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</si>
  <si>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</si>
  <si>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</si>
  <si>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</si>
  <si>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</si>
  <si>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</si>
  <si>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</si>
  <si>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</si>
  <si>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</si>
  <si>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</si>
  <si>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</si>
  <si>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</si>
  <si>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</si>
  <si>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ES541C1</t>
  </si>
  <si>
    <t>Corpa</t>
  </si>
  <si>
    <t>Coslada</t>
  </si>
  <si>
    <t>ES038C1</t>
  </si>
  <si>
    <t>Cubas de la Sagra</t>
  </si>
  <si>
    <t>Chapinería</t>
  </si>
  <si>
    <t>Chinchón</t>
  </si>
  <si>
    <t>Daganzo de Arriba</t>
  </si>
  <si>
    <t>Escorial, El</t>
  </si>
  <si>
    <t>Estremera</t>
  </si>
  <si>
    <t>Fresnedillas de la Oliva</t>
  </si>
  <si>
    <t>Fresno de Torote</t>
  </si>
  <si>
    <t>Fuenlabrada</t>
  </si>
  <si>
    <t>ES509C1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</si>
  <si>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</si>
  <si>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</si>
  <si>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</si>
  <si>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</si>
  <si>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</si>
  <si>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</si>
  <si>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</si>
  <si>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ES518C1</t>
  </si>
  <si>
    <t>Griñón</t>
  </si>
  <si>
    <t>Guadalix de la Sierra</t>
  </si>
  <si>
    <t>Guadarrama</t>
  </si>
  <si>
    <t>Hiruela, La</t>
  </si>
  <si>
    <t>Horcajo de la Sierra-Aoslos</t>
  </si>
  <si>
    <t>Horcajuelo de la Sierra</t>
  </si>
  <si>
    <t>Hoyo de Manzanares</t>
  </si>
  <si>
    <t>Humanes de Madrid</t>
  </si>
  <si>
    <t>Leganés</t>
  </si>
  <si>
    <t>ES513C1</t>
  </si>
  <si>
    <t>Loeches</t>
  </si>
  <si>
    <t>Lozoya</t>
  </si>
  <si>
    <t>Madarcos</t>
  </si>
  <si>
    <t>ES001C1</t>
  </si>
  <si>
    <t>Majadahonda</t>
  </si>
  <si>
    <t>ES067C1</t>
  </si>
  <si>
    <t>Manzanares el Real</t>
  </si>
  <si>
    <t>Meco</t>
  </si>
  <si>
    <t>Mejorada del Campo</t>
  </si>
  <si>
    <t>Miraflores de la Sierra</t>
  </si>
  <si>
    <t>Molar, El</t>
  </si>
  <si>
    <t>Molinos, Los</t>
  </si>
  <si>
    <t>Montejo de la Sierra</t>
  </si>
  <si>
    <t>Moraleja de Enmedio</t>
  </si>
  <si>
    <t>Moralzarzal</t>
  </si>
  <si>
    <t>Morata de Tajuña</t>
  </si>
  <si>
    <t>Móstoles</t>
  </si>
  <si>
    <t>ES504C1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</si>
  <si>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</si>
  <si>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</si>
  <si>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</si>
  <si>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</si>
  <si>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</si>
  <si>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</si>
  <si>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</si>
  <si>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</si>
  <si>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</si>
  <si>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</si>
  <si>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</si>
  <si>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ES030C1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</si>
  <si>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</si>
  <si>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</si>
  <si>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</si>
  <si>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</si>
  <si>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</si>
  <si>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</si>
  <si>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</si>
  <si>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</si>
  <si>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</si>
  <si>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ES036C1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</si>
  <si>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</si>
  <si>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</si>
  <si>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</si>
  <si>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</si>
  <si>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</si>
  <si>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</si>
  <si>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</si>
  <si>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</si>
  <si>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ES555C1</t>
  </si>
  <si>
    <t>Robledillo de la Jara</t>
  </si>
  <si>
    <t>Robledo de Chavela</t>
  </si>
  <si>
    <t>Robregordo</t>
  </si>
  <si>
    <t>Rozas de Madrid, Las</t>
  </si>
  <si>
    <t>ES047C1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</si>
  <si>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</si>
  <si>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</si>
  <si>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</si>
  <si>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</si>
  <si>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</si>
  <si>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</si>
  <si>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</si>
  <si>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ES058C1</t>
  </si>
  <si>
    <t>Santa María de la Alameda</t>
  </si>
  <si>
    <t>Santorcaz</t>
  </si>
  <si>
    <t>Santos de la Humosa, Los</t>
  </si>
  <si>
    <t>Serna del Monte, La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</si>
  <si>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</si>
  <si>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</si>
  <si>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</si>
  <si>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</si>
  <si>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</si>
  <si>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</si>
  <si>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</si>
  <si>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</si>
  <si>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ES534C1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</si>
  <si>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</si>
  <si>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</si>
  <si>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</si>
  <si>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</si>
  <si>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</si>
  <si>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</si>
  <si>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</si>
  <si>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</si>
  <si>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</si>
  <si>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</si>
  <si>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</si>
  <si>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</si>
  <si>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</si>
  <si>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ES549C1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</si>
  <si>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</si>
  <si>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</si>
  <si>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</si>
  <si>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</si>
  <si>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</si>
  <si>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</si>
  <si>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Vellón, El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</si>
  <si>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</si>
  <si>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</si>
  <si>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</si>
  <si>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</si>
  <si>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</si>
  <si>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</si>
  <si>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</si>
  <si>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</si>
  <si>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</si>
  <si>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</si>
  <si>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</si>
  <si>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</si>
  <si>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</si>
  <si>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</si>
  <si>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</si>
  <si>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</si>
  <si>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</si>
  <si>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</si>
  <si>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ES617</t>
  </si>
  <si>
    <t>Alameda</t>
  </si>
  <si>
    <t>Alcaucín</t>
  </si>
  <si>
    <t>Alfarnate</t>
  </si>
  <si>
    <t>Alfarnatejo</t>
  </si>
  <si>
    <t>Algarrobo</t>
  </si>
  <si>
    <t>Algatocín</t>
  </si>
  <si>
    <t>Alhaurín de la Torre</t>
  </si>
  <si>
    <t>ES006L2</t>
  </si>
  <si>
    <t>Málaga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</si>
  <si>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</si>
  <si>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</si>
  <si>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</si>
  <si>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</si>
  <si>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</si>
  <si>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</si>
  <si>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</si>
  <si>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</si>
  <si>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</si>
  <si>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</si>
  <si>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</si>
  <si>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</si>
  <si>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</si>
  <si>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</si>
  <si>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</si>
  <si>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</si>
  <si>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ES533L1</t>
  </si>
  <si>
    <t>Marbella</t>
  </si>
  <si>
    <t>Benalauría</t>
  </si>
  <si>
    <t>Benalmádena</t>
  </si>
  <si>
    <t>ES539C1</t>
  </si>
  <si>
    <t>Benamargosa</t>
  </si>
  <si>
    <t>Benamocarra</t>
  </si>
  <si>
    <t>Benaoján</t>
  </si>
  <si>
    <t>Benarrabá</t>
  </si>
  <si>
    <t>Borge, El</t>
  </si>
  <si>
    <t>Burgo, El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</si>
  <si>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</si>
  <si>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</si>
  <si>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</si>
  <si>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</si>
  <si>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</si>
  <si>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</si>
  <si>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</si>
  <si>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</si>
  <si>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</si>
  <si>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</si>
  <si>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</si>
  <si>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</si>
  <si>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</si>
  <si>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</si>
  <si>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</si>
  <si>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</si>
  <si>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</si>
  <si>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</si>
  <si>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</si>
  <si>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</si>
  <si>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</si>
  <si>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</si>
  <si>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</si>
  <si>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ES060C1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</si>
  <si>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</si>
  <si>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</si>
  <si>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</si>
  <si>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</si>
  <si>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</si>
  <si>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</si>
  <si>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</si>
  <si>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</si>
  <si>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</si>
  <si>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</si>
  <si>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</si>
  <si>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</si>
  <si>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ES006C1</t>
  </si>
  <si>
    <t>Manilva</t>
  </si>
  <si>
    <t>ES533C1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</si>
  <si>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</si>
  <si>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</si>
  <si>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</si>
  <si>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</si>
  <si>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</si>
  <si>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</si>
  <si>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</si>
  <si>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</si>
  <si>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</si>
  <si>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</si>
  <si>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</si>
  <si>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</si>
  <si>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</si>
  <si>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</si>
  <si>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</si>
  <si>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</si>
  <si>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</si>
  <si>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</si>
  <si>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</si>
  <si>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</si>
  <si>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</si>
  <si>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</si>
  <si>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</si>
  <si>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</si>
  <si>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</si>
  <si>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</si>
  <si>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</si>
  <si>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</si>
  <si>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</si>
  <si>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</si>
  <si>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</si>
  <si>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ES068C1</t>
  </si>
  <si>
    <t>Villanueva de la Concepción</t>
  </si>
  <si>
    <t>Montecorto</t>
  </si>
  <si>
    <t>Serrato</t>
  </si>
  <si>
    <t>ES620</t>
  </si>
  <si>
    <t>Abanilla</t>
  </si>
  <si>
    <t>Abarán</t>
  </si>
  <si>
    <t>Águilas</t>
  </si>
  <si>
    <t>Albudeite</t>
  </si>
  <si>
    <t>Alcantarilla</t>
  </si>
  <si>
    <t>ES007L2</t>
  </si>
  <si>
    <t>Murcia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</si>
  <si>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</si>
  <si>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</si>
  <si>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</si>
  <si>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</si>
  <si>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</si>
  <si>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</si>
  <si>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</si>
  <si>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</si>
  <si>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</si>
  <si>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</si>
  <si>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</si>
  <si>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ES506C1</t>
  </si>
  <si>
    <t>ES506L1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</si>
  <si>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</si>
  <si>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</si>
  <si>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</si>
  <si>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</si>
  <si>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</si>
  <si>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</si>
  <si>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</si>
  <si>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</si>
  <si>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ES545C1</t>
  </si>
  <si>
    <t>ES545L1</t>
  </si>
  <si>
    <t>Lorquí</t>
  </si>
  <si>
    <t>Mazarrón</t>
  </si>
  <si>
    <t>Molina de Segura</t>
  </si>
  <si>
    <t>Moratalla</t>
  </si>
  <si>
    <t>Mula</t>
  </si>
  <si>
    <t>ES007C1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</si>
  <si>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</si>
  <si>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</si>
  <si>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</si>
  <si>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</si>
  <si>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</si>
  <si>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</si>
  <si>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</si>
  <si>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Cotillas, Las</t>
  </si>
  <si>
    <t>Totana</t>
  </si>
  <si>
    <t>Ulea</t>
  </si>
  <si>
    <t>Unión, La</t>
  </si>
  <si>
    <t>Villanueva del Río Segura</t>
  </si>
  <si>
    <t>Yecla</t>
  </si>
  <si>
    <t>Santomera</t>
  </si>
  <si>
    <t>Alcázares, Los</t>
  </si>
  <si>
    <t>ES220</t>
  </si>
  <si>
    <t>Abáigar</t>
  </si>
  <si>
    <t>Abárzuza</t>
  </si>
  <si>
    <t>Abartzuza</t>
  </si>
  <si>
    <t>Abaurregaina</t>
  </si>
  <si>
    <t>Abaurrea Alta</t>
  </si>
  <si>
    <t>Abaurrepea</t>
  </si>
  <si>
    <t>Abaurrea Baja</t>
  </si>
  <si>
    <t>Aberin</t>
  </si>
  <si>
    <t>Ablitas</t>
  </si>
  <si>
    <t>Adiós</t>
  </si>
  <si>
    <t>ES014L3</t>
  </si>
  <si>
    <t>Pamplona/Iruña</t>
  </si>
  <si>
    <t>Aguilar de Codés</t>
  </si>
  <si>
    <t>Aibar</t>
  </si>
  <si>
    <t>Oibar</t>
  </si>
  <si>
    <t>Altsasu</t>
  </si>
  <si>
    <t>Alsasua</t>
  </si>
  <si>
    <t>Allín</t>
  </si>
  <si>
    <t>Allin</t>
  </si>
  <si>
    <t>Allo</t>
  </si>
  <si>
    <t>Améscoa Baja</t>
  </si>
  <si>
    <t>Ancín</t>
  </si>
  <si>
    <t>Antzin</t>
  </si>
  <si>
    <t>Andosilla</t>
  </si>
  <si>
    <t>Ansoáin</t>
  </si>
  <si>
    <t>Antsoain</t>
  </si>
  <si>
    <t>ES014K1</t>
  </si>
  <si>
    <t>Pamplona</t>
  </si>
  <si>
    <t>Anue</t>
  </si>
  <si>
    <t>Añorbe</t>
  </si>
  <si>
    <t>Aoiz</t>
  </si>
  <si>
    <t>Agoitz</t>
  </si>
  <si>
    <t>Araitz</t>
  </si>
  <si>
    <t>Aranarache</t>
  </si>
  <si>
    <t>Aranaratxe</t>
  </si>
  <si>
    <t>Arantza</t>
  </si>
  <si>
    <t>Aranguren</t>
  </si>
  <si>
    <t>Arano</t>
  </si>
  <si>
    <t>Arakil</t>
  </si>
  <si>
    <t>Aras</t>
  </si>
  <si>
    <t>Arbizu</t>
  </si>
  <si>
    <t>Arce</t>
  </si>
  <si>
    <t>Artzi</t>
  </si>
  <si>
    <t>Arcos, Los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</si>
  <si>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</si>
  <si>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</si>
  <si>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</si>
  <si>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</si>
  <si>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</si>
  <si>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</si>
  <si>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</si>
  <si>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</si>
  <si>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</si>
  <si>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</si>
  <si>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</t>
  </si>
  <si>
    <t>Atetz</t>
  </si>
  <si>
    <t>Ayegui</t>
  </si>
  <si>
    <t>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</si>
  <si>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</si>
  <si>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</si>
  <si>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</si>
  <si>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</si>
  <si>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</si>
  <si>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</si>
  <si>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</si>
  <si>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</si>
  <si>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</si>
  <si>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</si>
  <si>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</si>
  <si>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</si>
  <si>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</si>
  <si>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</si>
  <si>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</si>
  <si>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</si>
  <si>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</t>
  </si>
  <si>
    <t>Burguete</t>
  </si>
  <si>
    <t>Burgui</t>
  </si>
  <si>
    <t>Burgi</t>
  </si>
  <si>
    <t>Burlada</t>
  </si>
  <si>
    <t>Burlata</t>
  </si>
  <si>
    <t>Busto, El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</si>
  <si>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</si>
  <si>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</si>
  <si>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</si>
  <si>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</si>
  <si>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</si>
  <si>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</si>
  <si>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</si>
  <si>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</si>
  <si>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</si>
  <si>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</si>
  <si>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</si>
  <si>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</t>
  </si>
  <si>
    <t>Zirauki</t>
  </si>
  <si>
    <t>Ciriza</t>
  </si>
  <si>
    <t>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</si>
  <si>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</si>
  <si>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</si>
  <si>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</si>
  <si>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</si>
  <si>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</si>
  <si>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</si>
  <si>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</si>
  <si>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</t>
  </si>
  <si>
    <t>Etxarri</t>
  </si>
  <si>
    <t>Etxarri Aranatz</t>
  </si>
  <si>
    <t>Etxauri</t>
  </si>
  <si>
    <t>Valle de Egüés</t>
  </si>
  <si>
    <t>Eguesibar</t>
  </si>
  <si>
    <t>Elgorriaga</t>
  </si>
  <si>
    <t>Noáin (Valle de Elorz)</t>
  </si>
  <si>
    <t>Noain (Elortzibar)</t>
  </si>
  <si>
    <t>Enériz</t>
  </si>
  <si>
    <t>Eneritz</t>
  </si>
  <si>
    <t>Eratsun</t>
  </si>
  <si>
    <t>Ergoiena</t>
  </si>
  <si>
    <t>Erro</t>
  </si>
  <si>
    <t>Ezcároz</t>
  </si>
  <si>
    <t>Ezkaroze</t>
  </si>
  <si>
    <t>Eslava</t>
  </si>
  <si>
    <t>Esparza de Salazar</t>
  </si>
  <si>
    <t>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</si>
  <si>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</si>
  <si>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</si>
  <si>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</si>
  <si>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</si>
  <si>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</si>
  <si>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</si>
  <si>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</si>
  <si>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</si>
  <si>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</si>
  <si>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</si>
  <si>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</si>
  <si>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</si>
  <si>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</si>
  <si>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</si>
  <si>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</t>
  </si>
  <si>
    <t>Galipentzu</t>
  </si>
  <si>
    <t>Gallués</t>
  </si>
  <si>
    <t>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</si>
  <si>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</si>
  <si>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</si>
  <si>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</si>
  <si>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</si>
  <si>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</si>
  <si>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</si>
  <si>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</si>
  <si>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</t>
  </si>
  <si>
    <t>Gorza</t>
  </si>
  <si>
    <t>Guesálaz</t>
  </si>
  <si>
    <t>Gesalatz</t>
  </si>
  <si>
    <t>Guirguillano</t>
  </si>
  <si>
    <t>Huarte</t>
  </si>
  <si>
    <t>Uharte</t>
  </si>
  <si>
    <t>Uharte Arakil</t>
  </si>
  <si>
    <t>Ibargoiti</t>
  </si>
  <si>
    <t>Igúzquiza</t>
  </si>
  <si>
    <t>Imotz</t>
  </si>
  <si>
    <t>Irañeta</t>
  </si>
  <si>
    <t>Isaba</t>
  </si>
  <si>
    <t>Izaba</t>
  </si>
  <si>
    <t>Ituren</t>
  </si>
  <si>
    <t>Iturmendi</t>
  </si>
  <si>
    <t>Iza</t>
  </si>
  <si>
    <t>Itza</t>
  </si>
  <si>
    <t>Izagaondoa</t>
  </si>
  <si>
    <t>Izalzu</t>
  </si>
  <si>
    <t>Itzaltzu</t>
  </si>
  <si>
    <t>Jaurrieta</t>
  </si>
  <si>
    <t>Javier</t>
  </si>
  <si>
    <t>Juslapeña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</si>
  <si>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</si>
  <si>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</si>
  <si>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</si>
  <si>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</si>
  <si>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</si>
  <si>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</si>
  <si>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</si>
  <si>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</si>
  <si>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</si>
  <si>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</t>
  </si>
  <si>
    <t>Leatxe</t>
  </si>
  <si>
    <t>Legarda</t>
  </si>
  <si>
    <t>Legaria</t>
  </si>
  <si>
    <t>Leitza</t>
  </si>
  <si>
    <t>Leoz</t>
  </si>
  <si>
    <t>Leotz</t>
  </si>
  <si>
    <t>Lerga</t>
  </si>
  <si>
    <t>Lerín</t>
  </si>
  <si>
    <t>Lesaka</t>
  </si>
  <si>
    <t>Lezaun</t>
  </si>
  <si>
    <t>Liédena</t>
  </si>
  <si>
    <t>Lizoáin-Arriasgoiti</t>
  </si>
  <si>
    <t>Lodosa</t>
  </si>
  <si>
    <t>Lónguida</t>
  </si>
  <si>
    <t>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</si>
  <si>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</si>
  <si>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</si>
  <si>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</si>
  <si>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</si>
  <si>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</si>
  <si>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</si>
  <si>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</si>
  <si>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</si>
  <si>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</si>
  <si>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26/05/2019</t>
  </si>
  <si>
    <t>Metauten</t>
  </si>
  <si>
    <t>Milagro</t>
  </si>
  <si>
    <t>Mirafuentes</t>
  </si>
  <si>
    <t>Miranda de Arga</t>
  </si>
  <si>
    <t>Monreal</t>
  </si>
  <si>
    <t>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</si>
  <si>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</si>
  <si>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</si>
  <si>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</si>
  <si>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</si>
  <si>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</si>
  <si>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</si>
  <si>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</si>
  <si>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</si>
  <si>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</si>
  <si>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Nabaskoze</t>
  </si>
  <si>
    <t>Nazar</t>
  </si>
  <si>
    <t>Obanos</t>
  </si>
  <si>
    <t>Oco</t>
  </si>
  <si>
    <t>Ochagavía</t>
  </si>
  <si>
    <t>Otsagabia</t>
  </si>
  <si>
    <t>Odieta</t>
  </si>
  <si>
    <t>Oiz</t>
  </si>
  <si>
    <t>Olaibar</t>
  </si>
  <si>
    <t>Olazti</t>
  </si>
  <si>
    <t>Olazagutía</t>
  </si>
  <si>
    <t>Olejua</t>
  </si>
  <si>
    <t>Olite</t>
  </si>
  <si>
    <t>Erriberri</t>
  </si>
  <si>
    <t>Olóriz</t>
  </si>
  <si>
    <t>Oloritz</t>
  </si>
  <si>
    <t>Cendea de Olza</t>
  </si>
  <si>
    <t>Oltza Zendea</t>
  </si>
  <si>
    <t>Valle de Ollo</t>
  </si>
  <si>
    <t>Ollaran</t>
  </si>
  <si>
    <t>Orbaizeta</t>
  </si>
  <si>
    <t>Orbara</t>
  </si>
  <si>
    <t>Orísoain</t>
  </si>
  <si>
    <t>Oronz</t>
  </si>
  <si>
    <t>Orontze</t>
  </si>
  <si>
    <t>Oroz-Betelu</t>
  </si>
  <si>
    <t>Orotz-Betelu</t>
  </si>
  <si>
    <t>Oteiza</t>
  </si>
  <si>
    <t>Iruña</t>
  </si>
  <si>
    <t>ES014C1</t>
  </si>
  <si>
    <t>Peralta</t>
  </si>
  <si>
    <t>Azkoien</t>
  </si>
  <si>
    <t>Petilla de Aragón</t>
  </si>
  <si>
    <t>Piedramillera</t>
  </si>
  <si>
    <t>Pitillas</t>
  </si>
  <si>
    <t>Puente la Reina</t>
  </si>
  <si>
    <t>Gares</t>
  </si>
  <si>
    <t>Pueyo</t>
  </si>
  <si>
    <t>Ribaforada</t>
  </si>
  <si>
    <t>Romanzado</t>
  </si>
  <si>
    <t>Roncal</t>
  </si>
  <si>
    <t>Erronkari</t>
  </si>
  <si>
    <t>Orreaga</t>
  </si>
  <si>
    <t>Roncesvalles</t>
  </si>
  <si>
    <t>Saldías</t>
  </si>
  <si>
    <t>Salinas de Oro</t>
  </si>
  <si>
    <t>Jaitz</t>
  </si>
  <si>
    <t>San Adrián</t>
  </si>
  <si>
    <t>Sangüesa</t>
  </si>
  <si>
    <t>Zangoza</t>
  </si>
  <si>
    <t>San Martín de Unx</t>
  </si>
  <si>
    <t>Sansol</t>
  </si>
  <si>
    <t>Santacara</t>
  </si>
  <si>
    <t>Doneztebe</t>
  </si>
  <si>
    <t>Santesteban</t>
  </si>
  <si>
    <t>Sarriés</t>
  </si>
  <si>
    <t>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</si>
  <si>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</si>
  <si>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</si>
  <si>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</si>
  <si>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</si>
  <si>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</si>
  <si>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</si>
  <si>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</si>
  <si>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</si>
  <si>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</si>
  <si>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</si>
  <si>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</si>
  <si>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</si>
  <si>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Ujué</t>
  </si>
  <si>
    <t>Uxue</t>
  </si>
  <si>
    <t>Ultzama</t>
  </si>
  <si>
    <t>Unciti</t>
  </si>
  <si>
    <t>Unzué</t>
  </si>
  <si>
    <t>Untzue</t>
  </si>
  <si>
    <t>Urdazubi</t>
  </si>
  <si>
    <t>Urdax</t>
  </si>
  <si>
    <t>Urdiain</t>
  </si>
  <si>
    <t>Urraul Alto</t>
  </si>
  <si>
    <t>Urraul Bajo</t>
  </si>
  <si>
    <t>Urroz-Villa</t>
  </si>
  <si>
    <t>Urroz</t>
  </si>
  <si>
    <t>Urzainqui</t>
  </si>
  <si>
    <t>Urzainki</t>
  </si>
  <si>
    <t>Uterga</t>
  </si>
  <si>
    <t>Uztárroz</t>
  </si>
  <si>
    <t>Uztarroze</t>
  </si>
  <si>
    <t>Luzaide</t>
  </si>
  <si>
    <t>Valcarlos</t>
  </si>
  <si>
    <t>Valtierra</t>
  </si>
  <si>
    <t>Bera</t>
  </si>
  <si>
    <t>Viana</t>
  </si>
  <si>
    <t>Vidángoz</t>
  </si>
  <si>
    <t>Bidankoze</t>
  </si>
  <si>
    <t>Bidaurreta</t>
  </si>
  <si>
    <t>Villafranca</t>
  </si>
  <si>
    <t>Villamayor de Monjardín</t>
  </si>
  <si>
    <t>Hiriberri</t>
  </si>
  <si>
    <t>Villanueva de Aezkoa</t>
  </si>
  <si>
    <t>Villatuerta</t>
  </si>
  <si>
    <t>Villava</t>
  </si>
  <si>
    <t>Atarrabia</t>
  </si>
  <si>
    <t>Igantzi</t>
  </si>
  <si>
    <t>Valle de Yerri</t>
  </si>
  <si>
    <t>Deierri</t>
  </si>
  <si>
    <t>Yesa</t>
  </si>
  <si>
    <t>Zabalza</t>
  </si>
  <si>
    <t>Zabaltza</t>
  </si>
  <si>
    <t>Zubieta</t>
  </si>
  <si>
    <t>Zugarramurdi</t>
  </si>
  <si>
    <t>Zúñiga</t>
  </si>
  <si>
    <t>Barañáin</t>
  </si>
  <si>
    <t>Barañain</t>
  </si>
  <si>
    <t>Berrioplano</t>
  </si>
  <si>
    <t>Berriobeiti</t>
  </si>
  <si>
    <t>Berriozar</t>
  </si>
  <si>
    <t>Irurtzun</t>
  </si>
  <si>
    <t>Beriáin</t>
  </si>
  <si>
    <t>Orkoien</t>
  </si>
  <si>
    <t>Zizur Mayor</t>
  </si>
  <si>
    <t>Zizur Nagusia</t>
  </si>
  <si>
    <t>Lekunberri</t>
  </si>
  <si>
    <t>ES113</t>
  </si>
  <si>
    <t>Allariz</t>
  </si>
  <si>
    <t>ES529L1</t>
  </si>
  <si>
    <t>Ourense</t>
  </si>
  <si>
    <t>Amoeiro</t>
  </si>
  <si>
    <t>Arnoia, A</t>
  </si>
  <si>
    <t>Avión</t>
  </si>
  <si>
    <t>Baltar</t>
  </si>
  <si>
    <t>Bande</t>
  </si>
  <si>
    <t>Baños de Molgas</t>
  </si>
  <si>
    <t>Barbadás</t>
  </si>
  <si>
    <t>Barco de Valdeorras, O</t>
  </si>
  <si>
    <t>Beade</t>
  </si>
  <si>
    <t>Beariz</t>
  </si>
  <si>
    <t>Blancos, Os</t>
  </si>
  <si>
    <t>Boborás</t>
  </si>
  <si>
    <t>Bola, A</t>
  </si>
  <si>
    <t>Bolo, O</t>
  </si>
  <si>
    <t>Calvos de Randín</t>
  </si>
  <si>
    <t>Carballeda de Valdeorras</t>
  </si>
  <si>
    <t>Carballeda de Avia</t>
  </si>
  <si>
    <t>Carballiño, O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</si>
  <si>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</si>
  <si>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</si>
  <si>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</si>
  <si>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</si>
  <si>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</si>
  <si>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</si>
  <si>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</si>
  <si>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</si>
  <si>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</si>
  <si>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</si>
  <si>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</si>
  <si>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</si>
  <si>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</si>
  <si>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</si>
  <si>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Gudiña, A</t>
  </si>
  <si>
    <t>Irixo, O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</si>
  <si>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</si>
  <si>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</si>
  <si>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</si>
  <si>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</si>
  <si>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</si>
  <si>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</si>
  <si>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</si>
  <si>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</si>
  <si>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</si>
  <si>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</si>
  <si>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</si>
  <si>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Merca, A</t>
  </si>
  <si>
    <t>Mezquita, A</t>
  </si>
  <si>
    <t>Montederramo</t>
  </si>
  <si>
    <t>Monterrei</t>
  </si>
  <si>
    <t>Muíños</t>
  </si>
  <si>
    <t>Nogueira de Ramuín</t>
  </si>
  <si>
    <t>Oímbra</t>
  </si>
  <si>
    <t>ES529C1</t>
  </si>
  <si>
    <t>Paderne de Allariz</t>
  </si>
  <si>
    <t>Padrenda</t>
  </si>
  <si>
    <t>Parada de Sil</t>
  </si>
  <si>
    <t>Pereiro de Aguiar, O</t>
  </si>
  <si>
    <t>Peroxa, A</t>
  </si>
  <si>
    <t>Petín</t>
  </si>
  <si>
    <t>Piñor</t>
  </si>
  <si>
    <t>Porqueira</t>
  </si>
  <si>
    <t>Pobra de Trives, A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</si>
  <si>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</si>
  <si>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</si>
  <si>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</si>
  <si>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</si>
  <si>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</si>
  <si>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</si>
  <si>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</si>
  <si>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</si>
  <si>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Rúa, A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</si>
  <si>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</si>
  <si>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</si>
  <si>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</si>
  <si>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</si>
  <si>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</si>
  <si>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</si>
  <si>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</si>
  <si>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Teixeira, A</t>
  </si>
  <si>
    <t>Toén</t>
  </si>
  <si>
    <t>Trasmiras</t>
  </si>
  <si>
    <t>Veiga,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</si>
  <si>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</si>
  <si>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</si>
  <si>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</si>
  <si>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</si>
  <si>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</si>
  <si>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</si>
  <si>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</si>
  <si>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</si>
  <si>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</si>
  <si>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ES120</t>
  </si>
  <si>
    <t>Allande</t>
  </si>
  <si>
    <t>Aller</t>
  </si>
  <si>
    <t>Amieva</t>
  </si>
  <si>
    <t>Avilés</t>
  </si>
  <si>
    <t>ES039C1</t>
  </si>
  <si>
    <t>ES039L1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</si>
  <si>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</si>
  <si>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</si>
  <si>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</si>
  <si>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</si>
  <si>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</si>
  <si>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</si>
  <si>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</si>
  <si>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</si>
  <si>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</si>
  <si>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</si>
  <si>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ES023L2</t>
  </si>
  <si>
    <t>Gijón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</si>
  <si>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</si>
  <si>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</si>
  <si>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</si>
  <si>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</si>
  <si>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</si>
  <si>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</si>
  <si>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</si>
  <si>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</si>
  <si>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Franco, El</t>
  </si>
  <si>
    <t>ES023C1</t>
  </si>
  <si>
    <t>Gozón</t>
  </si>
  <si>
    <t>Grado</t>
  </si>
  <si>
    <t>ES013L2</t>
  </si>
  <si>
    <t>Oviedo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</si>
  <si>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</si>
  <si>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</si>
  <si>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</si>
  <si>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</si>
  <si>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</si>
  <si>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</si>
  <si>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</si>
  <si>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</si>
  <si>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</si>
  <si>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</si>
  <si>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</si>
  <si>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</si>
  <si>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</si>
  <si>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</si>
  <si>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</si>
  <si>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</si>
  <si>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ES013C1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</si>
  <si>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</si>
  <si>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</si>
  <si>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</si>
  <si>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</si>
  <si>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</si>
  <si>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</si>
  <si>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</si>
  <si>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</si>
  <si>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</si>
  <si>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Regueras, Las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</si>
  <si>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</si>
  <si>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</si>
  <si>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</si>
  <si>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</si>
  <si>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</si>
  <si>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</si>
  <si>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</si>
  <si>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</si>
  <si>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</si>
  <si>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</si>
  <si>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</si>
  <si>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</si>
  <si>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</si>
  <si>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</si>
  <si>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</si>
  <si>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</si>
  <si>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</si>
  <si>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</si>
  <si>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</si>
  <si>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</si>
  <si>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</si>
  <si>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</si>
  <si>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</si>
  <si>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</si>
  <si>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ES414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</si>
  <si>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</si>
  <si>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</si>
  <si>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</si>
  <si>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</si>
  <si>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</si>
  <si>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</si>
  <si>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</si>
  <si>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</si>
  <si>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</si>
  <si>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</si>
  <si>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</si>
  <si>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</si>
  <si>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</si>
  <si>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</si>
  <si>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</si>
  <si>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</si>
  <si>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ES041L1</t>
  </si>
  <si>
    <t>Palencia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</si>
  <si>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</si>
  <si>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</si>
  <si>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</si>
  <si>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</si>
  <si>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</si>
  <si>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</si>
  <si>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</si>
  <si>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</si>
  <si>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</si>
  <si>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</si>
  <si>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</si>
  <si>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</si>
  <si>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</si>
  <si>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</si>
  <si>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</si>
  <si>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</si>
  <si>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</si>
  <si>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</si>
  <si>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</si>
  <si>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</si>
  <si>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</si>
  <si>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</si>
  <si>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</si>
  <si>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</si>
  <si>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</si>
  <si>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</si>
  <si>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</si>
  <si>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</si>
  <si>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</si>
  <si>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</si>
  <si>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</si>
  <si>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</si>
  <si>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</si>
  <si>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</si>
  <si>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</si>
  <si>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</si>
  <si>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</si>
  <si>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</si>
  <si>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</si>
  <si>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</si>
  <si>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</si>
  <si>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</si>
  <si>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</si>
  <si>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</si>
  <si>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</si>
  <si>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</si>
  <si>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</si>
  <si>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</si>
  <si>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</si>
  <si>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</si>
  <si>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</si>
  <si>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</si>
  <si>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</si>
  <si>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</si>
  <si>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</si>
  <si>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</si>
  <si>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</si>
  <si>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Ojeda, La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</si>
  <si>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</si>
  <si>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</si>
  <si>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</si>
  <si>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</si>
  <si>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</si>
  <si>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</si>
  <si>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</si>
  <si>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</si>
  <si>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</si>
  <si>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</si>
  <si>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</si>
  <si>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</si>
  <si>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</si>
  <si>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</si>
  <si>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</si>
  <si>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</si>
  <si>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</si>
  <si>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</si>
  <si>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ES041C1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</si>
  <si>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</si>
  <si>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</si>
  <si>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</si>
  <si>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</si>
  <si>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</si>
  <si>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</si>
  <si>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</si>
  <si>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</si>
  <si>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</si>
  <si>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</si>
  <si>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</si>
  <si>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</si>
  <si>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</si>
  <si>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</si>
  <si>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</si>
  <si>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</si>
  <si>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</si>
  <si>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Valdavia,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</si>
  <si>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</si>
  <si>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</si>
  <si>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</si>
  <si>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</si>
  <si>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</si>
  <si>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</si>
  <si>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</si>
  <si>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</si>
  <si>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</si>
  <si>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</si>
  <si>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</si>
  <si>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</si>
  <si>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</si>
  <si>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</si>
  <si>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</si>
  <si>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</si>
  <si>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</si>
  <si>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</si>
  <si>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</si>
  <si>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</si>
  <si>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</si>
  <si>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</si>
  <si>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</si>
  <si>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Serna, La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</si>
  <si>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</si>
  <si>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</si>
  <si>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</si>
  <si>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</si>
  <si>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</si>
  <si>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</si>
  <si>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</si>
  <si>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</si>
  <si>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</si>
  <si>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</si>
  <si>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</si>
  <si>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</si>
  <si>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</si>
  <si>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</si>
  <si>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</si>
  <si>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</si>
  <si>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</si>
  <si>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</si>
  <si>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</si>
  <si>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</si>
  <si>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</si>
  <si>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</si>
  <si>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</si>
  <si>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</si>
  <si>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</si>
  <si>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</si>
  <si>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</si>
  <si>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</si>
  <si>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</si>
  <si>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</si>
  <si>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</si>
  <si>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</si>
  <si>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</si>
  <si>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</si>
  <si>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</si>
  <si>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</si>
  <si>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</si>
  <si>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</si>
  <si>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</si>
  <si>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</si>
  <si>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</si>
  <si>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</si>
  <si>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</si>
  <si>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</si>
  <si>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</si>
  <si>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</si>
  <si>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</si>
  <si>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</si>
  <si>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</si>
  <si>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</si>
  <si>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</si>
  <si>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</si>
  <si>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</si>
  <si>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</si>
  <si>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</si>
  <si>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Pernía, La</t>
  </si>
  <si>
    <t>ES705</t>
  </si>
  <si>
    <t>Agaete</t>
  </si>
  <si>
    <t>ES008L2</t>
  </si>
  <si>
    <t>Palmas de Gran Canaria, Las</t>
  </si>
  <si>
    <t>Agüimes</t>
  </si>
  <si>
    <t>ES704</t>
  </si>
  <si>
    <t>Antigua</t>
  </si>
  <si>
    <t>ES708</t>
  </si>
  <si>
    <t>Arrecife</t>
  </si>
  <si>
    <t>ES072C1</t>
  </si>
  <si>
    <t>ES072L1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</si>
  <si>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</si>
  <si>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</si>
  <si>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</si>
  <si>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</si>
  <si>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</si>
  <si>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</si>
  <si>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</si>
  <si>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</si>
  <si>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Oliva, La</t>
  </si>
  <si>
    <t>Pájara</t>
  </si>
  <si>
    <t>ES008C1</t>
  </si>
  <si>
    <t>Puerto del Rosario</t>
  </si>
  <si>
    <t>San Bartolomé</t>
  </si>
  <si>
    <t>San Bartolomé de Tirajana</t>
  </si>
  <si>
    <t>Aldea de San Nicolás, La</t>
  </si>
  <si>
    <t>Santa Brígida</t>
  </si>
  <si>
    <t>Santa Lucía de Tirajana</t>
  </si>
  <si>
    <t>ES074C1</t>
  </si>
  <si>
    <t>Santa María de Guía de Gran Canaria</t>
  </si>
  <si>
    <t>Teguise</t>
  </si>
  <si>
    <t>Tejeda</t>
  </si>
  <si>
    <t>Telde</t>
  </si>
  <si>
    <t>ES029C1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</si>
  <si>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</si>
  <si>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</si>
  <si>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</si>
  <si>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</si>
  <si>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</si>
  <si>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</si>
  <si>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</si>
  <si>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</si>
  <si>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ES114</t>
  </si>
  <si>
    <t>Arbo</t>
  </si>
  <si>
    <t>Barro</t>
  </si>
  <si>
    <t>ES044L1</t>
  </si>
  <si>
    <t>Pontevedra</t>
  </si>
  <si>
    <t>Baiona</t>
  </si>
  <si>
    <t>ES022L2</t>
  </si>
  <si>
    <t>Vigo</t>
  </si>
  <si>
    <t>Bueu</t>
  </si>
  <si>
    <t>Caldas de Reis</t>
  </si>
  <si>
    <t>Cambados</t>
  </si>
  <si>
    <t>Campo Lameiro</t>
  </si>
  <si>
    <t>Cangas</t>
  </si>
  <si>
    <t>Cañiza, A</t>
  </si>
  <si>
    <t>Catoira</t>
  </si>
  <si>
    <t>Covelo</t>
  </si>
  <si>
    <t>Crecente</t>
  </si>
  <si>
    <t>Cuntis</t>
  </si>
  <si>
    <t>Dozón</t>
  </si>
  <si>
    <t>Estrada, A</t>
  </si>
  <si>
    <t>Forcarei</t>
  </si>
  <si>
    <t>Fornelos de Montes</t>
  </si>
  <si>
    <t>Agolada</t>
  </si>
  <si>
    <t>Gondomar</t>
  </si>
  <si>
    <t>Grove, O</t>
  </si>
  <si>
    <t>Guarda, A</t>
  </si>
  <si>
    <t>Lalín</t>
  </si>
  <si>
    <t>Lama, A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</si>
  <si>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</si>
  <si>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</si>
  <si>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</si>
  <si>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</si>
  <si>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</si>
  <si>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</si>
  <si>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</si>
  <si>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</si>
  <si>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Neves, As</t>
  </si>
  <si>
    <t>Nigrán</t>
  </si>
  <si>
    <t>Oia</t>
  </si>
  <si>
    <t>Pazos de Borbén</t>
  </si>
  <si>
    <t>ES044C1</t>
  </si>
  <si>
    <t>Porriño, O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</si>
  <si>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</si>
  <si>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</si>
  <si>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</si>
  <si>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</si>
  <si>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</si>
  <si>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</si>
  <si>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</si>
  <si>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</si>
  <si>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Rosal,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</si>
  <si>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</si>
  <si>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</si>
  <si>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</si>
  <si>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</si>
  <si>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</si>
  <si>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</si>
  <si>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</si>
  <si>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</si>
  <si>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ES022C1</t>
  </si>
  <si>
    <t>Vilaboa</t>
  </si>
  <si>
    <t>Vila de Cruces</t>
  </si>
  <si>
    <t>Vilagarcía de Arousa</t>
  </si>
  <si>
    <t>Vilanova de Arousa</t>
  </si>
  <si>
    <t>Illa de Arousa, A</t>
  </si>
  <si>
    <t>Cerdedo-Cotobade</t>
  </si>
  <si>
    <t>ES415</t>
  </si>
  <si>
    <t>Abusejo</t>
  </si>
  <si>
    <t>Agallas</t>
  </si>
  <si>
    <t>Ahigal de los Aceiteros</t>
  </si>
  <si>
    <t>Ahigal de Villarino</t>
  </si>
  <si>
    <t>Alameda de Gardón, La</t>
  </si>
  <si>
    <t>Alamedilla, La</t>
  </si>
  <si>
    <t>Alaraz</t>
  </si>
  <si>
    <t>Alba de Tormes</t>
  </si>
  <si>
    <t>Alba de Yeltes</t>
  </si>
  <si>
    <t>Alberca, La</t>
  </si>
  <si>
    <t>Alberguería de Argañán, La</t>
  </si>
  <si>
    <t>Alconada</t>
  </si>
  <si>
    <t>Aldeacipreste</t>
  </si>
  <si>
    <t>Aldeadávila de la Ribera</t>
  </si>
  <si>
    <t>Aldea del Obispo</t>
  </si>
  <si>
    <t>Aldealengua</t>
  </si>
  <si>
    <t>ES516L1</t>
  </si>
  <si>
    <t>Salamanca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</si>
  <si>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</si>
  <si>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</si>
  <si>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</si>
  <si>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</si>
  <si>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</si>
  <si>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</si>
  <si>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</si>
  <si>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</si>
  <si>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</si>
  <si>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</si>
  <si>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</si>
  <si>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</si>
  <si>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</si>
  <si>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</si>
  <si>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</si>
  <si>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</si>
  <si>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</si>
  <si>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Arco, El</t>
  </si>
  <si>
    <t>Armenteros</t>
  </si>
  <si>
    <t>San Miguel del Robledo</t>
  </si>
  <si>
    <t>Atalaya, La</t>
  </si>
  <si>
    <t>Babilafuente</t>
  </si>
  <si>
    <t>Bañobárez</t>
  </si>
  <si>
    <t>Barbadillo</t>
  </si>
  <si>
    <t>Barbalos</t>
  </si>
  <si>
    <t>Barceo</t>
  </si>
  <si>
    <t>Barruecopardo</t>
  </si>
  <si>
    <t>Bastida, La</t>
  </si>
  <si>
    <t>Béjar</t>
  </si>
  <si>
    <t>Beleña</t>
  </si>
  <si>
    <t>Bermellar</t>
  </si>
  <si>
    <t>Berrocal de Huebra</t>
  </si>
  <si>
    <t>Berrocal de Salvatierra</t>
  </si>
  <si>
    <t>Boada</t>
  </si>
  <si>
    <t>Bodón, El</t>
  </si>
  <si>
    <t>Bogajo</t>
  </si>
  <si>
    <t>Bouza, La</t>
  </si>
  <si>
    <t>Bóveda del Río Almar</t>
  </si>
  <si>
    <t>Brincones</t>
  </si>
  <si>
    <t>Buenamadre</t>
  </si>
  <si>
    <t>Buenavista</t>
  </si>
  <si>
    <t>Cabaco, El</t>
  </si>
  <si>
    <t>Cabezabellosa de la Calzada</t>
  </si>
  <si>
    <t>Cabeza de Béjar, La</t>
  </si>
  <si>
    <t>Cabeza del Caballo</t>
  </si>
  <si>
    <t>Cabrerizos</t>
  </si>
  <si>
    <t>Cabrillas</t>
  </si>
  <si>
    <t>Calvarrasa de Abajo</t>
  </si>
  <si>
    <t>Calvarrasa de Arriba</t>
  </si>
  <si>
    <t>Calzada de Béjar, La</t>
  </si>
  <si>
    <t>Calzada de Don Diego</t>
  </si>
  <si>
    <t>Calzada de Valdunciel</t>
  </si>
  <si>
    <t>Campillo de Azaba</t>
  </si>
  <si>
    <t>Campo de Peñaranda, El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</si>
  <si>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</si>
  <si>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</si>
  <si>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</si>
  <si>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</si>
  <si>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</si>
  <si>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</si>
  <si>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</si>
  <si>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</si>
  <si>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</si>
  <si>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</si>
  <si>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</si>
  <si>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Conde, Las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</si>
  <si>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</si>
  <si>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</si>
  <si>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</si>
  <si>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</si>
  <si>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</si>
  <si>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</si>
  <si>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</si>
  <si>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</si>
  <si>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Cerro, El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</si>
  <si>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</si>
  <si>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</si>
  <si>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</si>
  <si>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</si>
  <si>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</si>
  <si>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</si>
  <si>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</si>
  <si>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</si>
  <si>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Sancho, El</t>
  </si>
  <si>
    <t>Chagarcía Medianero</t>
  </si>
  <si>
    <t>Dios le Guarde</t>
  </si>
  <si>
    <t>Doñinos de Ledesma</t>
  </si>
  <si>
    <t>Doñinos de Salamanca</t>
  </si>
  <si>
    <t>Éjeme</t>
  </si>
  <si>
    <t>Encina, La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</si>
  <si>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</si>
  <si>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</si>
  <si>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</si>
  <si>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</si>
  <si>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</si>
  <si>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</si>
  <si>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</si>
  <si>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</si>
  <si>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</si>
  <si>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</si>
  <si>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</si>
  <si>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</si>
  <si>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Fregeneda, La</t>
  </si>
  <si>
    <t>Fresnedoso</t>
  </si>
  <si>
    <t>Fresno Alhándiga</t>
  </si>
  <si>
    <t>Fuente de San Esteban,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</si>
  <si>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</si>
  <si>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</si>
  <si>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</si>
  <si>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</si>
  <si>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</si>
  <si>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</si>
  <si>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</si>
  <si>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</si>
  <si>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</si>
  <si>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</si>
  <si>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</si>
  <si>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</si>
  <si>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</si>
  <si>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</si>
  <si>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</si>
  <si>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</si>
  <si>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</si>
  <si>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</si>
  <si>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</si>
  <si>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</si>
  <si>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</si>
  <si>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</si>
  <si>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</si>
  <si>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</si>
  <si>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</si>
  <si>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</si>
  <si>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Hoya, La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</si>
  <si>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</si>
  <si>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</si>
  <si>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</si>
  <si>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</si>
  <si>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</si>
  <si>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</si>
  <si>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</si>
  <si>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</si>
  <si>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</si>
  <si>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</si>
  <si>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</si>
  <si>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</si>
  <si>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</si>
  <si>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Maíllo, El</t>
  </si>
  <si>
    <t>Malpartida</t>
  </si>
  <si>
    <t>Mancera de Abajo</t>
  </si>
  <si>
    <t>Manzano, El</t>
  </si>
  <si>
    <t>Martiago</t>
  </si>
  <si>
    <t>Martinamor</t>
  </si>
  <si>
    <t>Martín de Yeltes</t>
  </si>
  <si>
    <t>Masueco</t>
  </si>
  <si>
    <t>Castellanos de Villiquera</t>
  </si>
  <si>
    <t>Mata de Ledesma, La</t>
  </si>
  <si>
    <t>Matilla de los Caños del Río</t>
  </si>
  <si>
    <t>Maya, La</t>
  </si>
  <si>
    <t>Membribe de la Sierra</t>
  </si>
  <si>
    <t>Mieza</t>
  </si>
  <si>
    <t>Milano,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</si>
  <si>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</si>
  <si>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</si>
  <si>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</si>
  <si>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</si>
  <si>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</si>
  <si>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</si>
  <si>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</si>
  <si>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</si>
  <si>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</si>
  <si>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</si>
  <si>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</si>
  <si>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</si>
  <si>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</si>
  <si>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</si>
  <si>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</si>
  <si>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</si>
  <si>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</si>
  <si>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</si>
  <si>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</si>
  <si>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</si>
  <si>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</si>
  <si>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</si>
  <si>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</si>
  <si>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</si>
  <si>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</si>
  <si>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</si>
  <si>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</si>
  <si>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</si>
  <si>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</si>
  <si>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</si>
  <si>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Orbada,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</si>
  <si>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</si>
  <si>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</si>
  <si>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</si>
  <si>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</si>
  <si>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</si>
  <si>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</si>
  <si>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</si>
  <si>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</si>
  <si>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Payo, El</t>
  </si>
  <si>
    <t>Pedraza de Alba</t>
  </si>
  <si>
    <t>Pedrosillo de Alba</t>
  </si>
  <si>
    <t>Pedrosillo de los Aires</t>
  </si>
  <si>
    <t>Pedrosillo el Ralo</t>
  </si>
  <si>
    <t>Pedroso de la Armuña, El</t>
  </si>
  <si>
    <t>Pelabravo</t>
  </si>
  <si>
    <t>Pelarrodríguez</t>
  </si>
  <si>
    <t>Pelayos</t>
  </si>
  <si>
    <t>Peña,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</si>
  <si>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</si>
  <si>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</si>
  <si>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</si>
  <si>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</si>
  <si>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</si>
  <si>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</si>
  <si>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</si>
  <si>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</si>
  <si>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</si>
  <si>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Tormes,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</si>
  <si>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</si>
  <si>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</si>
  <si>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</si>
  <si>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</si>
  <si>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</si>
  <si>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</si>
  <si>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</si>
  <si>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</si>
  <si>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</si>
  <si>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</si>
  <si>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</si>
  <si>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</si>
  <si>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Redonda, La</t>
  </si>
  <si>
    <t>Retortillo</t>
  </si>
  <si>
    <t>Rinconada de la Sierra, La</t>
  </si>
  <si>
    <t>Robleda</t>
  </si>
  <si>
    <t>Robliza de Cojos</t>
  </si>
  <si>
    <t>Rollán</t>
  </si>
  <si>
    <t>Saelices el Chico</t>
  </si>
  <si>
    <t>Sagrada, La</t>
  </si>
  <si>
    <t>ES516C1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</si>
  <si>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</si>
  <si>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</si>
  <si>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</si>
  <si>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</si>
  <si>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</si>
  <si>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</si>
  <si>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</si>
  <si>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</si>
  <si>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</si>
  <si>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</si>
  <si>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</si>
  <si>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</si>
  <si>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</si>
  <si>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</si>
  <si>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</si>
  <si>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</si>
  <si>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</si>
  <si>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</si>
  <si>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</si>
  <si>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</si>
  <si>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</si>
  <si>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</si>
  <si>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</si>
  <si>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Santos, Los</t>
  </si>
  <si>
    <t>Sardón de los Frailes</t>
  </si>
  <si>
    <t>Saucelle</t>
  </si>
  <si>
    <t>Sahugo, El</t>
  </si>
  <si>
    <t>Sepulcro-Hilario</t>
  </si>
  <si>
    <t>Sequeros</t>
  </si>
  <si>
    <t>Serradilla del Arroyo</t>
  </si>
  <si>
    <t>Serradilla del Llano</t>
  </si>
  <si>
    <t>Sierpe, La</t>
  </si>
  <si>
    <t>Sieteiglesias de Tormes</t>
  </si>
  <si>
    <t>Sobradillo</t>
  </si>
  <si>
    <t>Sorihuela</t>
  </si>
  <si>
    <t>Sotoserrano</t>
  </si>
  <si>
    <t>Tabera de Abajo</t>
  </si>
  <si>
    <t>Tala, La</t>
  </si>
  <si>
    <t>Tamames</t>
  </si>
  <si>
    <t>Tarazona de Guareña</t>
  </si>
  <si>
    <t>Tardáguila</t>
  </si>
  <si>
    <t>Tejado, El</t>
  </si>
  <si>
    <t>Tejeda y Segoyuela</t>
  </si>
  <si>
    <t>Tenebrón</t>
  </si>
  <si>
    <t>Terradillos</t>
  </si>
  <si>
    <t>Topas</t>
  </si>
  <si>
    <t>Tordillos</t>
  </si>
  <si>
    <t>Tornadizo,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</si>
  <si>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</si>
  <si>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</si>
  <si>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</si>
  <si>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</si>
  <si>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</si>
  <si>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</si>
  <si>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</si>
  <si>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</si>
  <si>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</si>
  <si>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</si>
  <si>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</si>
  <si>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</si>
  <si>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</si>
  <si>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Valsalabroso</t>
  </si>
  <si>
    <t>Valverde de Valdelacasa</t>
  </si>
  <si>
    <t>Valverdón</t>
  </si>
  <si>
    <t>Vallejera de Riofrío</t>
  </si>
  <si>
    <t>Vecinos</t>
  </si>
  <si>
    <t>Vega de Tirados</t>
  </si>
  <si>
    <t>Veguillas, Las</t>
  </si>
  <si>
    <t>Vellés, La</t>
  </si>
  <si>
    <t>Ventosa del Río Almar</t>
  </si>
  <si>
    <t>Vídola, La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</si>
  <si>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</si>
  <si>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</si>
  <si>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</si>
  <si>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</si>
  <si>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</si>
  <si>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</si>
  <si>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</si>
  <si>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</si>
  <si>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</si>
  <si>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</si>
  <si>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</si>
  <si>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</si>
  <si>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</si>
  <si>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</si>
  <si>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</si>
  <si>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</si>
  <si>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</si>
  <si>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</si>
  <si>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</si>
  <si>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</si>
  <si>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</si>
  <si>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</si>
  <si>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</si>
  <si>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</si>
  <si>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Villoria</t>
  </si>
  <si>
    <t>Villoruela</t>
  </si>
  <si>
    <t>Vitigudino</t>
  </si>
  <si>
    <t>Yecla de Yeltes</t>
  </si>
  <si>
    <t>Zamarra</t>
  </si>
  <si>
    <t>Zamayón</t>
  </si>
  <si>
    <t>Zarapicos</t>
  </si>
  <si>
    <t>Zarza de Pumareda, La</t>
  </si>
  <si>
    <t>Zorita de la Frontera</t>
  </si>
  <si>
    <t>ES709</t>
  </si>
  <si>
    <t>Adeje</t>
  </si>
  <si>
    <t>ES706</t>
  </si>
  <si>
    <t>Agulo</t>
  </si>
  <si>
    <t>Alajeró</t>
  </si>
  <si>
    <t>Arafo</t>
  </si>
  <si>
    <t>ES025L3</t>
  </si>
  <si>
    <t>Santa Cruz de Tenerife</t>
  </si>
  <si>
    <t>Arico</t>
  </si>
  <si>
    <t>Arona</t>
  </si>
  <si>
    <t>ES707</t>
  </si>
  <si>
    <t>Barlovento</t>
  </si>
  <si>
    <t>Breña Alta</t>
  </si>
  <si>
    <t>Breña Baja</t>
  </si>
  <si>
    <t>Buenavista del Norte</t>
  </si>
  <si>
    <t>Candelaria</t>
  </si>
  <si>
    <t>Fasnia</t>
  </si>
  <si>
    <t>ES703</t>
  </si>
  <si>
    <t>Frontera</t>
  </si>
  <si>
    <t>Fuencaliente de la Palma</t>
  </si>
  <si>
    <t>Garachico</t>
  </si>
  <si>
    <t>Garafía</t>
  </si>
  <si>
    <t>Granadilla de Abona</t>
  </si>
  <si>
    <t>Guancha, La</t>
  </si>
  <si>
    <t>Guía de Isora</t>
  </si>
  <si>
    <t>Güímar</t>
  </si>
  <si>
    <t>Hermigua</t>
  </si>
  <si>
    <t>Icod de los Vinos</t>
  </si>
  <si>
    <t>San Cristóbal de La Laguna</t>
  </si>
  <si>
    <t>ES524C1</t>
  </si>
  <si>
    <t>ES025K1</t>
  </si>
  <si>
    <t>Llanos de Aridane, Los</t>
  </si>
  <si>
    <t>Matanza de Acentejo, La</t>
  </si>
  <si>
    <t>Orotava, La</t>
  </si>
  <si>
    <t>Paso, El</t>
  </si>
  <si>
    <t>ES550L1</t>
  </si>
  <si>
    <t>Puerto de la Cruz, Los Realejos, La</t>
  </si>
  <si>
    <t>Puerto de la Cruz</t>
  </si>
  <si>
    <t>ES550C1</t>
  </si>
  <si>
    <t>ES550K1</t>
  </si>
  <si>
    <t>Puntagorda</t>
  </si>
  <si>
    <t>Puntallana</t>
  </si>
  <si>
    <t>Realejos, Los</t>
  </si>
  <si>
    <t>Rosario, El</t>
  </si>
  <si>
    <t>San Andrés y Sauces</t>
  </si>
  <si>
    <t>San Juan de la Rambla</t>
  </si>
  <si>
    <t>San Miguel de Abona</t>
  </si>
  <si>
    <t>San Sebastián de la Gomera</t>
  </si>
  <si>
    <t>Santa Cruz de la Palma</t>
  </si>
  <si>
    <t>ES025C1</t>
  </si>
  <si>
    <t>Santa Úrsula</t>
  </si>
  <si>
    <t>Santiago del Teide</t>
  </si>
  <si>
    <t>Sauzal, El</t>
  </si>
  <si>
    <t>Silos, Los</t>
  </si>
  <si>
    <t>Tacoronte</t>
  </si>
  <si>
    <t>Tanque, El</t>
  </si>
  <si>
    <t>Tazacorte</t>
  </si>
  <si>
    <t>Tegueste</t>
  </si>
  <si>
    <t>Tijarafe</t>
  </si>
  <si>
    <t>Valverde</t>
  </si>
  <si>
    <t>Valle Gran Rey</t>
  </si>
  <si>
    <t>Vallehermoso</t>
  </si>
  <si>
    <t>Victoria de Acentejo, La</t>
  </si>
  <si>
    <t>Vilaflor de Chasna</t>
  </si>
  <si>
    <t>Villa de Mazo</t>
  </si>
  <si>
    <t>Pinar de El Hierro, El</t>
  </si>
  <si>
    <t>ES130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</si>
  <si>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</si>
  <si>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</si>
  <si>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</si>
  <si>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</si>
  <si>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</si>
  <si>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</si>
  <si>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</si>
  <si>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Astillero, El</t>
  </si>
  <si>
    <t>ES015L2</t>
  </si>
  <si>
    <t>Santander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</si>
  <si>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</si>
  <si>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</si>
  <si>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</si>
  <si>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</si>
  <si>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</si>
  <si>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</si>
  <si>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</si>
  <si>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</si>
  <si>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</si>
  <si>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</si>
  <si>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</si>
  <si>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</si>
  <si>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</si>
  <si>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</si>
  <si>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</si>
  <si>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Buelna, Los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</si>
  <si>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</si>
  <si>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</si>
  <si>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</si>
  <si>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</si>
  <si>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</si>
  <si>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</si>
  <si>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</si>
  <si>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</si>
  <si>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</si>
  <si>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</si>
  <si>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</si>
  <si>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</si>
  <si>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</si>
  <si>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</si>
  <si>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</si>
  <si>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</si>
  <si>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</si>
  <si>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</si>
  <si>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</si>
  <si>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</si>
  <si>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</si>
  <si>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</si>
  <si>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</si>
  <si>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</si>
  <si>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</si>
  <si>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</si>
  <si>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</si>
  <si>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</si>
  <si>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</si>
  <si>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</si>
  <si>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</si>
  <si>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</si>
  <si>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</si>
  <si>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</si>
  <si>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</si>
  <si>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</si>
  <si>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</si>
  <si>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</si>
  <si>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</si>
  <si>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Valdearroyo, Las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</si>
  <si>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</si>
  <si>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</si>
  <si>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</si>
  <si>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</si>
  <si>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</si>
  <si>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</si>
  <si>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</si>
  <si>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</si>
  <si>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</si>
  <si>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ES015C1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</si>
  <si>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</si>
  <si>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</si>
  <si>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</si>
  <si>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</si>
  <si>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</si>
  <si>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</si>
  <si>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</si>
  <si>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</si>
  <si>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</si>
  <si>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</si>
  <si>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Tojos, Los</t>
  </si>
  <si>
    <t>Torrelavega</t>
  </si>
  <si>
    <t>ES548C1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</si>
  <si>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</si>
  <si>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</si>
  <si>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</si>
  <si>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</si>
  <si>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</si>
  <si>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</si>
  <si>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</si>
  <si>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</si>
  <si>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</si>
  <si>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</si>
  <si>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</si>
  <si>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</si>
  <si>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</si>
  <si>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</si>
  <si>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</si>
  <si>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ES416</t>
  </si>
  <si>
    <t>Abades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</si>
  <si>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</si>
  <si>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</si>
  <si>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</si>
  <si>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</si>
  <si>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</si>
  <si>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</si>
  <si>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</si>
  <si>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</si>
  <si>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</si>
  <si>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</si>
  <si>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</si>
  <si>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</si>
  <si>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</si>
  <si>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</si>
  <si>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</si>
  <si>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</si>
  <si>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</si>
  <si>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</si>
  <si>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</si>
  <si>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</si>
  <si>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</si>
  <si>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</si>
  <si>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</si>
  <si>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</si>
  <si>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</si>
  <si>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</si>
  <si>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</si>
  <si>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</si>
  <si>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</si>
  <si>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</si>
  <si>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</si>
  <si>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</si>
  <si>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</si>
  <si>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</si>
  <si>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</si>
  <si>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</si>
  <si>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</si>
  <si>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</si>
  <si>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</si>
  <si>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</si>
  <si>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</si>
  <si>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</si>
  <si>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</si>
  <si>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</si>
  <si>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</si>
  <si>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</si>
  <si>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</si>
  <si>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</si>
  <si>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</si>
  <si>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</si>
  <si>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</si>
  <si>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</si>
  <si>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</si>
  <si>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</si>
  <si>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</si>
  <si>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</si>
  <si>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</si>
  <si>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</si>
  <si>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</si>
  <si>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</si>
  <si>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</si>
  <si>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</si>
  <si>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</si>
  <si>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</si>
  <si>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</si>
  <si>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Espinar,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</si>
  <si>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</si>
  <si>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</si>
  <si>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</si>
  <si>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</si>
  <si>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</si>
  <si>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</si>
  <si>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</si>
  <si>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</si>
  <si>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</si>
  <si>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</si>
  <si>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</si>
  <si>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</si>
  <si>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</si>
  <si>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</si>
  <si>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</si>
  <si>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</si>
  <si>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</si>
  <si>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</si>
  <si>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</si>
  <si>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</si>
  <si>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</si>
  <si>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Huertos,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</si>
  <si>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</si>
  <si>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</si>
  <si>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</si>
  <si>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</si>
  <si>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</si>
  <si>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</si>
  <si>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</si>
  <si>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</si>
  <si>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Lastrilla, La</t>
  </si>
  <si>
    <t>Losa, La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</si>
  <si>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</si>
  <si>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</si>
  <si>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</si>
  <si>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</si>
  <si>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</si>
  <si>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</si>
  <si>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</si>
  <si>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</si>
  <si>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Matilla,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</si>
  <si>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</si>
  <si>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</si>
  <si>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</si>
  <si>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</si>
  <si>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</si>
  <si>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</si>
  <si>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</si>
  <si>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</si>
  <si>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</si>
  <si>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</si>
  <si>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</si>
  <si>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</si>
  <si>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</si>
  <si>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</si>
  <si>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</si>
  <si>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</si>
  <si>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</si>
  <si>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</si>
  <si>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</si>
  <si>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</si>
  <si>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</si>
  <si>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</si>
  <si>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</si>
  <si>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</si>
  <si>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</si>
  <si>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</si>
  <si>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</si>
  <si>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</si>
  <si>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</si>
  <si>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</si>
  <si>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</si>
  <si>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</si>
  <si>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</si>
  <si>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</si>
  <si>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</si>
  <si>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</si>
  <si>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</si>
  <si>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</si>
  <si>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</si>
  <si>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</si>
  <si>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</si>
  <si>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</si>
  <si>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</si>
  <si>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</si>
  <si>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</si>
  <si>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</si>
  <si>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</si>
  <si>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</si>
  <si>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</si>
  <si>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</si>
  <si>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</si>
  <si>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</si>
  <si>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</si>
  <si>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</si>
  <si>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</si>
  <si>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</si>
  <si>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</si>
  <si>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</si>
  <si>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</si>
  <si>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</si>
  <si>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Segovia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</si>
  <si>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</si>
  <si>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</si>
  <si>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</si>
  <si>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</si>
  <si>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</si>
  <si>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</si>
  <si>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</si>
  <si>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</si>
  <si>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</si>
  <si>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</si>
  <si>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</si>
  <si>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</si>
  <si>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</si>
  <si>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</si>
  <si>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</si>
  <si>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</si>
  <si>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</si>
  <si>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</si>
  <si>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</si>
  <si>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</si>
  <si>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</si>
  <si>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</si>
  <si>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</si>
  <si>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</si>
  <si>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</si>
  <si>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</si>
  <si>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</si>
  <si>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</si>
  <si>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</si>
  <si>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</si>
  <si>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</si>
  <si>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</si>
  <si>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</si>
  <si>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</si>
  <si>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</si>
  <si>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</si>
  <si>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</si>
  <si>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</si>
  <si>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</si>
  <si>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</si>
  <si>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ES618</t>
  </si>
  <si>
    <t>Aguadulce</t>
  </si>
  <si>
    <t>Alanís</t>
  </si>
  <si>
    <t>Albaida del Aljarafe</t>
  </si>
  <si>
    <t>ES004L3</t>
  </si>
  <si>
    <t>Sevilla</t>
  </si>
  <si>
    <t>Alcalá de Guadaíra</t>
  </si>
  <si>
    <t>ES536C1</t>
  </si>
  <si>
    <t>Alcalá del Río</t>
  </si>
  <si>
    <t>Alcolea del Río</t>
  </si>
  <si>
    <t>Algaba,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</si>
  <si>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</si>
  <si>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</si>
  <si>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</si>
  <si>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</si>
  <si>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</si>
  <si>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</si>
  <si>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</si>
  <si>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</si>
  <si>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</si>
  <si>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</si>
  <si>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ES004K1</t>
  </si>
  <si>
    <t>Brenes</t>
  </si>
  <si>
    <t>Burguillos</t>
  </si>
  <si>
    <t>Cabezas de San Juan, Las</t>
  </si>
  <si>
    <t>Camas</t>
  </si>
  <si>
    <t>Campana, La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</si>
  <si>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</si>
  <si>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</si>
  <si>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</si>
  <si>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</si>
  <si>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</si>
  <si>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</si>
  <si>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</si>
  <si>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</si>
  <si>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Guardas, El</t>
  </si>
  <si>
    <t>Cazalla de la Sierra</t>
  </si>
  <si>
    <t>Constantina</t>
  </si>
  <si>
    <t>Coria del Río</t>
  </si>
  <si>
    <t>Coripe</t>
  </si>
  <si>
    <t>Coronil, El</t>
  </si>
  <si>
    <t>Corrales, Los</t>
  </si>
  <si>
    <t>Dos Hermanas</t>
  </si>
  <si>
    <t>ES531C1</t>
  </si>
  <si>
    <t>Écija</t>
  </si>
  <si>
    <t>Espartinas</t>
  </si>
  <si>
    <t>Estepa</t>
  </si>
  <si>
    <t>Fuentes de Andalucía</t>
  </si>
  <si>
    <t>Garrobo, El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</si>
  <si>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</si>
  <si>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</si>
  <si>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</si>
  <si>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</si>
  <si>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</si>
  <si>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</si>
  <si>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</si>
  <si>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</si>
  <si>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</si>
  <si>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</si>
  <si>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</si>
  <si>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</si>
  <si>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Luisiana, La</t>
  </si>
  <si>
    <t>Madroño, El</t>
  </si>
  <si>
    <t>Mairena del Alcor</t>
  </si>
  <si>
    <t>Mairena del Aljarafe</t>
  </si>
  <si>
    <t>Marchena</t>
  </si>
  <si>
    <t>Marinaleda</t>
  </si>
  <si>
    <t>Martín de la Jara</t>
  </si>
  <si>
    <t>Molares, Los</t>
  </si>
  <si>
    <t>Montellano</t>
  </si>
  <si>
    <t>Morón de la Frontera</t>
  </si>
  <si>
    <t>Navas de la Concepción, Las</t>
  </si>
  <si>
    <t>Olivares</t>
  </si>
  <si>
    <t>Osuna</t>
  </si>
  <si>
    <t>Palacios y Villafranca, Los</t>
  </si>
  <si>
    <t>Palomares del Río</t>
  </si>
  <si>
    <t>Paradas</t>
  </si>
  <si>
    <t>Pedrera</t>
  </si>
  <si>
    <t>Pedroso, El</t>
  </si>
  <si>
    <t>Peñaflor</t>
  </si>
  <si>
    <t>Pilas</t>
  </si>
  <si>
    <t>Pruna</t>
  </si>
  <si>
    <t>Puebla de Cazalla, La</t>
  </si>
  <si>
    <t>Puebla de los Infantes, La</t>
  </si>
  <si>
    <t>Puebla del Río, La</t>
  </si>
  <si>
    <t>Real de la Jara, El</t>
  </si>
  <si>
    <t>Rinconada, La</t>
  </si>
  <si>
    <t>Roda de Andalucía, La</t>
  </si>
  <si>
    <t>Ronquillo, El</t>
  </si>
  <si>
    <t>Rubio, El</t>
  </si>
  <si>
    <t>Salteras</t>
  </si>
  <si>
    <t>San Juan de Aznalfarache</t>
  </si>
  <si>
    <t>Sanlúcar la Mayor</t>
  </si>
  <si>
    <t>San Nicolás del Puerto</t>
  </si>
  <si>
    <t>Santiponce</t>
  </si>
  <si>
    <t>Saucejo, El</t>
  </si>
  <si>
    <t>ES004C1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</si>
  <si>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</si>
  <si>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</si>
  <si>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</si>
  <si>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</si>
  <si>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</si>
  <si>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</si>
  <si>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</si>
  <si>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</si>
  <si>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</si>
  <si>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</si>
  <si>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Alcor, El</t>
  </si>
  <si>
    <t>Cañada Rosal</t>
  </si>
  <si>
    <t>Isla Mayor</t>
  </si>
  <si>
    <t>Cuervo de Sevilla, El</t>
  </si>
  <si>
    <t>Palmar de Troya, El</t>
  </si>
  <si>
    <t>ES417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</si>
  <si>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</si>
  <si>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</si>
  <si>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</si>
  <si>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</si>
  <si>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</si>
  <si>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</si>
  <si>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</si>
  <si>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</si>
  <si>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</si>
  <si>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</si>
  <si>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</si>
  <si>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Aldehuelas,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</si>
  <si>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</si>
  <si>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</si>
  <si>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</si>
  <si>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</si>
  <si>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</si>
  <si>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</si>
  <si>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</si>
  <si>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</si>
  <si>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</si>
  <si>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</si>
  <si>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</si>
  <si>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</si>
  <si>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</si>
  <si>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</si>
  <si>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</si>
  <si>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</si>
  <si>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</si>
  <si>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</si>
  <si>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</si>
  <si>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</si>
  <si>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</si>
  <si>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</si>
  <si>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</si>
  <si>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</si>
  <si>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</si>
  <si>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</si>
  <si>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</si>
  <si>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</si>
  <si>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</si>
  <si>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</si>
  <si>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</si>
  <si>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</si>
  <si>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</si>
  <si>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</si>
  <si>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</si>
  <si>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</si>
  <si>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</si>
  <si>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</si>
  <si>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</si>
  <si>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</si>
  <si>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</si>
  <si>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</si>
  <si>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</si>
  <si>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</si>
  <si>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</si>
  <si>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</si>
  <si>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</si>
  <si>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</si>
  <si>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</si>
  <si>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</si>
  <si>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</si>
  <si>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</si>
  <si>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</si>
  <si>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</si>
  <si>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</si>
  <si>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</si>
  <si>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</si>
  <si>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</si>
  <si>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</si>
  <si>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</si>
  <si>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</si>
  <si>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</si>
  <si>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</si>
  <si>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</si>
  <si>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</si>
  <si>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</si>
  <si>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</si>
  <si>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</si>
  <si>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</si>
  <si>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</si>
  <si>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</si>
  <si>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</si>
  <si>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</si>
  <si>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</si>
  <si>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</si>
  <si>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</si>
  <si>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</si>
  <si>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</si>
  <si>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</si>
  <si>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Losilla,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</si>
  <si>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</si>
  <si>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</si>
  <si>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</si>
  <si>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</si>
  <si>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</si>
  <si>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</si>
  <si>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</si>
  <si>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</si>
  <si>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</si>
  <si>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</si>
  <si>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</si>
  <si>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</si>
  <si>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</si>
  <si>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</si>
  <si>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</si>
  <si>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</si>
  <si>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</si>
  <si>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</si>
  <si>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</si>
  <si>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</si>
  <si>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</si>
  <si>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</si>
  <si>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</si>
  <si>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</si>
  <si>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</si>
  <si>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Soria, La</t>
  </si>
  <si>
    <t>Pozalmuro</t>
  </si>
  <si>
    <t>Quintana Redonda</t>
  </si>
  <si>
    <t>Quintanas de Gormaz</t>
  </si>
  <si>
    <t>Quiñonería</t>
  </si>
  <si>
    <t>Rábanos, Los</t>
  </si>
  <si>
    <t>Recuerda</t>
  </si>
  <si>
    <t>Rello</t>
  </si>
  <si>
    <t>Renieblas</t>
  </si>
  <si>
    <t>Retortillo de Soria</t>
  </si>
  <si>
    <t>Reznos</t>
  </si>
  <si>
    <t>Riba de Escalote, La</t>
  </si>
  <si>
    <t>Rioseco de Soria</t>
  </si>
  <si>
    <t>Rollamienta</t>
  </si>
  <si>
    <t>Royo,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</si>
  <si>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</si>
  <si>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</si>
  <si>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</si>
  <si>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</si>
  <si>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</si>
  <si>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</si>
  <si>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</si>
  <si>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</si>
  <si>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</si>
  <si>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</si>
  <si>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</si>
  <si>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</si>
  <si>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</si>
  <si>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</si>
  <si>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</si>
  <si>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</si>
  <si>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</si>
  <si>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</si>
  <si>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</si>
  <si>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</si>
  <si>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</si>
  <si>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</si>
  <si>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</si>
  <si>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</si>
  <si>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</si>
  <si>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</si>
  <si>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</si>
  <si>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</si>
  <si>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</si>
  <si>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</si>
  <si>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</si>
  <si>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</si>
  <si>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</si>
  <si>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</si>
  <si>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</si>
  <si>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</si>
  <si>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</si>
  <si>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</si>
  <si>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</si>
  <si>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</si>
  <si>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</si>
  <si>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</si>
  <si>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Soria,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</si>
  <si>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</si>
  <si>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</si>
  <si>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</si>
  <si>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</si>
  <si>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</si>
  <si>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</si>
  <si>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</si>
  <si>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ES514</t>
  </si>
  <si>
    <t>Aiguamúrcia</t>
  </si>
  <si>
    <t>Albinyana</t>
  </si>
  <si>
    <t>Albiol, L'</t>
  </si>
  <si>
    <t>Alcanar</t>
  </si>
  <si>
    <t>Alcover</t>
  </si>
  <si>
    <t>Aldover</t>
  </si>
  <si>
    <t>Aleixar, L'</t>
  </si>
  <si>
    <t>Alfara de Carles</t>
  </si>
  <si>
    <t>Alforja</t>
  </si>
  <si>
    <t>Alió</t>
  </si>
  <si>
    <t>Almoster</t>
  </si>
  <si>
    <t>ES028L1</t>
  </si>
  <si>
    <t>Reus</t>
  </si>
  <si>
    <t>Altafulla</t>
  </si>
  <si>
    <t>ES525L1</t>
  </si>
  <si>
    <t>Tarragona</t>
  </si>
  <si>
    <t>Ametlla de Mar, L'</t>
  </si>
  <si>
    <t>Amposta</t>
  </si>
  <si>
    <t>Arbolí</t>
  </si>
  <si>
    <t>Arboç, L'</t>
  </si>
  <si>
    <t>Argentera, L'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</si>
  <si>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</si>
  <si>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</si>
  <si>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</si>
  <si>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</si>
  <si>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</si>
  <si>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</si>
  <si>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</si>
  <si>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</si>
  <si>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</si>
  <si>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Falset, La</t>
  </si>
  <si>
    <t>Bisbal del Penedès, La</t>
  </si>
  <si>
    <t>Blancafort</t>
  </si>
  <si>
    <t>Bonastre</t>
  </si>
  <si>
    <t>Borges del Camp, Les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</si>
  <si>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</si>
  <si>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</si>
  <si>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</si>
  <si>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</si>
  <si>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</si>
  <si>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</si>
  <si>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</si>
  <si>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</si>
  <si>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</si>
  <si>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</si>
  <si>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</si>
  <si>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Catllar, El</t>
  </si>
  <si>
    <t>Sénia, La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</si>
  <si>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</si>
  <si>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</si>
  <si>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</si>
  <si>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</si>
  <si>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</si>
  <si>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</si>
  <si>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</si>
  <si>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</si>
  <si>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</si>
  <si>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Francolí, L'</t>
  </si>
  <si>
    <t>Falset</t>
  </si>
  <si>
    <t>Fatarella, La</t>
  </si>
  <si>
    <t>Febró, La</t>
  </si>
  <si>
    <t>Figuera, La</t>
  </si>
  <si>
    <t>Figuerola del Camp</t>
  </si>
  <si>
    <t>Flix</t>
  </si>
  <si>
    <t>Forès</t>
  </si>
  <si>
    <t>Freginals</t>
  </si>
  <si>
    <t>Galera, La</t>
  </si>
  <si>
    <t>Gandesa</t>
  </si>
  <si>
    <t>Garcia</t>
  </si>
  <si>
    <t>Garidells, Els</t>
  </si>
  <si>
    <t>Ginestar</t>
  </si>
  <si>
    <t>Godall</t>
  </si>
  <si>
    <t>Gratallops</t>
  </si>
  <si>
    <t>Guiamets, Els</t>
  </si>
  <si>
    <t>Horta de Sant Joan</t>
  </si>
  <si>
    <t>Lloar, El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</si>
  <si>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</si>
  <si>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</si>
  <si>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</si>
  <si>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</si>
  <si>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</si>
  <si>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</si>
  <si>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</si>
  <si>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Masó, La</t>
  </si>
  <si>
    <t>Maspujols</t>
  </si>
  <si>
    <t>Masroig, El</t>
  </si>
  <si>
    <t>Milà, El</t>
  </si>
  <si>
    <t>Miravet</t>
  </si>
  <si>
    <t>Montblanc</t>
  </si>
  <si>
    <t>Montbrió del Camp</t>
  </si>
  <si>
    <t>Montferri</t>
  </si>
  <si>
    <t>Montmell, El</t>
  </si>
  <si>
    <t>Mont-ral</t>
  </si>
  <si>
    <t>Mont-roig del Camp</t>
  </si>
  <si>
    <t>Móra d'Ebre</t>
  </si>
  <si>
    <t>Móra la Nova</t>
  </si>
  <si>
    <t>Morell, El</t>
  </si>
  <si>
    <t>Morera de Montsant, La</t>
  </si>
  <si>
    <t>Nou de Gaià, La</t>
  </si>
  <si>
    <t>Nulles</t>
  </si>
  <si>
    <t>Palma d'Ebre, La</t>
  </si>
  <si>
    <t>Pallaresos, Els</t>
  </si>
  <si>
    <t>Passanant i Belltall</t>
  </si>
  <si>
    <t>Paüls</t>
  </si>
  <si>
    <t>Perafort</t>
  </si>
  <si>
    <t>Perelló, El</t>
  </si>
  <si>
    <t>Piles, Les</t>
  </si>
  <si>
    <t>Pinell de Brai, El</t>
  </si>
  <si>
    <t>Pira</t>
  </si>
  <si>
    <t>Pla de Santa Maria, El</t>
  </si>
  <si>
    <t>Pobla de Mafumet, La</t>
  </si>
  <si>
    <t>Pobla de Massaluca, La</t>
  </si>
  <si>
    <t>Pobla de Montornès, La</t>
  </si>
  <si>
    <t>Poboleda</t>
  </si>
  <si>
    <t>Pont d'Armentera, El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</si>
  <si>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</si>
  <si>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</si>
  <si>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</si>
  <si>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</si>
  <si>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</si>
  <si>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</si>
  <si>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</si>
  <si>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</si>
  <si>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</si>
  <si>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ES028C1</t>
  </si>
  <si>
    <t>Riba, La</t>
  </si>
  <si>
    <t>Riba-roja d'Ebre</t>
  </si>
  <si>
    <t>Riera de Gaià, La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</si>
  <si>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</si>
  <si>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</si>
  <si>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</si>
  <si>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</si>
  <si>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</si>
  <si>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</si>
  <si>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</si>
  <si>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Rourell, El</t>
  </si>
  <si>
    <t>Salomó</t>
  </si>
  <si>
    <t>Sant Carles de la Ràpita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</si>
  <si>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</si>
  <si>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</si>
  <si>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</si>
  <si>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</si>
  <si>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</si>
  <si>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</si>
  <si>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</si>
  <si>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Secuita, La</t>
  </si>
  <si>
    <t>Selva del Camp, La</t>
  </si>
  <si>
    <t>Senan</t>
  </si>
  <si>
    <t>Solivella</t>
  </si>
  <si>
    <t>ES525C1</t>
  </si>
  <si>
    <t>Tivenys</t>
  </si>
  <si>
    <t>Tivissa</t>
  </si>
  <si>
    <t>Torre de Fontaubella, La</t>
  </si>
  <si>
    <t>Torre de l'Espanyol, La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</si>
  <si>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</si>
  <si>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</si>
  <si>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</si>
  <si>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</si>
  <si>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</si>
  <si>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</si>
  <si>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</si>
  <si>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</si>
  <si>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</si>
  <si>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</si>
  <si>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Vendrell, El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</si>
  <si>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</si>
  <si>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</si>
  <si>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</si>
  <si>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</si>
  <si>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</si>
  <si>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</si>
  <si>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</si>
  <si>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</si>
  <si>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</si>
  <si>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Alta, La</t>
  </si>
  <si>
    <t>Vilella Baixa, La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</si>
  <si>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</si>
  <si>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</si>
  <si>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</si>
  <si>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</si>
  <si>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</si>
  <si>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</si>
  <si>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</si>
  <si>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Aldea, L'</t>
  </si>
  <si>
    <t>Salou</t>
  </si>
  <si>
    <t>Ampolla, L'</t>
  </si>
  <si>
    <t>Canonja, La</t>
  </si>
  <si>
    <t>ES242</t>
  </si>
  <si>
    <t>Ababuj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</si>
  <si>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</si>
  <si>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</si>
  <si>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</si>
  <si>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</si>
  <si>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</si>
  <si>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</si>
  <si>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</si>
  <si>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</si>
  <si>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</si>
  <si>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</si>
  <si>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</si>
  <si>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</si>
  <si>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</si>
  <si>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</si>
  <si>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</si>
  <si>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</si>
  <si>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</si>
  <si>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</si>
  <si>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</si>
  <si>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</si>
  <si>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</si>
  <si>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</si>
  <si>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</si>
  <si>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</si>
  <si>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</si>
  <si>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</si>
  <si>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</si>
  <si>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</si>
  <si>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</si>
  <si>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</si>
  <si>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</si>
  <si>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</si>
  <si>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</si>
  <si>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</si>
  <si>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</si>
  <si>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</si>
  <si>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</si>
  <si>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</si>
  <si>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</si>
  <si>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</si>
  <si>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</si>
  <si>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</si>
  <si>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</si>
  <si>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</si>
  <si>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</si>
  <si>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</si>
  <si>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</si>
  <si>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</si>
  <si>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</si>
  <si>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</si>
  <si>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</si>
  <si>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</si>
  <si>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</si>
  <si>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</si>
  <si>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</si>
  <si>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Verich, La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</si>
  <si>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</si>
  <si>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</si>
  <si>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</si>
  <si>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</si>
  <si>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</si>
  <si>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</si>
  <si>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</si>
  <si>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Castellar, El</t>
  </si>
  <si>
    <t>Castellote</t>
  </si>
  <si>
    <t>Cedrillas</t>
  </si>
  <si>
    <t>Celadas</t>
  </si>
  <si>
    <t>Cella</t>
  </si>
  <si>
    <t>Cerollera, La</t>
  </si>
  <si>
    <t>Codoñera, La</t>
  </si>
  <si>
    <t>Corbalán</t>
  </si>
  <si>
    <t>Cortes de Aragón</t>
  </si>
  <si>
    <t>Cosa</t>
  </si>
  <si>
    <t>Cretas</t>
  </si>
  <si>
    <t>Crivillén</t>
  </si>
  <si>
    <t>Cuba, La</t>
  </si>
  <si>
    <t>Cubla</t>
  </si>
  <si>
    <t>Cucalón</t>
  </si>
  <si>
    <t>Cuervo,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</si>
  <si>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</si>
  <si>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</si>
  <si>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</si>
  <si>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</si>
  <si>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</si>
  <si>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</si>
  <si>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</si>
  <si>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</si>
  <si>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</si>
  <si>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</si>
  <si>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</si>
  <si>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</si>
  <si>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Fresneda,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</si>
  <si>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</si>
  <si>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</si>
  <si>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</si>
  <si>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</si>
  <si>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</si>
  <si>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</si>
  <si>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</si>
  <si>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</si>
  <si>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</si>
  <si>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Ginebrosa, La</t>
  </si>
  <si>
    <t>Griegos</t>
  </si>
  <si>
    <t>Guadalaviar</t>
  </si>
  <si>
    <t>Gúdar</t>
  </si>
  <si>
    <t>Híjar</t>
  </si>
  <si>
    <t>Hinojosa de Jarque</t>
  </si>
  <si>
    <t>Hoz de la Vieja, La</t>
  </si>
  <si>
    <t>Huesa del Común</t>
  </si>
  <si>
    <t>Iglesuela del Cid,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</si>
  <si>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</si>
  <si>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</si>
  <si>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</si>
  <si>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</si>
  <si>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</si>
  <si>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</si>
  <si>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</si>
  <si>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</si>
  <si>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</si>
  <si>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</si>
  <si>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</si>
  <si>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</si>
  <si>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</si>
  <si>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</si>
  <si>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</si>
  <si>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</si>
  <si>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Olmos, La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</si>
  <si>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</si>
  <si>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</si>
  <si>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</si>
  <si>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</si>
  <si>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</si>
  <si>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</si>
  <si>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</si>
  <si>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</si>
  <si>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</si>
  <si>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</si>
  <si>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</si>
  <si>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</si>
  <si>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</si>
  <si>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</si>
  <si>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</si>
  <si>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</si>
  <si>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</si>
  <si>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</si>
  <si>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</si>
  <si>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</si>
  <si>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</si>
  <si>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</si>
  <si>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</si>
  <si>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Olmos, Los</t>
  </si>
  <si>
    <t>Orihuela del Tremedal</t>
  </si>
  <si>
    <t>Orrios</t>
  </si>
  <si>
    <t>Palomar de Arroyos</t>
  </si>
  <si>
    <t>Pancrudo</t>
  </si>
  <si>
    <t>Parras de Castellote, Las</t>
  </si>
  <si>
    <t>Peñarroya de Tastavins</t>
  </si>
  <si>
    <t>Peracense</t>
  </si>
  <si>
    <t>Peralejos</t>
  </si>
  <si>
    <t>Perales del Alfambra</t>
  </si>
  <si>
    <t>Pitarque</t>
  </si>
  <si>
    <t>Plou</t>
  </si>
  <si>
    <t>Pobo, El</t>
  </si>
  <si>
    <t>Portellada, La</t>
  </si>
  <si>
    <t>Pozondón</t>
  </si>
  <si>
    <t>Pozuel del Campo</t>
  </si>
  <si>
    <t>Puebla de Híjar, La</t>
  </si>
  <si>
    <t>Puebla de Valverde,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</si>
  <si>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</si>
  <si>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</si>
  <si>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</si>
  <si>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</si>
  <si>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</si>
  <si>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</si>
  <si>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</si>
  <si>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</si>
  <si>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</si>
  <si>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</si>
  <si>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</si>
  <si>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</si>
  <si>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</si>
  <si>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</si>
  <si>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</si>
  <si>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</si>
  <si>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</si>
  <si>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</si>
  <si>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</si>
  <si>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</si>
  <si>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</si>
  <si>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Teruel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</si>
  <si>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</si>
  <si>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</si>
  <si>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</si>
  <si>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</si>
  <si>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</si>
  <si>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</si>
  <si>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</si>
  <si>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</si>
  <si>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</si>
  <si>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</si>
  <si>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</si>
  <si>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</si>
  <si>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</si>
  <si>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</si>
  <si>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</si>
  <si>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</si>
  <si>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</si>
  <si>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</si>
  <si>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</si>
  <si>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</si>
  <si>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</si>
  <si>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</si>
  <si>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</si>
  <si>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</si>
  <si>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</si>
  <si>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</si>
  <si>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</si>
  <si>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</si>
  <si>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</si>
  <si>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Vallecillo,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</si>
  <si>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</si>
  <si>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</si>
  <si>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</si>
  <si>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</si>
  <si>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</si>
  <si>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</si>
  <si>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</si>
  <si>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</si>
  <si>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</si>
  <si>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</si>
  <si>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</si>
  <si>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</si>
  <si>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</si>
  <si>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</si>
  <si>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Zoma, La</t>
  </si>
  <si>
    <t>ES425</t>
  </si>
  <si>
    <t>ES016L2</t>
  </si>
  <si>
    <t>Toledo</t>
  </si>
  <si>
    <t>Alameda de la Sagra</t>
  </si>
  <si>
    <t>Albarreal de Tajo</t>
  </si>
  <si>
    <t>Alcañizo</t>
  </si>
  <si>
    <t>Alcaudete de la Jara</t>
  </si>
  <si>
    <t>Alcolea de Tajo</t>
  </si>
  <si>
    <t>Aldea en Cabo</t>
  </si>
  <si>
    <t>Aldeanueva de Barbarroya</t>
  </si>
  <si>
    <t>Almendral de la Cañada</t>
  </si>
  <si>
    <t>Almonacid de Toledo</t>
  </si>
  <si>
    <t>Almorox</t>
  </si>
  <si>
    <t>Añover de Tajo</t>
  </si>
  <si>
    <t>Barcience</t>
  </si>
  <si>
    <t>Bargas</t>
  </si>
  <si>
    <t>Borox</t>
  </si>
  <si>
    <t>Buenaventura</t>
  </si>
  <si>
    <t>Burguillos de Toledo</t>
  </si>
  <si>
    <t>Cabañas de la Sagra</t>
  </si>
  <si>
    <t>Cabañas de Yepes</t>
  </si>
  <si>
    <t>Cabezamesada</t>
  </si>
  <si>
    <t>Calera y Chozas</t>
  </si>
  <si>
    <t>ES040L1</t>
  </si>
  <si>
    <t>Talavera de la Reina</t>
  </si>
  <si>
    <t>Caleruela</t>
  </si>
  <si>
    <t>Calzada de Oropesa</t>
  </si>
  <si>
    <t>Camarena</t>
  </si>
  <si>
    <t>Camarenilla</t>
  </si>
  <si>
    <t>Campillo de la Jara, El</t>
  </si>
  <si>
    <t>Camuñas</t>
  </si>
  <si>
    <t>Cardiel de los Montes</t>
  </si>
  <si>
    <t>Carmena</t>
  </si>
  <si>
    <t>Carpio de Tajo, El</t>
  </si>
  <si>
    <t>Carranque</t>
  </si>
  <si>
    <t>Carriches</t>
  </si>
  <si>
    <t>Casar de Escalona,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</si>
  <si>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</si>
  <si>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</si>
  <si>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</si>
  <si>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</si>
  <si>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</si>
  <si>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</si>
  <si>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Cerralbos, Los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</si>
  <si>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</si>
  <si>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</si>
  <si>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</si>
  <si>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</si>
  <si>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</si>
  <si>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</si>
  <si>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</si>
  <si>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</si>
  <si>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</si>
  <si>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Dosbarrios</t>
  </si>
  <si>
    <t>Erustes</t>
  </si>
  <si>
    <t>Escalona</t>
  </si>
  <si>
    <t>Escalonilla</t>
  </si>
  <si>
    <t>Espinoso del Rey</t>
  </si>
  <si>
    <t>Esquivias</t>
  </si>
  <si>
    <t>Estrella, La</t>
  </si>
  <si>
    <t>Fuensalida</t>
  </si>
  <si>
    <t>Garciotum</t>
  </si>
  <si>
    <t>Gerindote</t>
  </si>
  <si>
    <t>Guadamur</t>
  </si>
  <si>
    <t>Guardia, La</t>
  </si>
  <si>
    <t>Herencias, Las</t>
  </si>
  <si>
    <t>Herreruela de Oropesa</t>
  </si>
  <si>
    <t>Hinojosa de San Vicente</t>
  </si>
  <si>
    <t>Hontanar</t>
  </si>
  <si>
    <t>Hormigos</t>
  </si>
  <si>
    <t>Huecas</t>
  </si>
  <si>
    <t>Illescas</t>
  </si>
  <si>
    <t>Lagartera</t>
  </si>
  <si>
    <t>Layos</t>
  </si>
  <si>
    <t>Lillo</t>
  </si>
  <si>
    <t>Lominchar</t>
  </si>
  <si>
    <t>Lucillos</t>
  </si>
  <si>
    <t>Madridejos</t>
  </si>
  <si>
    <t>Malpica de Tajo</t>
  </si>
  <si>
    <t>Manzaneque</t>
  </si>
  <si>
    <t>Maqueda</t>
  </si>
  <si>
    <t>Marjaliza</t>
  </si>
  <si>
    <t>Marrupe</t>
  </si>
  <si>
    <t>Mascaraque</t>
  </si>
  <si>
    <t>Mata, La</t>
  </si>
  <si>
    <t>Mazarambroz</t>
  </si>
  <si>
    <t>Mejorada</t>
  </si>
  <si>
    <t>Menasalbas</t>
  </si>
  <si>
    <t>Mesegar de Tajo</t>
  </si>
  <si>
    <t>Miguel Esteban</t>
  </si>
  <si>
    <t>Mohedas de la Jara</t>
  </si>
  <si>
    <t>Montesclaros</t>
  </si>
  <si>
    <t>Mora</t>
  </si>
  <si>
    <t>Nambroca</t>
  </si>
  <si>
    <t>Nava de Ricomalillo, La</t>
  </si>
  <si>
    <t>Navahermosa</t>
  </si>
  <si>
    <t>Navalmoralejo</t>
  </si>
  <si>
    <t>Navalmorales, Los</t>
  </si>
  <si>
    <t>Navalucillos, Los</t>
  </si>
  <si>
    <t>Navamorcuende</t>
  </si>
  <si>
    <t>Noblejas</t>
  </si>
  <si>
    <t>Noez</t>
  </si>
  <si>
    <t>Nombela</t>
  </si>
  <si>
    <t>Numancia de la Sagra</t>
  </si>
  <si>
    <t>Ocaña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</si>
  <si>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</si>
  <si>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</si>
  <si>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</si>
  <si>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</si>
  <si>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</si>
  <si>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</si>
  <si>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</si>
  <si>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Pepino</t>
  </si>
  <si>
    <t>Portillo de Toledo</t>
  </si>
  <si>
    <t>Puebla de Almoradiel, La</t>
  </si>
  <si>
    <t>Pueblanueva, La</t>
  </si>
  <si>
    <t>Puente del Arzobispo, El</t>
  </si>
  <si>
    <t>Puerto de San Vicente</t>
  </si>
  <si>
    <t>Pulgar</t>
  </si>
  <si>
    <t>Quero</t>
  </si>
  <si>
    <t>Quintanar de la Orden</t>
  </si>
  <si>
    <t>Quismondo</t>
  </si>
  <si>
    <t>Real de San Vicente, El</t>
  </si>
  <si>
    <t>Recas</t>
  </si>
  <si>
    <t>Retamoso de la Jara</t>
  </si>
  <si>
    <t>Rielves</t>
  </si>
  <si>
    <t>Robledo del Mazo</t>
  </si>
  <si>
    <t>Romeral, El</t>
  </si>
  <si>
    <t>San Pablo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</si>
  <si>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</si>
  <si>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</si>
  <si>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</si>
  <si>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</si>
  <si>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</si>
  <si>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</si>
  <si>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</si>
  <si>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</si>
  <si>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</si>
  <si>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</si>
  <si>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ES016C1</t>
  </si>
  <si>
    <t>Tembleque</t>
  </si>
  <si>
    <t>Toboso, El</t>
  </si>
  <si>
    <t>Torralba de Oropesa</t>
  </si>
  <si>
    <t>Torrecilla de la Jara</t>
  </si>
  <si>
    <t>Torrico</t>
  </si>
  <si>
    <t>Torrijos</t>
  </si>
  <si>
    <t>Turleque</t>
  </si>
  <si>
    <t>Ugena</t>
  </si>
  <si>
    <t>Urda</t>
  </si>
  <si>
    <t>Valdeverdeja</t>
  </si>
  <si>
    <t>Valmojado</t>
  </si>
  <si>
    <t>Velada</t>
  </si>
  <si>
    <t>Ventas con Peña Aguilera, Las</t>
  </si>
  <si>
    <t>Ventas de Retamosa, Las</t>
  </si>
  <si>
    <t>Villacañas</t>
  </si>
  <si>
    <t>Villa de Don Fadrique, La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</si>
  <si>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</si>
  <si>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</si>
  <si>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</si>
  <si>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</si>
  <si>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</si>
  <si>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</si>
  <si>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</si>
  <si>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Villarrubia de Santiago</t>
  </si>
  <si>
    <t>Villaseca de la Sagra</t>
  </si>
  <si>
    <t>Villasequilla</t>
  </si>
  <si>
    <t>Villatobas</t>
  </si>
  <si>
    <t>Viso de San Juan, El</t>
  </si>
  <si>
    <t>Yeles</t>
  </si>
  <si>
    <t>Yepes</t>
  </si>
  <si>
    <t>Yuncler</t>
  </si>
  <si>
    <t>Yunclillos</t>
  </si>
  <si>
    <t>Yuncos</t>
  </si>
  <si>
    <t>Santo Domingo-Caudilla</t>
  </si>
  <si>
    <t>ES523</t>
  </si>
  <si>
    <t>Ademuz</t>
  </si>
  <si>
    <t>Ador</t>
  </si>
  <si>
    <t>ES046L1</t>
  </si>
  <si>
    <t>Gandia</t>
  </si>
  <si>
    <t>Atzeneta d'Albaida</t>
  </si>
  <si>
    <t>Agullent</t>
  </si>
  <si>
    <t>Alaquàs</t>
  </si>
  <si>
    <t>ES003K1</t>
  </si>
  <si>
    <t>Valencia</t>
  </si>
  <si>
    <t>ES003L3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</si>
  <si>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</si>
  <si>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</si>
  <si>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</si>
  <si>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</si>
  <si>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</si>
  <si>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</si>
  <si>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</si>
  <si>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</t>
  </si>
  <si>
    <t>Alboraya</t>
  </si>
  <si>
    <t>Albuixech</t>
  </si>
  <si>
    <t>Alcàsser</t>
  </si>
  <si>
    <t>Alcàntera de Xúquer</t>
  </si>
  <si>
    <t>Alzira</t>
  </si>
  <si>
    <t>Alcublas</t>
  </si>
  <si>
    <t>Alcúdia, l'</t>
  </si>
  <si>
    <t>Alcúdia de Crespins, l'</t>
  </si>
  <si>
    <t>Aldaia</t>
  </si>
  <si>
    <t>Alfafar</t>
  </si>
  <si>
    <t>Alfauir</t>
  </si>
  <si>
    <t>Alfara de la Baronia</t>
  </si>
  <si>
    <t>Alfara del Patriarca</t>
  </si>
  <si>
    <t>Alfarp</t>
  </si>
  <si>
    <t>Alfarrasí</t>
  </si>
  <si>
    <t>Algar de Palancia</t>
  </si>
  <si>
    <t>Algemesí</t>
  </si>
  <si>
    <t>Algímia d'Alfara</t>
  </si>
  <si>
    <t>Alginet</t>
  </si>
  <si>
    <t>Almàssera</t>
  </si>
  <si>
    <t>Almiserà</t>
  </si>
  <si>
    <t>Almoines</t>
  </si>
  <si>
    <t>Almussafes</t>
  </si>
  <si>
    <t>Alpuente</t>
  </si>
  <si>
    <t>Alqueria de la Comtessa, l'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</si>
  <si>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</si>
  <si>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</si>
  <si>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</si>
  <si>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</si>
  <si>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</si>
  <si>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</si>
  <si>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</si>
  <si>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</si>
  <si>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</si>
  <si>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</si>
  <si>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</si>
  <si>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</si>
  <si>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</si>
  <si>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</si>
  <si>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</si>
  <si>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</si>
  <si>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</si>
  <si>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</si>
  <si>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</si>
  <si>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</si>
  <si>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</si>
  <si>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</si>
  <si>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</si>
  <si>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</si>
  <si>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</si>
  <si>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</si>
  <si>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</si>
  <si>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</si>
  <si>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</si>
  <si>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</si>
  <si>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</si>
  <si>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</si>
  <si>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</si>
  <si>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</si>
  <si>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</si>
  <si>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</si>
  <si>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</si>
  <si>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</si>
  <si>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</si>
  <si>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</si>
  <si>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</si>
  <si>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</si>
  <si>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</si>
  <si>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</si>
  <si>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</si>
  <si>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ES547L1</t>
  </si>
  <si>
    <t>Sagunto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</si>
  <si>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</si>
  <si>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</si>
  <si>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</si>
  <si>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</si>
  <si>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</si>
  <si>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</si>
  <si>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</si>
  <si>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</si>
  <si>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</si>
  <si>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</si>
  <si>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</si>
  <si>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</si>
  <si>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</si>
  <si>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</si>
  <si>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</si>
  <si>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</si>
  <si>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</si>
  <si>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</si>
  <si>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</si>
  <si>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</si>
  <si>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</si>
  <si>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</si>
  <si>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</si>
  <si>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</si>
  <si>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</si>
  <si>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</si>
  <si>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</si>
  <si>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</si>
  <si>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</si>
  <si>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</si>
  <si>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</si>
  <si>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</si>
  <si>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</si>
  <si>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Eliana, l'</t>
  </si>
  <si>
    <t>Emperador</t>
  </si>
  <si>
    <t>Enguera</t>
  </si>
  <si>
    <t>Ènova, l'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</si>
  <si>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</si>
  <si>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</si>
  <si>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</si>
  <si>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</si>
  <si>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</si>
  <si>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</si>
  <si>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</si>
  <si>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Carròs, la</t>
  </si>
  <si>
    <t>Font de la Figuera, la</t>
  </si>
  <si>
    <t>Fuenterrobles</t>
  </si>
  <si>
    <t>Gavarda</t>
  </si>
  <si>
    <t>ES046C1</t>
  </si>
  <si>
    <t>Genovés, el</t>
  </si>
  <si>
    <t>Gestalgar</t>
  </si>
  <si>
    <t>Gilet</t>
  </si>
  <si>
    <t>Godella</t>
  </si>
  <si>
    <t>Godelleta</t>
  </si>
  <si>
    <t>Granja de la Costera, la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</si>
  <si>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</si>
  <si>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</si>
  <si>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</si>
  <si>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</si>
  <si>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</si>
  <si>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</si>
  <si>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</si>
  <si>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</si>
  <si>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</si>
  <si>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</si>
  <si>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</si>
  <si>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</si>
  <si>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</si>
  <si>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</si>
  <si>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</si>
  <si>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</si>
  <si>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</si>
  <si>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</si>
  <si>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</si>
  <si>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Ranes, la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</si>
  <si>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</si>
  <si>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</si>
  <si>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</si>
  <si>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</si>
  <si>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</si>
  <si>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</si>
  <si>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</si>
  <si>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</si>
  <si>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</si>
  <si>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</si>
  <si>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</si>
  <si>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</si>
  <si>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ES554C1</t>
  </si>
  <si>
    <t>Mogente</t>
  </si>
  <si>
    <t>Moixent</t>
  </si>
  <si>
    <t>Moncada</t>
  </si>
  <si>
    <t>Montserrat</t>
  </si>
  <si>
    <t>Montaverner</t>
  </si>
  <si>
    <t>Montesa</t>
  </si>
  <si>
    <t>Montitxelvo</t>
  </si>
  <si>
    <t>Montichelvo</t>
  </si>
  <si>
    <t>Montroi</t>
  </si>
  <si>
    <t>Montroy</t>
  </si>
  <si>
    <t>Museros</t>
  </si>
  <si>
    <t>Nàquera</t>
  </si>
  <si>
    <t>Náquera</t>
  </si>
  <si>
    <t>Navarrés</t>
  </si>
  <si>
    <t>Novelé</t>
  </si>
  <si>
    <t>Novetlè</t>
  </si>
  <si>
    <t>Oliva</t>
  </si>
  <si>
    <t>Olocau</t>
  </si>
  <si>
    <t>Olleria, l'</t>
  </si>
  <si>
    <t>Ontinyent</t>
  </si>
  <si>
    <t>Otos</t>
  </si>
  <si>
    <t>Paiporta</t>
  </si>
  <si>
    <t>Palma de Gandía</t>
  </si>
  <si>
    <t>Palmera</t>
  </si>
  <si>
    <t>Palomar, el</t>
  </si>
  <si>
    <t>Paterna</t>
  </si>
  <si>
    <t>ES551C1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</si>
  <si>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</si>
  <si>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</si>
  <si>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</si>
  <si>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</si>
  <si>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</si>
  <si>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</si>
  <si>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</si>
  <si>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</si>
  <si>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Farnals, la</t>
  </si>
  <si>
    <t>Pobla del Duc, la</t>
  </si>
  <si>
    <t>Puebla de San Miguel</t>
  </si>
  <si>
    <t>Pobla de Vallbona, la</t>
  </si>
  <si>
    <t>Pobla Llarga, la</t>
  </si>
  <si>
    <t>Puig de Santa Maria, el</t>
  </si>
  <si>
    <t>Puçol</t>
  </si>
  <si>
    <t>Quesa</t>
  </si>
  <si>
    <t>Rafelbunyol</t>
  </si>
  <si>
    <t>Rafelcofer</t>
  </si>
  <si>
    <t>Rafelguaraf</t>
  </si>
  <si>
    <t>Ráfol de Salem</t>
  </si>
  <si>
    <t>Real de Gandia, el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</si>
  <si>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</si>
  <si>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</si>
  <si>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</si>
  <si>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</si>
  <si>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</si>
  <si>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</si>
  <si>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</si>
  <si>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</si>
  <si>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</t>
  </si>
  <si>
    <t>ES547C1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</si>
  <si>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</si>
  <si>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</si>
  <si>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</si>
  <si>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</si>
  <si>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</si>
  <si>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</si>
  <si>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</si>
  <si>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</si>
  <si>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</si>
  <si>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</si>
  <si>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</si>
  <si>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</si>
  <si>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</si>
  <si>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</si>
  <si>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</si>
  <si>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</si>
  <si>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</si>
  <si>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</si>
  <si>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</si>
  <si>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</si>
  <si>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</si>
  <si>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</si>
  <si>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</si>
  <si>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</si>
  <si>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ES553C1</t>
  </si>
  <si>
    <t>Torres Torres</t>
  </si>
  <si>
    <t>Tous</t>
  </si>
  <si>
    <t>Tuéjar</t>
  </si>
  <si>
    <t>Turís</t>
  </si>
  <si>
    <t>Utiel</t>
  </si>
  <si>
    <t>València</t>
  </si>
  <si>
    <t>ES003C1</t>
  </si>
  <si>
    <t>Vallada</t>
  </si>
  <si>
    <t>Vallanca</t>
  </si>
  <si>
    <t>Vallés</t>
  </si>
  <si>
    <t>Venta del Moro</t>
  </si>
  <si>
    <t>Vilallonga</t>
  </si>
  <si>
    <t>Villalonga</t>
  </si>
  <si>
    <t>Vilamarxant</t>
  </si>
  <si>
    <t>Villanueva de Castellón</t>
  </si>
  <si>
    <t>Villar del Arzobispo</t>
  </si>
  <si>
    <t>Villargordo del Cabriel</t>
  </si>
  <si>
    <t>Vinalesa</t>
  </si>
  <si>
    <t>Yátova</t>
  </si>
  <si>
    <t>Yesa, La</t>
  </si>
  <si>
    <t>Zarra</t>
  </si>
  <si>
    <t>Gátova</t>
  </si>
  <si>
    <t>San Antonio de Benagéber</t>
  </si>
  <si>
    <t>Benicull de Xúquer</t>
  </si>
  <si>
    <t>ES418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</si>
  <si>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</si>
  <si>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</si>
  <si>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</si>
  <si>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</si>
  <si>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</si>
  <si>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</si>
  <si>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</si>
  <si>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ES009L2</t>
  </si>
  <si>
    <t>Valladolid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</si>
  <si>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</si>
  <si>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</si>
  <si>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</si>
  <si>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</si>
  <si>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</si>
  <si>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</si>
  <si>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</si>
  <si>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</si>
  <si>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</si>
  <si>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</si>
  <si>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</si>
  <si>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</si>
  <si>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</si>
  <si>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</si>
  <si>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</si>
  <si>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</si>
  <si>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</si>
  <si>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</si>
  <si>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</si>
  <si>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</si>
  <si>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</si>
  <si>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</si>
  <si>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</si>
  <si>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</si>
  <si>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</si>
  <si>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</si>
  <si>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</si>
  <si>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</si>
  <si>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</si>
  <si>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</si>
  <si>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</si>
  <si>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</si>
  <si>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</si>
  <si>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</si>
  <si>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</si>
  <si>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</si>
  <si>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</si>
  <si>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</si>
  <si>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</si>
  <si>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</si>
  <si>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</si>
  <si>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</si>
  <si>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</si>
  <si>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</si>
  <si>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</si>
  <si>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</si>
  <si>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</si>
  <si>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</si>
  <si>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</si>
  <si>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</si>
  <si>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</si>
  <si>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</si>
  <si>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</si>
  <si>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</si>
  <si>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</si>
  <si>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</si>
  <si>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</si>
  <si>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</si>
  <si>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</si>
  <si>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</si>
  <si>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</si>
  <si>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</si>
  <si>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</si>
  <si>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</si>
  <si>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</si>
  <si>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</si>
  <si>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</si>
  <si>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</si>
  <si>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</si>
  <si>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</si>
  <si>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</si>
  <si>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</si>
  <si>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</si>
  <si>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</si>
  <si>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</si>
  <si>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</si>
  <si>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</si>
  <si>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</si>
  <si>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</si>
  <si>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</si>
  <si>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</si>
  <si>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</si>
  <si>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</si>
  <si>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</si>
  <si>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</si>
  <si>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</si>
  <si>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</si>
  <si>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</si>
  <si>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</si>
  <si>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Mudarra, La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</si>
  <si>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</si>
  <si>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</si>
  <si>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</si>
  <si>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</si>
  <si>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</si>
  <si>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</si>
  <si>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</si>
  <si>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</si>
  <si>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Parrilla, La</t>
  </si>
  <si>
    <t>Pedraja de Portillo,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</si>
  <si>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</si>
  <si>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</si>
  <si>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</si>
  <si>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</si>
  <si>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</si>
  <si>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</si>
  <si>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</si>
  <si>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</si>
  <si>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</si>
  <si>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</si>
  <si>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</si>
  <si>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</si>
  <si>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</si>
  <si>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</si>
  <si>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</si>
  <si>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</si>
  <si>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</si>
  <si>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</si>
  <si>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</si>
  <si>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</si>
  <si>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</si>
  <si>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</si>
  <si>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</si>
  <si>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</si>
  <si>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</si>
  <si>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</si>
  <si>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</si>
  <si>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</si>
  <si>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</si>
  <si>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</si>
  <si>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</si>
  <si>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</si>
  <si>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</si>
  <si>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</si>
  <si>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</si>
  <si>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</si>
  <si>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</si>
  <si>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</si>
  <si>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</si>
  <si>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</si>
  <si>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</si>
  <si>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</si>
  <si>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</si>
  <si>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</si>
  <si>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Seca,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</si>
  <si>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</si>
  <si>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</si>
  <si>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</si>
  <si>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</si>
  <si>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</si>
  <si>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</si>
  <si>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</si>
  <si>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</si>
  <si>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</si>
  <si>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</si>
  <si>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</si>
  <si>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</si>
  <si>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</si>
  <si>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</si>
  <si>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</si>
  <si>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</si>
  <si>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</si>
  <si>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Campos,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</si>
  <si>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</si>
  <si>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</si>
  <si>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</si>
  <si>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</si>
  <si>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</si>
  <si>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</si>
  <si>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</si>
  <si>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</si>
  <si>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</si>
  <si>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ES009C1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</si>
  <si>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</si>
  <si>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</si>
  <si>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</si>
  <si>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</si>
  <si>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</si>
  <si>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</si>
  <si>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</si>
  <si>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</si>
  <si>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</si>
  <si>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</si>
  <si>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</si>
  <si>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</si>
  <si>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</si>
  <si>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</si>
  <si>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</si>
  <si>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</si>
  <si>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</si>
  <si>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</si>
  <si>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</si>
  <si>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</si>
  <si>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</si>
  <si>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</si>
  <si>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</si>
  <si>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</si>
  <si>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</si>
  <si>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</si>
  <si>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</si>
  <si>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</si>
  <si>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</si>
  <si>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</si>
  <si>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</si>
  <si>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</si>
  <si>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</si>
  <si>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</si>
  <si>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</si>
  <si>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</si>
  <si>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</si>
  <si>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</si>
  <si>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</si>
  <si>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</si>
  <si>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</si>
  <si>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</si>
  <si>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ES213</t>
  </si>
  <si>
    <t>Abadiño</t>
  </si>
  <si>
    <t>Abanto y Ciérvana-Abanto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</si>
  <si>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</si>
  <si>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</si>
  <si>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</si>
  <si>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</si>
  <si>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</si>
  <si>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</si>
  <si>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</si>
  <si>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</si>
  <si>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</si>
  <si>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ES019K2</t>
  </si>
  <si>
    <t>Bakio</t>
  </si>
  <si>
    <t>Barakaldo</t>
  </si>
  <si>
    <t>ES027C1</t>
  </si>
  <si>
    <t>Barrika</t>
  </si>
  <si>
    <t>Basauri</t>
  </si>
  <si>
    <t>Berango</t>
  </si>
  <si>
    <t>Bermeo</t>
  </si>
  <si>
    <t>Berriatua</t>
  </si>
  <si>
    <t>Berriz</t>
  </si>
  <si>
    <t>ES019C1</t>
  </si>
  <si>
    <t>Busturia</t>
  </si>
  <si>
    <t>Karrantza Harana</t>
  </si>
  <si>
    <t>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</si>
  <si>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</si>
  <si>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</si>
  <si>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</si>
  <si>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</si>
  <si>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</si>
  <si>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</si>
  <si>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</si>
  <si>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</si>
  <si>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</si>
  <si>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</si>
  <si>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</si>
  <si>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</si>
  <si>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</si>
  <si>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</si>
  <si>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</si>
  <si>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</si>
  <si>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</si>
  <si>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</si>
  <si>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</si>
  <si>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</si>
  <si>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</si>
  <si>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</si>
  <si>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ES051C1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</si>
  <si>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</si>
  <si>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</si>
  <si>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</si>
  <si>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</si>
  <si>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</si>
  <si>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</si>
  <si>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</si>
  <si>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</si>
  <si>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</si>
  <si>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</si>
  <si>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</si>
  <si>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</si>
  <si>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</si>
  <si>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</si>
  <si>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</si>
  <si>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</si>
  <si>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</si>
  <si>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</si>
  <si>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</si>
  <si>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</si>
  <si>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</si>
  <si>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</si>
  <si>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</si>
  <si>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</si>
  <si>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</si>
  <si>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</si>
  <si>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</si>
  <si>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</si>
  <si>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</si>
  <si>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</t>
  </si>
  <si>
    <t>Orduña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</si>
  <si>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</si>
  <si>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</si>
  <si>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</si>
  <si>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</si>
  <si>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</si>
  <si>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</si>
  <si>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</si>
  <si>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</si>
  <si>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ES556C1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</si>
  <si>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</si>
  <si>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</si>
  <si>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</si>
  <si>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</si>
  <si>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</si>
  <si>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</si>
  <si>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</si>
  <si>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</si>
  <si>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</si>
  <si>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</si>
  <si>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</si>
  <si>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</si>
  <si>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</si>
  <si>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</si>
  <si>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</si>
  <si>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</si>
  <si>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</si>
  <si>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</si>
  <si>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</si>
  <si>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</si>
  <si>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</si>
  <si>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</si>
  <si>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</si>
  <si>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</si>
  <si>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</si>
  <si>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</si>
  <si>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</si>
  <si>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</si>
  <si>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</si>
  <si>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</si>
  <si>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ES419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</si>
  <si>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</si>
  <si>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</si>
  <si>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</si>
  <si>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</si>
  <si>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</si>
  <si>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</si>
  <si>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</si>
  <si>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</si>
  <si>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</si>
  <si>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</si>
  <si>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</si>
  <si>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</si>
  <si>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</si>
  <si>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</si>
  <si>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</si>
  <si>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</si>
  <si>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</si>
  <si>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</si>
  <si>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</si>
  <si>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</si>
  <si>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</si>
  <si>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</si>
  <si>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Toro,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</si>
  <si>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</si>
  <si>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</si>
  <si>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</si>
  <si>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</si>
  <si>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</si>
  <si>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</si>
  <si>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</si>
  <si>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</si>
  <si>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</si>
  <si>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</si>
  <si>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</si>
  <si>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</si>
  <si>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</si>
  <si>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</si>
  <si>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</si>
  <si>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</si>
  <si>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</si>
  <si>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</si>
  <si>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</si>
  <si>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</si>
  <si>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</si>
  <si>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</si>
  <si>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</si>
  <si>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</si>
  <si>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</si>
  <si>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</si>
  <si>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ES059L1</t>
  </si>
  <si>
    <t>Zamora</t>
  </si>
  <si>
    <t>Corrales del Vino</t>
  </si>
  <si>
    <t>Cotanes del Monte</t>
  </si>
  <si>
    <t>Cubillos</t>
  </si>
  <si>
    <t>Cubo de Benavente</t>
  </si>
  <si>
    <t>Cubo de Tierra del Vino,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</si>
  <si>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</si>
  <si>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</si>
  <si>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</si>
  <si>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</si>
  <si>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</si>
  <si>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</si>
  <si>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</si>
  <si>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</si>
  <si>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</si>
  <si>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</si>
  <si>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</si>
  <si>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</si>
  <si>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</si>
  <si>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</si>
  <si>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</si>
  <si>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</si>
  <si>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</si>
  <si>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</si>
  <si>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</si>
  <si>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</si>
  <si>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</si>
  <si>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</si>
  <si>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</si>
  <si>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</si>
  <si>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</si>
  <si>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</si>
  <si>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</si>
  <si>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</si>
  <si>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</si>
  <si>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Hiniesta, La</t>
  </si>
  <si>
    <t>Jambrina</t>
  </si>
  <si>
    <t>Justel</t>
  </si>
  <si>
    <t>Losacino</t>
  </si>
  <si>
    <t>Losacio</t>
  </si>
  <si>
    <t>Lubián</t>
  </si>
  <si>
    <t>Luelmo</t>
  </si>
  <si>
    <t>Maderal,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</si>
  <si>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</si>
  <si>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</si>
  <si>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</si>
  <si>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</si>
  <si>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</si>
  <si>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</si>
  <si>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</si>
  <si>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</si>
  <si>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</si>
  <si>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</si>
  <si>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</si>
  <si>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</si>
  <si>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</si>
  <si>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</si>
  <si>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</si>
  <si>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</si>
  <si>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</si>
  <si>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</si>
  <si>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</si>
  <si>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</si>
  <si>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</si>
  <si>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</si>
  <si>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</si>
  <si>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</si>
  <si>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</si>
  <si>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</si>
  <si>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</si>
  <si>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</si>
  <si>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</si>
  <si>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</si>
  <si>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</si>
  <si>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</si>
  <si>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</si>
  <si>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</si>
  <si>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</si>
  <si>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</si>
  <si>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</si>
  <si>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</si>
  <si>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</si>
  <si>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</si>
  <si>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Pego, El</t>
  </si>
  <si>
    <t>Peleagonzalo</t>
  </si>
  <si>
    <t>Peleas de Abajo</t>
  </si>
  <si>
    <t>Peñausende</t>
  </si>
  <si>
    <t>Peque</t>
  </si>
  <si>
    <t>Perdigón, El</t>
  </si>
  <si>
    <t>Pereruela</t>
  </si>
  <si>
    <t>Perilla de Castro</t>
  </si>
  <si>
    <t>Pías</t>
  </si>
  <si>
    <t>Piedrahita de Castro</t>
  </si>
  <si>
    <t>Pinilla de Toro</t>
  </si>
  <si>
    <t>Pino del Oro</t>
  </si>
  <si>
    <t>Piñero, El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</si>
  <si>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</si>
  <si>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</si>
  <si>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</si>
  <si>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</si>
  <si>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</si>
  <si>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</si>
  <si>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</si>
  <si>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</si>
  <si>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</si>
  <si>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</si>
  <si>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</si>
  <si>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</si>
  <si>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</si>
  <si>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</si>
  <si>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</si>
  <si>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</si>
  <si>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</si>
  <si>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</si>
  <si>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</si>
  <si>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</si>
  <si>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</si>
  <si>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</si>
  <si>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</si>
  <si>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</si>
  <si>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</si>
  <si>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</si>
  <si>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</si>
  <si>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</si>
  <si>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</si>
  <si>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</si>
  <si>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</si>
  <si>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</si>
  <si>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</si>
  <si>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</si>
  <si>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</si>
  <si>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</si>
  <si>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</si>
  <si>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</si>
  <si>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</si>
  <si>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</si>
  <si>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</si>
  <si>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</si>
  <si>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</si>
  <si>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</si>
  <si>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</si>
  <si>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</si>
  <si>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</si>
  <si>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</si>
  <si>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</si>
  <si>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</si>
  <si>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Valle,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</si>
  <si>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</si>
  <si>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</si>
  <si>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</si>
  <si>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</si>
  <si>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</si>
  <si>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</si>
  <si>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</si>
  <si>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</si>
  <si>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</si>
  <si>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</si>
  <si>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</si>
  <si>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</si>
  <si>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</si>
  <si>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</si>
  <si>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</si>
  <si>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</si>
  <si>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</si>
  <si>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</si>
  <si>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</si>
  <si>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</si>
  <si>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</si>
  <si>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</si>
  <si>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</si>
  <si>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</si>
  <si>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</si>
  <si>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</si>
  <si>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</si>
  <si>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</si>
  <si>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</si>
  <si>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</si>
  <si>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</si>
  <si>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</si>
  <si>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</si>
  <si>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</si>
  <si>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</si>
  <si>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</si>
  <si>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</si>
  <si>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</si>
  <si>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</si>
  <si>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</si>
  <si>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</si>
  <si>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</si>
  <si>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</si>
  <si>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</si>
  <si>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</si>
  <si>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</si>
  <si>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</si>
  <si>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</si>
  <si>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</si>
  <si>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</si>
  <si>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ES059C1</t>
  </si>
  <si>
    <t>ES243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</si>
  <si>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</si>
  <si>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</si>
  <si>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</si>
  <si>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</si>
  <si>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</si>
  <si>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</si>
  <si>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</si>
  <si>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</si>
  <si>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</si>
  <si>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</si>
  <si>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</si>
  <si>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</si>
  <si>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</si>
  <si>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</si>
  <si>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</si>
  <si>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</si>
  <si>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</si>
  <si>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ES005L2</t>
  </si>
  <si>
    <t>Zaragoza</t>
  </si>
  <si>
    <t>Alfamén</t>
  </si>
  <si>
    <t>Alforque</t>
  </si>
  <si>
    <t>Alhama de Aragón</t>
  </si>
  <si>
    <t>Almochuel</t>
  </si>
  <si>
    <t>Almolda, La</t>
  </si>
  <si>
    <t>Almonacid de la Cuba</t>
  </si>
  <si>
    <t>Almonacid de la Sierra</t>
  </si>
  <si>
    <t>Almunia de Doña Godina,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</si>
  <si>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</si>
  <si>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</si>
  <si>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</si>
  <si>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</si>
  <si>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</si>
  <si>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</si>
  <si>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</si>
  <si>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</si>
  <si>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</si>
  <si>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</si>
  <si>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</si>
  <si>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</si>
  <si>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</si>
  <si>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</si>
  <si>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</si>
  <si>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</si>
  <si>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</si>
  <si>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</si>
  <si>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</si>
  <si>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</si>
  <si>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</si>
  <si>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</si>
  <si>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</si>
  <si>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</si>
  <si>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</si>
  <si>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</si>
  <si>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</si>
  <si>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</si>
  <si>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</si>
  <si>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</si>
  <si>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</si>
  <si>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</si>
  <si>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</si>
  <si>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</si>
  <si>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</si>
  <si>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Ebro, El</t>
  </si>
  <si>
    <t>Buste,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</si>
  <si>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</si>
  <si>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</si>
  <si>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</si>
  <si>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</si>
  <si>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</si>
  <si>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</si>
  <si>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</si>
  <si>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</si>
  <si>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</si>
  <si>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</si>
  <si>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</si>
  <si>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</si>
  <si>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</si>
  <si>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</si>
  <si>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</si>
  <si>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</si>
  <si>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</si>
  <si>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</si>
  <si>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</si>
  <si>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</si>
  <si>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</si>
  <si>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</si>
  <si>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</si>
  <si>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</si>
  <si>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</si>
  <si>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</si>
  <si>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</si>
  <si>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Cuerlas, Las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</si>
  <si>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</si>
  <si>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</si>
  <si>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</si>
  <si>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</si>
  <si>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</si>
  <si>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</si>
  <si>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</si>
  <si>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</si>
  <si>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</si>
  <si>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</si>
  <si>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</si>
  <si>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</si>
  <si>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Fayos, Los</t>
  </si>
  <si>
    <t>Figueruelas</t>
  </si>
  <si>
    <t>Fombuena</t>
  </si>
  <si>
    <t>Frago, El</t>
  </si>
  <si>
    <t>Frasno,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</si>
  <si>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</si>
  <si>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</si>
  <si>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</si>
  <si>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</si>
  <si>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</si>
  <si>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</si>
  <si>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</si>
  <si>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</si>
  <si>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</si>
  <si>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</si>
  <si>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</si>
  <si>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</si>
  <si>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</si>
  <si>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</si>
  <si>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</si>
  <si>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</si>
  <si>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</si>
  <si>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</si>
  <si>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</si>
  <si>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Joyosa, La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</si>
  <si>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</si>
  <si>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</si>
  <si>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</si>
  <si>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</si>
  <si>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</si>
  <si>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</si>
  <si>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</si>
  <si>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</si>
  <si>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</si>
  <si>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</si>
  <si>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</si>
  <si>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</si>
  <si>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</si>
  <si>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</si>
  <si>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</si>
  <si>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</si>
  <si>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</si>
  <si>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</si>
  <si>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</si>
  <si>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</si>
  <si>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</si>
  <si>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</si>
  <si>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</si>
  <si>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</si>
  <si>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</si>
  <si>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</si>
  <si>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</si>
  <si>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</si>
  <si>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</si>
  <si>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</si>
  <si>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</si>
  <si>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</si>
  <si>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</si>
  <si>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</si>
  <si>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</si>
  <si>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</si>
  <si>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</si>
  <si>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</si>
  <si>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</si>
  <si>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</si>
  <si>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</si>
  <si>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</si>
  <si>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</si>
  <si>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</si>
  <si>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</si>
  <si>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</si>
  <si>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</si>
  <si>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Muela,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</si>
  <si>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</si>
  <si>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</si>
  <si>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</si>
  <si>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</si>
  <si>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</si>
  <si>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</si>
  <si>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</si>
  <si>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</si>
  <si>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</si>
  <si>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</si>
  <si>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</si>
  <si>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</si>
  <si>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</si>
  <si>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</si>
  <si>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</si>
  <si>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</si>
  <si>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</si>
  <si>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</si>
  <si>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</si>
  <si>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</si>
  <si>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</si>
  <si>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</si>
  <si>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Pedrosas, Las</t>
  </si>
  <si>
    <t>Perdiguera</t>
  </si>
  <si>
    <t>Piedratajada</t>
  </si>
  <si>
    <t>Pina de Ebro</t>
  </si>
  <si>
    <t>Pinseque</t>
  </si>
  <si>
    <t>Pintanos,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</si>
  <si>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</si>
  <si>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</si>
  <si>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</si>
  <si>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</si>
  <si>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</si>
  <si>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</si>
  <si>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</si>
  <si>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</si>
  <si>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Alfindén,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</si>
  <si>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</si>
  <si>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</si>
  <si>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</si>
  <si>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</si>
  <si>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</si>
  <si>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</si>
  <si>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</si>
  <si>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</si>
  <si>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</si>
  <si>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</si>
  <si>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</si>
  <si>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</si>
  <si>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</si>
  <si>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</si>
  <si>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</si>
  <si>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</si>
  <si>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</si>
  <si>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</si>
  <si>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</si>
  <si>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</si>
  <si>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</si>
  <si>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</si>
  <si>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</si>
  <si>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</si>
  <si>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</si>
  <si>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</si>
  <si>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</si>
  <si>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</si>
  <si>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</si>
  <si>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</si>
  <si>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</si>
  <si>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</si>
  <si>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</si>
  <si>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</si>
  <si>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</si>
  <si>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</si>
  <si>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</si>
  <si>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</si>
  <si>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</si>
  <si>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</si>
  <si>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</si>
  <si>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</si>
  <si>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</si>
  <si>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</si>
  <si>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</si>
  <si>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</si>
  <si>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</si>
  <si>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</si>
  <si>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</si>
  <si>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</si>
  <si>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</si>
  <si>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</si>
  <si>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</si>
  <si>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</si>
  <si>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</si>
  <si>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</si>
  <si>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</si>
  <si>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</si>
  <si>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</si>
  <si>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</si>
  <si>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</si>
  <si>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Vilueña, La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</si>
  <si>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</si>
  <si>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</si>
  <si>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</si>
  <si>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</si>
  <si>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</si>
  <si>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</si>
  <si>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</si>
  <si>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</si>
  <si>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</si>
  <si>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</si>
  <si>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</si>
  <si>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</si>
  <si>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</si>
  <si>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Zaida, La</t>
  </si>
  <si>
    <t>ES005C1</t>
  </si>
  <si>
    <t>Zuera</t>
  </si>
  <si>
    <t>Biel</t>
  </si>
  <si>
    <t>Marracos</t>
  </si>
  <si>
    <t>Villamayor de Gállego</t>
  </si>
  <si>
    <t>ES630</t>
  </si>
  <si>
    <t>Ceuta</t>
  </si>
  <si>
    <t>ES045C1</t>
  </si>
  <si>
    <t>ES640</t>
  </si>
  <si>
    <t>Melilla</t>
  </si>
  <si>
    <t>ES055C1</t>
  </si>
  <si>
    <t>Personas de zonas rurales</t>
  </si>
  <si>
    <t xml:space="preserve">DEGURBA 2020: </t>
  </si>
  <si>
    <t>https://ec.europa.eu/eurostat/web/degree-of-urbanisation/background</t>
  </si>
  <si>
    <t>Castilla-La Mancha = NUTS 3  CODE: ES42</t>
  </si>
  <si>
    <t>Decreto 108/2021, de 19 de octubre, zonas rurales de Castilla-La Mancha</t>
  </si>
  <si>
    <t>https://docm.jccm.es/docm/detalleDocumento.do?idDisposicion=1634645070588400742</t>
  </si>
  <si>
    <t>Provincia</t>
  </si>
  <si>
    <t>Código INE</t>
  </si>
  <si>
    <t>Municipio</t>
  </si>
  <si>
    <t>Código Zona</t>
  </si>
  <si>
    <t>Código Clasificación Zona</t>
  </si>
  <si>
    <t>Clasificación Zona</t>
  </si>
  <si>
    <t>Población</t>
  </si>
  <si>
    <t>02</t>
  </si>
  <si>
    <t>AB-2</t>
  </si>
  <si>
    <t>Extrema despoblación - 2000</t>
  </si>
  <si>
    <t>Extrema despoblación + 2000</t>
  </si>
  <si>
    <t>AB-11</t>
  </si>
  <si>
    <t>Intensa despoblación - 2000</t>
  </si>
  <si>
    <t>AB-3</t>
  </si>
  <si>
    <t>Intensa despoblación + 2000</t>
  </si>
  <si>
    <t>En riesgo</t>
  </si>
  <si>
    <t>AB-7</t>
  </si>
  <si>
    <t>Intermedia agrícola</t>
  </si>
  <si>
    <t>Intermedia diversificada</t>
  </si>
  <si>
    <t>Periurbana</t>
  </si>
  <si>
    <t>AB-4</t>
  </si>
  <si>
    <t>Urbana</t>
  </si>
  <si>
    <t>AB-10</t>
  </si>
  <si>
    <t>AB-1</t>
  </si>
  <si>
    <t>AB-6</t>
  </si>
  <si>
    <t>AB-9</t>
  </si>
  <si>
    <t>AB-8</t>
  </si>
  <si>
    <t>AB-5</t>
  </si>
  <si>
    <t>CR-9</t>
  </si>
  <si>
    <t>CR-6</t>
  </si>
  <si>
    <t>CR-2</t>
  </si>
  <si>
    <t>CR-1</t>
  </si>
  <si>
    <t>CR-7</t>
  </si>
  <si>
    <t>CR-3</t>
  </si>
  <si>
    <t>CR-8</t>
  </si>
  <si>
    <t>CR-4</t>
  </si>
  <si>
    <t>CR-10</t>
  </si>
  <si>
    <t>CR-11</t>
  </si>
  <si>
    <t>CR-5</t>
  </si>
  <si>
    <t>CR-12</t>
  </si>
  <si>
    <t>CU-6</t>
  </si>
  <si>
    <t>CU-5</t>
  </si>
  <si>
    <t>CU-3</t>
  </si>
  <si>
    <t>CU-1</t>
  </si>
  <si>
    <t>CU-4</t>
  </si>
  <si>
    <t>CU-2</t>
  </si>
  <si>
    <t>CU-7</t>
  </si>
  <si>
    <t>Pozorrubio</t>
  </si>
  <si>
    <t>Valle de altomira, El</t>
  </si>
  <si>
    <t>Arcas del Villar</t>
  </si>
  <si>
    <t>GU-2</t>
  </si>
  <si>
    <t>GU-3</t>
  </si>
  <si>
    <t>GU-4</t>
  </si>
  <si>
    <t>GU-1</t>
  </si>
  <si>
    <t>GU-5</t>
  </si>
  <si>
    <t>GU-6</t>
  </si>
  <si>
    <t>TO-10</t>
  </si>
  <si>
    <t>TO-4</t>
  </si>
  <si>
    <t>TO-3</t>
  </si>
  <si>
    <t>TO-1</t>
  </si>
  <si>
    <t>TO-12</t>
  </si>
  <si>
    <t>TO-2</t>
  </si>
  <si>
    <t>TO-14</t>
  </si>
  <si>
    <t>TO-5</t>
  </si>
  <si>
    <t>TO-6</t>
  </si>
  <si>
    <t>TO-7</t>
  </si>
  <si>
    <t>TO-13</t>
  </si>
  <si>
    <t>TO-8</t>
  </si>
  <si>
    <t>TO-11</t>
  </si>
  <si>
    <t>TO-9</t>
  </si>
  <si>
    <t>TO-15</t>
  </si>
  <si>
    <t>TO-16</t>
  </si>
  <si>
    <t>Clasificación zona CLM
(Decreto 108/2021)</t>
  </si>
  <si>
    <t>Información que se autocompleta con el código INE y la lista de zonas rurales. No se pide al gestor.</t>
  </si>
  <si>
    <t>(1)  Zonas rurales =  áreas escasamente pobladas (personas procedentes de zonas rurales) son aquellas identificadas con el código DEGURBA 3. Ver Hoja de Cálculo del final DEGURBA3.</t>
  </si>
  <si>
    <t>Código - Clasificación Zona</t>
  </si>
  <si>
    <t>Se han quitado los indicadores CR01 y CR04 para que a partir de ahora la información se obtenga directamente de SIFSE</t>
  </si>
  <si>
    <t>Importante para conocer si se tiene que recabar o no el EECR02</t>
  </si>
  <si>
    <t xml:space="preserve">Tipología de documentos </t>
  </si>
  <si>
    <t>1. DNI</t>
  </si>
  <si>
    <t>2. NIE</t>
  </si>
  <si>
    <t>3. Pasaporte</t>
  </si>
  <si>
    <t>4. Otros</t>
  </si>
  <si>
    <t>Código actuación</t>
  </si>
  <si>
    <t>Intervención/Actuación</t>
  </si>
  <si>
    <t>01/4a.01</t>
  </si>
  <si>
    <t>Subvenciones para el fomento del empleo estable y de calidad. Contratación indefinida</t>
  </si>
  <si>
    <t>01/4a.02</t>
  </si>
  <si>
    <t>Contratación de Personal Investigador Postdoctoral</t>
  </si>
  <si>
    <t>01/4a.03</t>
  </si>
  <si>
    <t>Convenio INCRECYT (Instituto de Recursos Humanos para la Ciencia y la Tecnología) para la contratación de personal investigador</t>
  </si>
  <si>
    <t>01/4a.04</t>
  </si>
  <si>
    <t>Contratación de Personal Investigador Postdoctoral - UCLM</t>
  </si>
  <si>
    <t>01/4a.05</t>
  </si>
  <si>
    <t>Contratación de Personal Tecnólogo - UCLM</t>
  </si>
  <si>
    <t>01/4a.06</t>
  </si>
  <si>
    <t>Ayudas para el fomento del autoempleo. Inicio de actividad</t>
  </si>
  <si>
    <t>01/4a.07</t>
  </si>
  <si>
    <t>Asesoramiento para la promoción del emprendimiento y creación de empresas</t>
  </si>
  <si>
    <t>01/4a.08</t>
  </si>
  <si>
    <t>Programa de Fomento de Entidades de Economía Social</t>
  </si>
  <si>
    <t>01/4c.01</t>
  </si>
  <si>
    <t>Servicio de información, asesoramiento y orientación laboral a las mujeres</t>
  </si>
  <si>
    <t>01/4c.02</t>
  </si>
  <si>
    <t>Incentivos para fomentar la conciliación de la vida familiar y laboral</t>
  </si>
  <si>
    <t>02/4h.01</t>
  </si>
  <si>
    <t>02/4h.02</t>
  </si>
  <si>
    <t>02/4h.03</t>
  </si>
  <si>
    <t>Servicios de Capacitación para personas con discapacidad</t>
  </si>
  <si>
    <t>02/4h.04</t>
  </si>
  <si>
    <t>Formación en alternancia con el empleo (CREA)</t>
  </si>
  <si>
    <t>02/4h.05</t>
  </si>
  <si>
    <t xml:space="preserve">Planes Sociales de Empleo para la contratación de personas en situación o riesgo de exclusión. </t>
  </si>
  <si>
    <t>02/4h.06</t>
  </si>
  <si>
    <t>Incentivos a la contratación indefinida en el marco del Programa Cheque Transición</t>
  </si>
  <si>
    <t>02/4l.01</t>
  </si>
  <si>
    <t>02/4l.02</t>
  </si>
  <si>
    <t>03/4f.01</t>
  </si>
  <si>
    <t xml:space="preserve">Contratación de Personal Investigador Predoctoral (incluidos doctorados industriales) </t>
  </si>
  <si>
    <t>03/4f.02</t>
  </si>
  <si>
    <t>Contratación de personal investigador predoctoral (incluidos doctorados industriales) - UCLM</t>
  </si>
  <si>
    <t>03/4f.03</t>
  </si>
  <si>
    <t>Becas y ayudas para estudiantes universitarios en situación económica vulnerable</t>
  </si>
  <si>
    <t>03/4f.04</t>
  </si>
  <si>
    <t>Programas de prevención del abandono escolar temprano</t>
  </si>
  <si>
    <t>03/4g.01</t>
  </si>
  <si>
    <t>CapacitaTIC+55 - Programa de capacitación digital</t>
  </si>
  <si>
    <t>05/4a.01</t>
  </si>
  <si>
    <t>DECRETO JOVEN - Contratos formativos para la obtención de la práctica profesional y contratos de relevo</t>
  </si>
  <si>
    <t>05/4a.02</t>
  </si>
  <si>
    <t xml:space="preserve">DECRETO JOVEN - Formación en alternancia con el empleo (FORDUAL-Contrato de Formación y Aprendizaje) </t>
  </si>
  <si>
    <t>05/4a.03</t>
  </si>
  <si>
    <t>Contratación de personas jóvenes cualificadas inscritas en el SNGJ</t>
  </si>
  <si>
    <t>05/4a.04</t>
  </si>
  <si>
    <t>Formación en alternancia con el empleo (Escuelas Profesionales)</t>
  </si>
  <si>
    <t>05/4a.05</t>
  </si>
  <si>
    <t>Itinerarios de inclusión para jóvenes - Convocatoria de proyectos</t>
  </si>
  <si>
    <t>05/4f.01</t>
  </si>
  <si>
    <t>Oferta de acciones formativas específicas de Garantía Juvenil - Programas de Segunda Oportunidad-Centros públicos.</t>
  </si>
  <si>
    <t>05/4f.02</t>
  </si>
  <si>
    <t>Ayudas económicas de formación al alumnado de los programas de segunda oportunidad</t>
  </si>
  <si>
    <t>07/4f.01</t>
  </si>
  <si>
    <t>Impulso de la escolarización de 0-3 años</t>
  </si>
  <si>
    <t>07/4f.02</t>
  </si>
  <si>
    <t>Red de apoyo para alumnado con necesidades específicas de apoyo educativo</t>
  </si>
  <si>
    <t>07/4f.03</t>
  </si>
  <si>
    <t>Transporte en enseñanzas secundarias no obligatorias</t>
  </si>
  <si>
    <t>07/4j.01</t>
  </si>
  <si>
    <t>Esquema actuaciones Programa FSE+ 2021-2027 CLM</t>
  </si>
  <si>
    <t>Asociaicón CINES con la "Clasificación de programas, titulaciones y certificaciones en niveles de formación alcanzados" (CNED-A) e indicadores FSE+ en relación con el nivel educativo</t>
  </si>
  <si>
    <t>Contenido índice por códigos</t>
  </si>
  <si>
    <t>Fuente: INE "Clasificación Nacional de Educación 2014 (CNED-2014) Capítulo 2 - Clasificación de programas, titulaciones y certificaciones en niveles de formación alcanzados, CNED-A)</t>
  </si>
  <si>
    <t>CNED-A</t>
  </si>
  <si>
    <t>Código SIFSE</t>
  </si>
  <si>
    <t>CNED-A. Descripción</t>
  </si>
  <si>
    <t>Indicador FSE+</t>
  </si>
  <si>
    <t>Personas con el primer ciclo de enseñanza secundaria como máximo (CINE 0-2)</t>
  </si>
  <si>
    <t>0</t>
  </si>
  <si>
    <t>01 y 02</t>
  </si>
  <si>
    <t>Personas con el segundo ciclo de enseñanza secundaria (CINE 3) o con enseñanza postsecundaria (CINE 4)</t>
  </si>
  <si>
    <t>1</t>
  </si>
  <si>
    <t>10</t>
  </si>
  <si>
    <t>Personas con enseñanza superior o terciaria (CINE 5 a 8)</t>
  </si>
  <si>
    <t>2</t>
  </si>
  <si>
    <t>21</t>
  </si>
  <si>
    <t>22</t>
  </si>
  <si>
    <t>23</t>
  </si>
  <si>
    <t>24</t>
  </si>
  <si>
    <t>3</t>
  </si>
  <si>
    <t>32</t>
  </si>
  <si>
    <t>33</t>
  </si>
  <si>
    <t>34</t>
  </si>
  <si>
    <t>38</t>
  </si>
  <si>
    <t>4</t>
  </si>
  <si>
    <t>41</t>
  </si>
  <si>
    <t>5</t>
  </si>
  <si>
    <t>51</t>
  </si>
  <si>
    <t>6</t>
  </si>
  <si>
    <t>61</t>
  </si>
  <si>
    <t>7</t>
  </si>
  <si>
    <t>71</t>
  </si>
  <si>
    <t>72</t>
  </si>
  <si>
    <t>73</t>
  </si>
  <si>
    <t>74</t>
  </si>
  <si>
    <t>8</t>
  </si>
  <si>
    <t>81</t>
  </si>
  <si>
    <t>101-Sin estudios o estudios primarios incompletos.</t>
  </si>
  <si>
    <t>102-Educación primaria</t>
  </si>
  <si>
    <t>103-Primera etapa de educación secundaria sin título de graduado en ESO y similar</t>
  </si>
  <si>
    <t>104-Primera etapa de educación secundaria con título de graduado en ESO y equivalentes</t>
  </si>
  <si>
    <t>105-Certificados de profesionalidad de nivel 1 y similares</t>
  </si>
  <si>
    <t>106-Certificados de profesionalidad de nivel 2 y similares</t>
  </si>
  <si>
    <t>107-Bachillerato y similares</t>
  </si>
  <si>
    <t>108-Enseñanzas de formación profesional, artes plásticas y diseño y deportivas de grado medio y similares</t>
  </si>
  <si>
    <t>109-Enseñanzas profesionales de música y danza y similares</t>
  </si>
  <si>
    <t>110-Formación profesional básica</t>
  </si>
  <si>
    <t>Mantenemos este indicador para poder conocer si hay personas de otros grupos vulnerables y poder obtener el número de participantes en grupos vulnerables (indicador específico).</t>
  </si>
  <si>
    <t>Actuación con código</t>
  </si>
  <si>
    <t>Indicador Participante EP103 - Participantes de grupos vulnerables</t>
  </si>
  <si>
    <t xml:space="preserve"> Sin estudios o estudios primarios incompletos</t>
  </si>
  <si>
    <t>. Personas que no sabe leer y escribir.</t>
  </si>
  <si>
    <t>. Educación Primaria incompleta, personas que saben leer y escribir y han asistido menos de 5 años a la escuela</t>
  </si>
  <si>
    <t xml:space="preserve"> Educación primaria</t>
  </si>
  <si>
    <t>. Educación primaria (completa)</t>
  </si>
  <si>
    <t>. Educación básica para adultos, enseñanzas iniciales y programas equivalentes a la educación primaria</t>
  </si>
  <si>
    <t>. Aplicable a personas, que han asistido a la escuela 5 o más años y no pueden clasificarse en otro epígrafe</t>
  </si>
  <si>
    <t>. Matriculados en Educación Secundaria Obligatoria y no clasificados en el siguiente nivel.</t>
  </si>
  <si>
    <t xml:space="preserve"> Primera etapa de educación secundaria sin título de graduado en ESO y similar</t>
  </si>
  <si>
    <t>. Educación Secundaria Obligatoria, 3º cursado (todo el curso, aprobado o no) o superior, sin título</t>
  </si>
  <si>
    <t>. Educación Secundaria de Adultos cursada completamente, o hasta el equivalente a 3º de la ESO, sin títulos de educación secundaria de primera etapa</t>
  </si>
  <si>
    <t>. Cursados los 9 primeros años de educación primaria y secundaria, sin títulos de educación secundaria de primera etapa</t>
  </si>
  <si>
    <t>. Certificado de Escolaridad anterior a la LOGSE (certificados de la EGB o anteriores a 1999)</t>
  </si>
  <si>
    <t>. EGB completa (8º curso), sin título de Graduado Escolar</t>
  </si>
  <si>
    <t>. Bachillerato Elemental (4º curso), sin superar</t>
  </si>
  <si>
    <t>. Programas de formación para la transición a la vida adulta</t>
  </si>
  <si>
    <t>. Personas que han asistido a la escuela al menos 9 años (solo si no puede determinarse los años académicos cursados ni las certificaciones)</t>
  </si>
  <si>
    <t xml:space="preserve"> Primera etapa de educación secundaria con título de graduado en ESO y equivalentes</t>
  </si>
  <si>
    <t>. Título de Graduado en ESO a través de Educación Secundaria Obligatoria</t>
  </si>
  <si>
    <t>. Título de Graduado en ESO a través de PCPI (módulos voluntarios)</t>
  </si>
  <si>
    <t>. Título de Graduado en ESO a través de educación secundaria para adultos</t>
  </si>
  <si>
    <t>. Título de Graduado en ESO a través de pruebas libres</t>
  </si>
  <si>
    <t>. Título de Graduado Escolar / EGB completa</t>
  </si>
  <si>
    <t>. Título de Bachiller Elemental / Bachiller elemental (general, laboral o técnico)</t>
  </si>
  <si>
    <t>. Certificado de Estudios Primarios (anterior al curso 1975-1976)</t>
  </si>
  <si>
    <t>. Certificado de superación de la prueba de acceso a un CFGM de FP</t>
  </si>
  <si>
    <t>. Certificado de superación de la prueba acceso a un CFGM de Artes Plásticas y Diseño</t>
  </si>
  <si>
    <t>. Certificado de superación de la prueba de acceso a las Enseñanzas Deportivas de Grado Medio</t>
  </si>
  <si>
    <t xml:space="preserve"> Certificados de profesionalidad de nivel 1 y similares</t>
  </si>
  <si>
    <t>. Certificado de Profesionalidad del nivel 1 (CdPN1)</t>
  </si>
  <si>
    <t>. PCPI, Programa de Cualificación Profesional Inicial (módulos obligatorios exclusivamente)</t>
  </si>
  <si>
    <t>. Programas de Garantía Social</t>
  </si>
  <si>
    <t xml:space="preserve"> Certificados de profesionalidad de nivel 2 y similares</t>
  </si>
  <si>
    <t xml:space="preserve"> Bachillerato y similares</t>
  </si>
  <si>
    <t>. Título de Bachiller</t>
  </si>
  <si>
    <t>. Título de Bachiller / Bachillerato Unificado Polivalente (BUP)</t>
  </si>
  <si>
    <t>. Curso de Orientación Universitaria (COU), aprobado</t>
  </si>
  <si>
    <t>. Título de Bachiller / Bachiller REM o experimental</t>
  </si>
  <si>
    <t>. Título de Bachiller Superior / Bachiller superior</t>
  </si>
  <si>
    <t>. Curso Preuniversitario, aprobado</t>
  </si>
  <si>
    <t>. Certificado de superación de la prueba acceso a la Universidad (&gt; 25 años)</t>
  </si>
  <si>
    <t>. Certificado de superación de la prueba de acceso a un CFGS de FP</t>
  </si>
  <si>
    <t>. Certificado de superación de la prueba de acceso a un CFGS de Artes Plásticas y Diseño</t>
  </si>
  <si>
    <t>. Certificado de superación de la prueba de acceso a las Enseñanzas Deportivas de Grado Superior</t>
  </si>
  <si>
    <t xml:space="preserve"> Enseñanzas de formación profesional, artes plásticas y diseño y deportivas de grado medio y similares</t>
  </si>
  <si>
    <t>. Título de Técnico / Ciclos Formativos de Grado Medio (CFGM) de FP</t>
  </si>
  <si>
    <t>. Título de Técnico de Artes Plásticas y Diseño / Ciclos Formativos de Grado Medio (CFGM) de Artes Plásticas y Diseño (APyD)</t>
  </si>
  <si>
    <t>. Título de Técnico Deportivo / Enseñanzas Deportivas de Grado Medio</t>
  </si>
  <si>
    <t>. Título de Técnico Auxiliar / Formación Profesional de Primer Grado, FP1</t>
  </si>
  <si>
    <t>. Oficialía Industrial, con título</t>
  </si>
  <si>
    <t>. Artes Aplicadas y Oficios Artísticos - 3 cursos comunes</t>
  </si>
  <si>
    <t>. Título de Técnico Auxiliar / Módulos Experimentales de Nivel II de FP</t>
  </si>
  <si>
    <t>. Título de Técnico Militar</t>
  </si>
  <si>
    <t>. Policía Nacional / Programas de formación para la Escala Básica del Cuerpo Nacional de Policía</t>
  </si>
  <si>
    <t>. Programas de formación para la Escala Básica del Cuerpo de Mozos de Escuadra</t>
  </si>
  <si>
    <t>. Programas de formación para la Escala Básica de la Ertzaintza</t>
  </si>
  <si>
    <t>. Programas de formación para los cuerpos de la Policía Local de la CA del País Vasco</t>
  </si>
  <si>
    <t>. Programas de formación para la Policía Local de la Comunidad Autónoma de Navarra</t>
  </si>
  <si>
    <t>. Programas de formación para la Policía Local de la Generalitat de Cataluña</t>
  </si>
  <si>
    <t>. Guardia Civil, Escala Básica</t>
  </si>
  <si>
    <t>. Capataz Agrícola</t>
  </si>
  <si>
    <t xml:space="preserve"> Enseñanzas profesionales de música y danza y similares</t>
  </si>
  <si>
    <t xml:space="preserve"> Formación profesional básica</t>
  </si>
  <si>
    <t xml:space="preserve"> Certificados de profesionalidad de nivel 3; programas de corta duración que requieren segunda etapa de secundaria y similares</t>
  </si>
  <si>
    <t xml:space="preserve"> Enseñanzas de formación profesional, artes plásticas y diseño y deportivas de grado superior y equivalentes</t>
  </si>
  <si>
    <t>. Título de Técnico Superior / Ciclos Formativos de Grado Superior (CFGS) de FP</t>
  </si>
  <si>
    <t>. Título de Técnico Superior / Ciclos Formativos de Grado Superior (CFGS) de FP (distancia)</t>
  </si>
  <si>
    <t>. Título de Técnico Superior de artes plásticas y diseño / Ciclos Formativos de Grado Superior (CFGS) de Enseñanzas de Artes Plásticas y Diseño (APyD)</t>
  </si>
  <si>
    <t>. Título de Técnico deportivo Superior / Enseñanzas deportivas de grado superior</t>
  </si>
  <si>
    <t>. Título de Técnico Especialista / Formación Profesional de Segundo Grado, FP2</t>
  </si>
  <si>
    <t>. Título de Técnico Especialista / Módulos experimentales de nivel III de FP</t>
  </si>
  <si>
    <t>. Maestría industrial, con título</t>
  </si>
  <si>
    <t>. Perito mercantil, título</t>
  </si>
  <si>
    <t>. Título de Graduado en Artes Aplicadas y Oficios Artísticos / Artes Aplicadas y Oficios Artísticos</t>
  </si>
  <si>
    <t>. Enseñanza militar, antigua Escala de Suboficiales de las Fuerzas Armadas, (acceso a la escala anterior a 2015)</t>
  </si>
  <si>
    <t>. Título de Técnico Superior / Ciclos Formativos de Grado Superior (CFGS) de FP a través de la enseñanza militar (acceso a la escala a partir de 2015)</t>
  </si>
  <si>
    <t>. Guardia Civil, enseñanza para Escala de Suboficiales</t>
  </si>
  <si>
    <t xml:space="preserve"> Diplomados universitarios y equivalentes</t>
  </si>
  <si>
    <t xml:space="preserve"> Grados universitarios de más de 240 créditos ECTS y equivalentes</t>
  </si>
  <si>
    <t xml:space="preserve"> Licenciados y equivalentes</t>
  </si>
  <si>
    <t xml:space="preserve"> Másteres oficiales universitarios y equivalentes</t>
  </si>
  <si>
    <t xml:space="preserve"> Especialidades en Ciencias de la Salud por el sistema de residencia y similares</t>
  </si>
  <si>
    <t xml:space="preserve"> Doctorado universitario</t>
  </si>
  <si>
    <t xml:space="preserve"> Grados universitarios de hasta 240 créditos ECTS y equivalentes</t>
  </si>
  <si>
    <t>Clasificación de programas, titulaciones y certificaciones en niveles de formación alcanzados</t>
  </si>
  <si>
    <t>Contenido índice por códigos en el sistema SIFSE</t>
  </si>
  <si>
    <t>Programas/titulaciones/certificaciones según nivel formativo alcanzado</t>
  </si>
  <si>
    <t>Se incluye un listado exhaustivo en hoja de cálculo adjunta: Guía Niveles Formación</t>
  </si>
  <si>
    <t>Indicadores del Anexo I del REGLAMENTO (UE)  2021/1057 de FSE+ en relación con el nivel educativo</t>
  </si>
  <si>
    <t>111-Certificados de profesionalidad de nivel 3; programas de corta duración que requieren segunda etapa de secundaria y similares</t>
  </si>
  <si>
    <t>112-Enseñanzas de formación profesional, artes plásticas y diseño y deportivas de grado superior y equivalentes</t>
  </si>
  <si>
    <t>113-Grados universitarios de hasta 240 créditos ECTS y equivalentes</t>
  </si>
  <si>
    <t>114-Diplomados universitarios y equivalentes</t>
  </si>
  <si>
    <t>115-Grados universitarios de más de 240 créditos ECTS y equivalentes</t>
  </si>
  <si>
    <t>116-Licenciados y equivalentes</t>
  </si>
  <si>
    <t>117-Másteres oficiales universitarios y equivalentes</t>
  </si>
  <si>
    <t>118-Especialidades en Ciencias de la Salud por el sistema de residencia y similares</t>
  </si>
  <si>
    <t>119-Doctorado universitario</t>
  </si>
  <si>
    <r>
      <t xml:space="preserve">Tipo de documento </t>
    </r>
    <r>
      <rPr>
        <sz val="7"/>
        <color rgb="FFC00000"/>
        <rFont val="Arial Narrow"/>
        <family val="2"/>
      </rPr>
      <t xml:space="preserve">
[seleccionar de la lista]</t>
    </r>
  </si>
  <si>
    <t>Ontigola</t>
  </si>
  <si>
    <t>Hellin</t>
  </si>
  <si>
    <t>Casas de Lazaro</t>
  </si>
  <si>
    <t>Casas-Ibañez</t>
  </si>
  <si>
    <t>Fuente-alamo</t>
  </si>
  <si>
    <t>Alcazar de San Juan</t>
  </si>
  <si>
    <t>Fernan Caballero</t>
  </si>
  <si>
    <t>Granatula de Calatrava</t>
  </si>
  <si>
    <t>Puerto Lapice</t>
  </si>
  <si>
    <t>Santa Cruz de los Cañamos</t>
  </si>
  <si>
    <t>Alcala de la Vega</t>
  </si>
  <si>
    <t>Alcazar del Rey</t>
  </si>
  <si>
    <t>Castillo-Albarañez</t>
  </si>
  <si>
    <t>Zafra de Zancara</t>
  </si>
  <si>
    <t>Fuentenava de Jabaga</t>
  </si>
  <si>
    <t>Abanades</t>
  </si>
  <si>
    <t>Campisabalos</t>
  </si>
  <si>
    <t>Fuencemillan</t>
  </si>
  <si>
    <t>Galapagos</t>
  </si>
  <si>
    <t>Malaga del Fresno</t>
  </si>
  <si>
    <t>Palmaces de Jadraque</t>
  </si>
  <si>
    <t>Pradena de Atienza</t>
  </si>
  <si>
    <t>Tordelrabano</t>
  </si>
  <si>
    <t>Valdenuño Fernandez</t>
  </si>
  <si>
    <t>Azutan</t>
  </si>
  <si>
    <t>Galvez</t>
  </si>
  <si>
    <t>Huerta de Valdecarabanos</t>
  </si>
  <si>
    <t>Illan de Vacas</t>
  </si>
  <si>
    <t>Magan</t>
  </si>
  <si>
    <t>Navalcan</t>
  </si>
  <si>
    <t>Pelahustan</t>
  </si>
  <si>
    <t>Polan</t>
  </si>
  <si>
    <t>San Roman de los Montes</t>
  </si>
  <si>
    <t>Villarejo de Montalban</t>
  </si>
  <si>
    <t>Carcelen</t>
  </si>
  <si>
    <t>Ferez</t>
  </si>
  <si>
    <t>Lietor</t>
  </si>
  <si>
    <t>Petrola</t>
  </si>
  <si>
    <t>Almaden</t>
  </si>
  <si>
    <t>Socuellamos</t>
  </si>
  <si>
    <t>Viso del Marques</t>
  </si>
  <si>
    <t>Huelamo</t>
  </si>
  <si>
    <t>Huerguina</t>
  </si>
  <si>
    <t>Rozalen del Monte</t>
  </si>
  <si>
    <t>Tebar</t>
  </si>
  <si>
    <t>Ucles</t>
  </si>
  <si>
    <t>Yemeda</t>
  </si>
  <si>
    <t>Alocen</t>
  </si>
  <si>
    <t>Estables</t>
  </si>
  <si>
    <t>Estriegana</t>
  </si>
  <si>
    <t>Hortezuela de Ocen</t>
  </si>
  <si>
    <t>Huermeces del Cerro</t>
  </si>
  <si>
    <t>Iniestola</t>
  </si>
  <si>
    <t>Mondejar</t>
  </si>
  <si>
    <t>Peñalen</t>
  </si>
  <si>
    <t>San Andres del Congosto</t>
  </si>
  <si>
    <t>San Andres del Rey</t>
  </si>
  <si>
    <t>Yelamos de Abajo</t>
  </si>
  <si>
    <t>Yelamos de Arriba</t>
  </si>
  <si>
    <t>Aldeanueva de San Bartolome</t>
  </si>
  <si>
    <t>Arges</t>
  </si>
  <si>
    <t>Domingo Perez</t>
  </si>
  <si>
    <t>Mentrida</t>
  </si>
  <si>
    <t>Noves</t>
  </si>
  <si>
    <t>San Bartolome de las Abiertas</t>
  </si>
  <si>
    <t>Totanes</t>
  </si>
  <si>
    <t>Puebla del Principe</t>
  </si>
  <si>
    <t>Abia de la Obispalia</t>
  </si>
  <si>
    <t>Barchin del Hoyo</t>
  </si>
  <si>
    <t>Buendia</t>
  </si>
  <si>
    <t>Casas de Benitez</t>
  </si>
  <si>
    <t>Enguidanos</t>
  </si>
  <si>
    <t>Huerta de la Obispalia</t>
  </si>
  <si>
    <t>Reillo</t>
  </si>
  <si>
    <t>San Martin de Boniches</t>
  </si>
  <si>
    <t>Santa Maria del Campo Rus</t>
  </si>
  <si>
    <t>Santa Maria de los Llanos</t>
  </si>
  <si>
    <t>Santa Maria del Val</t>
  </si>
  <si>
    <t>Villagarcia del Llano</t>
  </si>
  <si>
    <t>Villar de Domingo Garcia</t>
  </si>
  <si>
    <t>Villora</t>
  </si>
  <si>
    <t>Campos del Paraiso</t>
  </si>
  <si>
    <t>Herreria</t>
  </si>
  <si>
    <t>Miralrio</t>
  </si>
  <si>
    <t>Riofrio del Llano</t>
  </si>
  <si>
    <t>Traid</t>
  </si>
  <si>
    <t>Valtablado del Rio</t>
  </si>
  <si>
    <t>Ajofrin</t>
  </si>
  <si>
    <t>Belvis de la Jara</t>
  </si>
  <si>
    <t>Olias del Rey</t>
  </si>
  <si>
    <t>San Martin de Pusa</t>
  </si>
  <si>
    <t>San Martin de Montalban</t>
  </si>
  <si>
    <t>Chinchilla de Monte-Aragon</t>
  </si>
  <si>
    <t>Riopar</t>
  </si>
  <si>
    <t>Abenojar</t>
  </si>
  <si>
    <t>Almodovar del Campo</t>
  </si>
  <si>
    <t>Carrion de Calatrava</t>
  </si>
  <si>
    <t>Cozar</t>
  </si>
  <si>
    <t>Chillon</t>
  </si>
  <si>
    <t>Malagon</t>
  </si>
  <si>
    <t>Picon</t>
  </si>
  <si>
    <t>Alarcon</t>
  </si>
  <si>
    <t>Almodovar del Pinar</t>
  </si>
  <si>
    <t>Chillaron de Cuenca</t>
  </si>
  <si>
    <t>Belinchon</t>
  </si>
  <si>
    <t>Buenache de Alarcon</t>
  </si>
  <si>
    <t>Carboneras de Guadazaon</t>
  </si>
  <si>
    <t>Castejon</t>
  </si>
  <si>
    <t>Gabaldon</t>
  </si>
  <si>
    <t>Olmedilla de Alarcon</t>
  </si>
  <si>
    <t>Pajaron</t>
  </si>
  <si>
    <t>Solera de Gabaldon</t>
  </si>
  <si>
    <t>Tarancon</t>
  </si>
  <si>
    <t>Valdetortola</t>
  </si>
  <si>
    <t>Alhondiga</t>
  </si>
  <si>
    <t>Angon</t>
  </si>
  <si>
    <t>Arbancon</t>
  </si>
  <si>
    <t>Atanzon</t>
  </si>
  <si>
    <t>Auñon</t>
  </si>
  <si>
    <t>Castejon de Henares</t>
  </si>
  <si>
    <t>Chillaron del Rey</t>
  </si>
  <si>
    <t>Duron</t>
  </si>
  <si>
    <t>Luzon</t>
  </si>
  <si>
    <t>Maranchon</t>
  </si>
  <si>
    <t>Molina de Aragon</t>
  </si>
  <si>
    <t>Montarron</t>
  </si>
  <si>
    <t>Sacedon</t>
  </si>
  <si>
    <t>Salmeron</t>
  </si>
  <si>
    <t>Sayaton</t>
  </si>
  <si>
    <t>Tamajon</t>
  </si>
  <si>
    <t>Torrejon del Rey</t>
  </si>
  <si>
    <t>Tortola de Henares</t>
  </si>
  <si>
    <t>Villanueva de Alcoron</t>
  </si>
  <si>
    <t>Alcabon</t>
  </si>
  <si>
    <t>Arcicollar</t>
  </si>
  <si>
    <t>Burujon</t>
  </si>
  <si>
    <t>Mocejon</t>
  </si>
  <si>
    <t>Montearagon</t>
  </si>
  <si>
    <t>Nuño Gomez</t>
  </si>
  <si>
    <t>Alcala del Jucar</t>
  </si>
  <si>
    <t>Casas de Juan Nuñez</t>
  </si>
  <si>
    <t>Villalgordo del Jucar</t>
  </si>
  <si>
    <t>Olivares de Jucar</t>
  </si>
  <si>
    <t>Valverde de Jucar</t>
  </si>
  <si>
    <t>Sauca</t>
  </si>
  <si>
    <t>Acebron, El</t>
  </si>
  <si>
    <t>Alberca de Zancara, La</t>
  </si>
  <si>
    <t>Iglesuela del Tietar, La</t>
  </si>
  <si>
    <t>Puebla de Montalban, La</t>
  </si>
  <si>
    <t>Torre de Esteban Hambran, La</t>
  </si>
  <si>
    <t>Ventas de San Julian, Las</t>
  </si>
  <si>
    <t>Yebenes, Los</t>
  </si>
  <si>
    <r>
      <t>Cód. Nivel Estudios Participante</t>
    </r>
    <r>
      <rPr>
        <sz val="7"/>
        <color rgb="FFFF0000"/>
        <rFont val="Arial Narrow"/>
        <family val="2"/>
      </rPr>
      <t xml:space="preserve">
[Ver Guía Niveles Formación en Hoja de Cálculo adjuta]</t>
    </r>
  </si>
  <si>
    <t xml:space="preserve">Actuación: </t>
  </si>
  <si>
    <t>Resumen Indicadores de productividad y resultados</t>
  </si>
  <si>
    <r>
      <t>DNI / NIE Participante / Pasaporte</t>
    </r>
    <r>
      <rPr>
        <sz val="7"/>
        <color rgb="FFC00000"/>
        <rFont val="Arial Narrow"/>
        <family val="2"/>
      </rPr>
      <t xml:space="preserve">
[sin espacios, ni guiones y en mayúsculas]</t>
    </r>
  </si>
  <si>
    <t>DATOS ENTIDAD</t>
  </si>
  <si>
    <t>DATOS PARTICIPANTE</t>
  </si>
  <si>
    <t>Nombre Entidad</t>
  </si>
  <si>
    <t>Ref.  Proyecto</t>
  </si>
  <si>
    <t>NIF Entidad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</si>
</sst>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##,#0\-#"/>
    <numFmt numFmtId="165" formatCode="00000"/>
    <numFmt numFmtId="166" formatCode="#0\ 000\ 000#"/>
    <numFmt numFmtId="167" formatCode="###\ ###\ ###"/>
  </numFmts>
  <fonts count="92" x14ac:knownFonts="1"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rgb="FF1F497D"/>
      <name val="Arial Narrow"/>
      <family val="2"/>
    </font>
    <font>
      <b/>
      <sz val="10"/>
      <color theme="1"/>
      <name val="Arial Narrow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6"/>
      <color theme="1"/>
      <name val="Calibri"/>
      <family val="2"/>
      <scheme val="minor"/>
    </font>
    <font>
      <b/>
      <sz val="8"/>
      <name val="Segoe UI"/>
      <family val="2"/>
    </font>
    <font>
      <b/>
      <sz val="8"/>
      <color rgb="FF000000"/>
      <name val="Segoe UI"/>
      <family val="2"/>
    </font>
    <font>
      <sz val="8"/>
      <color rgb="FF000000"/>
      <name val="Segoe UI"/>
      <family val="2"/>
    </font>
    <font>
      <sz val="8"/>
      <name val="Segoe UI"/>
      <family val="2"/>
    </font>
    <font>
      <sz val="20"/>
      <color theme="1"/>
      <name val="Calibri"/>
      <family val="2"/>
      <scheme val="minor"/>
    </font>
    <font>
      <sz val="8"/>
      <color rgb="FFFF0000"/>
      <name val="Segoe UI"/>
      <family val="2"/>
    </font>
    <font>
      <b/>
      <sz val="8"/>
      <color theme="1"/>
      <name val="Segoe UI"/>
      <family val="2"/>
    </font>
    <font>
      <b/>
      <sz val="10"/>
      <name val="Segoe UI"/>
      <family val="2"/>
    </font>
    <font>
      <sz val="10"/>
      <name val="Segoe UI"/>
      <family val="2"/>
    </font>
    <font>
      <b/>
      <sz val="8"/>
      <color rgb="FFFF0000"/>
      <name val="Segoe UI"/>
      <family val="2"/>
    </font>
    <font>
      <i/>
      <sz val="8"/>
      <color theme="0" tint="-0.499984740745262"/>
      <name val="Segoe UI"/>
      <family val="2"/>
    </font>
    <font>
      <b/>
      <sz val="10"/>
      <color theme="1"/>
      <name val="Segoe UI"/>
      <family val="2"/>
    </font>
    <font>
      <b/>
      <sz val="6"/>
      <color rgb="FF000000"/>
      <name val="Segoe UI"/>
      <family val="2"/>
    </font>
    <font>
      <sz val="6"/>
      <color rgb="FF000000"/>
      <name val="Segoe UI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3"/>
      <name val="Arial Narrow"/>
      <family val="2"/>
    </font>
    <font>
      <sz val="9"/>
      <color theme="1"/>
      <name val="Arial Narrow"/>
      <family val="2"/>
    </font>
    <font>
      <sz val="9"/>
      <color rgb="FFFF0000"/>
      <name val="Arial Narrow"/>
      <family val="2"/>
    </font>
    <font>
      <sz val="9"/>
      <name val="Arial Narrow"/>
      <family val="2"/>
    </font>
    <font>
      <sz val="9"/>
      <color theme="1" tint="0.249977111117893"/>
      <name val="Arial Narrow"/>
      <family val="2"/>
    </font>
    <font>
      <sz val="9"/>
      <color rgb="FFC00000"/>
      <name val="Arial Narrow"/>
      <family val="2"/>
    </font>
    <font>
      <b/>
      <sz val="8"/>
      <color theme="4" tint="-0.249977111117893"/>
      <name val="Arial Narrow"/>
      <family val="2"/>
    </font>
    <font>
      <b/>
      <sz val="8"/>
      <name val="Arial Narrow"/>
      <family val="2"/>
    </font>
    <font>
      <b/>
      <sz val="8"/>
      <color theme="3" tint="0.39997558519241921"/>
      <name val="Arial Narrow"/>
      <family val="2"/>
    </font>
    <font>
      <sz val="9"/>
      <color rgb="FF00B050"/>
      <name val="Arial Narrow"/>
      <family val="2"/>
    </font>
    <font>
      <sz val="11"/>
      <color rgb="FF00B050"/>
      <name val="Calibri"/>
      <family val="2"/>
      <scheme val="minor"/>
    </font>
    <font>
      <sz val="8"/>
      <name val="Calibri"/>
      <family val="2"/>
      <scheme val="minor"/>
    </font>
    <font>
      <sz val="8"/>
      <color theme="0" tint="-0.499984740745262"/>
      <name val="Segoe UI"/>
      <family val="2"/>
    </font>
    <font>
      <sz val="16"/>
      <color theme="0" tint="-0.34998626667073579"/>
      <name val="Calibri"/>
      <family val="2"/>
      <scheme val="minor"/>
    </font>
    <font>
      <sz val="8"/>
      <color theme="0" tint="-0.34998626667073579"/>
      <name val="Segoe UI"/>
      <family val="2"/>
    </font>
    <font>
      <b/>
      <sz val="8"/>
      <color theme="0" tint="-0.34998626667073579"/>
      <name val="Segoe UI"/>
      <family val="2"/>
    </font>
    <font>
      <sz val="11"/>
      <color theme="0" tint="-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name val="Arial Narrow"/>
      <family val="2"/>
    </font>
    <font>
      <sz val="8"/>
      <color rgb="FFFF0000"/>
      <name val="Arial Narrow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Calibri"/>
      <family val="2"/>
      <scheme val="minor"/>
    </font>
    <font>
      <sz val="10"/>
      <color rgb="FFC00000"/>
      <name val="Arial"/>
      <family val="2"/>
    </font>
    <font>
      <sz val="8"/>
      <color rgb="FFC00000"/>
      <name val="Arial"/>
      <family val="2"/>
    </font>
    <font>
      <b/>
      <sz val="9"/>
      <color rgb="FFFF0000"/>
      <name val="Arial Narrow"/>
      <family val="2"/>
    </font>
    <font>
      <b/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10"/>
      <color rgb="FFFFFF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11"/>
      <name val="Calibri"/>
      <family val="2"/>
      <scheme val="minor"/>
    </font>
    <font>
      <sz val="8"/>
      <name val="Arial Narrow"/>
      <family val="2"/>
    </font>
    <font>
      <b/>
      <sz val="9"/>
      <color theme="4"/>
      <name val="Arial Narrow"/>
      <family val="2"/>
    </font>
    <font>
      <i/>
      <sz val="10"/>
      <color theme="4"/>
      <name val="Arial Narrow"/>
      <family val="2"/>
    </font>
    <font>
      <b/>
      <sz val="10"/>
      <color rgb="FF0070C0"/>
      <name val="Arial Narrow"/>
      <family val="2"/>
    </font>
    <font>
      <sz val="9"/>
      <color theme="1" tint="0.34998626667073579"/>
      <name val="Arial Narrow"/>
      <family val="2"/>
    </font>
    <font>
      <b/>
      <sz val="9"/>
      <color theme="4" tint="-0.249977111117893"/>
      <name val="Arial Narrow"/>
      <family val="2"/>
    </font>
    <font>
      <b/>
      <sz val="9"/>
      <color rgb="FF0070C0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FF0000"/>
      <name val="Arial Narrow"/>
      <family val="2"/>
    </font>
    <font>
      <b/>
      <sz val="10"/>
      <color rgb="FF000000"/>
      <name val="Arial"/>
      <family val="2"/>
    </font>
    <font>
      <i/>
      <sz val="8"/>
      <color rgb="FFA6A6A6"/>
      <name val="Arial"/>
      <family val="2"/>
    </font>
    <font>
      <i/>
      <sz val="8"/>
      <color rgb="FF4472C4"/>
      <name val="Arial"/>
      <family val="2"/>
    </font>
    <font>
      <sz val="7"/>
      <color rgb="FFC00000"/>
      <name val="Arial Narrow"/>
      <family val="2"/>
    </font>
    <font>
      <b/>
      <sz val="4"/>
      <color theme="4" tint="-0.249977111117893"/>
      <name val="Arial Narrow"/>
      <family val="2"/>
    </font>
    <font>
      <sz val="7"/>
      <color rgb="FFFF0000"/>
      <name val="Arial Narrow"/>
      <family val="2"/>
    </font>
    <font>
      <b/>
      <sz val="4"/>
      <color theme="1"/>
      <name val="Calibri"/>
      <family val="2"/>
      <scheme val="minor"/>
    </font>
    <font>
      <sz val="4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u/>
      <sz val="9"/>
      <name val="Arial Narrow"/>
      <family val="2"/>
    </font>
    <font>
      <b/>
      <sz val="14"/>
      <name val="Arial Narrow"/>
      <family val="2"/>
    </font>
  </fonts>
  <fills count="22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medium">
        <color theme="4" tint="0.59996337778862885"/>
      </left>
      <right style="thin">
        <color theme="0" tint="-0.14996795556505021"/>
      </right>
      <top style="medium">
        <color theme="4" tint="0.59996337778862885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theme="4" tint="0.59996337778862885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4" tint="0.59996337778862885"/>
      </right>
      <top style="medium">
        <color theme="4" tint="0.59996337778862885"/>
      </top>
      <bottom style="thin">
        <color theme="0" tint="-0.14996795556505021"/>
      </bottom>
      <diagonal/>
    </border>
    <border>
      <left style="medium">
        <color theme="4" tint="0.59996337778862885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4" tint="0.59996337778862885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medium">
        <color theme="4" tint="0.59996337778862885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 tint="0.499984740745262"/>
      </top>
      <bottom style="thin">
        <color theme="0" tint="-0.14996795556505021"/>
      </bottom>
      <diagonal/>
    </border>
    <border>
      <left style="medium">
        <color theme="4" tint="0.59996337778862885"/>
      </left>
      <right style="thin">
        <color theme="0" tint="-0.14996795556505021"/>
      </right>
      <top style="thin">
        <color theme="1" tint="0.499984740745262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4" tint="0.59996337778862885"/>
      </right>
      <top style="thin">
        <color theme="1" tint="0.499984740745262"/>
      </top>
      <bottom style="thin">
        <color theme="0" tint="-0.14996795556505021"/>
      </bottom>
      <diagonal/>
    </border>
    <border>
      <left style="medium">
        <color theme="4" tint="0.59996337778862885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medium">
        <color theme="4" tint="0.59996337778862885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medium">
        <color theme="4" tint="0.59996337778862885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4" tint="0.59996337778862885"/>
      </bottom>
      <diagonal/>
    </border>
    <border>
      <left style="thin">
        <color theme="0" tint="-0.14996795556505021"/>
      </left>
      <right style="medium">
        <color theme="4" tint="0.59996337778862885"/>
      </right>
      <top style="thin">
        <color theme="0" tint="-0.14996795556505021"/>
      </top>
      <bottom style="medium">
        <color theme="4" tint="0.59996337778862885"/>
      </bottom>
      <diagonal/>
    </border>
    <border>
      <left style="medium">
        <color indexed="64"/>
      </left>
      <right style="thin">
        <color theme="0" tint="-0.14996795556505021"/>
      </right>
      <top style="medium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medium">
        <color indexed="64"/>
      </bottom>
      <diagonal/>
    </border>
    <border>
      <left style="medium">
        <color theme="4" tint="0.59996337778862885"/>
      </left>
      <right style="thin">
        <color theme="0" tint="-0.14996795556505021"/>
      </right>
      <top style="thin">
        <color theme="0" tint="-0.14996795556505021"/>
      </top>
      <bottom style="medium">
        <color theme="4" tint="0.59996337778862885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medium">
        <color theme="4" tint="0.59996337778862885"/>
      </right>
      <top/>
      <bottom style="thin">
        <color theme="0" tint="-0.14996795556505021"/>
      </bottom>
      <diagonal/>
    </border>
    <border>
      <left style="medium">
        <color theme="4" tint="0.59996337778862885"/>
      </left>
      <right style="thin">
        <color theme="0" tint="-0.14996795556505021"/>
      </right>
      <top style="medium">
        <color theme="4" tint="0.59996337778862885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theme="4" tint="0.59996337778862885"/>
      </top>
      <bottom style="thin">
        <color indexed="64"/>
      </bottom>
      <diagonal/>
    </border>
    <border>
      <left style="thin">
        <color theme="0" tint="-0.14996795556505021"/>
      </left>
      <right style="medium">
        <color theme="4" tint="0.59996337778862885"/>
      </right>
      <top style="medium">
        <color theme="4" tint="0.59996337778862885"/>
      </top>
      <bottom style="thin">
        <color indexed="64"/>
      </bottom>
      <diagonal/>
    </border>
    <border>
      <left style="medium">
        <color theme="4" tint="0.59996337778862885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6795556505021"/>
      </right>
      <top/>
      <bottom style="thin">
        <color indexed="64"/>
      </bottom>
      <diagonal/>
    </border>
    <border>
      <left style="medium">
        <color theme="4" tint="0.39994506668294322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indexed="64"/>
      </top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indexed="64"/>
      </top>
      <bottom style="medium">
        <color indexed="64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medium">
        <color theme="4" tint="0.59996337778862885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medium">
        <color theme="5" tint="0.59996337778862885"/>
      </left>
      <right style="thin">
        <color theme="0" tint="-0.14996795556505021"/>
      </right>
      <top style="medium">
        <color theme="5" tint="0.59996337778862885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theme="5" tint="0.59996337778862885"/>
      </top>
      <bottom style="thin">
        <color indexed="64"/>
      </bottom>
      <diagonal/>
    </border>
    <border>
      <left style="thin">
        <color theme="0" tint="-0.14996795556505021"/>
      </left>
      <right style="medium">
        <color theme="5" tint="0.59996337778862885"/>
      </right>
      <top style="medium">
        <color theme="5" tint="0.59996337778862885"/>
      </top>
      <bottom style="thin">
        <color indexed="64"/>
      </bottom>
      <diagonal/>
    </border>
    <border>
      <left style="medium">
        <color theme="5" tint="0.59996337778862885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5" tint="0.59996337778862885"/>
      </right>
      <top/>
      <bottom style="thin">
        <color theme="0" tint="-0.14996795556505021"/>
      </bottom>
      <diagonal/>
    </border>
    <border>
      <left style="medium">
        <color theme="5" tint="0.59996337778862885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5" tint="0.59996337778862885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5" tint="0.59996337778862885"/>
      </left>
      <right style="thin">
        <color theme="0" tint="-0.14996795556505021"/>
      </right>
      <top style="thin">
        <color theme="1" tint="0.499984740745262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5" tint="0.59996337778862885"/>
      </right>
      <top style="thin">
        <color theme="1" tint="0.499984740745262"/>
      </top>
      <bottom style="thin">
        <color theme="0" tint="-0.14996795556505021"/>
      </bottom>
      <diagonal/>
    </border>
    <border>
      <left style="medium">
        <color theme="5" tint="0.59996337778862885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medium">
        <color theme="5" tint="0.59996337778862885"/>
      </right>
      <top style="thin">
        <color theme="0" tint="-0.14996795556505021"/>
      </top>
      <bottom style="thin">
        <color indexed="64"/>
      </bottom>
      <diagonal/>
    </border>
    <border>
      <left style="medium">
        <color theme="5" tint="0.59996337778862885"/>
      </left>
      <right style="thin">
        <color theme="0" tint="-0.14996795556505021"/>
      </right>
      <top/>
      <bottom style="medium">
        <color theme="5" tint="0.59996337778862885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medium">
        <color theme="5" tint="0.59996337778862885"/>
      </bottom>
      <diagonal/>
    </border>
    <border>
      <left style="thin">
        <color theme="0" tint="-0.14996795556505021"/>
      </left>
      <right style="medium">
        <color theme="5" tint="0.59996337778862885"/>
      </right>
      <top/>
      <bottom style="medium">
        <color theme="5" tint="0.59996337778862885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 style="thin">
        <color theme="5" tint="0.59996337778862885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 style="thin">
        <color theme="0" tint="-0.14990691854609822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 style="thin">
        <color auto="1"/>
      </right>
      <top/>
      <bottom style="thin">
        <color theme="0" tint="-0.14993743705557422"/>
      </bottom>
      <diagonal/>
    </border>
  </borders>
  <cellStyleXfs count="7">
    <xf numFmtId="0" fontId="0" fillId="0" borderId="0"/>
    <xf numFmtId="0" fontId="6" fillId="0" borderId="0" applyNumberFormat="0" applyFill="0" applyBorder="0" applyAlignment="0" applyProtection="0"/>
    <xf numFmtId="0" fontId="7" fillId="0" borderId="0"/>
    <xf numFmtId="0" fontId="5" fillId="0" borderId="0"/>
    <xf numFmtId="0" fontId="7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54" fillId="0" borderId="0"/>
  </cellStyleXfs>
  <cellXfs count="323">
    <xf numFmtId="0" fontId="0" fillId="0" borderId="0" xfId="0"/>
    <xf numFmtId="0" fontId="0" fillId="0" borderId="2" xfId="0" applyBorder="1"/>
    <xf numFmtId="0" fontId="0" fillId="4" borderId="2" xfId="0" applyFill="1" applyBorder="1"/>
    <xf numFmtId="0" fontId="0" fillId="5" borderId="2" xfId="0" applyFill="1" applyBorder="1"/>
    <xf numFmtId="0" fontId="9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14" borderId="3" xfId="0" applyFont="1" applyFill="1" applyBorder="1" applyAlignment="1">
      <alignment vertical="center" wrapText="1"/>
    </xf>
    <xf numFmtId="3" fontId="10" fillId="8" borderId="11" xfId="0" applyNumberFormat="1" applyFont="1" applyFill="1" applyBorder="1" applyAlignment="1">
      <alignment horizontal="center" vertical="center"/>
    </xf>
    <xf numFmtId="3" fontId="13" fillId="0" borderId="3" xfId="0" applyNumberFormat="1" applyFont="1" applyBorder="1" applyAlignment="1">
      <alignment horizontal="center" vertical="center"/>
    </xf>
    <xf numFmtId="3" fontId="13" fillId="0" borderId="12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3" fontId="10" fillId="0" borderId="11" xfId="0" applyNumberFormat="1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 wrapText="1"/>
    </xf>
    <xf numFmtId="0" fontId="12" fillId="14" borderId="13" xfId="0" applyFont="1" applyFill="1" applyBorder="1" applyAlignment="1">
      <alignment vertical="center" wrapText="1"/>
    </xf>
    <xf numFmtId="3" fontId="10" fillId="8" borderId="14" xfId="0" applyNumberFormat="1" applyFont="1" applyFill="1" applyBorder="1" applyAlignment="1">
      <alignment horizontal="center" vertical="center"/>
    </xf>
    <xf numFmtId="3" fontId="13" fillId="0" borderId="13" xfId="0" applyNumberFormat="1" applyFont="1" applyBorder="1" applyAlignment="1">
      <alignment horizontal="center" vertical="center"/>
    </xf>
    <xf numFmtId="3" fontId="13" fillId="0" borderId="7" xfId="0" applyNumberFormat="1" applyFont="1" applyBorder="1" applyAlignment="1">
      <alignment horizontal="center" vertical="center"/>
    </xf>
    <xf numFmtId="3" fontId="0" fillId="7" borderId="1" xfId="0" applyNumberFormat="1" applyFill="1" applyBorder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12" fillId="11" borderId="15" xfId="0" applyFont="1" applyFill="1" applyBorder="1" applyAlignment="1">
      <alignment vertical="center" wrapText="1"/>
    </xf>
    <xf numFmtId="3" fontId="10" fillId="0" borderId="16" xfId="0" applyNumberFormat="1" applyFont="1" applyBorder="1" applyAlignment="1">
      <alignment horizontal="center" vertical="center"/>
    </xf>
    <xf numFmtId="3" fontId="13" fillId="0" borderId="15" xfId="0" applyNumberFormat="1" applyFont="1" applyBorder="1" applyAlignment="1">
      <alignment horizontal="center" vertical="center"/>
    </xf>
    <xf numFmtId="3" fontId="13" fillId="0" borderId="17" xfId="0" applyNumberFormat="1" applyFont="1" applyBorder="1" applyAlignment="1">
      <alignment horizontal="center" vertical="center"/>
    </xf>
    <xf numFmtId="0" fontId="12" fillId="11" borderId="3" xfId="0" applyFont="1" applyFill="1" applyBorder="1" applyAlignment="1">
      <alignment vertical="center" wrapText="1"/>
    </xf>
    <xf numFmtId="3" fontId="10" fillId="0" borderId="18" xfId="0" applyNumberFormat="1" applyFont="1" applyBorder="1" applyAlignment="1">
      <alignment horizontal="center" vertical="center"/>
    </xf>
    <xf numFmtId="0" fontId="12" fillId="15" borderId="3" xfId="0" applyFont="1" applyFill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14" fillId="0" borderId="0" xfId="0" applyFont="1" applyAlignment="1">
      <alignment vertical="center"/>
    </xf>
    <xf numFmtId="0" fontId="12" fillId="0" borderId="19" xfId="0" applyFont="1" applyBorder="1" applyAlignment="1">
      <alignment horizontal="center" vertical="center" wrapText="1"/>
    </xf>
    <xf numFmtId="0" fontId="11" fillId="0" borderId="0" xfId="0" applyFont="1" applyAlignment="1">
      <alignment horizontal="right" vertical="center" wrapText="1"/>
    </xf>
    <xf numFmtId="49" fontId="20" fillId="0" borderId="0" xfId="0" applyNumberFormat="1" applyFont="1" applyAlignment="1">
      <alignment horizontal="right" vertical="center" wrapText="1"/>
    </xf>
    <xf numFmtId="3" fontId="11" fillId="0" borderId="0" xfId="0" applyNumberFormat="1" applyFont="1" applyAlignment="1">
      <alignment horizontal="right" vertical="center"/>
    </xf>
    <xf numFmtId="3" fontId="12" fillId="0" borderId="0" xfId="0" applyNumberFormat="1" applyFont="1" applyAlignment="1">
      <alignment horizontal="right" vertical="center"/>
    </xf>
    <xf numFmtId="0" fontId="22" fillId="0" borderId="0" xfId="0" applyFont="1" applyAlignment="1">
      <alignment horizontal="right" vertical="center" wrapText="1"/>
    </xf>
    <xf numFmtId="0" fontId="22" fillId="0" borderId="0" xfId="0" applyFont="1" applyAlignment="1">
      <alignment horizontal="right" vertical="center"/>
    </xf>
    <xf numFmtId="3" fontId="22" fillId="0" borderId="0" xfId="0" applyNumberFormat="1" applyFont="1" applyAlignment="1">
      <alignment horizontal="right" vertical="center"/>
    </xf>
    <xf numFmtId="3" fontId="23" fillId="0" borderId="0" xfId="0" applyNumberFormat="1" applyFont="1" applyAlignment="1">
      <alignment horizontal="right" vertical="center"/>
    </xf>
    <xf numFmtId="0" fontId="11" fillId="11" borderId="1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center" vertical="center"/>
    </xf>
    <xf numFmtId="0" fontId="12" fillId="11" borderId="12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3" fontId="12" fillId="0" borderId="12" xfId="0" applyNumberFormat="1" applyFont="1" applyBorder="1" applyAlignment="1">
      <alignment horizontal="center"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49" fontId="25" fillId="0" borderId="0" xfId="0" applyNumberFormat="1" applyFont="1" applyAlignment="1">
      <alignment horizontal="left"/>
    </xf>
    <xf numFmtId="0" fontId="27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pivotButton="1" applyFont="1" applyAlignment="1">
      <alignment vertical="center" wrapText="1"/>
    </xf>
    <xf numFmtId="0" fontId="5" fillId="0" borderId="0" xfId="0" pivotButton="1" applyFont="1" applyAlignment="1">
      <alignment horizontal="center" vertical="center" wrapText="1"/>
    </xf>
    <xf numFmtId="0" fontId="12" fillId="11" borderId="19" xfId="0" applyFont="1" applyFill="1" applyBorder="1" applyAlignment="1">
      <alignment vertical="center" wrapText="1"/>
    </xf>
    <xf numFmtId="3" fontId="10" fillId="0" borderId="20" xfId="0" applyNumberFormat="1" applyFont="1" applyBorder="1" applyAlignment="1">
      <alignment horizontal="center" vertical="center"/>
    </xf>
    <xf numFmtId="3" fontId="13" fillId="0" borderId="19" xfId="0" applyNumberFormat="1" applyFont="1" applyBorder="1" applyAlignment="1">
      <alignment horizontal="center" vertical="center"/>
    </xf>
    <xf numFmtId="3" fontId="13" fillId="0" borderId="21" xfId="0" applyNumberFormat="1" applyFont="1" applyBorder="1" applyAlignment="1">
      <alignment horizontal="center" vertical="center"/>
    </xf>
    <xf numFmtId="0" fontId="33" fillId="0" borderId="28" xfId="0" applyFont="1" applyBorder="1" applyAlignment="1" applyProtection="1">
      <alignment horizontal="center" vertical="center"/>
      <protection locked="0"/>
    </xf>
    <xf numFmtId="0" fontId="33" fillId="0" borderId="28" xfId="0" applyFont="1" applyBorder="1" applyAlignment="1" applyProtection="1">
      <alignment horizontal="left" vertical="center" wrapText="1"/>
      <protection locked="0"/>
    </xf>
    <xf numFmtId="0" fontId="33" fillId="0" borderId="28" xfId="0" applyFont="1" applyBorder="1" applyAlignment="1" applyProtection="1">
      <alignment horizontal="center" vertical="center" wrapText="1"/>
      <protection locked="0"/>
    </xf>
    <xf numFmtId="166" fontId="33" fillId="0" borderId="28" xfId="0" applyNumberFormat="1" applyFont="1" applyBorder="1" applyAlignment="1" applyProtection="1">
      <alignment horizontal="center" vertical="center"/>
      <protection locked="0"/>
    </xf>
    <xf numFmtId="14" fontId="33" fillId="0" borderId="28" xfId="0" applyNumberFormat="1" applyFont="1" applyBorder="1" applyAlignment="1" applyProtection="1">
      <alignment horizontal="center" vertical="center" wrapText="1"/>
      <protection locked="0"/>
    </xf>
    <xf numFmtId="165" fontId="33" fillId="0" borderId="28" xfId="0" applyNumberFormat="1" applyFont="1" applyBorder="1" applyAlignment="1" applyProtection="1">
      <alignment horizontal="center" vertical="center"/>
      <protection locked="0"/>
    </xf>
    <xf numFmtId="0" fontId="33" fillId="0" borderId="28" xfId="0" applyFont="1" applyBorder="1" applyAlignment="1" applyProtection="1">
      <alignment horizontal="left" vertical="center"/>
      <protection locked="0"/>
    </xf>
    <xf numFmtId="14" fontId="33" fillId="0" borderId="28" xfId="0" applyNumberFormat="1" applyFont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14" borderId="5" xfId="0" applyFont="1" applyFill="1" applyBorder="1" applyAlignment="1">
      <alignment vertical="center" wrapText="1"/>
    </xf>
    <xf numFmtId="3" fontId="10" fillId="0" borderId="5" xfId="0" applyNumberFormat="1" applyFont="1" applyBorder="1" applyAlignment="1">
      <alignment horizontal="center" vertical="center"/>
    </xf>
    <xf numFmtId="3" fontId="10" fillId="0" borderId="29" xfId="0" applyNumberFormat="1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 wrapText="1"/>
    </xf>
    <xf numFmtId="0" fontId="11" fillId="11" borderId="30" xfId="0" applyFont="1" applyFill="1" applyBorder="1" applyAlignment="1">
      <alignment horizontal="center" vertical="center"/>
    </xf>
    <xf numFmtId="0" fontId="12" fillId="11" borderId="31" xfId="0" applyFont="1" applyFill="1" applyBorder="1" applyAlignment="1">
      <alignment horizontal="center" vertical="center"/>
    </xf>
    <xf numFmtId="0" fontId="12" fillId="11" borderId="32" xfId="0" applyFont="1" applyFill="1" applyBorder="1" applyAlignment="1">
      <alignment horizontal="center" vertical="center"/>
    </xf>
    <xf numFmtId="0" fontId="41" fillId="0" borderId="13" xfId="0" applyFont="1" applyBorder="1" applyAlignment="1">
      <alignment horizontal="center" vertical="center" wrapText="1"/>
    </xf>
    <xf numFmtId="0" fontId="41" fillId="11" borderId="13" xfId="0" applyFont="1" applyFill="1" applyBorder="1" applyAlignment="1">
      <alignment vertical="center" wrapText="1"/>
    </xf>
    <xf numFmtId="0" fontId="42" fillId="0" borderId="0" xfId="0" applyFont="1" applyAlignment="1">
      <alignment vertical="center"/>
    </xf>
    <xf numFmtId="3" fontId="44" fillId="0" borderId="11" xfId="0" applyNumberFormat="1" applyFont="1" applyBorder="1" applyAlignment="1">
      <alignment horizontal="center" vertical="center"/>
    </xf>
    <xf numFmtId="3" fontId="43" fillId="0" borderId="3" xfId="0" applyNumberFormat="1" applyFont="1" applyBorder="1" applyAlignment="1">
      <alignment horizontal="center" vertical="center"/>
    </xf>
    <xf numFmtId="3" fontId="43" fillId="0" borderId="12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12" fillId="0" borderId="5" xfId="0" applyFont="1" applyBorder="1" applyAlignment="1">
      <alignment horizontal="center" vertical="center" wrapText="1"/>
    </xf>
    <xf numFmtId="0" fontId="12" fillId="16" borderId="5" xfId="0" applyFont="1" applyFill="1" applyBorder="1" applyAlignment="1">
      <alignment vertical="center" wrapText="1"/>
    </xf>
    <xf numFmtId="3" fontId="13" fillId="0" borderId="5" xfId="0" applyNumberFormat="1" applyFont="1" applyBorder="1" applyAlignment="1">
      <alignment horizontal="center" vertical="center"/>
    </xf>
    <xf numFmtId="3" fontId="13" fillId="0" borderId="29" xfId="0" applyNumberFormat="1" applyFont="1" applyBorder="1" applyAlignment="1">
      <alignment horizontal="center" vertical="center"/>
    </xf>
    <xf numFmtId="0" fontId="12" fillId="15" borderId="19" xfId="0" applyFont="1" applyFill="1" applyBorder="1" applyAlignment="1">
      <alignment vertical="center" wrapText="1"/>
    </xf>
    <xf numFmtId="3" fontId="10" fillId="0" borderId="33" xfId="0" applyNumberFormat="1" applyFont="1" applyBorder="1" applyAlignment="1">
      <alignment horizontal="center" vertical="center"/>
    </xf>
    <xf numFmtId="3" fontId="13" fillId="0" borderId="34" xfId="0" applyNumberFormat="1" applyFont="1" applyBorder="1" applyAlignment="1">
      <alignment horizontal="center" vertical="center"/>
    </xf>
    <xf numFmtId="3" fontId="10" fillId="0" borderId="35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47" fillId="0" borderId="0" xfId="0" applyFont="1" applyAlignment="1">
      <alignment vertical="center"/>
    </xf>
    <xf numFmtId="3" fontId="19" fillId="0" borderId="11" xfId="0" applyNumberFormat="1" applyFont="1" applyBorder="1" applyAlignment="1">
      <alignment horizontal="center" vertical="center"/>
    </xf>
    <xf numFmtId="3" fontId="15" fillId="0" borderId="3" xfId="0" applyNumberFormat="1" applyFont="1" applyBorder="1" applyAlignment="1">
      <alignment horizontal="center" vertical="center"/>
    </xf>
    <xf numFmtId="3" fontId="15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15" fillId="0" borderId="3" xfId="0" applyFont="1" applyBorder="1" applyAlignment="1">
      <alignment vertical="center" wrapText="1"/>
    </xf>
    <xf numFmtId="0" fontId="48" fillId="0" borderId="0" xfId="0" applyFont="1" applyAlignment="1">
      <alignment vertical="center"/>
    </xf>
    <xf numFmtId="0" fontId="15" fillId="0" borderId="19" xfId="0" applyFont="1" applyBorder="1" applyAlignment="1">
      <alignment horizontal="center" vertical="center" wrapText="1"/>
    </xf>
    <xf numFmtId="0" fontId="15" fillId="0" borderId="19" xfId="0" applyFont="1" applyBorder="1" applyAlignment="1">
      <alignment vertical="center" wrapText="1"/>
    </xf>
    <xf numFmtId="3" fontId="17" fillId="12" borderId="36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vertical="center" wrapText="1"/>
    </xf>
    <xf numFmtId="0" fontId="4" fillId="4" borderId="27" xfId="0" applyFont="1" applyFill="1" applyBorder="1" applyAlignment="1">
      <alignment horizontal="justify" vertical="center"/>
    </xf>
    <xf numFmtId="0" fontId="4" fillId="4" borderId="27" xfId="0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4" fillId="4" borderId="27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justify" vertical="center"/>
    </xf>
    <xf numFmtId="0" fontId="4" fillId="3" borderId="27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justify" vertical="center"/>
    </xf>
    <xf numFmtId="0" fontId="4" fillId="2" borderId="27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justify" vertical="center"/>
    </xf>
    <xf numFmtId="0" fontId="4" fillId="2" borderId="27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justify" vertical="center"/>
    </xf>
    <xf numFmtId="0" fontId="4" fillId="6" borderId="27" xfId="0" applyFont="1" applyFill="1" applyBorder="1" applyAlignment="1">
      <alignment horizontal="center" vertical="center" wrapText="1"/>
    </xf>
    <xf numFmtId="0" fontId="4" fillId="6" borderId="27" xfId="0" applyFont="1" applyFill="1" applyBorder="1" applyAlignment="1">
      <alignment horizontal="justify" vertical="center"/>
    </xf>
    <xf numFmtId="0" fontId="4" fillId="6" borderId="27" xfId="0" applyFont="1" applyFill="1" applyBorder="1" applyAlignment="1">
      <alignment horizontal="center" vertical="center"/>
    </xf>
    <xf numFmtId="0" fontId="2" fillId="6" borderId="27" xfId="0" applyFont="1" applyFill="1" applyBorder="1" applyAlignment="1">
      <alignment horizontal="justify" vertical="center"/>
    </xf>
    <xf numFmtId="0" fontId="2" fillId="6" borderId="27" xfId="0" applyFont="1" applyFill="1" applyBorder="1" applyAlignment="1">
      <alignment horizontal="left" vertical="center"/>
    </xf>
    <xf numFmtId="0" fontId="4" fillId="7" borderId="27" xfId="0" applyFont="1" applyFill="1" applyBorder="1" applyAlignment="1">
      <alignment horizontal="center" vertical="center" wrapText="1"/>
    </xf>
    <xf numFmtId="0" fontId="4" fillId="7" borderId="27" xfId="0" applyFont="1" applyFill="1" applyBorder="1" applyAlignment="1">
      <alignment horizontal="justify" vertical="center"/>
    </xf>
    <xf numFmtId="0" fontId="4" fillId="7" borderId="27" xfId="0" applyFont="1" applyFill="1" applyBorder="1" applyAlignment="1">
      <alignment horizontal="center" vertical="center"/>
    </xf>
    <xf numFmtId="0" fontId="2" fillId="7" borderId="27" xfId="0" applyFont="1" applyFill="1" applyBorder="1" applyAlignment="1">
      <alignment horizontal="justify" vertical="center"/>
    </xf>
    <xf numFmtId="0" fontId="4" fillId="2" borderId="27" xfId="0" applyFont="1" applyFill="1" applyBorder="1" applyAlignment="1">
      <alignment horizontal="justify" vertical="center"/>
    </xf>
    <xf numFmtId="0" fontId="2" fillId="2" borderId="27" xfId="0" applyFont="1" applyFill="1" applyBorder="1" applyAlignment="1">
      <alignment horizontal="left" vertical="center"/>
    </xf>
    <xf numFmtId="0" fontId="25" fillId="0" borderId="0" xfId="0" applyFont="1" applyAlignment="1">
      <alignment vertical="center"/>
    </xf>
    <xf numFmtId="0" fontId="55" fillId="16" borderId="0" xfId="6" applyFont="1" applyFill="1" applyAlignment="1">
      <alignment horizontal="center" vertical="center"/>
    </xf>
    <xf numFmtId="0" fontId="56" fillId="16" borderId="0" xfId="6" applyFont="1" applyFill="1" applyAlignment="1">
      <alignment horizontal="center" vertical="center"/>
    </xf>
    <xf numFmtId="0" fontId="56" fillId="16" borderId="0" xfId="6" applyFont="1" applyFill="1" applyAlignment="1">
      <alignment horizontal="center" vertical="center" wrapText="1"/>
    </xf>
    <xf numFmtId="0" fontId="57" fillId="17" borderId="0" xfId="6" applyFont="1" applyFill="1" applyAlignment="1">
      <alignment horizontal="center" vertical="center" wrapText="1"/>
    </xf>
    <xf numFmtId="0" fontId="57" fillId="18" borderId="0" xfId="6" applyFont="1" applyFill="1" applyAlignment="1">
      <alignment horizontal="center" vertical="center" wrapText="1"/>
    </xf>
    <xf numFmtId="0" fontId="57" fillId="18" borderId="0" xfId="6" applyFont="1" applyFill="1" applyAlignment="1">
      <alignment horizontal="center" vertical="center"/>
    </xf>
    <xf numFmtId="0" fontId="58" fillId="0" borderId="0" xfId="6" applyFont="1"/>
    <xf numFmtId="0" fontId="54" fillId="0" borderId="0" xfId="6"/>
    <xf numFmtId="49" fontId="54" fillId="0" borderId="0" xfId="6" applyNumberFormat="1"/>
    <xf numFmtId="1" fontId="54" fillId="0" borderId="0" xfId="6" applyNumberFormat="1"/>
    <xf numFmtId="49" fontId="54" fillId="0" borderId="0" xfId="6" applyNumberFormat="1" applyAlignment="1">
      <alignment horizontal="right"/>
    </xf>
    <xf numFmtId="49" fontId="54" fillId="0" borderId="0" xfId="6" applyNumberFormat="1" applyAlignment="1">
      <alignment horizontal="left"/>
    </xf>
    <xf numFmtId="0" fontId="59" fillId="0" borderId="0" xfId="6" applyFont="1"/>
    <xf numFmtId="1" fontId="59" fillId="0" borderId="0" xfId="6" applyNumberFormat="1" applyFont="1"/>
    <xf numFmtId="0" fontId="60" fillId="0" borderId="0" xfId="6" applyFont="1"/>
    <xf numFmtId="0" fontId="61" fillId="0" borderId="0" xfId="0" applyFont="1" applyAlignment="1">
      <alignment vertical="center"/>
    </xf>
    <xf numFmtId="165" fontId="55" fillId="16" borderId="0" xfId="6" applyNumberFormat="1" applyFont="1" applyFill="1" applyAlignment="1">
      <alignment horizontal="center" vertical="center"/>
    </xf>
    <xf numFmtId="165" fontId="6" fillId="0" borderId="0" xfId="1" applyNumberFormat="1" applyAlignment="1">
      <alignment horizontal="center"/>
    </xf>
    <xf numFmtId="165" fontId="54" fillId="0" borderId="0" xfId="6" applyNumberFormat="1" applyAlignment="1">
      <alignment horizontal="center"/>
    </xf>
    <xf numFmtId="165" fontId="58" fillId="0" borderId="0" xfId="6" applyNumberFormat="1" applyFont="1" applyAlignment="1">
      <alignment horizontal="center"/>
    </xf>
    <xf numFmtId="0" fontId="62" fillId="0" borderId="0" xfId="6" applyFont="1"/>
    <xf numFmtId="0" fontId="63" fillId="0" borderId="0" xfId="6" applyFont="1"/>
    <xf numFmtId="0" fontId="5" fillId="0" borderId="0" xfId="0" applyFont="1"/>
    <xf numFmtId="0" fontId="65" fillId="0" borderId="0" xfId="0" applyFont="1"/>
    <xf numFmtId="0" fontId="66" fillId="0" borderId="0" xfId="1" applyFont="1"/>
    <xf numFmtId="0" fontId="67" fillId="19" borderId="3" xfId="0" applyFont="1" applyFill="1" applyBorder="1" applyAlignment="1">
      <alignment horizontal="center" vertical="center" wrapText="1"/>
    </xf>
    <xf numFmtId="0" fontId="67" fillId="19" borderId="3" xfId="0" applyFont="1" applyFill="1" applyBorder="1" applyAlignment="1">
      <alignment horizontal="center" vertical="center"/>
    </xf>
    <xf numFmtId="0" fontId="68" fillId="0" borderId="0" xfId="0" applyFont="1" applyAlignment="1">
      <alignment horizontal="center" vertical="center" wrapText="1"/>
    </xf>
    <xf numFmtId="0" fontId="69" fillId="19" borderId="0" xfId="0" applyFont="1" applyFill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3" fontId="70" fillId="0" borderId="3" xfId="0" applyNumberFormat="1" applyFont="1" applyBorder="1"/>
    <xf numFmtId="0" fontId="0" fillId="0" borderId="0" xfId="0" applyAlignment="1">
      <alignment horizontal="left" vertical="center"/>
    </xf>
    <xf numFmtId="0" fontId="70" fillId="0" borderId="0" xfId="0" applyFont="1"/>
    <xf numFmtId="0" fontId="32" fillId="10" borderId="28" xfId="0" applyFont="1" applyFill="1" applyBorder="1" applyAlignment="1" applyProtection="1">
      <alignment horizontal="center" vertical="center"/>
      <protection hidden="1"/>
    </xf>
    <xf numFmtId="3" fontId="10" fillId="0" borderId="26" xfId="0" applyNumberFormat="1" applyFont="1" applyBorder="1" applyAlignment="1">
      <alignment horizontal="center" vertical="center"/>
    </xf>
    <xf numFmtId="3" fontId="13" fillId="0" borderId="22" xfId="0" applyNumberFormat="1" applyFont="1" applyBorder="1" applyAlignment="1">
      <alignment horizontal="center" vertical="center"/>
    </xf>
    <xf numFmtId="3" fontId="12" fillId="0" borderId="23" xfId="0" applyNumberFormat="1" applyFont="1" applyBorder="1" applyAlignment="1">
      <alignment horizontal="center" vertical="center"/>
    </xf>
    <xf numFmtId="3" fontId="21" fillId="0" borderId="37" xfId="0" applyNumberFormat="1" applyFont="1" applyBorder="1" applyAlignment="1">
      <alignment horizontal="center" vertical="center"/>
    </xf>
    <xf numFmtId="3" fontId="21" fillId="0" borderId="38" xfId="0" applyNumberFormat="1" applyFont="1" applyBorder="1" applyAlignment="1">
      <alignment horizontal="center" vertical="center"/>
    </xf>
    <xf numFmtId="3" fontId="21" fillId="0" borderId="39" xfId="0" applyNumberFormat="1" applyFont="1" applyBorder="1" applyAlignment="1">
      <alignment horizontal="center" vertical="center"/>
    </xf>
    <xf numFmtId="3" fontId="18" fillId="0" borderId="40" xfId="0" applyNumberFormat="1" applyFont="1" applyBorder="1" applyAlignment="1">
      <alignment horizontal="center" vertical="center"/>
    </xf>
    <xf numFmtId="3" fontId="18" fillId="0" borderId="41" xfId="0" applyNumberFormat="1" applyFont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29" fillId="0" borderId="44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71" fillId="0" borderId="42" xfId="0" applyFont="1" applyBorder="1" applyAlignment="1">
      <alignment horizontal="left" vertical="center" wrapText="1"/>
    </xf>
    <xf numFmtId="0" fontId="28" fillId="0" borderId="0" xfId="0" applyFont="1" applyAlignment="1">
      <alignment horizontal="center" vertical="center" wrapText="1"/>
    </xf>
    <xf numFmtId="0" fontId="28" fillId="0" borderId="46" xfId="0" applyFont="1" applyBorder="1" applyAlignment="1">
      <alignment horizontal="center" vertical="center" wrapText="1"/>
    </xf>
    <xf numFmtId="0" fontId="71" fillId="0" borderId="43" xfId="0" applyFont="1" applyBorder="1" applyAlignment="1">
      <alignment horizontal="left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71" fillId="11" borderId="42" xfId="0" applyFont="1" applyFill="1" applyBorder="1" applyAlignment="1">
      <alignment horizontal="left" vertical="center" wrapText="1"/>
    </xf>
    <xf numFmtId="0" fontId="28" fillId="11" borderId="0" xfId="0" applyFont="1" applyFill="1" applyAlignment="1">
      <alignment horizontal="center" vertical="center" wrapText="1"/>
    </xf>
    <xf numFmtId="0" fontId="28" fillId="11" borderId="46" xfId="0" applyFont="1" applyFill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27" xfId="0" applyFont="1" applyBorder="1" applyAlignment="1">
      <alignment horizontal="center" vertical="center"/>
    </xf>
    <xf numFmtId="0" fontId="74" fillId="0" borderId="27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 wrapText="1"/>
    </xf>
    <xf numFmtId="0" fontId="4" fillId="0" borderId="27" xfId="0" applyFont="1" applyBorder="1" applyAlignment="1">
      <alignment vertical="center" wrapText="1"/>
    </xf>
    <xf numFmtId="0" fontId="75" fillId="0" borderId="49" xfId="0" applyFont="1" applyBorder="1" applyAlignment="1">
      <alignment horizontal="left" vertical="center" wrapText="1"/>
    </xf>
    <xf numFmtId="49" fontId="74" fillId="0" borderId="27" xfId="0" applyNumberFormat="1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7" xfId="0" applyFont="1" applyBorder="1" applyAlignment="1">
      <alignment vertical="center" wrapText="1"/>
    </xf>
    <xf numFmtId="0" fontId="72" fillId="0" borderId="27" xfId="0" applyFont="1" applyBorder="1" applyAlignment="1">
      <alignment horizontal="center" vertical="center"/>
    </xf>
    <xf numFmtId="0" fontId="76" fillId="0" borderId="27" xfId="0" applyFont="1" applyBorder="1" applyAlignment="1">
      <alignment horizontal="center" vertical="center" wrapText="1"/>
    </xf>
    <xf numFmtId="0" fontId="77" fillId="0" borderId="27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75" fillId="0" borderId="49" xfId="0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14" fontId="33" fillId="20" borderId="28" xfId="0" applyNumberFormat="1" applyFont="1" applyFill="1" applyBorder="1" applyAlignment="1" applyProtection="1">
      <alignment horizontal="center" vertical="center"/>
      <protection locked="0"/>
    </xf>
    <xf numFmtId="0" fontId="78" fillId="0" borderId="0" xfId="0" applyFont="1" applyAlignment="1">
      <alignment horizontal="justify" vertical="center" wrapText="1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0" borderId="0" xfId="0" applyFont="1" applyAlignment="1">
      <alignment horizontal="left" vertical="center"/>
    </xf>
    <xf numFmtId="0" fontId="54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55" fillId="0" borderId="27" xfId="0" applyFont="1" applyBorder="1" applyAlignment="1">
      <alignment horizontal="center" vertical="center" wrapText="1"/>
    </xf>
    <xf numFmtId="0" fontId="82" fillId="0" borderId="0" xfId="0" applyFont="1" applyAlignment="1">
      <alignment horizontal="justify" vertical="center" wrapText="1"/>
    </xf>
    <xf numFmtId="0" fontId="33" fillId="17" borderId="28" xfId="0" applyFont="1" applyFill="1" applyBorder="1" applyAlignment="1" applyProtection="1">
      <alignment horizontal="left" vertical="center" wrapText="1"/>
      <protection locked="0"/>
    </xf>
    <xf numFmtId="0" fontId="24" fillId="0" borderId="0" xfId="0" applyFont="1" applyAlignment="1">
      <alignment horizontal="left"/>
    </xf>
    <xf numFmtId="0" fontId="87" fillId="0" borderId="0" xfId="0" applyFont="1"/>
    <xf numFmtId="0" fontId="87" fillId="0" borderId="0" xfId="0" applyFont="1" applyAlignment="1">
      <alignment horizontal="left"/>
    </xf>
    <xf numFmtId="0" fontId="88" fillId="0" borderId="0" xfId="0" applyFont="1" applyAlignment="1">
      <alignment vertical="center"/>
    </xf>
    <xf numFmtId="49" fontId="89" fillId="0" borderId="27" xfId="0" applyNumberFormat="1" applyFont="1" applyBorder="1" applyAlignment="1">
      <alignment horizontal="left"/>
    </xf>
    <xf numFmtId="0" fontId="11" fillId="9" borderId="51" xfId="0" applyFont="1" applyFill="1" applyBorder="1" applyAlignment="1">
      <alignment horizontal="center" vertical="center"/>
    </xf>
    <xf numFmtId="0" fontId="12" fillId="9" borderId="52" xfId="0" applyFont="1" applyFill="1" applyBorder="1" applyAlignment="1">
      <alignment horizontal="center" vertical="center"/>
    </xf>
    <xf numFmtId="0" fontId="12" fillId="9" borderId="53" xfId="0" applyFont="1" applyFill="1" applyBorder="1" applyAlignment="1">
      <alignment horizontal="center" vertical="center"/>
    </xf>
    <xf numFmtId="3" fontId="10" fillId="0" borderId="54" xfId="0" applyNumberFormat="1" applyFont="1" applyBorder="1" applyAlignment="1">
      <alignment horizontal="center" vertical="center"/>
    </xf>
    <xf numFmtId="3" fontId="10" fillId="0" borderId="55" xfId="0" applyNumberFormat="1" applyFont="1" applyBorder="1" applyAlignment="1">
      <alignment horizontal="center" vertical="center"/>
    </xf>
    <xf numFmtId="3" fontId="10" fillId="8" borderId="56" xfId="0" applyNumberFormat="1" applyFont="1" applyFill="1" applyBorder="1" applyAlignment="1">
      <alignment horizontal="center" vertical="center"/>
    </xf>
    <xf numFmtId="3" fontId="13" fillId="0" borderId="57" xfId="0" applyNumberFormat="1" applyFont="1" applyBorder="1" applyAlignment="1">
      <alignment horizontal="center" vertical="center"/>
    </xf>
    <xf numFmtId="3" fontId="10" fillId="0" borderId="56" xfId="0" applyNumberFormat="1" applyFont="1" applyBorder="1" applyAlignment="1">
      <alignment horizontal="center" vertical="center"/>
    </xf>
    <xf numFmtId="3" fontId="10" fillId="0" borderId="58" xfId="0" applyNumberFormat="1" applyFont="1" applyBorder="1" applyAlignment="1">
      <alignment horizontal="center" vertical="center"/>
    </xf>
    <xf numFmtId="3" fontId="13" fillId="0" borderId="59" xfId="0" applyNumberFormat="1" applyFont="1" applyBorder="1" applyAlignment="1">
      <alignment horizontal="center" vertical="center"/>
    </xf>
    <xf numFmtId="3" fontId="44" fillId="0" borderId="56" xfId="0" applyNumberFormat="1" applyFont="1" applyBorder="1" applyAlignment="1">
      <alignment horizontal="center" vertical="center"/>
    </xf>
    <xf numFmtId="3" fontId="43" fillId="0" borderId="57" xfId="0" applyNumberFormat="1" applyFont="1" applyBorder="1" applyAlignment="1">
      <alignment horizontal="center" vertical="center"/>
    </xf>
    <xf numFmtId="3" fontId="10" fillId="0" borderId="60" xfId="0" applyNumberFormat="1" applyFont="1" applyBorder="1" applyAlignment="1">
      <alignment horizontal="center" vertical="center"/>
    </xf>
    <xf numFmtId="3" fontId="13" fillId="0" borderId="61" xfId="0" applyNumberFormat="1" applyFont="1" applyBorder="1" applyAlignment="1">
      <alignment horizontal="center" vertical="center"/>
    </xf>
    <xf numFmtId="3" fontId="13" fillId="0" borderId="55" xfId="0" applyNumberFormat="1" applyFont="1" applyBorder="1" applyAlignment="1">
      <alignment horizontal="center" vertical="center"/>
    </xf>
    <xf numFmtId="3" fontId="19" fillId="0" borderId="56" xfId="0" applyNumberFormat="1" applyFont="1" applyBorder="1" applyAlignment="1">
      <alignment horizontal="center" vertical="center"/>
    </xf>
    <xf numFmtId="3" fontId="15" fillId="0" borderId="57" xfId="0" applyNumberFormat="1" applyFont="1" applyBorder="1" applyAlignment="1">
      <alignment horizontal="center" vertical="center"/>
    </xf>
    <xf numFmtId="3" fontId="17" fillId="12" borderId="62" xfId="0" applyNumberFormat="1" applyFont="1" applyFill="1" applyBorder="1" applyAlignment="1">
      <alignment horizontal="center" vertical="center"/>
    </xf>
    <xf numFmtId="3" fontId="18" fillId="0" borderId="63" xfId="0" applyNumberFormat="1" applyFont="1" applyBorder="1" applyAlignment="1">
      <alignment horizontal="center" vertical="center"/>
    </xf>
    <xf numFmtId="3" fontId="18" fillId="0" borderId="64" xfId="0" applyNumberFormat="1" applyFont="1" applyBorder="1" applyAlignment="1">
      <alignment horizontal="center" vertical="center"/>
    </xf>
    <xf numFmtId="3" fontId="10" fillId="8" borderId="50" xfId="0" applyNumberFormat="1" applyFont="1" applyFill="1" applyBorder="1" applyAlignment="1">
      <alignment horizontal="center" vertical="center"/>
    </xf>
    <xf numFmtId="3" fontId="10" fillId="0" borderId="65" xfId="0" applyNumberFormat="1" applyFont="1" applyBorder="1" applyAlignment="1">
      <alignment horizontal="center" vertical="center"/>
    </xf>
    <xf numFmtId="3" fontId="17" fillId="0" borderId="66" xfId="0" applyNumberFormat="1" applyFont="1" applyBorder="1" applyAlignment="1">
      <alignment horizontal="center" vertical="center"/>
    </xf>
    <xf numFmtId="0" fontId="32" fillId="0" borderId="28" xfId="0" applyFont="1" applyBorder="1" applyAlignment="1" applyProtection="1">
      <alignment horizontal="left" vertical="center"/>
      <protection locked="0"/>
    </xf>
    <xf numFmtId="167" fontId="32" fillId="0" borderId="28" xfId="0" applyNumberFormat="1" applyFont="1" applyBorder="1" applyAlignment="1" applyProtection="1">
      <alignment horizontal="center" vertical="center"/>
      <protection locked="0"/>
    </xf>
    <xf numFmtId="49" fontId="90" fillId="0" borderId="28" xfId="1" applyNumberFormat="1" applyFont="1" applyFill="1" applyBorder="1" applyAlignment="1" applyProtection="1">
      <alignment horizontal="left" vertical="center"/>
      <protection locked="0"/>
    </xf>
    <xf numFmtId="0" fontId="32" fillId="0" borderId="28" xfId="0" applyFont="1" applyBorder="1" applyAlignment="1" applyProtection="1">
      <alignment horizontal="left" vertical="center" wrapText="1"/>
      <protection locked="0"/>
    </xf>
    <xf numFmtId="0" fontId="34" fillId="0" borderId="69" xfId="0" applyFont="1" applyBorder="1" applyAlignment="1" applyProtection="1">
      <alignment horizontal="left" vertical="center" wrapText="1"/>
      <protection locked="0"/>
    </xf>
    <xf numFmtId="14" fontId="30" fillId="0" borderId="70" xfId="0" applyNumberFormat="1" applyFont="1" applyBorder="1" applyAlignment="1" applyProtection="1">
      <alignment horizontal="center" vertical="center" wrapText="1"/>
      <protection locked="0"/>
    </xf>
    <xf numFmtId="0" fontId="32" fillId="10" borderId="28" xfId="0" applyFont="1" applyFill="1" applyBorder="1" applyAlignment="1" applyProtection="1">
      <alignment horizontal="center" vertical="center"/>
      <protection locked="0"/>
    </xf>
    <xf numFmtId="0" fontId="30" fillId="0" borderId="0" xfId="0" applyFont="1" applyProtection="1">
      <protection locked="0"/>
    </xf>
    <xf numFmtId="0" fontId="0" fillId="0" borderId="0" xfId="0" applyProtection="1">
      <protection locked="0"/>
    </xf>
    <xf numFmtId="0" fontId="30" fillId="0" borderId="0" xfId="0" applyFont="1" applyAlignment="1" applyProtection="1">
      <alignment vertical="center"/>
      <protection locked="0"/>
    </xf>
    <xf numFmtId="0" fontId="30" fillId="4" borderId="0" xfId="0" applyFont="1" applyFill="1" applyAlignment="1" applyProtection="1">
      <alignment vertical="center" wrapText="1"/>
      <protection locked="0"/>
    </xf>
    <xf numFmtId="0" fontId="28" fillId="0" borderId="0" xfId="0" applyFont="1" applyAlignment="1" applyProtection="1">
      <alignment vertical="center"/>
      <protection locked="0"/>
    </xf>
    <xf numFmtId="0" fontId="28" fillId="4" borderId="0" xfId="0" applyFont="1" applyFill="1" applyAlignment="1" applyProtection="1">
      <alignment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 applyProtection="1">
      <alignment horizontal="center" vertical="center"/>
      <protection locked="0"/>
    </xf>
    <xf numFmtId="0" fontId="38" fillId="0" borderId="0" xfId="0" applyFont="1" applyAlignment="1" applyProtection="1">
      <alignment horizontal="center" vertical="center"/>
      <protection locked="0"/>
    </xf>
    <xf numFmtId="0" fontId="39" fillId="0" borderId="0" xfId="0" applyFont="1" applyProtection="1">
      <protection locked="0"/>
    </xf>
    <xf numFmtId="0" fontId="52" fillId="0" borderId="0" xfId="0" applyFont="1" applyProtection="1">
      <protection locked="0"/>
    </xf>
    <xf numFmtId="0" fontId="64" fillId="0" borderId="0" xfId="0" applyFont="1" applyProtection="1">
      <protection locked="0"/>
    </xf>
    <xf numFmtId="0" fontId="35" fillId="0" borderId="0" xfId="0" applyFont="1" applyAlignment="1" applyProtection="1">
      <alignment horizontal="center" vertical="center"/>
      <protection locked="0"/>
    </xf>
    <xf numFmtId="0" fontId="85" fillId="0" borderId="0" xfId="0" applyFont="1" applyProtection="1">
      <protection locked="0"/>
    </xf>
    <xf numFmtId="0" fontId="35" fillId="13" borderId="6" xfId="0" applyFont="1" applyFill="1" applyBorder="1" applyAlignment="1" applyProtection="1">
      <alignment horizontal="center" vertical="center" wrapText="1"/>
      <protection locked="0"/>
    </xf>
    <xf numFmtId="0" fontId="35" fillId="0" borderId="69" xfId="0" applyFont="1" applyBorder="1" applyAlignment="1" applyProtection="1">
      <alignment horizontal="center" vertical="center" wrapText="1"/>
      <protection locked="0"/>
    </xf>
    <xf numFmtId="0" fontId="35" fillId="0" borderId="0" xfId="0" applyFont="1" applyAlignment="1">
      <alignment horizontal="center" vertical="center"/>
    </xf>
    <xf numFmtId="0" fontId="32" fillId="10" borderId="28" xfId="0" applyFont="1" applyFill="1" applyBorder="1" applyAlignment="1">
      <alignment horizontal="center" vertical="center"/>
    </xf>
    <xf numFmtId="0" fontId="71" fillId="10" borderId="28" xfId="0" applyFont="1" applyFill="1" applyBorder="1" applyAlignment="1">
      <alignment horizontal="center" vertical="center"/>
    </xf>
    <xf numFmtId="0" fontId="71" fillId="10" borderId="28" xfId="0" applyFont="1" applyFill="1" applyBorder="1" applyAlignment="1">
      <alignment horizontal="left" vertical="center" wrapText="1"/>
    </xf>
    <xf numFmtId="0" fontId="33" fillId="10" borderId="28" xfId="0" applyFont="1" applyFill="1" applyBorder="1" applyAlignment="1">
      <alignment horizontal="center" vertical="center" wrapText="1"/>
    </xf>
    <xf numFmtId="0" fontId="32" fillId="10" borderId="68" xfId="0" applyFont="1" applyFill="1" applyBorder="1" applyAlignment="1">
      <alignment horizontal="center" vertical="center"/>
    </xf>
    <xf numFmtId="14" fontId="33" fillId="10" borderId="28" xfId="0" applyNumberFormat="1" applyFont="1" applyFill="1" applyBorder="1" applyAlignment="1">
      <alignment horizontal="center" vertical="center" wrapText="1"/>
    </xf>
    <xf numFmtId="14" fontId="32" fillId="10" borderId="28" xfId="0" applyNumberFormat="1" applyFont="1" applyFill="1" applyBorder="1" applyAlignment="1">
      <alignment horizontal="center" vertical="center"/>
    </xf>
    <xf numFmtId="0" fontId="4" fillId="0" borderId="28" xfId="0" applyFont="1" applyBorder="1" applyAlignment="1" applyProtection="1">
      <alignment horizontal="center" vertical="center"/>
      <protection locked="0"/>
    </xf>
    <xf numFmtId="0" fontId="28" fillId="4" borderId="0" xfId="0" applyFont="1" applyFill="1" applyAlignment="1" applyProtection="1">
      <alignment horizontal="center" vertical="center" wrapText="1"/>
      <protection locked="0"/>
    </xf>
    <xf numFmtId="0" fontId="53" fillId="4" borderId="0" xfId="0" applyFont="1" applyFill="1" applyAlignment="1" applyProtection="1">
      <alignment horizontal="center" vertical="center" wrapText="1"/>
      <protection locked="0"/>
    </xf>
    <xf numFmtId="0" fontId="28" fillId="4" borderId="0" xfId="0" applyFont="1" applyFill="1" applyAlignment="1" applyProtection="1">
      <alignment horizontal="center" vertical="center"/>
      <protection locked="0"/>
    </xf>
    <xf numFmtId="0" fontId="83" fillId="0" borderId="0" xfId="0" applyFont="1" applyAlignment="1">
      <alignment horizontal="left" vertical="center" wrapText="1"/>
    </xf>
    <xf numFmtId="0" fontId="81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50" fillId="0" borderId="4" xfId="0" applyFont="1" applyBorder="1" applyAlignment="1">
      <alignment horizontal="left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6" fillId="11" borderId="3" xfId="0" applyFont="1" applyFill="1" applyBorder="1" applyAlignment="1">
      <alignment horizontal="left" vertical="center" wrapText="1"/>
    </xf>
    <xf numFmtId="0" fontId="24" fillId="0" borderId="4" xfId="0" applyFont="1" applyBorder="1" applyAlignment="1">
      <alignment horizontal="left"/>
    </xf>
    <xf numFmtId="0" fontId="11" fillId="10" borderId="3" xfId="0" applyFont="1" applyFill="1" applyBorder="1" applyAlignment="1">
      <alignment horizontal="right" vertical="center" wrapText="1"/>
    </xf>
    <xf numFmtId="0" fontId="11" fillId="10" borderId="3" xfId="0" applyFont="1" applyFill="1" applyBorder="1" applyAlignment="1">
      <alignment horizontal="right" vertical="center"/>
    </xf>
    <xf numFmtId="0" fontId="19" fillId="9" borderId="3" xfId="0" applyFont="1" applyFill="1" applyBorder="1" applyAlignment="1">
      <alignment horizontal="right" vertical="center" wrapText="1"/>
    </xf>
    <xf numFmtId="0" fontId="19" fillId="9" borderId="67" xfId="0" applyFont="1" applyFill="1" applyBorder="1" applyAlignment="1">
      <alignment horizontal="right" vertical="center"/>
    </xf>
    <xf numFmtId="0" fontId="11" fillId="10" borderId="24" xfId="0" applyFont="1" applyFill="1" applyBorder="1" applyAlignment="1">
      <alignment horizontal="right" vertical="center" wrapText="1"/>
    </xf>
    <xf numFmtId="0" fontId="11" fillId="10" borderId="25" xfId="0" applyFont="1" applyFill="1" applyBorder="1" applyAlignment="1">
      <alignment horizontal="right" vertical="center"/>
    </xf>
    <xf numFmtId="164" fontId="35" fillId="11" borderId="6" xfId="0" applyNumberFormat="1" applyFont="1" applyFill="1" applyBorder="1" applyAlignment="1" applyProtection="1">
      <alignment horizontal="center" vertical="center" wrapText="1"/>
    </xf>
    <xf numFmtId="0" fontId="35" fillId="11" borderId="6" xfId="0" applyFont="1" applyFill="1" applyBorder="1" applyAlignment="1" applyProtection="1">
      <alignment horizontal="center" vertical="center" wrapText="1"/>
    </xf>
    <xf numFmtId="14" fontId="35" fillId="11" borderId="6" xfId="0" applyNumberFormat="1" applyFont="1" applyFill="1" applyBorder="1" applyAlignment="1" applyProtection="1">
      <alignment horizontal="center" vertical="center" wrapText="1"/>
    </xf>
    <xf numFmtId="0" fontId="36" fillId="13" borderId="6" xfId="0" applyFont="1" applyFill="1" applyBorder="1" applyAlignment="1" applyProtection="1">
      <alignment horizontal="center" vertical="center" wrapText="1"/>
    </xf>
    <xf numFmtId="0" fontId="35" fillId="11" borderId="75" xfId="0" applyFont="1" applyFill="1" applyBorder="1" applyAlignment="1" applyProtection="1">
      <alignment horizontal="center" vertical="center" wrapText="1"/>
    </xf>
    <xf numFmtId="0" fontId="35" fillId="0" borderId="71" xfId="0" applyFont="1" applyBorder="1" applyAlignment="1" applyProtection="1">
      <alignment horizontal="center" vertical="center" wrapText="1"/>
    </xf>
    <xf numFmtId="0" fontId="35" fillId="0" borderId="6" xfId="0" applyFont="1" applyBorder="1" applyAlignment="1" applyProtection="1">
      <alignment horizontal="center" vertical="center" wrapText="1"/>
    </xf>
    <xf numFmtId="14" fontId="35" fillId="0" borderId="6" xfId="0" applyNumberFormat="1" applyFont="1" applyBorder="1" applyAlignment="1" applyProtection="1">
      <alignment horizontal="center" vertical="center" wrapText="1"/>
    </xf>
    <xf numFmtId="0" fontId="29" fillId="0" borderId="6" xfId="0" applyFont="1" applyBorder="1" applyAlignment="1" applyProtection="1">
      <alignment horizontal="center" vertical="center" wrapText="1"/>
    </xf>
    <xf numFmtId="0" fontId="35" fillId="13" borderId="6" xfId="0" applyFont="1" applyFill="1" applyBorder="1" applyAlignment="1" applyProtection="1">
      <alignment horizontal="center" vertical="center" wrapText="1"/>
    </xf>
    <xf numFmtId="0" fontId="35" fillId="0" borderId="6" xfId="0" applyFont="1" applyBorder="1" applyAlignment="1" applyProtection="1">
      <alignment horizontal="center" vertical="top" wrapText="1"/>
    </xf>
    <xf numFmtId="0" fontId="37" fillId="0" borderId="6" xfId="0" applyFont="1" applyBorder="1" applyAlignment="1" applyProtection="1">
      <alignment horizontal="center" vertical="center" wrapText="1"/>
    </xf>
    <xf numFmtId="0" fontId="91" fillId="9" borderId="72" xfId="0" applyFont="1" applyFill="1" applyBorder="1" applyAlignment="1" applyProtection="1">
      <alignment horizontal="center"/>
    </xf>
    <xf numFmtId="0" fontId="91" fillId="9" borderId="73" xfId="0" applyFont="1" applyFill="1" applyBorder="1" applyAlignment="1" applyProtection="1">
      <alignment horizontal="center"/>
    </xf>
    <xf numFmtId="0" fontId="91" fillId="9" borderId="74" xfId="0" applyFont="1" applyFill="1" applyBorder="1" applyAlignment="1" applyProtection="1">
      <alignment horizontal="center"/>
    </xf>
    <xf numFmtId="0" fontId="91" fillId="21" borderId="72" xfId="0" applyFont="1" applyFill="1" applyBorder="1" applyAlignment="1" applyProtection="1">
      <alignment horizontal="center"/>
    </xf>
    <xf numFmtId="0" fontId="91" fillId="21" borderId="73" xfId="0" applyFont="1" applyFill="1" applyBorder="1" applyAlignment="1" applyProtection="1">
      <alignment horizontal="center"/>
    </xf>
    <xf numFmtId="0" fontId="91" fillId="21" borderId="74" xfId="0" applyFont="1" applyFill="1" applyBorder="1" applyAlignment="1" applyProtection="1">
      <alignment horizontal="center"/>
    </xf>
    <xf numFmtId="0" fontId="52" fillId="0" borderId="0" xfId="0" applyFont="1" applyProtection="1"/>
    <xf numFmtId="0" fontId="91" fillId="9" borderId="43" xfId="0" applyFont="1" applyFill="1" applyBorder="1" applyAlignment="1" applyProtection="1">
      <alignment horizontal="center"/>
    </xf>
    <xf numFmtId="0" fontId="91" fillId="9" borderId="4" xfId="0" applyFont="1" applyFill="1" applyBorder="1" applyAlignment="1" applyProtection="1">
      <alignment horizontal="center"/>
    </xf>
    <xf numFmtId="0" fontId="91" fillId="9" borderId="47" xfId="0" applyFont="1" applyFill="1" applyBorder="1" applyAlignment="1" applyProtection="1">
      <alignment horizontal="center"/>
    </xf>
    <xf numFmtId="0" fontId="91" fillId="21" borderId="43" xfId="0" applyFont="1" applyFill="1" applyBorder="1" applyAlignment="1" applyProtection="1">
      <alignment horizontal="center"/>
    </xf>
    <xf numFmtId="0" fontId="91" fillId="21" borderId="4" xfId="0" applyFont="1" applyFill="1" applyBorder="1" applyAlignment="1" applyProtection="1">
      <alignment horizontal="center"/>
    </xf>
    <xf numFmtId="0" fontId="91" fillId="21" borderId="47" xfId="0" applyFont="1" applyFill="1" applyBorder="1" applyAlignment="1" applyProtection="1">
      <alignment horizontal="center"/>
    </xf>
    <xf numFmtId="0" fontId="64" fillId="0" borderId="0" xfId="0" applyFont="1" applyProtection="1"/>
  </cellXfs>
  <cellStyles count="7">
    <cellStyle name="Hipervínculo" xfId="1" builtinId="8"/>
    <cellStyle name="Hipervínculo 2" xfId="5" xr:uid="{00000000-0005-0000-0000-000001000000}"/>
    <cellStyle name="Normal" xfId="0" builtinId="0"/>
    <cellStyle name="Normal 2" xfId="6" xr:uid="{8A61D16D-766D-4CBE-96C9-1D003476BD45}"/>
    <cellStyle name="Normal 3 2" xfId="4" xr:uid="{00000000-0005-0000-0000-000003000000}"/>
    <cellStyle name="Normal 5" xfId="3" xr:uid="{00000000-0005-0000-0000-000004000000}"/>
    <cellStyle name="Normal 6" xfId="2" xr:uid="{00000000-0005-0000-0000-000005000000}"/>
  </cellStyles>
  <dxfs count="126"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alignment wrapTex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0691854609822"/>
        </left>
        <right style="thin">
          <color theme="0" tint="-0.14990691854609822"/>
        </right>
        <top style="thin">
          <color theme="0" tint="-0.14990691854609822"/>
        </top>
        <bottom style="thin">
          <color theme="0" tint="-0.149906918546098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1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color auto="1"/>
        <name val="Arial Narrow"/>
        <family val="2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numFmt numFmtId="19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1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solid">
          <fgColor indexed="64"/>
          <bgColor rgb="FFFFFFCC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color auto="1"/>
        <name val="Arial Narrow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1" hidden="0"/>
    </dxf>
    <dxf>
      <font>
        <strike val="0"/>
        <outline val="0"/>
        <shadow val="0"/>
        <vertAlign val="baseline"/>
        <sz val="9"/>
        <color auto="1"/>
        <name val="Arial Narrow"/>
        <family val="2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1" hidden="0"/>
    </dxf>
    <dxf>
      <font>
        <strike val="0"/>
        <outline val="0"/>
        <shadow val="0"/>
        <vertAlign val="baseline"/>
        <sz val="9"/>
        <color auto="1"/>
        <name val="Arial Narrow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u/>
        <vertAlign val="baseline"/>
        <sz val="9"/>
        <color auto="1"/>
        <name val="Arial Narrow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color auto="1"/>
        <name val="Arial Narrow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color auto="1"/>
        <name val="Arial Narrow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1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numFmt numFmtId="165" formatCode="00000"/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color theme="1" tint="0.249977111117893"/>
        <name val="Arial Narrow"/>
        <family val="2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9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u val="none"/>
        <vertAlign val="baseline"/>
        <sz val="10"/>
        <color theme="1"/>
        <name val="Arial Narrow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theme="3" tint="-0.24994659260841701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 tint="0.249977111117893"/>
        <name val="Arial Narrow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4" tint="-0.249977111117893"/>
        <name val="Arial Narrow"/>
        <family val="2"/>
        <scheme val="none"/>
      </font>
    </dxf>
    <dxf>
      <border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strike val="0"/>
        <outline val="0"/>
        <shadow val="0"/>
        <vertAlign val="baseline"/>
        <sz val="9"/>
        <name val="Arial Narrow"/>
        <family val="2"/>
        <scheme val="none"/>
      </font>
      <fill>
        <patternFill patternType="none">
          <bgColor auto="1"/>
        </patternFill>
      </fill>
      <protection locked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3" tint="0.39997558519241921"/>
        <name val="Arial Narrow"/>
        <family val="2"/>
        <scheme val="none"/>
      </font>
      <alignment horizontal="center" vertical="center" textRotation="0" wrapText="1" indent="0" justifyLastLine="0" shrinkToFit="0" readingOrder="0"/>
      <protection locked="0"/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 patternType="solid">
          <bgColor theme="0" tint="-0.24994659260841701"/>
        </patternFill>
      </fill>
    </dxf>
    <dxf>
      <font>
        <color theme="9" tint="-0.24994659260841701"/>
      </font>
      <fill>
        <patternFill>
          <bgColor rgb="FFFFFF00"/>
        </patternFill>
      </fill>
    </dxf>
    <dxf>
      <font>
        <color theme="9" tint="-0.24994659260841701"/>
      </font>
      <fill>
        <patternFill>
          <bgColor rgb="FFFFFF00"/>
        </patternFill>
      </fill>
    </dxf>
    <dxf>
      <font>
        <color theme="9" tint="-0.24994659260841701"/>
      </font>
      <fill>
        <patternFill>
          <bgColor rgb="FFFFFF00"/>
        </patternFill>
      </fill>
    </dxf>
    <dxf>
      <font>
        <color theme="9" tint="-0.24994659260841701"/>
      </font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C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499984740745262"/>
      </font>
      <fill>
        <patternFill>
          <bgColor theme="5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</dxfs>
  <tableStyles count="2" defaultTableStyle="TableStyleMedium9" defaultPivotStyle="PivotStyleLight16">
    <tableStyle name="PivotStyleLight16 2" table="0" count="11" xr9:uid="{00000000-0011-0000-FFFF-FFFF00000000}">
      <tableStyleElement type="headerRow" dxfId="125"/>
      <tableStyleElement type="totalRow" dxfId="124"/>
      <tableStyleElement type="firstRowStripe" dxfId="123"/>
      <tableStyleElement type="firstColumnStripe" dxfId="122"/>
      <tableStyleElement type="firstSubtotalColumn" dxfId="121"/>
      <tableStyleElement type="firstSubtotalRow" dxfId="120"/>
      <tableStyleElement type="secondSubtotalRow" dxfId="119"/>
      <tableStyleElement type="firstRowSubheading" dxfId="118"/>
      <tableStyleElement type="secondRowSubheading" dxfId="117"/>
      <tableStyleElement type="pageFieldLabels" dxfId="116"/>
      <tableStyleElement type="pageFieldValues" dxfId="115"/>
    </tableStyle>
    <tableStyle name="PivotStyleLight16 2 2" table="0" count="11" xr9:uid="{00000000-0011-0000-FFFF-FFFF01000000}">
      <tableStyleElement type="headerRow" dxfId="114"/>
      <tableStyleElement type="totalRow" dxfId="113"/>
      <tableStyleElement type="firstRowStripe" dxfId="112"/>
      <tableStyleElement type="firstColumnStripe" dxfId="111"/>
      <tableStyleElement type="firstSubtotalColumn" dxfId="110"/>
      <tableStyleElement type="firstSubtotalRow" dxfId="109"/>
      <tableStyleElement type="secondSubtotalRow" dxfId="108"/>
      <tableStyleElement type="firstRowSubheading" dxfId="107"/>
      <tableStyleElement type="secondRowSubheading" dxfId="106"/>
      <tableStyleElement type="pageFieldLabels" dxfId="105"/>
      <tableStyleElement type="pageFieldValues" dxfId="104"/>
    </tableStyle>
  </tableStyles>
  <colors>
    <mruColors>
      <color rgb="FFC64224"/>
      <color rgb="FFFFFFCC"/>
      <color rgb="FFECF2F8"/>
      <color rgb="FFD9F1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160021</xdr:colOff>
      <xdr:row>9</xdr:row>
      <xdr:rowOff>632460</xdr:rowOff>
    </xdr:from>
    <xdr:to>
      <xdr:col>68</xdr:col>
      <xdr:colOff>388621</xdr:colOff>
      <xdr:row>30</xdr:row>
      <xdr:rowOff>45720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42D54B6-A639-1B38-C90E-E1FEE3C08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4" t="1592" r="674" b="1283"/>
        <a:stretch>
          <a:fillRect/>
        </a:stretch>
      </xdr:blipFill>
      <xdr:spPr>
        <a:xfrm>
          <a:off x="39715441" y="1104900"/>
          <a:ext cx="6080760" cy="371856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ajf11 Aurora Juan Figaredo tfno:9252 86605" refreshedDate="45841.590452777775" missingItemsLimit="0" createdVersion="6" refreshedVersion="6" minRefreshableVersion="3" recordCount="989" xr:uid="{717DBB3F-2974-4296-B4F4-39F364B0D722}">
  <cacheSource type="worksheet">
    <worksheetSource name="Participantes"/>
  </cacheSource>
  <cacheFields count="54">
    <cacheField name="NIF Entidad" numFmtId="166">
      <sharedItems containsNonDate="0" containsString="0" containsBlank="1"/>
    </cacheField>
    <cacheField name="Nombre Entidad" numFmtId="0">
      <sharedItems containsNonDate="0" containsString="0" containsBlank="1"/>
    </cacheField>
    <cacheField name="Ref.  Proyecto" numFmtId="0">
      <sharedItems containsNonDate="0" containsString="0" containsBlank="1"/>
    </cacheField>
    <cacheField name="Denominación Proyecto" numFmtId="0">
      <sharedItems containsNonDate="0" containsString="0" containsBlank="1" count="1">
        <m/>
      </sharedItems>
    </cacheField>
    <cacheField name="Fecha Inicio Proyecto" numFmtId="14">
      <sharedItems containsNonDate="0" containsString="0" containsBlank="1" count="1">
        <m/>
      </sharedItems>
    </cacheField>
    <cacheField name="Fecha Fin Proyecto" numFmtId="14">
      <sharedItems containsNonDate="0" containsString="0" containsBlank="1" count="1">
        <m/>
      </sharedItems>
    </cacheField>
    <cacheField name="P" numFmtId="0">
      <sharedItems containsBlank="1" count="2">
        <m/>
        <s v=""/>
      </sharedItems>
    </cacheField>
    <cacheField name="L" numFmtId="0">
      <sharedItems containsBlank="1" count="2">
        <m/>
        <s v=""/>
      </sharedItems>
    </cacheField>
    <cacheField name="Código INE Provincia Proyecto" numFmtId="0">
      <sharedItems containsNonDate="0" containsString="0" containsBlank="1"/>
    </cacheField>
    <cacheField name="Código INE Localidad Proyecto" numFmtId="0">
      <sharedItems containsNonDate="0" containsString="0" containsBlank="1"/>
    </cacheField>
    <cacheField name="Tipo de documento _x000a_[seleccionar de la lista]" numFmtId="14">
      <sharedItems containsNonDate="0" containsString="0" containsBlank="1"/>
    </cacheField>
    <cacheField name="DNI / NIE Participante / Pasaporte_x000a_[sin espacios, ni guiones y en mayúsculas]" numFmtId="0">
      <sharedItems containsNonDate="0" containsString="0" containsBlank="1"/>
    </cacheField>
    <cacheField name="Nombre Participante" numFmtId="0">
      <sharedItems containsNonDate="0" containsString="0" containsBlank="1"/>
    </cacheField>
    <cacheField name="Primer Apellido Participante" numFmtId="0">
      <sharedItems containsNonDate="0" containsString="0" containsBlank="1"/>
    </cacheField>
    <cacheField name="Segundo Apellido Participante" numFmtId="0">
      <sharedItems containsNonDate="0" containsString="0" containsBlank="1"/>
    </cacheField>
    <cacheField name="Rango edad" numFmtId="0">
      <sharedItems/>
    </cacheField>
    <cacheField name="Edad" numFmtId="0">
      <sharedItems/>
    </cacheField>
    <cacheField name="Fecha de Nacimiento Participante" numFmtId="14">
      <sharedItems containsNonDate="0" containsString="0" containsBlank="1"/>
    </cacheField>
    <cacheField name="Sexo Participante" numFmtId="0">
      <sharedItems containsNonDate="0" containsString="0" containsBlank="1"/>
    </cacheField>
    <cacheField name="P2" numFmtId="0">
      <sharedItems/>
    </cacheField>
    <cacheField name="L3" numFmtId="0">
      <sharedItems/>
    </cacheField>
    <cacheField name="Cód. Provincia Participante" numFmtId="0">
      <sharedItems containsNonDate="0" containsString="0" containsBlank="1"/>
    </cacheField>
    <cacheField name="Cód. Localidad Participante" numFmtId="0">
      <sharedItems containsNonDate="0" containsString="0" containsBlank="1"/>
    </cacheField>
    <cacheField name="Código Postal Participante" numFmtId="165">
      <sharedItems containsNonDate="0" containsString="0" containsBlank="1"/>
    </cacheField>
    <cacheField name="Personas de zonas rurales" numFmtId="0">
      <sharedItems/>
    </cacheField>
    <cacheField name="Clasificación zona CLM_x000a_(Decreto 108/2021)" numFmtId="0">
      <sharedItems/>
    </cacheField>
    <cacheField name="Dirección Participante" numFmtId="0">
      <sharedItems containsNonDate="0" containsString="0" containsBlank="1"/>
    </cacheField>
    <cacheField name="Teléfono Fijo Participante" numFmtId="167">
      <sharedItems containsNonDate="0" containsString="0" containsBlank="1"/>
    </cacheField>
    <cacheField name="Teléfono Móvil Participante" numFmtId="167">
      <sharedItems containsNonDate="0" containsString="0" containsBlank="1"/>
    </cacheField>
    <cacheField name="E-mail Participante" numFmtId="49">
      <sharedItems containsNonDate="0" containsString="0" containsBlank="1"/>
    </cacheField>
    <cacheField name="Cód. Nivel Estudios Participante_x000a_[Ver Guía Niveles Formación en Hoja de Cálculo adjuta]" numFmtId="0">
      <sharedItems containsNonDate="0" containsString="0" containsBlank="1"/>
    </cacheField>
    <cacheField name="CINE" numFmtId="0">
      <sharedItems/>
    </cacheField>
    <cacheField name="NE" numFmtId="0">
      <sharedItems/>
    </cacheField>
    <cacheField name="¿Se encuentra cursando alguna acción educativa o de formación con carácter previo a su participación?" numFmtId="0">
      <sharedItems containsNonDate="0" containsString="0" containsBlank="1"/>
    </cacheField>
    <cacheField name="Fecha Incorporación Participante" numFmtId="14">
      <sharedItems containsNonDate="0" containsString="0" containsBlank="1"/>
    </cacheField>
    <cacheField name="Abandona el proyecto el participante de forma prematura" numFmtId="0">
      <sharedItems containsNonDate="0" containsString="0" containsBlank="1"/>
    </cacheField>
    <cacheField name="Fecha de Abandono Participante" numFmtId="14">
      <sharedItems containsNonDate="0" containsString="0" containsBlank="1"/>
    </cacheField>
    <cacheField name="Fecha de Fin del Participante" numFmtId="14">
      <sharedItems containsNonDate="0" containsString="0" containsBlank="1"/>
    </cacheField>
    <cacheField name="Desempleado" numFmtId="0">
      <sharedItems containsNonDate="0" containsString="0" containsBlank="1"/>
    </cacheField>
    <cacheField name="Fecha Inscripción Demandante Empleo/Desempleado" numFmtId="14">
      <sharedItems containsNonDate="0" containsString="0" containsBlank="1"/>
    </cacheField>
    <cacheField name="Desempleado de Larga Duración" numFmtId="0">
      <sharedItems/>
    </cacheField>
    <cacheField name="Inactivo" numFmtId="0">
      <sharedItems containsNonDate="0" containsString="0" containsBlank="1"/>
    </cacheField>
    <cacheField name="Empleado" numFmtId="0">
      <sharedItems containsNonDate="0" containsString="0" containsBlank="1"/>
    </cacheField>
    <cacheField name="Indicador Participante EECO12: Grupo vulnerable. Participante con discapacidad." numFmtId="0">
      <sharedItems containsNonDate="0" containsString="0" containsBlank="1"/>
    </cacheField>
    <cacheField name="Indicador Participante EECO13: Grupo vulnerable. Nacionales de terceros países" numFmtId="0">
      <sharedItems containsNonDate="0" containsString="0" containsBlank="1"/>
    </cacheField>
    <cacheField name="Indicador Participante EECO14: Grupo vulnerable. Participante de origen extranjero" numFmtId="0">
      <sharedItems containsNonDate="0" containsString="0" containsBlank="1"/>
    </cacheField>
    <cacheField name="Indicador Participante EECO15: Grupo vulnerable. Participante pertenenciente a minorías (incluidas las comunidades margindas, como la población romaní)" numFmtId="0">
      <sharedItems containsNonDate="0" containsString="0" containsBlank="1"/>
    </cacheField>
    <cacheField name="Indicador Participante EECO16: Grupo vulnerable. Personas sin hogar o afectas por la exclusión en cuanto a vivienda." numFmtId="0">
      <sharedItems containsNonDate="0" containsString="0" containsBlank="1"/>
    </cacheField>
    <cacheField name="Indicador Participante Grupo vulnerable. Otras personas desfavorecidas distintas a los grupos anteriores (EECO12, 13, 14, 15, 16)" numFmtId="0">
      <sharedItems containsNonDate="0" containsString="0" containsBlank="1"/>
    </cacheField>
    <cacheField name="Indicador Participante EP103 - Participantes de grupos vulnerables" numFmtId="0">
      <sharedItems/>
    </cacheField>
    <cacheField name="EECR02_Participante que se ha integrado en los S. de Educación o Formación " numFmtId="0">
      <sharedItems containsNonDate="0" containsString="0" containsBlank="1"/>
    </cacheField>
    <cacheField name="EECR03_Participante que obtiene una cualificación" numFmtId="0">
      <sharedItems containsNonDate="0" containsString="0" containsBlank="1"/>
    </cacheField>
    <cacheField name="Datos incompletos" numFmtId="0">
      <sharedItems/>
    </cacheField>
    <cacheField name="Observacione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9">
  <r>
    <m/>
    <m/>
    <m/>
    <x v="0"/>
    <x v="0"/>
    <x v="0"/>
    <x v="0"/>
    <x v="0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  <r>
    <m/>
    <m/>
    <m/>
    <x v="0"/>
    <x v="0"/>
    <x v="0"/>
    <x v="1"/>
    <x v="1"/>
    <m/>
    <m/>
    <m/>
    <m/>
    <m/>
    <m/>
    <m/>
    <s v=""/>
    <s v=""/>
    <m/>
    <m/>
    <s v=""/>
    <s v=""/>
    <m/>
    <m/>
    <m/>
    <s v=""/>
    <s v=""/>
    <m/>
    <m/>
    <m/>
    <m/>
    <m/>
    <s v=""/>
    <s v=""/>
    <m/>
    <m/>
    <m/>
    <m/>
    <m/>
    <m/>
    <m/>
    <s v=""/>
    <m/>
    <m/>
    <m/>
    <m/>
    <m/>
    <m/>
    <m/>
    <m/>
    <s v="N"/>
    <m/>
    <m/>
    <s v="S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694D96-D01F-4CAB-B33E-7D376725A628}" name="TablaDinámica1" cacheId="7" applyNumberFormats="0" applyBorderFormats="0" applyFontFormats="0" applyPatternFormats="0" applyAlignmentFormats="0" applyWidthHeightFormats="1" dataCaption="Valores" updatedVersion="6" minRefreshableVersion="3" rowGrandTotals="0" itemPrintTitles="1" createdVersion="6" indent="0" compact="0" compactData="0" multipleFieldFilters="0" rowHeaderCaption="">
  <location ref="B4:F6" firstHeaderRow="1" firstDataRow="1" firstDataCol="5"/>
  <pivotFields count="54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howAll="0" defaultSubtotal="0">
      <items count="1">
        <item x="0"/>
      </items>
    </pivotField>
    <pivotField axis="axisRow" compact="0" outline="0" showAll="0" defaultSubtotal="0">
      <items count="1">
        <item x="0"/>
      </items>
    </pivotField>
    <pivotField axis="axisRow" compact="0" outline="0" showAll="0" defaultSubtotal="0">
      <items count="1">
        <item x="0"/>
      </items>
    </pivotField>
    <pivotField axis="axisRow" compact="0" outline="0" showAll="0" defaultSubtotal="0">
      <items count="2">
        <item x="1"/>
        <item x="0"/>
      </items>
    </pivotField>
    <pivotField axis="axisRow"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ubtotalTop="0" showAll="0" defaultSubtotal="0"/>
  </pivotFields>
  <rowFields count="5">
    <field x="3"/>
    <field x="4"/>
    <field x="5"/>
    <field x="6"/>
    <field x="7"/>
  </rowFields>
  <rowItems count="2">
    <i>
      <x/>
      <x/>
      <x/>
      <x/>
      <x/>
    </i>
    <i r="3">
      <x v="1"/>
      <x v="1"/>
    </i>
  </rowItems>
  <colItems count="1">
    <i/>
  </colItems>
  <formats count="30">
    <format dxfId="31">
      <pivotArea type="all" dataOnly="0" outline="0" fieldPosition="0"/>
    </format>
    <format dxfId="30">
      <pivotArea outline="0" collapsedLevelsAreSubtotals="1" fieldPosition="0"/>
    </format>
    <format dxfId="29">
      <pivotArea field="3" type="button" dataOnly="0" labelOnly="1" outline="0" axis="axisRow" fieldPosition="3"/>
    </format>
    <format dxfId="28">
      <pivotArea field="4" type="button" dataOnly="0" labelOnly="1" outline="0" axis="axisRow" fieldPosition="4"/>
    </format>
    <format dxfId="27">
      <pivotArea field="5" type="button" dataOnly="0" labelOnly="1" outline="0" axis="axisRow" fieldPosition="5"/>
    </format>
    <format dxfId="26">
      <pivotArea field="6" type="button" dataOnly="0" labelOnly="1" outline="0" axis="axisRow" fieldPosition="6"/>
    </format>
    <format dxfId="25">
      <pivotArea field="7" type="button" dataOnly="0" labelOnly="1" outline="0" axis="axisRow" fieldPosition="7"/>
    </format>
    <format dxfId="24">
      <pivotArea dataOnly="0" labelOnly="1" grandRow="1" outline="0" fieldPosition="0"/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field="3" type="button" dataOnly="0" labelOnly="1" outline="0" axis="axisRow" fieldPosition="3"/>
    </format>
    <format dxfId="20">
      <pivotArea field="4" type="button" dataOnly="0" labelOnly="1" outline="0" axis="axisRow" fieldPosition="4"/>
    </format>
    <format dxfId="19">
      <pivotArea field="5" type="button" dataOnly="0" labelOnly="1" outline="0" axis="axisRow" fieldPosition="5"/>
    </format>
    <format dxfId="18">
      <pivotArea field="6" type="button" dataOnly="0" labelOnly="1" outline="0" axis="axisRow" fieldPosition="6"/>
    </format>
    <format dxfId="17">
      <pivotArea field="7" type="button" dataOnly="0" labelOnly="1" outline="0" axis="axisRow" fieldPosition="7"/>
    </format>
    <format dxfId="16">
      <pivotArea dataOnly="0" labelOnly="1" grandRow="1" outline="0" fieldPosition="0"/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3" type="button" dataOnly="0" labelOnly="1" outline="0" axis="axisRow" fieldPosition="3"/>
    </format>
    <format dxfId="12">
      <pivotArea field="4" type="button" dataOnly="0" labelOnly="1" outline="0" axis="axisRow" fieldPosition="4"/>
    </format>
    <format dxfId="11">
      <pivotArea field="5" type="button" dataOnly="0" labelOnly="1" outline="0" axis="axisRow" fieldPosition="5"/>
    </format>
    <format dxfId="10">
      <pivotArea field="6" type="button" dataOnly="0" labelOnly="1" outline="0" axis="axisRow" fieldPosition="6"/>
    </format>
    <format dxfId="9">
      <pivotArea field="7" type="button" dataOnly="0" labelOnly="1" outline="0" axis="axisRow" fieldPosition="7"/>
    </format>
    <format dxfId="8">
      <pivotArea dataOnly="0" labelOnly="1" grandRow="1" outline="0" fieldPosition="0"/>
    </format>
    <format dxfId="7">
      <pivotArea field="4" type="button" dataOnly="0" labelOnly="1" outline="0" axis="axisRow" fieldPosition="4"/>
    </format>
    <format dxfId="6">
      <pivotArea field="5" type="button" dataOnly="0" labelOnly="1" outline="0" axis="axisRow" fieldPosition="5"/>
    </format>
    <format dxfId="5">
      <pivotArea field="6" type="button" dataOnly="0" labelOnly="1" outline="0" axis="axisRow" fieldPosition="6"/>
    </format>
    <format dxfId="4">
      <pivotArea field="7" type="button" dataOnly="0" labelOnly="1" outline="0" axis="axisRow" fieldPosition="7"/>
    </format>
    <format dxfId="3">
      <pivotArea dataOnly="0" labelOnly="1" outline="0" axis="axisValues" fieldPosition="0"/>
    </format>
    <format dxfId="2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Participantes" displayName="Participantes" ref="A10:BB999" totalsRowShown="0" headerRowDxfId="89" dataDxfId="88" tableBorderDxfId="87">
  <autoFilter ref="A10:BB999" xr:uid="{00000000-000C-0000-FFFF-FFFF00000000}"/>
  <sortState ref="A11:BB999">
    <sortCondition sortBy="fontColor" ref="C10" dxfId="86"/>
  </sortState>
  <tableColumns count="54">
    <tableColumn id="13" xr3:uid="{00000000-0010-0000-0000-00000D000000}" name="NIF Entidad" dataDxfId="85"/>
    <tableColumn id="14" xr3:uid="{00000000-0010-0000-0000-00000E000000}" name="Nombre Entidad" dataDxfId="84"/>
    <tableColumn id="1" xr3:uid="{C846B6B7-6614-4728-B7EB-3D3DA97F478A}" name="Ref.  Proyecto" dataDxfId="83"/>
    <tableColumn id="15" xr3:uid="{00000000-0010-0000-0000-00000F000000}" name="Denominación Proyecto" dataDxfId="82"/>
    <tableColumn id="16" xr3:uid="{00000000-0010-0000-0000-000010000000}" name="Fecha Inicio Proyecto" dataDxfId="81"/>
    <tableColumn id="17" xr3:uid="{00000000-0010-0000-0000-000011000000}" name="Fecha Fin Proyecto" dataDxfId="80"/>
    <tableColumn id="18" xr3:uid="{00000000-0010-0000-0000-000012000000}" name="P" dataDxfId="79">
      <calculatedColumnFormula>IFERROR(MATCH(I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calculatedColumnFormula>
    </tableColumn>
    <tableColumn id="19" xr3:uid="{00000000-0010-0000-0000-000013000000}" name="L" dataDxfId="78">
      <calculatedColumnFormula>IFERROR(MID(J11,1,FIND("-",J11,1)-1),"")</calculatedColumnFormula>
    </tableColumn>
    <tableColumn id="20" xr3:uid="{00000000-0010-0000-0000-000014000000}" name="Código INE Provincia Proyecto" dataDxfId="77"/>
    <tableColumn id="21" xr3:uid="{00000000-0010-0000-0000-000015000000}" name="Código INE Localidad Proyecto" dataDxfId="76"/>
    <tableColumn id="59" xr3:uid="{A3AA97BD-B601-43B2-8674-F9C1C53974AB}" name="Tipo de documento _x000a_[seleccionar de la lista]" dataDxfId="75"/>
    <tableColumn id="30" xr3:uid="{00000000-0010-0000-0000-00001E000000}" name="DNI / NIE Participante / Pasaporte_x000a_[sin espacios, ni guiones y en mayúsculas]" dataDxfId="74"/>
    <tableColumn id="31" xr3:uid="{00000000-0010-0000-0000-00001F000000}" name="Nombre Participante" dataDxfId="73"/>
    <tableColumn id="32" xr3:uid="{00000000-0010-0000-0000-000020000000}" name="Primer Apellido Participante" dataDxfId="72"/>
    <tableColumn id="33" xr3:uid="{00000000-0010-0000-0000-000021000000}" name="Segundo Apellido Participante" dataDxfId="71"/>
    <tableColumn id="34" xr3:uid="{00000000-0010-0000-0000-000022000000}" name="Rango edad" dataDxfId="70">
      <calculatedColumnFormula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calculatedColumnFormula>
    </tableColumn>
    <tableColumn id="35" xr3:uid="{00000000-0010-0000-0000-000023000000}" name="Edad" dataDxfId="69">
      <calculatedColumnFormula>IF('Participantes (A completar)'!$R11="","",IF((INT('Participantes (A completar)'!$AI11-'Participantes (A completar)'!$R11)/365.25)&lt;=0,0,(INT(('Participantes (A completar)'!$AI11-'Participantes (A completar)'!$R11)/365.25))))</calculatedColumnFormula>
    </tableColumn>
    <tableColumn id="36" xr3:uid="{00000000-0010-0000-0000-000024000000}" name="Fecha de Nacimiento Participante" dataDxfId="68"/>
    <tableColumn id="37" xr3:uid="{00000000-0010-0000-0000-000025000000}" name="Sexo Participante" dataDxfId="67"/>
    <tableColumn id="38" xr3:uid="{00000000-0010-0000-0000-000026000000}" name="P2" dataDxfId="66">
      <calculatedColumnFormula>IFERROR(MATCH(V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calculatedColumnFormula>
    </tableColumn>
    <tableColumn id="39" xr3:uid="{00000000-0010-0000-0000-000027000000}" name="L3" dataDxfId="65">
      <calculatedColumnFormula>IFERROR(MID(W11,1,FIND("-",W11,1)-1),"")</calculatedColumnFormula>
    </tableColumn>
    <tableColumn id="40" xr3:uid="{00000000-0010-0000-0000-000028000000}" name="Cód. Provincia Participante" dataDxfId="64"/>
    <tableColumn id="41" xr3:uid="{00000000-0010-0000-0000-000029000000}" name="Cód. Localidad Participante" dataDxfId="63"/>
    <tableColumn id="43" xr3:uid="{00000000-0010-0000-0000-00002B000000}" name="Código Postal Participante" dataDxfId="62"/>
    <tableColumn id="49" xr3:uid="{206768C4-1D47-4E8B-B188-98675EC2AFD3}" name="Personas de zonas rurales" dataDxfId="61">
      <calculatedColumnFormula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calculatedColumnFormula>
    </tableColumn>
    <tableColumn id="48" xr3:uid="{FC4AB8F2-48E8-4B35-9579-AB7934BD3CB8}" name="Clasificación zona CLM_x000a_(Decreto 108/2021)" dataDxfId="60">
      <calculatedColumnFormula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calculatedColumnFormula>
    </tableColumn>
    <tableColumn id="44" xr3:uid="{00000000-0010-0000-0000-00002C000000}" name="Dirección Participante" dataDxfId="59"/>
    <tableColumn id="45" xr3:uid="{00000000-0010-0000-0000-00002D000000}" name="Teléfono Fijo Participante" dataDxfId="58"/>
    <tableColumn id="46" xr3:uid="{00000000-0010-0000-0000-00002E000000}" name="Teléfono Móvil Participante" dataDxfId="57"/>
    <tableColumn id="47" xr3:uid="{00000000-0010-0000-0000-00002F000000}" name="E-mail Participante" dataDxfId="56"/>
    <tableColumn id="50" xr3:uid="{00000000-0010-0000-0000-000032000000}" name="Cód. Nivel Estudios Participante_x000a_[Ver Guía Niveles Formación en Hoja de Cálculo adjuta]" dataDxfId="55"/>
    <tableColumn id="5" xr3:uid="{B6528CBB-D660-4A0B-993D-1E8DFE6AA95E}" name="CINE" dataDxfId="54">
      <calculatedColumnFormula>IFERROR(VLOOKUP(AE11,Nivel_educat!$B$6:$E$24,4,FALSE),"")</calculatedColumnFormula>
    </tableColumn>
    <tableColumn id="22" xr3:uid="{2BF49B53-B8F0-421E-981D-782B0D37E119}" name="NE" dataDxfId="53">
      <calculatedColumnFormula>IFERROR(MID(AE11,1,FIND("-",AE11,1)-1),"")</calculatedColumnFormula>
    </tableColumn>
    <tableColumn id="66" xr3:uid="{712C7543-11F1-4CB1-A22B-674D6AFE6E5E}" name="¿Se encuentra cursando alguna acción educativa o de formación con carácter previo a su participación?" dataDxfId="52"/>
    <tableColumn id="51" xr3:uid="{00000000-0010-0000-0000-000033000000}" name="Fecha Incorporación Participante" dataDxfId="51"/>
    <tableColumn id="53" xr3:uid="{00000000-0010-0000-0000-000035000000}" name="Abandona el proyecto el participante de forma prematura" dataDxfId="50"/>
    <tableColumn id="54" xr3:uid="{00000000-0010-0000-0000-000036000000}" name="Fecha de Abandono Participante" dataDxfId="49"/>
    <tableColumn id="55" xr3:uid="{00000000-0010-0000-0000-000037000000}" name="Fecha de Fin del Participante" dataDxfId="48"/>
    <tableColumn id="57" xr3:uid="{00000000-0010-0000-0000-000039000000}" name="Desempleado" dataDxfId="47"/>
    <tableColumn id="58" xr3:uid="{00000000-0010-0000-0000-00003A000000}" name="Fecha Inscripción Demandante Empleo/Desempleado" dataDxfId="46"/>
    <tableColumn id="67" xr3:uid="{3AE5C008-9B18-47EC-BDB5-274D4D6B9CBC}" name="Desempleado de Larga Duración" dataDxfId="45">
      <calculatedColumnFormula>IF(AM11="N","Null",IF(AN11="","",IF(INT((AI11-R11)/365.25)&lt;25,IF(((AI11-AN11)/365.25*12)&gt;6,"S","N"),IF(INT((AI11-R11)/365.25)&gt;=25,IF(((AI11-AN11)/365.25*12)&gt;=12,"S","N")))))</calculatedColumnFormula>
    </tableColumn>
    <tableColumn id="60" xr3:uid="{00000000-0010-0000-0000-00003C000000}" name="Inactivo" dataDxfId="44"/>
    <tableColumn id="62" xr3:uid="{00000000-0010-0000-0000-00003E000000}" name="Empleado" dataDxfId="43"/>
    <tableColumn id="52" xr3:uid="{B8D6B801-50BE-454F-B394-4526F9E28C04}" name="Indicador Participante EECO12: Grupo vulnerable. Participante con discapacidad." dataDxfId="42"/>
    <tableColumn id="64" xr3:uid="{0706C919-BEA5-4FDD-B006-50DB62AA71F8}" name="Indicador Participante EECO13: Grupo vulnerable. Nacionales de terceros países" dataDxfId="41"/>
    <tableColumn id="63" xr3:uid="{C55ECEC9-C6F7-4828-8938-2EFDFCE079E4}" name="Indicador Participante EECO14: Grupo vulnerable. Participante de origen extranjero" dataDxfId="40"/>
    <tableColumn id="56" xr3:uid="{004D262B-2997-49B1-A20C-6078BD8C037D}" name="Indicador Participante EECO15: Grupo vulnerable. Participante pertenenciente a minorías (incluidas las comunidades margindas, como la población romaní)" dataDxfId="39"/>
    <tableColumn id="65" xr3:uid="{F91D8F08-0C13-4C7A-9FC4-C09A592AF08B}" name="Indicador Participante EECO16: Grupo vulnerable. Personas sin hogar o afectas por la exclusión en cuanto a vivienda." dataDxfId="38"/>
    <tableColumn id="42" xr3:uid="{B13A5225-6270-44DC-ABB8-C7E8AB8BCD60}" name="Indicador Participante Grupo vulnerable. Otras personas desfavorecidas distintas a los grupos anteriores (EECO12, 13, 14, 15, 16)" dataDxfId="37"/>
    <tableColumn id="70" xr3:uid="{00000000-0010-0000-0000-000046000000}" name="Indicador Participante EP103 - Participantes de grupos vulnerables" dataDxfId="36">
      <calculatedColumnFormula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calculatedColumnFormula>
    </tableColumn>
    <tableColumn id="73" xr3:uid="{00000000-0010-0000-0000-000049000000}" name="EECR02_Participante que se ha integrado en los S. de Educación o Formación " dataDxfId="35"/>
    <tableColumn id="74" xr3:uid="{00000000-0010-0000-0000-00004A000000}" name="EECR03_Participante que obtiene una cualificación" dataDxfId="34"/>
    <tableColumn id="23" xr3:uid="{2B7ED194-3CD0-4A17-A4BE-F022902015D6}" name="Datos incompletos" dataDxfId="33">
      <calculatedColumnFormula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calculatedColumnFormula>
    </tableColumn>
    <tableColumn id="78" xr3:uid="{00000000-0010-0000-0000-00004E000000}" name="Observaciones" dataDxfId="3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c.europa.eu/eurostat/web/degree-of-urbanisation/background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docm.jccm.es/docm/detalleDocumento.do?idDisposicion=1634645070588400742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0AEE2-12D6-44BD-9BAC-B47CD886B301}">
  <sheetPr codeName="Hoja1"/>
  <dimension ref="A1:F60"/>
  <sheetViews>
    <sheetView showGridLines="0" topLeftCell="A46" workbookViewId="0">
      <selection activeCell="D2" sqref="D2"/>
    </sheetView>
  </sheetViews>
  <sheetFormatPr baseColWidth="10" defaultColWidth="11.5" defaultRowHeight="19.05" x14ac:dyDescent="0.25"/>
  <cols>
    <col min="1" max="1" width="1.5" style="107" customWidth="1"/>
    <col min="2" max="2" width="2.5" style="65" bestFit="1" customWidth="1"/>
    <col min="3" max="3" width="27.5" style="5" customWidth="1"/>
    <col min="4" max="4" width="15.5" style="128" bestFit="1" customWidth="1"/>
    <col min="5" max="5" width="115" style="5" customWidth="1"/>
    <col min="6" max="6" width="20.125" style="5" customWidth="1"/>
    <col min="7" max="16384" width="11.5" style="5"/>
  </cols>
  <sheetData>
    <row r="1" spans="2:6" x14ac:dyDescent="0.25">
      <c r="B1" s="108"/>
      <c r="C1" s="105" t="s">
        <v>0</v>
      </c>
      <c r="D1" s="106" t="s">
        <v>1</v>
      </c>
      <c r="E1" s="105" t="s">
        <v>2</v>
      </c>
      <c r="F1" s="105" t="s">
        <v>8342</v>
      </c>
    </row>
    <row r="2" spans="2:6" x14ac:dyDescent="0.25">
      <c r="B2" s="109">
        <v>1</v>
      </c>
      <c r="C2" s="110" t="s">
        <v>3</v>
      </c>
      <c r="D2" s="111" t="s">
        <v>4</v>
      </c>
      <c r="E2" s="112" t="s">
        <v>8233</v>
      </c>
      <c r="F2" s="112"/>
    </row>
    <row r="3" spans="2:6" x14ac:dyDescent="0.25">
      <c r="B3" s="113">
        <v>2</v>
      </c>
      <c r="C3" s="114" t="s">
        <v>5</v>
      </c>
      <c r="D3" s="115" t="s">
        <v>6</v>
      </c>
      <c r="E3" s="116" t="s">
        <v>8234</v>
      </c>
      <c r="F3" s="116"/>
    </row>
    <row r="4" spans="2:6" x14ac:dyDescent="0.25">
      <c r="B4" s="109">
        <v>3</v>
      </c>
      <c r="C4" s="110" t="s">
        <v>7</v>
      </c>
      <c r="D4" s="111" t="s">
        <v>6</v>
      </c>
      <c r="E4" s="112" t="s">
        <v>8235</v>
      </c>
      <c r="F4" s="112"/>
    </row>
    <row r="5" spans="2:6" x14ac:dyDescent="0.25">
      <c r="B5" s="113">
        <v>4</v>
      </c>
      <c r="C5" s="114" t="s">
        <v>8</v>
      </c>
      <c r="D5" s="115" t="s">
        <v>4</v>
      </c>
      <c r="E5" s="116" t="s">
        <v>8236</v>
      </c>
      <c r="F5" s="116"/>
    </row>
    <row r="6" spans="2:6" x14ac:dyDescent="0.25">
      <c r="B6" s="109">
        <v>5</v>
      </c>
      <c r="C6" s="110" t="s">
        <v>9</v>
      </c>
      <c r="D6" s="111" t="s">
        <v>4</v>
      </c>
      <c r="E6" s="112" t="s">
        <v>8237</v>
      </c>
      <c r="F6" s="112"/>
    </row>
    <row r="7" spans="2:6" x14ac:dyDescent="0.25">
      <c r="B7" s="113">
        <v>6</v>
      </c>
      <c r="C7" s="114" t="s">
        <v>10</v>
      </c>
      <c r="D7" s="115" t="s">
        <v>4</v>
      </c>
      <c r="E7" s="116" t="s">
        <v>8238</v>
      </c>
      <c r="F7" s="116"/>
    </row>
    <row r="8" spans="2:6" x14ac:dyDescent="0.25">
      <c r="B8" s="109">
        <v>7</v>
      </c>
      <c r="C8" s="110" t="s">
        <v>11</v>
      </c>
      <c r="D8" s="111" t="s">
        <v>6</v>
      </c>
      <c r="E8" s="112" t="s">
        <v>8239</v>
      </c>
      <c r="F8" s="112"/>
    </row>
    <row r="9" spans="2:6" x14ac:dyDescent="0.25">
      <c r="B9" s="113">
        <v>8</v>
      </c>
      <c r="C9" s="114" t="s">
        <v>12</v>
      </c>
      <c r="D9" s="115" t="s">
        <v>13</v>
      </c>
      <c r="E9" s="116" t="s">
        <v>8240</v>
      </c>
      <c r="F9" s="116"/>
    </row>
    <row r="10" spans="2:6" x14ac:dyDescent="0.25">
      <c r="B10" s="117">
        <v>9</v>
      </c>
      <c r="C10" s="118" t="s">
        <v>14</v>
      </c>
      <c r="D10" s="119" t="s">
        <v>15</v>
      </c>
      <c r="E10" s="120" t="s">
        <v>16</v>
      </c>
      <c r="F10" s="120"/>
    </row>
    <row r="11" spans="2:6" x14ac:dyDescent="0.25">
      <c r="B11" s="117">
        <v>10</v>
      </c>
      <c r="C11" s="120" t="s">
        <v>17</v>
      </c>
      <c r="D11" s="119" t="s">
        <v>18</v>
      </c>
      <c r="E11" s="120" t="s">
        <v>8231</v>
      </c>
      <c r="F11" s="120"/>
    </row>
    <row r="12" spans="2:6" x14ac:dyDescent="0.25">
      <c r="B12" s="117">
        <v>11</v>
      </c>
      <c r="C12" s="120" t="s">
        <v>19</v>
      </c>
      <c r="D12" s="119" t="s">
        <v>18</v>
      </c>
      <c r="E12" s="120" t="s">
        <v>8232</v>
      </c>
      <c r="F12" s="120"/>
    </row>
    <row r="13" spans="2:6" x14ac:dyDescent="0.25">
      <c r="B13" s="117">
        <v>12</v>
      </c>
      <c r="C13" s="120" t="s">
        <v>20</v>
      </c>
      <c r="D13" s="119" t="s">
        <v>21</v>
      </c>
      <c r="E13" s="120" t="s">
        <v>22</v>
      </c>
      <c r="F13" s="120"/>
    </row>
    <row r="14" spans="2:6" x14ac:dyDescent="0.25">
      <c r="B14" s="117">
        <v>13</v>
      </c>
      <c r="C14" s="120" t="s">
        <v>23</v>
      </c>
      <c r="D14" s="119" t="s">
        <v>24</v>
      </c>
      <c r="E14" s="120" t="s">
        <v>25</v>
      </c>
      <c r="F14" s="120"/>
    </row>
    <row r="15" spans="2:6" x14ac:dyDescent="0.25">
      <c r="B15" s="117">
        <v>14</v>
      </c>
      <c r="C15" s="120" t="s">
        <v>26</v>
      </c>
      <c r="D15" s="119" t="s">
        <v>27</v>
      </c>
      <c r="E15" s="120" t="s">
        <v>28</v>
      </c>
      <c r="F15" s="120"/>
    </row>
    <row r="16" spans="2:6" x14ac:dyDescent="0.25">
      <c r="B16" s="117">
        <v>15</v>
      </c>
      <c r="C16" s="120" t="s">
        <v>29</v>
      </c>
      <c r="D16" s="119" t="s">
        <v>30</v>
      </c>
      <c r="E16" s="120" t="s">
        <v>31</v>
      </c>
      <c r="F16" s="120"/>
    </row>
    <row r="17" spans="2:6" x14ac:dyDescent="0.25">
      <c r="B17" s="117">
        <v>16</v>
      </c>
      <c r="C17" s="120" t="s">
        <v>32</v>
      </c>
      <c r="D17" s="119" t="s">
        <v>30</v>
      </c>
      <c r="E17" s="120" t="s">
        <v>33</v>
      </c>
      <c r="F17" s="120"/>
    </row>
    <row r="18" spans="2:6" x14ac:dyDescent="0.25">
      <c r="B18" s="117">
        <v>17</v>
      </c>
      <c r="C18" s="120" t="s">
        <v>34</v>
      </c>
      <c r="D18" s="119" t="s">
        <v>4</v>
      </c>
      <c r="E18" s="120" t="s">
        <v>8229</v>
      </c>
      <c r="F18" s="120"/>
    </row>
    <row r="19" spans="2:6" x14ac:dyDescent="0.25">
      <c r="B19" s="117">
        <v>18</v>
      </c>
      <c r="C19" s="120" t="s">
        <v>35</v>
      </c>
      <c r="D19" s="119" t="s">
        <v>6</v>
      </c>
      <c r="E19" s="120" t="s">
        <v>8230</v>
      </c>
      <c r="F19" s="120"/>
    </row>
    <row r="20" spans="2:6" x14ac:dyDescent="0.25">
      <c r="B20" s="117">
        <v>19</v>
      </c>
      <c r="C20" s="121" t="s">
        <v>36</v>
      </c>
      <c r="D20" s="119" t="s">
        <v>37</v>
      </c>
      <c r="E20" s="120" t="s">
        <v>38</v>
      </c>
      <c r="F20" s="120"/>
    </row>
    <row r="21" spans="2:6" x14ac:dyDescent="0.25">
      <c r="B21" s="117">
        <v>20</v>
      </c>
      <c r="C21" s="121" t="s">
        <v>39</v>
      </c>
      <c r="D21" s="119" t="s">
        <v>37</v>
      </c>
      <c r="E21" s="120" t="s">
        <v>40</v>
      </c>
      <c r="F21" s="120"/>
    </row>
    <row r="22" spans="2:6" x14ac:dyDescent="0.25">
      <c r="B22" s="117">
        <v>21</v>
      </c>
      <c r="C22" s="121" t="s">
        <v>41</v>
      </c>
      <c r="D22" s="119" t="s">
        <v>37</v>
      </c>
      <c r="E22" s="120" t="s">
        <v>42</v>
      </c>
      <c r="F22" s="120"/>
    </row>
    <row r="23" spans="2:6" x14ac:dyDescent="0.25">
      <c r="B23" s="117">
        <v>22</v>
      </c>
      <c r="C23" s="121" t="s">
        <v>43</v>
      </c>
      <c r="D23" s="119" t="s">
        <v>37</v>
      </c>
      <c r="E23" s="120" t="s">
        <v>44</v>
      </c>
      <c r="F23" s="120"/>
    </row>
    <row r="24" spans="2:6" x14ac:dyDescent="0.25">
      <c r="B24" s="122">
        <v>23</v>
      </c>
      <c r="C24" s="123" t="s">
        <v>45</v>
      </c>
      <c r="D24" s="124" t="s">
        <v>24</v>
      </c>
      <c r="E24" s="125" t="s">
        <v>8241</v>
      </c>
      <c r="F24" s="125"/>
    </row>
    <row r="25" spans="2:6" x14ac:dyDescent="0.25">
      <c r="B25" s="122">
        <v>24</v>
      </c>
      <c r="C25" s="125" t="s">
        <v>46</v>
      </c>
      <c r="D25" s="124" t="s">
        <v>27</v>
      </c>
      <c r="E25" s="125" t="s">
        <v>8242</v>
      </c>
      <c r="F25" s="125"/>
    </row>
    <row r="26" spans="2:6" x14ac:dyDescent="0.25">
      <c r="B26" s="122">
        <v>25</v>
      </c>
      <c r="C26" s="125" t="s">
        <v>47</v>
      </c>
      <c r="D26" s="124" t="s">
        <v>30</v>
      </c>
      <c r="E26" s="125" t="s">
        <v>8243</v>
      </c>
      <c r="F26" s="125"/>
    </row>
    <row r="27" spans="2:6" x14ac:dyDescent="0.25">
      <c r="B27" s="122">
        <v>26</v>
      </c>
      <c r="C27" s="125" t="s">
        <v>48</v>
      </c>
      <c r="D27" s="124" t="s">
        <v>30</v>
      </c>
      <c r="E27" s="125" t="s">
        <v>8244</v>
      </c>
      <c r="F27" s="125"/>
    </row>
    <row r="28" spans="2:6" x14ac:dyDescent="0.25">
      <c r="B28" s="113">
        <v>27</v>
      </c>
      <c r="C28" s="126" t="s">
        <v>49</v>
      </c>
      <c r="D28" s="115" t="s">
        <v>21</v>
      </c>
      <c r="E28" s="116" t="s">
        <v>50</v>
      </c>
      <c r="F28" s="116"/>
    </row>
    <row r="29" spans="2:6" x14ac:dyDescent="0.25">
      <c r="B29" s="113">
        <v>28</v>
      </c>
      <c r="C29" s="116" t="s">
        <v>51</v>
      </c>
      <c r="D29" s="115" t="s">
        <v>24</v>
      </c>
      <c r="E29" s="116" t="s">
        <v>52</v>
      </c>
      <c r="F29" s="116"/>
    </row>
    <row r="30" spans="2:6" x14ac:dyDescent="0.25">
      <c r="B30" s="113">
        <v>29</v>
      </c>
      <c r="C30" s="116" t="s">
        <v>53</v>
      </c>
      <c r="D30" s="115" t="s">
        <v>24</v>
      </c>
      <c r="E30" s="116" t="s">
        <v>54</v>
      </c>
      <c r="F30" s="116"/>
    </row>
    <row r="31" spans="2:6" x14ac:dyDescent="0.25">
      <c r="B31" s="113">
        <v>30</v>
      </c>
      <c r="C31" s="116" t="s">
        <v>55</v>
      </c>
      <c r="D31" s="115" t="s">
        <v>24</v>
      </c>
      <c r="E31" s="116" t="s">
        <v>56</v>
      </c>
      <c r="F31" s="116"/>
    </row>
    <row r="32" spans="2:6" x14ac:dyDescent="0.25">
      <c r="B32" s="113">
        <v>31</v>
      </c>
      <c r="C32" s="116" t="s">
        <v>57</v>
      </c>
      <c r="D32" s="115" t="s">
        <v>30</v>
      </c>
      <c r="E32" s="116" t="s">
        <v>58</v>
      </c>
      <c r="F32" s="116"/>
    </row>
    <row r="33" spans="2:6" x14ac:dyDescent="0.25">
      <c r="B33" s="113">
        <v>32</v>
      </c>
      <c r="C33" s="116" t="s">
        <v>59</v>
      </c>
      <c r="D33" s="115" t="s">
        <v>60</v>
      </c>
      <c r="E33" s="116" t="s">
        <v>61</v>
      </c>
      <c r="F33" s="116"/>
    </row>
    <row r="34" spans="2:6" x14ac:dyDescent="0.25">
      <c r="B34" s="113">
        <v>33</v>
      </c>
      <c r="C34" s="116" t="s">
        <v>62</v>
      </c>
      <c r="D34" s="115" t="s">
        <v>4</v>
      </c>
      <c r="E34" s="116" t="s">
        <v>8227</v>
      </c>
      <c r="F34" s="116"/>
    </row>
    <row r="35" spans="2:6" x14ac:dyDescent="0.25">
      <c r="B35" s="113">
        <v>34</v>
      </c>
      <c r="C35" s="116" t="s">
        <v>63</v>
      </c>
      <c r="D35" s="115" t="s">
        <v>6</v>
      </c>
      <c r="E35" s="116" t="s">
        <v>8228</v>
      </c>
      <c r="F35" s="116"/>
    </row>
    <row r="36" spans="2:6" x14ac:dyDescent="0.25">
      <c r="B36" s="113">
        <v>35</v>
      </c>
      <c r="C36" s="116" t="s">
        <v>64</v>
      </c>
      <c r="D36" s="115" t="s">
        <v>65</v>
      </c>
      <c r="E36" s="116" t="s">
        <v>8245</v>
      </c>
      <c r="F36" s="116"/>
    </row>
    <row r="37" spans="2:6" x14ac:dyDescent="0.25">
      <c r="B37" s="113">
        <v>36</v>
      </c>
      <c r="C37" s="116" t="s">
        <v>66</v>
      </c>
      <c r="D37" s="115" t="s">
        <v>24</v>
      </c>
      <c r="E37" s="116" t="s">
        <v>67</v>
      </c>
      <c r="F37" s="116"/>
    </row>
    <row r="38" spans="2:6" x14ac:dyDescent="0.25">
      <c r="B38" s="113">
        <v>37</v>
      </c>
      <c r="C38" s="116" t="s">
        <v>68</v>
      </c>
      <c r="D38" s="115" t="s">
        <v>18</v>
      </c>
      <c r="E38" s="116" t="s">
        <v>69</v>
      </c>
      <c r="F38" s="116"/>
    </row>
    <row r="39" spans="2:6" x14ac:dyDescent="0.25">
      <c r="B39" s="113">
        <v>38</v>
      </c>
      <c r="C39" s="116" t="s">
        <v>70</v>
      </c>
      <c r="D39" s="115" t="s">
        <v>18</v>
      </c>
      <c r="E39" s="116" t="s">
        <v>71</v>
      </c>
      <c r="F39" s="116"/>
    </row>
    <row r="40" spans="2:6" x14ac:dyDescent="0.25">
      <c r="B40" s="113">
        <v>39</v>
      </c>
      <c r="C40" s="116" t="s">
        <v>72</v>
      </c>
      <c r="D40" s="115" t="s">
        <v>24</v>
      </c>
      <c r="E40" s="116" t="s">
        <v>73</v>
      </c>
      <c r="F40" s="116"/>
    </row>
    <row r="41" spans="2:6" x14ac:dyDescent="0.25">
      <c r="B41" s="113">
        <v>40</v>
      </c>
      <c r="C41" s="126" t="s">
        <v>74</v>
      </c>
      <c r="D41" s="115" t="s">
        <v>4</v>
      </c>
      <c r="E41" s="116" t="s">
        <v>8246</v>
      </c>
      <c r="F41" s="116"/>
    </row>
    <row r="42" spans="2:6" x14ac:dyDescent="0.25">
      <c r="B42" s="113">
        <v>41</v>
      </c>
      <c r="C42" s="116" t="s">
        <v>75</v>
      </c>
      <c r="D42" s="115" t="s">
        <v>30</v>
      </c>
      <c r="E42" s="116" t="s">
        <v>76</v>
      </c>
      <c r="F42" s="116"/>
    </row>
    <row r="43" spans="2:6" x14ac:dyDescent="0.25">
      <c r="B43" s="113">
        <v>42</v>
      </c>
      <c r="C43" s="116" t="s">
        <v>77</v>
      </c>
      <c r="D43" s="115" t="s">
        <v>78</v>
      </c>
      <c r="E43" s="116" t="s">
        <v>79</v>
      </c>
      <c r="F43" s="116"/>
    </row>
    <row r="44" spans="2:6" x14ac:dyDescent="0.25">
      <c r="B44" s="113">
        <v>43</v>
      </c>
      <c r="C44" s="116" t="s">
        <v>80</v>
      </c>
      <c r="D44" s="115" t="s">
        <v>30</v>
      </c>
      <c r="E44" s="116" t="s">
        <v>81</v>
      </c>
      <c r="F44" s="116"/>
    </row>
    <row r="45" spans="2:6" x14ac:dyDescent="0.25">
      <c r="B45" s="113">
        <v>44</v>
      </c>
      <c r="C45" s="116" t="s">
        <v>82</v>
      </c>
      <c r="D45" s="115" t="s">
        <v>30</v>
      </c>
      <c r="E45" s="116" t="s">
        <v>83</v>
      </c>
      <c r="F45" s="116"/>
    </row>
    <row r="46" spans="2:6" x14ac:dyDescent="0.25">
      <c r="B46" s="113">
        <v>45</v>
      </c>
      <c r="C46" s="116" t="s">
        <v>84</v>
      </c>
      <c r="D46" s="115" t="s">
        <v>78</v>
      </c>
      <c r="E46" s="116" t="s">
        <v>85</v>
      </c>
      <c r="F46" s="116"/>
    </row>
    <row r="47" spans="2:6" x14ac:dyDescent="0.25">
      <c r="B47" s="113">
        <v>46</v>
      </c>
      <c r="C47" s="116" t="s">
        <v>86</v>
      </c>
      <c r="D47" s="115" t="s">
        <v>30</v>
      </c>
      <c r="E47" s="116" t="s">
        <v>8248</v>
      </c>
      <c r="F47" s="116"/>
    </row>
    <row r="48" spans="2:6" x14ac:dyDescent="0.25">
      <c r="B48" s="113">
        <v>47</v>
      </c>
      <c r="C48" s="116" t="s">
        <v>87</v>
      </c>
      <c r="D48" s="115" t="s">
        <v>78</v>
      </c>
      <c r="E48" s="116" t="s">
        <v>88</v>
      </c>
      <c r="F48" s="116"/>
    </row>
    <row r="49" spans="2:6" x14ac:dyDescent="0.25">
      <c r="B49" s="113">
        <v>48</v>
      </c>
      <c r="C49" s="116" t="s">
        <v>89</v>
      </c>
      <c r="D49" s="115" t="s">
        <v>78</v>
      </c>
      <c r="E49" s="116" t="s">
        <v>90</v>
      </c>
      <c r="F49" s="116"/>
    </row>
    <row r="50" spans="2:6" ht="29.9" x14ac:dyDescent="0.25">
      <c r="B50" s="113">
        <v>49</v>
      </c>
      <c r="C50" s="116" t="s">
        <v>91</v>
      </c>
      <c r="D50" s="115" t="s">
        <v>78</v>
      </c>
      <c r="E50" s="116" t="s">
        <v>92</v>
      </c>
      <c r="F50" s="116"/>
    </row>
    <row r="51" spans="2:6" x14ac:dyDescent="0.25">
      <c r="B51" s="113">
        <v>50</v>
      </c>
      <c r="C51" s="116" t="s">
        <v>93</v>
      </c>
      <c r="D51" s="115" t="s">
        <v>78</v>
      </c>
      <c r="E51" s="116" t="s">
        <v>94</v>
      </c>
      <c r="F51" s="116"/>
    </row>
    <row r="52" spans="2:6" x14ac:dyDescent="0.25">
      <c r="B52" s="113">
        <v>51</v>
      </c>
      <c r="C52" s="116" t="s">
        <v>95</v>
      </c>
      <c r="D52" s="115" t="s">
        <v>78</v>
      </c>
      <c r="E52" s="116" t="s">
        <v>96</v>
      </c>
      <c r="F52" s="116"/>
    </row>
    <row r="53" spans="2:6" x14ac:dyDescent="0.25">
      <c r="B53" s="113">
        <v>52</v>
      </c>
      <c r="C53" s="116" t="s">
        <v>97</v>
      </c>
      <c r="D53" s="115" t="s">
        <v>78</v>
      </c>
      <c r="E53" s="116" t="s">
        <v>98</v>
      </c>
      <c r="F53" s="116"/>
    </row>
    <row r="54" spans="2:6" x14ac:dyDescent="0.25">
      <c r="B54" s="113">
        <v>53</v>
      </c>
      <c r="C54" s="127" t="s">
        <v>99</v>
      </c>
      <c r="D54" s="115" t="s">
        <v>78</v>
      </c>
      <c r="E54" s="116" t="s">
        <v>100</v>
      </c>
      <c r="F54" s="116"/>
    </row>
    <row r="55" spans="2:6" x14ac:dyDescent="0.25">
      <c r="B55" s="113">
        <v>54</v>
      </c>
      <c r="C55" s="116" t="s">
        <v>101</v>
      </c>
      <c r="D55" s="115" t="s">
        <v>78</v>
      </c>
      <c r="E55" s="116" t="s">
        <v>102</v>
      </c>
      <c r="F55" s="116"/>
    </row>
    <row r="56" spans="2:6" x14ac:dyDescent="0.25">
      <c r="B56" s="113">
        <v>55</v>
      </c>
      <c r="C56" s="116" t="s">
        <v>103</v>
      </c>
      <c r="D56" s="115" t="s">
        <v>78</v>
      </c>
      <c r="E56" s="116" t="s">
        <v>104</v>
      </c>
      <c r="F56" s="116"/>
    </row>
    <row r="57" spans="2:6" x14ac:dyDescent="0.25">
      <c r="B57" s="113">
        <v>56</v>
      </c>
      <c r="C57" s="116" t="s">
        <v>105</v>
      </c>
      <c r="D57" s="115" t="s">
        <v>78</v>
      </c>
      <c r="E57" s="116" t="s">
        <v>106</v>
      </c>
      <c r="F57" s="116"/>
    </row>
    <row r="58" spans="2:6" x14ac:dyDescent="0.25">
      <c r="B58" s="113">
        <v>57</v>
      </c>
      <c r="C58" s="116" t="s">
        <v>107</v>
      </c>
      <c r="D58" s="115" t="s">
        <v>78</v>
      </c>
      <c r="E58" s="116" t="s">
        <v>108</v>
      </c>
      <c r="F58" s="116"/>
    </row>
    <row r="59" spans="2:6" x14ac:dyDescent="0.25">
      <c r="B59" s="113">
        <v>58</v>
      </c>
      <c r="C59" s="116" t="s">
        <v>109</v>
      </c>
      <c r="D59" s="115" t="s">
        <v>78</v>
      </c>
      <c r="E59" s="116" t="s">
        <v>110</v>
      </c>
      <c r="F59" s="116"/>
    </row>
    <row r="60" spans="2:6" x14ac:dyDescent="0.25">
      <c r="B60" s="113">
        <v>59</v>
      </c>
      <c r="C60" s="116" t="s">
        <v>111</v>
      </c>
      <c r="D60" s="115" t="s">
        <v>78</v>
      </c>
      <c r="E60" s="116" t="s">
        <v>112</v>
      </c>
      <c r="F60" s="11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B1FDD-9453-4FE9-87A9-60502FA7CA63}">
  <sheetPr codeName="Hoja12"/>
  <dimension ref="A1:H29"/>
  <sheetViews>
    <sheetView zoomScale="90" zoomScaleNormal="90" workbookViewId="0">
      <selection activeCell="H24" sqref="H24"/>
    </sheetView>
  </sheetViews>
  <sheetFormatPr baseColWidth="10" defaultRowHeight="14.3" x14ac:dyDescent="0.25"/>
  <cols>
    <col min="1" max="1" width="8.875" customWidth="1"/>
    <col min="2" max="2" width="108.625" customWidth="1"/>
    <col min="3" max="5" width="9.5" customWidth="1"/>
    <col min="6" max="6" width="4.125" customWidth="1"/>
    <col min="7" max="7" width="6.5" customWidth="1"/>
    <col min="8" max="8" width="78.875" customWidth="1"/>
  </cols>
  <sheetData>
    <row r="1" spans="1:8" ht="14.95" x14ac:dyDescent="0.25">
      <c r="A1" s="284" t="s">
        <v>16829</v>
      </c>
      <c r="B1" s="284"/>
      <c r="C1" s="284"/>
      <c r="D1" s="284"/>
      <c r="E1" s="284"/>
      <c r="F1" s="191"/>
      <c r="G1" s="191"/>
      <c r="H1" s="191"/>
    </row>
    <row r="2" spans="1:8" ht="14.95" x14ac:dyDescent="0.25">
      <c r="A2" s="284" t="s">
        <v>16830</v>
      </c>
      <c r="B2" s="284"/>
      <c r="C2" s="284"/>
      <c r="D2" s="284"/>
      <c r="E2" s="284"/>
      <c r="F2" s="191"/>
      <c r="G2" s="191"/>
      <c r="H2" s="191"/>
    </row>
    <row r="3" spans="1:8" s="174" customFormat="1" ht="23.95" customHeight="1" x14ac:dyDescent="0.25">
      <c r="A3" s="283" t="s">
        <v>16831</v>
      </c>
      <c r="B3" s="283"/>
      <c r="C3" s="283"/>
      <c r="D3" s="283"/>
      <c r="E3" s="283"/>
      <c r="F3" s="204"/>
      <c r="G3" s="204"/>
      <c r="H3" s="204"/>
    </row>
    <row r="4" spans="1:8" ht="14.95" x14ac:dyDescent="0.25">
      <c r="A4" s="211" t="s">
        <v>16966</v>
      </c>
      <c r="B4" s="191"/>
      <c r="C4" s="190"/>
      <c r="D4" s="190"/>
      <c r="E4" s="190"/>
      <c r="F4" s="191"/>
    </row>
    <row r="5" spans="1:8" ht="26" customHeight="1" x14ac:dyDescent="0.25">
      <c r="A5" s="195" t="s">
        <v>16833</v>
      </c>
      <c r="B5" s="196" t="s">
        <v>16834</v>
      </c>
      <c r="C5" s="195" t="s">
        <v>16835</v>
      </c>
      <c r="D5" s="193" t="s">
        <v>8277</v>
      </c>
      <c r="E5" s="194" t="s">
        <v>16832</v>
      </c>
    </row>
    <row r="6" spans="1:8" ht="14.95" x14ac:dyDescent="0.25">
      <c r="A6" s="199">
        <v>101</v>
      </c>
      <c r="B6" s="200" t="s">
        <v>16866</v>
      </c>
      <c r="C6" s="201" t="s">
        <v>8323</v>
      </c>
      <c r="D6" s="193" t="s">
        <v>16837</v>
      </c>
      <c r="E6" s="198" t="s">
        <v>16838</v>
      </c>
    </row>
    <row r="7" spans="1:8" ht="16.149999999999999" customHeight="1" x14ac:dyDescent="0.25">
      <c r="A7" s="199">
        <v>102</v>
      </c>
      <c r="B7" s="200" t="s">
        <v>16867</v>
      </c>
      <c r="C7" s="201" t="s">
        <v>8323</v>
      </c>
      <c r="D7" s="193" t="s">
        <v>16840</v>
      </c>
      <c r="E7" s="198" t="s">
        <v>16841</v>
      </c>
    </row>
    <row r="8" spans="1:8" ht="14.95" x14ac:dyDescent="0.25">
      <c r="A8" s="199">
        <v>103</v>
      </c>
      <c r="B8" s="200" t="s">
        <v>16868</v>
      </c>
      <c r="C8" s="201" t="s">
        <v>8323</v>
      </c>
      <c r="D8" s="193" t="s">
        <v>16843</v>
      </c>
      <c r="E8" s="198" t="s">
        <v>16844</v>
      </c>
    </row>
    <row r="9" spans="1:8" ht="14.95" x14ac:dyDescent="0.25">
      <c r="A9" s="199">
        <v>104</v>
      </c>
      <c r="B9" s="200" t="s">
        <v>16869</v>
      </c>
      <c r="C9" s="201" t="s">
        <v>8323</v>
      </c>
      <c r="D9" s="193" t="s">
        <v>16843</v>
      </c>
      <c r="E9" s="198" t="s">
        <v>16845</v>
      </c>
    </row>
    <row r="10" spans="1:8" ht="14.95" x14ac:dyDescent="0.25">
      <c r="A10" s="199">
        <v>105</v>
      </c>
      <c r="B10" s="200" t="s">
        <v>16870</v>
      </c>
      <c r="C10" s="201" t="s">
        <v>8323</v>
      </c>
      <c r="D10" s="193" t="s">
        <v>16843</v>
      </c>
      <c r="E10" s="198" t="s">
        <v>16846</v>
      </c>
    </row>
    <row r="11" spans="1:8" ht="14.95" x14ac:dyDescent="0.25">
      <c r="A11" s="199">
        <v>106</v>
      </c>
      <c r="B11" s="200" t="s">
        <v>16871</v>
      </c>
      <c r="C11" s="201" t="s">
        <v>8323</v>
      </c>
      <c r="D11" s="193" t="s">
        <v>16843</v>
      </c>
      <c r="E11" s="198" t="s">
        <v>16847</v>
      </c>
    </row>
    <row r="12" spans="1:8" ht="14.95" x14ac:dyDescent="0.25">
      <c r="A12" s="199">
        <v>107</v>
      </c>
      <c r="B12" s="200" t="s">
        <v>16872</v>
      </c>
      <c r="C12" s="202" t="s">
        <v>8325</v>
      </c>
      <c r="D12" s="193" t="s">
        <v>16848</v>
      </c>
      <c r="E12" s="198" t="s">
        <v>16849</v>
      </c>
    </row>
    <row r="13" spans="1:8" ht="14.95" x14ac:dyDescent="0.25">
      <c r="A13" s="199">
        <v>108</v>
      </c>
      <c r="B13" s="200" t="s">
        <v>16873</v>
      </c>
      <c r="C13" s="202" t="s">
        <v>8325</v>
      </c>
      <c r="D13" s="193" t="s">
        <v>16848</v>
      </c>
      <c r="E13" s="198" t="s">
        <v>16850</v>
      </c>
    </row>
    <row r="14" spans="1:8" ht="14.95" x14ac:dyDescent="0.25">
      <c r="A14" s="199">
        <v>109</v>
      </c>
      <c r="B14" s="200" t="s">
        <v>16874</v>
      </c>
      <c r="C14" s="202" t="s">
        <v>8325</v>
      </c>
      <c r="D14" s="193" t="s">
        <v>16848</v>
      </c>
      <c r="E14" s="198" t="s">
        <v>16851</v>
      </c>
    </row>
    <row r="15" spans="1:8" ht="14.95" x14ac:dyDescent="0.25">
      <c r="A15" s="199">
        <v>110</v>
      </c>
      <c r="B15" s="200" t="s">
        <v>16875</v>
      </c>
      <c r="C15" s="202" t="s">
        <v>8325</v>
      </c>
      <c r="D15" s="193" t="s">
        <v>16848</v>
      </c>
      <c r="E15" s="198" t="s">
        <v>16852</v>
      </c>
    </row>
    <row r="16" spans="1:8" ht="14.95" x14ac:dyDescent="0.25">
      <c r="A16" s="199">
        <v>111</v>
      </c>
      <c r="B16" s="200" t="s">
        <v>16968</v>
      </c>
      <c r="C16" s="202" t="s">
        <v>8325</v>
      </c>
      <c r="D16" s="193" t="s">
        <v>16853</v>
      </c>
      <c r="E16" s="198" t="s">
        <v>16854</v>
      </c>
    </row>
    <row r="17" spans="1:5" ht="14.95" x14ac:dyDescent="0.25">
      <c r="A17" s="199">
        <v>112</v>
      </c>
      <c r="B17" s="200" t="s">
        <v>16969</v>
      </c>
      <c r="C17" s="203" t="s">
        <v>8326</v>
      </c>
      <c r="D17" s="193" t="s">
        <v>16855</v>
      </c>
      <c r="E17" s="198" t="s">
        <v>16856</v>
      </c>
    </row>
    <row r="18" spans="1:5" ht="14.95" x14ac:dyDescent="0.25">
      <c r="A18" s="199">
        <v>113</v>
      </c>
      <c r="B18" s="200" t="s">
        <v>16970</v>
      </c>
      <c r="C18" s="203" t="s">
        <v>8326</v>
      </c>
      <c r="D18" s="193" t="s">
        <v>16857</v>
      </c>
      <c r="E18" s="198" t="s">
        <v>16858</v>
      </c>
    </row>
    <row r="19" spans="1:5" ht="14.95" x14ac:dyDescent="0.25">
      <c r="A19" s="199">
        <v>114</v>
      </c>
      <c r="B19" s="200" t="s">
        <v>16971</v>
      </c>
      <c r="C19" s="203" t="s">
        <v>8326</v>
      </c>
      <c r="D19" s="193" t="s">
        <v>16857</v>
      </c>
      <c r="E19" s="198" t="s">
        <v>8282</v>
      </c>
    </row>
    <row r="20" spans="1:5" ht="14.95" x14ac:dyDescent="0.25">
      <c r="A20" s="199">
        <v>115</v>
      </c>
      <c r="B20" s="200" t="s">
        <v>16972</v>
      </c>
      <c r="C20" s="203" t="s">
        <v>8326</v>
      </c>
      <c r="D20" s="193" t="s">
        <v>16859</v>
      </c>
      <c r="E20" s="198" t="s">
        <v>16860</v>
      </c>
    </row>
    <row r="21" spans="1:5" ht="14.95" x14ac:dyDescent="0.25">
      <c r="A21" s="199">
        <v>116</v>
      </c>
      <c r="B21" s="200" t="s">
        <v>16973</v>
      </c>
      <c r="C21" s="203" t="s">
        <v>8326</v>
      </c>
      <c r="D21" s="193" t="s">
        <v>16859</v>
      </c>
      <c r="E21" s="198" t="s">
        <v>16861</v>
      </c>
    </row>
    <row r="22" spans="1:5" ht="14.95" x14ac:dyDescent="0.25">
      <c r="A22" s="199">
        <v>117</v>
      </c>
      <c r="B22" s="200" t="s">
        <v>16974</v>
      </c>
      <c r="C22" s="203" t="s">
        <v>8326</v>
      </c>
      <c r="D22" s="193" t="s">
        <v>16859</v>
      </c>
      <c r="E22" s="198" t="s">
        <v>16862</v>
      </c>
    </row>
    <row r="23" spans="1:5" ht="14.95" x14ac:dyDescent="0.25">
      <c r="A23" s="199">
        <v>118</v>
      </c>
      <c r="B23" s="200" t="s">
        <v>16975</v>
      </c>
      <c r="C23" s="203" t="s">
        <v>8326</v>
      </c>
      <c r="D23" s="193" t="s">
        <v>16859</v>
      </c>
      <c r="E23" s="198" t="s">
        <v>16863</v>
      </c>
    </row>
    <row r="24" spans="1:5" ht="14.95" x14ac:dyDescent="0.25">
      <c r="A24" s="199">
        <v>119</v>
      </c>
      <c r="B24" s="200" t="s">
        <v>16976</v>
      </c>
      <c r="C24" s="203" t="s">
        <v>8326</v>
      </c>
      <c r="D24" s="193" t="s">
        <v>16864</v>
      </c>
      <c r="E24" s="198" t="s">
        <v>16865</v>
      </c>
    </row>
    <row r="26" spans="1:5" ht="16.149999999999999" customHeight="1" x14ac:dyDescent="0.25">
      <c r="A26" s="192" t="s">
        <v>16967</v>
      </c>
      <c r="B26" s="192"/>
    </row>
    <row r="27" spans="1:5" ht="16.149999999999999" customHeight="1" x14ac:dyDescent="0.25">
      <c r="A27" s="205" t="s">
        <v>8323</v>
      </c>
      <c r="B27" s="197" t="s">
        <v>16836</v>
      </c>
    </row>
    <row r="28" spans="1:5" ht="16.149999999999999" customHeight="1" x14ac:dyDescent="0.25">
      <c r="A28" s="205" t="s">
        <v>8325</v>
      </c>
      <c r="B28" s="197" t="s">
        <v>16839</v>
      </c>
    </row>
    <row r="29" spans="1:5" ht="16.149999999999999" customHeight="1" x14ac:dyDescent="0.25">
      <c r="A29" s="205" t="s">
        <v>8326</v>
      </c>
      <c r="B29" s="197" t="s">
        <v>16842</v>
      </c>
    </row>
  </sheetData>
  <mergeCells count="3">
    <mergeCell ref="A3:E3"/>
    <mergeCell ref="A2:E2"/>
    <mergeCell ref="A1:E1"/>
  </mergeCells>
  <pageMargins left="0.7" right="0.7" top="0.75" bottom="0.75" header="0.3" footer="0.3"/>
  <pageSetup paperSize="9" scale="8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77664-5ED1-46A4-8BA3-0287BCA816EC}">
  <sheetPr codeName="Hoja8"/>
  <dimension ref="A1:L31"/>
  <sheetViews>
    <sheetView showGridLines="0" workbookViewId="0">
      <selection activeCell="C6" sqref="C6"/>
    </sheetView>
  </sheetViews>
  <sheetFormatPr baseColWidth="10" defaultColWidth="11.5" defaultRowHeight="11.55" x14ac:dyDescent="0.25"/>
  <cols>
    <col min="1" max="1" width="1.5" style="49" customWidth="1"/>
    <col min="2" max="2" width="20.5" style="50" bestFit="1" customWidth="1"/>
    <col min="3" max="4" width="38.625" style="50" customWidth="1"/>
    <col min="5" max="6" width="11.5" style="50" customWidth="1"/>
    <col min="7" max="7" width="6.125" style="50" bestFit="1" customWidth="1"/>
    <col min="8" max="8" width="5.875" style="50" bestFit="1" customWidth="1"/>
    <col min="9" max="9" width="11.5" style="50" hidden="1" customWidth="1"/>
    <col min="10" max="10" width="10.625" style="50" hidden="1" customWidth="1"/>
    <col min="11" max="11" width="10.5" style="50" hidden="1" customWidth="1"/>
    <col min="12" max="12" width="9" style="50" customWidth="1"/>
    <col min="13" max="14" width="26.125" style="49" bestFit="1" customWidth="1"/>
    <col min="15" max="16384" width="11.5" style="49"/>
  </cols>
  <sheetData>
    <row r="1" spans="1:12" s="102" customFormat="1" ht="10.9" x14ac:dyDescent="0.25"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</row>
    <row r="2" spans="1:12" ht="19.05" x14ac:dyDescent="0.35">
      <c r="B2" s="285" t="s">
        <v>8340</v>
      </c>
      <c r="C2" s="285"/>
      <c r="D2" s="285"/>
      <c r="E2" s="285"/>
      <c r="F2" s="285"/>
    </row>
    <row r="3" spans="1:12" ht="12.25" thickBot="1" x14ac:dyDescent="0.3"/>
    <row r="4" spans="1:12" ht="21.1" x14ac:dyDescent="0.25">
      <c r="A4" s="4"/>
      <c r="B4" s="51" t="s">
        <v>26</v>
      </c>
      <c r="C4" s="51" t="s">
        <v>29</v>
      </c>
      <c r="D4" s="51" t="s">
        <v>32</v>
      </c>
      <c r="E4" s="51" t="s">
        <v>8253</v>
      </c>
      <c r="F4" s="52" t="s">
        <v>8254</v>
      </c>
      <c r="G4"/>
      <c r="H4"/>
      <c r="I4"/>
      <c r="J4"/>
      <c r="K4"/>
      <c r="L4"/>
    </row>
    <row r="5" spans="1:12" ht="21.1" x14ac:dyDescent="0.25">
      <c r="A5" s="4"/>
      <c r="B5" s="49" t="s">
        <v>8284</v>
      </c>
      <c r="C5" s="50" t="s">
        <v>8284</v>
      </c>
      <c r="D5" s="50" t="s">
        <v>8284</v>
      </c>
      <c r="E5" s="50" t="s">
        <v>8341</v>
      </c>
      <c r="G5"/>
      <c r="H5"/>
      <c r="I5"/>
      <c r="J5"/>
      <c r="K5"/>
      <c r="L5"/>
    </row>
    <row r="6" spans="1:12" ht="21.1" x14ac:dyDescent="0.25">
      <c r="A6" s="4"/>
      <c r="B6" s="49"/>
      <c r="E6" s="50" t="s">
        <v>8284</v>
      </c>
      <c r="F6" s="50" t="s">
        <v>8284</v>
      </c>
      <c r="G6"/>
      <c r="H6"/>
      <c r="I6"/>
      <c r="J6"/>
      <c r="K6"/>
      <c r="L6"/>
    </row>
    <row r="7" spans="1:12" ht="21.1" x14ac:dyDescent="0.25">
      <c r="A7" s="4"/>
      <c r="B7"/>
      <c r="C7"/>
      <c r="D7"/>
      <c r="E7"/>
      <c r="F7"/>
      <c r="G7"/>
      <c r="H7"/>
      <c r="I7"/>
      <c r="J7"/>
      <c r="K7"/>
      <c r="L7"/>
    </row>
    <row r="8" spans="1:12" ht="14.3" x14ac:dyDescent="0.25">
      <c r="B8"/>
      <c r="C8"/>
      <c r="D8"/>
      <c r="E8"/>
      <c r="F8"/>
      <c r="G8"/>
      <c r="H8"/>
      <c r="I8"/>
      <c r="J8"/>
      <c r="K8"/>
    </row>
    <row r="9" spans="1:12" ht="14.3" x14ac:dyDescent="0.25">
      <c r="B9"/>
      <c r="C9"/>
      <c r="D9"/>
      <c r="E9"/>
      <c r="F9"/>
      <c r="G9"/>
      <c r="H9"/>
      <c r="I9"/>
      <c r="J9"/>
      <c r="K9"/>
    </row>
    <row r="10" spans="1:12" ht="14.3" x14ac:dyDescent="0.25">
      <c r="B10"/>
      <c r="C10"/>
      <c r="D10"/>
      <c r="E10"/>
      <c r="F10"/>
      <c r="G10"/>
      <c r="H10"/>
      <c r="I10"/>
      <c r="J10"/>
      <c r="K10"/>
    </row>
    <row r="11" spans="1:12" ht="14.3" x14ac:dyDescent="0.25">
      <c r="B11"/>
      <c r="C11"/>
      <c r="D11"/>
      <c r="E11"/>
      <c r="F11"/>
      <c r="G11"/>
      <c r="H11"/>
      <c r="I11"/>
      <c r="J11"/>
      <c r="K11"/>
    </row>
    <row r="12" spans="1:12" ht="14.3" x14ac:dyDescent="0.25">
      <c r="B12"/>
      <c r="C12"/>
      <c r="D12"/>
      <c r="E12"/>
      <c r="F12"/>
      <c r="G12"/>
      <c r="H12"/>
      <c r="I12"/>
      <c r="J12"/>
      <c r="K12"/>
    </row>
    <row r="13" spans="1:12" ht="14.3" x14ac:dyDescent="0.25">
      <c r="B13"/>
      <c r="C13"/>
      <c r="D13"/>
      <c r="E13"/>
      <c r="F13"/>
      <c r="G13"/>
      <c r="H13"/>
      <c r="I13"/>
      <c r="J13"/>
      <c r="K13"/>
    </row>
    <row r="14" spans="1:12" ht="14.3" x14ac:dyDescent="0.25">
      <c r="B14"/>
      <c r="C14"/>
      <c r="D14"/>
      <c r="E14"/>
      <c r="F14"/>
      <c r="G14"/>
      <c r="H14"/>
      <c r="I14"/>
      <c r="J14"/>
      <c r="K14"/>
    </row>
    <row r="15" spans="1:12" ht="14.3" x14ac:dyDescent="0.25">
      <c r="B15"/>
      <c r="C15"/>
      <c r="D15"/>
      <c r="E15"/>
      <c r="F15"/>
      <c r="G15"/>
      <c r="H15"/>
      <c r="I15"/>
      <c r="J15"/>
      <c r="K15"/>
    </row>
    <row r="16" spans="1:12" ht="14.3" x14ac:dyDescent="0.25">
      <c r="B16"/>
      <c r="C16"/>
      <c r="D16"/>
      <c r="E16"/>
      <c r="F16"/>
      <c r="G16"/>
      <c r="H16"/>
      <c r="I16"/>
      <c r="J16"/>
      <c r="K16"/>
    </row>
    <row r="17" spans="2:11" ht="14.3" x14ac:dyDescent="0.25">
      <c r="B17"/>
      <c r="C17"/>
      <c r="D17"/>
      <c r="E17"/>
      <c r="F17"/>
      <c r="G17"/>
      <c r="H17"/>
      <c r="I17"/>
      <c r="J17"/>
      <c r="K17"/>
    </row>
    <row r="18" spans="2:11" ht="14.3" x14ac:dyDescent="0.25">
      <c r="B18"/>
      <c r="C18"/>
      <c r="D18"/>
      <c r="E18"/>
      <c r="F18"/>
      <c r="G18"/>
      <c r="H18"/>
      <c r="I18"/>
      <c r="J18"/>
      <c r="K18"/>
    </row>
    <row r="19" spans="2:11" ht="14.3" x14ac:dyDescent="0.25">
      <c r="B19"/>
      <c r="C19"/>
      <c r="D19"/>
      <c r="E19"/>
      <c r="F19"/>
      <c r="G19"/>
      <c r="H19"/>
      <c r="I19"/>
      <c r="J19"/>
      <c r="K19"/>
    </row>
    <row r="20" spans="2:11" ht="14.3" x14ac:dyDescent="0.25">
      <c r="B20"/>
      <c r="C20"/>
      <c r="D20"/>
      <c r="E20"/>
      <c r="F20"/>
      <c r="G20"/>
      <c r="H20"/>
      <c r="I20"/>
      <c r="J20"/>
      <c r="K20"/>
    </row>
    <row r="21" spans="2:11" ht="14.3" x14ac:dyDescent="0.25">
      <c r="B21"/>
      <c r="C21"/>
      <c r="D21"/>
      <c r="E21"/>
      <c r="F21"/>
      <c r="G21"/>
      <c r="H21"/>
      <c r="I21"/>
      <c r="J21"/>
      <c r="K21"/>
    </row>
    <row r="22" spans="2:11" ht="14.3" x14ac:dyDescent="0.25">
      <c r="B22"/>
      <c r="C22"/>
      <c r="D22"/>
      <c r="E22"/>
      <c r="F22"/>
      <c r="G22"/>
      <c r="H22"/>
      <c r="I22"/>
      <c r="J22"/>
      <c r="K22"/>
    </row>
    <row r="23" spans="2:11" ht="14.3" x14ac:dyDescent="0.25">
      <c r="B23"/>
      <c r="C23"/>
      <c r="D23"/>
      <c r="E23"/>
      <c r="F23"/>
      <c r="G23"/>
      <c r="H23"/>
      <c r="I23"/>
      <c r="J23"/>
      <c r="K23"/>
    </row>
    <row r="24" spans="2:11" ht="14.3" x14ac:dyDescent="0.25">
      <c r="B24"/>
      <c r="C24"/>
      <c r="D24"/>
      <c r="E24"/>
      <c r="F24"/>
      <c r="G24"/>
      <c r="H24"/>
      <c r="I24"/>
      <c r="J24"/>
      <c r="K24"/>
    </row>
    <row r="25" spans="2:11" ht="14.3" x14ac:dyDescent="0.25">
      <c r="B25"/>
      <c r="C25"/>
      <c r="D25"/>
      <c r="E25"/>
      <c r="F25"/>
      <c r="G25"/>
      <c r="H25"/>
      <c r="I25"/>
      <c r="J25"/>
      <c r="K25"/>
    </row>
    <row r="26" spans="2:11" ht="14.3" x14ac:dyDescent="0.25">
      <c r="B26"/>
      <c r="C26"/>
      <c r="D26"/>
      <c r="E26"/>
      <c r="F26"/>
      <c r="G26"/>
      <c r="H26"/>
      <c r="I26"/>
      <c r="J26"/>
      <c r="K26"/>
    </row>
    <row r="27" spans="2:11" ht="14.3" x14ac:dyDescent="0.25">
      <c r="B27"/>
      <c r="C27"/>
      <c r="D27"/>
      <c r="E27"/>
      <c r="F27"/>
      <c r="G27"/>
      <c r="H27"/>
      <c r="I27"/>
      <c r="J27"/>
      <c r="K27"/>
    </row>
    <row r="28" spans="2:11" ht="14.3" x14ac:dyDescent="0.25">
      <c r="B28"/>
      <c r="C28"/>
      <c r="D28"/>
      <c r="E28"/>
      <c r="F28"/>
      <c r="G28"/>
      <c r="H28"/>
      <c r="I28"/>
      <c r="J28"/>
      <c r="K28"/>
    </row>
    <row r="29" spans="2:11" ht="14.3" x14ac:dyDescent="0.25">
      <c r="B29"/>
      <c r="C29"/>
      <c r="D29"/>
      <c r="E29"/>
      <c r="F29"/>
      <c r="G29"/>
      <c r="H29"/>
      <c r="I29"/>
      <c r="J29"/>
      <c r="K29"/>
    </row>
    <row r="30" spans="2:11" ht="14.3" x14ac:dyDescent="0.25">
      <c r="B30"/>
      <c r="C30"/>
      <c r="D30"/>
      <c r="E30"/>
      <c r="F30"/>
      <c r="G30"/>
      <c r="H30"/>
      <c r="I30"/>
      <c r="J30"/>
      <c r="K30"/>
    </row>
    <row r="31" spans="2:11" ht="14.3" x14ac:dyDescent="0.25">
      <c r="B31"/>
      <c r="C31"/>
      <c r="D31"/>
      <c r="E31"/>
      <c r="F31"/>
      <c r="G31"/>
      <c r="H31"/>
      <c r="I31"/>
      <c r="J31"/>
      <c r="K31"/>
    </row>
  </sheetData>
  <mergeCells count="1">
    <mergeCell ref="B2:F2"/>
  </mergeCell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pageSetUpPr fitToPage="1"/>
  </sheetPr>
  <dimension ref="A1:K35"/>
  <sheetViews>
    <sheetView showGridLines="0" zoomScaleNormal="100" workbookViewId="0">
      <selection activeCell="D1" sqref="D1"/>
    </sheetView>
  </sheetViews>
  <sheetFormatPr baseColWidth="10" defaultColWidth="11.5" defaultRowHeight="21.1" x14ac:dyDescent="0.25"/>
  <cols>
    <col min="1" max="1" width="1.5" style="4" customWidth="1"/>
    <col min="2" max="2" width="7.5" style="5" customWidth="1"/>
    <col min="3" max="3" width="83.5" style="5" customWidth="1"/>
    <col min="4" max="6" width="6.5" style="5" customWidth="1"/>
    <col min="7" max="7" width="7.5" style="7" customWidth="1"/>
    <col min="8" max="11" width="6.5" style="5" customWidth="1"/>
    <col min="12" max="16384" width="11.5" style="5"/>
  </cols>
  <sheetData>
    <row r="1" spans="1:11" s="102" customFormat="1" ht="10.9" x14ac:dyDescent="0.25">
      <c r="G1" s="103"/>
    </row>
    <row r="2" spans="1:11" ht="19.05" x14ac:dyDescent="0.35">
      <c r="A2" s="44"/>
      <c r="B2" s="290" t="s">
        <v>17132</v>
      </c>
      <c r="C2" s="290"/>
      <c r="D2" s="290"/>
      <c r="E2" s="290"/>
      <c r="F2" s="290"/>
      <c r="G2" s="44"/>
      <c r="I2" s="44"/>
      <c r="J2" s="44"/>
      <c r="K2" s="44"/>
    </row>
    <row r="3" spans="1:11" s="220" customFormat="1" ht="6.15" x14ac:dyDescent="0.15">
      <c r="A3" s="218"/>
      <c r="B3" s="219"/>
      <c r="C3" s="219"/>
      <c r="D3" s="219"/>
      <c r="E3" s="219"/>
      <c r="F3" s="219"/>
      <c r="G3" s="218"/>
      <c r="I3" s="218"/>
      <c r="J3" s="218"/>
      <c r="K3" s="218"/>
    </row>
    <row r="4" spans="1:11" ht="19.05" x14ac:dyDescent="0.35">
      <c r="A4" s="44"/>
      <c r="B4" s="46" t="s">
        <v>17131</v>
      </c>
      <c r="C4" s="221" t="e">
        <f>'Participantes (A completar)'!#REF!</f>
        <v>#REF!</v>
      </c>
      <c r="D4" s="217"/>
      <c r="E4" s="217"/>
      <c r="F4" s="217"/>
      <c r="G4" s="44"/>
      <c r="I4" s="44"/>
      <c r="J4" s="44"/>
      <c r="K4" s="44"/>
    </row>
    <row r="5" spans="1:11" ht="19.05" x14ac:dyDescent="0.35">
      <c r="A5" s="44"/>
      <c r="B5" s="46" t="s">
        <v>8283</v>
      </c>
      <c r="C5" s="221" t="e">
        <f>'Participantes (A completar)'!#REF!</f>
        <v>#REF!</v>
      </c>
      <c r="D5" s="45"/>
      <c r="E5" s="45"/>
      <c r="F5" s="45"/>
      <c r="G5" s="44"/>
      <c r="I5" s="44"/>
      <c r="J5" s="44"/>
      <c r="K5" s="44"/>
    </row>
    <row r="6" spans="1:11" ht="14.3" customHeight="1" thickBot="1" x14ac:dyDescent="0.4">
      <c r="A6" s="44"/>
      <c r="B6" s="46"/>
      <c r="C6" s="47"/>
      <c r="D6" s="45"/>
      <c r="E6" s="45"/>
      <c r="F6" s="45"/>
      <c r="G6" s="44"/>
      <c r="H6" s="48" t="s">
        <v>8281</v>
      </c>
      <c r="I6" s="44"/>
      <c r="J6" s="44"/>
      <c r="K6" s="44"/>
    </row>
    <row r="7" spans="1:11" x14ac:dyDescent="0.25">
      <c r="B7" s="70" t="s">
        <v>8259</v>
      </c>
      <c r="C7" s="70" t="s">
        <v>8260</v>
      </c>
      <c r="D7" s="71" t="s">
        <v>8261</v>
      </c>
      <c r="E7" s="72" t="s">
        <v>8262</v>
      </c>
      <c r="F7" s="73" t="s">
        <v>8249</v>
      </c>
      <c r="H7" s="222" t="s">
        <v>8261</v>
      </c>
      <c r="I7" s="223" t="s">
        <v>8262</v>
      </c>
      <c r="J7" s="224" t="s">
        <v>8249</v>
      </c>
      <c r="K7" s="7"/>
    </row>
    <row r="8" spans="1:11" x14ac:dyDescent="0.25">
      <c r="B8" s="66" t="s">
        <v>8306</v>
      </c>
      <c r="C8" s="67" t="s">
        <v>8307</v>
      </c>
      <c r="D8" s="26">
        <f>D9+D11+D12</f>
        <v>0</v>
      </c>
      <c r="E8" s="68">
        <f t="shared" ref="E8:F8" si="0">E9+E11+E12</f>
        <v>0</v>
      </c>
      <c r="F8" s="69">
        <f t="shared" si="0"/>
        <v>0</v>
      </c>
      <c r="G8" s="65"/>
      <c r="H8" s="225">
        <f t="shared" ref="H8:J8" si="1">H9+H11+H12</f>
        <v>0</v>
      </c>
      <c r="I8" s="68">
        <f t="shared" si="1"/>
        <v>0</v>
      </c>
      <c r="J8" s="226">
        <f t="shared" si="1"/>
        <v>0</v>
      </c>
      <c r="K8" s="7"/>
    </row>
    <row r="9" spans="1:11" x14ac:dyDescent="0.25">
      <c r="B9" s="12" t="s">
        <v>8308</v>
      </c>
      <c r="C9" s="8" t="s">
        <v>8309</v>
      </c>
      <c r="D9" s="9">
        <f>COUNTIFS(Datos_incompletos,"N",EECO02,"S")</f>
        <v>0</v>
      </c>
      <c r="E9" s="10">
        <f>COUNTIFS(Datos_incompletos,"N",EECO02,"S",SEXO_PARTICIPANTE,E$7)</f>
        <v>0</v>
      </c>
      <c r="F9" s="11">
        <f>COUNTIFS(Datos_incompletos,"N",EECO02,"S",SEXO_PARTICIPANTE,F$7)</f>
        <v>0</v>
      </c>
      <c r="H9" s="227">
        <f>COUNTIFS(Datos_incompletos,"S",EECO02,"S")</f>
        <v>0</v>
      </c>
      <c r="I9" s="10">
        <f>COUNTIFS(Datos_incompletos,"S",EECO02,"S",SEXO_PARTICIPANTE,I$7)</f>
        <v>0</v>
      </c>
      <c r="J9" s="228">
        <f>COUNTIFS(Datos_incompletos,"S",EECO02,"S",SEXO_PARTICIPANTE,J$7)</f>
        <v>0</v>
      </c>
      <c r="K9" s="7"/>
    </row>
    <row r="10" spans="1:11" x14ac:dyDescent="0.25">
      <c r="B10" s="12" t="s">
        <v>8311</v>
      </c>
      <c r="C10" s="8" t="s">
        <v>8310</v>
      </c>
      <c r="D10" s="13">
        <f>COUNTIFS(Datos_incompletos,"N",EECO03,"S")</f>
        <v>0</v>
      </c>
      <c r="E10" s="10">
        <f>COUNTIFS(Datos_incompletos,"N",EECO03,"S",SEXO_PARTICIPANTE,E$7)</f>
        <v>0</v>
      </c>
      <c r="F10" s="11">
        <f>COUNTIFS(Datos_incompletos,"N",EECO03,"S",SEXO_PARTICIPANTE,F$7)</f>
        <v>0</v>
      </c>
      <c r="H10" s="229">
        <f>COUNTIFS(Datos_incompletos,"S",EECO03,"S")</f>
        <v>0</v>
      </c>
      <c r="I10" s="10">
        <f>COUNTIFS(Datos_incompletos,"S",EECO03,"S",SEXO_PARTICIPANTE,I$7)</f>
        <v>0</v>
      </c>
      <c r="J10" s="228">
        <f>COUNTIFS(Datos_incompletos,"S",EECO03,"S",SEXO_PARTICIPANTE,J$7)</f>
        <v>0</v>
      </c>
      <c r="K10" s="7"/>
    </row>
    <row r="11" spans="1:11" ht="21.25" customHeight="1" thickBot="1" x14ac:dyDescent="0.3">
      <c r="B11" s="12" t="s">
        <v>8312</v>
      </c>
      <c r="C11" s="8" t="s">
        <v>8263</v>
      </c>
      <c r="D11" s="9">
        <f>COUNTIFS(Datos_incompletos,"N",EECO04,"S")</f>
        <v>0</v>
      </c>
      <c r="E11" s="10">
        <f>COUNTIFS(Datos_incompletos,"N",EECO04,"S",SEXO_PARTICIPANTE,E$7)</f>
        <v>0</v>
      </c>
      <c r="F11" s="11">
        <f>COUNTIFS(Datos_incompletos,"N",EECO04,"S",SEXO_PARTICIPANTE,F$7)</f>
        <v>0</v>
      </c>
      <c r="H11" s="227">
        <f>COUNTIFS(Datos_incompletos,"S",EECO04,"S")</f>
        <v>0</v>
      </c>
      <c r="I11" s="10">
        <f>COUNTIFS(Datos_incompletos,"S",EECO04,"S",SEXO_PARTICIPANTE,I$7)</f>
        <v>0</v>
      </c>
      <c r="J11" s="228">
        <f>COUNTIFS(Datos_incompletos,"S",EECO04,"S",SEXO_PARTICIPANTE,J$7)</f>
        <v>0</v>
      </c>
      <c r="K11" s="7"/>
    </row>
    <row r="12" spans="1:11" ht="21.75" thickBot="1" x14ac:dyDescent="0.3">
      <c r="B12" s="14" t="s">
        <v>8313</v>
      </c>
      <c r="C12" s="15" t="s">
        <v>8314</v>
      </c>
      <c r="D12" s="16">
        <f>COUNTIFS(Datos_incompletos,"N",EECO05,"S")</f>
        <v>0</v>
      </c>
      <c r="E12" s="17">
        <f>COUNTIFS(Datos_incompletos,"N",EECO05,"S",SEXO_PARTICIPANTE,E$7)</f>
        <v>0</v>
      </c>
      <c r="F12" s="18">
        <f>COUNTIFS(Datos_incompletos,"N",EECO05,"S",SEXO_PARTICIPANTE,F$7)</f>
        <v>0</v>
      </c>
      <c r="G12" s="19">
        <f>D9+D11+D12</f>
        <v>0</v>
      </c>
      <c r="H12" s="242">
        <f>COUNTIFS(Datos_incompletos,"S",EECO05,"S")</f>
        <v>0</v>
      </c>
      <c r="I12" s="17">
        <f>COUNTIFS(Datos_incompletos,"S",EECO05,"S",SEXO_PARTICIPANTE,I$7)</f>
        <v>0</v>
      </c>
      <c r="J12" s="18">
        <f>COUNTIFS(Datos_incompletos,"S",EECO05,"S",SEXO_PARTICIPANTE,J$7)</f>
        <v>0</v>
      </c>
      <c r="K12" s="19">
        <f>H9+H11+H12</f>
        <v>0</v>
      </c>
    </row>
    <row r="13" spans="1:11" ht="21.25" customHeight="1" x14ac:dyDescent="0.25">
      <c r="B13" s="20" t="s">
        <v>8316</v>
      </c>
      <c r="C13" s="21" t="s">
        <v>8315</v>
      </c>
      <c r="D13" s="22">
        <f>COUNTIFS(Datos_incompletos,"N",Rango_edad_participante,$B$13)</f>
        <v>0</v>
      </c>
      <c r="E13" s="23">
        <f>COUNTIFS(Datos_incompletos,"N",Rango_edad_participante,$B$13,SEXO_PARTICIPANTE,E$7)</f>
        <v>0</v>
      </c>
      <c r="F13" s="24">
        <f>COUNTIFS(Datos_incompletos,"N",Rango_edad_participante,$B$13,SEXO_PARTICIPANTE,F$7)</f>
        <v>0</v>
      </c>
      <c r="H13" s="230">
        <f>COUNTIFS(Datos_incompletos,"S",Rango_edad_participante,$B$13)</f>
        <v>0</v>
      </c>
      <c r="I13" s="23">
        <f>COUNTIFS(Datos_incompletos,"S",Rango_edad_participante,$B$13,SEXO_PARTICIPANTE,I$7)</f>
        <v>0</v>
      </c>
      <c r="J13" s="231">
        <f>COUNTIFS(Datos_incompletos,"S",Rango_edad_participante,$B$13,SEXO_PARTICIPANTE,J$7)</f>
        <v>0</v>
      </c>
      <c r="K13" s="7"/>
    </row>
    <row r="14" spans="1:11" x14ac:dyDescent="0.25">
      <c r="B14" s="12" t="s">
        <v>8317</v>
      </c>
      <c r="C14" s="25" t="s">
        <v>8319</v>
      </c>
      <c r="D14" s="13">
        <f>COUNTIFS(Datos_incompletos,"N",Rango_edad_participante,$B$14)</f>
        <v>0</v>
      </c>
      <c r="E14" s="10">
        <f>COUNTIFS(Datos_incompletos,"N",Rango_edad_participante,$B$14,SEXO_PARTICIPANTE,E$7)</f>
        <v>0</v>
      </c>
      <c r="F14" s="11">
        <f>COUNTIFS(Datos_incompletos,"N",Rango_edad_participante,$B$14,SEXO_PARTICIPANTE,F$7)</f>
        <v>0</v>
      </c>
      <c r="H14" s="229">
        <f>COUNTIFS(Datos_incompletos,"S",Rango_edad_participante,$B$14)</f>
        <v>0</v>
      </c>
      <c r="I14" s="10">
        <f>COUNTIFS(Datos_incompletos,"S",Rango_edad_participante,$B$14,SEXO_PARTICIPANTE,I$7)</f>
        <v>0</v>
      </c>
      <c r="J14" s="228">
        <f>COUNTIFS(Datos_incompletos,"S",Rango_edad_participante,$B$14,SEXO_PARTICIPANTE,J$7)</f>
        <v>0</v>
      </c>
      <c r="K14" s="7"/>
    </row>
    <row r="15" spans="1:11" s="81" customFormat="1" ht="21.75" thickBot="1" x14ac:dyDescent="0.3">
      <c r="A15" s="76"/>
      <c r="B15" s="74" t="s">
        <v>8321</v>
      </c>
      <c r="C15" s="75" t="s">
        <v>8322</v>
      </c>
      <c r="D15" s="77">
        <f>COUNTIFS(Datos_incompletos,"N",Rango_edad_participante,$B$15)</f>
        <v>0</v>
      </c>
      <c r="E15" s="78">
        <f>COUNTIFS(Datos_incompletos,"N",Rango_edad_participante,$B$15,SEXO_PARTICIPANTE,E$7)</f>
        <v>0</v>
      </c>
      <c r="F15" s="79">
        <f>COUNTIFS(Datos_incompletos,"N",Rango_edad_participante,$B$15,SEXO_PARTICIPANTE,F$7)</f>
        <v>0</v>
      </c>
      <c r="G15" s="80"/>
      <c r="H15" s="232">
        <f>COUNTIFS(Datos_incompletos,"S",Rango_edad_participante,$B$15)</f>
        <v>0</v>
      </c>
      <c r="I15" s="78">
        <f>COUNTIFS(Datos_incompletos,"S",Rango_edad_participante,$B$15,SEXO_PARTICIPANTE,I$7)</f>
        <v>0</v>
      </c>
      <c r="J15" s="233">
        <f>COUNTIFS(Datos_incompletos,"S",Rango_edad_participante,$B$15,SEXO_PARTICIPANTE,J$7)</f>
        <v>0</v>
      </c>
      <c r="K15" s="80"/>
    </row>
    <row r="16" spans="1:11" ht="21.75" thickBot="1" x14ac:dyDescent="0.3">
      <c r="B16" s="30" t="s">
        <v>8318</v>
      </c>
      <c r="C16" s="53" t="s">
        <v>8320</v>
      </c>
      <c r="D16" s="54">
        <f>COUNTIFS(Datos_incompletos,"N",Rango_edad_participante,$B$16)</f>
        <v>0</v>
      </c>
      <c r="E16" s="55">
        <f>COUNTIFS(Datos_incompletos,"N",Rango_edad_participante,$B$16,SEXO_PARTICIPANTE,E$7)</f>
        <v>0</v>
      </c>
      <c r="F16" s="88">
        <f>COUNTIFS(Datos_incompletos,"N",Rango_edad_participante,$B$16,SEXO_PARTICIPANTE,F$7)</f>
        <v>0</v>
      </c>
      <c r="G16" s="19">
        <f>D13+D14+D15+D16</f>
        <v>0</v>
      </c>
      <c r="H16" s="243">
        <f>COUNTIFS(Datos_incompletos,"S",Rango_edad_participante,$B$16)</f>
        <v>0</v>
      </c>
      <c r="I16" s="55">
        <f>COUNTIFS(Datos_incompletos,"S",Rango_edad_participante,$B$16,SEXO_PARTICIPANTE,I$7)</f>
        <v>0</v>
      </c>
      <c r="J16" s="88">
        <f>COUNTIFS(Datos_incompletos,"S",Rango_edad_participante,$B$16,SEXO_PARTICIPANTE,J$7)</f>
        <v>0</v>
      </c>
      <c r="K16" s="19">
        <f>H13+H14+H15+H16</f>
        <v>0</v>
      </c>
    </row>
    <row r="17" spans="1:11" x14ac:dyDescent="0.25">
      <c r="B17" s="12" t="s">
        <v>8323</v>
      </c>
      <c r="C17" s="27" t="s">
        <v>8324</v>
      </c>
      <c r="D17" s="26">
        <f>COUNTIFS(Datos_incompletos,"N",CINE,"CINE 0")+COUNTIFS(Datos_incompletos,"N",CINE,"CINE 1-2")</f>
        <v>0</v>
      </c>
      <c r="E17" s="23">
        <f>COUNTIFS(Datos_incompletos,"N",CINE,"CINE 0",SEXO_PARTICIPANTE,E$7)+COUNTIFS(Datos_incompletos,"N",CINE,"CINE 1-2",SEXO_PARTICIPANTE,E$7)</f>
        <v>0</v>
      </c>
      <c r="F17" s="24">
        <f>COUNTIFS(Datos_incompletos,"N",CINE,"CINE 0",SEXO_PARTICIPANTE,F$7)+COUNTIFS(Datos_incompletos,"N",CINE,"CINE 1-2",SEXO_PARTICIPANTE,F$7)</f>
        <v>0</v>
      </c>
      <c r="H17" s="225">
        <f>COUNTIFS(Datos_incompletos,"S",CINE,"CINE 0")+COUNTIFS(Datos_incompletos,"S",CINE,"CINE 1-2")</f>
        <v>0</v>
      </c>
      <c r="I17" s="23">
        <f>COUNTIFS(Datos_incompletos,"N",CINE,"CINE 0",SEXO_PARTICIPANTE,I$7)+COUNTIFS(Datos_incompletos,"N",CINE,"CINE 1-2",SEXO_PARTICIPANTE,I$7)</f>
        <v>0</v>
      </c>
      <c r="J17" s="231">
        <f>COUNTIFS(Datos_incompletos,"S",CINE,"CINE 0",SEXO_PARTICIPANTE,J$7)+COUNTIFS(Datos_incompletos,"S",CINE,"CINE 1-2",SEXO_PARTICIPANTE,J$7)</f>
        <v>0</v>
      </c>
      <c r="K17" s="7"/>
    </row>
    <row r="18" spans="1:11" ht="21.75" thickBot="1" x14ac:dyDescent="0.3">
      <c r="B18" s="12" t="s">
        <v>8325</v>
      </c>
      <c r="C18" s="27" t="s">
        <v>8264</v>
      </c>
      <c r="D18" s="26">
        <f>COUNTIFS(Datos_incompletos,"N",CINE,"CINE 3-4")</f>
        <v>0</v>
      </c>
      <c r="E18" s="10">
        <f>COUNTIFS(Datos_incompletos,"N",CINE,"CINE 3-4",SEXO_PARTICIPANTE,E$7)</f>
        <v>0</v>
      </c>
      <c r="F18" s="11">
        <f>COUNTIFS(Datos_incompletos,"N",CINE,"CINE 3-4",SEXO_PARTICIPANTE,F$7)</f>
        <v>0</v>
      </c>
      <c r="H18" s="225">
        <f>COUNTIFS(Datos_incompletos,"S",CINE,"CINE 3-4")</f>
        <v>0</v>
      </c>
      <c r="I18" s="10">
        <f>COUNTIFS(Datos_incompletos,"S",CINE,"CINE 3-4",SEXO_PARTICIPANTE,I$7)</f>
        <v>0</v>
      </c>
      <c r="J18" s="228">
        <f>COUNTIFS(Datos_incompletos,"S",CINE,"CINE 3-4",SEXO_PARTICIPANTE,J$7)</f>
        <v>0</v>
      </c>
      <c r="K18" s="7"/>
    </row>
    <row r="19" spans="1:11" ht="21.75" thickBot="1" x14ac:dyDescent="0.3">
      <c r="B19" s="30" t="s">
        <v>8326</v>
      </c>
      <c r="C19" s="86" t="s">
        <v>8265</v>
      </c>
      <c r="D19" s="87">
        <f>COUNTIFS(Datos_incompletos,"N",CINE,"CINE 5-8")</f>
        <v>0</v>
      </c>
      <c r="E19" s="55">
        <f>COUNTIFS(Datos_incompletos,"N",CINE,"CINE 5-8",SEXO_PARTICIPANTE,E$7)</f>
        <v>0</v>
      </c>
      <c r="F19" s="88">
        <f>COUNTIFS(Datos_incompletos,"N",CINE,"CINE 5-8",SEXO_PARTICIPANTE,F$7)</f>
        <v>0</v>
      </c>
      <c r="G19" s="19">
        <f>D17+D18+D19</f>
        <v>0</v>
      </c>
      <c r="H19" s="89">
        <f>COUNTIFS(Datos_incompletos,"S",CINE,"CINE 5-8")</f>
        <v>0</v>
      </c>
      <c r="I19" s="55">
        <f>COUNTIFS(Datos_incompletos,"S",CINE,"CINE 5-8",SEXO_PARTICIPANTE,I$7)</f>
        <v>0</v>
      </c>
      <c r="J19" s="88">
        <f>COUNTIFS(Datos_incompletos,"S",CINE,"CINE 5-8",SEXO_PARTICIPANTE,J$7)</f>
        <v>0</v>
      </c>
      <c r="K19" s="19">
        <f>H17+H18+H19</f>
        <v>0</v>
      </c>
    </row>
    <row r="20" spans="1:11" x14ac:dyDescent="0.25">
      <c r="B20" s="82" t="s">
        <v>8327</v>
      </c>
      <c r="C20" s="83" t="s">
        <v>8266</v>
      </c>
      <c r="D20" s="26">
        <f>COUNTIFS(Datos_incompletos,"N",EECO12,"S")</f>
        <v>0</v>
      </c>
      <c r="E20" s="84">
        <f>COUNTIFS(Datos_incompletos,"N",EECO12,"S",SEXO_PARTICIPANTE,E$7)</f>
        <v>0</v>
      </c>
      <c r="F20" s="85">
        <f>COUNTIFS(Datos_incompletos,"N",EECO12,"S",SEXO_PARTICIPANTE,F$7)</f>
        <v>0</v>
      </c>
      <c r="H20" s="225">
        <f>COUNTIFS(Datos_incompletos,"S",EECO12,"S")</f>
        <v>0</v>
      </c>
      <c r="I20" s="84">
        <f>COUNTIFS(Datos_incompletos,"S",EECO12,"S",SEXO_PARTICIPANTE,I$7)</f>
        <v>0</v>
      </c>
      <c r="J20" s="236">
        <f>COUNTIFS(Datos_incompletos,"S",EECO12,"S",SEXO_PARTICIPANTE,J$7)</f>
        <v>0</v>
      </c>
      <c r="K20" s="7"/>
    </row>
    <row r="21" spans="1:11" x14ac:dyDescent="0.25">
      <c r="B21" s="82" t="s">
        <v>8328</v>
      </c>
      <c r="C21" s="83" t="s">
        <v>8329</v>
      </c>
      <c r="D21" s="26">
        <f>COUNTIFS(Datos_incompletos,"N",EECO13,"S")</f>
        <v>0</v>
      </c>
      <c r="E21" s="84">
        <f>COUNTIFS(Datos_incompletos,"N",EECO13,"S",SEXO_PARTICIPANTE,E$7)</f>
        <v>0</v>
      </c>
      <c r="F21" s="85">
        <f>COUNTIFS(Datos_incompletos,"N",EECO13,"S",SEXO_PARTICIPANTE,F$7)</f>
        <v>0</v>
      </c>
      <c r="H21" s="225">
        <f>COUNTIFS(Datos_incompletos,"S",EECO13,"S")</f>
        <v>0</v>
      </c>
      <c r="I21" s="84">
        <f>COUNTIFS(Datos_incompletos,"S",EECO13,"S",SEXO_PARTICIPANTE,I$7)</f>
        <v>0</v>
      </c>
      <c r="J21" s="236">
        <f>COUNTIFS(Datos_incompletos,"S",EECO13,"S",SEXO_PARTICIPANTE,J$7)</f>
        <v>0</v>
      </c>
      <c r="K21" s="7"/>
    </row>
    <row r="22" spans="1:11" x14ac:dyDescent="0.25">
      <c r="B22" s="82" t="s">
        <v>8330</v>
      </c>
      <c r="C22" s="83" t="s">
        <v>8331</v>
      </c>
      <c r="D22" s="26">
        <f>COUNTIFS(Datos_incompletos,"N",EECO14,"S")</f>
        <v>0</v>
      </c>
      <c r="E22" s="84">
        <f>COUNTIFS(Datos_incompletos,"N",EECO14,"S",SEXO_PARTICIPANTE,E$7)</f>
        <v>0</v>
      </c>
      <c r="F22" s="85">
        <f>COUNTIFS(Datos_incompletos,"N",EECO14,"S",SEXO_PARTICIPANTE,F$7)</f>
        <v>0</v>
      </c>
      <c r="H22" s="225">
        <f>COUNTIFS(Datos_incompletos,"S",EECO14,"S")</f>
        <v>0</v>
      </c>
      <c r="I22" s="84">
        <f>COUNTIFS(Datos_incompletos,"S",EECO14,"S",SEXO_PARTICIPANTE,I$7)</f>
        <v>0</v>
      </c>
      <c r="J22" s="236">
        <f>COUNTIFS(Datos_incompletos,"S",EECO14,"S",SEXO_PARTICIPANTE,J$7)</f>
        <v>0</v>
      </c>
      <c r="K22" s="7"/>
    </row>
    <row r="23" spans="1:11" x14ac:dyDescent="0.25">
      <c r="B23" s="82" t="s">
        <v>8332</v>
      </c>
      <c r="C23" s="83" t="s">
        <v>8333</v>
      </c>
      <c r="D23" s="26">
        <f>COUNTIFS(Datos_incompletos,"N",EECO15,"S")</f>
        <v>0</v>
      </c>
      <c r="E23" s="84">
        <f>COUNTIFS(Datos_incompletos,"N",EECO15,"S",SEXO_PARTICIPANTE,E$7)</f>
        <v>0</v>
      </c>
      <c r="F23" s="85">
        <f>COUNTIFS(Datos_incompletos,"N",EECO15,"S",SEXO_PARTICIPANTE,F$7)</f>
        <v>0</v>
      </c>
      <c r="H23" s="225">
        <f>COUNTIFS(Datos_incompletos,"S",EECO15,"S")</f>
        <v>0</v>
      </c>
      <c r="I23" s="84">
        <f>COUNTIFS(Datos_incompletos,"S",EECO15,"S",SEXO_PARTICIPANTE,I$7)</f>
        <v>0</v>
      </c>
      <c r="J23" s="236">
        <f>COUNTIFS(Datos_incompletos,"S",EECO15,"S",SEXO_PARTICIPANTE,J$7)</f>
        <v>0</v>
      </c>
      <c r="K23" s="7"/>
    </row>
    <row r="24" spans="1:11" s="96" customFormat="1" x14ac:dyDescent="0.25">
      <c r="A24" s="91"/>
      <c r="B24" s="90" t="s">
        <v>8334</v>
      </c>
      <c r="C24" s="97" t="s">
        <v>8267</v>
      </c>
      <c r="D24" s="92">
        <f>COUNTIFS(Datos_incompletos,"N",CO17_,"S")</f>
        <v>0</v>
      </c>
      <c r="E24" s="93">
        <f>COUNTIFS(Datos_incompletos,"N",CO17_,"S",SEXO_PARTICIPANTE,E$7)</f>
        <v>0</v>
      </c>
      <c r="F24" s="94">
        <f>COUNTIFS(Datos_incompletos,"N",CO17_,"S",SEXO_PARTICIPANTE,F$7)</f>
        <v>0</v>
      </c>
      <c r="G24" s="95"/>
      <c r="H24" s="237">
        <f>COUNTIFS(Datos_incompletos,"S",CO17_,"S")</f>
        <v>0</v>
      </c>
      <c r="I24" s="93">
        <f>COUNTIFS(Datos_incompletos,"S",CO17_,"S",SEXO_PARTICIPANTE,I$7)</f>
        <v>0</v>
      </c>
      <c r="J24" s="238">
        <f>COUNTIFS(Datos_incompletos,"S",CO17_,"S",SEXO_PARTICIPANTE,J$7)</f>
        <v>0</v>
      </c>
      <c r="K24" s="95"/>
    </row>
    <row r="25" spans="1:11" x14ac:dyDescent="0.25">
      <c r="B25" s="12" t="s">
        <v>8335</v>
      </c>
      <c r="C25" s="28" t="s">
        <v>8268</v>
      </c>
      <c r="D25" s="13">
        <f>COUNTIFS(Datos_incompletos,"N",EECO16,"S")</f>
        <v>0</v>
      </c>
      <c r="E25" s="10">
        <f>COUNTIFS(Datos_incompletos,"N",EECO16,"S",SEXO_PARTICIPANTE,E$7)</f>
        <v>0</v>
      </c>
      <c r="F25" s="11">
        <f>COUNTIFS(Datos_incompletos,"N",EECO16,"S",SEXO_PARTICIPANTE,F$7)</f>
        <v>0</v>
      </c>
      <c r="H25" s="229">
        <f>COUNTIFS(Datos_incompletos,"S",EECO16,"S")</f>
        <v>0</v>
      </c>
      <c r="I25" s="10">
        <f>COUNTIFS(Datos_incompletos,"S",EECO16,"S",SEXO_PARTICIPANTE,I$7)</f>
        <v>0</v>
      </c>
      <c r="J25" s="228">
        <f>COUNTIFS(Datos_incompletos,"S",EECO16,"S",SEXO_PARTICIPANTE,J$7)</f>
        <v>0</v>
      </c>
      <c r="K25" s="7"/>
    </row>
    <row r="26" spans="1:11" s="96" customFormat="1" ht="27" customHeight="1" x14ac:dyDescent="0.25">
      <c r="A26" s="98"/>
      <c r="B26" s="99" t="s">
        <v>8336</v>
      </c>
      <c r="C26" s="100" t="s">
        <v>8337</v>
      </c>
      <c r="D26" s="54">
        <f>COUNTIFS(Datos_incompletos,"N",EECO17,"S")</f>
        <v>0</v>
      </c>
      <c r="E26" s="55">
        <f>COUNTIFS(Datos_incompletos,"N",EECO17,"S",SEXO_PARTICIPANTE,E$7)</f>
        <v>0</v>
      </c>
      <c r="F26" s="56">
        <f>COUNTIFS(Datos_incompletos,"N",EECO17,"S",SEXO_PARTICIPANTE,F$7)</f>
        <v>0</v>
      </c>
      <c r="G26" s="7"/>
      <c r="H26" s="234">
        <f>COUNTIFS(Datos_incompletos,"S",EECO17,"S")</f>
        <v>0</v>
      </c>
      <c r="I26" s="55">
        <f>COUNTIFS(Datos_incompletos,"S",EECO17,"S",SEXO_PARTICIPANTE,I$7)</f>
        <v>0</v>
      </c>
      <c r="J26" s="235">
        <f>COUNTIFS(Datos_incompletos,"S",EECO17,"S",SEXO_PARTICIPANTE,J$7)</f>
        <v>0</v>
      </c>
      <c r="K26" s="95"/>
    </row>
    <row r="27" spans="1:11" ht="21.75" thickBot="1" x14ac:dyDescent="0.3">
      <c r="B27" s="291" t="s">
        <v>8269</v>
      </c>
      <c r="C27" s="292"/>
      <c r="D27" s="101">
        <f>COUNTIF(Datos_incompletos,"N")</f>
        <v>0</v>
      </c>
      <c r="E27" s="171">
        <f>COUNTIFS(Datos_incompletos,"N",SEXO_PARTICIPANTE,E$7)</f>
        <v>0</v>
      </c>
      <c r="F27" s="172">
        <f>COUNTIFS(Datos_incompletos,"N",SEXO_PARTICIPANTE,F$7)</f>
        <v>0</v>
      </c>
      <c r="H27" s="239">
        <f>COUNTIF(Datos_incompletos,"S")</f>
        <v>989</v>
      </c>
      <c r="I27" s="240">
        <f>COUNTIFS(Datos_incompletos,"S",SEXO_PARTICIPANTE,I$7)</f>
        <v>0</v>
      </c>
      <c r="J27" s="241">
        <f>COUNTIFS(Datos_incompletos,"S",SEXO_PARTICIPANTE,J$7)</f>
        <v>0</v>
      </c>
      <c r="K27" s="7"/>
    </row>
    <row r="28" spans="1:11" x14ac:dyDescent="0.25">
      <c r="B28" s="293" t="s">
        <v>8270</v>
      </c>
      <c r="C28" s="294"/>
      <c r="D28" s="244">
        <f>COUNTIF(Datos_incompletos,"s")</f>
        <v>989</v>
      </c>
      <c r="E28" s="244">
        <f>I27</f>
        <v>0</v>
      </c>
      <c r="F28" s="244">
        <f>J27</f>
        <v>0</v>
      </c>
    </row>
    <row r="29" spans="1:11" ht="22.45" thickBot="1" x14ac:dyDescent="0.3">
      <c r="B29" s="31"/>
      <c r="C29" s="32" t="s">
        <v>16754</v>
      </c>
      <c r="D29" s="33"/>
      <c r="E29" s="34"/>
      <c r="F29" s="34"/>
    </row>
    <row r="30" spans="1:11" ht="26.5" thickBot="1" x14ac:dyDescent="0.3">
      <c r="A30" s="29"/>
      <c r="B30" s="295" t="s">
        <v>8271</v>
      </c>
      <c r="C30" s="296"/>
      <c r="D30" s="168">
        <f>D27+D28</f>
        <v>989</v>
      </c>
      <c r="E30" s="169">
        <f t="shared" ref="E30:F30" si="2">E27+E28</f>
        <v>0</v>
      </c>
      <c r="F30" s="170">
        <f t="shared" si="2"/>
        <v>0</v>
      </c>
    </row>
    <row r="31" spans="1:11" ht="21.75" thickBot="1" x14ac:dyDescent="0.3">
      <c r="B31" s="35"/>
      <c r="C31" s="36"/>
      <c r="D31" s="37"/>
      <c r="E31" s="38"/>
      <c r="F31" s="38"/>
    </row>
    <row r="32" spans="1:11" ht="21.25" customHeight="1" x14ac:dyDescent="0.25">
      <c r="B32" s="6" t="s">
        <v>8259</v>
      </c>
      <c r="C32" s="6" t="s">
        <v>8273</v>
      </c>
      <c r="D32" s="286" t="s">
        <v>8272</v>
      </c>
      <c r="E32" s="287"/>
      <c r="F32" s="288"/>
    </row>
    <row r="33" spans="2:6" x14ac:dyDescent="0.25">
      <c r="B33" s="289" t="s">
        <v>8274</v>
      </c>
      <c r="C33" s="289"/>
      <c r="D33" s="39" t="s">
        <v>8261</v>
      </c>
      <c r="E33" s="40" t="s">
        <v>8262</v>
      </c>
      <c r="F33" s="41" t="s">
        <v>8249</v>
      </c>
    </row>
    <row r="34" spans="2:6" x14ac:dyDescent="0.25">
      <c r="B34" s="42" t="s">
        <v>8338</v>
      </c>
      <c r="C34" s="28" t="s">
        <v>8275</v>
      </c>
      <c r="D34" s="13">
        <f>COUNTIFS(Datos_incompletos,"N",EECR02,"S")</f>
        <v>0</v>
      </c>
      <c r="E34" s="10">
        <f>COUNTIFS(Datos_incompletos,"N",EECR02,"S",SEXO_PARTICIPANTE,E$7)</f>
        <v>0</v>
      </c>
      <c r="F34" s="43">
        <f>COUNTIFS(Datos_incompletos,"N",EECR02,"S",SEXO_PARTICIPANTE,F$7)</f>
        <v>0</v>
      </c>
    </row>
    <row r="35" spans="2:6" ht="21.75" thickBot="1" x14ac:dyDescent="0.3">
      <c r="B35" s="42" t="s">
        <v>8339</v>
      </c>
      <c r="C35" s="28" t="s">
        <v>8276</v>
      </c>
      <c r="D35" s="165">
        <f>COUNTIFS(Datos_incompletos,"N",EECR03,"S")</f>
        <v>0</v>
      </c>
      <c r="E35" s="166">
        <f>COUNTIFS(Datos_incompletos,"N",EECR03,"S",SEXO_PARTICIPANTE,E$7)</f>
        <v>0</v>
      </c>
      <c r="F35" s="167">
        <f>COUNTIFS(Datos_incompletos,"N",EECR03,"S",SEXO_PARTICIPANTE,F$7)</f>
        <v>0</v>
      </c>
    </row>
  </sheetData>
  <mergeCells count="6">
    <mergeCell ref="D32:F32"/>
    <mergeCell ref="B33:C33"/>
    <mergeCell ref="B2:F2"/>
    <mergeCell ref="B27:C27"/>
    <mergeCell ref="B28:C28"/>
    <mergeCell ref="B30:C30"/>
  </mergeCells>
  <phoneticPr fontId="40" type="noConversion"/>
  <conditionalFormatting sqref="C4:C5">
    <cfRule type="cellIs" dxfId="1" priority="1" operator="equal">
      <formula>0</formula>
    </cfRule>
  </conditionalFormatting>
  <conditionalFormatting sqref="D28:F28">
    <cfRule type="cellIs" dxfId="0" priority="2" operator="not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84" fitToHeight="2" orientation="landscape" r:id="rId1"/>
  <ignoredErrors>
    <ignoredError sqref="D22:J2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1CC5D-0A2F-4C22-823E-64D460C34090}">
  <sheetPr codeName="Hoja5"/>
  <dimension ref="A1:W8083"/>
  <sheetViews>
    <sheetView showGridLines="0" workbookViewId="0">
      <pane ySplit="3" topLeftCell="A4" activePane="bottomLeft" state="frozen"/>
      <selection pane="bottomLeft" activeCell="A4" sqref="A4"/>
    </sheetView>
  </sheetViews>
  <sheetFormatPr baseColWidth="10" defaultColWidth="10" defaultRowHeight="12.9" x14ac:dyDescent="0.2"/>
  <cols>
    <col min="1" max="1" width="16.5" style="135" customWidth="1"/>
    <col min="2" max="2" width="22.875" style="148" customWidth="1"/>
    <col min="3" max="4" width="28.5" style="135" customWidth="1"/>
    <col min="5" max="6" width="17.5" style="135" customWidth="1"/>
    <col min="7" max="7" width="21.5" style="135" bestFit="1" customWidth="1"/>
    <col min="8" max="8" width="10" style="135"/>
    <col min="9" max="20" width="0" style="135" hidden="1" customWidth="1"/>
    <col min="21" max="16384" width="10" style="135"/>
  </cols>
  <sheetData>
    <row r="1" spans="1:23" ht="14.3" x14ac:dyDescent="0.25">
      <c r="A1" s="144" t="s">
        <v>16675</v>
      </c>
      <c r="B1" s="146" t="s">
        <v>16676</v>
      </c>
    </row>
    <row r="2" spans="1:23" ht="14.3" x14ac:dyDescent="0.25">
      <c r="A2" s="150" t="s">
        <v>16677</v>
      </c>
      <c r="B2" s="146"/>
      <c r="D2" s="149"/>
    </row>
    <row r="3" spans="1:23" ht="54.35" x14ac:dyDescent="0.2">
      <c r="A3" s="129" t="s">
        <v>8347</v>
      </c>
      <c r="B3" s="145" t="s">
        <v>8348</v>
      </c>
      <c r="C3" s="129" t="s">
        <v>8349</v>
      </c>
      <c r="D3" s="129" t="s">
        <v>8350</v>
      </c>
      <c r="E3" s="129" t="s">
        <v>8351</v>
      </c>
      <c r="F3" s="129" t="s">
        <v>8352</v>
      </c>
      <c r="G3" s="130" t="s">
        <v>8353</v>
      </c>
      <c r="H3" s="131" t="s">
        <v>8279</v>
      </c>
      <c r="I3" s="132" t="s">
        <v>8354</v>
      </c>
      <c r="J3" s="133" t="s">
        <v>8355</v>
      </c>
      <c r="K3" s="133" t="s">
        <v>8356</v>
      </c>
      <c r="L3" s="134" t="s">
        <v>8357</v>
      </c>
      <c r="M3" s="133" t="s">
        <v>8358</v>
      </c>
      <c r="N3" s="134" t="s">
        <v>8359</v>
      </c>
      <c r="O3" s="133" t="s">
        <v>8360</v>
      </c>
      <c r="P3" s="133" t="s">
        <v>8361</v>
      </c>
      <c r="Q3" s="133" t="s">
        <v>8362</v>
      </c>
      <c r="R3" s="134" t="s">
        <v>8363</v>
      </c>
      <c r="S3" s="133" t="s">
        <v>8364</v>
      </c>
      <c r="T3" s="134" t="s">
        <v>8365</v>
      </c>
      <c r="W3" s="5"/>
    </row>
    <row r="4" spans="1:23" s="136" customFormat="1" ht="13.6" x14ac:dyDescent="0.2">
      <c r="A4" s="136" t="s">
        <v>8374</v>
      </c>
      <c r="B4" s="147">
        <v>2001</v>
      </c>
      <c r="C4" s="138" t="s">
        <v>8375</v>
      </c>
      <c r="D4" s="138" t="s">
        <v>8375</v>
      </c>
      <c r="E4" s="137" t="s">
        <v>8366</v>
      </c>
      <c r="F4" s="139"/>
      <c r="G4" s="136">
        <v>30769225</v>
      </c>
      <c r="H4" s="136">
        <v>3</v>
      </c>
      <c r="J4" s="136" t="s">
        <v>8367</v>
      </c>
    </row>
    <row r="5" spans="1:23" s="136" customFormat="1" ht="13.6" x14ac:dyDescent="0.2">
      <c r="A5" s="136" t="s">
        <v>8374</v>
      </c>
      <c r="B5" s="147">
        <v>2002</v>
      </c>
      <c r="C5" s="138" t="s">
        <v>8376</v>
      </c>
      <c r="D5" s="138" t="s">
        <v>8376</v>
      </c>
      <c r="E5" s="137" t="s">
        <v>8366</v>
      </c>
      <c r="F5" s="139"/>
      <c r="G5" s="136">
        <v>63855135</v>
      </c>
      <c r="H5" s="136">
        <v>3</v>
      </c>
      <c r="J5" s="136" t="s">
        <v>8367</v>
      </c>
    </row>
    <row r="6" spans="1:23" s="136" customFormat="1" ht="13.6" x14ac:dyDescent="0.2">
      <c r="A6" s="136" t="s">
        <v>8374</v>
      </c>
      <c r="B6" s="147">
        <v>2003</v>
      </c>
      <c r="C6" s="138" t="s">
        <v>8377</v>
      </c>
      <c r="D6" s="138" t="s">
        <v>8377</v>
      </c>
      <c r="E6" s="137" t="s">
        <v>8366</v>
      </c>
      <c r="F6" s="139"/>
      <c r="G6" s="136">
        <v>1126989600</v>
      </c>
      <c r="H6" s="136">
        <v>1</v>
      </c>
      <c r="J6" s="136" t="s">
        <v>8367</v>
      </c>
      <c r="L6" s="136" t="s">
        <v>8378</v>
      </c>
      <c r="M6" s="136" t="s">
        <v>8367</v>
      </c>
      <c r="N6" s="136" t="s">
        <v>8377</v>
      </c>
      <c r="R6" s="136" t="s">
        <v>8379</v>
      </c>
      <c r="S6" s="136" t="s">
        <v>8367</v>
      </c>
      <c r="T6" s="136" t="s">
        <v>8377</v>
      </c>
    </row>
    <row r="7" spans="1:23" s="136" customFormat="1" ht="13.6" x14ac:dyDescent="0.2">
      <c r="A7" s="136" t="s">
        <v>8374</v>
      </c>
      <c r="B7" s="147">
        <v>2004</v>
      </c>
      <c r="C7" s="138" t="s">
        <v>8380</v>
      </c>
      <c r="D7" s="138" t="s">
        <v>8380</v>
      </c>
      <c r="E7" s="137" t="s">
        <v>8366</v>
      </c>
      <c r="F7" s="139"/>
      <c r="G7" s="136">
        <v>30522595</v>
      </c>
      <c r="H7" s="136">
        <v>3</v>
      </c>
      <c r="J7" s="136" t="s">
        <v>8367</v>
      </c>
    </row>
    <row r="8" spans="1:23" s="136" customFormat="1" ht="13.6" x14ac:dyDescent="0.2">
      <c r="A8" s="136" t="s">
        <v>8374</v>
      </c>
      <c r="B8" s="147">
        <v>2005</v>
      </c>
      <c r="C8" s="138" t="s">
        <v>8381</v>
      </c>
      <c r="D8" s="138" t="s">
        <v>8381</v>
      </c>
      <c r="E8" s="137" t="s">
        <v>8366</v>
      </c>
      <c r="F8" s="139"/>
      <c r="G8" s="136">
        <v>72051825</v>
      </c>
      <c r="H8" s="136">
        <v>3</v>
      </c>
      <c r="J8" s="136" t="s">
        <v>8367</v>
      </c>
    </row>
    <row r="9" spans="1:23" s="136" customFormat="1" ht="13.6" x14ac:dyDescent="0.2">
      <c r="A9" s="136" t="s">
        <v>8374</v>
      </c>
      <c r="B9" s="147">
        <v>2006</v>
      </c>
      <c r="C9" s="138" t="s">
        <v>8382</v>
      </c>
      <c r="D9" s="138" t="s">
        <v>8382</v>
      </c>
      <c r="E9" s="137" t="s">
        <v>8366</v>
      </c>
      <c r="F9" s="139"/>
      <c r="G9" s="136">
        <v>99587000</v>
      </c>
      <c r="H9" s="136">
        <v>3</v>
      </c>
      <c r="J9" s="136" t="s">
        <v>8367</v>
      </c>
    </row>
    <row r="10" spans="1:23" s="136" customFormat="1" ht="13.6" x14ac:dyDescent="0.2">
      <c r="A10" s="136" t="s">
        <v>8374</v>
      </c>
      <c r="B10" s="147">
        <v>2007</v>
      </c>
      <c r="C10" s="138" t="s">
        <v>17117</v>
      </c>
      <c r="D10" s="138" t="s">
        <v>17117</v>
      </c>
      <c r="E10" s="137" t="s">
        <v>8366</v>
      </c>
      <c r="F10" s="139"/>
      <c r="G10" s="136">
        <v>146824446</v>
      </c>
      <c r="H10" s="136">
        <v>3</v>
      </c>
      <c r="J10" s="136" t="s">
        <v>8367</v>
      </c>
    </row>
    <row r="11" spans="1:23" s="136" customFormat="1" ht="13.6" x14ac:dyDescent="0.2">
      <c r="A11" s="136" t="s">
        <v>8374</v>
      </c>
      <c r="B11" s="147">
        <v>2008</v>
      </c>
      <c r="C11" s="138" t="s">
        <v>8383</v>
      </c>
      <c r="D11" s="138" t="s">
        <v>8383</v>
      </c>
      <c r="E11" s="137" t="s">
        <v>8366</v>
      </c>
      <c r="F11" s="139"/>
      <c r="G11" s="136">
        <v>370533125</v>
      </c>
      <c r="H11" s="136">
        <v>3</v>
      </c>
      <c r="J11" s="136" t="s">
        <v>8367</v>
      </c>
    </row>
    <row r="12" spans="1:23" s="136" customFormat="1" ht="13.6" x14ac:dyDescent="0.2">
      <c r="A12" s="136" t="s">
        <v>8374</v>
      </c>
      <c r="B12" s="147">
        <v>2009</v>
      </c>
      <c r="C12" s="138" t="s">
        <v>8384</v>
      </c>
      <c r="D12" s="138" t="s">
        <v>8384</v>
      </c>
      <c r="E12" s="137" t="s">
        <v>8366</v>
      </c>
      <c r="F12" s="139"/>
      <c r="G12" s="136">
        <v>531911048</v>
      </c>
      <c r="H12" s="136">
        <v>2</v>
      </c>
      <c r="J12" s="136" t="s">
        <v>8367</v>
      </c>
    </row>
    <row r="13" spans="1:23" s="136" customFormat="1" ht="13.6" x14ac:dyDescent="0.2">
      <c r="A13" s="136" t="s">
        <v>8374</v>
      </c>
      <c r="B13" s="147">
        <v>2010</v>
      </c>
      <c r="C13" s="138" t="s">
        <v>8385</v>
      </c>
      <c r="D13" s="138" t="s">
        <v>8385</v>
      </c>
      <c r="E13" s="137" t="s">
        <v>8366</v>
      </c>
      <c r="F13" s="139"/>
      <c r="G13" s="136">
        <v>178472745</v>
      </c>
      <c r="H13" s="136">
        <v>3</v>
      </c>
      <c r="J13" s="136" t="s">
        <v>8367</v>
      </c>
    </row>
    <row r="14" spans="1:23" s="136" customFormat="1" ht="13.6" x14ac:dyDescent="0.2">
      <c r="A14" s="136" t="s">
        <v>8374</v>
      </c>
      <c r="B14" s="147">
        <v>2011</v>
      </c>
      <c r="C14" s="138" t="s">
        <v>8386</v>
      </c>
      <c r="D14" s="138" t="s">
        <v>8386</v>
      </c>
      <c r="E14" s="137" t="s">
        <v>8366</v>
      </c>
      <c r="F14" s="139"/>
      <c r="G14" s="136">
        <v>146589600</v>
      </c>
      <c r="H14" s="136">
        <v>3</v>
      </c>
      <c r="J14" s="136" t="s">
        <v>8367</v>
      </c>
    </row>
    <row r="15" spans="1:23" s="136" customFormat="1" ht="13.6" x14ac:dyDescent="0.2">
      <c r="A15" s="136" t="s">
        <v>8374</v>
      </c>
      <c r="B15" s="147">
        <v>2012</v>
      </c>
      <c r="C15" s="138" t="s">
        <v>8387</v>
      </c>
      <c r="D15" s="138" t="s">
        <v>8387</v>
      </c>
      <c r="E15" s="137" t="s">
        <v>8366</v>
      </c>
      <c r="F15" s="139"/>
      <c r="G15" s="136">
        <v>65153733</v>
      </c>
      <c r="H15" s="136">
        <v>3</v>
      </c>
      <c r="J15" s="136" t="s">
        <v>8367</v>
      </c>
    </row>
    <row r="16" spans="1:23" s="136" customFormat="1" ht="13.6" x14ac:dyDescent="0.2">
      <c r="A16" s="136" t="s">
        <v>8374</v>
      </c>
      <c r="B16" s="147">
        <v>2013</v>
      </c>
      <c r="C16" s="138" t="s">
        <v>8388</v>
      </c>
      <c r="D16" s="138" t="s">
        <v>8388</v>
      </c>
      <c r="E16" s="137" t="s">
        <v>8366</v>
      </c>
      <c r="F16" s="139"/>
      <c r="G16" s="136">
        <v>76349273</v>
      </c>
      <c r="H16" s="136">
        <v>3</v>
      </c>
      <c r="J16" s="136" t="s">
        <v>8367</v>
      </c>
    </row>
    <row r="17" spans="1:20" s="136" customFormat="1" ht="13.6" x14ac:dyDescent="0.2">
      <c r="A17" s="136" t="s">
        <v>8374</v>
      </c>
      <c r="B17" s="147">
        <v>2014</v>
      </c>
      <c r="C17" s="138" t="s">
        <v>8389</v>
      </c>
      <c r="D17" s="138" t="s">
        <v>8389</v>
      </c>
      <c r="E17" s="137" t="s">
        <v>8366</v>
      </c>
      <c r="F17" s="139"/>
      <c r="G17" s="136">
        <v>138693693</v>
      </c>
      <c r="H17" s="136">
        <v>3</v>
      </c>
      <c r="J17" s="136" t="s">
        <v>8367</v>
      </c>
    </row>
    <row r="18" spans="1:20" s="136" customFormat="1" ht="13.6" x14ac:dyDescent="0.2">
      <c r="A18" s="136" t="s">
        <v>8374</v>
      </c>
      <c r="B18" s="147">
        <v>2015</v>
      </c>
      <c r="C18" s="138" t="s">
        <v>8390</v>
      </c>
      <c r="D18" s="138" t="s">
        <v>8390</v>
      </c>
      <c r="E18" s="137" t="s">
        <v>8366</v>
      </c>
      <c r="F18" s="139"/>
      <c r="G18" s="136">
        <v>189833300.00000003</v>
      </c>
      <c r="H18" s="136">
        <v>3</v>
      </c>
      <c r="J18" s="136" t="s">
        <v>8367</v>
      </c>
    </row>
    <row r="19" spans="1:20" s="136" customFormat="1" ht="13.6" x14ac:dyDescent="0.2">
      <c r="A19" s="136" t="s">
        <v>8374</v>
      </c>
      <c r="B19" s="147">
        <v>2016</v>
      </c>
      <c r="C19" s="138" t="s">
        <v>8391</v>
      </c>
      <c r="D19" s="138" t="s">
        <v>8391</v>
      </c>
      <c r="E19" s="137" t="s">
        <v>8366</v>
      </c>
      <c r="F19" s="139"/>
      <c r="G19" s="136">
        <v>90734370</v>
      </c>
      <c r="H19" s="136">
        <v>3</v>
      </c>
      <c r="J19" s="136" t="s">
        <v>8367</v>
      </c>
    </row>
    <row r="20" spans="1:20" s="136" customFormat="1" ht="13.6" x14ac:dyDescent="0.2">
      <c r="A20" s="136" t="s">
        <v>8374</v>
      </c>
      <c r="B20" s="147">
        <v>2017</v>
      </c>
      <c r="C20" s="138" t="s">
        <v>8392</v>
      </c>
      <c r="D20" s="138" t="s">
        <v>8392</v>
      </c>
      <c r="E20" s="137" t="s">
        <v>8366</v>
      </c>
      <c r="F20" s="139"/>
      <c r="G20" s="136">
        <v>166014618.99999997</v>
      </c>
      <c r="H20" s="136">
        <v>3</v>
      </c>
      <c r="J20" s="136" t="s">
        <v>8367</v>
      </c>
    </row>
    <row r="21" spans="1:20" s="136" customFormat="1" ht="13.6" x14ac:dyDescent="0.2">
      <c r="A21" s="136" t="s">
        <v>8374</v>
      </c>
      <c r="B21" s="147">
        <v>2018</v>
      </c>
      <c r="C21" s="138" t="s">
        <v>8393</v>
      </c>
      <c r="D21" s="138" t="s">
        <v>8393</v>
      </c>
      <c r="E21" s="137" t="s">
        <v>8366</v>
      </c>
      <c r="F21" s="139"/>
      <c r="G21" s="136">
        <v>125055260</v>
      </c>
      <c r="H21" s="136">
        <v>3</v>
      </c>
      <c r="J21" s="136" t="s">
        <v>8367</v>
      </c>
    </row>
    <row r="22" spans="1:20" s="136" customFormat="1" ht="13.6" x14ac:dyDescent="0.2">
      <c r="A22" s="136" t="s">
        <v>8374</v>
      </c>
      <c r="B22" s="147">
        <v>2019</v>
      </c>
      <c r="C22" s="138" t="s">
        <v>8394</v>
      </c>
      <c r="D22" s="138" t="s">
        <v>8394</v>
      </c>
      <c r="E22" s="137" t="s">
        <v>8366</v>
      </c>
      <c r="F22" s="139"/>
      <c r="G22" s="136">
        <v>502660000</v>
      </c>
      <c r="H22" s="136">
        <v>3</v>
      </c>
      <c r="J22" s="136" t="s">
        <v>8367</v>
      </c>
    </row>
    <row r="23" spans="1:20" s="136" customFormat="1" ht="13.6" x14ac:dyDescent="0.2">
      <c r="A23" s="136" t="s">
        <v>8374</v>
      </c>
      <c r="B23" s="147">
        <v>2020</v>
      </c>
      <c r="C23" s="138" t="s">
        <v>17012</v>
      </c>
      <c r="D23" s="138" t="s">
        <v>17012</v>
      </c>
      <c r="E23" s="137" t="s">
        <v>8366</v>
      </c>
      <c r="F23" s="139"/>
      <c r="G23" s="136">
        <v>75363731</v>
      </c>
      <c r="H23" s="136">
        <v>3</v>
      </c>
      <c r="J23" s="136" t="s">
        <v>8367</v>
      </c>
    </row>
    <row r="24" spans="1:20" s="136" customFormat="1" ht="13.6" x14ac:dyDescent="0.2">
      <c r="A24" s="136" t="s">
        <v>8374</v>
      </c>
      <c r="B24" s="147">
        <v>2021</v>
      </c>
      <c r="C24" s="138" t="s">
        <v>17118</v>
      </c>
      <c r="D24" s="138" t="s">
        <v>17118</v>
      </c>
      <c r="E24" s="137" t="s">
        <v>8366</v>
      </c>
      <c r="F24" s="139"/>
      <c r="G24" s="136">
        <v>88982778.999999985</v>
      </c>
      <c r="H24" s="136">
        <v>3</v>
      </c>
      <c r="J24" s="136" t="s">
        <v>8367</v>
      </c>
    </row>
    <row r="25" spans="1:20" s="136" customFormat="1" ht="13.6" x14ac:dyDescent="0.2">
      <c r="A25" s="136" t="s">
        <v>8374</v>
      </c>
      <c r="B25" s="147">
        <v>2022</v>
      </c>
      <c r="C25" s="138" t="s">
        <v>16980</v>
      </c>
      <c r="D25" s="138" t="s">
        <v>16980</v>
      </c>
      <c r="E25" s="137" t="s">
        <v>8366</v>
      </c>
      <c r="F25" s="139"/>
      <c r="G25" s="136">
        <v>112316773</v>
      </c>
      <c r="H25" s="136">
        <v>3</v>
      </c>
      <c r="J25" s="136" t="s">
        <v>8367</v>
      </c>
    </row>
    <row r="26" spans="1:20" s="136" customFormat="1" ht="13.6" x14ac:dyDescent="0.2">
      <c r="A26" s="136" t="s">
        <v>8374</v>
      </c>
      <c r="B26" s="147">
        <v>2023</v>
      </c>
      <c r="C26" s="138" t="s">
        <v>8395</v>
      </c>
      <c r="D26" s="138" t="s">
        <v>8395</v>
      </c>
      <c r="E26" s="137" t="s">
        <v>8366</v>
      </c>
      <c r="F26" s="139"/>
      <c r="G26" s="136">
        <v>125094606</v>
      </c>
      <c r="H26" s="136">
        <v>3</v>
      </c>
      <c r="J26" s="136" t="s">
        <v>8367</v>
      </c>
    </row>
    <row r="27" spans="1:20" s="136" customFormat="1" ht="13.6" x14ac:dyDescent="0.2">
      <c r="A27" s="136" t="s">
        <v>8374</v>
      </c>
      <c r="B27" s="147">
        <v>2024</v>
      </c>
      <c r="C27" s="138" t="s">
        <v>16981</v>
      </c>
      <c r="D27" s="138" t="s">
        <v>16981</v>
      </c>
      <c r="E27" s="137" t="s">
        <v>8366</v>
      </c>
      <c r="F27" s="139"/>
      <c r="G27" s="136">
        <v>103219712.99999999</v>
      </c>
      <c r="H27" s="136">
        <v>3</v>
      </c>
      <c r="J27" s="136" t="s">
        <v>8367</v>
      </c>
    </row>
    <row r="28" spans="1:20" s="136" customFormat="1" ht="13.6" x14ac:dyDescent="0.2">
      <c r="A28" s="136" t="s">
        <v>8374</v>
      </c>
      <c r="B28" s="147">
        <v>2025</v>
      </c>
      <c r="C28" s="138" t="s">
        <v>8396</v>
      </c>
      <c r="D28" s="138" t="s">
        <v>8396</v>
      </c>
      <c r="E28" s="137" t="s">
        <v>8366</v>
      </c>
      <c r="F28" s="139"/>
      <c r="G28" s="136">
        <v>141607632</v>
      </c>
      <c r="H28" s="136">
        <v>2</v>
      </c>
      <c r="J28" s="136" t="s">
        <v>8367</v>
      </c>
    </row>
    <row r="29" spans="1:20" s="136" customFormat="1" ht="13.6" x14ac:dyDescent="0.2">
      <c r="A29" s="136" t="s">
        <v>8374</v>
      </c>
      <c r="B29" s="147">
        <v>2026</v>
      </c>
      <c r="C29" s="138" t="s">
        <v>8397</v>
      </c>
      <c r="D29" s="138" t="s">
        <v>8397</v>
      </c>
      <c r="E29" s="137" t="s">
        <v>8366</v>
      </c>
      <c r="F29" s="139"/>
      <c r="G29" s="136">
        <v>63260153</v>
      </c>
      <c r="H29" s="136">
        <v>3</v>
      </c>
      <c r="J29" s="136" t="s">
        <v>8367</v>
      </c>
    </row>
    <row r="30" spans="1:20" s="136" customFormat="1" ht="13.6" x14ac:dyDescent="0.2">
      <c r="A30" s="136" t="s">
        <v>8374</v>
      </c>
      <c r="B30" s="147">
        <v>2027</v>
      </c>
      <c r="C30" s="138" t="s">
        <v>8398</v>
      </c>
      <c r="D30" s="138" t="s">
        <v>8398</v>
      </c>
      <c r="E30" s="137" t="s">
        <v>8366</v>
      </c>
      <c r="F30" s="139"/>
      <c r="G30" s="136">
        <v>94755686</v>
      </c>
      <c r="H30" s="136">
        <v>3</v>
      </c>
      <c r="J30" s="136" t="s">
        <v>8367</v>
      </c>
    </row>
    <row r="31" spans="1:20" s="136" customFormat="1" ht="13.6" x14ac:dyDescent="0.2">
      <c r="A31" s="136" t="s">
        <v>8374</v>
      </c>
      <c r="B31" s="147">
        <v>2028</v>
      </c>
      <c r="C31" s="138" t="s">
        <v>8399</v>
      </c>
      <c r="D31" s="138" t="s">
        <v>8399</v>
      </c>
      <c r="E31" s="137" t="s">
        <v>8366</v>
      </c>
      <c r="F31" s="139"/>
      <c r="G31" s="136">
        <v>14469288</v>
      </c>
      <c r="H31" s="136">
        <v>3</v>
      </c>
      <c r="J31" s="136" t="s">
        <v>8367</v>
      </c>
    </row>
    <row r="32" spans="1:20" s="136" customFormat="1" ht="13.6" x14ac:dyDescent="0.2">
      <c r="A32" s="136" t="s">
        <v>8374</v>
      </c>
      <c r="B32" s="147">
        <v>2029</v>
      </c>
      <c r="C32" s="138" t="s">
        <v>17070</v>
      </c>
      <c r="D32" s="138" t="s">
        <v>17070</v>
      </c>
      <c r="E32" s="137" t="s">
        <v>8366</v>
      </c>
      <c r="F32" s="139"/>
      <c r="G32" s="136">
        <v>679273300</v>
      </c>
      <c r="H32" s="136">
        <v>3</v>
      </c>
      <c r="J32" s="136" t="s">
        <v>8367</v>
      </c>
      <c r="R32" s="136" t="s">
        <v>8379</v>
      </c>
      <c r="S32" s="136" t="s">
        <v>8367</v>
      </c>
      <c r="T32" s="136" t="s">
        <v>8377</v>
      </c>
    </row>
    <row r="33" spans="1:20" s="136" customFormat="1" ht="13.6" x14ac:dyDescent="0.2">
      <c r="A33" s="136" t="s">
        <v>8374</v>
      </c>
      <c r="B33" s="147">
        <v>2030</v>
      </c>
      <c r="C33" s="138" t="s">
        <v>8400</v>
      </c>
      <c r="D33" s="138" t="s">
        <v>8400</v>
      </c>
      <c r="E33" s="137" t="s">
        <v>8366</v>
      </c>
      <c r="F33" s="139"/>
      <c r="G33" s="136">
        <v>239494125</v>
      </c>
      <c r="H33" s="136">
        <v>3</v>
      </c>
      <c r="J33" s="136" t="s">
        <v>8367</v>
      </c>
    </row>
    <row r="34" spans="1:20" s="136" customFormat="1" ht="13.6" x14ac:dyDescent="0.2">
      <c r="A34" s="136" t="s">
        <v>8374</v>
      </c>
      <c r="B34" s="147">
        <v>2031</v>
      </c>
      <c r="C34" s="138" t="s">
        <v>17013</v>
      </c>
      <c r="D34" s="138" t="s">
        <v>17013</v>
      </c>
      <c r="E34" s="137" t="s">
        <v>8366</v>
      </c>
      <c r="F34" s="139"/>
      <c r="G34" s="136">
        <v>126141544</v>
      </c>
      <c r="H34" s="136">
        <v>3</v>
      </c>
      <c r="J34" s="136" t="s">
        <v>8367</v>
      </c>
    </row>
    <row r="35" spans="1:20" s="136" customFormat="1" ht="13.6" x14ac:dyDescent="0.2">
      <c r="A35" s="136" t="s">
        <v>8374</v>
      </c>
      <c r="B35" s="147">
        <v>2032</v>
      </c>
      <c r="C35" s="138" t="s">
        <v>8401</v>
      </c>
      <c r="D35" s="138" t="s">
        <v>8401</v>
      </c>
      <c r="E35" s="137" t="s">
        <v>8366</v>
      </c>
      <c r="F35" s="139"/>
      <c r="G35" s="136">
        <v>23956454</v>
      </c>
      <c r="H35" s="136">
        <v>3</v>
      </c>
      <c r="J35" s="136" t="s">
        <v>8367</v>
      </c>
    </row>
    <row r="36" spans="1:20" s="136" customFormat="1" ht="13.6" x14ac:dyDescent="0.2">
      <c r="A36" s="136" t="s">
        <v>8374</v>
      </c>
      <c r="B36" s="147">
        <v>2033</v>
      </c>
      <c r="C36" s="138" t="s">
        <v>16982</v>
      </c>
      <c r="D36" s="138" t="s">
        <v>16982</v>
      </c>
      <c r="E36" s="137" t="s">
        <v>8366</v>
      </c>
      <c r="F36" s="139"/>
      <c r="G36" s="136">
        <v>133390110</v>
      </c>
      <c r="H36" s="136">
        <v>3</v>
      </c>
      <c r="J36" s="136" t="s">
        <v>8367</v>
      </c>
    </row>
    <row r="37" spans="1:20" s="136" customFormat="1" ht="13.6" x14ac:dyDescent="0.2">
      <c r="A37" s="136" t="s">
        <v>8374</v>
      </c>
      <c r="B37" s="147">
        <v>2034</v>
      </c>
      <c r="C37" s="138" t="s">
        <v>8402</v>
      </c>
      <c r="D37" s="138" t="s">
        <v>8402</v>
      </c>
      <c r="E37" s="137" t="s">
        <v>8366</v>
      </c>
      <c r="F37" s="139"/>
      <c r="G37" s="136">
        <v>108293790.00000001</v>
      </c>
      <c r="H37" s="136">
        <v>3</v>
      </c>
      <c r="J37" s="136" t="s">
        <v>8367</v>
      </c>
    </row>
    <row r="38" spans="1:20" s="136" customFormat="1" ht="13.6" x14ac:dyDescent="0.2">
      <c r="A38" s="136" t="s">
        <v>8374</v>
      </c>
      <c r="B38" s="147">
        <v>2035</v>
      </c>
      <c r="C38" s="138" t="s">
        <v>8403</v>
      </c>
      <c r="D38" s="138" t="s">
        <v>8403</v>
      </c>
      <c r="E38" s="137" t="s">
        <v>8366</v>
      </c>
      <c r="F38" s="139"/>
      <c r="G38" s="136">
        <v>136764700</v>
      </c>
      <c r="H38" s="136">
        <v>3</v>
      </c>
      <c r="J38" s="136" t="s">
        <v>8367</v>
      </c>
      <c r="R38" s="136" t="s">
        <v>8379</v>
      </c>
      <c r="S38" s="136" t="s">
        <v>8367</v>
      </c>
      <c r="T38" s="136" t="s">
        <v>8377</v>
      </c>
    </row>
    <row r="39" spans="1:20" s="136" customFormat="1" ht="13.6" x14ac:dyDescent="0.2">
      <c r="A39" s="136" t="s">
        <v>8374</v>
      </c>
      <c r="B39" s="147">
        <v>2036</v>
      </c>
      <c r="C39" s="138" t="s">
        <v>8404</v>
      </c>
      <c r="D39" s="138" t="s">
        <v>8404</v>
      </c>
      <c r="E39" s="137" t="s">
        <v>8366</v>
      </c>
      <c r="F39" s="139"/>
      <c r="G39" s="136">
        <v>28176676.000000004</v>
      </c>
      <c r="H39" s="136">
        <v>3</v>
      </c>
      <c r="J39" s="136" t="s">
        <v>8367</v>
      </c>
    </row>
    <row r="40" spans="1:20" s="136" customFormat="1" ht="13.6" x14ac:dyDescent="0.2">
      <c r="A40" s="136" t="s">
        <v>8374</v>
      </c>
      <c r="B40" s="147">
        <v>2037</v>
      </c>
      <c r="C40" s="138" t="s">
        <v>16979</v>
      </c>
      <c r="D40" s="138" t="s">
        <v>16979</v>
      </c>
      <c r="E40" s="137" t="s">
        <v>8366</v>
      </c>
      <c r="F40" s="139"/>
      <c r="G40" s="136">
        <v>781188703</v>
      </c>
      <c r="H40" s="136">
        <v>2</v>
      </c>
      <c r="J40" s="136" t="s">
        <v>8367</v>
      </c>
    </row>
    <row r="41" spans="1:20" s="136" customFormat="1" ht="13.6" x14ac:dyDescent="0.2">
      <c r="A41" s="136" t="s">
        <v>8374</v>
      </c>
      <c r="B41" s="147">
        <v>2038</v>
      </c>
      <c r="C41" s="138" t="s">
        <v>8405</v>
      </c>
      <c r="D41" s="138" t="s">
        <v>8405</v>
      </c>
      <c r="E41" s="137" t="s">
        <v>8366</v>
      </c>
      <c r="F41" s="139"/>
      <c r="G41" s="136">
        <v>63425800</v>
      </c>
      <c r="H41" s="136">
        <v>3</v>
      </c>
      <c r="J41" s="136" t="s">
        <v>8367</v>
      </c>
    </row>
    <row r="42" spans="1:20" s="136" customFormat="1" ht="13.6" x14ac:dyDescent="0.2">
      <c r="A42" s="136" t="s">
        <v>8374</v>
      </c>
      <c r="B42" s="147">
        <v>2039</v>
      </c>
      <c r="C42" s="138" t="s">
        <v>8406</v>
      </c>
      <c r="D42" s="138" t="s">
        <v>8406</v>
      </c>
      <c r="E42" s="137" t="s">
        <v>8366</v>
      </c>
      <c r="F42" s="139"/>
      <c r="G42" s="136">
        <v>205454904</v>
      </c>
      <c r="H42" s="136">
        <v>3</v>
      </c>
      <c r="J42" s="136" t="s">
        <v>8367</v>
      </c>
    </row>
    <row r="43" spans="1:20" s="136" customFormat="1" ht="13.6" x14ac:dyDescent="0.2">
      <c r="A43" s="136" t="s">
        <v>8374</v>
      </c>
      <c r="B43" s="147">
        <v>2040</v>
      </c>
      <c r="C43" s="138" t="s">
        <v>8407</v>
      </c>
      <c r="D43" s="138" t="s">
        <v>8407</v>
      </c>
      <c r="E43" s="137" t="s">
        <v>8366</v>
      </c>
      <c r="F43" s="139"/>
      <c r="G43" s="136">
        <v>114574972</v>
      </c>
      <c r="H43" s="136">
        <v>3</v>
      </c>
      <c r="J43" s="136" t="s">
        <v>8367</v>
      </c>
    </row>
    <row r="44" spans="1:20" s="136" customFormat="1" ht="13.6" x14ac:dyDescent="0.2">
      <c r="A44" s="136" t="s">
        <v>8374</v>
      </c>
      <c r="B44" s="147">
        <v>2041</v>
      </c>
      <c r="C44" s="138" t="s">
        <v>8408</v>
      </c>
      <c r="D44" s="138" t="s">
        <v>8408</v>
      </c>
      <c r="E44" s="137" t="s">
        <v>8366</v>
      </c>
      <c r="F44" s="139"/>
      <c r="G44" s="136">
        <v>67970751</v>
      </c>
      <c r="H44" s="136">
        <v>3</v>
      </c>
      <c r="J44" s="136" t="s">
        <v>8367</v>
      </c>
    </row>
    <row r="45" spans="1:20" s="136" customFormat="1" ht="13.6" x14ac:dyDescent="0.2">
      <c r="A45" s="136" t="s">
        <v>8374</v>
      </c>
      <c r="B45" s="147">
        <v>2042</v>
      </c>
      <c r="C45" s="138" t="s">
        <v>8409</v>
      </c>
      <c r="D45" s="138" t="s">
        <v>8409</v>
      </c>
      <c r="E45" s="137" t="s">
        <v>8366</v>
      </c>
      <c r="F45" s="139"/>
      <c r="G45" s="136">
        <v>263560627</v>
      </c>
      <c r="H45" s="136">
        <v>3</v>
      </c>
      <c r="J45" s="136" t="s">
        <v>8367</v>
      </c>
    </row>
    <row r="46" spans="1:20" s="136" customFormat="1" ht="13.6" x14ac:dyDescent="0.2">
      <c r="A46" s="136" t="s">
        <v>8374</v>
      </c>
      <c r="B46" s="147">
        <v>2043</v>
      </c>
      <c r="C46" s="138" t="s">
        <v>8410</v>
      </c>
      <c r="D46" s="138" t="s">
        <v>8410</v>
      </c>
      <c r="E46" s="137" t="s">
        <v>8366</v>
      </c>
      <c r="F46" s="139"/>
      <c r="G46" s="136">
        <v>360903503</v>
      </c>
      <c r="H46" s="136">
        <v>3</v>
      </c>
      <c r="J46" s="136" t="s">
        <v>8367</v>
      </c>
    </row>
    <row r="47" spans="1:20" s="136" customFormat="1" ht="13.6" x14ac:dyDescent="0.2">
      <c r="A47" s="136" t="s">
        <v>8374</v>
      </c>
      <c r="B47" s="147">
        <v>2044</v>
      </c>
      <c r="C47" s="138" t="s">
        <v>17014</v>
      </c>
      <c r="D47" s="138" t="s">
        <v>17014</v>
      </c>
      <c r="E47" s="137" t="s">
        <v>8366</v>
      </c>
      <c r="F47" s="139"/>
      <c r="G47" s="136">
        <v>311789100</v>
      </c>
      <c r="H47" s="136">
        <v>3</v>
      </c>
      <c r="J47" s="136" t="s">
        <v>8367</v>
      </c>
    </row>
    <row r="48" spans="1:20" s="136" customFormat="1" ht="13.6" x14ac:dyDescent="0.2">
      <c r="A48" s="136" t="s">
        <v>8374</v>
      </c>
      <c r="B48" s="147">
        <v>2045</v>
      </c>
      <c r="C48" s="138" t="s">
        <v>8411</v>
      </c>
      <c r="D48" s="138" t="s">
        <v>8411</v>
      </c>
      <c r="E48" s="137" t="s">
        <v>8366</v>
      </c>
      <c r="F48" s="139"/>
      <c r="G48" s="136">
        <v>73345500</v>
      </c>
      <c r="H48" s="136">
        <v>3</v>
      </c>
      <c r="J48" s="136" t="s">
        <v>8367</v>
      </c>
    </row>
    <row r="49" spans="1:20" s="136" customFormat="1" ht="13.6" x14ac:dyDescent="0.2">
      <c r="A49" s="136" t="s">
        <v>8374</v>
      </c>
      <c r="B49" s="147">
        <v>2046</v>
      </c>
      <c r="C49" s="138" t="s">
        <v>8412</v>
      </c>
      <c r="D49" s="138" t="s">
        <v>8412</v>
      </c>
      <c r="E49" s="137" t="s">
        <v>8366</v>
      </c>
      <c r="F49" s="139"/>
      <c r="G49" s="136">
        <v>108149100</v>
      </c>
      <c r="H49" s="136">
        <v>3</v>
      </c>
      <c r="J49" s="136" t="s">
        <v>8367</v>
      </c>
      <c r="R49" s="136" t="s">
        <v>8379</v>
      </c>
      <c r="S49" s="136" t="s">
        <v>8367</v>
      </c>
      <c r="T49" s="136" t="s">
        <v>8377</v>
      </c>
    </row>
    <row r="50" spans="1:20" s="136" customFormat="1" ht="13.6" x14ac:dyDescent="0.2">
      <c r="A50" s="136" t="s">
        <v>8374</v>
      </c>
      <c r="B50" s="147">
        <v>2047</v>
      </c>
      <c r="C50" s="138" t="s">
        <v>8413</v>
      </c>
      <c r="D50" s="138" t="s">
        <v>8413</v>
      </c>
      <c r="E50" s="137" t="s">
        <v>8366</v>
      </c>
      <c r="F50" s="139"/>
      <c r="G50" s="136">
        <v>103870257</v>
      </c>
      <c r="H50" s="136">
        <v>3</v>
      </c>
      <c r="J50" s="136" t="s">
        <v>8367</v>
      </c>
    </row>
    <row r="51" spans="1:20" s="136" customFormat="1" ht="13.6" x14ac:dyDescent="0.2">
      <c r="A51" s="136" t="s">
        <v>8374</v>
      </c>
      <c r="B51" s="147">
        <v>2048</v>
      </c>
      <c r="C51" s="138" t="s">
        <v>8414</v>
      </c>
      <c r="D51" s="138" t="s">
        <v>8414</v>
      </c>
      <c r="E51" s="137" t="s">
        <v>8366</v>
      </c>
      <c r="F51" s="139"/>
      <c r="G51" s="136">
        <v>69831234</v>
      </c>
      <c r="H51" s="136">
        <v>3</v>
      </c>
      <c r="J51" s="136" t="s">
        <v>8367</v>
      </c>
    </row>
    <row r="52" spans="1:20" s="136" customFormat="1" ht="13.6" x14ac:dyDescent="0.2">
      <c r="A52" s="136" t="s">
        <v>8374</v>
      </c>
      <c r="B52" s="147">
        <v>2049</v>
      </c>
      <c r="C52" s="138" t="s">
        <v>8415</v>
      </c>
      <c r="D52" s="138" t="s">
        <v>8415</v>
      </c>
      <c r="E52" s="137" t="s">
        <v>8366</v>
      </c>
      <c r="F52" s="139"/>
      <c r="G52" s="136">
        <v>143588298</v>
      </c>
      <c r="H52" s="136">
        <v>3</v>
      </c>
      <c r="J52" s="136" t="s">
        <v>8367</v>
      </c>
    </row>
    <row r="53" spans="1:20" s="136" customFormat="1" ht="13.6" x14ac:dyDescent="0.2">
      <c r="A53" s="136" t="s">
        <v>8374</v>
      </c>
      <c r="B53" s="147">
        <v>2050</v>
      </c>
      <c r="C53" s="138" t="s">
        <v>8416</v>
      </c>
      <c r="D53" s="138" t="s">
        <v>8416</v>
      </c>
      <c r="E53" s="137" t="s">
        <v>8366</v>
      </c>
      <c r="F53" s="139"/>
      <c r="G53" s="136">
        <v>24779315</v>
      </c>
      <c r="H53" s="136">
        <v>3</v>
      </c>
      <c r="J53" s="136" t="s">
        <v>8367</v>
      </c>
    </row>
    <row r="54" spans="1:20" s="136" customFormat="1" ht="13.6" x14ac:dyDescent="0.2">
      <c r="A54" s="136" t="s">
        <v>8374</v>
      </c>
      <c r="B54" s="147">
        <v>2051</v>
      </c>
      <c r="C54" s="138" t="s">
        <v>8417</v>
      </c>
      <c r="D54" s="138" t="s">
        <v>8417</v>
      </c>
      <c r="E54" s="137" t="s">
        <v>8366</v>
      </c>
      <c r="F54" s="139"/>
      <c r="G54" s="136">
        <v>177793485</v>
      </c>
      <c r="H54" s="136">
        <v>3</v>
      </c>
      <c r="J54" s="136" t="s">
        <v>8367</v>
      </c>
    </row>
    <row r="55" spans="1:20" s="136" customFormat="1" ht="13.6" x14ac:dyDescent="0.2">
      <c r="A55" s="136" t="s">
        <v>8374</v>
      </c>
      <c r="B55" s="147">
        <v>2052</v>
      </c>
      <c r="C55" s="138" t="s">
        <v>8418</v>
      </c>
      <c r="D55" s="138" t="s">
        <v>8418</v>
      </c>
      <c r="E55" s="137" t="s">
        <v>8366</v>
      </c>
      <c r="F55" s="139"/>
      <c r="G55" s="136">
        <v>23824400</v>
      </c>
      <c r="H55" s="136">
        <v>3</v>
      </c>
      <c r="J55" s="136" t="s">
        <v>8367</v>
      </c>
    </row>
    <row r="56" spans="1:20" s="136" customFormat="1" ht="13.6" x14ac:dyDescent="0.2">
      <c r="A56" s="136" t="s">
        <v>8374</v>
      </c>
      <c r="B56" s="147">
        <v>2053</v>
      </c>
      <c r="C56" s="138" t="s">
        <v>8419</v>
      </c>
      <c r="D56" s="138" t="s">
        <v>8419</v>
      </c>
      <c r="E56" s="137" t="s">
        <v>8366</v>
      </c>
      <c r="F56" s="139"/>
      <c r="G56" s="136">
        <v>229427622.99999997</v>
      </c>
      <c r="H56" s="136">
        <v>3</v>
      </c>
      <c r="J56" s="136" t="s">
        <v>8367</v>
      </c>
    </row>
    <row r="57" spans="1:20" s="136" customFormat="1" ht="13.6" x14ac:dyDescent="0.2">
      <c r="A57" s="136" t="s">
        <v>8374</v>
      </c>
      <c r="B57" s="147">
        <v>2054</v>
      </c>
      <c r="C57" s="138" t="s">
        <v>8420</v>
      </c>
      <c r="D57" s="138" t="s">
        <v>8420</v>
      </c>
      <c r="E57" s="137" t="s">
        <v>8366</v>
      </c>
      <c r="F57" s="139"/>
      <c r="G57" s="136">
        <v>42259722</v>
      </c>
      <c r="H57" s="136">
        <v>3</v>
      </c>
      <c r="J57" s="136" t="s">
        <v>8367</v>
      </c>
    </row>
    <row r="58" spans="1:20" s="136" customFormat="1" ht="13.6" x14ac:dyDescent="0.2">
      <c r="A58" s="136" t="s">
        <v>8374</v>
      </c>
      <c r="B58" s="147">
        <v>2055</v>
      </c>
      <c r="C58" s="138" t="s">
        <v>8421</v>
      </c>
      <c r="D58" s="138" t="s">
        <v>8421</v>
      </c>
      <c r="E58" s="137" t="s">
        <v>8366</v>
      </c>
      <c r="F58" s="139"/>
      <c r="G58" s="136">
        <v>435781242</v>
      </c>
      <c r="H58" s="136">
        <v>3</v>
      </c>
      <c r="J58" s="136" t="s">
        <v>8367</v>
      </c>
    </row>
    <row r="59" spans="1:20" s="136" customFormat="1" ht="13.6" x14ac:dyDescent="0.2">
      <c r="A59" s="136" t="s">
        <v>8374</v>
      </c>
      <c r="B59" s="147">
        <v>2056</v>
      </c>
      <c r="C59" s="138" t="s">
        <v>8422</v>
      </c>
      <c r="D59" s="138" t="s">
        <v>8422</v>
      </c>
      <c r="E59" s="137" t="s">
        <v>8366</v>
      </c>
      <c r="F59" s="139"/>
      <c r="G59" s="136">
        <v>54381593.999999993</v>
      </c>
      <c r="H59" s="136">
        <v>3</v>
      </c>
      <c r="J59" s="136" t="s">
        <v>8367</v>
      </c>
    </row>
    <row r="60" spans="1:20" s="136" customFormat="1" ht="13.6" x14ac:dyDescent="0.2">
      <c r="A60" s="136" t="s">
        <v>8374</v>
      </c>
      <c r="B60" s="147">
        <v>2057</v>
      </c>
      <c r="C60" s="138" t="s">
        <v>8423</v>
      </c>
      <c r="D60" s="138" t="s">
        <v>8423</v>
      </c>
      <c r="E60" s="137" t="s">
        <v>8366</v>
      </c>
      <c r="F60" s="139"/>
      <c r="G60" s="136">
        <v>243502478.99999997</v>
      </c>
      <c r="H60" s="136">
        <v>3</v>
      </c>
      <c r="J60" s="136" t="s">
        <v>8367</v>
      </c>
    </row>
    <row r="61" spans="1:20" s="136" customFormat="1" ht="13.6" x14ac:dyDescent="0.2">
      <c r="A61" s="136" t="s">
        <v>8374</v>
      </c>
      <c r="B61" s="147">
        <v>2058</v>
      </c>
      <c r="C61" s="138" t="s">
        <v>8424</v>
      </c>
      <c r="D61" s="138" t="s">
        <v>8424</v>
      </c>
      <c r="E61" s="137" t="s">
        <v>8366</v>
      </c>
      <c r="F61" s="139"/>
      <c r="G61" s="136">
        <v>112338382</v>
      </c>
      <c r="H61" s="136">
        <v>3</v>
      </c>
      <c r="J61" s="136" t="s">
        <v>8367</v>
      </c>
    </row>
    <row r="62" spans="1:20" s="136" customFormat="1" ht="13.6" x14ac:dyDescent="0.2">
      <c r="A62" s="136" t="s">
        <v>8374</v>
      </c>
      <c r="B62" s="147">
        <v>2059</v>
      </c>
      <c r="C62" s="138" t="s">
        <v>8425</v>
      </c>
      <c r="D62" s="138" t="s">
        <v>8425</v>
      </c>
      <c r="E62" s="137" t="s">
        <v>8366</v>
      </c>
      <c r="F62" s="139"/>
      <c r="G62" s="136">
        <v>189258047</v>
      </c>
      <c r="H62" s="136">
        <v>3</v>
      </c>
      <c r="J62" s="136" t="s">
        <v>8367</v>
      </c>
    </row>
    <row r="63" spans="1:20" s="136" customFormat="1" ht="13.6" x14ac:dyDescent="0.2">
      <c r="A63" s="136" t="s">
        <v>8374</v>
      </c>
      <c r="B63" s="147">
        <v>2060</v>
      </c>
      <c r="C63" s="138" t="s">
        <v>8426</v>
      </c>
      <c r="D63" s="138" t="s">
        <v>8426</v>
      </c>
      <c r="E63" s="137" t="s">
        <v>8366</v>
      </c>
      <c r="F63" s="139"/>
      <c r="G63" s="136">
        <v>158760600</v>
      </c>
      <c r="H63" s="136">
        <v>3</v>
      </c>
      <c r="J63" s="136" t="s">
        <v>8367</v>
      </c>
    </row>
    <row r="64" spans="1:20" s="136" customFormat="1" ht="13.6" x14ac:dyDescent="0.2">
      <c r="A64" s="136" t="s">
        <v>8374</v>
      </c>
      <c r="B64" s="147">
        <v>2061</v>
      </c>
      <c r="C64" s="138" t="s">
        <v>17015</v>
      </c>
      <c r="D64" s="138" t="s">
        <v>17015</v>
      </c>
      <c r="E64" s="137" t="s">
        <v>8366</v>
      </c>
      <c r="F64" s="139"/>
      <c r="G64" s="136">
        <v>74607346</v>
      </c>
      <c r="H64" s="136">
        <v>3</v>
      </c>
      <c r="J64" s="136" t="s">
        <v>8367</v>
      </c>
    </row>
    <row r="65" spans="1:20" s="136" customFormat="1" ht="13.6" x14ac:dyDescent="0.2">
      <c r="A65" s="136" t="s">
        <v>8374</v>
      </c>
      <c r="B65" s="147">
        <v>2062</v>
      </c>
      <c r="C65" s="138" t="s">
        <v>8427</v>
      </c>
      <c r="D65" s="138" t="s">
        <v>8427</v>
      </c>
      <c r="E65" s="137" t="s">
        <v>8366</v>
      </c>
      <c r="F65" s="139"/>
      <c r="G65" s="136">
        <v>49427325</v>
      </c>
      <c r="H65" s="136">
        <v>3</v>
      </c>
      <c r="J65" s="136" t="s">
        <v>8367</v>
      </c>
    </row>
    <row r="66" spans="1:20" s="136" customFormat="1" ht="13.6" x14ac:dyDescent="0.2">
      <c r="A66" s="136" t="s">
        <v>8374</v>
      </c>
      <c r="B66" s="147">
        <v>2063</v>
      </c>
      <c r="C66" s="138" t="s">
        <v>8428</v>
      </c>
      <c r="D66" s="138" t="s">
        <v>8428</v>
      </c>
      <c r="E66" s="137" t="s">
        <v>8366</v>
      </c>
      <c r="F66" s="139"/>
      <c r="G66" s="136">
        <v>136486200</v>
      </c>
      <c r="H66" s="136">
        <v>3</v>
      </c>
      <c r="J66" s="136" t="s">
        <v>8367</v>
      </c>
    </row>
    <row r="67" spans="1:20" s="136" customFormat="1" ht="13.6" x14ac:dyDescent="0.2">
      <c r="A67" s="136" t="s">
        <v>8374</v>
      </c>
      <c r="B67" s="147">
        <v>2064</v>
      </c>
      <c r="C67" s="138" t="s">
        <v>8429</v>
      </c>
      <c r="D67" s="138" t="s">
        <v>8429</v>
      </c>
      <c r="E67" s="137" t="s">
        <v>8366</v>
      </c>
      <c r="F67" s="139"/>
      <c r="G67" s="136">
        <v>80955291</v>
      </c>
      <c r="H67" s="136">
        <v>3</v>
      </c>
      <c r="J67" s="136" t="s">
        <v>8367</v>
      </c>
    </row>
    <row r="68" spans="1:20" s="136" customFormat="1" ht="13.6" x14ac:dyDescent="0.2">
      <c r="A68" s="136" t="s">
        <v>8374</v>
      </c>
      <c r="B68" s="147">
        <v>2065</v>
      </c>
      <c r="C68" s="138" t="s">
        <v>8430</v>
      </c>
      <c r="D68" s="138" t="s">
        <v>8430</v>
      </c>
      <c r="E68" s="137" t="s">
        <v>8366</v>
      </c>
      <c r="F68" s="139"/>
      <c r="G68" s="136">
        <v>133977900.00000001</v>
      </c>
      <c r="H68" s="136">
        <v>3</v>
      </c>
      <c r="J68" s="136" t="s">
        <v>8367</v>
      </c>
    </row>
    <row r="69" spans="1:20" s="136" customFormat="1" ht="13.6" x14ac:dyDescent="0.2">
      <c r="A69" s="136" t="s">
        <v>8374</v>
      </c>
      <c r="B69" s="147">
        <v>2066</v>
      </c>
      <c r="C69" s="138" t="s">
        <v>8431</v>
      </c>
      <c r="D69" s="138" t="s">
        <v>8431</v>
      </c>
      <c r="E69" s="137" t="s">
        <v>8366</v>
      </c>
      <c r="F69" s="139"/>
      <c r="G69" s="136">
        <v>29739107</v>
      </c>
      <c r="H69" s="136">
        <v>3</v>
      </c>
      <c r="J69" s="136" t="s">
        <v>8367</v>
      </c>
    </row>
    <row r="70" spans="1:20" s="136" customFormat="1" ht="13.6" x14ac:dyDescent="0.2">
      <c r="A70" s="136" t="s">
        <v>8374</v>
      </c>
      <c r="B70" s="147">
        <v>2067</v>
      </c>
      <c r="C70" s="138" t="s">
        <v>17071</v>
      </c>
      <c r="D70" s="138" t="s">
        <v>17071</v>
      </c>
      <c r="E70" s="137" t="s">
        <v>8366</v>
      </c>
      <c r="F70" s="139"/>
      <c r="G70" s="136">
        <v>80920050</v>
      </c>
      <c r="H70" s="136">
        <v>3</v>
      </c>
      <c r="J70" s="136" t="s">
        <v>8367</v>
      </c>
    </row>
    <row r="71" spans="1:20" s="136" customFormat="1" ht="13.6" x14ac:dyDescent="0.2">
      <c r="A71" s="136" t="s">
        <v>8374</v>
      </c>
      <c r="B71" s="147">
        <v>2068</v>
      </c>
      <c r="C71" s="138" t="s">
        <v>8432</v>
      </c>
      <c r="D71" s="138" t="s">
        <v>8432</v>
      </c>
      <c r="E71" s="137" t="s">
        <v>8366</v>
      </c>
      <c r="F71" s="139"/>
      <c r="G71" s="136">
        <v>120084392</v>
      </c>
      <c r="H71" s="136">
        <v>3</v>
      </c>
      <c r="J71" s="136" t="s">
        <v>8367</v>
      </c>
    </row>
    <row r="72" spans="1:20" s="136" customFormat="1" ht="13.6" x14ac:dyDescent="0.2">
      <c r="A72" s="136" t="s">
        <v>8374</v>
      </c>
      <c r="B72" s="147">
        <v>2069</v>
      </c>
      <c r="C72" s="138" t="s">
        <v>8433</v>
      </c>
      <c r="D72" s="138" t="s">
        <v>8433</v>
      </c>
      <c r="E72" s="137" t="s">
        <v>8366</v>
      </c>
      <c r="F72" s="139"/>
      <c r="G72" s="136">
        <v>398891300</v>
      </c>
      <c r="H72" s="136">
        <v>2</v>
      </c>
      <c r="J72" s="136" t="s">
        <v>8367</v>
      </c>
    </row>
    <row r="73" spans="1:20" s="136" customFormat="1" ht="13.6" x14ac:dyDescent="0.2">
      <c r="A73" s="136" t="s">
        <v>8374</v>
      </c>
      <c r="B73" s="147">
        <v>2070</v>
      </c>
      <c r="C73" s="138" t="s">
        <v>8434</v>
      </c>
      <c r="D73" s="138" t="s">
        <v>8434</v>
      </c>
      <c r="E73" s="137" t="s">
        <v>8366</v>
      </c>
      <c r="F73" s="139"/>
      <c r="G73" s="136">
        <v>49528648</v>
      </c>
      <c r="H73" s="136">
        <v>3</v>
      </c>
      <c r="J73" s="136" t="s">
        <v>8367</v>
      </c>
    </row>
    <row r="74" spans="1:20" s="136" customFormat="1" ht="13.6" x14ac:dyDescent="0.2">
      <c r="A74" s="136" t="s">
        <v>8374</v>
      </c>
      <c r="B74" s="147">
        <v>2071</v>
      </c>
      <c r="C74" s="138" t="s">
        <v>8435</v>
      </c>
      <c r="D74" s="138" t="s">
        <v>8435</v>
      </c>
      <c r="E74" s="137" t="s">
        <v>8366</v>
      </c>
      <c r="F74" s="139"/>
      <c r="G74" s="136">
        <v>83115970</v>
      </c>
      <c r="H74" s="136">
        <v>3</v>
      </c>
      <c r="J74" s="136" t="s">
        <v>8367</v>
      </c>
    </row>
    <row r="75" spans="1:20" s="136" customFormat="1" ht="13.6" x14ac:dyDescent="0.2">
      <c r="A75" s="136" t="s">
        <v>8374</v>
      </c>
      <c r="B75" s="147">
        <v>2072</v>
      </c>
      <c r="C75" s="138" t="s">
        <v>8436</v>
      </c>
      <c r="D75" s="138" t="s">
        <v>8436</v>
      </c>
      <c r="E75" s="137" t="s">
        <v>8366</v>
      </c>
      <c r="F75" s="139"/>
      <c r="G75" s="136">
        <v>138606617</v>
      </c>
      <c r="H75" s="136">
        <v>3</v>
      </c>
      <c r="J75" s="136" t="s">
        <v>8367</v>
      </c>
    </row>
    <row r="76" spans="1:20" s="136" customFormat="1" ht="13.6" x14ac:dyDescent="0.2">
      <c r="A76" s="136" t="s">
        <v>8374</v>
      </c>
      <c r="B76" s="147">
        <v>2073</v>
      </c>
      <c r="C76" s="138" t="s">
        <v>8437</v>
      </c>
      <c r="D76" s="138" t="s">
        <v>8437</v>
      </c>
      <c r="E76" s="137" t="s">
        <v>8366</v>
      </c>
      <c r="F76" s="139"/>
      <c r="G76" s="136">
        <v>212680900</v>
      </c>
      <c r="H76" s="136">
        <v>2</v>
      </c>
      <c r="J76" s="136" t="s">
        <v>8367</v>
      </c>
      <c r="R76" s="136" t="s">
        <v>8379</v>
      </c>
      <c r="S76" s="136" t="s">
        <v>8367</v>
      </c>
      <c r="T76" s="136" t="s">
        <v>8377</v>
      </c>
    </row>
    <row r="77" spans="1:20" s="136" customFormat="1" ht="13.6" x14ac:dyDescent="0.2">
      <c r="A77" s="136" t="s">
        <v>8374</v>
      </c>
      <c r="B77" s="147">
        <v>2074</v>
      </c>
      <c r="C77" s="138" t="s">
        <v>8438</v>
      </c>
      <c r="D77" s="138" t="s">
        <v>8438</v>
      </c>
      <c r="E77" s="137" t="s">
        <v>8366</v>
      </c>
      <c r="F77" s="139"/>
      <c r="G77" s="136">
        <v>324649500</v>
      </c>
      <c r="H77" s="136">
        <v>2</v>
      </c>
      <c r="J77" s="136" t="s">
        <v>8367</v>
      </c>
    </row>
    <row r="78" spans="1:20" s="136" customFormat="1" ht="13.6" x14ac:dyDescent="0.2">
      <c r="A78" s="136" t="s">
        <v>8374</v>
      </c>
      <c r="B78" s="147">
        <v>2075</v>
      </c>
      <c r="C78" s="138" t="s">
        <v>8439</v>
      </c>
      <c r="D78" s="138" t="s">
        <v>8439</v>
      </c>
      <c r="E78" s="137" t="s">
        <v>8366</v>
      </c>
      <c r="F78" s="139"/>
      <c r="G78" s="136">
        <v>70656200</v>
      </c>
      <c r="H78" s="136">
        <v>3</v>
      </c>
      <c r="J78" s="136" t="s">
        <v>8367</v>
      </c>
      <c r="R78" s="136" t="s">
        <v>8379</v>
      </c>
      <c r="S78" s="136" t="s">
        <v>8367</v>
      </c>
      <c r="T78" s="136" t="s">
        <v>8377</v>
      </c>
    </row>
    <row r="79" spans="1:20" s="136" customFormat="1" ht="13.6" x14ac:dyDescent="0.2">
      <c r="A79" s="136" t="s">
        <v>8374</v>
      </c>
      <c r="B79" s="147">
        <v>2076</v>
      </c>
      <c r="C79" s="138" t="s">
        <v>8440</v>
      </c>
      <c r="D79" s="138" t="s">
        <v>8440</v>
      </c>
      <c r="E79" s="137" t="s">
        <v>8366</v>
      </c>
      <c r="F79" s="139"/>
      <c r="G79" s="136">
        <v>128035190</v>
      </c>
      <c r="H79" s="136">
        <v>3</v>
      </c>
      <c r="J79" s="136" t="s">
        <v>8367</v>
      </c>
    </row>
    <row r="80" spans="1:20" s="136" customFormat="1" ht="13.6" x14ac:dyDescent="0.2">
      <c r="A80" s="136" t="s">
        <v>8374</v>
      </c>
      <c r="B80" s="147">
        <v>2077</v>
      </c>
      <c r="C80" s="138" t="s">
        <v>8441</v>
      </c>
      <c r="D80" s="138" t="s">
        <v>8441</v>
      </c>
      <c r="E80" s="137" t="s">
        <v>8366</v>
      </c>
      <c r="F80" s="139"/>
      <c r="G80" s="136">
        <v>57535680</v>
      </c>
      <c r="H80" s="136">
        <v>3</v>
      </c>
      <c r="J80" s="136" t="s">
        <v>8367</v>
      </c>
    </row>
    <row r="81" spans="1:20" s="136" customFormat="1" ht="13.6" x14ac:dyDescent="0.2">
      <c r="A81" s="136" t="s">
        <v>8374</v>
      </c>
      <c r="B81" s="147">
        <v>2078</v>
      </c>
      <c r="C81" s="138" t="s">
        <v>17119</v>
      </c>
      <c r="D81" s="138" t="s">
        <v>17119</v>
      </c>
      <c r="E81" s="137" t="s">
        <v>8366</v>
      </c>
      <c r="F81" s="139"/>
      <c r="G81" s="136">
        <v>46684938</v>
      </c>
      <c r="H81" s="136">
        <v>3</v>
      </c>
      <c r="J81" s="136" t="s">
        <v>8367</v>
      </c>
    </row>
    <row r="82" spans="1:20" s="136" customFormat="1" ht="13.6" x14ac:dyDescent="0.2">
      <c r="A82" s="136" t="s">
        <v>8374</v>
      </c>
      <c r="B82" s="147">
        <v>2079</v>
      </c>
      <c r="C82" s="138" t="s">
        <v>8442</v>
      </c>
      <c r="D82" s="138" t="s">
        <v>8442</v>
      </c>
      <c r="E82" s="137" t="s">
        <v>8366</v>
      </c>
      <c r="F82" s="139"/>
      <c r="G82" s="136">
        <v>127991093</v>
      </c>
      <c r="H82" s="136">
        <v>3</v>
      </c>
      <c r="J82" s="136" t="s">
        <v>8367</v>
      </c>
    </row>
    <row r="83" spans="1:20" s="136" customFormat="1" ht="13.6" x14ac:dyDescent="0.2">
      <c r="A83" s="136" t="s">
        <v>8374</v>
      </c>
      <c r="B83" s="147">
        <v>2080</v>
      </c>
      <c r="C83" s="138" t="s">
        <v>8443</v>
      </c>
      <c r="D83" s="138" t="s">
        <v>8443</v>
      </c>
      <c r="E83" s="137" t="s">
        <v>8366</v>
      </c>
      <c r="F83" s="139"/>
      <c r="G83" s="136">
        <v>87477445</v>
      </c>
      <c r="H83" s="136">
        <v>3</v>
      </c>
      <c r="J83" s="136" t="s">
        <v>8367</v>
      </c>
    </row>
    <row r="84" spans="1:20" s="136" customFormat="1" ht="13.6" x14ac:dyDescent="0.2">
      <c r="A84" s="136" t="s">
        <v>8374</v>
      </c>
      <c r="B84" s="147">
        <v>2081</v>
      </c>
      <c r="C84" s="138" t="s">
        <v>8444</v>
      </c>
      <c r="D84" s="138" t="s">
        <v>8444</v>
      </c>
      <c r="E84" s="137" t="s">
        <v>8366</v>
      </c>
      <c r="F84" s="139"/>
      <c r="G84" s="136">
        <v>862407816</v>
      </c>
      <c r="H84" s="136">
        <v>2</v>
      </c>
      <c r="J84" s="136" t="s">
        <v>8367</v>
      </c>
    </row>
    <row r="85" spans="1:20" s="136" customFormat="1" ht="13.6" x14ac:dyDescent="0.2">
      <c r="A85" s="136" t="s">
        <v>8374</v>
      </c>
      <c r="B85" s="147">
        <v>2082</v>
      </c>
      <c r="C85" s="138" t="s">
        <v>8445</v>
      </c>
      <c r="D85" s="138" t="s">
        <v>8445</v>
      </c>
      <c r="E85" s="137" t="s">
        <v>8366</v>
      </c>
      <c r="F85" s="139"/>
      <c r="G85" s="136">
        <v>18823517</v>
      </c>
      <c r="H85" s="136">
        <v>3</v>
      </c>
      <c r="J85" s="136" t="s">
        <v>8367</v>
      </c>
    </row>
    <row r="86" spans="1:20" s="136" customFormat="1" ht="13.6" x14ac:dyDescent="0.2">
      <c r="A86" s="136" t="s">
        <v>8374</v>
      </c>
      <c r="B86" s="147">
        <v>2083</v>
      </c>
      <c r="C86" s="138" t="s">
        <v>8446</v>
      </c>
      <c r="D86" s="138" t="s">
        <v>8446</v>
      </c>
      <c r="E86" s="137" t="s">
        <v>8366</v>
      </c>
      <c r="F86" s="139"/>
      <c r="G86" s="136">
        <v>34841712</v>
      </c>
      <c r="H86" s="136">
        <v>3</v>
      </c>
      <c r="J86" s="136" t="s">
        <v>8367</v>
      </c>
    </row>
    <row r="87" spans="1:20" s="136" customFormat="1" ht="13.6" x14ac:dyDescent="0.2">
      <c r="A87" s="136" t="s">
        <v>8374</v>
      </c>
      <c r="B87" s="147">
        <v>2084</v>
      </c>
      <c r="C87" s="138" t="s">
        <v>8447</v>
      </c>
      <c r="D87" s="138" t="s">
        <v>8447</v>
      </c>
      <c r="E87" s="137" t="s">
        <v>8366</v>
      </c>
      <c r="F87" s="139"/>
      <c r="G87" s="136">
        <v>69079679</v>
      </c>
      <c r="H87" s="136">
        <v>3</v>
      </c>
      <c r="J87" s="136" t="s">
        <v>8367</v>
      </c>
    </row>
    <row r="88" spans="1:20" s="136" customFormat="1" ht="13.6" x14ac:dyDescent="0.2">
      <c r="A88" s="136" t="s">
        <v>8374</v>
      </c>
      <c r="B88" s="147">
        <v>2085</v>
      </c>
      <c r="C88" s="138" t="s">
        <v>8448</v>
      </c>
      <c r="D88" s="138" t="s">
        <v>8448</v>
      </c>
      <c r="E88" s="137" t="s">
        <v>8366</v>
      </c>
      <c r="F88" s="139"/>
      <c r="G88" s="136">
        <v>65366665.999999993</v>
      </c>
      <c r="H88" s="136">
        <v>3</v>
      </c>
      <c r="J88" s="136" t="s">
        <v>8367</v>
      </c>
    </row>
    <row r="89" spans="1:20" s="136" customFormat="1" ht="13.6" x14ac:dyDescent="0.2">
      <c r="A89" s="136" t="s">
        <v>8374</v>
      </c>
      <c r="B89" s="147">
        <v>2086</v>
      </c>
      <c r="C89" s="138" t="s">
        <v>8449</v>
      </c>
      <c r="D89" s="138" t="s">
        <v>8449</v>
      </c>
      <c r="E89" s="137" t="s">
        <v>8366</v>
      </c>
      <c r="F89" s="139"/>
      <c r="G89" s="136">
        <v>511220829</v>
      </c>
      <c r="H89" s="136">
        <v>3</v>
      </c>
      <c r="J89" s="136" t="s">
        <v>8367</v>
      </c>
    </row>
    <row r="90" spans="1:20" s="136" customFormat="1" ht="13.6" x14ac:dyDescent="0.2">
      <c r="A90" s="136" t="s">
        <v>8374</v>
      </c>
      <c r="B90" s="147">
        <v>2901</v>
      </c>
      <c r="C90" s="138" t="s">
        <v>8450</v>
      </c>
      <c r="D90" s="138" t="s">
        <v>8450</v>
      </c>
      <c r="E90" s="137" t="s">
        <v>8366</v>
      </c>
      <c r="F90" s="139"/>
      <c r="G90" s="136">
        <v>116833799.99999999</v>
      </c>
      <c r="H90" s="136">
        <v>3</v>
      </c>
      <c r="J90" s="136" t="s">
        <v>8367</v>
      </c>
      <c r="R90" s="136" t="s">
        <v>8379</v>
      </c>
      <c r="S90" s="136" t="s">
        <v>8367</v>
      </c>
      <c r="T90" s="136" t="s">
        <v>8377</v>
      </c>
    </row>
    <row r="91" spans="1:20" s="136" customFormat="1" ht="13.6" x14ac:dyDescent="0.2">
      <c r="A91" s="136" t="s">
        <v>8451</v>
      </c>
      <c r="B91" s="147">
        <v>3001</v>
      </c>
      <c r="C91" s="138" t="s">
        <v>8452</v>
      </c>
      <c r="D91" s="138" t="s">
        <v>8452</v>
      </c>
      <c r="E91" s="137" t="s">
        <v>8366</v>
      </c>
      <c r="F91" s="139"/>
      <c r="G91" s="136">
        <v>14669574</v>
      </c>
      <c r="H91" s="136">
        <v>3</v>
      </c>
      <c r="J91" s="136" t="s">
        <v>8367</v>
      </c>
    </row>
    <row r="92" spans="1:20" s="136" customFormat="1" ht="13.6" x14ac:dyDescent="0.2">
      <c r="A92" s="136" t="s">
        <v>8451</v>
      </c>
      <c r="B92" s="147">
        <v>3002</v>
      </c>
      <c r="C92" s="138" t="s">
        <v>8453</v>
      </c>
      <c r="D92" s="138" t="s">
        <v>8453</v>
      </c>
      <c r="E92" s="137" t="s">
        <v>8366</v>
      </c>
      <c r="F92" s="139"/>
      <c r="G92" s="136">
        <v>66635352</v>
      </c>
      <c r="H92" s="136">
        <v>3</v>
      </c>
      <c r="J92" s="136" t="s">
        <v>8367</v>
      </c>
    </row>
    <row r="93" spans="1:20" s="136" customFormat="1" ht="13.6" x14ac:dyDescent="0.2">
      <c r="A93" s="136" t="s">
        <v>8451</v>
      </c>
      <c r="B93" s="147">
        <v>3003</v>
      </c>
      <c r="C93" s="138" t="s">
        <v>8454</v>
      </c>
      <c r="D93" s="138" t="s">
        <v>8454</v>
      </c>
      <c r="E93" s="137" t="s">
        <v>8366</v>
      </c>
      <c r="F93" s="139"/>
      <c r="G93" s="136">
        <v>25836590</v>
      </c>
      <c r="H93" s="136">
        <v>3</v>
      </c>
      <c r="J93" s="136" t="s">
        <v>8367</v>
      </c>
    </row>
    <row r="94" spans="1:20" s="136" customFormat="1" ht="13.6" x14ac:dyDescent="0.2">
      <c r="A94" s="136" t="s">
        <v>8451</v>
      </c>
      <c r="B94" s="147">
        <v>3004</v>
      </c>
      <c r="C94" s="138" t="s">
        <v>8455</v>
      </c>
      <c r="D94" s="138" t="s">
        <v>8455</v>
      </c>
      <c r="E94" s="137" t="s">
        <v>8366</v>
      </c>
      <c r="F94" s="139"/>
      <c r="G94" s="136">
        <v>18472816</v>
      </c>
      <c r="H94" s="136">
        <v>3</v>
      </c>
      <c r="J94" s="136" t="s">
        <v>8456</v>
      </c>
    </row>
    <row r="95" spans="1:20" s="136" customFormat="1" ht="13.6" x14ac:dyDescent="0.2">
      <c r="A95" s="136" t="s">
        <v>8451</v>
      </c>
      <c r="B95" s="147">
        <v>3005</v>
      </c>
      <c r="C95" s="138" t="s">
        <v>8457</v>
      </c>
      <c r="D95" s="138" t="s">
        <v>8457</v>
      </c>
      <c r="E95" s="137" t="s">
        <v>8366</v>
      </c>
      <c r="F95" s="139"/>
      <c r="G95" s="136">
        <v>61542700.000000007</v>
      </c>
      <c r="H95" s="136">
        <v>2</v>
      </c>
      <c r="J95" s="136" t="s">
        <v>8367</v>
      </c>
    </row>
    <row r="96" spans="1:20" s="136" customFormat="1" ht="13.6" x14ac:dyDescent="0.2">
      <c r="A96" s="136" t="s">
        <v>8451</v>
      </c>
      <c r="B96" s="147">
        <v>3006</v>
      </c>
      <c r="C96" s="138" t="s">
        <v>8458</v>
      </c>
      <c r="D96" s="138" t="s">
        <v>8458</v>
      </c>
      <c r="E96" s="137" t="s">
        <v>8366</v>
      </c>
      <c r="F96" s="139"/>
      <c r="G96" s="136">
        <v>14397787</v>
      </c>
      <c r="H96" s="136">
        <v>3</v>
      </c>
      <c r="J96" s="136" t="s">
        <v>8367</v>
      </c>
    </row>
    <row r="97" spans="1:20" s="136" customFormat="1" ht="13.6" x14ac:dyDescent="0.2">
      <c r="A97" s="136" t="s">
        <v>8451</v>
      </c>
      <c r="B97" s="147">
        <v>3007</v>
      </c>
      <c r="C97" s="138" t="s">
        <v>8459</v>
      </c>
      <c r="D97" s="138" t="s">
        <v>8459</v>
      </c>
      <c r="E97" s="137" t="s">
        <v>8366</v>
      </c>
      <c r="F97" s="139"/>
      <c r="G97" s="136">
        <v>4387155</v>
      </c>
      <c r="H97" s="136">
        <v>3</v>
      </c>
      <c r="J97" s="136" t="s">
        <v>8367</v>
      </c>
    </row>
    <row r="98" spans="1:20" s="136" customFormat="1" ht="13.6" x14ac:dyDescent="0.2">
      <c r="A98" s="136" t="s">
        <v>8451</v>
      </c>
      <c r="B98" s="147">
        <v>3008</v>
      </c>
      <c r="C98" s="138" t="s">
        <v>8460</v>
      </c>
      <c r="D98" s="138" t="s">
        <v>8460</v>
      </c>
      <c r="E98" s="137" t="s">
        <v>8366</v>
      </c>
      <c r="F98" s="139"/>
      <c r="G98" s="136">
        <v>14558835.999999998</v>
      </c>
      <c r="H98" s="136">
        <v>3</v>
      </c>
      <c r="J98" s="136" t="s">
        <v>8367</v>
      </c>
    </row>
    <row r="99" spans="1:20" s="136" customFormat="1" ht="13.6" x14ac:dyDescent="0.2">
      <c r="A99" s="136" t="s">
        <v>8451</v>
      </c>
      <c r="B99" s="147">
        <v>3009</v>
      </c>
      <c r="C99" s="136" t="s">
        <v>8461</v>
      </c>
      <c r="D99" s="136" t="s">
        <v>8462</v>
      </c>
      <c r="E99" s="137" t="s">
        <v>8366</v>
      </c>
      <c r="F99" s="139"/>
      <c r="G99" s="136">
        <v>129860503.00000001</v>
      </c>
      <c r="H99" s="136">
        <v>1</v>
      </c>
      <c r="J99" s="136" t="s">
        <v>8367</v>
      </c>
      <c r="L99" s="136" t="s">
        <v>8463</v>
      </c>
      <c r="M99" s="136" t="s">
        <v>8456</v>
      </c>
      <c r="N99" s="136" t="s">
        <v>8464</v>
      </c>
      <c r="R99" s="136" t="s">
        <v>8465</v>
      </c>
      <c r="S99" s="136" t="s">
        <v>8456</v>
      </c>
      <c r="T99" s="136" t="s">
        <v>8461</v>
      </c>
    </row>
    <row r="100" spans="1:20" s="136" customFormat="1" ht="13.6" x14ac:dyDescent="0.2">
      <c r="A100" s="136" t="s">
        <v>8451</v>
      </c>
      <c r="B100" s="147">
        <v>3010</v>
      </c>
      <c r="C100" s="138" t="s">
        <v>8466</v>
      </c>
      <c r="D100" s="138" t="s">
        <v>8466</v>
      </c>
      <c r="E100" s="137" t="s">
        <v>8366</v>
      </c>
      <c r="F100" s="139"/>
      <c r="G100" s="136">
        <v>19777677</v>
      </c>
      <c r="H100" s="136">
        <v>3</v>
      </c>
      <c r="J100" s="136" t="s">
        <v>8367</v>
      </c>
    </row>
    <row r="101" spans="1:20" s="136" customFormat="1" ht="13.6" x14ac:dyDescent="0.2">
      <c r="A101" s="136" t="s">
        <v>8451</v>
      </c>
      <c r="B101" s="147">
        <v>3011</v>
      </c>
      <c r="C101" s="138" t="s">
        <v>8467</v>
      </c>
      <c r="D101" s="138" t="s">
        <v>8467</v>
      </c>
      <c r="E101" s="137" t="s">
        <v>8366</v>
      </c>
      <c r="F101" s="139"/>
      <c r="G101" s="136">
        <v>19259507</v>
      </c>
      <c r="H101" s="136">
        <v>2</v>
      </c>
      <c r="J101" s="136" t="s">
        <v>8456</v>
      </c>
      <c r="R101" s="136" t="s">
        <v>8468</v>
      </c>
      <c r="S101" s="140" t="s">
        <v>8456</v>
      </c>
      <c r="T101" s="136" t="s">
        <v>8469</v>
      </c>
    </row>
    <row r="102" spans="1:20" s="136" customFormat="1" ht="13.6" x14ac:dyDescent="0.2">
      <c r="A102" s="136" t="s">
        <v>8451</v>
      </c>
      <c r="B102" s="147">
        <v>3012</v>
      </c>
      <c r="C102" s="138" t="s">
        <v>8470</v>
      </c>
      <c r="D102" s="138" t="s">
        <v>8470</v>
      </c>
      <c r="E102" s="137" t="s">
        <v>8366</v>
      </c>
      <c r="F102" s="139"/>
      <c r="G102" s="136">
        <v>18470900</v>
      </c>
      <c r="H102" s="136">
        <v>3</v>
      </c>
      <c r="J102" s="136" t="s">
        <v>8367</v>
      </c>
    </row>
    <row r="103" spans="1:20" s="136" customFormat="1" ht="13.6" x14ac:dyDescent="0.2">
      <c r="A103" s="136" t="s">
        <v>8451</v>
      </c>
      <c r="B103" s="147">
        <v>3013</v>
      </c>
      <c r="C103" s="138" t="s">
        <v>8471</v>
      </c>
      <c r="D103" s="138" t="s">
        <v>8471</v>
      </c>
      <c r="E103" s="137" t="s">
        <v>8366</v>
      </c>
      <c r="F103" s="139"/>
      <c r="G103" s="136">
        <v>18433139</v>
      </c>
      <c r="H103" s="136">
        <v>3</v>
      </c>
      <c r="J103" s="136" t="s">
        <v>8367</v>
      </c>
    </row>
    <row r="104" spans="1:20" s="136" customFormat="1" ht="13.6" x14ac:dyDescent="0.2">
      <c r="A104" s="136" t="s">
        <v>8451</v>
      </c>
      <c r="B104" s="147">
        <v>3014</v>
      </c>
      <c r="C104" s="136" t="s">
        <v>8472</v>
      </c>
      <c r="D104" s="136" t="s">
        <v>8473</v>
      </c>
      <c r="E104" s="137" t="s">
        <v>8366</v>
      </c>
      <c r="F104" s="139"/>
      <c r="G104" s="136">
        <v>201265845</v>
      </c>
      <c r="H104" s="136">
        <v>1</v>
      </c>
      <c r="J104" s="136" t="s">
        <v>8456</v>
      </c>
      <c r="L104" s="136" t="s">
        <v>8474</v>
      </c>
      <c r="M104" s="136" t="s">
        <v>8367</v>
      </c>
      <c r="N104" s="136" t="s">
        <v>8475</v>
      </c>
      <c r="R104" s="136" t="s">
        <v>8476</v>
      </c>
      <c r="S104" s="136" t="s">
        <v>8367</v>
      </c>
      <c r="T104" s="136" t="s">
        <v>8475</v>
      </c>
    </row>
    <row r="105" spans="1:20" s="136" customFormat="1" ht="13.6" x14ac:dyDescent="0.2">
      <c r="A105" s="136" t="s">
        <v>8451</v>
      </c>
      <c r="B105" s="147">
        <v>3015</v>
      </c>
      <c r="C105" s="138" t="s">
        <v>8477</v>
      </c>
      <c r="D105" s="138" t="s">
        <v>8477</v>
      </c>
      <c r="E105" s="137" t="s">
        <v>8366</v>
      </c>
      <c r="F105" s="139"/>
      <c r="G105" s="136">
        <v>42694000</v>
      </c>
      <c r="H105" s="136">
        <v>2</v>
      </c>
      <c r="J105" s="136" t="s">
        <v>8367</v>
      </c>
    </row>
    <row r="106" spans="1:20" s="136" customFormat="1" ht="13.6" x14ac:dyDescent="0.2">
      <c r="A106" s="136" t="s">
        <v>8451</v>
      </c>
      <c r="B106" s="147">
        <v>3016</v>
      </c>
      <c r="C106" s="138" t="s">
        <v>8478</v>
      </c>
      <c r="D106" s="138" t="s">
        <v>8478</v>
      </c>
      <c r="E106" s="137" t="s">
        <v>8366</v>
      </c>
      <c r="F106" s="139"/>
      <c r="G106" s="136">
        <v>8820194</v>
      </c>
      <c r="H106" s="136">
        <v>3</v>
      </c>
      <c r="J106" s="136" t="s">
        <v>8367</v>
      </c>
    </row>
    <row r="107" spans="1:20" s="136" customFormat="1" ht="13.6" x14ac:dyDescent="0.2">
      <c r="A107" s="136" t="s">
        <v>8451</v>
      </c>
      <c r="B107" s="147">
        <v>3017</v>
      </c>
      <c r="C107" s="138" t="s">
        <v>8479</v>
      </c>
      <c r="D107" s="138" t="s">
        <v>8479</v>
      </c>
      <c r="E107" s="137" t="s">
        <v>8366</v>
      </c>
      <c r="F107" s="139"/>
      <c r="G107" s="136">
        <v>1083702</v>
      </c>
      <c r="H107" s="136">
        <v>2</v>
      </c>
      <c r="J107" s="136" t="s">
        <v>8367</v>
      </c>
    </row>
    <row r="108" spans="1:20" s="136" customFormat="1" ht="13.6" x14ac:dyDescent="0.2">
      <c r="A108" s="136" t="s">
        <v>8451</v>
      </c>
      <c r="B108" s="147">
        <v>3018</v>
      </c>
      <c r="C108" s="138" t="s">
        <v>8480</v>
      </c>
      <c r="D108" s="138" t="s">
        <v>8480</v>
      </c>
      <c r="E108" s="137" t="s">
        <v>8366</v>
      </c>
      <c r="F108" s="139"/>
      <c r="G108" s="136">
        <v>34427986</v>
      </c>
      <c r="H108" s="136">
        <v>2</v>
      </c>
      <c r="J108" s="136" t="s">
        <v>8456</v>
      </c>
    </row>
    <row r="109" spans="1:20" s="136" customFormat="1" ht="13.6" x14ac:dyDescent="0.2">
      <c r="A109" s="136" t="s">
        <v>8451</v>
      </c>
      <c r="B109" s="147">
        <v>3019</v>
      </c>
      <c r="C109" s="138" t="s">
        <v>8481</v>
      </c>
      <c r="D109" s="138" t="s">
        <v>8481</v>
      </c>
      <c r="E109" s="137" t="s">
        <v>8366</v>
      </c>
      <c r="F109" s="139"/>
      <c r="G109" s="136">
        <v>70570900</v>
      </c>
      <c r="H109" s="136">
        <v>2</v>
      </c>
      <c r="J109" s="136" t="s">
        <v>8367</v>
      </c>
    </row>
    <row r="110" spans="1:20" s="136" customFormat="1" ht="13.6" x14ac:dyDescent="0.2">
      <c r="A110" s="136" t="s">
        <v>8451</v>
      </c>
      <c r="B110" s="147">
        <v>3020</v>
      </c>
      <c r="C110" s="138" t="s">
        <v>8482</v>
      </c>
      <c r="D110" s="138" t="s">
        <v>8482</v>
      </c>
      <c r="E110" s="137" t="s">
        <v>8366</v>
      </c>
      <c r="F110" s="139"/>
      <c r="G110" s="136">
        <v>11250000</v>
      </c>
      <c r="H110" s="136">
        <v>3</v>
      </c>
      <c r="J110" s="136" t="s">
        <v>8367</v>
      </c>
    </row>
    <row r="111" spans="1:20" s="136" customFormat="1" ht="13.6" x14ac:dyDescent="0.2">
      <c r="A111" s="136" t="s">
        <v>8451</v>
      </c>
      <c r="B111" s="147">
        <v>3021</v>
      </c>
      <c r="C111" s="138" t="s">
        <v>8483</v>
      </c>
      <c r="D111" s="138" t="s">
        <v>8483</v>
      </c>
      <c r="E111" s="137" t="s">
        <v>8366</v>
      </c>
      <c r="F111" s="139"/>
      <c r="G111" s="136">
        <v>50275886</v>
      </c>
      <c r="H111" s="136">
        <v>2</v>
      </c>
      <c r="J111" s="136" t="s">
        <v>8367</v>
      </c>
    </row>
    <row r="112" spans="1:20" s="136" customFormat="1" ht="13.6" x14ac:dyDescent="0.2">
      <c r="A112" s="136" t="s">
        <v>8451</v>
      </c>
      <c r="B112" s="147">
        <v>3022</v>
      </c>
      <c r="C112" s="138" t="s">
        <v>8484</v>
      </c>
      <c r="D112" s="138" t="s">
        <v>8484</v>
      </c>
      <c r="E112" s="137" t="s">
        <v>8366</v>
      </c>
      <c r="F112" s="139"/>
      <c r="G112" s="136">
        <v>9040390</v>
      </c>
      <c r="H112" s="136">
        <v>3</v>
      </c>
      <c r="J112" s="136" t="s">
        <v>8367</v>
      </c>
    </row>
    <row r="113" spans="1:20" s="136" customFormat="1" ht="13.6" x14ac:dyDescent="0.2">
      <c r="A113" s="136" t="s">
        <v>8451</v>
      </c>
      <c r="B113" s="147">
        <v>3023</v>
      </c>
      <c r="C113" s="138" t="s">
        <v>8485</v>
      </c>
      <c r="D113" s="138" t="s">
        <v>8485</v>
      </c>
      <c r="E113" s="137" t="s">
        <v>8366</v>
      </c>
      <c r="F113" s="139"/>
      <c r="G113" s="136">
        <v>34888204</v>
      </c>
      <c r="H113" s="136">
        <v>3</v>
      </c>
      <c r="J113" s="136" t="s">
        <v>8367</v>
      </c>
    </row>
    <row r="114" spans="1:20" s="136" customFormat="1" ht="13.6" x14ac:dyDescent="0.2">
      <c r="A114" s="136" t="s">
        <v>8451</v>
      </c>
      <c r="B114" s="147">
        <v>3024</v>
      </c>
      <c r="C114" s="138" t="s">
        <v>8486</v>
      </c>
      <c r="D114" s="138" t="s">
        <v>8486</v>
      </c>
      <c r="E114" s="137" t="s">
        <v>8366</v>
      </c>
      <c r="F114" s="139"/>
      <c r="G114" s="136">
        <v>9327958</v>
      </c>
      <c r="H114" s="136">
        <v>2</v>
      </c>
      <c r="J114" s="136" t="s">
        <v>8367</v>
      </c>
    </row>
    <row r="115" spans="1:20" s="136" customFormat="1" ht="13.6" x14ac:dyDescent="0.2">
      <c r="A115" s="136" t="s">
        <v>8451</v>
      </c>
      <c r="B115" s="147">
        <v>3025</v>
      </c>
      <c r="C115" s="138" t="s">
        <v>8487</v>
      </c>
      <c r="D115" s="138" t="s">
        <v>8487</v>
      </c>
      <c r="E115" s="137" t="s">
        <v>8366</v>
      </c>
      <c r="F115" s="139"/>
      <c r="G115" s="136">
        <v>12362348</v>
      </c>
      <c r="H115" s="136">
        <v>3</v>
      </c>
      <c r="J115" s="136" t="s">
        <v>8367</v>
      </c>
    </row>
    <row r="116" spans="1:20" s="136" customFormat="1" ht="13.6" x14ac:dyDescent="0.2">
      <c r="A116" s="136" t="s">
        <v>8451</v>
      </c>
      <c r="B116" s="147">
        <v>3026</v>
      </c>
      <c r="C116" s="138" t="s">
        <v>8488</v>
      </c>
      <c r="D116" s="138" t="s">
        <v>8488</v>
      </c>
      <c r="E116" s="137" t="s">
        <v>8366</v>
      </c>
      <c r="F116" s="139"/>
      <c r="G116" s="136">
        <v>7403238</v>
      </c>
      <c r="H116" s="136">
        <v>3</v>
      </c>
      <c r="J116" s="136" t="s">
        <v>8456</v>
      </c>
    </row>
    <row r="117" spans="1:20" s="136" customFormat="1" ht="13.6" x14ac:dyDescent="0.2">
      <c r="A117" s="136" t="s">
        <v>8451</v>
      </c>
      <c r="B117" s="147">
        <v>3027</v>
      </c>
      <c r="C117" s="138" t="s">
        <v>8489</v>
      </c>
      <c r="D117" s="138" t="s">
        <v>8489</v>
      </c>
      <c r="E117" s="137" t="s">
        <v>8366</v>
      </c>
      <c r="F117" s="139"/>
      <c r="G117" s="136">
        <v>15739453</v>
      </c>
      <c r="H117" s="136">
        <v>3</v>
      </c>
      <c r="J117" s="136" t="s">
        <v>8367</v>
      </c>
    </row>
    <row r="118" spans="1:20" s="136" customFormat="1" ht="13.6" x14ac:dyDescent="0.2">
      <c r="A118" s="136" t="s">
        <v>8451</v>
      </c>
      <c r="B118" s="147">
        <v>3028</v>
      </c>
      <c r="C118" s="138" t="s">
        <v>8490</v>
      </c>
      <c r="D118" s="138" t="s">
        <v>8490</v>
      </c>
      <c r="E118" s="137" t="s">
        <v>8366</v>
      </c>
      <c r="F118" s="139"/>
      <c r="G118" s="136">
        <v>20213756</v>
      </c>
      <c r="H118" s="136">
        <v>3</v>
      </c>
      <c r="J118" s="136" t="s">
        <v>8367</v>
      </c>
    </row>
    <row r="119" spans="1:20" s="136" customFormat="1" ht="13.6" x14ac:dyDescent="0.2">
      <c r="A119" s="136" t="s">
        <v>8451</v>
      </c>
      <c r="B119" s="147">
        <v>3029</v>
      </c>
      <c r="C119" s="138" t="s">
        <v>8491</v>
      </c>
      <c r="D119" s="138" t="s">
        <v>8491</v>
      </c>
      <c r="E119" s="137" t="s">
        <v>8366</v>
      </c>
      <c r="F119" s="139"/>
      <c r="G119" s="136">
        <v>18454265</v>
      </c>
      <c r="H119" s="136">
        <v>3</v>
      </c>
      <c r="J119" s="136" t="s">
        <v>8367</v>
      </c>
    </row>
    <row r="120" spans="1:20" s="136" customFormat="1" ht="13.6" x14ac:dyDescent="0.2">
      <c r="A120" s="136" t="s">
        <v>8451</v>
      </c>
      <c r="B120" s="147">
        <v>3030</v>
      </c>
      <c r="C120" s="138" t="s">
        <v>8492</v>
      </c>
      <c r="D120" s="138" t="s">
        <v>8492</v>
      </c>
      <c r="E120" s="137" t="s">
        <v>8366</v>
      </c>
      <c r="F120" s="139"/>
      <c r="G120" s="136">
        <v>7484278.0000000009</v>
      </c>
      <c r="H120" s="136">
        <v>3</v>
      </c>
      <c r="J120" s="136" t="s">
        <v>8456</v>
      </c>
    </row>
    <row r="121" spans="1:20" s="136" customFormat="1" ht="13.6" x14ac:dyDescent="0.2">
      <c r="A121" s="136" t="s">
        <v>8451</v>
      </c>
      <c r="B121" s="147">
        <v>3031</v>
      </c>
      <c r="C121" s="138" t="s">
        <v>8469</v>
      </c>
      <c r="D121" s="138" t="s">
        <v>8469</v>
      </c>
      <c r="E121" s="137" t="s">
        <v>8366</v>
      </c>
      <c r="F121" s="139"/>
      <c r="G121" s="136">
        <v>38509874</v>
      </c>
      <c r="H121" s="136">
        <v>1</v>
      </c>
      <c r="J121" s="136" t="s">
        <v>8456</v>
      </c>
      <c r="L121" s="136" t="s">
        <v>8493</v>
      </c>
      <c r="M121" s="136" t="s">
        <v>8367</v>
      </c>
      <c r="N121" s="136" t="s">
        <v>8469</v>
      </c>
      <c r="R121" s="136" t="s">
        <v>8468</v>
      </c>
      <c r="S121" s="136" t="s">
        <v>8456</v>
      </c>
      <c r="T121" s="136" t="s">
        <v>8469</v>
      </c>
    </row>
    <row r="122" spans="1:20" s="136" customFormat="1" ht="13.6" x14ac:dyDescent="0.2">
      <c r="A122" s="136" t="s">
        <v>8451</v>
      </c>
      <c r="B122" s="147">
        <v>3032</v>
      </c>
      <c r="C122" s="138" t="s">
        <v>8494</v>
      </c>
      <c r="D122" s="138" t="s">
        <v>8494</v>
      </c>
      <c r="E122" s="137" t="s">
        <v>8366</v>
      </c>
      <c r="F122" s="139"/>
      <c r="G122" s="136">
        <v>13688379</v>
      </c>
      <c r="H122" s="136">
        <v>3</v>
      </c>
      <c r="J122" s="136" t="s">
        <v>8367</v>
      </c>
      <c r="R122" s="136" t="s">
        <v>8465</v>
      </c>
      <c r="S122" s="136" t="s">
        <v>8456</v>
      </c>
      <c r="T122" s="136" t="s">
        <v>8461</v>
      </c>
    </row>
    <row r="123" spans="1:20" s="136" customFormat="1" ht="13.6" x14ac:dyDescent="0.2">
      <c r="A123" s="136" t="s">
        <v>8451</v>
      </c>
      <c r="B123" s="147">
        <v>3033</v>
      </c>
      <c r="C123" s="138" t="s">
        <v>8495</v>
      </c>
      <c r="D123" s="138" t="s">
        <v>8495</v>
      </c>
      <c r="E123" s="137" t="s">
        <v>8366</v>
      </c>
      <c r="F123" s="139"/>
      <c r="G123" s="136">
        <v>11880505</v>
      </c>
      <c r="H123" s="136">
        <v>3</v>
      </c>
      <c r="J123" s="136" t="s">
        <v>8367</v>
      </c>
    </row>
    <row r="124" spans="1:20" s="136" customFormat="1" ht="13.6" x14ac:dyDescent="0.2">
      <c r="A124" s="136" t="s">
        <v>8451</v>
      </c>
      <c r="B124" s="147">
        <v>3034</v>
      </c>
      <c r="C124" s="138" t="s">
        <v>8496</v>
      </c>
      <c r="D124" s="138" t="s">
        <v>8496</v>
      </c>
      <c r="E124" s="137" t="s">
        <v>8366</v>
      </c>
      <c r="F124" s="139"/>
      <c r="G124" s="136">
        <v>4359954</v>
      </c>
      <c r="H124" s="136">
        <v>2</v>
      </c>
      <c r="J124" s="136" t="s">
        <v>8456</v>
      </c>
    </row>
    <row r="125" spans="1:20" s="136" customFormat="1" ht="13.6" x14ac:dyDescent="0.2">
      <c r="A125" s="136" t="s">
        <v>8451</v>
      </c>
      <c r="B125" s="147">
        <v>3035</v>
      </c>
      <c r="C125" s="138" t="s">
        <v>8497</v>
      </c>
      <c r="D125" s="138" t="s">
        <v>8497</v>
      </c>
      <c r="E125" s="137" t="s">
        <v>8366</v>
      </c>
      <c r="F125" s="139"/>
      <c r="G125" s="136">
        <v>9538103</v>
      </c>
      <c r="H125" s="136">
        <v>3</v>
      </c>
      <c r="J125" s="136" t="s">
        <v>8367</v>
      </c>
    </row>
    <row r="126" spans="1:20" s="136" customFormat="1" ht="13.6" x14ac:dyDescent="0.2">
      <c r="A126" s="136" t="s">
        <v>8451</v>
      </c>
      <c r="B126" s="147">
        <v>3036</v>
      </c>
      <c r="C126" s="138" t="s">
        <v>8498</v>
      </c>
      <c r="D126" s="138" t="s">
        <v>8498</v>
      </c>
      <c r="E126" s="137" t="s">
        <v>8366</v>
      </c>
      <c r="F126" s="139"/>
      <c r="G126" s="136">
        <v>3378822</v>
      </c>
      <c r="H126" s="136">
        <v>3</v>
      </c>
      <c r="J126" s="136" t="s">
        <v>8367</v>
      </c>
    </row>
    <row r="127" spans="1:20" s="136" customFormat="1" ht="13.6" x14ac:dyDescent="0.2">
      <c r="A127" s="136" t="s">
        <v>8451</v>
      </c>
      <c r="B127" s="147">
        <v>3037</v>
      </c>
      <c r="C127" s="138" t="s">
        <v>8499</v>
      </c>
      <c r="D127" s="138" t="s">
        <v>8499</v>
      </c>
      <c r="E127" s="137" t="s">
        <v>8366</v>
      </c>
      <c r="F127" s="139"/>
      <c r="G127" s="136">
        <v>37927900</v>
      </c>
      <c r="H127" s="136">
        <v>3</v>
      </c>
      <c r="J127" s="136" t="s">
        <v>8367</v>
      </c>
    </row>
    <row r="128" spans="1:20" s="136" customFormat="1" ht="13.6" x14ac:dyDescent="0.2">
      <c r="A128" s="136" t="s">
        <v>8451</v>
      </c>
      <c r="B128" s="147">
        <v>3038</v>
      </c>
      <c r="C128" s="138" t="s">
        <v>8500</v>
      </c>
      <c r="D128" s="138" t="s">
        <v>8500</v>
      </c>
      <c r="E128" s="137" t="s">
        <v>8366</v>
      </c>
      <c r="F128" s="139"/>
      <c r="G128" s="136">
        <v>5563613</v>
      </c>
      <c r="H128" s="136">
        <v>3</v>
      </c>
      <c r="J128" s="136" t="s">
        <v>8367</v>
      </c>
    </row>
    <row r="129" spans="1:20" s="136" customFormat="1" ht="13.6" x14ac:dyDescent="0.2">
      <c r="A129" s="136" t="s">
        <v>8451</v>
      </c>
      <c r="B129" s="147">
        <v>3039</v>
      </c>
      <c r="C129" s="138" t="s">
        <v>8501</v>
      </c>
      <c r="D129" s="138" t="s">
        <v>8501</v>
      </c>
      <c r="E129" s="137" t="s">
        <v>8366</v>
      </c>
      <c r="F129" s="139"/>
      <c r="G129" s="136">
        <v>9512727</v>
      </c>
      <c r="H129" s="136">
        <v>3</v>
      </c>
      <c r="J129" s="136" t="s">
        <v>8367</v>
      </c>
    </row>
    <row r="130" spans="1:20" s="136" customFormat="1" ht="13.6" x14ac:dyDescent="0.2">
      <c r="A130" s="136" t="s">
        <v>8451</v>
      </c>
      <c r="B130" s="147">
        <v>3040</v>
      </c>
      <c r="C130" s="138" t="s">
        <v>8502</v>
      </c>
      <c r="D130" s="138" t="s">
        <v>8502</v>
      </c>
      <c r="E130" s="137" t="s">
        <v>8366</v>
      </c>
      <c r="F130" s="139"/>
      <c r="G130" s="136">
        <v>3504942</v>
      </c>
      <c r="H130" s="136">
        <v>3</v>
      </c>
      <c r="J130" s="136" t="s">
        <v>8456</v>
      </c>
    </row>
    <row r="131" spans="1:20" s="136" customFormat="1" ht="13.6" x14ac:dyDescent="0.2">
      <c r="A131" s="136" t="s">
        <v>8451</v>
      </c>
      <c r="B131" s="147">
        <v>3041</v>
      </c>
      <c r="C131" s="138" t="s">
        <v>8503</v>
      </c>
      <c r="D131" s="138" t="s">
        <v>8503</v>
      </c>
      <c r="E131" s="137" t="s">
        <v>8366</v>
      </c>
      <c r="F131" s="139"/>
      <c r="G131" s="136">
        <v>69707341</v>
      </c>
      <c r="H131" s="136">
        <v>2</v>
      </c>
      <c r="J131" s="136" t="s">
        <v>8367</v>
      </c>
    </row>
    <row r="132" spans="1:20" s="136" customFormat="1" ht="13.6" x14ac:dyDescent="0.2">
      <c r="A132" s="136" t="s">
        <v>8451</v>
      </c>
      <c r="B132" s="147">
        <v>3042</v>
      </c>
      <c r="C132" s="136" t="s">
        <v>8504</v>
      </c>
      <c r="D132" s="136" t="s">
        <v>8505</v>
      </c>
      <c r="E132" s="137" t="s">
        <v>8366</v>
      </c>
      <c r="F132" s="139"/>
      <c r="G132" s="136">
        <v>12653812</v>
      </c>
      <c r="H132" s="136">
        <v>3</v>
      </c>
      <c r="J132" s="136" t="s">
        <v>8456</v>
      </c>
    </row>
    <row r="133" spans="1:20" s="136" customFormat="1" ht="13.6" x14ac:dyDescent="0.2">
      <c r="A133" s="136" t="s">
        <v>8451</v>
      </c>
      <c r="B133" s="147">
        <v>3043</v>
      </c>
      <c r="C133" s="138" t="s">
        <v>8506</v>
      </c>
      <c r="D133" s="138" t="s">
        <v>8506</v>
      </c>
      <c r="E133" s="137" t="s">
        <v>8366</v>
      </c>
      <c r="F133" s="139"/>
      <c r="G133" s="136">
        <v>98165159</v>
      </c>
      <c r="H133" s="136">
        <v>3</v>
      </c>
      <c r="J133" s="136" t="s">
        <v>8367</v>
      </c>
    </row>
    <row r="134" spans="1:20" s="136" customFormat="1" ht="13.6" x14ac:dyDescent="0.2">
      <c r="A134" s="136" t="s">
        <v>8451</v>
      </c>
      <c r="B134" s="147">
        <v>3044</v>
      </c>
      <c r="C134" s="138" t="s">
        <v>8507</v>
      </c>
      <c r="D134" s="138" t="s">
        <v>8507</v>
      </c>
      <c r="E134" s="137" t="s">
        <v>8366</v>
      </c>
      <c r="F134" s="139"/>
      <c r="G134" s="136">
        <v>4098141</v>
      </c>
      <c r="H134" s="136">
        <v>2</v>
      </c>
      <c r="J134" s="136" t="s">
        <v>8367</v>
      </c>
    </row>
    <row r="135" spans="1:20" s="136" customFormat="1" ht="13.6" x14ac:dyDescent="0.2">
      <c r="A135" s="136" t="s">
        <v>8451</v>
      </c>
      <c r="B135" s="147">
        <v>3045</v>
      </c>
      <c r="C135" s="138" t="s">
        <v>8508</v>
      </c>
      <c r="D135" s="138" t="s">
        <v>8508</v>
      </c>
      <c r="E135" s="137" t="s">
        <v>8366</v>
      </c>
      <c r="F135" s="139"/>
      <c r="G135" s="136">
        <v>13571512</v>
      </c>
      <c r="H135" s="136">
        <v>3</v>
      </c>
      <c r="J135" s="136" t="s">
        <v>8367</v>
      </c>
    </row>
    <row r="136" spans="1:20" s="136" customFormat="1" ht="13.6" x14ac:dyDescent="0.2">
      <c r="A136" s="136" t="s">
        <v>8451</v>
      </c>
      <c r="B136" s="147">
        <v>3046</v>
      </c>
      <c r="C136" s="138" t="s">
        <v>8509</v>
      </c>
      <c r="D136" s="138" t="s">
        <v>8509</v>
      </c>
      <c r="E136" s="137" t="s">
        <v>8366</v>
      </c>
      <c r="F136" s="139"/>
      <c r="G136" s="136">
        <v>33841908</v>
      </c>
      <c r="H136" s="136">
        <v>3</v>
      </c>
      <c r="J136" s="136" t="s">
        <v>8456</v>
      </c>
    </row>
    <row r="137" spans="1:20" s="136" customFormat="1" ht="13.6" x14ac:dyDescent="0.2">
      <c r="A137" s="136" t="s">
        <v>8451</v>
      </c>
      <c r="B137" s="147">
        <v>3047</v>
      </c>
      <c r="C137" s="136" t="s">
        <v>8510</v>
      </c>
      <c r="D137" s="136" t="s">
        <v>8510</v>
      </c>
      <c r="E137" s="137" t="s">
        <v>8366</v>
      </c>
      <c r="F137" s="139"/>
      <c r="G137" s="136">
        <v>23509119</v>
      </c>
      <c r="H137" s="136">
        <v>2</v>
      </c>
      <c r="J137" s="136" t="s">
        <v>8456</v>
      </c>
    </row>
    <row r="138" spans="1:20" s="136" customFormat="1" ht="13.6" x14ac:dyDescent="0.2">
      <c r="A138" s="136" t="s">
        <v>8451</v>
      </c>
      <c r="B138" s="147">
        <v>3048</v>
      </c>
      <c r="C138" s="138" t="s">
        <v>8511</v>
      </c>
      <c r="D138" s="138" t="s">
        <v>8511</v>
      </c>
      <c r="E138" s="137" t="s">
        <v>8366</v>
      </c>
      <c r="F138" s="139"/>
      <c r="G138" s="136">
        <v>34661654</v>
      </c>
      <c r="H138" s="136">
        <v>2</v>
      </c>
      <c r="J138" s="136" t="s">
        <v>8456</v>
      </c>
    </row>
    <row r="139" spans="1:20" s="136" customFormat="1" ht="13.6" x14ac:dyDescent="0.2">
      <c r="A139" s="136" t="s">
        <v>8451</v>
      </c>
      <c r="B139" s="147">
        <v>3049</v>
      </c>
      <c r="C139" s="138" t="s">
        <v>8512</v>
      </c>
      <c r="D139" s="138" t="s">
        <v>8512</v>
      </c>
      <c r="E139" s="137" t="s">
        <v>8366</v>
      </c>
      <c r="F139" s="139"/>
      <c r="G139" s="136">
        <v>24907700</v>
      </c>
      <c r="H139" s="136">
        <v>2</v>
      </c>
      <c r="J139" s="136" t="s">
        <v>8367</v>
      </c>
    </row>
    <row r="140" spans="1:20" s="136" customFormat="1" ht="13.6" x14ac:dyDescent="0.2">
      <c r="A140" s="136" t="s">
        <v>8451</v>
      </c>
      <c r="B140" s="147">
        <v>3050</v>
      </c>
      <c r="C140" s="138" t="s">
        <v>8513</v>
      </c>
      <c r="D140" s="138" t="s">
        <v>8513</v>
      </c>
      <c r="E140" s="137" t="s">
        <v>8366</v>
      </c>
      <c r="F140" s="139"/>
      <c r="G140" s="136">
        <v>55267822</v>
      </c>
      <c r="H140" s="136">
        <v>2</v>
      </c>
      <c r="J140" s="136" t="s">
        <v>8456</v>
      </c>
      <c r="R140" s="136" t="s">
        <v>8476</v>
      </c>
      <c r="S140" s="136" t="s">
        <v>8367</v>
      </c>
      <c r="T140" s="136" t="s">
        <v>8475</v>
      </c>
    </row>
    <row r="141" spans="1:20" s="136" customFormat="1" ht="13.6" x14ac:dyDescent="0.2">
      <c r="A141" s="136" t="s">
        <v>8451</v>
      </c>
      <c r="B141" s="147">
        <v>3051</v>
      </c>
      <c r="C141" s="136" t="s">
        <v>8514</v>
      </c>
      <c r="D141" s="136" t="s">
        <v>8515</v>
      </c>
      <c r="E141" s="137" t="s">
        <v>8366</v>
      </c>
      <c r="F141" s="139"/>
      <c r="G141" s="136">
        <v>21815853.000000004</v>
      </c>
      <c r="H141" s="136">
        <v>3</v>
      </c>
      <c r="J141" s="136" t="s">
        <v>8367</v>
      </c>
    </row>
    <row r="142" spans="1:20" s="136" customFormat="1" ht="13.6" x14ac:dyDescent="0.2">
      <c r="A142" s="136" t="s">
        <v>8451</v>
      </c>
      <c r="B142" s="147">
        <v>3052</v>
      </c>
      <c r="C142" s="138" t="s">
        <v>8516</v>
      </c>
      <c r="D142" s="138" t="s">
        <v>8516</v>
      </c>
      <c r="E142" s="137" t="s">
        <v>8366</v>
      </c>
      <c r="F142" s="139"/>
      <c r="G142" s="136">
        <v>19324451</v>
      </c>
      <c r="H142" s="136">
        <v>3</v>
      </c>
      <c r="J142" s="136" t="s">
        <v>8367</v>
      </c>
    </row>
    <row r="143" spans="1:20" s="136" customFormat="1" ht="13.6" x14ac:dyDescent="0.2">
      <c r="A143" s="136" t="s">
        <v>8451</v>
      </c>
      <c r="B143" s="147">
        <v>3053</v>
      </c>
      <c r="C143" s="138" t="s">
        <v>8517</v>
      </c>
      <c r="D143" s="138" t="s">
        <v>8517</v>
      </c>
      <c r="E143" s="137" t="s">
        <v>8366</v>
      </c>
      <c r="F143" s="139"/>
      <c r="G143" s="136">
        <v>114599725</v>
      </c>
      <c r="H143" s="136">
        <v>2</v>
      </c>
      <c r="J143" s="136" t="s">
        <v>8367</v>
      </c>
    </row>
    <row r="144" spans="1:20" s="136" customFormat="1" ht="13.6" x14ac:dyDescent="0.2">
      <c r="A144" s="136" t="s">
        <v>8451</v>
      </c>
      <c r="B144" s="147">
        <v>3054</v>
      </c>
      <c r="C144" s="138" t="s">
        <v>8518</v>
      </c>
      <c r="D144" s="138" t="s">
        <v>8518</v>
      </c>
      <c r="E144" s="137" t="s">
        <v>8366</v>
      </c>
      <c r="F144" s="139"/>
      <c r="G144" s="136">
        <v>45926700</v>
      </c>
      <c r="H144" s="136">
        <v>3</v>
      </c>
      <c r="J144" s="136" t="s">
        <v>8367</v>
      </c>
    </row>
    <row r="145" spans="1:20" s="136" customFormat="1" ht="13.6" x14ac:dyDescent="0.2">
      <c r="A145" s="136" t="s">
        <v>8451</v>
      </c>
      <c r="B145" s="147">
        <v>3055</v>
      </c>
      <c r="C145" s="138" t="s">
        <v>8519</v>
      </c>
      <c r="D145" s="138" t="s">
        <v>8519</v>
      </c>
      <c r="E145" s="137" t="s">
        <v>8366</v>
      </c>
      <c r="F145" s="139"/>
      <c r="G145" s="136">
        <v>20023100</v>
      </c>
      <c r="H145" s="136">
        <v>2</v>
      </c>
      <c r="J145" s="136" t="s">
        <v>8367</v>
      </c>
    </row>
    <row r="146" spans="1:20" s="136" customFormat="1" ht="13.6" x14ac:dyDescent="0.2">
      <c r="A146" s="136" t="s">
        <v>8451</v>
      </c>
      <c r="B146" s="147">
        <v>3056</v>
      </c>
      <c r="C146" s="138" t="s">
        <v>8520</v>
      </c>
      <c r="D146" s="138" t="s">
        <v>8520</v>
      </c>
      <c r="E146" s="137" t="s">
        <v>8366</v>
      </c>
      <c r="F146" s="139"/>
      <c r="G146" s="136">
        <v>52944709</v>
      </c>
      <c r="H146" s="136">
        <v>2</v>
      </c>
      <c r="J146" s="136" t="s">
        <v>8367</v>
      </c>
      <c r="R146" s="136" t="s">
        <v>8465</v>
      </c>
      <c r="S146" s="136" t="s">
        <v>8456</v>
      </c>
      <c r="T146" s="136" t="s">
        <v>8461</v>
      </c>
    </row>
    <row r="147" spans="1:20" s="136" customFormat="1" ht="13.6" x14ac:dyDescent="0.2">
      <c r="A147" s="136" t="s">
        <v>8451</v>
      </c>
      <c r="B147" s="147">
        <v>3057</v>
      </c>
      <c r="C147" s="138" t="s">
        <v>8521</v>
      </c>
      <c r="D147" s="138" t="s">
        <v>8521</v>
      </c>
      <c r="E147" s="137" t="s">
        <v>8366</v>
      </c>
      <c r="F147" s="139"/>
      <c r="G147" s="136">
        <v>39983328</v>
      </c>
      <c r="H147" s="136">
        <v>3</v>
      </c>
      <c r="J147" s="136" t="s">
        <v>8367</v>
      </c>
    </row>
    <row r="148" spans="1:20" s="136" customFormat="1" ht="13.6" x14ac:dyDescent="0.2">
      <c r="A148" s="136" t="s">
        <v>8451</v>
      </c>
      <c r="B148" s="147">
        <v>3058</v>
      </c>
      <c r="C148" s="138" t="s">
        <v>8522</v>
      </c>
      <c r="D148" s="138" t="s">
        <v>8522</v>
      </c>
      <c r="E148" s="137" t="s">
        <v>8366</v>
      </c>
      <c r="F148" s="139"/>
      <c r="G148" s="136">
        <v>16709700</v>
      </c>
      <c r="H148" s="136">
        <v>2</v>
      </c>
      <c r="J148" s="136" t="s">
        <v>8367</v>
      </c>
    </row>
    <row r="149" spans="1:20" s="136" customFormat="1" ht="13.6" x14ac:dyDescent="0.2">
      <c r="A149" s="136" t="s">
        <v>8451</v>
      </c>
      <c r="B149" s="147">
        <v>3059</v>
      </c>
      <c r="C149" s="138" t="s">
        <v>8523</v>
      </c>
      <c r="D149" s="138" t="s">
        <v>8523</v>
      </c>
      <c r="E149" s="137" t="s">
        <v>8366</v>
      </c>
      <c r="F149" s="139"/>
      <c r="G149" s="136">
        <v>104550100</v>
      </c>
      <c r="H149" s="136">
        <v>2</v>
      </c>
      <c r="J149" s="136" t="s">
        <v>8367</v>
      </c>
    </row>
    <row r="150" spans="1:20" s="136" customFormat="1" ht="13.6" x14ac:dyDescent="0.2">
      <c r="A150" s="136" t="s">
        <v>8451</v>
      </c>
      <c r="B150" s="147">
        <v>3060</v>
      </c>
      <c r="C150" s="138" t="s">
        <v>8524</v>
      </c>
      <c r="D150" s="138" t="s">
        <v>8524</v>
      </c>
      <c r="E150" s="137" t="s">
        <v>8366</v>
      </c>
      <c r="F150" s="139"/>
      <c r="G150" s="136">
        <v>16704812</v>
      </c>
      <c r="H150" s="136">
        <v>3</v>
      </c>
      <c r="J150" s="136" t="s">
        <v>8367</v>
      </c>
    </row>
    <row r="151" spans="1:20" s="136" customFormat="1" ht="13.6" x14ac:dyDescent="0.2">
      <c r="A151" s="136" t="s">
        <v>8451</v>
      </c>
      <c r="B151" s="147">
        <v>3061</v>
      </c>
      <c r="C151" s="138" t="s">
        <v>8525</v>
      </c>
      <c r="D151" s="138" t="s">
        <v>8525</v>
      </c>
      <c r="E151" s="137" t="s">
        <v>8366</v>
      </c>
      <c r="F151" s="139"/>
      <c r="G151" s="136">
        <v>7093467.0000000009</v>
      </c>
      <c r="H151" s="136">
        <v>2</v>
      </c>
      <c r="J151" s="136" t="s">
        <v>8367</v>
      </c>
    </row>
    <row r="152" spans="1:20" s="136" customFormat="1" ht="13.6" x14ac:dyDescent="0.2">
      <c r="A152" s="136" t="s">
        <v>8451</v>
      </c>
      <c r="B152" s="147">
        <v>3062</v>
      </c>
      <c r="C152" s="138" t="s">
        <v>8526</v>
      </c>
      <c r="D152" s="138" t="s">
        <v>8526</v>
      </c>
      <c r="E152" s="137" t="s">
        <v>8366</v>
      </c>
      <c r="F152" s="139"/>
      <c r="G152" s="136">
        <v>3142879</v>
      </c>
      <c r="H152" s="136">
        <v>2</v>
      </c>
      <c r="J152" s="136" t="s">
        <v>8456</v>
      </c>
    </row>
    <row r="153" spans="1:20" s="136" customFormat="1" ht="13.6" x14ac:dyDescent="0.2">
      <c r="A153" s="136" t="s">
        <v>8451</v>
      </c>
      <c r="B153" s="147">
        <v>3063</v>
      </c>
      <c r="C153" s="138" t="s">
        <v>8527</v>
      </c>
      <c r="D153" s="138" t="s">
        <v>8527</v>
      </c>
      <c r="E153" s="137" t="s">
        <v>8366</v>
      </c>
      <c r="F153" s="139"/>
      <c r="G153" s="136">
        <v>66179160</v>
      </c>
      <c r="H153" s="136">
        <v>2</v>
      </c>
      <c r="J153" s="136" t="s">
        <v>8456</v>
      </c>
    </row>
    <row r="154" spans="1:20" s="136" customFormat="1" ht="13.6" x14ac:dyDescent="0.2">
      <c r="A154" s="136" t="s">
        <v>8451</v>
      </c>
      <c r="B154" s="147">
        <v>3064</v>
      </c>
      <c r="C154" s="138" t="s">
        <v>8528</v>
      </c>
      <c r="D154" s="138" t="s">
        <v>8528</v>
      </c>
      <c r="E154" s="137" t="s">
        <v>8366</v>
      </c>
      <c r="F154" s="139"/>
      <c r="G154" s="136">
        <v>18701083</v>
      </c>
      <c r="H154" s="136">
        <v>2</v>
      </c>
      <c r="J154" s="136" t="s">
        <v>8367</v>
      </c>
    </row>
    <row r="155" spans="1:20" s="136" customFormat="1" ht="13.6" x14ac:dyDescent="0.2">
      <c r="A155" s="136" t="s">
        <v>8451</v>
      </c>
      <c r="B155" s="147">
        <v>3065</v>
      </c>
      <c r="C155" s="136" t="s">
        <v>8529</v>
      </c>
      <c r="D155" s="136" t="s">
        <v>8530</v>
      </c>
      <c r="E155" s="137" t="s">
        <v>8366</v>
      </c>
      <c r="F155" s="139"/>
      <c r="G155" s="136">
        <v>326501400</v>
      </c>
      <c r="H155" s="136">
        <v>1</v>
      </c>
      <c r="J155" s="136" t="s">
        <v>8456</v>
      </c>
      <c r="L155" s="136" t="s">
        <v>8531</v>
      </c>
      <c r="M155" s="136" t="s">
        <v>8367</v>
      </c>
      <c r="N155" s="136" t="s">
        <v>8532</v>
      </c>
      <c r="R155" s="136" t="s">
        <v>8533</v>
      </c>
      <c r="S155" s="136" t="s">
        <v>8367</v>
      </c>
      <c r="T155" s="136" t="s">
        <v>8532</v>
      </c>
    </row>
    <row r="156" spans="1:20" s="136" customFormat="1" ht="13.6" x14ac:dyDescent="0.2">
      <c r="A156" s="136" t="s">
        <v>8451</v>
      </c>
      <c r="B156" s="147">
        <v>3066</v>
      </c>
      <c r="C156" s="138" t="s">
        <v>8534</v>
      </c>
      <c r="D156" s="138" t="s">
        <v>8534</v>
      </c>
      <c r="E156" s="137" t="s">
        <v>8366</v>
      </c>
      <c r="F156" s="139"/>
      <c r="G156" s="136">
        <v>45788813</v>
      </c>
      <c r="H156" s="136">
        <v>1</v>
      </c>
      <c r="J156" s="136" t="s">
        <v>8367</v>
      </c>
      <c r="L156" s="136" t="s">
        <v>8535</v>
      </c>
      <c r="M156" s="136" t="s">
        <v>8367</v>
      </c>
      <c r="N156" s="141" t="s">
        <v>8534</v>
      </c>
      <c r="O156" s="136" t="s">
        <v>8536</v>
      </c>
      <c r="P156" s="136" t="s">
        <v>8456</v>
      </c>
      <c r="Q156" s="141" t="s">
        <v>8534</v>
      </c>
    </row>
    <row r="157" spans="1:20" s="136" customFormat="1" ht="13.6" x14ac:dyDescent="0.2">
      <c r="A157" s="136" t="s">
        <v>8451</v>
      </c>
      <c r="B157" s="147">
        <v>3067</v>
      </c>
      <c r="C157" s="138" t="s">
        <v>8537</v>
      </c>
      <c r="D157" s="138" t="s">
        <v>8537</v>
      </c>
      <c r="E157" s="137" t="s">
        <v>8366</v>
      </c>
      <c r="F157" s="139"/>
      <c r="G157" s="136">
        <v>10174790</v>
      </c>
      <c r="H157" s="136">
        <v>3</v>
      </c>
      <c r="J157" s="136" t="s">
        <v>8367</v>
      </c>
    </row>
    <row r="158" spans="1:20" s="136" customFormat="1" ht="13.6" x14ac:dyDescent="0.2">
      <c r="A158" s="136" t="s">
        <v>8451</v>
      </c>
      <c r="B158" s="147">
        <v>3068</v>
      </c>
      <c r="C158" s="138" t="s">
        <v>8538</v>
      </c>
      <c r="D158" s="138" t="s">
        <v>8538</v>
      </c>
      <c r="E158" s="137" t="s">
        <v>8366</v>
      </c>
      <c r="F158" s="139"/>
      <c r="G158" s="136">
        <v>9724032</v>
      </c>
      <c r="H158" s="136">
        <v>3</v>
      </c>
      <c r="J158" s="136" t="s">
        <v>8367</v>
      </c>
    </row>
    <row r="159" spans="1:20" s="136" customFormat="1" ht="13.6" x14ac:dyDescent="0.2">
      <c r="A159" s="136" t="s">
        <v>8451</v>
      </c>
      <c r="B159" s="147">
        <v>3069</v>
      </c>
      <c r="C159" s="138" t="s">
        <v>8539</v>
      </c>
      <c r="D159" s="138" t="s">
        <v>8539</v>
      </c>
      <c r="E159" s="137" t="s">
        <v>8366</v>
      </c>
      <c r="F159" s="139"/>
      <c r="G159" s="136">
        <v>42253968.000000007</v>
      </c>
      <c r="H159" s="136">
        <v>2</v>
      </c>
      <c r="J159" s="136" t="s">
        <v>8456</v>
      </c>
      <c r="R159" s="136" t="s">
        <v>8468</v>
      </c>
      <c r="S159" s="136" t="s">
        <v>8456</v>
      </c>
      <c r="T159" s="136" t="s">
        <v>8469</v>
      </c>
    </row>
    <row r="160" spans="1:20" s="136" customFormat="1" ht="13.6" x14ac:dyDescent="0.2">
      <c r="A160" s="136" t="s">
        <v>8451</v>
      </c>
      <c r="B160" s="147">
        <v>3070</v>
      </c>
      <c r="C160" s="138" t="s">
        <v>8540</v>
      </c>
      <c r="D160" s="138" t="s">
        <v>8540</v>
      </c>
      <c r="E160" s="137" t="s">
        <v>8366</v>
      </c>
      <c r="F160" s="139"/>
      <c r="G160" s="136">
        <v>4331745</v>
      </c>
      <c r="H160" s="136">
        <v>2</v>
      </c>
      <c r="J160" s="136" t="s">
        <v>8456</v>
      </c>
    </row>
    <row r="161" spans="1:20" s="136" customFormat="1" ht="13.6" x14ac:dyDescent="0.2">
      <c r="A161" s="136" t="s">
        <v>8451</v>
      </c>
      <c r="B161" s="147">
        <v>3071</v>
      </c>
      <c r="C161" s="138" t="s">
        <v>8541</v>
      </c>
      <c r="D161" s="138" t="s">
        <v>8541</v>
      </c>
      <c r="E161" s="137" t="s">
        <v>8366</v>
      </c>
      <c r="F161" s="139"/>
      <c r="G161" s="136">
        <v>20331876</v>
      </c>
      <c r="H161" s="136">
        <v>2</v>
      </c>
      <c r="J161" s="136" t="s">
        <v>8456</v>
      </c>
    </row>
    <row r="162" spans="1:20" s="136" customFormat="1" ht="13.6" x14ac:dyDescent="0.2">
      <c r="A162" s="136" t="s">
        <v>8451</v>
      </c>
      <c r="B162" s="147">
        <v>3072</v>
      </c>
      <c r="C162" s="138" t="s">
        <v>8542</v>
      </c>
      <c r="D162" s="138" t="s">
        <v>8542</v>
      </c>
      <c r="E162" s="137" t="s">
        <v>8366</v>
      </c>
      <c r="F162" s="139"/>
      <c r="G162" s="136">
        <v>9571426</v>
      </c>
      <c r="H162" s="136">
        <v>3</v>
      </c>
      <c r="J162" s="136" t="s">
        <v>8367</v>
      </c>
    </row>
    <row r="163" spans="1:20" s="136" customFormat="1" ht="13.6" x14ac:dyDescent="0.2">
      <c r="A163" s="136" t="s">
        <v>8451</v>
      </c>
      <c r="B163" s="147">
        <v>3073</v>
      </c>
      <c r="C163" s="138" t="s">
        <v>8543</v>
      </c>
      <c r="D163" s="138" t="s">
        <v>8543</v>
      </c>
      <c r="E163" s="137" t="s">
        <v>8366</v>
      </c>
      <c r="F163" s="139"/>
      <c r="G163" s="136">
        <v>9106836</v>
      </c>
      <c r="H163" s="136">
        <v>3</v>
      </c>
      <c r="J163" s="136" t="s">
        <v>8367</v>
      </c>
    </row>
    <row r="164" spans="1:20" s="136" customFormat="1" ht="13.6" x14ac:dyDescent="0.2">
      <c r="A164" s="136" t="s">
        <v>8451</v>
      </c>
      <c r="B164" s="147">
        <v>3074</v>
      </c>
      <c r="C164" s="138" t="s">
        <v>8544</v>
      </c>
      <c r="D164" s="138" t="s">
        <v>8544</v>
      </c>
      <c r="E164" s="137" t="s">
        <v>8366</v>
      </c>
      <c r="F164" s="139"/>
      <c r="G164" s="136">
        <v>7168900</v>
      </c>
      <c r="H164" s="136">
        <v>3</v>
      </c>
      <c r="J164" s="136" t="s">
        <v>8367</v>
      </c>
    </row>
    <row r="165" spans="1:20" s="136" customFormat="1" ht="13.6" x14ac:dyDescent="0.2">
      <c r="A165" s="136" t="s">
        <v>8451</v>
      </c>
      <c r="B165" s="147">
        <v>3075</v>
      </c>
      <c r="C165" s="138" t="s">
        <v>8545</v>
      </c>
      <c r="D165" s="138" t="s">
        <v>8545</v>
      </c>
      <c r="E165" s="137" t="s">
        <v>8366</v>
      </c>
      <c r="F165" s="139"/>
      <c r="G165" s="136">
        <v>15960200</v>
      </c>
      <c r="H165" s="136">
        <v>3</v>
      </c>
      <c r="J165" s="136" t="s">
        <v>8367</v>
      </c>
    </row>
    <row r="166" spans="1:20" s="136" customFormat="1" ht="13.6" x14ac:dyDescent="0.2">
      <c r="A166" s="136" t="s">
        <v>8451</v>
      </c>
      <c r="B166" s="147">
        <v>3076</v>
      </c>
      <c r="C166" s="138" t="s">
        <v>8546</v>
      </c>
      <c r="D166" s="138" t="s">
        <v>8546</v>
      </c>
      <c r="E166" s="137" t="s">
        <v>8366</v>
      </c>
      <c r="F166" s="139"/>
      <c r="G166" s="136">
        <v>33937200</v>
      </c>
      <c r="H166" s="136">
        <v>2</v>
      </c>
      <c r="J166" s="136" t="s">
        <v>8456</v>
      </c>
    </row>
    <row r="167" spans="1:20" s="136" customFormat="1" ht="13.6" x14ac:dyDescent="0.2">
      <c r="A167" s="136" t="s">
        <v>8451</v>
      </c>
      <c r="B167" s="147">
        <v>3077</v>
      </c>
      <c r="C167" s="136" t="s">
        <v>8547</v>
      </c>
      <c r="D167" s="136" t="s">
        <v>8548</v>
      </c>
      <c r="E167" s="137" t="s">
        <v>8366</v>
      </c>
      <c r="F167" s="139"/>
      <c r="G167" s="136">
        <v>68851772</v>
      </c>
      <c r="H167" s="136">
        <v>3</v>
      </c>
      <c r="J167" s="136" t="s">
        <v>8367</v>
      </c>
    </row>
    <row r="168" spans="1:20" s="136" customFormat="1" ht="13.6" x14ac:dyDescent="0.2">
      <c r="A168" s="136" t="s">
        <v>8451</v>
      </c>
      <c r="B168" s="147">
        <v>3078</v>
      </c>
      <c r="C168" s="138" t="s">
        <v>8549</v>
      </c>
      <c r="D168" s="138" t="s">
        <v>8549</v>
      </c>
      <c r="E168" s="137" t="s">
        <v>8366</v>
      </c>
      <c r="F168" s="139"/>
      <c r="G168" s="136">
        <v>12545898</v>
      </c>
      <c r="H168" s="136">
        <v>3</v>
      </c>
      <c r="J168" s="136" t="s">
        <v>8367</v>
      </c>
    </row>
    <row r="169" spans="1:20" s="136" customFormat="1" ht="13.6" x14ac:dyDescent="0.2">
      <c r="A169" s="136" t="s">
        <v>8451</v>
      </c>
      <c r="B169" s="147">
        <v>3079</v>
      </c>
      <c r="C169" s="138" t="s">
        <v>8550</v>
      </c>
      <c r="D169" s="138" t="s">
        <v>8550</v>
      </c>
      <c r="E169" s="137" t="s">
        <v>8366</v>
      </c>
      <c r="F169" s="139"/>
      <c r="G169" s="136">
        <v>62524351</v>
      </c>
      <c r="H169" s="136">
        <v>2</v>
      </c>
      <c r="J169" s="136" t="s">
        <v>8367</v>
      </c>
    </row>
    <row r="170" spans="1:20" s="136" customFormat="1" ht="13.6" x14ac:dyDescent="0.2">
      <c r="A170" s="136" t="s">
        <v>8451</v>
      </c>
      <c r="B170" s="147">
        <v>3080</v>
      </c>
      <c r="C170" s="138" t="s">
        <v>8551</v>
      </c>
      <c r="D170" s="138" t="s">
        <v>8551</v>
      </c>
      <c r="E170" s="137" t="s">
        <v>8366</v>
      </c>
      <c r="F170" s="139"/>
      <c r="G170" s="136">
        <v>12204205</v>
      </c>
      <c r="H170" s="136">
        <v>3</v>
      </c>
      <c r="J170" s="136" t="s">
        <v>8367</v>
      </c>
    </row>
    <row r="171" spans="1:20" s="136" customFormat="1" ht="13.6" x14ac:dyDescent="0.2">
      <c r="A171" s="136" t="s">
        <v>8451</v>
      </c>
      <c r="B171" s="147">
        <v>3081</v>
      </c>
      <c r="C171" s="138" t="s">
        <v>8552</v>
      </c>
      <c r="D171" s="138" t="s">
        <v>8552</v>
      </c>
      <c r="E171" s="137" t="s">
        <v>8366</v>
      </c>
      <c r="F171" s="139"/>
      <c r="G171" s="136">
        <v>34586303</v>
      </c>
      <c r="H171" s="136">
        <v>3</v>
      </c>
      <c r="J171" s="136" t="s">
        <v>8456</v>
      </c>
    </row>
    <row r="172" spans="1:20" s="136" customFormat="1" ht="13.6" x14ac:dyDescent="0.2">
      <c r="A172" s="136" t="s">
        <v>8451</v>
      </c>
      <c r="B172" s="147">
        <v>3082</v>
      </c>
      <c r="C172" s="136" t="s">
        <v>8553</v>
      </c>
      <c r="D172" s="136" t="s">
        <v>8554</v>
      </c>
      <c r="E172" s="137" t="s">
        <v>8366</v>
      </c>
      <c r="F172" s="139"/>
      <c r="G172" s="136">
        <v>68590349</v>
      </c>
      <c r="H172" s="136">
        <v>2</v>
      </c>
      <c r="J172" s="136" t="s">
        <v>8456</v>
      </c>
    </row>
    <row r="173" spans="1:20" s="136" customFormat="1" ht="13.6" x14ac:dyDescent="0.2">
      <c r="A173" s="136" t="s">
        <v>8451</v>
      </c>
      <c r="B173" s="147">
        <v>3083</v>
      </c>
      <c r="C173" s="136" t="s">
        <v>8555</v>
      </c>
      <c r="D173" s="136" t="s">
        <v>8556</v>
      </c>
      <c r="E173" s="137" t="s">
        <v>8366</v>
      </c>
      <c r="F173" s="139"/>
      <c r="G173" s="136">
        <v>163760691</v>
      </c>
      <c r="H173" s="136">
        <v>2</v>
      </c>
      <c r="J173" s="136" t="s">
        <v>8367</v>
      </c>
    </row>
    <row r="174" spans="1:20" s="136" customFormat="1" ht="13.6" x14ac:dyDescent="0.2">
      <c r="A174" s="136" t="s">
        <v>8451</v>
      </c>
      <c r="B174" s="147">
        <v>3084</v>
      </c>
      <c r="C174" s="136" t="s">
        <v>8557</v>
      </c>
      <c r="D174" s="136" t="s">
        <v>8558</v>
      </c>
      <c r="E174" s="137" t="s">
        <v>8366</v>
      </c>
      <c r="F174" s="139"/>
      <c r="G174" s="136">
        <v>31764696</v>
      </c>
      <c r="H174" s="136">
        <v>3</v>
      </c>
      <c r="J174" s="136" t="s">
        <v>8367</v>
      </c>
    </row>
    <row r="175" spans="1:20" s="136" customFormat="1" ht="13.6" x14ac:dyDescent="0.2">
      <c r="A175" s="136" t="s">
        <v>8451</v>
      </c>
      <c r="B175" s="147">
        <v>3085</v>
      </c>
      <c r="C175" s="138" t="s">
        <v>8559</v>
      </c>
      <c r="D175" s="138" t="s">
        <v>8559</v>
      </c>
      <c r="E175" s="137" t="s">
        <v>8366</v>
      </c>
      <c r="F175" s="139"/>
      <c r="G175" s="136">
        <v>21932740</v>
      </c>
      <c r="H175" s="136">
        <v>3</v>
      </c>
      <c r="J175" s="136" t="s">
        <v>8456</v>
      </c>
    </row>
    <row r="176" spans="1:20" s="136" customFormat="1" ht="13.6" x14ac:dyDescent="0.2">
      <c r="A176" s="136" t="s">
        <v>8451</v>
      </c>
      <c r="B176" s="147">
        <v>3086</v>
      </c>
      <c r="C176" s="138" t="s">
        <v>8560</v>
      </c>
      <c r="D176" s="138" t="s">
        <v>8560</v>
      </c>
      <c r="E176" s="137" t="s">
        <v>8366</v>
      </c>
      <c r="F176" s="139"/>
      <c r="G176" s="136">
        <v>9773401</v>
      </c>
      <c r="H176" s="136">
        <v>3</v>
      </c>
      <c r="J176" s="136" t="s">
        <v>8367</v>
      </c>
      <c r="R176" s="136" t="s">
        <v>8465</v>
      </c>
      <c r="S176" s="136" t="s">
        <v>8456</v>
      </c>
      <c r="T176" s="136" t="s">
        <v>8461</v>
      </c>
    </row>
    <row r="177" spans="1:20" s="136" customFormat="1" ht="13.6" x14ac:dyDescent="0.2">
      <c r="A177" s="136" t="s">
        <v>8451</v>
      </c>
      <c r="B177" s="147">
        <v>3088</v>
      </c>
      <c r="C177" s="138" t="s">
        <v>8561</v>
      </c>
      <c r="D177" s="138" t="s">
        <v>8561</v>
      </c>
      <c r="E177" s="137" t="s">
        <v>8366</v>
      </c>
      <c r="F177" s="139"/>
      <c r="G177" s="136">
        <v>79522261</v>
      </c>
      <c r="H177" s="136">
        <v>2</v>
      </c>
      <c r="J177" s="136" t="s">
        <v>8367</v>
      </c>
    </row>
    <row r="178" spans="1:20" s="136" customFormat="1" ht="13.6" x14ac:dyDescent="0.2">
      <c r="A178" s="136" t="s">
        <v>8451</v>
      </c>
      <c r="B178" s="147">
        <v>3089</v>
      </c>
      <c r="C178" s="136" t="s">
        <v>8562</v>
      </c>
      <c r="D178" s="136" t="s">
        <v>8563</v>
      </c>
      <c r="E178" s="137" t="s">
        <v>8366</v>
      </c>
      <c r="F178" s="139"/>
      <c r="G178" s="136">
        <v>152356842</v>
      </c>
      <c r="H178" s="136">
        <v>2</v>
      </c>
      <c r="J178" s="136" t="s">
        <v>8367</v>
      </c>
    </row>
    <row r="179" spans="1:20" s="136" customFormat="1" ht="13.6" x14ac:dyDescent="0.2">
      <c r="A179" s="136" t="s">
        <v>8451</v>
      </c>
      <c r="B179" s="147">
        <v>3090</v>
      </c>
      <c r="C179" s="138" t="s">
        <v>8564</v>
      </c>
      <c r="D179" s="138" t="s">
        <v>8564</v>
      </c>
      <c r="E179" s="137" t="s">
        <v>8366</v>
      </c>
      <c r="F179" s="139"/>
      <c r="G179" s="136">
        <v>47653187</v>
      </c>
      <c r="H179" s="136">
        <v>2</v>
      </c>
      <c r="J179" s="136" t="s">
        <v>8456</v>
      </c>
      <c r="R179" s="136" t="s">
        <v>8476</v>
      </c>
      <c r="S179" s="136" t="s">
        <v>8367</v>
      </c>
      <c r="T179" s="136" t="s">
        <v>8475</v>
      </c>
    </row>
    <row r="180" spans="1:20" s="136" customFormat="1" ht="13.6" x14ac:dyDescent="0.2">
      <c r="A180" s="136" t="s">
        <v>8451</v>
      </c>
      <c r="B180" s="147">
        <v>3091</v>
      </c>
      <c r="C180" s="138" t="s">
        <v>8565</v>
      </c>
      <c r="D180" s="138" t="s">
        <v>8565</v>
      </c>
      <c r="E180" s="137" t="s">
        <v>8366</v>
      </c>
      <c r="F180" s="139"/>
      <c r="G180" s="136">
        <v>5813360</v>
      </c>
      <c r="H180" s="136">
        <v>3</v>
      </c>
      <c r="J180" s="136" t="s">
        <v>8367</v>
      </c>
    </row>
    <row r="181" spans="1:20" s="136" customFormat="1" ht="13.6" x14ac:dyDescent="0.2">
      <c r="A181" s="136" t="s">
        <v>8451</v>
      </c>
      <c r="B181" s="147">
        <v>3092</v>
      </c>
      <c r="C181" s="138" t="s">
        <v>8566</v>
      </c>
      <c r="D181" s="138" t="s">
        <v>8566</v>
      </c>
      <c r="E181" s="137" t="s">
        <v>8366</v>
      </c>
      <c r="F181" s="139"/>
      <c r="G181" s="136">
        <v>30243942</v>
      </c>
      <c r="H181" s="136">
        <v>2</v>
      </c>
      <c r="J181" s="136" t="s">
        <v>8367</v>
      </c>
    </row>
    <row r="182" spans="1:20" s="136" customFormat="1" ht="13.6" x14ac:dyDescent="0.2">
      <c r="A182" s="136" t="s">
        <v>8451</v>
      </c>
      <c r="B182" s="147">
        <v>3093</v>
      </c>
      <c r="C182" s="138" t="s">
        <v>8567</v>
      </c>
      <c r="D182" s="138" t="s">
        <v>8567</v>
      </c>
      <c r="E182" s="137" t="s">
        <v>8366</v>
      </c>
      <c r="F182" s="139"/>
      <c r="G182" s="136">
        <v>75724240</v>
      </c>
      <c r="H182" s="136">
        <v>2</v>
      </c>
      <c r="J182" s="136" t="s">
        <v>8367</v>
      </c>
    </row>
    <row r="183" spans="1:20" s="136" customFormat="1" ht="13.6" x14ac:dyDescent="0.2">
      <c r="A183" s="136" t="s">
        <v>8451</v>
      </c>
      <c r="B183" s="147">
        <v>3094</v>
      </c>
      <c r="C183" s="138" t="s">
        <v>8568</v>
      </c>
      <c r="D183" s="138" t="s">
        <v>8568</v>
      </c>
      <c r="E183" s="137" t="s">
        <v>8366</v>
      </c>
      <c r="F183" s="139"/>
      <c r="G183" s="136">
        <v>21361299</v>
      </c>
      <c r="H183" s="136">
        <v>2</v>
      </c>
      <c r="J183" s="136" t="s">
        <v>8456</v>
      </c>
      <c r="R183" s="136" t="s">
        <v>8468</v>
      </c>
      <c r="S183" s="136" t="s">
        <v>8456</v>
      </c>
      <c r="T183" s="136" t="s">
        <v>8469</v>
      </c>
    </row>
    <row r="184" spans="1:20" s="136" customFormat="1" ht="13.6" x14ac:dyDescent="0.2">
      <c r="A184" s="136" t="s">
        <v>8451</v>
      </c>
      <c r="B184" s="147">
        <v>3095</v>
      </c>
      <c r="C184" s="138" t="s">
        <v>8569</v>
      </c>
      <c r="D184" s="138" t="s">
        <v>8569</v>
      </c>
      <c r="E184" s="137" t="s">
        <v>8366</v>
      </c>
      <c r="F184" s="139"/>
      <c r="G184" s="136">
        <v>10413359</v>
      </c>
      <c r="H184" s="136">
        <v>2</v>
      </c>
      <c r="J184" s="136" t="s">
        <v>8456</v>
      </c>
    </row>
    <row r="185" spans="1:20" s="136" customFormat="1" ht="13.6" x14ac:dyDescent="0.2">
      <c r="A185" s="136" t="s">
        <v>8451</v>
      </c>
      <c r="B185" s="147">
        <v>3096</v>
      </c>
      <c r="C185" s="138" t="s">
        <v>8570</v>
      </c>
      <c r="D185" s="138" t="s">
        <v>8570</v>
      </c>
      <c r="E185" s="137" t="s">
        <v>8366</v>
      </c>
      <c r="F185" s="139"/>
      <c r="G185" s="136">
        <v>48410481</v>
      </c>
      <c r="H185" s="136">
        <v>2</v>
      </c>
      <c r="J185" s="136" t="s">
        <v>8367</v>
      </c>
    </row>
    <row r="186" spans="1:20" s="136" customFormat="1" ht="13.6" x14ac:dyDescent="0.2">
      <c r="A186" s="136" t="s">
        <v>8451</v>
      </c>
      <c r="B186" s="147">
        <v>3097</v>
      </c>
      <c r="C186" s="138" t="s">
        <v>8571</v>
      </c>
      <c r="D186" s="138" t="s">
        <v>8571</v>
      </c>
      <c r="E186" s="137" t="s">
        <v>8366</v>
      </c>
      <c r="F186" s="139"/>
      <c r="G186" s="136">
        <v>17729579</v>
      </c>
      <c r="H186" s="136">
        <v>3</v>
      </c>
      <c r="J186" s="136" t="s">
        <v>8367</v>
      </c>
    </row>
    <row r="187" spans="1:20" s="136" customFormat="1" ht="13.6" x14ac:dyDescent="0.2">
      <c r="A187" s="136" t="s">
        <v>8451</v>
      </c>
      <c r="B187" s="147">
        <v>3098</v>
      </c>
      <c r="C187" s="138" t="s">
        <v>8572</v>
      </c>
      <c r="D187" s="138" t="s">
        <v>8572</v>
      </c>
      <c r="E187" s="137" t="s">
        <v>8366</v>
      </c>
      <c r="F187" s="139"/>
      <c r="G187" s="136">
        <v>24062327</v>
      </c>
      <c r="H187" s="136">
        <v>3</v>
      </c>
      <c r="J187" s="136" t="s">
        <v>8456</v>
      </c>
    </row>
    <row r="188" spans="1:20" s="136" customFormat="1" ht="13.6" x14ac:dyDescent="0.2">
      <c r="A188" s="136" t="s">
        <v>8451</v>
      </c>
      <c r="B188" s="147">
        <v>3099</v>
      </c>
      <c r="C188" s="138" t="s">
        <v>8573</v>
      </c>
      <c r="D188" s="138" t="s">
        <v>8573</v>
      </c>
      <c r="E188" s="137" t="s">
        <v>8366</v>
      </c>
      <c r="F188" s="139"/>
      <c r="G188" s="136">
        <v>365377400</v>
      </c>
      <c r="H188" s="136">
        <v>2</v>
      </c>
      <c r="J188" s="136" t="s">
        <v>8456</v>
      </c>
    </row>
    <row r="189" spans="1:20" s="136" customFormat="1" ht="13.6" x14ac:dyDescent="0.2">
      <c r="A189" s="136" t="s">
        <v>8451</v>
      </c>
      <c r="B189" s="147">
        <v>3100</v>
      </c>
      <c r="C189" s="138" t="s">
        <v>8574</v>
      </c>
      <c r="D189" s="138" t="s">
        <v>8574</v>
      </c>
      <c r="E189" s="137" t="s">
        <v>8366</v>
      </c>
      <c r="F189" s="139"/>
      <c r="G189" s="136">
        <v>11770400</v>
      </c>
      <c r="H189" s="136">
        <v>3</v>
      </c>
      <c r="J189" s="136" t="s">
        <v>8367</v>
      </c>
    </row>
    <row r="190" spans="1:20" s="136" customFormat="1" ht="13.6" x14ac:dyDescent="0.2">
      <c r="A190" s="136" t="s">
        <v>8451</v>
      </c>
      <c r="B190" s="147">
        <v>3101</v>
      </c>
      <c r="C190" s="138" t="s">
        <v>8575</v>
      </c>
      <c r="D190" s="138" t="s">
        <v>8575</v>
      </c>
      <c r="E190" s="137" t="s">
        <v>8366</v>
      </c>
      <c r="F190" s="139"/>
      <c r="G190" s="136">
        <v>29582241</v>
      </c>
      <c r="H190" s="136">
        <v>2</v>
      </c>
      <c r="J190" s="136" t="s">
        <v>8456</v>
      </c>
    </row>
    <row r="191" spans="1:20" s="136" customFormat="1" ht="13.6" x14ac:dyDescent="0.2">
      <c r="A191" s="136" t="s">
        <v>8451</v>
      </c>
      <c r="B191" s="147">
        <v>3102</v>
      </c>
      <c r="C191" s="138" t="s">
        <v>8576</v>
      </c>
      <c r="D191" s="138" t="s">
        <v>8576</v>
      </c>
      <c r="E191" s="137" t="s">
        <v>8366</v>
      </c>
      <c r="F191" s="139"/>
      <c r="G191" s="136">
        <v>52846658</v>
      </c>
      <c r="H191" s="136">
        <v>2</v>
      </c>
      <c r="J191" s="136" t="s">
        <v>8456</v>
      </c>
    </row>
    <row r="192" spans="1:20" s="136" customFormat="1" ht="13.6" x14ac:dyDescent="0.2">
      <c r="A192" s="136" t="s">
        <v>8451</v>
      </c>
      <c r="B192" s="147">
        <v>3103</v>
      </c>
      <c r="C192" s="138" t="s">
        <v>8577</v>
      </c>
      <c r="D192" s="138" t="s">
        <v>8577</v>
      </c>
      <c r="E192" s="137" t="s">
        <v>8366</v>
      </c>
      <c r="F192" s="139"/>
      <c r="G192" s="136">
        <v>49924963</v>
      </c>
      <c r="H192" s="136">
        <v>3</v>
      </c>
      <c r="J192" s="136" t="s">
        <v>8367</v>
      </c>
    </row>
    <row r="193" spans="1:20" s="136" customFormat="1" ht="13.6" x14ac:dyDescent="0.2">
      <c r="A193" s="136" t="s">
        <v>8451</v>
      </c>
      <c r="B193" s="147">
        <v>3104</v>
      </c>
      <c r="C193" s="138" t="s">
        <v>8578</v>
      </c>
      <c r="D193" s="138" t="s">
        <v>8578</v>
      </c>
      <c r="E193" s="137" t="s">
        <v>8366</v>
      </c>
      <c r="F193" s="139"/>
      <c r="G193" s="136">
        <v>104090751</v>
      </c>
      <c r="H193" s="136">
        <v>1</v>
      </c>
      <c r="J193" s="136" t="s">
        <v>8367</v>
      </c>
      <c r="O193" s="136" t="s">
        <v>8536</v>
      </c>
      <c r="P193" s="136" t="s">
        <v>8456</v>
      </c>
      <c r="Q193" s="141" t="s">
        <v>8534</v>
      </c>
      <c r="T193" s="141"/>
    </row>
    <row r="194" spans="1:20" s="136" customFormat="1" ht="13.6" x14ac:dyDescent="0.2">
      <c r="A194" s="136" t="s">
        <v>8451</v>
      </c>
      <c r="B194" s="147">
        <v>3105</v>
      </c>
      <c r="C194" s="136" t="s">
        <v>8579</v>
      </c>
      <c r="D194" s="136" t="s">
        <v>8580</v>
      </c>
      <c r="E194" s="137" t="s">
        <v>8366</v>
      </c>
      <c r="F194" s="139"/>
      <c r="G194" s="136">
        <v>126479009</v>
      </c>
      <c r="H194" s="136">
        <v>2</v>
      </c>
      <c r="J194" s="136" t="s">
        <v>8367</v>
      </c>
    </row>
    <row r="195" spans="1:20" s="136" customFormat="1" ht="13.6" x14ac:dyDescent="0.2">
      <c r="A195" s="136" t="s">
        <v>8451</v>
      </c>
      <c r="B195" s="147">
        <v>3106</v>
      </c>
      <c r="C195" s="138" t="s">
        <v>8581</v>
      </c>
      <c r="D195" s="138" t="s">
        <v>8581</v>
      </c>
      <c r="E195" s="137" t="s">
        <v>8366</v>
      </c>
      <c r="F195" s="139"/>
      <c r="G195" s="136">
        <v>38867596</v>
      </c>
      <c r="H195" s="136">
        <v>3</v>
      </c>
      <c r="J195" s="136" t="s">
        <v>8367</v>
      </c>
    </row>
    <row r="196" spans="1:20" s="136" customFormat="1" ht="13.6" x14ac:dyDescent="0.2">
      <c r="A196" s="136" t="s">
        <v>8451</v>
      </c>
      <c r="B196" s="147">
        <v>3107</v>
      </c>
      <c r="C196" s="138" t="s">
        <v>8582</v>
      </c>
      <c r="D196" s="138" t="s">
        <v>8582</v>
      </c>
      <c r="E196" s="137" t="s">
        <v>8366</v>
      </c>
      <c r="F196" s="139"/>
      <c r="G196" s="136">
        <v>22559300</v>
      </c>
      <c r="H196" s="136">
        <v>2</v>
      </c>
      <c r="J196" s="136" t="s">
        <v>8456</v>
      </c>
      <c r="R196" s="136" t="s">
        <v>8468</v>
      </c>
      <c r="S196" s="136" t="s">
        <v>8456</v>
      </c>
      <c r="T196" s="136" t="s">
        <v>8469</v>
      </c>
    </row>
    <row r="197" spans="1:20" s="136" customFormat="1" ht="13.6" x14ac:dyDescent="0.2">
      <c r="A197" s="136" t="s">
        <v>8451</v>
      </c>
      <c r="B197" s="147">
        <v>3109</v>
      </c>
      <c r="C197" s="138" t="s">
        <v>8583</v>
      </c>
      <c r="D197" s="138" t="s">
        <v>8583</v>
      </c>
      <c r="E197" s="137" t="s">
        <v>8366</v>
      </c>
      <c r="F197" s="139"/>
      <c r="G197" s="136">
        <v>1570200</v>
      </c>
      <c r="H197" s="136">
        <v>2</v>
      </c>
      <c r="J197" s="136" t="s">
        <v>8367</v>
      </c>
    </row>
    <row r="198" spans="1:20" s="136" customFormat="1" ht="13.6" x14ac:dyDescent="0.2">
      <c r="A198" s="136" t="s">
        <v>8451</v>
      </c>
      <c r="B198" s="147">
        <v>3110</v>
      </c>
      <c r="C198" s="138" t="s">
        <v>8584</v>
      </c>
      <c r="D198" s="138" t="s">
        <v>8584</v>
      </c>
      <c r="E198" s="137" t="s">
        <v>8366</v>
      </c>
      <c r="F198" s="139"/>
      <c r="G198" s="136">
        <v>4877576</v>
      </c>
      <c r="H198" s="136">
        <v>3</v>
      </c>
      <c r="J198" s="136" t="s">
        <v>8456</v>
      </c>
    </row>
    <row r="199" spans="1:20" s="136" customFormat="1" ht="13.6" x14ac:dyDescent="0.2">
      <c r="A199" s="136" t="s">
        <v>8451</v>
      </c>
      <c r="B199" s="147">
        <v>3111</v>
      </c>
      <c r="C199" s="138" t="s">
        <v>8585</v>
      </c>
      <c r="D199" s="138" t="s">
        <v>8585</v>
      </c>
      <c r="E199" s="137" t="s">
        <v>8366</v>
      </c>
      <c r="F199" s="139"/>
      <c r="G199" s="136">
        <v>9447868</v>
      </c>
      <c r="H199" s="136">
        <v>2</v>
      </c>
      <c r="J199" s="136" t="s">
        <v>8367</v>
      </c>
    </row>
    <row r="200" spans="1:20" s="136" customFormat="1" ht="13.6" x14ac:dyDescent="0.2">
      <c r="A200" s="136" t="s">
        <v>8451</v>
      </c>
      <c r="B200" s="147">
        <v>3112</v>
      </c>
      <c r="C200" s="138" t="s">
        <v>8586</v>
      </c>
      <c r="D200" s="138" t="s">
        <v>8586</v>
      </c>
      <c r="E200" s="137" t="s">
        <v>8366</v>
      </c>
      <c r="F200" s="139"/>
      <c r="G200" s="136">
        <v>76872352</v>
      </c>
      <c r="H200" s="136">
        <v>3</v>
      </c>
      <c r="J200" s="136" t="s">
        <v>8367</v>
      </c>
    </row>
    <row r="201" spans="1:20" s="136" customFormat="1" ht="13.6" x14ac:dyDescent="0.2">
      <c r="A201" s="136" t="s">
        <v>8451</v>
      </c>
      <c r="B201" s="147">
        <v>3113</v>
      </c>
      <c r="C201" s="138" t="s">
        <v>8587</v>
      </c>
      <c r="D201" s="138" t="s">
        <v>8587</v>
      </c>
      <c r="E201" s="137" t="s">
        <v>8366</v>
      </c>
      <c r="F201" s="139"/>
      <c r="G201" s="136">
        <v>27728600</v>
      </c>
      <c r="H201" s="136">
        <v>2</v>
      </c>
      <c r="J201" s="136" t="s">
        <v>8456</v>
      </c>
    </row>
    <row r="202" spans="1:20" s="136" customFormat="1" ht="13.6" x14ac:dyDescent="0.2">
      <c r="A202" s="136" t="s">
        <v>8451</v>
      </c>
      <c r="B202" s="147">
        <v>3114</v>
      </c>
      <c r="C202" s="138" t="s">
        <v>8588</v>
      </c>
      <c r="D202" s="138" t="s">
        <v>8588</v>
      </c>
      <c r="E202" s="137" t="s">
        <v>8366</v>
      </c>
      <c r="F202" s="139"/>
      <c r="G202" s="136">
        <v>43293741</v>
      </c>
      <c r="H202" s="136">
        <v>3</v>
      </c>
      <c r="J202" s="136" t="s">
        <v>8367</v>
      </c>
    </row>
    <row r="203" spans="1:20" s="136" customFormat="1" ht="13.6" x14ac:dyDescent="0.2">
      <c r="A203" s="136" t="s">
        <v>8451</v>
      </c>
      <c r="B203" s="147">
        <v>3115</v>
      </c>
      <c r="C203" s="138" t="s">
        <v>8589</v>
      </c>
      <c r="D203" s="138" t="s">
        <v>8589</v>
      </c>
      <c r="E203" s="137" t="s">
        <v>8366</v>
      </c>
      <c r="F203" s="139"/>
      <c r="G203" s="136">
        <v>5619059</v>
      </c>
      <c r="H203" s="136">
        <v>3</v>
      </c>
      <c r="J203" s="136" t="s">
        <v>8456</v>
      </c>
    </row>
    <row r="204" spans="1:20" s="136" customFormat="1" ht="13.6" x14ac:dyDescent="0.2">
      <c r="A204" s="136" t="s">
        <v>8451</v>
      </c>
      <c r="B204" s="147">
        <v>3116</v>
      </c>
      <c r="C204" s="138" t="s">
        <v>8590</v>
      </c>
      <c r="D204" s="138" t="s">
        <v>8590</v>
      </c>
      <c r="E204" s="137" t="s">
        <v>8366</v>
      </c>
      <c r="F204" s="139"/>
      <c r="G204" s="136">
        <v>61711716</v>
      </c>
      <c r="H204" s="136">
        <v>3</v>
      </c>
      <c r="J204" s="136" t="s">
        <v>8367</v>
      </c>
    </row>
    <row r="205" spans="1:20" s="136" customFormat="1" ht="13.6" x14ac:dyDescent="0.2">
      <c r="A205" s="136" t="s">
        <v>8451</v>
      </c>
      <c r="B205" s="147">
        <v>3117</v>
      </c>
      <c r="C205" s="138" t="s">
        <v>8591</v>
      </c>
      <c r="D205" s="138" t="s">
        <v>8591</v>
      </c>
      <c r="E205" s="137" t="s">
        <v>8366</v>
      </c>
      <c r="F205" s="139"/>
      <c r="G205" s="136">
        <v>3941625</v>
      </c>
      <c r="H205" s="136">
        <v>3</v>
      </c>
      <c r="J205" s="136" t="s">
        <v>8456</v>
      </c>
    </row>
    <row r="206" spans="1:20" s="136" customFormat="1" ht="13.6" x14ac:dyDescent="0.2">
      <c r="A206" s="136" t="s">
        <v>8451</v>
      </c>
      <c r="B206" s="147">
        <v>3118</v>
      </c>
      <c r="C206" s="138" t="s">
        <v>8592</v>
      </c>
      <c r="D206" s="138" t="s">
        <v>8592</v>
      </c>
      <c r="E206" s="137" t="s">
        <v>8366</v>
      </c>
      <c r="F206" s="139"/>
      <c r="G206" s="136">
        <v>20701100</v>
      </c>
      <c r="H206" s="136">
        <v>2</v>
      </c>
      <c r="J206" s="136" t="s">
        <v>8456</v>
      </c>
    </row>
    <row r="207" spans="1:20" s="136" customFormat="1" ht="13.6" x14ac:dyDescent="0.2">
      <c r="A207" s="136" t="s">
        <v>8451</v>
      </c>
      <c r="B207" s="147">
        <v>3119</v>
      </c>
      <c r="C207" s="138" t="s">
        <v>8593</v>
      </c>
      <c r="D207" s="138" t="s">
        <v>8593</v>
      </c>
      <c r="E207" s="137" t="s">
        <v>8366</v>
      </c>
      <c r="F207" s="139"/>
      <c r="G207" s="136">
        <v>9638765</v>
      </c>
      <c r="H207" s="136">
        <v>2</v>
      </c>
      <c r="J207" s="136" t="s">
        <v>8456</v>
      </c>
      <c r="R207" s="136" t="s">
        <v>8476</v>
      </c>
      <c r="S207" s="136" t="s">
        <v>8367</v>
      </c>
      <c r="T207" s="136" t="s">
        <v>8475</v>
      </c>
    </row>
    <row r="208" spans="1:20" s="136" customFormat="1" ht="13.6" x14ac:dyDescent="0.2">
      <c r="A208" s="136" t="s">
        <v>8451</v>
      </c>
      <c r="B208" s="147">
        <v>3120</v>
      </c>
      <c r="C208" s="138" t="s">
        <v>8594</v>
      </c>
      <c r="D208" s="138" t="s">
        <v>8594</v>
      </c>
      <c r="E208" s="137" t="s">
        <v>8366</v>
      </c>
      <c r="F208" s="139"/>
      <c r="G208" s="136">
        <v>54846200</v>
      </c>
      <c r="H208" s="136">
        <v>3</v>
      </c>
      <c r="J208" s="136" t="s">
        <v>8456</v>
      </c>
    </row>
    <row r="209" spans="1:20" s="136" customFormat="1" ht="13.6" x14ac:dyDescent="0.2">
      <c r="A209" s="136" t="s">
        <v>8451</v>
      </c>
      <c r="B209" s="147">
        <v>3121</v>
      </c>
      <c r="C209" s="138" t="s">
        <v>8595</v>
      </c>
      <c r="D209" s="138" t="s">
        <v>8595</v>
      </c>
      <c r="E209" s="137" t="s">
        <v>8366</v>
      </c>
      <c r="F209" s="139"/>
      <c r="G209" s="136">
        <v>58160985</v>
      </c>
      <c r="H209" s="136">
        <v>2</v>
      </c>
      <c r="J209" s="136" t="s">
        <v>8456</v>
      </c>
      <c r="R209" s="136" t="s">
        <v>8533</v>
      </c>
      <c r="S209" s="136" t="s">
        <v>8367</v>
      </c>
      <c r="T209" s="136" t="s">
        <v>8532</v>
      </c>
    </row>
    <row r="210" spans="1:20" s="136" customFormat="1" ht="13.6" x14ac:dyDescent="0.2">
      <c r="A210" s="136" t="s">
        <v>8451</v>
      </c>
      <c r="B210" s="147">
        <v>3122</v>
      </c>
      <c r="C210" s="136" t="s">
        <v>8596</v>
      </c>
      <c r="D210" s="136" t="s">
        <v>8597</v>
      </c>
      <c r="E210" s="137" t="s">
        <v>8366</v>
      </c>
      <c r="F210" s="139"/>
      <c r="G210" s="136">
        <v>40550840</v>
      </c>
      <c r="H210" s="136">
        <v>1</v>
      </c>
      <c r="J210" s="136" t="s">
        <v>8456</v>
      </c>
      <c r="L210" s="136" t="s">
        <v>8598</v>
      </c>
      <c r="M210" s="136" t="s">
        <v>8456</v>
      </c>
      <c r="N210" s="136" t="s">
        <v>8599</v>
      </c>
      <c r="R210" s="136" t="s">
        <v>8476</v>
      </c>
      <c r="S210" s="136" t="s">
        <v>8367</v>
      </c>
      <c r="T210" s="136" t="s">
        <v>8475</v>
      </c>
    </row>
    <row r="211" spans="1:20" s="136" customFormat="1" ht="13.6" x14ac:dyDescent="0.2">
      <c r="A211" s="136" t="s">
        <v>8451</v>
      </c>
      <c r="B211" s="147">
        <v>3123</v>
      </c>
      <c r="C211" s="138" t="s">
        <v>8600</v>
      </c>
      <c r="D211" s="138" t="s">
        <v>8600</v>
      </c>
      <c r="E211" s="137" t="s">
        <v>8366</v>
      </c>
      <c r="F211" s="139"/>
      <c r="G211" s="136">
        <v>63483656</v>
      </c>
      <c r="H211" s="136">
        <v>2</v>
      </c>
      <c r="J211" s="136" t="s">
        <v>8367</v>
      </c>
    </row>
    <row r="212" spans="1:20" s="136" customFormat="1" ht="13.6" x14ac:dyDescent="0.2">
      <c r="A212" s="136" t="s">
        <v>8451</v>
      </c>
      <c r="B212" s="147">
        <v>3124</v>
      </c>
      <c r="C212" s="138" t="s">
        <v>8601</v>
      </c>
      <c r="D212" s="138" t="s">
        <v>8601</v>
      </c>
      <c r="E212" s="137" t="s">
        <v>8366</v>
      </c>
      <c r="F212" s="139"/>
      <c r="G212" s="136">
        <v>38720530</v>
      </c>
      <c r="H212" s="136">
        <v>3</v>
      </c>
      <c r="J212" s="136" t="s">
        <v>8367</v>
      </c>
    </row>
    <row r="213" spans="1:20" s="136" customFormat="1" ht="13.6" x14ac:dyDescent="0.2">
      <c r="A213" s="136" t="s">
        <v>8451</v>
      </c>
      <c r="B213" s="147">
        <v>3125</v>
      </c>
      <c r="C213" s="138" t="s">
        <v>8602</v>
      </c>
      <c r="D213" s="138" t="s">
        <v>8602</v>
      </c>
      <c r="E213" s="137" t="s">
        <v>8366</v>
      </c>
      <c r="F213" s="139"/>
      <c r="G213" s="136">
        <v>4786374</v>
      </c>
      <c r="H213" s="136">
        <v>2</v>
      </c>
      <c r="J213" s="136" t="s">
        <v>8456</v>
      </c>
    </row>
    <row r="214" spans="1:20" s="136" customFormat="1" ht="13.6" x14ac:dyDescent="0.2">
      <c r="A214" s="136" t="s">
        <v>8451</v>
      </c>
      <c r="B214" s="147">
        <v>3127</v>
      </c>
      <c r="C214" s="138" t="s">
        <v>8603</v>
      </c>
      <c r="D214" s="138" t="s">
        <v>8603</v>
      </c>
      <c r="E214" s="137" t="s">
        <v>8366</v>
      </c>
      <c r="F214" s="139"/>
      <c r="G214" s="136">
        <v>31670038</v>
      </c>
      <c r="H214" s="136">
        <v>3</v>
      </c>
      <c r="J214" s="136" t="s">
        <v>8367</v>
      </c>
    </row>
    <row r="215" spans="1:20" s="136" customFormat="1" ht="13.6" x14ac:dyDescent="0.2">
      <c r="A215" s="136" t="s">
        <v>8451</v>
      </c>
      <c r="B215" s="147">
        <v>3128</v>
      </c>
      <c r="C215" s="138" t="s">
        <v>8604</v>
      </c>
      <c r="D215" s="138" t="s">
        <v>8604</v>
      </c>
      <c r="E215" s="137" t="s">
        <v>8366</v>
      </c>
      <c r="F215" s="139"/>
      <c r="G215" s="136">
        <v>32250000</v>
      </c>
      <c r="H215" s="136">
        <v>2</v>
      </c>
      <c r="J215" s="136" t="s">
        <v>8456</v>
      </c>
    </row>
    <row r="216" spans="1:20" s="136" customFormat="1" ht="13.6" x14ac:dyDescent="0.2">
      <c r="A216" s="136" t="s">
        <v>8451</v>
      </c>
      <c r="B216" s="147">
        <v>3129</v>
      </c>
      <c r="C216" s="138" t="s">
        <v>8605</v>
      </c>
      <c r="D216" s="138" t="s">
        <v>8605</v>
      </c>
      <c r="E216" s="137" t="s">
        <v>8366</v>
      </c>
      <c r="F216" s="139"/>
      <c r="G216" s="136">
        <v>70382694</v>
      </c>
      <c r="H216" s="136">
        <v>3</v>
      </c>
      <c r="J216" s="136" t="s">
        <v>8367</v>
      </c>
    </row>
    <row r="217" spans="1:20" s="136" customFormat="1" ht="13.6" x14ac:dyDescent="0.2">
      <c r="A217" s="136" t="s">
        <v>8451</v>
      </c>
      <c r="B217" s="147">
        <v>3130</v>
      </c>
      <c r="C217" s="138" t="s">
        <v>8606</v>
      </c>
      <c r="D217" s="138" t="s">
        <v>8606</v>
      </c>
      <c r="E217" s="137" t="s">
        <v>8366</v>
      </c>
      <c r="F217" s="139"/>
      <c r="G217" s="136">
        <v>15973119.999999998</v>
      </c>
      <c r="H217" s="136">
        <v>3</v>
      </c>
      <c r="J217" s="136" t="s">
        <v>8367</v>
      </c>
    </row>
    <row r="218" spans="1:20" s="136" customFormat="1" ht="13.6" x14ac:dyDescent="0.2">
      <c r="A218" s="136" t="s">
        <v>8451</v>
      </c>
      <c r="B218" s="147">
        <v>3131</v>
      </c>
      <c r="C218" s="138" t="s">
        <v>8607</v>
      </c>
      <c r="D218" s="138" t="s">
        <v>8607</v>
      </c>
      <c r="E218" s="137" t="s">
        <v>8366</v>
      </c>
      <c r="F218" s="139"/>
      <c r="G218" s="136">
        <v>5360000</v>
      </c>
      <c r="H218" s="136">
        <v>3</v>
      </c>
      <c r="J218" s="136" t="s">
        <v>8456</v>
      </c>
    </row>
    <row r="219" spans="1:20" s="136" customFormat="1" ht="13.6" x14ac:dyDescent="0.2">
      <c r="A219" s="136" t="s">
        <v>8451</v>
      </c>
      <c r="B219" s="147">
        <v>3132</v>
      </c>
      <c r="C219" s="136" t="s">
        <v>8608</v>
      </c>
      <c r="D219" s="136" t="s">
        <v>8609</v>
      </c>
      <c r="E219" s="137" t="s">
        <v>8366</v>
      </c>
      <c r="F219" s="139"/>
      <c r="G219" s="136">
        <v>36479641</v>
      </c>
      <c r="H219" s="136">
        <v>3</v>
      </c>
      <c r="J219" s="136" t="s">
        <v>8367</v>
      </c>
    </row>
    <row r="220" spans="1:20" s="136" customFormat="1" ht="13.6" x14ac:dyDescent="0.2">
      <c r="A220" s="136" t="s">
        <v>8451</v>
      </c>
      <c r="B220" s="147">
        <v>3133</v>
      </c>
      <c r="C220" s="138" t="s">
        <v>8610</v>
      </c>
      <c r="D220" s="138" t="s">
        <v>8610</v>
      </c>
      <c r="E220" s="137" t="s">
        <v>8366</v>
      </c>
      <c r="F220" s="139"/>
      <c r="G220" s="136">
        <v>71760200</v>
      </c>
      <c r="H220" s="136">
        <v>1</v>
      </c>
      <c r="J220" s="136" t="s">
        <v>8456</v>
      </c>
      <c r="L220" s="136" t="s">
        <v>8611</v>
      </c>
      <c r="M220" s="136" t="s">
        <v>8367</v>
      </c>
      <c r="N220" s="138" t="s">
        <v>8610</v>
      </c>
      <c r="R220" s="136" t="s">
        <v>8612</v>
      </c>
      <c r="S220" s="136" t="s">
        <v>8456</v>
      </c>
      <c r="T220" s="136" t="s">
        <v>8610</v>
      </c>
    </row>
    <row r="221" spans="1:20" s="136" customFormat="1" ht="13.6" x14ac:dyDescent="0.2">
      <c r="A221" s="136" t="s">
        <v>8451</v>
      </c>
      <c r="B221" s="147">
        <v>3134</v>
      </c>
      <c r="C221" s="138" t="s">
        <v>8613</v>
      </c>
      <c r="D221" s="138" t="s">
        <v>8613</v>
      </c>
      <c r="E221" s="137" t="s">
        <v>8366</v>
      </c>
      <c r="F221" s="139"/>
      <c r="G221" s="136">
        <v>22850560.999999996</v>
      </c>
      <c r="H221" s="136">
        <v>3</v>
      </c>
      <c r="J221" s="136" t="s">
        <v>8367</v>
      </c>
    </row>
    <row r="222" spans="1:20" s="136" customFormat="1" ht="13.6" x14ac:dyDescent="0.2">
      <c r="A222" s="136" t="s">
        <v>8451</v>
      </c>
      <c r="B222" s="147">
        <v>3135</v>
      </c>
      <c r="C222" s="138" t="s">
        <v>8614</v>
      </c>
      <c r="D222" s="138" t="s">
        <v>8614</v>
      </c>
      <c r="E222" s="137" t="s">
        <v>8366</v>
      </c>
      <c r="F222" s="139"/>
      <c r="G222" s="136">
        <v>32425432</v>
      </c>
      <c r="H222" s="136">
        <v>3</v>
      </c>
      <c r="J222" s="136" t="s">
        <v>8367</v>
      </c>
    </row>
    <row r="223" spans="1:20" s="136" customFormat="1" ht="13.6" x14ac:dyDescent="0.2">
      <c r="A223" s="136" t="s">
        <v>8451</v>
      </c>
      <c r="B223" s="147">
        <v>3136</v>
      </c>
      <c r="C223" s="138" t="s">
        <v>8615</v>
      </c>
      <c r="D223" s="138" t="s">
        <v>8615</v>
      </c>
      <c r="E223" s="137" t="s">
        <v>8366</v>
      </c>
      <c r="F223" s="139"/>
      <c r="G223" s="136">
        <v>53632909</v>
      </c>
      <c r="H223" s="136">
        <v>3</v>
      </c>
      <c r="J223" s="136" t="s">
        <v>8367</v>
      </c>
    </row>
    <row r="224" spans="1:20" s="136" customFormat="1" ht="13.6" x14ac:dyDescent="0.2">
      <c r="A224" s="136" t="s">
        <v>8451</v>
      </c>
      <c r="B224" s="147">
        <v>3137</v>
      </c>
      <c r="C224" s="138" t="s">
        <v>8616</v>
      </c>
      <c r="D224" s="138" t="s">
        <v>8616</v>
      </c>
      <c r="E224" s="137" t="s">
        <v>8366</v>
      </c>
      <c r="F224" s="139"/>
      <c r="G224" s="136">
        <v>23054272</v>
      </c>
      <c r="H224" s="136">
        <v>3</v>
      </c>
      <c r="J224" s="136" t="s">
        <v>8367</v>
      </c>
    </row>
    <row r="225" spans="1:20" s="136" customFormat="1" ht="13.6" x14ac:dyDescent="0.2">
      <c r="A225" s="136" t="s">
        <v>8451</v>
      </c>
      <c r="B225" s="147">
        <v>3138</v>
      </c>
      <c r="C225" s="138" t="s">
        <v>8617</v>
      </c>
      <c r="D225" s="138" t="s">
        <v>8617</v>
      </c>
      <c r="E225" s="137" t="s">
        <v>8366</v>
      </c>
      <c r="F225" s="139"/>
      <c r="G225" s="136">
        <v>8158950</v>
      </c>
      <c r="H225" s="136">
        <v>2</v>
      </c>
      <c r="J225" s="136" t="s">
        <v>8456</v>
      </c>
    </row>
    <row r="226" spans="1:20" s="136" customFormat="1" ht="13.6" x14ac:dyDescent="0.2">
      <c r="A226" s="136" t="s">
        <v>8451</v>
      </c>
      <c r="B226" s="147">
        <v>3139</v>
      </c>
      <c r="C226" s="136" t="s">
        <v>8618</v>
      </c>
      <c r="D226" s="136" t="s">
        <v>8619</v>
      </c>
      <c r="E226" s="137" t="s">
        <v>8366</v>
      </c>
      <c r="F226" s="139"/>
      <c r="G226" s="136">
        <v>59248127.000000007</v>
      </c>
      <c r="H226" s="136">
        <v>2</v>
      </c>
      <c r="J226" s="136" t="s">
        <v>8456</v>
      </c>
      <c r="R226" s="136" t="s">
        <v>8468</v>
      </c>
      <c r="S226" s="136" t="s">
        <v>8456</v>
      </c>
      <c r="T226" s="136" t="s">
        <v>8469</v>
      </c>
    </row>
    <row r="227" spans="1:20" s="136" customFormat="1" ht="13.6" x14ac:dyDescent="0.2">
      <c r="A227" s="136" t="s">
        <v>8451</v>
      </c>
      <c r="B227" s="147">
        <v>3140</v>
      </c>
      <c r="C227" s="138" t="s">
        <v>8620</v>
      </c>
      <c r="D227" s="138" t="s">
        <v>8620</v>
      </c>
      <c r="E227" s="137" t="s">
        <v>8366</v>
      </c>
      <c r="F227" s="139"/>
      <c r="G227" s="136">
        <v>345370418</v>
      </c>
      <c r="H227" s="136">
        <v>2</v>
      </c>
      <c r="J227" s="136" t="s">
        <v>8367</v>
      </c>
    </row>
    <row r="228" spans="1:20" s="136" customFormat="1" ht="13.6" x14ac:dyDescent="0.2">
      <c r="A228" s="136" t="s">
        <v>8451</v>
      </c>
      <c r="B228" s="147">
        <v>3901</v>
      </c>
      <c r="C228" s="138" t="s">
        <v>8621</v>
      </c>
      <c r="D228" s="138" t="s">
        <v>8621</v>
      </c>
      <c r="E228" s="137" t="s">
        <v>8366</v>
      </c>
      <c r="F228" s="139"/>
      <c r="G228" s="136">
        <v>3620743</v>
      </c>
      <c r="H228" s="136">
        <v>2</v>
      </c>
      <c r="J228" s="136" t="s">
        <v>8456</v>
      </c>
    </row>
    <row r="229" spans="1:20" s="136" customFormat="1" ht="13.6" x14ac:dyDescent="0.2">
      <c r="A229" s="136" t="s">
        <v>8451</v>
      </c>
      <c r="B229" s="147">
        <v>3902</v>
      </c>
      <c r="C229" s="138" t="s">
        <v>8622</v>
      </c>
      <c r="D229" s="138" t="s">
        <v>8622</v>
      </c>
      <c r="E229" s="137" t="s">
        <v>8366</v>
      </c>
      <c r="F229" s="139"/>
      <c r="G229" s="136">
        <v>77855013</v>
      </c>
      <c r="H229" s="136">
        <v>2</v>
      </c>
      <c r="J229" s="136" t="s">
        <v>8456</v>
      </c>
    </row>
    <row r="230" spans="1:20" s="136" customFormat="1" ht="13.6" x14ac:dyDescent="0.2">
      <c r="A230" s="136" t="s">
        <v>8451</v>
      </c>
      <c r="B230" s="147">
        <v>3903</v>
      </c>
      <c r="C230" s="138" t="s">
        <v>8623</v>
      </c>
      <c r="D230" s="138" t="s">
        <v>8623</v>
      </c>
      <c r="E230" s="137" t="s">
        <v>8366</v>
      </c>
      <c r="F230" s="139"/>
      <c r="G230" s="136">
        <v>14990300</v>
      </c>
      <c r="H230" s="136">
        <v>2</v>
      </c>
      <c r="J230" s="136" t="s">
        <v>8456</v>
      </c>
      <c r="R230" s="136" t="s">
        <v>8612</v>
      </c>
      <c r="S230" s="136" t="s">
        <v>8456</v>
      </c>
      <c r="T230" s="136" t="s">
        <v>8610</v>
      </c>
    </row>
    <row r="231" spans="1:20" s="136" customFormat="1" ht="13.6" x14ac:dyDescent="0.2">
      <c r="A231" s="136" t="s">
        <v>8451</v>
      </c>
      <c r="B231" s="147">
        <v>3904</v>
      </c>
      <c r="C231" s="138" t="s">
        <v>8624</v>
      </c>
      <c r="D231" s="138" t="s">
        <v>8624</v>
      </c>
      <c r="E231" s="137" t="s">
        <v>8366</v>
      </c>
      <c r="F231" s="139"/>
      <c r="G231" s="136">
        <v>11698840</v>
      </c>
      <c r="H231" s="136">
        <v>2</v>
      </c>
      <c r="J231" s="136" t="s">
        <v>8367</v>
      </c>
    </row>
    <row r="232" spans="1:20" s="136" customFormat="1" ht="13.6" x14ac:dyDescent="0.2">
      <c r="A232" s="136" t="s">
        <v>8625</v>
      </c>
      <c r="B232" s="147">
        <v>4001</v>
      </c>
      <c r="C232" s="138" t="s">
        <v>8626</v>
      </c>
      <c r="D232" s="138" t="s">
        <v>8626</v>
      </c>
      <c r="E232" s="137" t="s">
        <v>8366</v>
      </c>
      <c r="F232" s="139"/>
      <c r="G232" s="136">
        <v>45244244</v>
      </c>
      <c r="H232" s="136">
        <v>3</v>
      </c>
      <c r="J232" s="136" t="s">
        <v>8367</v>
      </c>
    </row>
    <row r="233" spans="1:20" s="136" customFormat="1" ht="13.6" x14ac:dyDescent="0.2">
      <c r="A233" s="136" t="s">
        <v>8625</v>
      </c>
      <c r="B233" s="147">
        <v>4002</v>
      </c>
      <c r="C233" s="138" t="s">
        <v>8627</v>
      </c>
      <c r="D233" s="138" t="s">
        <v>8627</v>
      </c>
      <c r="E233" s="137" t="s">
        <v>8366</v>
      </c>
      <c r="F233" s="139"/>
      <c r="G233" s="136">
        <v>83677470</v>
      </c>
      <c r="H233" s="136">
        <v>3</v>
      </c>
      <c r="J233" s="136" t="s">
        <v>8367</v>
      </c>
    </row>
    <row r="234" spans="1:20" s="136" customFormat="1" ht="13.6" x14ac:dyDescent="0.2">
      <c r="A234" s="136" t="s">
        <v>8625</v>
      </c>
      <c r="B234" s="147">
        <v>4003</v>
      </c>
      <c r="C234" s="138" t="s">
        <v>8628</v>
      </c>
      <c r="D234" s="138" t="s">
        <v>8628</v>
      </c>
      <c r="E234" s="137" t="s">
        <v>8366</v>
      </c>
      <c r="F234" s="139"/>
      <c r="G234" s="136">
        <v>89694500</v>
      </c>
      <c r="H234" s="136">
        <v>2</v>
      </c>
      <c r="J234" s="136" t="s">
        <v>8456</v>
      </c>
    </row>
    <row r="235" spans="1:20" s="136" customFormat="1" ht="13.6" x14ac:dyDescent="0.2">
      <c r="A235" s="136" t="s">
        <v>8625</v>
      </c>
      <c r="B235" s="147">
        <v>4004</v>
      </c>
      <c r="C235" s="138" t="s">
        <v>8629</v>
      </c>
      <c r="D235" s="138" t="s">
        <v>8629</v>
      </c>
      <c r="E235" s="137" t="s">
        <v>8366</v>
      </c>
      <c r="F235" s="139"/>
      <c r="G235" s="136">
        <v>34913000</v>
      </c>
      <c r="H235" s="136">
        <v>3</v>
      </c>
      <c r="J235" s="136" t="s">
        <v>8367</v>
      </c>
    </row>
    <row r="236" spans="1:20" s="136" customFormat="1" ht="13.6" x14ac:dyDescent="0.2">
      <c r="A236" s="136" t="s">
        <v>8625</v>
      </c>
      <c r="B236" s="147">
        <v>4005</v>
      </c>
      <c r="C236" s="138" t="s">
        <v>8630</v>
      </c>
      <c r="D236" s="138" t="s">
        <v>8630</v>
      </c>
      <c r="E236" s="137" t="s">
        <v>8366</v>
      </c>
      <c r="F236" s="139"/>
      <c r="G236" s="136">
        <v>69734477</v>
      </c>
      <c r="H236" s="136">
        <v>3</v>
      </c>
      <c r="J236" s="136" t="s">
        <v>8367</v>
      </c>
    </row>
    <row r="237" spans="1:20" s="136" customFormat="1" ht="13.6" x14ac:dyDescent="0.2">
      <c r="A237" s="136" t="s">
        <v>8625</v>
      </c>
      <c r="B237" s="147">
        <v>4006</v>
      </c>
      <c r="C237" s="138" t="s">
        <v>8631</v>
      </c>
      <c r="D237" s="138" t="s">
        <v>8631</v>
      </c>
      <c r="E237" s="137" t="s">
        <v>8366</v>
      </c>
      <c r="F237" s="139"/>
      <c r="G237" s="136">
        <v>168448200</v>
      </c>
      <c r="H237" s="136">
        <v>2</v>
      </c>
      <c r="J237" s="136" t="s">
        <v>8367</v>
      </c>
    </row>
    <row r="238" spans="1:20" s="136" customFormat="1" ht="13.6" x14ac:dyDescent="0.2">
      <c r="A238" s="136" t="s">
        <v>8625</v>
      </c>
      <c r="B238" s="147">
        <v>4007</v>
      </c>
      <c r="C238" s="138" t="s">
        <v>8632</v>
      </c>
      <c r="D238" s="138" t="s">
        <v>8632</v>
      </c>
      <c r="E238" s="137" t="s">
        <v>8366</v>
      </c>
      <c r="F238" s="139"/>
      <c r="G238" s="136">
        <v>67516723</v>
      </c>
      <c r="H238" s="136">
        <v>3</v>
      </c>
      <c r="J238" s="136" t="s">
        <v>8367</v>
      </c>
    </row>
    <row r="239" spans="1:20" s="136" customFormat="1" ht="13.6" x14ac:dyDescent="0.2">
      <c r="A239" s="136" t="s">
        <v>8625</v>
      </c>
      <c r="B239" s="147">
        <v>4008</v>
      </c>
      <c r="C239" s="138" t="s">
        <v>8633</v>
      </c>
      <c r="D239" s="138" t="s">
        <v>8633</v>
      </c>
      <c r="E239" s="137" t="s">
        <v>8366</v>
      </c>
      <c r="F239" s="139"/>
      <c r="G239" s="136">
        <v>93906744.999999985</v>
      </c>
      <c r="H239" s="136">
        <v>3</v>
      </c>
      <c r="J239" s="136" t="s">
        <v>8367</v>
      </c>
    </row>
    <row r="240" spans="1:20" s="136" customFormat="1" ht="13.6" x14ac:dyDescent="0.2">
      <c r="A240" s="136" t="s">
        <v>8625</v>
      </c>
      <c r="B240" s="147">
        <v>4009</v>
      </c>
      <c r="C240" s="138" t="s">
        <v>8634</v>
      </c>
      <c r="D240" s="138" t="s">
        <v>8634</v>
      </c>
      <c r="E240" s="137" t="s">
        <v>8366</v>
      </c>
      <c r="F240" s="139"/>
      <c r="G240" s="136">
        <v>15520400</v>
      </c>
      <c r="H240" s="136">
        <v>3</v>
      </c>
      <c r="J240" s="136" t="s">
        <v>8367</v>
      </c>
    </row>
    <row r="241" spans="1:20" s="136" customFormat="1" ht="13.6" x14ac:dyDescent="0.2">
      <c r="A241" s="136" t="s">
        <v>8625</v>
      </c>
      <c r="B241" s="147">
        <v>4010</v>
      </c>
      <c r="C241" s="138" t="s">
        <v>8635</v>
      </c>
      <c r="D241" s="138" t="s">
        <v>8635</v>
      </c>
      <c r="E241" s="137" t="s">
        <v>8366</v>
      </c>
      <c r="F241" s="139"/>
      <c r="G241" s="136">
        <v>16394593</v>
      </c>
      <c r="H241" s="136">
        <v>3</v>
      </c>
      <c r="J241" s="136" t="s">
        <v>8367</v>
      </c>
    </row>
    <row r="242" spans="1:20" s="136" customFormat="1" ht="13.6" x14ac:dyDescent="0.2">
      <c r="A242" s="136" t="s">
        <v>8625</v>
      </c>
      <c r="B242" s="147">
        <v>4011</v>
      </c>
      <c r="C242" s="138" t="s">
        <v>8636</v>
      </c>
      <c r="D242" s="138" t="s">
        <v>8636</v>
      </c>
      <c r="E242" s="137" t="s">
        <v>8366</v>
      </c>
      <c r="F242" s="139"/>
      <c r="G242" s="136">
        <v>26243750</v>
      </c>
      <c r="H242" s="136">
        <v>3</v>
      </c>
      <c r="J242" s="136" t="s">
        <v>8367</v>
      </c>
    </row>
    <row r="243" spans="1:20" s="136" customFormat="1" ht="13.6" x14ac:dyDescent="0.2">
      <c r="A243" s="136" t="s">
        <v>8625</v>
      </c>
      <c r="B243" s="147">
        <v>4012</v>
      </c>
      <c r="C243" s="138" t="s">
        <v>8637</v>
      </c>
      <c r="D243" s="138" t="s">
        <v>8637</v>
      </c>
      <c r="E243" s="137" t="s">
        <v>8366</v>
      </c>
      <c r="F243" s="139"/>
      <c r="G243" s="136">
        <v>5873104</v>
      </c>
      <c r="H243" s="136">
        <v>3</v>
      </c>
      <c r="J243" s="136" t="s">
        <v>8367</v>
      </c>
    </row>
    <row r="244" spans="1:20" s="136" customFormat="1" ht="13.6" x14ac:dyDescent="0.2">
      <c r="A244" s="136" t="s">
        <v>8625</v>
      </c>
      <c r="B244" s="147">
        <v>4013</v>
      </c>
      <c r="C244" s="138" t="s">
        <v>8638</v>
      </c>
      <c r="D244" s="138" t="s">
        <v>8638</v>
      </c>
      <c r="E244" s="137" t="s">
        <v>8366</v>
      </c>
      <c r="F244" s="139"/>
      <c r="G244" s="136">
        <v>295724400</v>
      </c>
      <c r="H244" s="136">
        <v>1</v>
      </c>
      <c r="J244" s="136" t="s">
        <v>8456</v>
      </c>
      <c r="L244" s="136" t="s">
        <v>8639</v>
      </c>
      <c r="M244" s="136" t="s">
        <v>8367</v>
      </c>
      <c r="N244" s="136" t="s">
        <v>8638</v>
      </c>
      <c r="R244" s="136" t="s">
        <v>8640</v>
      </c>
      <c r="S244" s="136" t="s">
        <v>8367</v>
      </c>
      <c r="T244" s="136" t="s">
        <v>8638</v>
      </c>
    </row>
    <row r="245" spans="1:20" s="136" customFormat="1" ht="13.6" x14ac:dyDescent="0.2">
      <c r="A245" s="136" t="s">
        <v>8625</v>
      </c>
      <c r="B245" s="147">
        <v>4014</v>
      </c>
      <c r="C245" s="138" t="s">
        <v>8641</v>
      </c>
      <c r="D245" s="138" t="s">
        <v>8641</v>
      </c>
      <c r="E245" s="137" t="s">
        <v>8366</v>
      </c>
      <c r="F245" s="139"/>
      <c r="G245" s="136">
        <v>30825201</v>
      </c>
      <c r="H245" s="136">
        <v>3</v>
      </c>
      <c r="J245" s="136" t="s">
        <v>8367</v>
      </c>
    </row>
    <row r="246" spans="1:20" s="136" customFormat="1" ht="13.6" x14ac:dyDescent="0.2">
      <c r="A246" s="136" t="s">
        <v>8625</v>
      </c>
      <c r="B246" s="147">
        <v>4015</v>
      </c>
      <c r="C246" s="138" t="s">
        <v>8642</v>
      </c>
      <c r="D246" s="138" t="s">
        <v>8642</v>
      </c>
      <c r="E246" s="137" t="s">
        <v>8366</v>
      </c>
      <c r="F246" s="139"/>
      <c r="G246" s="136">
        <v>20102293</v>
      </c>
      <c r="H246" s="136">
        <v>3</v>
      </c>
      <c r="J246" s="136" t="s">
        <v>8367</v>
      </c>
    </row>
    <row r="247" spans="1:20" s="136" customFormat="1" ht="13.6" x14ac:dyDescent="0.2">
      <c r="A247" s="136" t="s">
        <v>8625</v>
      </c>
      <c r="B247" s="147">
        <v>4016</v>
      </c>
      <c r="C247" s="138" t="s">
        <v>8643</v>
      </c>
      <c r="D247" s="138" t="s">
        <v>8643</v>
      </c>
      <c r="E247" s="137" t="s">
        <v>8366</v>
      </c>
      <c r="F247" s="139"/>
      <c r="G247" s="136">
        <v>99734700</v>
      </c>
      <c r="H247" s="136">
        <v>3</v>
      </c>
      <c r="J247" s="136" t="s">
        <v>8367</v>
      </c>
    </row>
    <row r="248" spans="1:20" s="136" customFormat="1" ht="13.6" x14ac:dyDescent="0.2">
      <c r="A248" s="136" t="s">
        <v>8625</v>
      </c>
      <c r="B248" s="147">
        <v>4017</v>
      </c>
      <c r="C248" s="138" t="s">
        <v>8644</v>
      </c>
      <c r="D248" s="138" t="s">
        <v>8644</v>
      </c>
      <c r="E248" s="137" t="s">
        <v>8366</v>
      </c>
      <c r="F248" s="139"/>
      <c r="G248" s="136">
        <v>66143600</v>
      </c>
      <c r="H248" s="136">
        <v>3</v>
      </c>
      <c r="J248" s="136" t="s">
        <v>8367</v>
      </c>
    </row>
    <row r="249" spans="1:20" s="136" customFormat="1" ht="13.6" x14ac:dyDescent="0.2">
      <c r="A249" s="136" t="s">
        <v>8625</v>
      </c>
      <c r="B249" s="147">
        <v>4018</v>
      </c>
      <c r="C249" s="138" t="s">
        <v>8645</v>
      </c>
      <c r="D249" s="138" t="s">
        <v>8645</v>
      </c>
      <c r="E249" s="137" t="s">
        <v>8366</v>
      </c>
      <c r="F249" s="139"/>
      <c r="G249" s="136">
        <v>7721700</v>
      </c>
      <c r="H249" s="136">
        <v>3</v>
      </c>
      <c r="J249" s="136" t="s">
        <v>8367</v>
      </c>
    </row>
    <row r="250" spans="1:20" s="136" customFormat="1" ht="13.6" x14ac:dyDescent="0.2">
      <c r="A250" s="136" t="s">
        <v>8625</v>
      </c>
      <c r="B250" s="147">
        <v>4019</v>
      </c>
      <c r="C250" s="138" t="s">
        <v>8646</v>
      </c>
      <c r="D250" s="138" t="s">
        <v>8646</v>
      </c>
      <c r="E250" s="137" t="s">
        <v>8366</v>
      </c>
      <c r="F250" s="139"/>
      <c r="G250" s="136">
        <v>94520900</v>
      </c>
      <c r="H250" s="136">
        <v>3</v>
      </c>
      <c r="J250" s="136" t="s">
        <v>8367</v>
      </c>
    </row>
    <row r="251" spans="1:20" s="136" customFormat="1" ht="13.6" x14ac:dyDescent="0.2">
      <c r="A251" s="136" t="s">
        <v>8625</v>
      </c>
      <c r="B251" s="147">
        <v>4020</v>
      </c>
      <c r="C251" s="138" t="s">
        <v>8647</v>
      </c>
      <c r="D251" s="138" t="s">
        <v>8647</v>
      </c>
      <c r="E251" s="137" t="s">
        <v>8366</v>
      </c>
      <c r="F251" s="139"/>
      <c r="G251" s="136">
        <v>38023734</v>
      </c>
      <c r="H251" s="136">
        <v>3</v>
      </c>
      <c r="J251" s="136" t="s">
        <v>8367</v>
      </c>
    </row>
    <row r="252" spans="1:20" s="136" customFormat="1" ht="13.6" x14ac:dyDescent="0.2">
      <c r="A252" s="136" t="s">
        <v>8625</v>
      </c>
      <c r="B252" s="147">
        <v>4021</v>
      </c>
      <c r="C252" s="138" t="s">
        <v>8648</v>
      </c>
      <c r="D252" s="138" t="s">
        <v>8648</v>
      </c>
      <c r="E252" s="137" t="s">
        <v>8366</v>
      </c>
      <c r="F252" s="139"/>
      <c r="G252" s="136">
        <v>26704899.999999996</v>
      </c>
      <c r="H252" s="136">
        <v>3</v>
      </c>
      <c r="J252" s="136" t="s">
        <v>8367</v>
      </c>
    </row>
    <row r="253" spans="1:20" s="136" customFormat="1" ht="13.6" x14ac:dyDescent="0.2">
      <c r="A253" s="136" t="s">
        <v>8625</v>
      </c>
      <c r="B253" s="147">
        <v>4022</v>
      </c>
      <c r="C253" s="138" t="s">
        <v>8649</v>
      </c>
      <c r="D253" s="138" t="s">
        <v>8649</v>
      </c>
      <c r="E253" s="137" t="s">
        <v>8366</v>
      </c>
      <c r="F253" s="139"/>
      <c r="G253" s="136">
        <v>46721300</v>
      </c>
      <c r="H253" s="136">
        <v>3</v>
      </c>
      <c r="J253" s="136" t="s">
        <v>8367</v>
      </c>
    </row>
    <row r="254" spans="1:20" s="136" customFormat="1" ht="13.6" x14ac:dyDescent="0.2">
      <c r="A254" s="136" t="s">
        <v>8625</v>
      </c>
      <c r="B254" s="147">
        <v>4023</v>
      </c>
      <c r="C254" s="138" t="s">
        <v>8650</v>
      </c>
      <c r="D254" s="138" t="s">
        <v>8650</v>
      </c>
      <c r="E254" s="137" t="s">
        <v>8366</v>
      </c>
      <c r="F254" s="139"/>
      <c r="G254" s="136">
        <v>38834832</v>
      </c>
      <c r="H254" s="136">
        <v>3</v>
      </c>
      <c r="J254" s="136" t="s">
        <v>8367</v>
      </c>
    </row>
    <row r="255" spans="1:20" s="136" customFormat="1" ht="13.6" x14ac:dyDescent="0.2">
      <c r="A255" s="136" t="s">
        <v>8625</v>
      </c>
      <c r="B255" s="147">
        <v>4024</v>
      </c>
      <c r="C255" s="138" t="s">
        <v>8651</v>
      </c>
      <c r="D255" s="138" t="s">
        <v>8651</v>
      </c>
      <c r="E255" s="137" t="s">
        <v>8366</v>
      </c>
      <c r="F255" s="139"/>
      <c r="G255" s="136">
        <v>16615387</v>
      </c>
      <c r="H255" s="136">
        <v>2</v>
      </c>
      <c r="J255" s="136" t="s">
        <v>8456</v>
      </c>
      <c r="R255" s="136" t="s">
        <v>8640</v>
      </c>
      <c r="S255" s="136" t="s">
        <v>8367</v>
      </c>
      <c r="T255" s="136" t="s">
        <v>8638</v>
      </c>
    </row>
    <row r="256" spans="1:20" s="136" customFormat="1" ht="13.6" x14ac:dyDescent="0.2">
      <c r="A256" s="136" t="s">
        <v>8625</v>
      </c>
      <c r="B256" s="147">
        <v>4026</v>
      </c>
      <c r="C256" s="138" t="s">
        <v>8652</v>
      </c>
      <c r="D256" s="138" t="s">
        <v>8652</v>
      </c>
      <c r="E256" s="137" t="s">
        <v>8366</v>
      </c>
      <c r="F256" s="139"/>
      <c r="G256" s="136">
        <v>6396799.9999999991</v>
      </c>
      <c r="H256" s="136">
        <v>3</v>
      </c>
      <c r="J256" s="136" t="s">
        <v>8367</v>
      </c>
    </row>
    <row r="257" spans="1:10" s="136" customFormat="1" ht="13.6" x14ac:dyDescent="0.2">
      <c r="A257" s="136" t="s">
        <v>8625</v>
      </c>
      <c r="B257" s="147">
        <v>4027</v>
      </c>
      <c r="C257" s="138" t="s">
        <v>8653</v>
      </c>
      <c r="D257" s="138" t="s">
        <v>8653</v>
      </c>
      <c r="E257" s="137" t="s">
        <v>8366</v>
      </c>
      <c r="F257" s="139"/>
      <c r="G257" s="136">
        <v>31968800</v>
      </c>
      <c r="H257" s="136">
        <v>3</v>
      </c>
      <c r="J257" s="136" t="s">
        <v>8367</v>
      </c>
    </row>
    <row r="258" spans="1:10" s="136" customFormat="1" ht="13.6" x14ac:dyDescent="0.2">
      <c r="A258" s="136" t="s">
        <v>8625</v>
      </c>
      <c r="B258" s="147">
        <v>4028</v>
      </c>
      <c r="C258" s="138" t="s">
        <v>8654</v>
      </c>
      <c r="D258" s="138" t="s">
        <v>8654</v>
      </c>
      <c r="E258" s="137" t="s">
        <v>8366</v>
      </c>
      <c r="F258" s="139"/>
      <c r="G258" s="136">
        <v>11343563.999999998</v>
      </c>
      <c r="H258" s="136">
        <v>3</v>
      </c>
      <c r="J258" s="136" t="s">
        <v>8367</v>
      </c>
    </row>
    <row r="259" spans="1:10" s="136" customFormat="1" ht="13.6" x14ac:dyDescent="0.2">
      <c r="A259" s="136" t="s">
        <v>8625</v>
      </c>
      <c r="B259" s="147">
        <v>4029</v>
      </c>
      <c r="C259" s="138" t="s">
        <v>8655</v>
      </c>
      <c r="D259" s="138" t="s">
        <v>8655</v>
      </c>
      <c r="E259" s="137" t="s">
        <v>8366</v>
      </c>
      <c r="F259" s="139"/>
      <c r="G259" s="136">
        <v>185812400.00000003</v>
      </c>
      <c r="H259" s="136">
        <v>2</v>
      </c>
      <c r="J259" s="136" t="s">
        <v>8367</v>
      </c>
    </row>
    <row r="260" spans="1:10" s="136" customFormat="1" ht="13.6" x14ac:dyDescent="0.2">
      <c r="A260" s="136" t="s">
        <v>8625</v>
      </c>
      <c r="B260" s="147">
        <v>4030</v>
      </c>
      <c r="C260" s="138" t="s">
        <v>8656</v>
      </c>
      <c r="D260" s="138" t="s">
        <v>8656</v>
      </c>
      <c r="E260" s="137" t="s">
        <v>8366</v>
      </c>
      <c r="F260" s="139"/>
      <c r="G260" s="136">
        <v>66926563</v>
      </c>
      <c r="H260" s="136">
        <v>3</v>
      </c>
      <c r="J260" s="136" t="s">
        <v>8367</v>
      </c>
    </row>
    <row r="261" spans="1:10" s="136" customFormat="1" ht="13.6" x14ac:dyDescent="0.2">
      <c r="A261" s="136" t="s">
        <v>8625</v>
      </c>
      <c r="B261" s="147">
        <v>4031</v>
      </c>
      <c r="C261" s="138" t="s">
        <v>8657</v>
      </c>
      <c r="D261" s="138" t="s">
        <v>8657</v>
      </c>
      <c r="E261" s="137" t="s">
        <v>8366</v>
      </c>
      <c r="F261" s="139"/>
      <c r="G261" s="136">
        <v>78953200</v>
      </c>
      <c r="H261" s="136">
        <v>3</v>
      </c>
      <c r="J261" s="136" t="s">
        <v>8367</v>
      </c>
    </row>
    <row r="262" spans="1:10" s="136" customFormat="1" ht="13.6" x14ac:dyDescent="0.2">
      <c r="A262" s="136" t="s">
        <v>8625</v>
      </c>
      <c r="B262" s="147">
        <v>4032</v>
      </c>
      <c r="C262" s="138" t="s">
        <v>8658</v>
      </c>
      <c r="D262" s="138" t="s">
        <v>8658</v>
      </c>
      <c r="E262" s="137" t="s">
        <v>8366</v>
      </c>
      <c r="F262" s="139"/>
      <c r="G262" s="136">
        <v>95464247</v>
      </c>
      <c r="H262" s="136">
        <v>2</v>
      </c>
      <c r="J262" s="136" t="s">
        <v>8456</v>
      </c>
    </row>
    <row r="263" spans="1:10" s="136" customFormat="1" ht="13.6" x14ac:dyDescent="0.2">
      <c r="A263" s="136" t="s">
        <v>8625</v>
      </c>
      <c r="B263" s="147">
        <v>4033</v>
      </c>
      <c r="C263" s="138" t="s">
        <v>8659</v>
      </c>
      <c r="D263" s="138" t="s">
        <v>8659</v>
      </c>
      <c r="E263" s="137" t="s">
        <v>8366</v>
      </c>
      <c r="F263" s="139"/>
      <c r="G263" s="136">
        <v>29235664</v>
      </c>
      <c r="H263" s="136">
        <v>3</v>
      </c>
      <c r="J263" s="136" t="s">
        <v>8367</v>
      </c>
    </row>
    <row r="264" spans="1:10" s="136" customFormat="1" ht="13.6" x14ac:dyDescent="0.2">
      <c r="A264" s="136" t="s">
        <v>8625</v>
      </c>
      <c r="B264" s="147">
        <v>4034</v>
      </c>
      <c r="C264" s="138" t="s">
        <v>8660</v>
      </c>
      <c r="D264" s="138" t="s">
        <v>8660</v>
      </c>
      <c r="E264" s="137" t="s">
        <v>8366</v>
      </c>
      <c r="F264" s="139"/>
      <c r="G264" s="136">
        <v>31991100</v>
      </c>
      <c r="H264" s="136">
        <v>3</v>
      </c>
      <c r="J264" s="136" t="s">
        <v>8367</v>
      </c>
    </row>
    <row r="265" spans="1:10" s="136" customFormat="1" ht="13.6" x14ac:dyDescent="0.2">
      <c r="A265" s="136" t="s">
        <v>8625</v>
      </c>
      <c r="B265" s="147">
        <v>4035</v>
      </c>
      <c r="C265" s="138" t="s">
        <v>8661</v>
      </c>
      <c r="D265" s="138" t="s">
        <v>8661</v>
      </c>
      <c r="E265" s="137" t="s">
        <v>8366</v>
      </c>
      <c r="F265" s="139"/>
      <c r="G265" s="136">
        <v>263984900.00000003</v>
      </c>
      <c r="H265" s="136">
        <v>2</v>
      </c>
      <c r="J265" s="136" t="s">
        <v>8456</v>
      </c>
    </row>
    <row r="266" spans="1:10" s="136" customFormat="1" ht="13.6" x14ac:dyDescent="0.2">
      <c r="A266" s="136" t="s">
        <v>8625</v>
      </c>
      <c r="B266" s="147">
        <v>4036</v>
      </c>
      <c r="C266" s="138" t="s">
        <v>8662</v>
      </c>
      <c r="D266" s="138" t="s">
        <v>8662</v>
      </c>
      <c r="E266" s="137" t="s">
        <v>8366</v>
      </c>
      <c r="F266" s="139"/>
      <c r="G266" s="136">
        <v>13554600</v>
      </c>
      <c r="H266" s="136">
        <v>3</v>
      </c>
      <c r="J266" s="136" t="s">
        <v>8367</v>
      </c>
    </row>
    <row r="267" spans="1:10" s="136" customFormat="1" ht="13.6" x14ac:dyDescent="0.2">
      <c r="A267" s="136" t="s">
        <v>8625</v>
      </c>
      <c r="B267" s="147">
        <v>4037</v>
      </c>
      <c r="C267" s="138" t="s">
        <v>8663</v>
      </c>
      <c r="D267" s="138" t="s">
        <v>8663</v>
      </c>
      <c r="E267" s="137" t="s">
        <v>8366</v>
      </c>
      <c r="F267" s="139"/>
      <c r="G267" s="136">
        <v>196471400</v>
      </c>
      <c r="H267" s="136">
        <v>3</v>
      </c>
      <c r="J267" s="136" t="s">
        <v>8367</v>
      </c>
    </row>
    <row r="268" spans="1:10" s="136" customFormat="1" ht="13.6" x14ac:dyDescent="0.2">
      <c r="A268" s="136" t="s">
        <v>8625</v>
      </c>
      <c r="B268" s="147">
        <v>4038</v>
      </c>
      <c r="C268" s="138" t="s">
        <v>8664</v>
      </c>
      <c r="D268" s="138" t="s">
        <v>8664</v>
      </c>
      <c r="E268" s="137" t="s">
        <v>8366</v>
      </c>
      <c r="F268" s="139"/>
      <c r="G268" s="136">
        <v>141433800</v>
      </c>
      <c r="H268" s="136">
        <v>3</v>
      </c>
      <c r="J268" s="136" t="s">
        <v>8367</v>
      </c>
    </row>
    <row r="269" spans="1:10" s="136" customFormat="1" ht="13.6" x14ac:dyDescent="0.2">
      <c r="A269" s="136" t="s">
        <v>8625</v>
      </c>
      <c r="B269" s="147">
        <v>4041</v>
      </c>
      <c r="C269" s="138" t="s">
        <v>8665</v>
      </c>
      <c r="D269" s="138" t="s">
        <v>8665</v>
      </c>
      <c r="E269" s="137" t="s">
        <v>8366</v>
      </c>
      <c r="F269" s="139"/>
      <c r="G269" s="136">
        <v>66844603</v>
      </c>
      <c r="H269" s="136">
        <v>3</v>
      </c>
      <c r="J269" s="136" t="s">
        <v>8456</v>
      </c>
    </row>
    <row r="270" spans="1:10" s="136" customFormat="1" ht="13.6" x14ac:dyDescent="0.2">
      <c r="A270" s="136" t="s">
        <v>8625</v>
      </c>
      <c r="B270" s="147">
        <v>4043</v>
      </c>
      <c r="C270" s="138" t="s">
        <v>8666</v>
      </c>
      <c r="D270" s="138" t="s">
        <v>8666</v>
      </c>
      <c r="E270" s="137" t="s">
        <v>8366</v>
      </c>
      <c r="F270" s="139"/>
      <c r="G270" s="136">
        <v>81262027</v>
      </c>
      <c r="H270" s="136">
        <v>3</v>
      </c>
      <c r="J270" s="136" t="s">
        <v>8367</v>
      </c>
    </row>
    <row r="271" spans="1:10" s="136" customFormat="1" ht="13.6" x14ac:dyDescent="0.2">
      <c r="A271" s="136" t="s">
        <v>8625</v>
      </c>
      <c r="B271" s="147">
        <v>4044</v>
      </c>
      <c r="C271" s="138" t="s">
        <v>8667</v>
      </c>
      <c r="D271" s="138" t="s">
        <v>8667</v>
      </c>
      <c r="E271" s="137" t="s">
        <v>8366</v>
      </c>
      <c r="F271" s="139"/>
      <c r="G271" s="136">
        <v>23071100</v>
      </c>
      <c r="H271" s="136">
        <v>3</v>
      </c>
      <c r="J271" s="136" t="s">
        <v>8367</v>
      </c>
    </row>
    <row r="272" spans="1:10" s="136" customFormat="1" ht="13.6" x14ac:dyDescent="0.2">
      <c r="A272" s="136" t="s">
        <v>8625</v>
      </c>
      <c r="B272" s="147">
        <v>4045</v>
      </c>
      <c r="C272" s="138" t="s">
        <v>8668</v>
      </c>
      <c r="D272" s="138" t="s">
        <v>8668</v>
      </c>
      <c r="E272" s="137" t="s">
        <v>8366</v>
      </c>
      <c r="F272" s="139"/>
      <c r="G272" s="136">
        <v>133959718</v>
      </c>
      <c r="H272" s="136">
        <v>3</v>
      </c>
      <c r="J272" s="136" t="s">
        <v>8367</v>
      </c>
    </row>
    <row r="273" spans="1:20" s="136" customFormat="1" ht="13.6" x14ac:dyDescent="0.2">
      <c r="A273" s="136" t="s">
        <v>8625</v>
      </c>
      <c r="B273" s="147">
        <v>4046</v>
      </c>
      <c r="C273" s="138" t="s">
        <v>8669</v>
      </c>
      <c r="D273" s="138" t="s">
        <v>8669</v>
      </c>
      <c r="E273" s="137" t="s">
        <v>8366</v>
      </c>
      <c r="F273" s="139"/>
      <c r="G273" s="136">
        <v>91158776.999999985</v>
      </c>
      <c r="H273" s="136">
        <v>3</v>
      </c>
      <c r="J273" s="136" t="s">
        <v>8367</v>
      </c>
    </row>
    <row r="274" spans="1:20" s="136" customFormat="1" ht="13.6" x14ac:dyDescent="0.2">
      <c r="A274" s="136" t="s">
        <v>8625</v>
      </c>
      <c r="B274" s="147">
        <v>4047</v>
      </c>
      <c r="C274" s="138" t="s">
        <v>8670</v>
      </c>
      <c r="D274" s="138" t="s">
        <v>8670</v>
      </c>
      <c r="E274" s="137" t="s">
        <v>8366</v>
      </c>
      <c r="F274" s="139"/>
      <c r="G274" s="136">
        <v>87670204</v>
      </c>
      <c r="H274" s="136">
        <v>3</v>
      </c>
      <c r="J274" s="136" t="s">
        <v>8367</v>
      </c>
    </row>
    <row r="275" spans="1:20" s="136" customFormat="1" ht="13.6" x14ac:dyDescent="0.2">
      <c r="A275" s="136" t="s">
        <v>8625</v>
      </c>
      <c r="B275" s="147">
        <v>4048</v>
      </c>
      <c r="C275" s="138" t="s">
        <v>8671</v>
      </c>
      <c r="D275" s="138" t="s">
        <v>8671</v>
      </c>
      <c r="E275" s="137" t="s">
        <v>8366</v>
      </c>
      <c r="F275" s="139"/>
      <c r="G275" s="136">
        <v>34897900</v>
      </c>
      <c r="H275" s="136">
        <v>3</v>
      </c>
      <c r="J275" s="136" t="s">
        <v>8367</v>
      </c>
    </row>
    <row r="276" spans="1:20" s="136" customFormat="1" ht="13.6" x14ac:dyDescent="0.2">
      <c r="A276" s="136" t="s">
        <v>8625</v>
      </c>
      <c r="B276" s="147">
        <v>4049</v>
      </c>
      <c r="C276" s="138" t="s">
        <v>8672</v>
      </c>
      <c r="D276" s="138" t="s">
        <v>8672</v>
      </c>
      <c r="E276" s="137" t="s">
        <v>8366</v>
      </c>
      <c r="F276" s="139"/>
      <c r="G276" s="136">
        <v>7766000</v>
      </c>
      <c r="H276" s="136">
        <v>2</v>
      </c>
      <c r="J276" s="136" t="s">
        <v>8456</v>
      </c>
    </row>
    <row r="277" spans="1:20" s="136" customFormat="1" ht="13.6" x14ac:dyDescent="0.2">
      <c r="A277" s="136" t="s">
        <v>8625</v>
      </c>
      <c r="B277" s="147">
        <v>4050</v>
      </c>
      <c r="C277" s="138" t="s">
        <v>8673</v>
      </c>
      <c r="D277" s="138" t="s">
        <v>8673</v>
      </c>
      <c r="E277" s="137" t="s">
        <v>8366</v>
      </c>
      <c r="F277" s="139"/>
      <c r="G277" s="136">
        <v>229487704</v>
      </c>
      <c r="H277" s="136">
        <v>3</v>
      </c>
      <c r="J277" s="136" t="s">
        <v>8367</v>
      </c>
    </row>
    <row r="278" spans="1:20" s="136" customFormat="1" ht="13.6" x14ac:dyDescent="0.2">
      <c r="A278" s="136" t="s">
        <v>8625</v>
      </c>
      <c r="B278" s="147">
        <v>4051</v>
      </c>
      <c r="C278" s="138" t="s">
        <v>8674</v>
      </c>
      <c r="D278" s="138" t="s">
        <v>8674</v>
      </c>
      <c r="E278" s="137" t="s">
        <v>8366</v>
      </c>
      <c r="F278" s="139"/>
      <c r="G278" s="136">
        <v>19018613</v>
      </c>
      <c r="H278" s="136">
        <v>3</v>
      </c>
      <c r="J278" s="136" t="s">
        <v>8367</v>
      </c>
    </row>
    <row r="279" spans="1:20" s="136" customFormat="1" ht="13.6" x14ac:dyDescent="0.2">
      <c r="A279" s="136" t="s">
        <v>8625</v>
      </c>
      <c r="B279" s="147">
        <v>4052</v>
      </c>
      <c r="C279" s="138" t="s">
        <v>8675</v>
      </c>
      <c r="D279" s="138" t="s">
        <v>8675</v>
      </c>
      <c r="E279" s="137" t="s">
        <v>8366</v>
      </c>
      <c r="F279" s="139"/>
      <c r="G279" s="136">
        <v>20927500</v>
      </c>
      <c r="H279" s="136">
        <v>2</v>
      </c>
      <c r="J279" s="136" t="s">
        <v>8456</v>
      </c>
      <c r="R279" s="136" t="s">
        <v>8640</v>
      </c>
      <c r="S279" s="136" t="s">
        <v>8367</v>
      </c>
      <c r="T279" s="136" t="s">
        <v>8638</v>
      </c>
    </row>
    <row r="280" spans="1:20" s="136" customFormat="1" ht="13.6" x14ac:dyDescent="0.2">
      <c r="A280" s="136" t="s">
        <v>8625</v>
      </c>
      <c r="B280" s="147">
        <v>4053</v>
      </c>
      <c r="C280" s="138" t="s">
        <v>8676</v>
      </c>
      <c r="D280" s="138" t="s">
        <v>8676</v>
      </c>
      <c r="E280" s="137" t="s">
        <v>8366</v>
      </c>
      <c r="F280" s="139"/>
      <c r="G280" s="136">
        <v>318219700</v>
      </c>
      <c r="H280" s="136">
        <v>2</v>
      </c>
      <c r="J280" s="136" t="s">
        <v>8367</v>
      </c>
    </row>
    <row r="281" spans="1:20" s="136" customFormat="1" ht="13.6" x14ac:dyDescent="0.2">
      <c r="A281" s="136" t="s">
        <v>8625</v>
      </c>
      <c r="B281" s="147">
        <v>4054</v>
      </c>
      <c r="C281" s="138" t="s">
        <v>8677</v>
      </c>
      <c r="D281" s="138" t="s">
        <v>8677</v>
      </c>
      <c r="E281" s="137" t="s">
        <v>8366</v>
      </c>
      <c r="F281" s="139"/>
      <c r="G281" s="136">
        <v>19188146</v>
      </c>
      <c r="H281" s="136">
        <v>3</v>
      </c>
      <c r="J281" s="136" t="s">
        <v>8367</v>
      </c>
    </row>
    <row r="282" spans="1:20" s="136" customFormat="1" ht="13.6" x14ac:dyDescent="0.2">
      <c r="A282" s="136" t="s">
        <v>8625</v>
      </c>
      <c r="B282" s="147">
        <v>4055</v>
      </c>
      <c r="C282" s="138" t="s">
        <v>8678</v>
      </c>
      <c r="D282" s="138" t="s">
        <v>8678</v>
      </c>
      <c r="E282" s="137" t="s">
        <v>8366</v>
      </c>
      <c r="F282" s="139"/>
      <c r="G282" s="136">
        <v>33484996</v>
      </c>
      <c r="H282" s="136">
        <v>3</v>
      </c>
      <c r="J282" s="136" t="s">
        <v>8367</v>
      </c>
    </row>
    <row r="283" spans="1:20" s="136" customFormat="1" ht="13.6" x14ac:dyDescent="0.2">
      <c r="A283" s="136" t="s">
        <v>8625</v>
      </c>
      <c r="B283" s="147">
        <v>4056</v>
      </c>
      <c r="C283" s="138" t="s">
        <v>8679</v>
      </c>
      <c r="D283" s="138" t="s">
        <v>8679</v>
      </c>
      <c r="E283" s="137" t="s">
        <v>8366</v>
      </c>
      <c r="F283" s="139"/>
      <c r="G283" s="136">
        <v>21713400</v>
      </c>
      <c r="H283" s="136">
        <v>3</v>
      </c>
      <c r="J283" s="136" t="s">
        <v>8367</v>
      </c>
    </row>
    <row r="284" spans="1:20" s="136" customFormat="1" ht="13.6" x14ac:dyDescent="0.2">
      <c r="A284" s="136" t="s">
        <v>8625</v>
      </c>
      <c r="B284" s="147">
        <v>4057</v>
      </c>
      <c r="C284" s="138" t="s">
        <v>8680</v>
      </c>
      <c r="D284" s="138" t="s">
        <v>8680</v>
      </c>
      <c r="E284" s="137" t="s">
        <v>8366</v>
      </c>
      <c r="F284" s="139"/>
      <c r="G284" s="136">
        <v>92808708</v>
      </c>
      <c r="H284" s="136">
        <v>3</v>
      </c>
      <c r="J284" s="136" t="s">
        <v>8367</v>
      </c>
    </row>
    <row r="285" spans="1:20" s="136" customFormat="1" ht="13.6" x14ac:dyDescent="0.2">
      <c r="A285" s="136" t="s">
        <v>8625</v>
      </c>
      <c r="B285" s="147">
        <v>4058</v>
      </c>
      <c r="C285" s="138" t="s">
        <v>8681</v>
      </c>
      <c r="D285" s="138" t="s">
        <v>8681</v>
      </c>
      <c r="E285" s="137" t="s">
        <v>8366</v>
      </c>
      <c r="F285" s="139"/>
      <c r="G285" s="136">
        <v>28238600</v>
      </c>
      <c r="H285" s="136">
        <v>3</v>
      </c>
      <c r="J285" s="136" t="s">
        <v>8367</v>
      </c>
    </row>
    <row r="286" spans="1:20" s="136" customFormat="1" ht="13.6" x14ac:dyDescent="0.2">
      <c r="A286" s="136" t="s">
        <v>8625</v>
      </c>
      <c r="B286" s="147">
        <v>4059</v>
      </c>
      <c r="C286" s="138" t="s">
        <v>8682</v>
      </c>
      <c r="D286" s="138" t="s">
        <v>8682</v>
      </c>
      <c r="E286" s="137" t="s">
        <v>8366</v>
      </c>
      <c r="F286" s="139"/>
      <c r="G286" s="136">
        <v>138138700</v>
      </c>
      <c r="H286" s="136">
        <v>3</v>
      </c>
      <c r="J286" s="136" t="s">
        <v>8367</v>
      </c>
    </row>
    <row r="287" spans="1:20" s="136" customFormat="1" ht="13.6" x14ac:dyDescent="0.2">
      <c r="A287" s="136" t="s">
        <v>8625</v>
      </c>
      <c r="B287" s="147">
        <v>4060</v>
      </c>
      <c r="C287" s="138" t="s">
        <v>8683</v>
      </c>
      <c r="D287" s="138" t="s">
        <v>8683</v>
      </c>
      <c r="E287" s="137" t="s">
        <v>8366</v>
      </c>
      <c r="F287" s="139"/>
      <c r="G287" s="136">
        <v>123202811</v>
      </c>
      <c r="H287" s="136">
        <v>3</v>
      </c>
      <c r="J287" s="136" t="s">
        <v>8367</v>
      </c>
    </row>
    <row r="288" spans="1:20" s="136" customFormat="1" ht="13.6" x14ac:dyDescent="0.2">
      <c r="A288" s="136" t="s">
        <v>8625</v>
      </c>
      <c r="B288" s="147">
        <v>4061</v>
      </c>
      <c r="C288" s="138" t="s">
        <v>8684</v>
      </c>
      <c r="D288" s="138" t="s">
        <v>8684</v>
      </c>
      <c r="E288" s="137" t="s">
        <v>8366</v>
      </c>
      <c r="F288" s="139"/>
      <c r="G288" s="136">
        <v>100654100</v>
      </c>
      <c r="H288" s="136">
        <v>3</v>
      </c>
      <c r="J288" s="136" t="s">
        <v>8367</v>
      </c>
    </row>
    <row r="289" spans="1:20" s="136" customFormat="1" ht="13.6" x14ac:dyDescent="0.2">
      <c r="A289" s="136" t="s">
        <v>8625</v>
      </c>
      <c r="B289" s="147">
        <v>4062</v>
      </c>
      <c r="C289" s="138" t="s">
        <v>8685</v>
      </c>
      <c r="D289" s="138" t="s">
        <v>8685</v>
      </c>
      <c r="E289" s="137" t="s">
        <v>8366</v>
      </c>
      <c r="F289" s="139"/>
      <c r="G289" s="136">
        <v>43801000</v>
      </c>
      <c r="H289" s="136">
        <v>2</v>
      </c>
      <c r="J289" s="136" t="s">
        <v>8367</v>
      </c>
    </row>
    <row r="290" spans="1:20" s="136" customFormat="1" ht="13.6" x14ac:dyDescent="0.2">
      <c r="A290" s="136" t="s">
        <v>8625</v>
      </c>
      <c r="B290" s="147">
        <v>4063</v>
      </c>
      <c r="C290" s="138" t="s">
        <v>8686</v>
      </c>
      <c r="D290" s="138" t="s">
        <v>8686</v>
      </c>
      <c r="E290" s="137" t="s">
        <v>8366</v>
      </c>
      <c r="F290" s="139"/>
      <c r="G290" s="136">
        <v>225615700</v>
      </c>
      <c r="H290" s="136">
        <v>3</v>
      </c>
      <c r="J290" s="136" t="s">
        <v>8367</v>
      </c>
    </row>
    <row r="291" spans="1:20" s="136" customFormat="1" ht="13.6" x14ac:dyDescent="0.2">
      <c r="A291" s="136" t="s">
        <v>8625</v>
      </c>
      <c r="B291" s="147">
        <v>4064</v>
      </c>
      <c r="C291" s="138" t="s">
        <v>8687</v>
      </c>
      <c r="D291" s="138" t="s">
        <v>8687</v>
      </c>
      <c r="E291" s="137" t="s">
        <v>8366</v>
      </c>
      <c r="F291" s="139"/>
      <c r="G291" s="136">
        <v>71537421</v>
      </c>
      <c r="H291" s="136">
        <v>3</v>
      </c>
      <c r="J291" s="136" t="s">
        <v>8456</v>
      </c>
    </row>
    <row r="292" spans="1:20" s="136" customFormat="1" ht="13.6" x14ac:dyDescent="0.2">
      <c r="A292" s="136" t="s">
        <v>8625</v>
      </c>
      <c r="B292" s="147">
        <v>4065</v>
      </c>
      <c r="C292" s="138" t="s">
        <v>8688</v>
      </c>
      <c r="D292" s="138" t="s">
        <v>8688</v>
      </c>
      <c r="E292" s="137" t="s">
        <v>8366</v>
      </c>
      <c r="F292" s="139"/>
      <c r="G292" s="136">
        <v>80758142</v>
      </c>
      <c r="H292" s="136">
        <v>3</v>
      </c>
      <c r="J292" s="136" t="s">
        <v>8367</v>
      </c>
    </row>
    <row r="293" spans="1:20" s="136" customFormat="1" ht="13.6" x14ac:dyDescent="0.2">
      <c r="A293" s="136" t="s">
        <v>8625</v>
      </c>
      <c r="B293" s="147">
        <v>4066</v>
      </c>
      <c r="C293" s="138" t="s">
        <v>8689</v>
      </c>
      <c r="D293" s="138" t="s">
        <v>8689</v>
      </c>
      <c r="E293" s="137" t="s">
        <v>8366</v>
      </c>
      <c r="F293" s="139"/>
      <c r="G293" s="136">
        <v>599767900</v>
      </c>
      <c r="H293" s="136">
        <v>3</v>
      </c>
      <c r="J293" s="136" t="s">
        <v>8456</v>
      </c>
    </row>
    <row r="294" spans="1:20" s="136" customFormat="1" ht="13.6" x14ac:dyDescent="0.2">
      <c r="A294" s="136" t="s">
        <v>8625</v>
      </c>
      <c r="B294" s="147">
        <v>4067</v>
      </c>
      <c r="C294" s="138" t="s">
        <v>8690</v>
      </c>
      <c r="D294" s="138" t="s">
        <v>8690</v>
      </c>
      <c r="E294" s="137" t="s">
        <v>8366</v>
      </c>
      <c r="F294" s="139"/>
      <c r="G294" s="136">
        <v>32413093</v>
      </c>
      <c r="H294" s="136">
        <v>3</v>
      </c>
      <c r="J294" s="136" t="s">
        <v>8367</v>
      </c>
    </row>
    <row r="295" spans="1:20" s="136" customFormat="1" ht="13.6" x14ac:dyDescent="0.2">
      <c r="A295" s="136" t="s">
        <v>8625</v>
      </c>
      <c r="B295" s="147">
        <v>4068</v>
      </c>
      <c r="C295" s="138" t="s">
        <v>8691</v>
      </c>
      <c r="D295" s="138" t="s">
        <v>8691</v>
      </c>
      <c r="E295" s="137" t="s">
        <v>8366</v>
      </c>
      <c r="F295" s="139"/>
      <c r="G295" s="136">
        <v>33603839</v>
      </c>
      <c r="H295" s="136">
        <v>3</v>
      </c>
      <c r="J295" s="136" t="s">
        <v>8367</v>
      </c>
    </row>
    <row r="296" spans="1:20" s="136" customFormat="1" ht="13.6" x14ac:dyDescent="0.2">
      <c r="A296" s="136" t="s">
        <v>8625</v>
      </c>
      <c r="B296" s="147">
        <v>4069</v>
      </c>
      <c r="C296" s="138" t="s">
        <v>8692</v>
      </c>
      <c r="D296" s="138" t="s">
        <v>8692</v>
      </c>
      <c r="E296" s="137" t="s">
        <v>8366</v>
      </c>
      <c r="F296" s="139"/>
      <c r="G296" s="136">
        <v>23516819</v>
      </c>
      <c r="H296" s="136">
        <v>2</v>
      </c>
      <c r="J296" s="136" t="s">
        <v>8367</v>
      </c>
    </row>
    <row r="297" spans="1:20" s="136" customFormat="1" ht="13.6" x14ac:dyDescent="0.2">
      <c r="A297" s="136" t="s">
        <v>8625</v>
      </c>
      <c r="B297" s="147">
        <v>4070</v>
      </c>
      <c r="C297" s="138" t="s">
        <v>8693</v>
      </c>
      <c r="D297" s="138" t="s">
        <v>8693</v>
      </c>
      <c r="E297" s="137" t="s">
        <v>8366</v>
      </c>
      <c r="F297" s="139"/>
      <c r="G297" s="136">
        <v>234708900</v>
      </c>
      <c r="H297" s="136">
        <v>3</v>
      </c>
      <c r="J297" s="136" t="s">
        <v>8367</v>
      </c>
    </row>
    <row r="298" spans="1:20" s="136" customFormat="1" ht="13.6" x14ac:dyDescent="0.2">
      <c r="A298" s="136" t="s">
        <v>8625</v>
      </c>
      <c r="B298" s="147">
        <v>4071</v>
      </c>
      <c r="C298" s="138" t="s">
        <v>8694</v>
      </c>
      <c r="D298" s="138" t="s">
        <v>8694</v>
      </c>
      <c r="E298" s="137" t="s">
        <v>8366</v>
      </c>
      <c r="F298" s="139"/>
      <c r="G298" s="136">
        <v>26491783.999999996</v>
      </c>
      <c r="H298" s="136">
        <v>3</v>
      </c>
      <c r="J298" s="136" t="s">
        <v>8367</v>
      </c>
    </row>
    <row r="299" spans="1:20" s="136" customFormat="1" ht="13.6" x14ac:dyDescent="0.2">
      <c r="A299" s="136" t="s">
        <v>8625</v>
      </c>
      <c r="B299" s="147">
        <v>4072</v>
      </c>
      <c r="C299" s="138" t="s">
        <v>8695</v>
      </c>
      <c r="D299" s="138" t="s">
        <v>8695</v>
      </c>
      <c r="E299" s="137" t="s">
        <v>8366</v>
      </c>
      <c r="F299" s="139"/>
      <c r="G299" s="136">
        <v>52605600.000000007</v>
      </c>
      <c r="H299" s="136">
        <v>3</v>
      </c>
      <c r="J299" s="136" t="s">
        <v>8367</v>
      </c>
    </row>
    <row r="300" spans="1:20" s="136" customFormat="1" ht="13.6" x14ac:dyDescent="0.2">
      <c r="A300" s="136" t="s">
        <v>8625</v>
      </c>
      <c r="B300" s="147">
        <v>4073</v>
      </c>
      <c r="C300" s="138" t="s">
        <v>8696</v>
      </c>
      <c r="D300" s="138" t="s">
        <v>8696</v>
      </c>
      <c r="E300" s="137" t="s">
        <v>8366</v>
      </c>
      <c r="F300" s="139"/>
      <c r="G300" s="136">
        <v>45480817</v>
      </c>
      <c r="H300" s="136">
        <v>3</v>
      </c>
      <c r="J300" s="136" t="s">
        <v>8367</v>
      </c>
    </row>
    <row r="301" spans="1:20" s="136" customFormat="1" ht="13.6" x14ac:dyDescent="0.2">
      <c r="A301" s="136" t="s">
        <v>8625</v>
      </c>
      <c r="B301" s="147">
        <v>4074</v>
      </c>
      <c r="C301" s="138" t="s">
        <v>8697</v>
      </c>
      <c r="D301" s="138" t="s">
        <v>8697</v>
      </c>
      <c r="E301" s="137" t="s">
        <v>8366</v>
      </c>
      <c r="F301" s="139"/>
      <c r="G301" s="136">
        <v>46056772</v>
      </c>
      <c r="H301" s="136">
        <v>3</v>
      </c>
      <c r="J301" s="136" t="s">
        <v>8367</v>
      </c>
      <c r="R301" s="136" t="s">
        <v>8640</v>
      </c>
      <c r="S301" s="136" t="s">
        <v>8367</v>
      </c>
      <c r="T301" s="136" t="s">
        <v>8638</v>
      </c>
    </row>
    <row r="302" spans="1:20" s="136" customFormat="1" ht="13.6" x14ac:dyDescent="0.2">
      <c r="A302" s="136" t="s">
        <v>8625</v>
      </c>
      <c r="B302" s="147">
        <v>4075</v>
      </c>
      <c r="C302" s="138" t="s">
        <v>8698</v>
      </c>
      <c r="D302" s="138" t="s">
        <v>8698</v>
      </c>
      <c r="E302" s="137" t="s">
        <v>8366</v>
      </c>
      <c r="F302" s="139"/>
      <c r="G302" s="136">
        <v>94596700</v>
      </c>
      <c r="H302" s="136">
        <v>2</v>
      </c>
      <c r="J302" s="136" t="s">
        <v>8456</v>
      </c>
    </row>
    <row r="303" spans="1:20" s="136" customFormat="1" ht="13.6" x14ac:dyDescent="0.2">
      <c r="A303" s="136" t="s">
        <v>8625</v>
      </c>
      <c r="B303" s="147">
        <v>4076</v>
      </c>
      <c r="C303" s="138" t="s">
        <v>8699</v>
      </c>
      <c r="D303" s="138" t="s">
        <v>8699</v>
      </c>
      <c r="E303" s="137" t="s">
        <v>8366</v>
      </c>
      <c r="F303" s="139"/>
      <c r="G303" s="136">
        <v>56603900</v>
      </c>
      <c r="H303" s="136">
        <v>3</v>
      </c>
      <c r="J303" s="136" t="s">
        <v>8367</v>
      </c>
    </row>
    <row r="304" spans="1:20" s="136" customFormat="1" ht="13.6" x14ac:dyDescent="0.2">
      <c r="A304" s="136" t="s">
        <v>8625</v>
      </c>
      <c r="B304" s="147">
        <v>4077</v>
      </c>
      <c r="C304" s="138" t="s">
        <v>8700</v>
      </c>
      <c r="D304" s="138" t="s">
        <v>8700</v>
      </c>
      <c r="E304" s="137" t="s">
        <v>8366</v>
      </c>
      <c r="F304" s="139"/>
      <c r="G304" s="136">
        <v>26921943</v>
      </c>
      <c r="H304" s="136">
        <v>3</v>
      </c>
      <c r="J304" s="136" t="s">
        <v>8367</v>
      </c>
    </row>
    <row r="305" spans="1:10" s="136" customFormat="1" ht="13.6" x14ac:dyDescent="0.2">
      <c r="A305" s="136" t="s">
        <v>8625</v>
      </c>
      <c r="B305" s="147">
        <v>4078</v>
      </c>
      <c r="C305" s="138" t="s">
        <v>8701</v>
      </c>
      <c r="D305" s="138" t="s">
        <v>8701</v>
      </c>
      <c r="E305" s="137" t="s">
        <v>8366</v>
      </c>
      <c r="F305" s="139"/>
      <c r="G305" s="136">
        <v>36404382</v>
      </c>
      <c r="H305" s="136">
        <v>3</v>
      </c>
      <c r="J305" s="136" t="s">
        <v>8367</v>
      </c>
    </row>
    <row r="306" spans="1:10" s="136" customFormat="1" ht="13.6" x14ac:dyDescent="0.2">
      <c r="A306" s="136" t="s">
        <v>8625</v>
      </c>
      <c r="B306" s="147">
        <v>4079</v>
      </c>
      <c r="C306" s="138" t="s">
        <v>8702</v>
      </c>
      <c r="D306" s="138" t="s">
        <v>8702</v>
      </c>
      <c r="E306" s="137" t="s">
        <v>8366</v>
      </c>
      <c r="F306" s="139"/>
      <c r="G306" s="136">
        <v>59648732</v>
      </c>
      <c r="H306" s="136">
        <v>2</v>
      </c>
      <c r="J306" s="136" t="s">
        <v>8456</v>
      </c>
    </row>
    <row r="307" spans="1:10" s="136" customFormat="1" ht="13.6" x14ac:dyDescent="0.2">
      <c r="A307" s="136" t="s">
        <v>8625</v>
      </c>
      <c r="B307" s="147">
        <v>4080</v>
      </c>
      <c r="C307" s="138" t="s">
        <v>8703</v>
      </c>
      <c r="D307" s="138" t="s">
        <v>8703</v>
      </c>
      <c r="E307" s="137" t="s">
        <v>8366</v>
      </c>
      <c r="F307" s="139"/>
      <c r="G307" s="136">
        <v>19972556</v>
      </c>
      <c r="H307" s="136">
        <v>3</v>
      </c>
      <c r="J307" s="136" t="s">
        <v>8367</v>
      </c>
    </row>
    <row r="308" spans="1:10" s="136" customFormat="1" ht="13.6" x14ac:dyDescent="0.2">
      <c r="A308" s="136" t="s">
        <v>8625</v>
      </c>
      <c r="B308" s="147">
        <v>4081</v>
      </c>
      <c r="C308" s="138" t="s">
        <v>8704</v>
      </c>
      <c r="D308" s="138" t="s">
        <v>8704</v>
      </c>
      <c r="E308" s="137" t="s">
        <v>8366</v>
      </c>
      <c r="F308" s="139"/>
      <c r="G308" s="136">
        <v>34869229</v>
      </c>
      <c r="H308" s="136">
        <v>3</v>
      </c>
      <c r="J308" s="136" t="s">
        <v>8367</v>
      </c>
    </row>
    <row r="309" spans="1:10" s="136" customFormat="1" ht="13.6" x14ac:dyDescent="0.2">
      <c r="A309" s="136" t="s">
        <v>8625</v>
      </c>
      <c r="B309" s="147">
        <v>4082</v>
      </c>
      <c r="C309" s="138" t="s">
        <v>8705</v>
      </c>
      <c r="D309" s="138" t="s">
        <v>8705</v>
      </c>
      <c r="E309" s="137" t="s">
        <v>8366</v>
      </c>
      <c r="F309" s="139"/>
      <c r="G309" s="136">
        <v>50247700.000000007</v>
      </c>
      <c r="H309" s="136">
        <v>3</v>
      </c>
      <c r="J309" s="136" t="s">
        <v>8367</v>
      </c>
    </row>
    <row r="310" spans="1:10" s="136" customFormat="1" ht="13.6" x14ac:dyDescent="0.2">
      <c r="A310" s="136" t="s">
        <v>8625</v>
      </c>
      <c r="B310" s="147">
        <v>4083</v>
      </c>
      <c r="C310" s="138" t="s">
        <v>8706</v>
      </c>
      <c r="D310" s="138" t="s">
        <v>8706</v>
      </c>
      <c r="E310" s="137" t="s">
        <v>8366</v>
      </c>
      <c r="F310" s="139"/>
      <c r="G310" s="136">
        <v>166281699.99999997</v>
      </c>
      <c r="H310" s="136">
        <v>3</v>
      </c>
      <c r="J310" s="136" t="s">
        <v>8367</v>
      </c>
    </row>
    <row r="311" spans="1:10" s="136" customFormat="1" ht="13.6" x14ac:dyDescent="0.2">
      <c r="A311" s="136" t="s">
        <v>8625</v>
      </c>
      <c r="B311" s="147">
        <v>4084</v>
      </c>
      <c r="C311" s="138" t="s">
        <v>8707</v>
      </c>
      <c r="D311" s="138" t="s">
        <v>8707</v>
      </c>
      <c r="E311" s="137" t="s">
        <v>8366</v>
      </c>
      <c r="F311" s="139"/>
      <c r="G311" s="136">
        <v>27643800</v>
      </c>
      <c r="H311" s="136">
        <v>3</v>
      </c>
      <c r="J311" s="136" t="s">
        <v>8367</v>
      </c>
    </row>
    <row r="312" spans="1:10" s="136" customFormat="1" ht="13.6" x14ac:dyDescent="0.2">
      <c r="A312" s="136" t="s">
        <v>8625</v>
      </c>
      <c r="B312" s="147">
        <v>4085</v>
      </c>
      <c r="C312" s="138" t="s">
        <v>8708</v>
      </c>
      <c r="D312" s="138" t="s">
        <v>8708</v>
      </c>
      <c r="E312" s="137" t="s">
        <v>8366</v>
      </c>
      <c r="F312" s="139"/>
      <c r="G312" s="136">
        <v>16190500</v>
      </c>
      <c r="H312" s="136">
        <v>3</v>
      </c>
      <c r="J312" s="136" t="s">
        <v>8367</v>
      </c>
    </row>
    <row r="313" spans="1:10" s="136" customFormat="1" ht="13.6" x14ac:dyDescent="0.2">
      <c r="A313" s="136" t="s">
        <v>8625</v>
      </c>
      <c r="B313" s="147">
        <v>4086</v>
      </c>
      <c r="C313" s="138" t="s">
        <v>8709</v>
      </c>
      <c r="D313" s="138" t="s">
        <v>8709</v>
      </c>
      <c r="E313" s="137" t="s">
        <v>8366</v>
      </c>
      <c r="F313" s="139"/>
      <c r="G313" s="136">
        <v>249157900</v>
      </c>
      <c r="H313" s="136">
        <v>3</v>
      </c>
      <c r="J313" s="136" t="s">
        <v>8367</v>
      </c>
    </row>
    <row r="314" spans="1:10" s="136" customFormat="1" ht="13.6" x14ac:dyDescent="0.2">
      <c r="A314" s="136" t="s">
        <v>8625</v>
      </c>
      <c r="B314" s="147">
        <v>4087</v>
      </c>
      <c r="C314" s="138" t="s">
        <v>8710</v>
      </c>
      <c r="D314" s="138" t="s">
        <v>8710</v>
      </c>
      <c r="E314" s="137" t="s">
        <v>8366</v>
      </c>
      <c r="F314" s="139"/>
      <c r="G314" s="136">
        <v>10091700</v>
      </c>
      <c r="H314" s="136">
        <v>3</v>
      </c>
      <c r="J314" s="136" t="s">
        <v>8367</v>
      </c>
    </row>
    <row r="315" spans="1:10" s="136" customFormat="1" ht="13.6" x14ac:dyDescent="0.2">
      <c r="A315" s="136" t="s">
        <v>8625</v>
      </c>
      <c r="B315" s="147">
        <v>4088</v>
      </c>
      <c r="C315" s="138" t="s">
        <v>8711</v>
      </c>
      <c r="D315" s="138" t="s">
        <v>8711</v>
      </c>
      <c r="E315" s="137" t="s">
        <v>8366</v>
      </c>
      <c r="F315" s="139"/>
      <c r="G315" s="136">
        <v>280376595</v>
      </c>
      <c r="H315" s="136">
        <v>3</v>
      </c>
      <c r="J315" s="136" t="s">
        <v>8367</v>
      </c>
    </row>
    <row r="316" spans="1:10" s="136" customFormat="1" ht="13.6" x14ac:dyDescent="0.2">
      <c r="A316" s="136" t="s">
        <v>8625</v>
      </c>
      <c r="B316" s="147">
        <v>4089</v>
      </c>
      <c r="C316" s="138" t="s">
        <v>8712</v>
      </c>
      <c r="D316" s="138" t="s">
        <v>8712</v>
      </c>
      <c r="E316" s="137" t="s">
        <v>8366</v>
      </c>
      <c r="F316" s="139"/>
      <c r="G316" s="136">
        <v>44059700</v>
      </c>
      <c r="H316" s="136">
        <v>3</v>
      </c>
      <c r="J316" s="136" t="s">
        <v>8367</v>
      </c>
    </row>
    <row r="317" spans="1:10" s="136" customFormat="1" ht="13.6" x14ac:dyDescent="0.2">
      <c r="A317" s="136" t="s">
        <v>8625</v>
      </c>
      <c r="B317" s="147">
        <v>4090</v>
      </c>
      <c r="C317" s="138" t="s">
        <v>8713</v>
      </c>
      <c r="D317" s="138" t="s">
        <v>8713</v>
      </c>
      <c r="E317" s="137" t="s">
        <v>8366</v>
      </c>
      <c r="F317" s="139"/>
      <c r="G317" s="136">
        <v>94598200</v>
      </c>
      <c r="H317" s="136">
        <v>3</v>
      </c>
      <c r="J317" s="136" t="s">
        <v>8367</v>
      </c>
    </row>
    <row r="318" spans="1:10" s="136" customFormat="1" ht="13.6" x14ac:dyDescent="0.2">
      <c r="A318" s="136" t="s">
        <v>8625</v>
      </c>
      <c r="B318" s="147">
        <v>4091</v>
      </c>
      <c r="C318" s="138" t="s">
        <v>8714</v>
      </c>
      <c r="D318" s="138" t="s">
        <v>8714</v>
      </c>
      <c r="E318" s="137" t="s">
        <v>8366</v>
      </c>
      <c r="F318" s="139"/>
      <c r="G318" s="136">
        <v>15717866</v>
      </c>
      <c r="H318" s="136">
        <v>3</v>
      </c>
      <c r="J318" s="136" t="s">
        <v>8367</v>
      </c>
    </row>
    <row r="319" spans="1:10" s="136" customFormat="1" ht="13.6" x14ac:dyDescent="0.2">
      <c r="A319" s="136" t="s">
        <v>8625</v>
      </c>
      <c r="B319" s="147">
        <v>4092</v>
      </c>
      <c r="C319" s="138" t="s">
        <v>8715</v>
      </c>
      <c r="D319" s="138" t="s">
        <v>8715</v>
      </c>
      <c r="E319" s="137" t="s">
        <v>8366</v>
      </c>
      <c r="F319" s="139"/>
      <c r="G319" s="136">
        <v>67389200</v>
      </c>
      <c r="H319" s="136">
        <v>3</v>
      </c>
      <c r="J319" s="136" t="s">
        <v>8367</v>
      </c>
    </row>
    <row r="320" spans="1:10" s="136" customFormat="1" ht="13.6" x14ac:dyDescent="0.2">
      <c r="A320" s="136" t="s">
        <v>8625</v>
      </c>
      <c r="B320" s="147">
        <v>4093</v>
      </c>
      <c r="C320" s="138" t="s">
        <v>8716</v>
      </c>
      <c r="D320" s="138" t="s">
        <v>8716</v>
      </c>
      <c r="E320" s="137" t="s">
        <v>8366</v>
      </c>
      <c r="F320" s="139"/>
      <c r="G320" s="136">
        <v>107957063</v>
      </c>
      <c r="H320" s="136">
        <v>3</v>
      </c>
      <c r="J320" s="136" t="s">
        <v>8456</v>
      </c>
    </row>
    <row r="321" spans="1:20" s="136" customFormat="1" ht="13.6" x14ac:dyDescent="0.2">
      <c r="A321" s="136" t="s">
        <v>8625</v>
      </c>
      <c r="B321" s="147">
        <v>4094</v>
      </c>
      <c r="C321" s="138" t="s">
        <v>8717</v>
      </c>
      <c r="D321" s="138" t="s">
        <v>8717</v>
      </c>
      <c r="E321" s="137" t="s">
        <v>8366</v>
      </c>
      <c r="F321" s="139"/>
      <c r="G321" s="136">
        <v>39169100</v>
      </c>
      <c r="H321" s="136">
        <v>3</v>
      </c>
      <c r="J321" s="136" t="s">
        <v>8367</v>
      </c>
    </row>
    <row r="322" spans="1:20" s="136" customFormat="1" ht="13.6" x14ac:dyDescent="0.2">
      <c r="A322" s="136" t="s">
        <v>8625</v>
      </c>
      <c r="B322" s="147">
        <v>4095</v>
      </c>
      <c r="C322" s="138" t="s">
        <v>8718</v>
      </c>
      <c r="D322" s="138" t="s">
        <v>8718</v>
      </c>
      <c r="E322" s="137" t="s">
        <v>8366</v>
      </c>
      <c r="F322" s="139"/>
      <c r="G322" s="136">
        <v>38670600</v>
      </c>
      <c r="H322" s="136">
        <v>3</v>
      </c>
      <c r="J322" s="136" t="s">
        <v>8367</v>
      </c>
    </row>
    <row r="323" spans="1:20" s="136" customFormat="1" ht="13.6" x14ac:dyDescent="0.2">
      <c r="A323" s="136" t="s">
        <v>8625</v>
      </c>
      <c r="B323" s="147">
        <v>4096</v>
      </c>
      <c r="C323" s="138" t="s">
        <v>8719</v>
      </c>
      <c r="D323" s="138" t="s">
        <v>8719</v>
      </c>
      <c r="E323" s="137" t="s">
        <v>8366</v>
      </c>
      <c r="F323" s="139"/>
      <c r="G323" s="136">
        <v>25467129</v>
      </c>
      <c r="H323" s="136">
        <v>3</v>
      </c>
      <c r="J323" s="136" t="s">
        <v>8367</v>
      </c>
    </row>
    <row r="324" spans="1:20" s="136" customFormat="1" ht="13.6" x14ac:dyDescent="0.2">
      <c r="A324" s="136" t="s">
        <v>8625</v>
      </c>
      <c r="B324" s="147">
        <v>4097</v>
      </c>
      <c r="C324" s="138" t="s">
        <v>8720</v>
      </c>
      <c r="D324" s="138" t="s">
        <v>8720</v>
      </c>
      <c r="E324" s="137" t="s">
        <v>8366</v>
      </c>
      <c r="F324" s="139"/>
      <c r="G324" s="136">
        <v>66447000</v>
      </c>
      <c r="H324" s="136">
        <v>3</v>
      </c>
      <c r="J324" s="136" t="s">
        <v>8367</v>
      </c>
    </row>
    <row r="325" spans="1:20" s="136" customFormat="1" ht="13.6" x14ac:dyDescent="0.2">
      <c r="A325" s="136" t="s">
        <v>8625</v>
      </c>
      <c r="B325" s="147">
        <v>4098</v>
      </c>
      <c r="C325" s="138" t="s">
        <v>8721</v>
      </c>
      <c r="D325" s="138" t="s">
        <v>8721</v>
      </c>
      <c r="E325" s="137" t="s">
        <v>8366</v>
      </c>
      <c r="F325" s="139"/>
      <c r="G325" s="136">
        <v>441307972</v>
      </c>
      <c r="H325" s="136">
        <v>3</v>
      </c>
      <c r="J325" s="136" t="s">
        <v>8367</v>
      </c>
    </row>
    <row r="326" spans="1:20" s="136" customFormat="1" ht="13.6" x14ac:dyDescent="0.2">
      <c r="A326" s="136" t="s">
        <v>8625</v>
      </c>
      <c r="B326" s="147">
        <v>4099</v>
      </c>
      <c r="C326" s="138" t="s">
        <v>8722</v>
      </c>
      <c r="D326" s="138" t="s">
        <v>8722</v>
      </c>
      <c r="E326" s="137" t="s">
        <v>8366</v>
      </c>
      <c r="F326" s="139"/>
      <c r="G326" s="136">
        <v>282047400</v>
      </c>
      <c r="H326" s="136">
        <v>2</v>
      </c>
      <c r="J326" s="136" t="s">
        <v>8367</v>
      </c>
    </row>
    <row r="327" spans="1:20" s="136" customFormat="1" ht="13.6" x14ac:dyDescent="0.2">
      <c r="A327" s="136" t="s">
        <v>8625</v>
      </c>
      <c r="B327" s="147">
        <v>4100</v>
      </c>
      <c r="C327" s="138" t="s">
        <v>8723</v>
      </c>
      <c r="D327" s="138" t="s">
        <v>8723</v>
      </c>
      <c r="E327" s="137" t="s">
        <v>8366</v>
      </c>
      <c r="F327" s="139"/>
      <c r="G327" s="136">
        <v>57591500</v>
      </c>
      <c r="H327" s="136">
        <v>2</v>
      </c>
      <c r="J327" s="136" t="s">
        <v>8456</v>
      </c>
    </row>
    <row r="328" spans="1:20" s="136" customFormat="1" ht="13.6" x14ac:dyDescent="0.2">
      <c r="A328" s="136" t="s">
        <v>8625</v>
      </c>
      <c r="B328" s="147">
        <v>4101</v>
      </c>
      <c r="C328" s="138" t="s">
        <v>8724</v>
      </c>
      <c r="D328" s="138" t="s">
        <v>8724</v>
      </c>
      <c r="E328" s="137" t="s">
        <v>8366</v>
      </c>
      <c r="F328" s="139"/>
      <c r="G328" s="136">
        <v>20620600</v>
      </c>
      <c r="H328" s="136">
        <v>2</v>
      </c>
      <c r="J328" s="136" t="s">
        <v>8456</v>
      </c>
      <c r="R328" s="136" t="s">
        <v>8640</v>
      </c>
      <c r="S328" s="136" t="s">
        <v>8367</v>
      </c>
      <c r="T328" s="136" t="s">
        <v>8638</v>
      </c>
    </row>
    <row r="329" spans="1:20" s="136" customFormat="1" ht="13.6" x14ac:dyDescent="0.2">
      <c r="A329" s="136" t="s">
        <v>8625</v>
      </c>
      <c r="B329" s="147">
        <v>4102</v>
      </c>
      <c r="C329" s="138" t="s">
        <v>8725</v>
      </c>
      <c r="D329" s="138" t="s">
        <v>8725</v>
      </c>
      <c r="E329" s="137" t="s">
        <v>8366</v>
      </c>
      <c r="F329" s="139"/>
      <c r="G329" s="136">
        <v>64339546</v>
      </c>
      <c r="H329" s="136">
        <v>2</v>
      </c>
      <c r="J329" s="136" t="s">
        <v>8456</v>
      </c>
    </row>
    <row r="330" spans="1:20" s="136" customFormat="1" ht="13.6" x14ac:dyDescent="0.2">
      <c r="A330" s="136" t="s">
        <v>8625</v>
      </c>
      <c r="B330" s="147">
        <v>4103</v>
      </c>
      <c r="C330" s="138" t="s">
        <v>8726</v>
      </c>
      <c r="D330" s="138" t="s">
        <v>8726</v>
      </c>
      <c r="E330" s="137" t="s">
        <v>8366</v>
      </c>
      <c r="F330" s="139"/>
      <c r="G330" s="136">
        <v>71669800</v>
      </c>
      <c r="H330" s="136">
        <v>3</v>
      </c>
      <c r="J330" s="136" t="s">
        <v>8367</v>
      </c>
    </row>
    <row r="331" spans="1:20" s="136" customFormat="1" ht="13.6" x14ac:dyDescent="0.2">
      <c r="A331" s="136" t="s">
        <v>8625</v>
      </c>
      <c r="B331" s="147">
        <v>4901</v>
      </c>
      <c r="C331" s="138" t="s">
        <v>8727</v>
      </c>
      <c r="D331" s="138" t="s">
        <v>8727</v>
      </c>
      <c r="E331" s="137" t="s">
        <v>8366</v>
      </c>
      <c r="F331" s="139"/>
      <c r="G331" s="136">
        <v>85354082.999999985</v>
      </c>
      <c r="H331" s="136">
        <v>3</v>
      </c>
      <c r="J331" s="136" t="s">
        <v>8367</v>
      </c>
    </row>
    <row r="332" spans="1:20" s="136" customFormat="1" ht="13.6" x14ac:dyDescent="0.2">
      <c r="A332" s="136" t="s">
        <v>8625</v>
      </c>
      <c r="B332" s="147">
        <v>4902</v>
      </c>
      <c r="C332" s="138" t="s">
        <v>8728</v>
      </c>
      <c r="D332" s="138" t="s">
        <v>8728</v>
      </c>
      <c r="E332" s="137" t="s">
        <v>8366</v>
      </c>
      <c r="F332" s="139"/>
      <c r="G332" s="136">
        <v>225576600</v>
      </c>
      <c r="H332" s="136">
        <v>2</v>
      </c>
      <c r="J332" s="136" t="s">
        <v>8456</v>
      </c>
    </row>
    <row r="333" spans="1:20" s="136" customFormat="1" ht="13.6" x14ac:dyDescent="0.2">
      <c r="A333" s="136" t="s">
        <v>8625</v>
      </c>
      <c r="B333" s="147">
        <v>4903</v>
      </c>
      <c r="C333" s="138" t="s">
        <v>8729</v>
      </c>
      <c r="D333" s="138" t="s">
        <v>8729</v>
      </c>
      <c r="E333" s="137" t="s">
        <v>8366</v>
      </c>
      <c r="F333" s="139"/>
      <c r="G333" s="136">
        <v>23866756</v>
      </c>
      <c r="H333" s="136">
        <v>2</v>
      </c>
      <c r="J333" s="136" t="s">
        <v>8456</v>
      </c>
    </row>
    <row r="334" spans="1:20" s="136" customFormat="1" ht="13.6" x14ac:dyDescent="0.2">
      <c r="A334" s="136" t="s">
        <v>8625</v>
      </c>
      <c r="B334" s="147">
        <v>4904</v>
      </c>
      <c r="C334" s="138" t="s">
        <v>8730</v>
      </c>
      <c r="D334" s="138" t="s">
        <v>8730</v>
      </c>
      <c r="E334" s="137" t="s">
        <v>8366</v>
      </c>
      <c r="F334" s="139"/>
      <c r="G334" s="136">
        <v>31603400</v>
      </c>
      <c r="H334" s="136">
        <v>3</v>
      </c>
      <c r="J334" s="136" t="s">
        <v>8456</v>
      </c>
    </row>
    <row r="335" spans="1:20" s="136" customFormat="1" ht="13.6" x14ac:dyDescent="0.2">
      <c r="A335" s="136" t="s">
        <v>8731</v>
      </c>
      <c r="B335" s="147">
        <v>5001</v>
      </c>
      <c r="C335" s="138" t="s">
        <v>8732</v>
      </c>
      <c r="D335" s="138" t="s">
        <v>8732</v>
      </c>
      <c r="E335" s="137" t="s">
        <v>8366</v>
      </c>
      <c r="F335" s="139"/>
      <c r="G335" s="136">
        <v>31417781</v>
      </c>
      <c r="H335" s="136">
        <v>3</v>
      </c>
      <c r="J335" s="136" t="s">
        <v>8367</v>
      </c>
    </row>
    <row r="336" spans="1:20" s="136" customFormat="1" ht="13.6" x14ac:dyDescent="0.2">
      <c r="A336" s="136" t="s">
        <v>8731</v>
      </c>
      <c r="B336" s="147">
        <v>5002</v>
      </c>
      <c r="C336" s="138" t="s">
        <v>8733</v>
      </c>
      <c r="D336" s="138" t="s">
        <v>8733</v>
      </c>
      <c r="E336" s="137" t="s">
        <v>8366</v>
      </c>
      <c r="F336" s="139"/>
      <c r="G336" s="136">
        <v>58674353</v>
      </c>
      <c r="H336" s="136">
        <v>3</v>
      </c>
      <c r="J336" s="136" t="s">
        <v>8367</v>
      </c>
    </row>
    <row r="337" spans="1:20" s="136" customFormat="1" ht="13.6" x14ac:dyDescent="0.2">
      <c r="A337" s="136" t="s">
        <v>8731</v>
      </c>
      <c r="B337" s="147">
        <v>5005</v>
      </c>
      <c r="C337" s="138" t="s">
        <v>8734</v>
      </c>
      <c r="D337" s="138" t="s">
        <v>8734</v>
      </c>
      <c r="E337" s="137" t="s">
        <v>8366</v>
      </c>
      <c r="F337" s="139"/>
      <c r="G337" s="136">
        <v>17099669</v>
      </c>
      <c r="H337" s="136">
        <v>3</v>
      </c>
      <c r="J337" s="136" t="s">
        <v>8367</v>
      </c>
    </row>
    <row r="338" spans="1:20" s="136" customFormat="1" ht="13.6" x14ac:dyDescent="0.2">
      <c r="A338" s="136" t="s">
        <v>8731</v>
      </c>
      <c r="B338" s="147">
        <v>5007</v>
      </c>
      <c r="C338" s="138" t="s">
        <v>8735</v>
      </c>
      <c r="D338" s="138" t="s">
        <v>8735</v>
      </c>
      <c r="E338" s="137" t="s">
        <v>8366</v>
      </c>
      <c r="F338" s="139"/>
      <c r="G338" s="136">
        <v>8482739</v>
      </c>
      <c r="H338" s="136">
        <v>3</v>
      </c>
      <c r="J338" s="136" t="s">
        <v>8367</v>
      </c>
    </row>
    <row r="339" spans="1:20" s="136" customFormat="1" ht="13.6" x14ac:dyDescent="0.2">
      <c r="A339" s="136" t="s">
        <v>8731</v>
      </c>
      <c r="B339" s="147">
        <v>5008</v>
      </c>
      <c r="C339" s="138" t="s">
        <v>8736</v>
      </c>
      <c r="D339" s="138" t="s">
        <v>8736</v>
      </c>
      <c r="E339" s="137" t="s">
        <v>8366</v>
      </c>
      <c r="F339" s="139"/>
      <c r="G339" s="136">
        <v>24246149</v>
      </c>
      <c r="H339" s="136">
        <v>3</v>
      </c>
      <c r="J339" s="136" t="s">
        <v>8367</v>
      </c>
    </row>
    <row r="340" spans="1:20" s="136" customFormat="1" ht="13.6" x14ac:dyDescent="0.2">
      <c r="A340" s="136" t="s">
        <v>8731</v>
      </c>
      <c r="B340" s="147">
        <v>5010</v>
      </c>
      <c r="C340" s="138" t="s">
        <v>8737</v>
      </c>
      <c r="D340" s="138" t="s">
        <v>8737</v>
      </c>
      <c r="E340" s="137" t="s">
        <v>8366</v>
      </c>
      <c r="F340" s="139"/>
      <c r="G340" s="136">
        <v>17149413</v>
      </c>
      <c r="H340" s="136">
        <v>3</v>
      </c>
      <c r="J340" s="136" t="s">
        <v>8367</v>
      </c>
    </row>
    <row r="341" spans="1:20" s="136" customFormat="1" ht="13.6" x14ac:dyDescent="0.2">
      <c r="A341" s="136" t="s">
        <v>8731</v>
      </c>
      <c r="B341" s="147">
        <v>5012</v>
      </c>
      <c r="C341" s="138" t="s">
        <v>8738</v>
      </c>
      <c r="D341" s="138" t="s">
        <v>8738</v>
      </c>
      <c r="E341" s="137" t="s">
        <v>8366</v>
      </c>
      <c r="F341" s="139"/>
      <c r="G341" s="136">
        <v>15016021</v>
      </c>
      <c r="H341" s="136">
        <v>3</v>
      </c>
      <c r="J341" s="136" t="s">
        <v>8367</v>
      </c>
    </row>
    <row r="342" spans="1:20" s="136" customFormat="1" ht="13.6" x14ac:dyDescent="0.2">
      <c r="A342" s="136" t="s">
        <v>8731</v>
      </c>
      <c r="B342" s="147">
        <v>5013</v>
      </c>
      <c r="C342" s="138" t="s">
        <v>8739</v>
      </c>
      <c r="D342" s="138" t="s">
        <v>8739</v>
      </c>
      <c r="E342" s="137" t="s">
        <v>8366</v>
      </c>
      <c r="F342" s="139"/>
      <c r="G342" s="136">
        <v>27078429</v>
      </c>
      <c r="H342" s="136">
        <v>3</v>
      </c>
      <c r="J342" s="136" t="s">
        <v>8367</v>
      </c>
    </row>
    <row r="343" spans="1:20" s="136" customFormat="1" ht="13.6" x14ac:dyDescent="0.2">
      <c r="A343" s="136" t="s">
        <v>8731</v>
      </c>
      <c r="B343" s="147">
        <v>5014</v>
      </c>
      <c r="C343" s="138" t="s">
        <v>8740</v>
      </c>
      <c r="D343" s="138" t="s">
        <v>8740</v>
      </c>
      <c r="E343" s="137" t="s">
        <v>8366</v>
      </c>
      <c r="F343" s="139"/>
      <c r="G343" s="136">
        <v>194617265</v>
      </c>
      <c r="H343" s="136">
        <v>2</v>
      </c>
      <c r="J343" s="136" t="s">
        <v>8367</v>
      </c>
    </row>
    <row r="344" spans="1:20" s="136" customFormat="1" ht="13.6" x14ac:dyDescent="0.2">
      <c r="A344" s="136" t="s">
        <v>8731</v>
      </c>
      <c r="B344" s="147">
        <v>5015</v>
      </c>
      <c r="C344" s="138" t="s">
        <v>8741</v>
      </c>
      <c r="D344" s="138" t="s">
        <v>8741</v>
      </c>
      <c r="E344" s="137" t="s">
        <v>8366</v>
      </c>
      <c r="F344" s="139"/>
      <c r="G344" s="136">
        <v>14966675</v>
      </c>
      <c r="H344" s="136">
        <v>3</v>
      </c>
      <c r="J344" s="136" t="s">
        <v>8367</v>
      </c>
    </row>
    <row r="345" spans="1:20" s="136" customFormat="1" ht="13.6" x14ac:dyDescent="0.2">
      <c r="A345" s="136" t="s">
        <v>8731</v>
      </c>
      <c r="B345" s="147">
        <v>5016</v>
      </c>
      <c r="C345" s="138" t="s">
        <v>8742</v>
      </c>
      <c r="D345" s="138" t="s">
        <v>8742</v>
      </c>
      <c r="E345" s="137" t="s">
        <v>8366</v>
      </c>
      <c r="F345" s="139"/>
      <c r="G345" s="136">
        <v>45711719.999999993</v>
      </c>
      <c r="H345" s="136">
        <v>2</v>
      </c>
      <c r="J345" s="136" t="s">
        <v>8367</v>
      </c>
    </row>
    <row r="346" spans="1:20" s="136" customFormat="1" ht="13.6" x14ac:dyDescent="0.2">
      <c r="A346" s="136" t="s">
        <v>8731</v>
      </c>
      <c r="B346" s="147">
        <v>5017</v>
      </c>
      <c r="C346" s="138" t="s">
        <v>8743</v>
      </c>
      <c r="D346" s="138" t="s">
        <v>8743</v>
      </c>
      <c r="E346" s="137" t="s">
        <v>8366</v>
      </c>
      <c r="F346" s="139"/>
      <c r="G346" s="136">
        <v>12841462</v>
      </c>
      <c r="H346" s="136">
        <v>3</v>
      </c>
      <c r="J346" s="136" t="s">
        <v>8367</v>
      </c>
    </row>
    <row r="347" spans="1:20" s="136" customFormat="1" ht="13.6" x14ac:dyDescent="0.2">
      <c r="A347" s="136" t="s">
        <v>8731</v>
      </c>
      <c r="B347" s="147">
        <v>5018</v>
      </c>
      <c r="C347" s="138" t="s">
        <v>8744</v>
      </c>
      <c r="D347" s="138" t="s">
        <v>8744</v>
      </c>
      <c r="E347" s="137" t="s">
        <v>8366</v>
      </c>
      <c r="F347" s="139"/>
      <c r="G347" s="136">
        <v>10232802</v>
      </c>
      <c r="H347" s="136">
        <v>3</v>
      </c>
      <c r="J347" s="136" t="s">
        <v>8367</v>
      </c>
    </row>
    <row r="348" spans="1:20" s="136" customFormat="1" ht="13.6" x14ac:dyDescent="0.2">
      <c r="A348" s="136" t="s">
        <v>8731</v>
      </c>
      <c r="B348" s="147">
        <v>5019</v>
      </c>
      <c r="C348" s="138" t="s">
        <v>8745</v>
      </c>
      <c r="D348" s="138" t="s">
        <v>8745</v>
      </c>
      <c r="E348" s="137" t="s">
        <v>8366</v>
      </c>
      <c r="F348" s="139"/>
      <c r="G348" s="136">
        <v>230704400</v>
      </c>
      <c r="H348" s="136">
        <v>1</v>
      </c>
      <c r="J348" s="136" t="s">
        <v>8367</v>
      </c>
      <c r="L348" s="136" t="s">
        <v>8746</v>
      </c>
      <c r="M348" s="138" t="s">
        <v>8456</v>
      </c>
      <c r="N348" s="138" t="s">
        <v>8745</v>
      </c>
      <c r="R348" s="136" t="s">
        <v>8747</v>
      </c>
      <c r="S348" s="138" t="s">
        <v>8456</v>
      </c>
      <c r="T348" s="138" t="s">
        <v>8745</v>
      </c>
    </row>
    <row r="349" spans="1:20" s="136" customFormat="1" ht="13.6" x14ac:dyDescent="0.2">
      <c r="A349" s="136" t="s">
        <v>8731</v>
      </c>
      <c r="B349" s="147">
        <v>5021</v>
      </c>
      <c r="C349" s="138" t="s">
        <v>8748</v>
      </c>
      <c r="D349" s="138" t="s">
        <v>8748</v>
      </c>
      <c r="E349" s="137" t="s">
        <v>8366</v>
      </c>
      <c r="F349" s="139"/>
      <c r="G349" s="136">
        <v>12683759</v>
      </c>
      <c r="H349" s="136">
        <v>3</v>
      </c>
      <c r="J349" s="136" t="s">
        <v>8367</v>
      </c>
    </row>
    <row r="350" spans="1:20" s="136" customFormat="1" ht="13.6" x14ac:dyDescent="0.2">
      <c r="A350" s="136" t="s">
        <v>8731</v>
      </c>
      <c r="B350" s="147">
        <v>5022</v>
      </c>
      <c r="C350" s="138" t="s">
        <v>8749</v>
      </c>
      <c r="D350" s="138" t="s">
        <v>8749</v>
      </c>
      <c r="E350" s="137" t="s">
        <v>8366</v>
      </c>
      <c r="F350" s="139"/>
      <c r="G350" s="136">
        <v>153900813</v>
      </c>
      <c r="H350" s="136">
        <v>3</v>
      </c>
      <c r="J350" s="136" t="s">
        <v>8367</v>
      </c>
      <c r="R350" s="136" t="s">
        <v>8747</v>
      </c>
      <c r="S350" s="138" t="s">
        <v>8456</v>
      </c>
      <c r="T350" s="138" t="s">
        <v>8745</v>
      </c>
    </row>
    <row r="351" spans="1:20" s="136" customFormat="1" ht="13.6" x14ac:dyDescent="0.2">
      <c r="A351" s="136" t="s">
        <v>8731</v>
      </c>
      <c r="B351" s="147">
        <v>5023</v>
      </c>
      <c r="C351" s="138" t="s">
        <v>8750</v>
      </c>
      <c r="D351" s="138" t="s">
        <v>8750</v>
      </c>
      <c r="E351" s="137" t="s">
        <v>8366</v>
      </c>
      <c r="F351" s="139"/>
      <c r="G351" s="136">
        <v>20032541</v>
      </c>
      <c r="H351" s="136">
        <v>3</v>
      </c>
      <c r="J351" s="136" t="s">
        <v>8367</v>
      </c>
    </row>
    <row r="352" spans="1:20" s="136" customFormat="1" ht="13.6" x14ac:dyDescent="0.2">
      <c r="A352" s="136" t="s">
        <v>8731</v>
      </c>
      <c r="B352" s="147">
        <v>5024</v>
      </c>
      <c r="C352" s="138" t="s">
        <v>8751</v>
      </c>
      <c r="D352" s="138" t="s">
        <v>8751</v>
      </c>
      <c r="E352" s="137" t="s">
        <v>8366</v>
      </c>
      <c r="F352" s="139"/>
      <c r="G352" s="136">
        <v>32203195.999999996</v>
      </c>
      <c r="H352" s="136">
        <v>3</v>
      </c>
      <c r="J352" s="136" t="s">
        <v>8367</v>
      </c>
    </row>
    <row r="353" spans="1:20" s="136" customFormat="1" ht="13.6" x14ac:dyDescent="0.2">
      <c r="A353" s="136" t="s">
        <v>8731</v>
      </c>
      <c r="B353" s="147">
        <v>5025</v>
      </c>
      <c r="C353" s="138" t="s">
        <v>8752</v>
      </c>
      <c r="D353" s="138" t="s">
        <v>8752</v>
      </c>
      <c r="E353" s="137" t="s">
        <v>8366</v>
      </c>
      <c r="F353" s="139"/>
      <c r="G353" s="136">
        <v>19861379</v>
      </c>
      <c r="H353" s="136">
        <v>3</v>
      </c>
      <c r="J353" s="136" t="s">
        <v>8367</v>
      </c>
    </row>
    <row r="354" spans="1:20" s="136" customFormat="1" ht="13.6" x14ac:dyDescent="0.2">
      <c r="A354" s="136" t="s">
        <v>8731</v>
      </c>
      <c r="B354" s="147">
        <v>5026</v>
      </c>
      <c r="C354" s="138" t="s">
        <v>8753</v>
      </c>
      <c r="D354" s="138" t="s">
        <v>8753</v>
      </c>
      <c r="E354" s="137" t="s">
        <v>8366</v>
      </c>
      <c r="F354" s="139"/>
      <c r="G354" s="136">
        <v>17306392</v>
      </c>
      <c r="H354" s="136">
        <v>3</v>
      </c>
      <c r="J354" s="136" t="s">
        <v>8367</v>
      </c>
    </row>
    <row r="355" spans="1:20" s="136" customFormat="1" ht="13.6" x14ac:dyDescent="0.2">
      <c r="A355" s="136" t="s">
        <v>8731</v>
      </c>
      <c r="B355" s="147">
        <v>5027</v>
      </c>
      <c r="C355" s="138" t="s">
        <v>8754</v>
      </c>
      <c r="D355" s="138" t="s">
        <v>8754</v>
      </c>
      <c r="E355" s="137" t="s">
        <v>8366</v>
      </c>
      <c r="F355" s="139"/>
      <c r="G355" s="136">
        <v>16692759</v>
      </c>
      <c r="H355" s="136">
        <v>3</v>
      </c>
      <c r="J355" s="136" t="s">
        <v>8367</v>
      </c>
    </row>
    <row r="356" spans="1:20" s="136" customFormat="1" ht="13.6" x14ac:dyDescent="0.2">
      <c r="A356" s="136" t="s">
        <v>8731</v>
      </c>
      <c r="B356" s="147">
        <v>5029</v>
      </c>
      <c r="C356" s="138" t="s">
        <v>8755</v>
      </c>
      <c r="D356" s="138" t="s">
        <v>8755</v>
      </c>
      <c r="E356" s="137" t="s">
        <v>8366</v>
      </c>
      <c r="F356" s="139"/>
      <c r="G356" s="136">
        <v>19781070</v>
      </c>
      <c r="H356" s="136">
        <v>3</v>
      </c>
      <c r="J356" s="136" t="s">
        <v>8367</v>
      </c>
    </row>
    <row r="357" spans="1:20" s="136" customFormat="1" ht="13.6" x14ac:dyDescent="0.2">
      <c r="A357" s="136" t="s">
        <v>8731</v>
      </c>
      <c r="B357" s="147">
        <v>5030</v>
      </c>
      <c r="C357" s="138" t="s">
        <v>8756</v>
      </c>
      <c r="D357" s="138" t="s">
        <v>8756</v>
      </c>
      <c r="E357" s="137" t="s">
        <v>8366</v>
      </c>
      <c r="F357" s="139"/>
      <c r="G357" s="136">
        <v>9007877</v>
      </c>
      <c r="H357" s="136">
        <v>3</v>
      </c>
      <c r="J357" s="136" t="s">
        <v>8367</v>
      </c>
      <c r="R357" s="136" t="s">
        <v>8747</v>
      </c>
      <c r="S357" s="138" t="s">
        <v>8456</v>
      </c>
      <c r="T357" s="138" t="s">
        <v>8745</v>
      </c>
    </row>
    <row r="358" spans="1:20" s="136" customFormat="1" ht="13.6" x14ac:dyDescent="0.2">
      <c r="A358" s="136" t="s">
        <v>8731</v>
      </c>
      <c r="B358" s="147">
        <v>5033</v>
      </c>
      <c r="C358" s="138" t="s">
        <v>8757</v>
      </c>
      <c r="D358" s="138" t="s">
        <v>8757</v>
      </c>
      <c r="E358" s="137" t="s">
        <v>8366</v>
      </c>
      <c r="F358" s="139"/>
      <c r="G358" s="136">
        <v>39603496</v>
      </c>
      <c r="H358" s="136">
        <v>3</v>
      </c>
      <c r="J358" s="136" t="s">
        <v>8367</v>
      </c>
    </row>
    <row r="359" spans="1:20" s="136" customFormat="1" ht="13.6" x14ac:dyDescent="0.2">
      <c r="A359" s="136" t="s">
        <v>8731</v>
      </c>
      <c r="B359" s="147">
        <v>5034</v>
      </c>
      <c r="C359" s="138" t="s">
        <v>8758</v>
      </c>
      <c r="D359" s="138" t="s">
        <v>8758</v>
      </c>
      <c r="E359" s="137" t="s">
        <v>8366</v>
      </c>
      <c r="F359" s="139"/>
      <c r="G359" s="136">
        <v>12987730</v>
      </c>
      <c r="H359" s="136">
        <v>3</v>
      </c>
      <c r="J359" s="136" t="s">
        <v>8367</v>
      </c>
    </row>
    <row r="360" spans="1:20" s="136" customFormat="1" ht="13.6" x14ac:dyDescent="0.2">
      <c r="A360" s="136" t="s">
        <v>8731</v>
      </c>
      <c r="B360" s="147">
        <v>5035</v>
      </c>
      <c r="C360" s="138" t="s">
        <v>8759</v>
      </c>
      <c r="D360" s="138" t="s">
        <v>8759</v>
      </c>
      <c r="E360" s="137" t="s">
        <v>8366</v>
      </c>
      <c r="F360" s="139"/>
      <c r="G360" s="136">
        <v>22950394</v>
      </c>
      <c r="H360" s="136">
        <v>3</v>
      </c>
      <c r="J360" s="136" t="s">
        <v>8367</v>
      </c>
    </row>
    <row r="361" spans="1:20" s="136" customFormat="1" ht="13.6" x14ac:dyDescent="0.2">
      <c r="A361" s="136" t="s">
        <v>8731</v>
      </c>
      <c r="B361" s="147">
        <v>5036</v>
      </c>
      <c r="C361" s="138" t="s">
        <v>8760</v>
      </c>
      <c r="D361" s="138" t="s">
        <v>8760</v>
      </c>
      <c r="E361" s="137" t="s">
        <v>8366</v>
      </c>
      <c r="F361" s="139"/>
      <c r="G361" s="136">
        <v>22089283.999999996</v>
      </c>
      <c r="H361" s="136">
        <v>3</v>
      </c>
      <c r="J361" s="136" t="s">
        <v>8367</v>
      </c>
    </row>
    <row r="362" spans="1:20" s="136" customFormat="1" ht="13.6" x14ac:dyDescent="0.2">
      <c r="A362" s="136" t="s">
        <v>8731</v>
      </c>
      <c r="B362" s="147">
        <v>5037</v>
      </c>
      <c r="C362" s="138" t="s">
        <v>8761</v>
      </c>
      <c r="D362" s="138" t="s">
        <v>8761</v>
      </c>
      <c r="E362" s="137" t="s">
        <v>8366</v>
      </c>
      <c r="F362" s="139"/>
      <c r="G362" s="136">
        <v>73865300</v>
      </c>
      <c r="H362" s="136">
        <v>3</v>
      </c>
      <c r="J362" s="136" t="s">
        <v>8367</v>
      </c>
    </row>
    <row r="363" spans="1:20" s="136" customFormat="1" ht="13.6" x14ac:dyDescent="0.2">
      <c r="A363" s="136" t="s">
        <v>8731</v>
      </c>
      <c r="B363" s="147">
        <v>5038</v>
      </c>
      <c r="C363" s="138" t="s">
        <v>8762</v>
      </c>
      <c r="D363" s="138" t="s">
        <v>8762</v>
      </c>
      <c r="E363" s="137" t="s">
        <v>8366</v>
      </c>
      <c r="F363" s="139"/>
      <c r="G363" s="136">
        <v>55055706</v>
      </c>
      <c r="H363" s="136">
        <v>3</v>
      </c>
      <c r="J363" s="136" t="s">
        <v>8367</v>
      </c>
    </row>
    <row r="364" spans="1:20" s="136" customFormat="1" ht="13.6" x14ac:dyDescent="0.2">
      <c r="A364" s="136" t="s">
        <v>8731</v>
      </c>
      <c r="B364" s="147">
        <v>5039</v>
      </c>
      <c r="C364" s="138" t="s">
        <v>8763</v>
      </c>
      <c r="D364" s="138" t="s">
        <v>8763</v>
      </c>
      <c r="E364" s="137" t="s">
        <v>8366</v>
      </c>
      <c r="F364" s="139"/>
      <c r="G364" s="136">
        <v>18348923</v>
      </c>
      <c r="H364" s="136">
        <v>3</v>
      </c>
      <c r="J364" s="136" t="s">
        <v>8367</v>
      </c>
    </row>
    <row r="365" spans="1:20" s="136" customFormat="1" ht="13.6" x14ac:dyDescent="0.2">
      <c r="A365" s="136" t="s">
        <v>8731</v>
      </c>
      <c r="B365" s="147">
        <v>5040</v>
      </c>
      <c r="C365" s="138" t="s">
        <v>8764</v>
      </c>
      <c r="D365" s="138" t="s">
        <v>8764</v>
      </c>
      <c r="E365" s="137" t="s">
        <v>8366</v>
      </c>
      <c r="F365" s="139"/>
      <c r="G365" s="136">
        <v>30759053</v>
      </c>
      <c r="H365" s="136">
        <v>3</v>
      </c>
      <c r="J365" s="136" t="s">
        <v>8367</v>
      </c>
    </row>
    <row r="366" spans="1:20" s="136" customFormat="1" ht="13.6" x14ac:dyDescent="0.2">
      <c r="A366" s="136" t="s">
        <v>8731</v>
      </c>
      <c r="B366" s="147">
        <v>5041</v>
      </c>
      <c r="C366" s="138" t="s">
        <v>8765</v>
      </c>
      <c r="D366" s="138" t="s">
        <v>8765</v>
      </c>
      <c r="E366" s="137" t="s">
        <v>8366</v>
      </c>
      <c r="F366" s="139"/>
      <c r="G366" s="136">
        <v>55336245</v>
      </c>
      <c r="H366" s="136">
        <v>3</v>
      </c>
      <c r="J366" s="136" t="s">
        <v>8367</v>
      </c>
    </row>
    <row r="367" spans="1:20" s="136" customFormat="1" ht="13.6" x14ac:dyDescent="0.2">
      <c r="A367" s="136" t="s">
        <v>8731</v>
      </c>
      <c r="B367" s="147">
        <v>5042</v>
      </c>
      <c r="C367" s="138" t="s">
        <v>8766</v>
      </c>
      <c r="D367" s="138" t="s">
        <v>8766</v>
      </c>
      <c r="E367" s="137" t="s">
        <v>8366</v>
      </c>
      <c r="F367" s="139"/>
      <c r="G367" s="136">
        <v>11803764.000000002</v>
      </c>
      <c r="H367" s="136">
        <v>3</v>
      </c>
      <c r="J367" s="136" t="s">
        <v>8367</v>
      </c>
    </row>
    <row r="368" spans="1:20" s="136" customFormat="1" ht="13.6" x14ac:dyDescent="0.2">
      <c r="A368" s="136" t="s">
        <v>8731</v>
      </c>
      <c r="B368" s="147">
        <v>5043</v>
      </c>
      <c r="C368" s="138" t="s">
        <v>8767</v>
      </c>
      <c r="D368" s="138" t="s">
        <v>8767</v>
      </c>
      <c r="E368" s="137" t="s">
        <v>8366</v>
      </c>
      <c r="F368" s="139"/>
      <c r="G368" s="136">
        <v>17965859</v>
      </c>
      <c r="H368" s="136">
        <v>3</v>
      </c>
      <c r="J368" s="136" t="s">
        <v>8367</v>
      </c>
    </row>
    <row r="369" spans="1:10" s="136" customFormat="1" ht="13.6" x14ac:dyDescent="0.2">
      <c r="A369" s="136" t="s">
        <v>8731</v>
      </c>
      <c r="B369" s="147">
        <v>5044</v>
      </c>
      <c r="C369" s="138" t="s">
        <v>8768</v>
      </c>
      <c r="D369" s="138" t="s">
        <v>8768</v>
      </c>
      <c r="E369" s="137" t="s">
        <v>8366</v>
      </c>
      <c r="F369" s="139"/>
      <c r="G369" s="136">
        <v>110067223</v>
      </c>
      <c r="H369" s="136">
        <v>3</v>
      </c>
      <c r="J369" s="136" t="s">
        <v>8367</v>
      </c>
    </row>
    <row r="370" spans="1:10" s="136" customFormat="1" ht="13.6" x14ac:dyDescent="0.2">
      <c r="A370" s="136" t="s">
        <v>8731</v>
      </c>
      <c r="B370" s="147">
        <v>5045</v>
      </c>
      <c r="C370" s="138" t="s">
        <v>8769</v>
      </c>
      <c r="D370" s="138" t="s">
        <v>8769</v>
      </c>
      <c r="E370" s="137" t="s">
        <v>8366</v>
      </c>
      <c r="F370" s="139"/>
      <c r="G370" s="136">
        <v>19172197</v>
      </c>
      <c r="H370" s="136">
        <v>3</v>
      </c>
      <c r="J370" s="136" t="s">
        <v>8367</v>
      </c>
    </row>
    <row r="371" spans="1:10" s="136" customFormat="1" ht="13.6" x14ac:dyDescent="0.2">
      <c r="A371" s="136" t="s">
        <v>8731</v>
      </c>
      <c r="B371" s="147">
        <v>5046</v>
      </c>
      <c r="C371" s="138" t="s">
        <v>8770</v>
      </c>
      <c r="D371" s="138" t="s">
        <v>8770</v>
      </c>
      <c r="E371" s="137" t="s">
        <v>8366</v>
      </c>
      <c r="F371" s="139"/>
      <c r="G371" s="136">
        <v>6671180.0000000009</v>
      </c>
      <c r="H371" s="136">
        <v>3</v>
      </c>
      <c r="J371" s="136" t="s">
        <v>8367</v>
      </c>
    </row>
    <row r="372" spans="1:10" s="136" customFormat="1" ht="13.6" x14ac:dyDescent="0.2">
      <c r="A372" s="136" t="s">
        <v>8731</v>
      </c>
      <c r="B372" s="147">
        <v>5047</v>
      </c>
      <c r="C372" s="138" t="s">
        <v>8771</v>
      </c>
      <c r="D372" s="138" t="s">
        <v>8771</v>
      </c>
      <c r="E372" s="137" t="s">
        <v>8366</v>
      </c>
      <c r="F372" s="139"/>
      <c r="G372" s="136">
        <v>213911495</v>
      </c>
      <c r="H372" s="136">
        <v>3</v>
      </c>
      <c r="J372" s="136" t="s">
        <v>8367</v>
      </c>
    </row>
    <row r="373" spans="1:10" s="136" customFormat="1" ht="13.6" x14ac:dyDescent="0.2">
      <c r="A373" s="136" t="s">
        <v>8731</v>
      </c>
      <c r="B373" s="147">
        <v>5048</v>
      </c>
      <c r="C373" s="138" t="s">
        <v>8772</v>
      </c>
      <c r="D373" s="138" t="s">
        <v>8772</v>
      </c>
      <c r="E373" s="137" t="s">
        <v>8366</v>
      </c>
      <c r="F373" s="139"/>
      <c r="G373" s="136">
        <v>14374055</v>
      </c>
      <c r="H373" s="136">
        <v>3</v>
      </c>
      <c r="J373" s="136" t="s">
        <v>8367</v>
      </c>
    </row>
    <row r="374" spans="1:10" s="136" customFormat="1" ht="13.6" x14ac:dyDescent="0.2">
      <c r="A374" s="136" t="s">
        <v>8731</v>
      </c>
      <c r="B374" s="147">
        <v>5049</v>
      </c>
      <c r="C374" s="138" t="s">
        <v>8773</v>
      </c>
      <c r="D374" s="138" t="s">
        <v>8773</v>
      </c>
      <c r="E374" s="137" t="s">
        <v>8366</v>
      </c>
      <c r="F374" s="139"/>
      <c r="G374" s="136">
        <v>40501297</v>
      </c>
      <c r="H374" s="136">
        <v>3</v>
      </c>
      <c r="J374" s="136" t="s">
        <v>8367</v>
      </c>
    </row>
    <row r="375" spans="1:10" s="136" customFormat="1" ht="13.6" x14ac:dyDescent="0.2">
      <c r="A375" s="136" t="s">
        <v>8731</v>
      </c>
      <c r="B375" s="147">
        <v>5051</v>
      </c>
      <c r="C375" s="138" t="s">
        <v>8774</v>
      </c>
      <c r="D375" s="138" t="s">
        <v>8774</v>
      </c>
      <c r="E375" s="137" t="s">
        <v>8366</v>
      </c>
      <c r="F375" s="139"/>
      <c r="G375" s="136">
        <v>14162705</v>
      </c>
      <c r="H375" s="136">
        <v>3</v>
      </c>
      <c r="J375" s="136" t="s">
        <v>8367</v>
      </c>
    </row>
    <row r="376" spans="1:10" s="136" customFormat="1" ht="13.6" x14ac:dyDescent="0.2">
      <c r="A376" s="136" t="s">
        <v>8731</v>
      </c>
      <c r="B376" s="147">
        <v>5052</v>
      </c>
      <c r="C376" s="138" t="s">
        <v>8775</v>
      </c>
      <c r="D376" s="138" t="s">
        <v>8775</v>
      </c>
      <c r="E376" s="137" t="s">
        <v>8366</v>
      </c>
      <c r="F376" s="139"/>
      <c r="G376" s="136">
        <v>22140675</v>
      </c>
      <c r="H376" s="136">
        <v>3</v>
      </c>
      <c r="J376" s="136" t="s">
        <v>8367</v>
      </c>
    </row>
    <row r="377" spans="1:10" s="136" customFormat="1" ht="13.6" x14ac:dyDescent="0.2">
      <c r="A377" s="136" t="s">
        <v>8731</v>
      </c>
      <c r="B377" s="147">
        <v>5053</v>
      </c>
      <c r="C377" s="138" t="s">
        <v>8776</v>
      </c>
      <c r="D377" s="138" t="s">
        <v>8776</v>
      </c>
      <c r="E377" s="137" t="s">
        <v>8366</v>
      </c>
      <c r="F377" s="139"/>
      <c r="G377" s="136">
        <v>18361200</v>
      </c>
      <c r="H377" s="136">
        <v>3</v>
      </c>
      <c r="J377" s="136" t="s">
        <v>8367</v>
      </c>
    </row>
    <row r="378" spans="1:10" s="136" customFormat="1" ht="13.6" x14ac:dyDescent="0.2">
      <c r="A378" s="136" t="s">
        <v>8731</v>
      </c>
      <c r="B378" s="147">
        <v>5054</v>
      </c>
      <c r="C378" s="138" t="s">
        <v>8777</v>
      </c>
      <c r="D378" s="138" t="s">
        <v>8777</v>
      </c>
      <c r="E378" s="137" t="s">
        <v>8366</v>
      </c>
      <c r="F378" s="139"/>
      <c r="G378" s="136">
        <v>39245582</v>
      </c>
      <c r="H378" s="136">
        <v>3</v>
      </c>
      <c r="J378" s="136" t="s">
        <v>8367</v>
      </c>
    </row>
    <row r="379" spans="1:10" s="136" customFormat="1" ht="13.6" x14ac:dyDescent="0.2">
      <c r="A379" s="136" t="s">
        <v>8731</v>
      </c>
      <c r="B379" s="147">
        <v>5055</v>
      </c>
      <c r="C379" s="138" t="s">
        <v>8778</v>
      </c>
      <c r="D379" s="138" t="s">
        <v>8778</v>
      </c>
      <c r="E379" s="137" t="s">
        <v>8366</v>
      </c>
      <c r="F379" s="139"/>
      <c r="G379" s="136">
        <v>11988900.000000002</v>
      </c>
      <c r="H379" s="136">
        <v>3</v>
      </c>
      <c r="J379" s="136" t="s">
        <v>8367</v>
      </c>
    </row>
    <row r="380" spans="1:10" s="136" customFormat="1" ht="13.6" x14ac:dyDescent="0.2">
      <c r="A380" s="136" t="s">
        <v>8731</v>
      </c>
      <c r="B380" s="147">
        <v>5056</v>
      </c>
      <c r="C380" s="138" t="s">
        <v>8779</v>
      </c>
      <c r="D380" s="138" t="s">
        <v>8779</v>
      </c>
      <c r="E380" s="137" t="s">
        <v>8366</v>
      </c>
      <c r="F380" s="139"/>
      <c r="G380" s="136">
        <v>12697958.000000002</v>
      </c>
      <c r="H380" s="136">
        <v>3</v>
      </c>
      <c r="J380" s="136" t="s">
        <v>8367</v>
      </c>
    </row>
    <row r="381" spans="1:10" s="136" customFormat="1" ht="13.6" x14ac:dyDescent="0.2">
      <c r="A381" s="136" t="s">
        <v>8731</v>
      </c>
      <c r="B381" s="147">
        <v>5057</v>
      </c>
      <c r="C381" s="138" t="s">
        <v>8780</v>
      </c>
      <c r="D381" s="138" t="s">
        <v>8780</v>
      </c>
      <c r="E381" s="137" t="s">
        <v>8366</v>
      </c>
      <c r="F381" s="139"/>
      <c r="G381" s="136">
        <v>137470999</v>
      </c>
      <c r="H381" s="136">
        <v>3</v>
      </c>
      <c r="J381" s="136" t="s">
        <v>8367</v>
      </c>
    </row>
    <row r="382" spans="1:10" s="136" customFormat="1" ht="13.6" x14ac:dyDescent="0.2">
      <c r="A382" s="136" t="s">
        <v>8731</v>
      </c>
      <c r="B382" s="147">
        <v>5058</v>
      </c>
      <c r="C382" s="138" t="s">
        <v>8781</v>
      </c>
      <c r="D382" s="138" t="s">
        <v>8781</v>
      </c>
      <c r="E382" s="137" t="s">
        <v>8366</v>
      </c>
      <c r="F382" s="139"/>
      <c r="G382" s="136">
        <v>31395410</v>
      </c>
      <c r="H382" s="136">
        <v>3</v>
      </c>
      <c r="J382" s="136" t="s">
        <v>8367</v>
      </c>
    </row>
    <row r="383" spans="1:10" s="136" customFormat="1" ht="13.6" x14ac:dyDescent="0.2">
      <c r="A383" s="136" t="s">
        <v>8731</v>
      </c>
      <c r="B383" s="147">
        <v>5059</v>
      </c>
      <c r="C383" s="138" t="s">
        <v>8782</v>
      </c>
      <c r="D383" s="138" t="s">
        <v>8782</v>
      </c>
      <c r="E383" s="137" t="s">
        <v>8366</v>
      </c>
      <c r="F383" s="139"/>
      <c r="G383" s="136">
        <v>14172286</v>
      </c>
      <c r="H383" s="136">
        <v>3</v>
      </c>
      <c r="J383" s="136" t="s">
        <v>8367</v>
      </c>
    </row>
    <row r="384" spans="1:10" s="136" customFormat="1" ht="13.6" x14ac:dyDescent="0.2">
      <c r="A384" s="136" t="s">
        <v>8731</v>
      </c>
      <c r="B384" s="147">
        <v>5060</v>
      </c>
      <c r="C384" s="138" t="s">
        <v>8783</v>
      </c>
      <c r="D384" s="138" t="s">
        <v>8783</v>
      </c>
      <c r="E384" s="137" t="s">
        <v>8366</v>
      </c>
      <c r="F384" s="139"/>
      <c r="G384" s="136">
        <v>20310446</v>
      </c>
      <c r="H384" s="136">
        <v>3</v>
      </c>
      <c r="J384" s="136" t="s">
        <v>8367</v>
      </c>
    </row>
    <row r="385" spans="1:20" s="136" customFormat="1" ht="13.6" x14ac:dyDescent="0.2">
      <c r="A385" s="136" t="s">
        <v>8731</v>
      </c>
      <c r="B385" s="147">
        <v>5061</v>
      </c>
      <c r="C385" s="138" t="s">
        <v>8784</v>
      </c>
      <c r="D385" s="138" t="s">
        <v>8784</v>
      </c>
      <c r="E385" s="137" t="s">
        <v>8366</v>
      </c>
      <c r="F385" s="139"/>
      <c r="G385" s="136">
        <v>10800000</v>
      </c>
      <c r="H385" s="136">
        <v>3</v>
      </c>
      <c r="J385" s="136" t="s">
        <v>8367</v>
      </c>
      <c r="R385" s="136" t="s">
        <v>8747</v>
      </c>
      <c r="S385" s="136" t="s">
        <v>8456</v>
      </c>
      <c r="T385" s="138" t="s">
        <v>8745</v>
      </c>
    </row>
    <row r="386" spans="1:20" s="136" customFormat="1" ht="13.6" x14ac:dyDescent="0.2">
      <c r="A386" s="136" t="s">
        <v>8731</v>
      </c>
      <c r="B386" s="147">
        <v>5062</v>
      </c>
      <c r="C386" s="138" t="s">
        <v>8785</v>
      </c>
      <c r="D386" s="138" t="s">
        <v>8785</v>
      </c>
      <c r="E386" s="137" t="s">
        <v>8366</v>
      </c>
      <c r="F386" s="139"/>
      <c r="G386" s="136">
        <v>18438449</v>
      </c>
      <c r="H386" s="136">
        <v>3</v>
      </c>
      <c r="J386" s="136" t="s">
        <v>8367</v>
      </c>
    </row>
    <row r="387" spans="1:20" s="136" customFormat="1" ht="13.6" x14ac:dyDescent="0.2">
      <c r="A387" s="136" t="s">
        <v>8731</v>
      </c>
      <c r="B387" s="147">
        <v>5063</v>
      </c>
      <c r="C387" s="138" t="s">
        <v>8786</v>
      </c>
      <c r="D387" s="138" t="s">
        <v>8786</v>
      </c>
      <c r="E387" s="137" t="s">
        <v>8366</v>
      </c>
      <c r="F387" s="139"/>
      <c r="G387" s="136">
        <v>4841141</v>
      </c>
      <c r="H387" s="136">
        <v>3</v>
      </c>
      <c r="J387" s="136" t="s">
        <v>8367</v>
      </c>
    </row>
    <row r="388" spans="1:20" s="136" customFormat="1" ht="13.6" x14ac:dyDescent="0.2">
      <c r="A388" s="136" t="s">
        <v>8731</v>
      </c>
      <c r="B388" s="147">
        <v>5064</v>
      </c>
      <c r="C388" s="138" t="s">
        <v>8787</v>
      </c>
      <c r="D388" s="138" t="s">
        <v>8787</v>
      </c>
      <c r="E388" s="137" t="s">
        <v>8366</v>
      </c>
      <c r="F388" s="139"/>
      <c r="G388" s="136">
        <v>26846059</v>
      </c>
      <c r="H388" s="136">
        <v>3</v>
      </c>
      <c r="J388" s="136" t="s">
        <v>8367</v>
      </c>
    </row>
    <row r="389" spans="1:20" s="136" customFormat="1" ht="13.6" x14ac:dyDescent="0.2">
      <c r="A389" s="136" t="s">
        <v>8731</v>
      </c>
      <c r="B389" s="147">
        <v>5065</v>
      </c>
      <c r="C389" s="138" t="s">
        <v>8788</v>
      </c>
      <c r="D389" s="138" t="s">
        <v>8788</v>
      </c>
      <c r="E389" s="137" t="s">
        <v>8366</v>
      </c>
      <c r="F389" s="139"/>
      <c r="G389" s="136">
        <v>31923105</v>
      </c>
      <c r="H389" s="136">
        <v>3</v>
      </c>
      <c r="J389" s="136" t="s">
        <v>8367</v>
      </c>
    </row>
    <row r="390" spans="1:20" s="136" customFormat="1" ht="13.6" x14ac:dyDescent="0.2">
      <c r="A390" s="136" t="s">
        <v>8731</v>
      </c>
      <c r="B390" s="147">
        <v>5066</v>
      </c>
      <c r="C390" s="138" t="s">
        <v>8789</v>
      </c>
      <c r="D390" s="138" t="s">
        <v>8789</v>
      </c>
      <c r="E390" s="137" t="s">
        <v>8366</v>
      </c>
      <c r="F390" s="139"/>
      <c r="G390" s="136">
        <v>19172663</v>
      </c>
      <c r="H390" s="136">
        <v>3</v>
      </c>
      <c r="J390" s="136" t="s">
        <v>8367</v>
      </c>
    </row>
    <row r="391" spans="1:20" s="136" customFormat="1" ht="13.6" x14ac:dyDescent="0.2">
      <c r="A391" s="136" t="s">
        <v>8731</v>
      </c>
      <c r="B391" s="147">
        <v>5067</v>
      </c>
      <c r="C391" s="138" t="s">
        <v>8790</v>
      </c>
      <c r="D391" s="138" t="s">
        <v>8790</v>
      </c>
      <c r="E391" s="137" t="s">
        <v>8366</v>
      </c>
      <c r="F391" s="139"/>
      <c r="G391" s="136">
        <v>15453726.999999998</v>
      </c>
      <c r="H391" s="136">
        <v>3</v>
      </c>
      <c r="J391" s="136" t="s">
        <v>8367</v>
      </c>
    </row>
    <row r="392" spans="1:20" s="136" customFormat="1" ht="13.6" x14ac:dyDescent="0.2">
      <c r="A392" s="136" t="s">
        <v>8731</v>
      </c>
      <c r="B392" s="147">
        <v>5069</v>
      </c>
      <c r="C392" s="138" t="s">
        <v>8791</v>
      </c>
      <c r="D392" s="138" t="s">
        <v>8791</v>
      </c>
      <c r="E392" s="137" t="s">
        <v>8366</v>
      </c>
      <c r="F392" s="139"/>
      <c r="G392" s="136">
        <v>14747870</v>
      </c>
      <c r="H392" s="136">
        <v>3</v>
      </c>
      <c r="J392" s="136" t="s">
        <v>8367</v>
      </c>
    </row>
    <row r="393" spans="1:20" s="136" customFormat="1" ht="13.6" x14ac:dyDescent="0.2">
      <c r="A393" s="136" t="s">
        <v>8731</v>
      </c>
      <c r="B393" s="147">
        <v>5070</v>
      </c>
      <c r="C393" s="138" t="s">
        <v>8792</v>
      </c>
      <c r="D393" s="138" t="s">
        <v>8792</v>
      </c>
      <c r="E393" s="137" t="s">
        <v>8366</v>
      </c>
      <c r="F393" s="139"/>
      <c r="G393" s="136">
        <v>11478699.999999998</v>
      </c>
      <c r="H393" s="136">
        <v>3</v>
      </c>
      <c r="J393" s="136" t="s">
        <v>8367</v>
      </c>
    </row>
    <row r="394" spans="1:20" s="136" customFormat="1" ht="13.6" x14ac:dyDescent="0.2">
      <c r="A394" s="136" t="s">
        <v>8731</v>
      </c>
      <c r="B394" s="147">
        <v>5072</v>
      </c>
      <c r="C394" s="138" t="s">
        <v>8793</v>
      </c>
      <c r="D394" s="138" t="s">
        <v>8793</v>
      </c>
      <c r="E394" s="137" t="s">
        <v>8366</v>
      </c>
      <c r="F394" s="139"/>
      <c r="G394" s="136">
        <v>19403251</v>
      </c>
      <c r="H394" s="136">
        <v>3</v>
      </c>
      <c r="J394" s="136" t="s">
        <v>8367</v>
      </c>
    </row>
    <row r="395" spans="1:20" s="136" customFormat="1" ht="13.6" x14ac:dyDescent="0.2">
      <c r="A395" s="136" t="s">
        <v>8731</v>
      </c>
      <c r="B395" s="147">
        <v>5073</v>
      </c>
      <c r="C395" s="138" t="s">
        <v>8794</v>
      </c>
      <c r="D395" s="138" t="s">
        <v>8794</v>
      </c>
      <c r="E395" s="137" t="s">
        <v>8366</v>
      </c>
      <c r="F395" s="139"/>
      <c r="G395" s="136">
        <v>43043634</v>
      </c>
      <c r="H395" s="136">
        <v>3</v>
      </c>
      <c r="J395" s="136" t="s">
        <v>8367</v>
      </c>
    </row>
    <row r="396" spans="1:20" s="136" customFormat="1" ht="13.6" x14ac:dyDescent="0.2">
      <c r="A396" s="136" t="s">
        <v>8731</v>
      </c>
      <c r="B396" s="147">
        <v>5074</v>
      </c>
      <c r="C396" s="138" t="s">
        <v>8795</v>
      </c>
      <c r="D396" s="138" t="s">
        <v>8795</v>
      </c>
      <c r="E396" s="137" t="s">
        <v>8366</v>
      </c>
      <c r="F396" s="139"/>
      <c r="G396" s="136">
        <v>36416615</v>
      </c>
      <c r="H396" s="136">
        <v>3</v>
      </c>
      <c r="J396" s="136" t="s">
        <v>8367</v>
      </c>
    </row>
    <row r="397" spans="1:20" s="136" customFormat="1" ht="13.6" x14ac:dyDescent="0.2">
      <c r="A397" s="136" t="s">
        <v>8731</v>
      </c>
      <c r="B397" s="147">
        <v>5075</v>
      </c>
      <c r="C397" s="138" t="s">
        <v>8796</v>
      </c>
      <c r="D397" s="138" t="s">
        <v>8796</v>
      </c>
      <c r="E397" s="137" t="s">
        <v>8366</v>
      </c>
      <c r="F397" s="139"/>
      <c r="G397" s="136">
        <v>24530000</v>
      </c>
      <c r="H397" s="136">
        <v>3</v>
      </c>
      <c r="J397" s="136" t="s">
        <v>8367</v>
      </c>
    </row>
    <row r="398" spans="1:20" s="136" customFormat="1" ht="13.6" x14ac:dyDescent="0.2">
      <c r="A398" s="136" t="s">
        <v>8731</v>
      </c>
      <c r="B398" s="147">
        <v>5076</v>
      </c>
      <c r="C398" s="138" t="s">
        <v>8797</v>
      </c>
      <c r="D398" s="138" t="s">
        <v>8797</v>
      </c>
      <c r="E398" s="137" t="s">
        <v>8366</v>
      </c>
      <c r="F398" s="139"/>
      <c r="G398" s="136">
        <v>13114900</v>
      </c>
      <c r="H398" s="136">
        <v>3</v>
      </c>
      <c r="J398" s="136" t="s">
        <v>8367</v>
      </c>
    </row>
    <row r="399" spans="1:20" s="136" customFormat="1" ht="13.6" x14ac:dyDescent="0.2">
      <c r="A399" s="136" t="s">
        <v>8731</v>
      </c>
      <c r="B399" s="147">
        <v>5077</v>
      </c>
      <c r="C399" s="138" t="s">
        <v>8798</v>
      </c>
      <c r="D399" s="138" t="s">
        <v>8798</v>
      </c>
      <c r="E399" s="137" t="s">
        <v>8366</v>
      </c>
      <c r="F399" s="139"/>
      <c r="G399" s="136">
        <v>9812738</v>
      </c>
      <c r="H399" s="136">
        <v>3</v>
      </c>
      <c r="J399" s="136" t="s">
        <v>8367</v>
      </c>
    </row>
    <row r="400" spans="1:20" s="136" customFormat="1" ht="13.6" x14ac:dyDescent="0.2">
      <c r="A400" s="136" t="s">
        <v>8731</v>
      </c>
      <c r="B400" s="147">
        <v>5078</v>
      </c>
      <c r="C400" s="138" t="s">
        <v>8799</v>
      </c>
      <c r="D400" s="138" t="s">
        <v>8799</v>
      </c>
      <c r="E400" s="137" t="s">
        <v>8366</v>
      </c>
      <c r="F400" s="139"/>
      <c r="G400" s="136">
        <v>20006524</v>
      </c>
      <c r="H400" s="136">
        <v>3</v>
      </c>
      <c r="J400" s="136" t="s">
        <v>8367</v>
      </c>
    </row>
    <row r="401" spans="1:10" s="136" customFormat="1" ht="13.6" x14ac:dyDescent="0.2">
      <c r="A401" s="136" t="s">
        <v>8731</v>
      </c>
      <c r="B401" s="147">
        <v>5079</v>
      </c>
      <c r="C401" s="138" t="s">
        <v>8800</v>
      </c>
      <c r="D401" s="138" t="s">
        <v>8800</v>
      </c>
      <c r="E401" s="137" t="s">
        <v>8366</v>
      </c>
      <c r="F401" s="139"/>
      <c r="G401" s="136">
        <v>20469425</v>
      </c>
      <c r="H401" s="136">
        <v>3</v>
      </c>
      <c r="J401" s="136" t="s">
        <v>8367</v>
      </c>
    </row>
    <row r="402" spans="1:10" s="136" customFormat="1" ht="13.6" x14ac:dyDescent="0.2">
      <c r="A402" s="136" t="s">
        <v>8731</v>
      </c>
      <c r="B402" s="147">
        <v>5080</v>
      </c>
      <c r="C402" s="138" t="s">
        <v>8801</v>
      </c>
      <c r="D402" s="138" t="s">
        <v>8801</v>
      </c>
      <c r="E402" s="137" t="s">
        <v>8366</v>
      </c>
      <c r="F402" s="139"/>
      <c r="G402" s="136">
        <v>43265759</v>
      </c>
      <c r="H402" s="136">
        <v>3</v>
      </c>
      <c r="J402" s="136" t="s">
        <v>8367</v>
      </c>
    </row>
    <row r="403" spans="1:10" s="136" customFormat="1" ht="13.6" x14ac:dyDescent="0.2">
      <c r="A403" s="136" t="s">
        <v>8731</v>
      </c>
      <c r="B403" s="147">
        <v>5081</v>
      </c>
      <c r="C403" s="138" t="s">
        <v>8802</v>
      </c>
      <c r="D403" s="138" t="s">
        <v>8802</v>
      </c>
      <c r="E403" s="137" t="s">
        <v>8366</v>
      </c>
      <c r="F403" s="139"/>
      <c r="G403" s="136">
        <v>18191375</v>
      </c>
      <c r="H403" s="136">
        <v>3</v>
      </c>
      <c r="J403" s="136" t="s">
        <v>8367</v>
      </c>
    </row>
    <row r="404" spans="1:10" s="136" customFormat="1" ht="13.6" x14ac:dyDescent="0.2">
      <c r="A404" s="136" t="s">
        <v>8731</v>
      </c>
      <c r="B404" s="147">
        <v>5082</v>
      </c>
      <c r="C404" s="138" t="s">
        <v>8803</v>
      </c>
      <c r="D404" s="138" t="s">
        <v>8803</v>
      </c>
      <c r="E404" s="137" t="s">
        <v>8366</v>
      </c>
      <c r="F404" s="139"/>
      <c r="G404" s="136">
        <v>29159214</v>
      </c>
      <c r="H404" s="136">
        <v>3</v>
      </c>
      <c r="J404" s="136" t="s">
        <v>8367</v>
      </c>
    </row>
    <row r="405" spans="1:10" s="136" customFormat="1" ht="13.6" x14ac:dyDescent="0.2">
      <c r="A405" s="136" t="s">
        <v>8731</v>
      </c>
      <c r="B405" s="147">
        <v>5083</v>
      </c>
      <c r="C405" s="138" t="s">
        <v>8804</v>
      </c>
      <c r="D405" s="138" t="s">
        <v>8804</v>
      </c>
      <c r="E405" s="137" t="s">
        <v>8366</v>
      </c>
      <c r="F405" s="139"/>
      <c r="G405" s="136">
        <v>17185573</v>
      </c>
      <c r="H405" s="136">
        <v>3</v>
      </c>
      <c r="J405" s="136" t="s">
        <v>8367</v>
      </c>
    </row>
    <row r="406" spans="1:10" s="136" customFormat="1" ht="13.6" x14ac:dyDescent="0.2">
      <c r="A406" s="136" t="s">
        <v>8731</v>
      </c>
      <c r="B406" s="147">
        <v>5084</v>
      </c>
      <c r="C406" s="138" t="s">
        <v>8805</v>
      </c>
      <c r="D406" s="138" t="s">
        <v>8805</v>
      </c>
      <c r="E406" s="137" t="s">
        <v>8366</v>
      </c>
      <c r="F406" s="139"/>
      <c r="G406" s="136">
        <v>15131145</v>
      </c>
      <c r="H406" s="136">
        <v>3</v>
      </c>
      <c r="J406" s="136" t="s">
        <v>8367</v>
      </c>
    </row>
    <row r="407" spans="1:10" s="136" customFormat="1" ht="13.6" x14ac:dyDescent="0.2">
      <c r="A407" s="136" t="s">
        <v>8731</v>
      </c>
      <c r="B407" s="147">
        <v>5085</v>
      </c>
      <c r="C407" s="138" t="s">
        <v>8806</v>
      </c>
      <c r="D407" s="138" t="s">
        <v>8806</v>
      </c>
      <c r="E407" s="137" t="s">
        <v>8366</v>
      </c>
      <c r="F407" s="139"/>
      <c r="G407" s="136">
        <v>15453536</v>
      </c>
      <c r="H407" s="136">
        <v>3</v>
      </c>
      <c r="J407" s="136" t="s">
        <v>8367</v>
      </c>
    </row>
    <row r="408" spans="1:10" s="136" customFormat="1" ht="13.6" x14ac:dyDescent="0.2">
      <c r="A408" s="136" t="s">
        <v>8731</v>
      </c>
      <c r="B408" s="147">
        <v>5086</v>
      </c>
      <c r="C408" s="138" t="s">
        <v>8807</v>
      </c>
      <c r="D408" s="138" t="s">
        <v>8807</v>
      </c>
      <c r="E408" s="137" t="s">
        <v>8366</v>
      </c>
      <c r="F408" s="139"/>
      <c r="G408" s="136">
        <v>19053162</v>
      </c>
      <c r="H408" s="136">
        <v>3</v>
      </c>
      <c r="J408" s="136" t="s">
        <v>8367</v>
      </c>
    </row>
    <row r="409" spans="1:10" s="136" customFormat="1" ht="13.6" x14ac:dyDescent="0.2">
      <c r="A409" s="136" t="s">
        <v>8731</v>
      </c>
      <c r="B409" s="147">
        <v>5087</v>
      </c>
      <c r="C409" s="138" t="s">
        <v>8808</v>
      </c>
      <c r="D409" s="138" t="s">
        <v>8808</v>
      </c>
      <c r="E409" s="137" t="s">
        <v>8366</v>
      </c>
      <c r="F409" s="139"/>
      <c r="G409" s="136">
        <v>10634390</v>
      </c>
      <c r="H409" s="136">
        <v>3</v>
      </c>
      <c r="J409" s="136" t="s">
        <v>8367</v>
      </c>
    </row>
    <row r="410" spans="1:10" s="136" customFormat="1" ht="13.6" x14ac:dyDescent="0.2">
      <c r="A410" s="136" t="s">
        <v>8731</v>
      </c>
      <c r="B410" s="147">
        <v>5088</v>
      </c>
      <c r="C410" s="138" t="s">
        <v>8809</v>
      </c>
      <c r="D410" s="138" t="s">
        <v>8809</v>
      </c>
      <c r="E410" s="137" t="s">
        <v>8366</v>
      </c>
      <c r="F410" s="139"/>
      <c r="G410" s="136">
        <v>11591614</v>
      </c>
      <c r="H410" s="136">
        <v>3</v>
      </c>
      <c r="J410" s="136" t="s">
        <v>8367</v>
      </c>
    </row>
    <row r="411" spans="1:10" s="136" customFormat="1" ht="13.6" x14ac:dyDescent="0.2">
      <c r="A411" s="136" t="s">
        <v>8731</v>
      </c>
      <c r="B411" s="147">
        <v>5089</v>
      </c>
      <c r="C411" s="138" t="s">
        <v>8810</v>
      </c>
      <c r="D411" s="138" t="s">
        <v>8810</v>
      </c>
      <c r="E411" s="137" t="s">
        <v>8366</v>
      </c>
      <c r="F411" s="139"/>
      <c r="G411" s="136">
        <v>38327785</v>
      </c>
      <c r="H411" s="136">
        <v>3</v>
      </c>
      <c r="J411" s="136" t="s">
        <v>8367</v>
      </c>
    </row>
    <row r="412" spans="1:10" s="136" customFormat="1" ht="13.6" x14ac:dyDescent="0.2">
      <c r="A412" s="136" t="s">
        <v>8731</v>
      </c>
      <c r="B412" s="147">
        <v>5090</v>
      </c>
      <c r="C412" s="138" t="s">
        <v>8811</v>
      </c>
      <c r="D412" s="138" t="s">
        <v>8811</v>
      </c>
      <c r="E412" s="137" t="s">
        <v>8366</v>
      </c>
      <c r="F412" s="139"/>
      <c r="G412" s="136">
        <v>22153496</v>
      </c>
      <c r="H412" s="136">
        <v>3</v>
      </c>
      <c r="J412" s="136" t="s">
        <v>8367</v>
      </c>
    </row>
    <row r="413" spans="1:10" s="136" customFormat="1" ht="13.6" x14ac:dyDescent="0.2">
      <c r="A413" s="136" t="s">
        <v>8731</v>
      </c>
      <c r="B413" s="147">
        <v>5092</v>
      </c>
      <c r="C413" s="138" t="s">
        <v>8812</v>
      </c>
      <c r="D413" s="138" t="s">
        <v>8812</v>
      </c>
      <c r="E413" s="137" t="s">
        <v>8366</v>
      </c>
      <c r="F413" s="139"/>
      <c r="G413" s="136">
        <v>19378988</v>
      </c>
      <c r="H413" s="136">
        <v>3</v>
      </c>
      <c r="J413" s="136" t="s">
        <v>8367</v>
      </c>
    </row>
    <row r="414" spans="1:10" s="136" customFormat="1" ht="13.6" x14ac:dyDescent="0.2">
      <c r="A414" s="136" t="s">
        <v>8731</v>
      </c>
      <c r="B414" s="147">
        <v>5093</v>
      </c>
      <c r="C414" s="138" t="s">
        <v>8813</v>
      </c>
      <c r="D414" s="138" t="s">
        <v>8813</v>
      </c>
      <c r="E414" s="137" t="s">
        <v>8366</v>
      </c>
      <c r="F414" s="139"/>
      <c r="G414" s="136">
        <v>48395285</v>
      </c>
      <c r="H414" s="136">
        <v>3</v>
      </c>
      <c r="J414" s="136" t="s">
        <v>8367</v>
      </c>
    </row>
    <row r="415" spans="1:10" s="136" customFormat="1" ht="13.6" x14ac:dyDescent="0.2">
      <c r="A415" s="136" t="s">
        <v>8731</v>
      </c>
      <c r="B415" s="147">
        <v>5094</v>
      </c>
      <c r="C415" s="138" t="s">
        <v>8814</v>
      </c>
      <c r="D415" s="138" t="s">
        <v>8814</v>
      </c>
      <c r="E415" s="137" t="s">
        <v>8366</v>
      </c>
      <c r="F415" s="139"/>
      <c r="G415" s="136">
        <v>21531609</v>
      </c>
      <c r="H415" s="136">
        <v>3</v>
      </c>
      <c r="J415" s="136" t="s">
        <v>8367</v>
      </c>
    </row>
    <row r="416" spans="1:10" s="136" customFormat="1" ht="13.6" x14ac:dyDescent="0.2">
      <c r="A416" s="136" t="s">
        <v>8731</v>
      </c>
      <c r="B416" s="147">
        <v>5095</v>
      </c>
      <c r="C416" s="138" t="s">
        <v>8815</v>
      </c>
      <c r="D416" s="138" t="s">
        <v>8815</v>
      </c>
      <c r="E416" s="137" t="s">
        <v>8366</v>
      </c>
      <c r="F416" s="139"/>
      <c r="G416" s="136">
        <v>35020000</v>
      </c>
      <c r="H416" s="136">
        <v>3</v>
      </c>
      <c r="J416" s="136" t="s">
        <v>8367</v>
      </c>
    </row>
    <row r="417" spans="1:10" s="136" customFormat="1" ht="13.6" x14ac:dyDescent="0.2">
      <c r="A417" s="136" t="s">
        <v>8731</v>
      </c>
      <c r="B417" s="147">
        <v>5096</v>
      </c>
      <c r="C417" s="138" t="s">
        <v>8816</v>
      </c>
      <c r="D417" s="138" t="s">
        <v>8816</v>
      </c>
      <c r="E417" s="137" t="s">
        <v>8366</v>
      </c>
      <c r="F417" s="139"/>
      <c r="G417" s="136">
        <v>12502646</v>
      </c>
      <c r="H417" s="136">
        <v>3</v>
      </c>
      <c r="J417" s="136" t="s">
        <v>8367</v>
      </c>
    </row>
    <row r="418" spans="1:10" s="136" customFormat="1" ht="13.6" x14ac:dyDescent="0.2">
      <c r="A418" s="136" t="s">
        <v>8731</v>
      </c>
      <c r="B418" s="147">
        <v>5097</v>
      </c>
      <c r="C418" s="138" t="s">
        <v>8817</v>
      </c>
      <c r="D418" s="138" t="s">
        <v>8817</v>
      </c>
      <c r="E418" s="137" t="s">
        <v>8366</v>
      </c>
      <c r="F418" s="139"/>
      <c r="G418" s="136">
        <v>46521368</v>
      </c>
      <c r="H418" s="136">
        <v>3</v>
      </c>
      <c r="J418" s="136" t="s">
        <v>8367</v>
      </c>
    </row>
    <row r="419" spans="1:10" s="136" customFormat="1" ht="13.6" x14ac:dyDescent="0.2">
      <c r="A419" s="136" t="s">
        <v>8731</v>
      </c>
      <c r="B419" s="147">
        <v>5099</v>
      </c>
      <c r="C419" s="138" t="s">
        <v>8818</v>
      </c>
      <c r="D419" s="138" t="s">
        <v>8818</v>
      </c>
      <c r="E419" s="137" t="s">
        <v>8366</v>
      </c>
      <c r="F419" s="139"/>
      <c r="G419" s="136">
        <v>47321222</v>
      </c>
      <c r="H419" s="136">
        <v>3</v>
      </c>
      <c r="J419" s="136" t="s">
        <v>8367</v>
      </c>
    </row>
    <row r="420" spans="1:10" s="136" customFormat="1" ht="13.6" x14ac:dyDescent="0.2">
      <c r="A420" s="136" t="s">
        <v>8731</v>
      </c>
      <c r="B420" s="147">
        <v>5100</v>
      </c>
      <c r="C420" s="138" t="s">
        <v>8819</v>
      </c>
      <c r="D420" s="138" t="s">
        <v>8819</v>
      </c>
      <c r="E420" s="137" t="s">
        <v>8366</v>
      </c>
      <c r="F420" s="139"/>
      <c r="G420" s="136">
        <v>23270929</v>
      </c>
      <c r="H420" s="136">
        <v>3</v>
      </c>
      <c r="J420" s="136" t="s">
        <v>8367</v>
      </c>
    </row>
    <row r="421" spans="1:10" s="136" customFormat="1" ht="13.6" x14ac:dyDescent="0.2">
      <c r="A421" s="136" t="s">
        <v>8731</v>
      </c>
      <c r="B421" s="147">
        <v>5101</v>
      </c>
      <c r="C421" s="138" t="s">
        <v>8820</v>
      </c>
      <c r="D421" s="138" t="s">
        <v>8820</v>
      </c>
      <c r="E421" s="137" t="s">
        <v>8366</v>
      </c>
      <c r="F421" s="139"/>
      <c r="G421" s="136">
        <v>52300000</v>
      </c>
      <c r="H421" s="136">
        <v>3</v>
      </c>
      <c r="J421" s="136" t="s">
        <v>8367</v>
      </c>
    </row>
    <row r="422" spans="1:10" s="136" customFormat="1" ht="13.6" x14ac:dyDescent="0.2">
      <c r="A422" s="136" t="s">
        <v>8731</v>
      </c>
      <c r="B422" s="147">
        <v>5102</v>
      </c>
      <c r="C422" s="138" t="s">
        <v>8821</v>
      </c>
      <c r="D422" s="138" t="s">
        <v>8821</v>
      </c>
      <c r="E422" s="137" t="s">
        <v>8366</v>
      </c>
      <c r="F422" s="139"/>
      <c r="G422" s="136">
        <v>80513528</v>
      </c>
      <c r="H422" s="136">
        <v>3</v>
      </c>
      <c r="J422" s="136" t="s">
        <v>8367</v>
      </c>
    </row>
    <row r="423" spans="1:10" s="136" customFormat="1" ht="13.6" x14ac:dyDescent="0.2">
      <c r="A423" s="136" t="s">
        <v>8731</v>
      </c>
      <c r="B423" s="147">
        <v>5103</v>
      </c>
      <c r="C423" s="138" t="s">
        <v>8822</v>
      </c>
      <c r="D423" s="138" t="s">
        <v>8822</v>
      </c>
      <c r="E423" s="137" t="s">
        <v>8366</v>
      </c>
      <c r="F423" s="139"/>
      <c r="G423" s="136">
        <v>17218833</v>
      </c>
      <c r="H423" s="136">
        <v>3</v>
      </c>
      <c r="J423" s="136" t="s">
        <v>8367</v>
      </c>
    </row>
    <row r="424" spans="1:10" s="136" customFormat="1" ht="13.6" x14ac:dyDescent="0.2">
      <c r="A424" s="136" t="s">
        <v>8731</v>
      </c>
      <c r="B424" s="147">
        <v>5104</v>
      </c>
      <c r="C424" s="138" t="s">
        <v>8823</v>
      </c>
      <c r="D424" s="138" t="s">
        <v>8823</v>
      </c>
      <c r="E424" s="137" t="s">
        <v>8366</v>
      </c>
      <c r="F424" s="139"/>
      <c r="G424" s="136">
        <v>9882768</v>
      </c>
      <c r="H424" s="136">
        <v>3</v>
      </c>
      <c r="J424" s="136" t="s">
        <v>8367</v>
      </c>
    </row>
    <row r="425" spans="1:10" s="136" customFormat="1" ht="13.6" x14ac:dyDescent="0.2">
      <c r="A425" s="136" t="s">
        <v>8731</v>
      </c>
      <c r="B425" s="147">
        <v>5105</v>
      </c>
      <c r="C425" s="138" t="s">
        <v>8824</v>
      </c>
      <c r="D425" s="138" t="s">
        <v>8824</v>
      </c>
      <c r="E425" s="137" t="s">
        <v>8366</v>
      </c>
      <c r="F425" s="139"/>
      <c r="G425" s="136">
        <v>52916497</v>
      </c>
      <c r="H425" s="136">
        <v>3</v>
      </c>
      <c r="J425" s="136" t="s">
        <v>8367</v>
      </c>
    </row>
    <row r="426" spans="1:10" s="136" customFormat="1" ht="13.6" x14ac:dyDescent="0.2">
      <c r="A426" s="136" t="s">
        <v>8731</v>
      </c>
      <c r="B426" s="147">
        <v>5106</v>
      </c>
      <c r="C426" s="138" t="s">
        <v>8825</v>
      </c>
      <c r="D426" s="138" t="s">
        <v>8825</v>
      </c>
      <c r="E426" s="137" t="s">
        <v>8366</v>
      </c>
      <c r="F426" s="139"/>
      <c r="G426" s="136">
        <v>11869264</v>
      </c>
      <c r="H426" s="136">
        <v>3</v>
      </c>
      <c r="J426" s="136" t="s">
        <v>8367</v>
      </c>
    </row>
    <row r="427" spans="1:10" s="136" customFormat="1" ht="13.6" x14ac:dyDescent="0.2">
      <c r="A427" s="136" t="s">
        <v>8731</v>
      </c>
      <c r="B427" s="147">
        <v>5107</v>
      </c>
      <c r="C427" s="138" t="s">
        <v>8826</v>
      </c>
      <c r="D427" s="138" t="s">
        <v>8826</v>
      </c>
      <c r="E427" s="137" t="s">
        <v>8366</v>
      </c>
      <c r="F427" s="139"/>
      <c r="G427" s="136">
        <v>18611255</v>
      </c>
      <c r="H427" s="136">
        <v>3</v>
      </c>
      <c r="J427" s="136" t="s">
        <v>8367</v>
      </c>
    </row>
    <row r="428" spans="1:10" s="136" customFormat="1" ht="13.6" x14ac:dyDescent="0.2">
      <c r="A428" s="136" t="s">
        <v>8731</v>
      </c>
      <c r="B428" s="147">
        <v>5108</v>
      </c>
      <c r="C428" s="138" t="s">
        <v>8827</v>
      </c>
      <c r="D428" s="138" t="s">
        <v>8827</v>
      </c>
      <c r="E428" s="137" t="s">
        <v>8366</v>
      </c>
      <c r="F428" s="139"/>
      <c r="G428" s="136">
        <v>15017018</v>
      </c>
      <c r="H428" s="136">
        <v>3</v>
      </c>
      <c r="J428" s="136" t="s">
        <v>8367</v>
      </c>
    </row>
    <row r="429" spans="1:10" s="136" customFormat="1" ht="13.6" x14ac:dyDescent="0.2">
      <c r="A429" s="136" t="s">
        <v>8731</v>
      </c>
      <c r="B429" s="147">
        <v>5109</v>
      </c>
      <c r="C429" s="138" t="s">
        <v>8828</v>
      </c>
      <c r="D429" s="138" t="s">
        <v>8828</v>
      </c>
      <c r="E429" s="137" t="s">
        <v>8366</v>
      </c>
      <c r="F429" s="139"/>
      <c r="G429" s="136">
        <v>24452150</v>
      </c>
      <c r="H429" s="136">
        <v>3</v>
      </c>
      <c r="J429" s="136" t="s">
        <v>8367</v>
      </c>
    </row>
    <row r="430" spans="1:10" s="136" customFormat="1" ht="13.6" x14ac:dyDescent="0.2">
      <c r="A430" s="136" t="s">
        <v>8731</v>
      </c>
      <c r="B430" s="147">
        <v>5110</v>
      </c>
      <c r="C430" s="138" t="s">
        <v>8829</v>
      </c>
      <c r="D430" s="138" t="s">
        <v>8829</v>
      </c>
      <c r="E430" s="137" t="s">
        <v>8366</v>
      </c>
      <c r="F430" s="139"/>
      <c r="G430" s="136">
        <v>33671594</v>
      </c>
      <c r="H430" s="136">
        <v>3</v>
      </c>
      <c r="J430" s="136" t="s">
        <v>8367</v>
      </c>
    </row>
    <row r="431" spans="1:10" s="136" customFormat="1" ht="13.6" x14ac:dyDescent="0.2">
      <c r="A431" s="136" t="s">
        <v>8731</v>
      </c>
      <c r="B431" s="147">
        <v>5112</v>
      </c>
      <c r="C431" s="138" t="s">
        <v>8830</v>
      </c>
      <c r="D431" s="138" t="s">
        <v>8830</v>
      </c>
      <c r="E431" s="137" t="s">
        <v>8366</v>
      </c>
      <c r="F431" s="139"/>
      <c r="G431" s="136">
        <v>19539267</v>
      </c>
      <c r="H431" s="136">
        <v>3</v>
      </c>
      <c r="J431" s="136" t="s">
        <v>8367</v>
      </c>
    </row>
    <row r="432" spans="1:10" s="136" customFormat="1" ht="13.6" x14ac:dyDescent="0.2">
      <c r="A432" s="136" t="s">
        <v>8731</v>
      </c>
      <c r="B432" s="147">
        <v>5113</v>
      </c>
      <c r="C432" s="138" t="s">
        <v>8831</v>
      </c>
      <c r="D432" s="138" t="s">
        <v>8831</v>
      </c>
      <c r="E432" s="137" t="s">
        <v>8366</v>
      </c>
      <c r="F432" s="139"/>
      <c r="G432" s="136">
        <v>17461207</v>
      </c>
      <c r="H432" s="136">
        <v>3</v>
      </c>
      <c r="J432" s="136" t="s">
        <v>8367</v>
      </c>
    </row>
    <row r="433" spans="1:20" s="136" customFormat="1" ht="13.6" x14ac:dyDescent="0.2">
      <c r="A433" s="136" t="s">
        <v>8731</v>
      </c>
      <c r="B433" s="147">
        <v>5114</v>
      </c>
      <c r="C433" s="138" t="s">
        <v>8832</v>
      </c>
      <c r="D433" s="138" t="s">
        <v>8832</v>
      </c>
      <c r="E433" s="137" t="s">
        <v>8366</v>
      </c>
      <c r="F433" s="139"/>
      <c r="G433" s="136">
        <v>106801756</v>
      </c>
      <c r="H433" s="136">
        <v>3</v>
      </c>
      <c r="J433" s="136" t="s">
        <v>8367</v>
      </c>
    </row>
    <row r="434" spans="1:20" s="136" customFormat="1" ht="13.6" x14ac:dyDescent="0.2">
      <c r="A434" s="136" t="s">
        <v>8731</v>
      </c>
      <c r="B434" s="147">
        <v>5115</v>
      </c>
      <c r="C434" s="138" t="s">
        <v>8833</v>
      </c>
      <c r="D434" s="138" t="s">
        <v>8833</v>
      </c>
      <c r="E434" s="137" t="s">
        <v>8366</v>
      </c>
      <c r="F434" s="139"/>
      <c r="G434" s="136">
        <v>65341696</v>
      </c>
      <c r="H434" s="136">
        <v>3</v>
      </c>
      <c r="J434" s="136" t="s">
        <v>8367</v>
      </c>
    </row>
    <row r="435" spans="1:20" s="136" customFormat="1" ht="13.6" x14ac:dyDescent="0.2">
      <c r="A435" s="136" t="s">
        <v>8731</v>
      </c>
      <c r="B435" s="147">
        <v>5116</v>
      </c>
      <c r="C435" s="138" t="s">
        <v>8834</v>
      </c>
      <c r="D435" s="138" t="s">
        <v>8834</v>
      </c>
      <c r="E435" s="137" t="s">
        <v>8366</v>
      </c>
      <c r="F435" s="139"/>
      <c r="G435" s="136">
        <v>19068448</v>
      </c>
      <c r="H435" s="136">
        <v>3</v>
      </c>
      <c r="J435" s="136" t="s">
        <v>8367</v>
      </c>
    </row>
    <row r="436" spans="1:20" s="136" customFormat="1" ht="13.6" x14ac:dyDescent="0.2">
      <c r="A436" s="136" t="s">
        <v>8731</v>
      </c>
      <c r="B436" s="147">
        <v>5117</v>
      </c>
      <c r="C436" s="138" t="s">
        <v>8835</v>
      </c>
      <c r="D436" s="138" t="s">
        <v>8835</v>
      </c>
      <c r="E436" s="137" t="s">
        <v>8366</v>
      </c>
      <c r="F436" s="139"/>
      <c r="G436" s="136">
        <v>24036542</v>
      </c>
      <c r="H436" s="136">
        <v>3</v>
      </c>
      <c r="J436" s="136" t="s">
        <v>8367</v>
      </c>
    </row>
    <row r="437" spans="1:20" s="136" customFormat="1" ht="13.6" x14ac:dyDescent="0.2">
      <c r="A437" s="136" t="s">
        <v>8731</v>
      </c>
      <c r="B437" s="147">
        <v>5118</v>
      </c>
      <c r="C437" s="138" t="s">
        <v>8836</v>
      </c>
      <c r="D437" s="138" t="s">
        <v>8836</v>
      </c>
      <c r="E437" s="137" t="s">
        <v>8366</v>
      </c>
      <c r="F437" s="139"/>
      <c r="G437" s="136">
        <v>17585489</v>
      </c>
      <c r="H437" s="136">
        <v>3</v>
      </c>
      <c r="J437" s="136" t="s">
        <v>8367</v>
      </c>
    </row>
    <row r="438" spans="1:20" s="136" customFormat="1" ht="13.6" x14ac:dyDescent="0.2">
      <c r="A438" s="136" t="s">
        <v>8731</v>
      </c>
      <c r="B438" s="147">
        <v>5119</v>
      </c>
      <c r="C438" s="138" t="s">
        <v>8837</v>
      </c>
      <c r="D438" s="138" t="s">
        <v>8837</v>
      </c>
      <c r="E438" s="137" t="s">
        <v>8366</v>
      </c>
      <c r="F438" s="139"/>
      <c r="G438" s="136">
        <v>17011551</v>
      </c>
      <c r="H438" s="136">
        <v>3</v>
      </c>
      <c r="J438" s="136" t="s">
        <v>8367</v>
      </c>
    </row>
    <row r="439" spans="1:20" s="136" customFormat="1" ht="13.6" x14ac:dyDescent="0.2">
      <c r="A439" s="136" t="s">
        <v>8731</v>
      </c>
      <c r="B439" s="147">
        <v>5120</v>
      </c>
      <c r="C439" s="138" t="s">
        <v>8838</v>
      </c>
      <c r="D439" s="138" t="s">
        <v>8838</v>
      </c>
      <c r="E439" s="137" t="s">
        <v>8366</v>
      </c>
      <c r="F439" s="139"/>
      <c r="G439" s="136">
        <v>6393937</v>
      </c>
      <c r="H439" s="136">
        <v>3</v>
      </c>
      <c r="J439" s="136" t="s">
        <v>8367</v>
      </c>
    </row>
    <row r="440" spans="1:20" s="136" customFormat="1" ht="13.6" x14ac:dyDescent="0.2">
      <c r="A440" s="136" t="s">
        <v>8731</v>
      </c>
      <c r="B440" s="147">
        <v>5121</v>
      </c>
      <c r="C440" s="138" t="s">
        <v>8839</v>
      </c>
      <c r="D440" s="138" t="s">
        <v>8839</v>
      </c>
      <c r="E440" s="137" t="s">
        <v>8366</v>
      </c>
      <c r="F440" s="139"/>
      <c r="G440" s="136">
        <v>22792370</v>
      </c>
      <c r="H440" s="136">
        <v>3</v>
      </c>
      <c r="J440" s="136" t="s">
        <v>8367</v>
      </c>
      <c r="R440" s="136" t="s">
        <v>8747</v>
      </c>
      <c r="S440" s="136" t="s">
        <v>8456</v>
      </c>
      <c r="T440" s="138" t="s">
        <v>8745</v>
      </c>
    </row>
    <row r="441" spans="1:20" s="136" customFormat="1" ht="13.6" x14ac:dyDescent="0.2">
      <c r="A441" s="136" t="s">
        <v>8731</v>
      </c>
      <c r="B441" s="147">
        <v>5122</v>
      </c>
      <c r="C441" s="138" t="s">
        <v>8840</v>
      </c>
      <c r="D441" s="138" t="s">
        <v>8840</v>
      </c>
      <c r="E441" s="137" t="s">
        <v>8366</v>
      </c>
      <c r="F441" s="139"/>
      <c r="G441" s="136">
        <v>18064725</v>
      </c>
      <c r="H441" s="136">
        <v>3</v>
      </c>
      <c r="J441" s="136" t="s">
        <v>8367</v>
      </c>
    </row>
    <row r="442" spans="1:20" s="136" customFormat="1" ht="13.6" x14ac:dyDescent="0.2">
      <c r="A442" s="136" t="s">
        <v>8731</v>
      </c>
      <c r="B442" s="147">
        <v>5123</v>
      </c>
      <c r="C442" s="138" t="s">
        <v>8841</v>
      </c>
      <c r="D442" s="138" t="s">
        <v>8841</v>
      </c>
      <c r="E442" s="137" t="s">
        <v>8366</v>
      </c>
      <c r="F442" s="139"/>
      <c r="G442" s="136">
        <v>18376003</v>
      </c>
      <c r="H442" s="136">
        <v>3</v>
      </c>
      <c r="J442" s="136" t="s">
        <v>8367</v>
      </c>
    </row>
    <row r="443" spans="1:20" s="136" customFormat="1" ht="13.6" x14ac:dyDescent="0.2">
      <c r="A443" s="136" t="s">
        <v>8731</v>
      </c>
      <c r="B443" s="147">
        <v>5124</v>
      </c>
      <c r="C443" s="138" t="s">
        <v>8842</v>
      </c>
      <c r="D443" s="138" t="s">
        <v>8842</v>
      </c>
      <c r="E443" s="137" t="s">
        <v>8366</v>
      </c>
      <c r="F443" s="139"/>
      <c r="G443" s="136">
        <v>22877706</v>
      </c>
      <c r="H443" s="136">
        <v>3</v>
      </c>
      <c r="J443" s="136" t="s">
        <v>8367</v>
      </c>
    </row>
    <row r="444" spans="1:20" s="136" customFormat="1" ht="13.6" x14ac:dyDescent="0.2">
      <c r="A444" s="136" t="s">
        <v>8731</v>
      </c>
      <c r="B444" s="147">
        <v>5125</v>
      </c>
      <c r="C444" s="138" t="s">
        <v>8843</v>
      </c>
      <c r="D444" s="138" t="s">
        <v>8843</v>
      </c>
      <c r="E444" s="137" t="s">
        <v>8366</v>
      </c>
      <c r="F444" s="139"/>
      <c r="G444" s="136">
        <v>11746574</v>
      </c>
      <c r="H444" s="136">
        <v>3</v>
      </c>
      <c r="J444" s="136" t="s">
        <v>8367</v>
      </c>
    </row>
    <row r="445" spans="1:20" s="136" customFormat="1" ht="13.6" x14ac:dyDescent="0.2">
      <c r="A445" s="136" t="s">
        <v>8731</v>
      </c>
      <c r="B445" s="147">
        <v>5126</v>
      </c>
      <c r="C445" s="138" t="s">
        <v>8844</v>
      </c>
      <c r="D445" s="138" t="s">
        <v>8844</v>
      </c>
      <c r="E445" s="137" t="s">
        <v>8366</v>
      </c>
      <c r="F445" s="139"/>
      <c r="G445" s="136">
        <v>10285809</v>
      </c>
      <c r="H445" s="136">
        <v>3</v>
      </c>
      <c r="J445" s="136" t="s">
        <v>8367</v>
      </c>
    </row>
    <row r="446" spans="1:20" s="136" customFormat="1" ht="13.6" x14ac:dyDescent="0.2">
      <c r="A446" s="136" t="s">
        <v>8731</v>
      </c>
      <c r="B446" s="147">
        <v>5127</v>
      </c>
      <c r="C446" s="138" t="s">
        <v>8845</v>
      </c>
      <c r="D446" s="138" t="s">
        <v>8845</v>
      </c>
      <c r="E446" s="137" t="s">
        <v>8366</v>
      </c>
      <c r="F446" s="139"/>
      <c r="G446" s="136">
        <v>46962555</v>
      </c>
      <c r="H446" s="136">
        <v>3</v>
      </c>
      <c r="J446" s="136" t="s">
        <v>8367</v>
      </c>
    </row>
    <row r="447" spans="1:20" s="136" customFormat="1" ht="13.6" x14ac:dyDescent="0.2">
      <c r="A447" s="136" t="s">
        <v>8731</v>
      </c>
      <c r="B447" s="147">
        <v>5128</v>
      </c>
      <c r="C447" s="138" t="s">
        <v>8846</v>
      </c>
      <c r="D447" s="138" t="s">
        <v>8846</v>
      </c>
      <c r="E447" s="137" t="s">
        <v>8366</v>
      </c>
      <c r="F447" s="139"/>
      <c r="G447" s="136">
        <v>30689775</v>
      </c>
      <c r="H447" s="136">
        <v>3</v>
      </c>
      <c r="J447" s="136" t="s">
        <v>8367</v>
      </c>
    </row>
    <row r="448" spans="1:20" s="136" customFormat="1" ht="13.6" x14ac:dyDescent="0.2">
      <c r="A448" s="136" t="s">
        <v>8731</v>
      </c>
      <c r="B448" s="147">
        <v>5129</v>
      </c>
      <c r="C448" s="138" t="s">
        <v>8847</v>
      </c>
      <c r="D448" s="138" t="s">
        <v>8847</v>
      </c>
      <c r="E448" s="137" t="s">
        <v>8366</v>
      </c>
      <c r="F448" s="139"/>
      <c r="G448" s="136">
        <v>31075713</v>
      </c>
      <c r="H448" s="136">
        <v>3</v>
      </c>
      <c r="J448" s="136" t="s">
        <v>8367</v>
      </c>
    </row>
    <row r="449" spans="1:20" s="136" customFormat="1" ht="13.6" x14ac:dyDescent="0.2">
      <c r="A449" s="136" t="s">
        <v>8731</v>
      </c>
      <c r="B449" s="147">
        <v>5130</v>
      </c>
      <c r="C449" s="138" t="s">
        <v>8848</v>
      </c>
      <c r="D449" s="138" t="s">
        <v>8848</v>
      </c>
      <c r="E449" s="137" t="s">
        <v>8366</v>
      </c>
      <c r="F449" s="139"/>
      <c r="G449" s="136">
        <v>15232141.999999998</v>
      </c>
      <c r="H449" s="136">
        <v>3</v>
      </c>
      <c r="J449" s="136" t="s">
        <v>8367</v>
      </c>
    </row>
    <row r="450" spans="1:20" s="136" customFormat="1" ht="13.6" x14ac:dyDescent="0.2">
      <c r="A450" s="136" t="s">
        <v>8731</v>
      </c>
      <c r="B450" s="147">
        <v>5131</v>
      </c>
      <c r="C450" s="138" t="s">
        <v>8849</v>
      </c>
      <c r="D450" s="138" t="s">
        <v>8849</v>
      </c>
      <c r="E450" s="137" t="s">
        <v>8366</v>
      </c>
      <c r="F450" s="139"/>
      <c r="G450" s="136">
        <v>31205415</v>
      </c>
      <c r="H450" s="136">
        <v>3</v>
      </c>
      <c r="J450" s="136" t="s">
        <v>8367</v>
      </c>
    </row>
    <row r="451" spans="1:20" s="136" customFormat="1" ht="13.6" x14ac:dyDescent="0.2">
      <c r="A451" s="136" t="s">
        <v>8731</v>
      </c>
      <c r="B451" s="147">
        <v>5132</v>
      </c>
      <c r="C451" s="138" t="s">
        <v>8850</v>
      </c>
      <c r="D451" s="138" t="s">
        <v>8850</v>
      </c>
      <c r="E451" s="137" t="s">
        <v>8366</v>
      </c>
      <c r="F451" s="139"/>
      <c r="G451" s="136">
        <v>49915535</v>
      </c>
      <c r="H451" s="136">
        <v>3</v>
      </c>
      <c r="J451" s="136" t="s">
        <v>8367</v>
      </c>
    </row>
    <row r="452" spans="1:20" s="136" customFormat="1" ht="13.6" x14ac:dyDescent="0.2">
      <c r="A452" s="136" t="s">
        <v>8731</v>
      </c>
      <c r="B452" s="147">
        <v>5133</v>
      </c>
      <c r="C452" s="138" t="s">
        <v>8851</v>
      </c>
      <c r="D452" s="138" t="s">
        <v>8851</v>
      </c>
      <c r="E452" s="137" t="s">
        <v>8366</v>
      </c>
      <c r="F452" s="139"/>
      <c r="G452" s="136">
        <v>17699191</v>
      </c>
      <c r="H452" s="136">
        <v>3</v>
      </c>
      <c r="J452" s="136" t="s">
        <v>8367</v>
      </c>
    </row>
    <row r="453" spans="1:20" s="136" customFormat="1" ht="13.6" x14ac:dyDescent="0.2">
      <c r="A453" s="136" t="s">
        <v>8731</v>
      </c>
      <c r="B453" s="147">
        <v>5134</v>
      </c>
      <c r="C453" s="138" t="s">
        <v>8852</v>
      </c>
      <c r="D453" s="138" t="s">
        <v>8852</v>
      </c>
      <c r="E453" s="137" t="s">
        <v>8366</v>
      </c>
      <c r="F453" s="139"/>
      <c r="G453" s="136">
        <v>14927573</v>
      </c>
      <c r="H453" s="136">
        <v>3</v>
      </c>
      <c r="J453" s="136" t="s">
        <v>8367</v>
      </c>
    </row>
    <row r="454" spans="1:20" s="136" customFormat="1" ht="13.6" x14ac:dyDescent="0.2">
      <c r="A454" s="136" t="s">
        <v>8731</v>
      </c>
      <c r="B454" s="147">
        <v>5135</v>
      </c>
      <c r="C454" s="138" t="s">
        <v>8853</v>
      </c>
      <c r="D454" s="138" t="s">
        <v>8853</v>
      </c>
      <c r="E454" s="137" t="s">
        <v>8366</v>
      </c>
      <c r="F454" s="139"/>
      <c r="G454" s="136">
        <v>33613894</v>
      </c>
      <c r="H454" s="136">
        <v>3</v>
      </c>
      <c r="J454" s="136" t="s">
        <v>8367</v>
      </c>
    </row>
    <row r="455" spans="1:20" s="136" customFormat="1" ht="13.6" x14ac:dyDescent="0.2">
      <c r="A455" s="136" t="s">
        <v>8731</v>
      </c>
      <c r="B455" s="147">
        <v>5136</v>
      </c>
      <c r="C455" s="138" t="s">
        <v>8854</v>
      </c>
      <c r="D455" s="138" t="s">
        <v>8854</v>
      </c>
      <c r="E455" s="137" t="s">
        <v>8366</v>
      </c>
      <c r="F455" s="139"/>
      <c r="G455" s="136">
        <v>13275773.999999998</v>
      </c>
      <c r="H455" s="136">
        <v>3</v>
      </c>
      <c r="J455" s="136" t="s">
        <v>8367</v>
      </c>
    </row>
    <row r="456" spans="1:20" s="136" customFormat="1" ht="13.6" x14ac:dyDescent="0.2">
      <c r="A456" s="136" t="s">
        <v>8731</v>
      </c>
      <c r="B456" s="147">
        <v>5138</v>
      </c>
      <c r="C456" s="138" t="s">
        <v>8855</v>
      </c>
      <c r="D456" s="138" t="s">
        <v>8855</v>
      </c>
      <c r="E456" s="137" t="s">
        <v>8366</v>
      </c>
      <c r="F456" s="139"/>
      <c r="G456" s="136">
        <v>18771219</v>
      </c>
      <c r="H456" s="136">
        <v>3</v>
      </c>
      <c r="J456" s="136" t="s">
        <v>8367</v>
      </c>
    </row>
    <row r="457" spans="1:20" s="136" customFormat="1" ht="13.6" x14ac:dyDescent="0.2">
      <c r="A457" s="136" t="s">
        <v>8731</v>
      </c>
      <c r="B457" s="147">
        <v>5139</v>
      </c>
      <c r="C457" s="138" t="s">
        <v>8856</v>
      </c>
      <c r="D457" s="138" t="s">
        <v>8856</v>
      </c>
      <c r="E457" s="137" t="s">
        <v>8366</v>
      </c>
      <c r="F457" s="139"/>
      <c r="G457" s="136">
        <v>16160800.999999998</v>
      </c>
      <c r="H457" s="136">
        <v>3</v>
      </c>
      <c r="J457" s="136" t="s">
        <v>8367</v>
      </c>
    </row>
    <row r="458" spans="1:20" s="136" customFormat="1" ht="13.6" x14ac:dyDescent="0.2">
      <c r="A458" s="136" t="s">
        <v>8731</v>
      </c>
      <c r="B458" s="147">
        <v>5140</v>
      </c>
      <c r="C458" s="138" t="s">
        <v>8857</v>
      </c>
      <c r="D458" s="138" t="s">
        <v>8857</v>
      </c>
      <c r="E458" s="137" t="s">
        <v>8366</v>
      </c>
      <c r="F458" s="139"/>
      <c r="G458" s="136">
        <v>10088593</v>
      </c>
      <c r="H458" s="136">
        <v>3</v>
      </c>
      <c r="J458" s="136" t="s">
        <v>8367</v>
      </c>
    </row>
    <row r="459" spans="1:20" s="136" customFormat="1" ht="13.6" x14ac:dyDescent="0.2">
      <c r="A459" s="136" t="s">
        <v>8731</v>
      </c>
      <c r="B459" s="147">
        <v>5141</v>
      </c>
      <c r="C459" s="138" t="s">
        <v>8858</v>
      </c>
      <c r="D459" s="138" t="s">
        <v>8858</v>
      </c>
      <c r="E459" s="137" t="s">
        <v>8366</v>
      </c>
      <c r="F459" s="139"/>
      <c r="G459" s="136">
        <v>6019016</v>
      </c>
      <c r="H459" s="136">
        <v>3</v>
      </c>
      <c r="J459" s="136" t="s">
        <v>8367</v>
      </c>
      <c r="R459" s="136" t="s">
        <v>8747</v>
      </c>
      <c r="S459" s="136" t="s">
        <v>8456</v>
      </c>
      <c r="T459" s="138" t="s">
        <v>8745</v>
      </c>
    </row>
    <row r="460" spans="1:20" s="136" customFormat="1" ht="13.6" x14ac:dyDescent="0.2">
      <c r="A460" s="136" t="s">
        <v>8731</v>
      </c>
      <c r="B460" s="147">
        <v>5142</v>
      </c>
      <c r="C460" s="138" t="s">
        <v>8859</v>
      </c>
      <c r="D460" s="138" t="s">
        <v>8859</v>
      </c>
      <c r="E460" s="137" t="s">
        <v>8366</v>
      </c>
      <c r="F460" s="139"/>
      <c r="G460" s="136">
        <v>19716100</v>
      </c>
      <c r="H460" s="136">
        <v>3</v>
      </c>
      <c r="J460" s="136" t="s">
        <v>8367</v>
      </c>
    </row>
    <row r="461" spans="1:20" s="136" customFormat="1" ht="13.6" x14ac:dyDescent="0.2">
      <c r="A461" s="136" t="s">
        <v>8731</v>
      </c>
      <c r="B461" s="147">
        <v>5143</v>
      </c>
      <c r="C461" s="138" t="s">
        <v>8860</v>
      </c>
      <c r="D461" s="138" t="s">
        <v>8860</v>
      </c>
      <c r="E461" s="137" t="s">
        <v>8366</v>
      </c>
      <c r="F461" s="139"/>
      <c r="G461" s="136">
        <v>19944108</v>
      </c>
      <c r="H461" s="136">
        <v>3</v>
      </c>
      <c r="J461" s="136" t="s">
        <v>8367</v>
      </c>
    </row>
    <row r="462" spans="1:20" s="136" customFormat="1" ht="13.6" x14ac:dyDescent="0.2">
      <c r="A462" s="136" t="s">
        <v>8731</v>
      </c>
      <c r="B462" s="147">
        <v>5144</v>
      </c>
      <c r="C462" s="138" t="s">
        <v>8861</v>
      </c>
      <c r="D462" s="138" t="s">
        <v>8861</v>
      </c>
      <c r="E462" s="137" t="s">
        <v>8366</v>
      </c>
      <c r="F462" s="139"/>
      <c r="G462" s="136">
        <v>29346582</v>
      </c>
      <c r="H462" s="136">
        <v>3</v>
      </c>
      <c r="J462" s="136" t="s">
        <v>8367</v>
      </c>
    </row>
    <row r="463" spans="1:20" s="136" customFormat="1" ht="13.6" x14ac:dyDescent="0.2">
      <c r="A463" s="136" t="s">
        <v>8731</v>
      </c>
      <c r="B463" s="147">
        <v>5145</v>
      </c>
      <c r="C463" s="138" t="s">
        <v>8862</v>
      </c>
      <c r="D463" s="138" t="s">
        <v>8862</v>
      </c>
      <c r="E463" s="137" t="s">
        <v>8366</v>
      </c>
      <c r="F463" s="139"/>
      <c r="G463" s="136">
        <v>17406824</v>
      </c>
      <c r="H463" s="136">
        <v>3</v>
      </c>
      <c r="J463" s="136" t="s">
        <v>8367</v>
      </c>
    </row>
    <row r="464" spans="1:20" s="136" customFormat="1" ht="13.6" x14ac:dyDescent="0.2">
      <c r="A464" s="136" t="s">
        <v>8731</v>
      </c>
      <c r="B464" s="147">
        <v>5147</v>
      </c>
      <c r="C464" s="138" t="s">
        <v>8863</v>
      </c>
      <c r="D464" s="138" t="s">
        <v>8863</v>
      </c>
      <c r="E464" s="137" t="s">
        <v>8366</v>
      </c>
      <c r="F464" s="139"/>
      <c r="G464" s="136">
        <v>33605785</v>
      </c>
      <c r="H464" s="136">
        <v>3</v>
      </c>
      <c r="J464" s="136" t="s">
        <v>8367</v>
      </c>
    </row>
    <row r="465" spans="1:10" s="136" customFormat="1" ht="13.6" x14ac:dyDescent="0.2">
      <c r="A465" s="136" t="s">
        <v>8731</v>
      </c>
      <c r="B465" s="147">
        <v>5148</v>
      </c>
      <c r="C465" s="138" t="s">
        <v>8864</v>
      </c>
      <c r="D465" s="138" t="s">
        <v>8864</v>
      </c>
      <c r="E465" s="137" t="s">
        <v>8366</v>
      </c>
      <c r="F465" s="139"/>
      <c r="G465" s="136">
        <v>10373185</v>
      </c>
      <c r="H465" s="136">
        <v>3</v>
      </c>
      <c r="J465" s="136" t="s">
        <v>8367</v>
      </c>
    </row>
    <row r="466" spans="1:10" s="136" customFormat="1" ht="13.6" x14ac:dyDescent="0.2">
      <c r="A466" s="136" t="s">
        <v>8731</v>
      </c>
      <c r="B466" s="147">
        <v>5149</v>
      </c>
      <c r="C466" s="138" t="s">
        <v>8865</v>
      </c>
      <c r="D466" s="138" t="s">
        <v>8865</v>
      </c>
      <c r="E466" s="137" t="s">
        <v>8366</v>
      </c>
      <c r="F466" s="139"/>
      <c r="G466" s="136">
        <v>9438255</v>
      </c>
      <c r="H466" s="136">
        <v>3</v>
      </c>
      <c r="J466" s="136" t="s">
        <v>8367</v>
      </c>
    </row>
    <row r="467" spans="1:10" s="136" customFormat="1" ht="13.6" x14ac:dyDescent="0.2">
      <c r="A467" s="136" t="s">
        <v>8731</v>
      </c>
      <c r="B467" s="147">
        <v>5151</v>
      </c>
      <c r="C467" s="138" t="s">
        <v>8866</v>
      </c>
      <c r="D467" s="138" t="s">
        <v>8866</v>
      </c>
      <c r="E467" s="137" t="s">
        <v>8366</v>
      </c>
      <c r="F467" s="139"/>
      <c r="G467" s="136">
        <v>29501637</v>
      </c>
      <c r="H467" s="136">
        <v>3</v>
      </c>
      <c r="J467" s="136" t="s">
        <v>8367</v>
      </c>
    </row>
    <row r="468" spans="1:10" s="136" customFormat="1" ht="13.6" x14ac:dyDescent="0.2">
      <c r="A468" s="136" t="s">
        <v>8731</v>
      </c>
      <c r="B468" s="147">
        <v>5152</v>
      </c>
      <c r="C468" s="138" t="s">
        <v>8867</v>
      </c>
      <c r="D468" s="138" t="s">
        <v>8867</v>
      </c>
      <c r="E468" s="137" t="s">
        <v>8366</v>
      </c>
      <c r="F468" s="139"/>
      <c r="G468" s="136">
        <v>58264192</v>
      </c>
      <c r="H468" s="136">
        <v>3</v>
      </c>
      <c r="J468" s="136" t="s">
        <v>8367</v>
      </c>
    </row>
    <row r="469" spans="1:10" s="136" customFormat="1" ht="13.6" x14ac:dyDescent="0.2">
      <c r="A469" s="136" t="s">
        <v>8731</v>
      </c>
      <c r="B469" s="147">
        <v>5153</v>
      </c>
      <c r="C469" s="138" t="s">
        <v>8868</v>
      </c>
      <c r="D469" s="138" t="s">
        <v>8868</v>
      </c>
      <c r="E469" s="137" t="s">
        <v>8366</v>
      </c>
      <c r="F469" s="139"/>
      <c r="G469" s="136">
        <v>29372428</v>
      </c>
      <c r="H469" s="136">
        <v>3</v>
      </c>
      <c r="J469" s="136" t="s">
        <v>8367</v>
      </c>
    </row>
    <row r="470" spans="1:10" s="136" customFormat="1" ht="13.6" x14ac:dyDescent="0.2">
      <c r="A470" s="136" t="s">
        <v>8731</v>
      </c>
      <c r="B470" s="147">
        <v>5154</v>
      </c>
      <c r="C470" s="138" t="s">
        <v>8869</v>
      </c>
      <c r="D470" s="138" t="s">
        <v>8869</v>
      </c>
      <c r="E470" s="137" t="s">
        <v>8366</v>
      </c>
      <c r="F470" s="139"/>
      <c r="G470" s="136">
        <v>19853438</v>
      </c>
      <c r="H470" s="136">
        <v>3</v>
      </c>
      <c r="J470" s="136" t="s">
        <v>8367</v>
      </c>
    </row>
    <row r="471" spans="1:10" s="136" customFormat="1" ht="13.6" x14ac:dyDescent="0.2">
      <c r="A471" s="136" t="s">
        <v>8731</v>
      </c>
      <c r="B471" s="147">
        <v>5155</v>
      </c>
      <c r="C471" s="138" t="s">
        <v>8870</v>
      </c>
      <c r="D471" s="138" t="s">
        <v>8870</v>
      </c>
      <c r="E471" s="137" t="s">
        <v>8366</v>
      </c>
      <c r="F471" s="139"/>
      <c r="G471" s="136">
        <v>35312043</v>
      </c>
      <c r="H471" s="136">
        <v>3</v>
      </c>
      <c r="J471" s="136" t="s">
        <v>8367</v>
      </c>
    </row>
    <row r="472" spans="1:10" s="136" customFormat="1" ht="13.6" x14ac:dyDescent="0.2">
      <c r="A472" s="136" t="s">
        <v>8731</v>
      </c>
      <c r="B472" s="147">
        <v>5156</v>
      </c>
      <c r="C472" s="138" t="s">
        <v>8871</v>
      </c>
      <c r="D472" s="138" t="s">
        <v>8871</v>
      </c>
      <c r="E472" s="137" t="s">
        <v>8366</v>
      </c>
      <c r="F472" s="139"/>
      <c r="G472" s="136">
        <v>22066498</v>
      </c>
      <c r="H472" s="136">
        <v>3</v>
      </c>
      <c r="J472" s="136" t="s">
        <v>8367</v>
      </c>
    </row>
    <row r="473" spans="1:10" s="136" customFormat="1" ht="13.6" x14ac:dyDescent="0.2">
      <c r="A473" s="136" t="s">
        <v>8731</v>
      </c>
      <c r="B473" s="147">
        <v>5157</v>
      </c>
      <c r="C473" s="138" t="s">
        <v>8872</v>
      </c>
      <c r="D473" s="138" t="s">
        <v>8872</v>
      </c>
      <c r="E473" s="137" t="s">
        <v>8366</v>
      </c>
      <c r="F473" s="139"/>
      <c r="G473" s="136">
        <v>50030000</v>
      </c>
      <c r="H473" s="136">
        <v>3</v>
      </c>
      <c r="J473" s="136" t="s">
        <v>8367</v>
      </c>
    </row>
    <row r="474" spans="1:10" s="136" customFormat="1" ht="13.6" x14ac:dyDescent="0.2">
      <c r="A474" s="136" t="s">
        <v>8731</v>
      </c>
      <c r="B474" s="147">
        <v>5158</v>
      </c>
      <c r="C474" s="138" t="s">
        <v>8873</v>
      </c>
      <c r="D474" s="138" t="s">
        <v>8873</v>
      </c>
      <c r="E474" s="137" t="s">
        <v>8366</v>
      </c>
      <c r="F474" s="139"/>
      <c r="G474" s="136">
        <v>43353266.999999993</v>
      </c>
      <c r="H474" s="136">
        <v>3</v>
      </c>
      <c r="J474" s="136" t="s">
        <v>8367</v>
      </c>
    </row>
    <row r="475" spans="1:10" s="136" customFormat="1" ht="13.6" x14ac:dyDescent="0.2">
      <c r="A475" s="136" t="s">
        <v>8731</v>
      </c>
      <c r="B475" s="147">
        <v>5159</v>
      </c>
      <c r="C475" s="138" t="s">
        <v>8874</v>
      </c>
      <c r="D475" s="138" t="s">
        <v>8874</v>
      </c>
      <c r="E475" s="137" t="s">
        <v>8366</v>
      </c>
      <c r="F475" s="139"/>
      <c r="G475" s="136">
        <v>90751016</v>
      </c>
      <c r="H475" s="136">
        <v>3</v>
      </c>
      <c r="J475" s="136" t="s">
        <v>8367</v>
      </c>
    </row>
    <row r="476" spans="1:10" s="136" customFormat="1" ht="13.6" x14ac:dyDescent="0.2">
      <c r="A476" s="136" t="s">
        <v>8731</v>
      </c>
      <c r="B476" s="147">
        <v>5160</v>
      </c>
      <c r="C476" s="138" t="s">
        <v>8875</v>
      </c>
      <c r="D476" s="138" t="s">
        <v>8875</v>
      </c>
      <c r="E476" s="137" t="s">
        <v>8366</v>
      </c>
      <c r="F476" s="139"/>
      <c r="G476" s="136">
        <v>29998843</v>
      </c>
      <c r="H476" s="136">
        <v>3</v>
      </c>
      <c r="J476" s="136" t="s">
        <v>8367</v>
      </c>
    </row>
    <row r="477" spans="1:10" s="136" customFormat="1" ht="13.6" x14ac:dyDescent="0.2">
      <c r="A477" s="136" t="s">
        <v>8731</v>
      </c>
      <c r="B477" s="147">
        <v>5161</v>
      </c>
      <c r="C477" s="138" t="s">
        <v>8876</v>
      </c>
      <c r="D477" s="138" t="s">
        <v>8876</v>
      </c>
      <c r="E477" s="137" t="s">
        <v>8366</v>
      </c>
      <c r="F477" s="139"/>
      <c r="G477" s="136">
        <v>49827978.999999993</v>
      </c>
      <c r="H477" s="136">
        <v>3</v>
      </c>
      <c r="J477" s="136" t="s">
        <v>8367</v>
      </c>
    </row>
    <row r="478" spans="1:10" s="136" customFormat="1" ht="13.6" x14ac:dyDescent="0.2">
      <c r="A478" s="136" t="s">
        <v>8731</v>
      </c>
      <c r="B478" s="147">
        <v>5162</v>
      </c>
      <c r="C478" s="138" t="s">
        <v>8877</v>
      </c>
      <c r="D478" s="138" t="s">
        <v>8877</v>
      </c>
      <c r="E478" s="137" t="s">
        <v>8366</v>
      </c>
      <c r="F478" s="139"/>
      <c r="G478" s="136">
        <v>60961200</v>
      </c>
      <c r="H478" s="136">
        <v>3</v>
      </c>
      <c r="J478" s="136" t="s">
        <v>8367</v>
      </c>
    </row>
    <row r="479" spans="1:10" s="136" customFormat="1" ht="13.6" x14ac:dyDescent="0.2">
      <c r="A479" s="136" t="s">
        <v>8731</v>
      </c>
      <c r="B479" s="147">
        <v>5163</v>
      </c>
      <c r="C479" s="138" t="s">
        <v>8878</v>
      </c>
      <c r="D479" s="138" t="s">
        <v>8878</v>
      </c>
      <c r="E479" s="137" t="s">
        <v>8366</v>
      </c>
      <c r="F479" s="139"/>
      <c r="G479" s="136">
        <v>73529972</v>
      </c>
      <c r="H479" s="136">
        <v>3</v>
      </c>
      <c r="J479" s="136" t="s">
        <v>8367</v>
      </c>
    </row>
    <row r="480" spans="1:10" s="136" customFormat="1" ht="13.6" x14ac:dyDescent="0.2">
      <c r="A480" s="136" t="s">
        <v>8731</v>
      </c>
      <c r="B480" s="147">
        <v>5164</v>
      </c>
      <c r="C480" s="138" t="s">
        <v>8879</v>
      </c>
      <c r="D480" s="138" t="s">
        <v>8879</v>
      </c>
      <c r="E480" s="137" t="s">
        <v>8366</v>
      </c>
      <c r="F480" s="139"/>
      <c r="G480" s="136">
        <v>9200000</v>
      </c>
      <c r="H480" s="136">
        <v>3</v>
      </c>
      <c r="J480" s="136" t="s">
        <v>8367</v>
      </c>
    </row>
    <row r="481" spans="1:10" s="136" customFormat="1" ht="13.6" x14ac:dyDescent="0.2">
      <c r="A481" s="136" t="s">
        <v>8731</v>
      </c>
      <c r="B481" s="147">
        <v>5165</v>
      </c>
      <c r="C481" s="138" t="s">
        <v>8880</v>
      </c>
      <c r="D481" s="138" t="s">
        <v>8880</v>
      </c>
      <c r="E481" s="137" t="s">
        <v>8366</v>
      </c>
      <c r="F481" s="139"/>
      <c r="G481" s="136">
        <v>78811764</v>
      </c>
      <c r="H481" s="136">
        <v>3</v>
      </c>
      <c r="J481" s="136" t="s">
        <v>8367</v>
      </c>
    </row>
    <row r="482" spans="1:10" s="136" customFormat="1" ht="13.6" x14ac:dyDescent="0.2">
      <c r="A482" s="136" t="s">
        <v>8731</v>
      </c>
      <c r="B482" s="147">
        <v>5166</v>
      </c>
      <c r="C482" s="138" t="s">
        <v>8881</v>
      </c>
      <c r="D482" s="138" t="s">
        <v>8881</v>
      </c>
      <c r="E482" s="137" t="s">
        <v>8366</v>
      </c>
      <c r="F482" s="139"/>
      <c r="G482" s="136">
        <v>20269814</v>
      </c>
      <c r="H482" s="136">
        <v>3</v>
      </c>
      <c r="J482" s="136" t="s">
        <v>8367</v>
      </c>
    </row>
    <row r="483" spans="1:10" s="136" customFormat="1" ht="13.6" x14ac:dyDescent="0.2">
      <c r="A483" s="136" t="s">
        <v>8731</v>
      </c>
      <c r="B483" s="147">
        <v>5167</v>
      </c>
      <c r="C483" s="138" t="s">
        <v>8882</v>
      </c>
      <c r="D483" s="138" t="s">
        <v>8882</v>
      </c>
      <c r="E483" s="137" t="s">
        <v>8366</v>
      </c>
      <c r="F483" s="139"/>
      <c r="G483" s="136">
        <v>39993680</v>
      </c>
      <c r="H483" s="136">
        <v>3</v>
      </c>
      <c r="J483" s="136" t="s">
        <v>8367</v>
      </c>
    </row>
    <row r="484" spans="1:10" s="136" customFormat="1" ht="13.6" x14ac:dyDescent="0.2">
      <c r="A484" s="136" t="s">
        <v>8731</v>
      </c>
      <c r="B484" s="147">
        <v>5168</v>
      </c>
      <c r="C484" s="138" t="s">
        <v>8883</v>
      </c>
      <c r="D484" s="138" t="s">
        <v>8883</v>
      </c>
      <c r="E484" s="137" t="s">
        <v>8366</v>
      </c>
      <c r="F484" s="139"/>
      <c r="G484" s="136">
        <v>97933893</v>
      </c>
      <c r="H484" s="136">
        <v>2</v>
      </c>
      <c r="J484" s="136" t="s">
        <v>8367</v>
      </c>
    </row>
    <row r="485" spans="1:10" s="136" customFormat="1" ht="13.6" x14ac:dyDescent="0.2">
      <c r="A485" s="136" t="s">
        <v>8731</v>
      </c>
      <c r="B485" s="147">
        <v>5169</v>
      </c>
      <c r="C485" s="138" t="s">
        <v>8884</v>
      </c>
      <c r="D485" s="138" t="s">
        <v>8884</v>
      </c>
      <c r="E485" s="137" t="s">
        <v>8366</v>
      </c>
      <c r="F485" s="139"/>
      <c r="G485" s="136">
        <v>20085562</v>
      </c>
      <c r="H485" s="136">
        <v>3</v>
      </c>
      <c r="J485" s="136" t="s">
        <v>8367</v>
      </c>
    </row>
    <row r="486" spans="1:10" s="136" customFormat="1" ht="13.6" x14ac:dyDescent="0.2">
      <c r="A486" s="136" t="s">
        <v>8731</v>
      </c>
      <c r="B486" s="147">
        <v>5170</v>
      </c>
      <c r="C486" s="138" t="s">
        <v>8885</v>
      </c>
      <c r="D486" s="138" t="s">
        <v>8885</v>
      </c>
      <c r="E486" s="137" t="s">
        <v>8366</v>
      </c>
      <c r="F486" s="139"/>
      <c r="G486" s="136">
        <v>11079833.000000002</v>
      </c>
      <c r="H486" s="136">
        <v>3</v>
      </c>
      <c r="J486" s="136" t="s">
        <v>8367</v>
      </c>
    </row>
    <row r="487" spans="1:10" s="136" customFormat="1" ht="13.6" x14ac:dyDescent="0.2">
      <c r="A487" s="136" t="s">
        <v>8731</v>
      </c>
      <c r="B487" s="147">
        <v>5171</v>
      </c>
      <c r="C487" s="138" t="s">
        <v>8886</v>
      </c>
      <c r="D487" s="138" t="s">
        <v>8886</v>
      </c>
      <c r="E487" s="137" t="s">
        <v>8366</v>
      </c>
      <c r="F487" s="139"/>
      <c r="G487" s="136">
        <v>7891372</v>
      </c>
      <c r="H487" s="136">
        <v>3</v>
      </c>
      <c r="J487" s="136" t="s">
        <v>8367</v>
      </c>
    </row>
    <row r="488" spans="1:10" s="136" customFormat="1" ht="13.6" x14ac:dyDescent="0.2">
      <c r="A488" s="136" t="s">
        <v>8731</v>
      </c>
      <c r="B488" s="147">
        <v>5172</v>
      </c>
      <c r="C488" s="138" t="s">
        <v>8887</v>
      </c>
      <c r="D488" s="138" t="s">
        <v>8887</v>
      </c>
      <c r="E488" s="137" t="s">
        <v>8366</v>
      </c>
      <c r="F488" s="139"/>
      <c r="G488" s="136">
        <v>11281793</v>
      </c>
      <c r="H488" s="136">
        <v>3</v>
      </c>
      <c r="J488" s="136" t="s">
        <v>8367</v>
      </c>
    </row>
    <row r="489" spans="1:10" s="136" customFormat="1" ht="13.6" x14ac:dyDescent="0.2">
      <c r="A489" s="136" t="s">
        <v>8731</v>
      </c>
      <c r="B489" s="147">
        <v>5173</v>
      </c>
      <c r="C489" s="138" t="s">
        <v>8888</v>
      </c>
      <c r="D489" s="138" t="s">
        <v>8888</v>
      </c>
      <c r="E489" s="137" t="s">
        <v>8366</v>
      </c>
      <c r="F489" s="139"/>
      <c r="G489" s="136">
        <v>43130356</v>
      </c>
      <c r="H489" s="136">
        <v>3</v>
      </c>
      <c r="J489" s="136" t="s">
        <v>8367</v>
      </c>
    </row>
    <row r="490" spans="1:10" s="136" customFormat="1" ht="13.6" x14ac:dyDescent="0.2">
      <c r="A490" s="136" t="s">
        <v>8731</v>
      </c>
      <c r="B490" s="147">
        <v>5174</v>
      </c>
      <c r="C490" s="138" t="s">
        <v>8889</v>
      </c>
      <c r="D490" s="138" t="s">
        <v>8889</v>
      </c>
      <c r="E490" s="137" t="s">
        <v>8366</v>
      </c>
      <c r="F490" s="139"/>
      <c r="G490" s="136">
        <v>14388495</v>
      </c>
      <c r="H490" s="136">
        <v>3</v>
      </c>
      <c r="J490" s="136" t="s">
        <v>8367</v>
      </c>
    </row>
    <row r="491" spans="1:10" s="136" customFormat="1" ht="13.6" x14ac:dyDescent="0.2">
      <c r="A491" s="136" t="s">
        <v>8731</v>
      </c>
      <c r="B491" s="147">
        <v>5175</v>
      </c>
      <c r="C491" s="138" t="s">
        <v>8890</v>
      </c>
      <c r="D491" s="138" t="s">
        <v>8890</v>
      </c>
      <c r="E491" s="137" t="s">
        <v>8366</v>
      </c>
      <c r="F491" s="139"/>
      <c r="G491" s="136">
        <v>18488088</v>
      </c>
      <c r="H491" s="136">
        <v>3</v>
      </c>
      <c r="J491" s="136" t="s">
        <v>8367</v>
      </c>
    </row>
    <row r="492" spans="1:10" s="136" customFormat="1" ht="13.6" x14ac:dyDescent="0.2">
      <c r="A492" s="136" t="s">
        <v>8731</v>
      </c>
      <c r="B492" s="147">
        <v>5176</v>
      </c>
      <c r="C492" s="138" t="s">
        <v>8891</v>
      </c>
      <c r="D492" s="138" t="s">
        <v>8891</v>
      </c>
      <c r="E492" s="137" t="s">
        <v>8366</v>
      </c>
      <c r="F492" s="139"/>
      <c r="G492" s="136">
        <v>36990254</v>
      </c>
      <c r="H492" s="136">
        <v>3</v>
      </c>
      <c r="J492" s="136" t="s">
        <v>8367</v>
      </c>
    </row>
    <row r="493" spans="1:10" s="136" customFormat="1" ht="13.6" x14ac:dyDescent="0.2">
      <c r="A493" s="136" t="s">
        <v>8731</v>
      </c>
      <c r="B493" s="147">
        <v>5177</v>
      </c>
      <c r="C493" s="138" t="s">
        <v>8892</v>
      </c>
      <c r="D493" s="138" t="s">
        <v>8892</v>
      </c>
      <c r="E493" s="137" t="s">
        <v>8366</v>
      </c>
      <c r="F493" s="139"/>
      <c r="G493" s="136">
        <v>23237594</v>
      </c>
      <c r="H493" s="136">
        <v>3</v>
      </c>
      <c r="J493" s="136" t="s">
        <v>8367</v>
      </c>
    </row>
    <row r="494" spans="1:10" s="136" customFormat="1" ht="13.6" x14ac:dyDescent="0.2">
      <c r="A494" s="136" t="s">
        <v>8731</v>
      </c>
      <c r="B494" s="147">
        <v>5178</v>
      </c>
      <c r="C494" s="138" t="s">
        <v>8893</v>
      </c>
      <c r="D494" s="138" t="s">
        <v>8893</v>
      </c>
      <c r="E494" s="137" t="s">
        <v>8366</v>
      </c>
      <c r="F494" s="139"/>
      <c r="G494" s="136">
        <v>52985333</v>
      </c>
      <c r="H494" s="136">
        <v>3</v>
      </c>
      <c r="J494" s="136" t="s">
        <v>8367</v>
      </c>
    </row>
    <row r="495" spans="1:10" s="136" customFormat="1" ht="13.6" x14ac:dyDescent="0.2">
      <c r="A495" s="136" t="s">
        <v>8731</v>
      </c>
      <c r="B495" s="147">
        <v>5179</v>
      </c>
      <c r="C495" s="138" t="s">
        <v>8894</v>
      </c>
      <c r="D495" s="138" t="s">
        <v>8894</v>
      </c>
      <c r="E495" s="137" t="s">
        <v>8366</v>
      </c>
      <c r="F495" s="139"/>
      <c r="G495" s="136">
        <v>21004559</v>
      </c>
      <c r="H495" s="136">
        <v>3</v>
      </c>
      <c r="J495" s="136" t="s">
        <v>8367</v>
      </c>
    </row>
    <row r="496" spans="1:10" s="136" customFormat="1" ht="13.6" x14ac:dyDescent="0.2">
      <c r="A496" s="136" t="s">
        <v>8731</v>
      </c>
      <c r="B496" s="147">
        <v>5180</v>
      </c>
      <c r="C496" s="138" t="s">
        <v>8895</v>
      </c>
      <c r="D496" s="138" t="s">
        <v>8895</v>
      </c>
      <c r="E496" s="137" t="s">
        <v>8366</v>
      </c>
      <c r="F496" s="139"/>
      <c r="G496" s="136">
        <v>10887095</v>
      </c>
      <c r="H496" s="136">
        <v>3</v>
      </c>
      <c r="J496" s="136" t="s">
        <v>8367</v>
      </c>
    </row>
    <row r="497" spans="1:10" s="136" customFormat="1" ht="13.6" x14ac:dyDescent="0.2">
      <c r="A497" s="136" t="s">
        <v>8731</v>
      </c>
      <c r="B497" s="147">
        <v>5181</v>
      </c>
      <c r="C497" s="138" t="s">
        <v>8896</v>
      </c>
      <c r="D497" s="138" t="s">
        <v>8896</v>
      </c>
      <c r="E497" s="137" t="s">
        <v>8366</v>
      </c>
      <c r="F497" s="139"/>
      <c r="G497" s="136">
        <v>16142258</v>
      </c>
      <c r="H497" s="136">
        <v>3</v>
      </c>
      <c r="J497" s="136" t="s">
        <v>8367</v>
      </c>
    </row>
    <row r="498" spans="1:10" s="136" customFormat="1" ht="13.6" x14ac:dyDescent="0.2">
      <c r="A498" s="136" t="s">
        <v>8731</v>
      </c>
      <c r="B498" s="147">
        <v>5182</v>
      </c>
      <c r="C498" s="138" t="s">
        <v>8897</v>
      </c>
      <c r="D498" s="138" t="s">
        <v>8897</v>
      </c>
      <c r="E498" s="137" t="s">
        <v>8366</v>
      </c>
      <c r="F498" s="139"/>
      <c r="G498" s="136">
        <v>69008900</v>
      </c>
      <c r="H498" s="136">
        <v>3</v>
      </c>
      <c r="J498" s="136" t="s">
        <v>8367</v>
      </c>
    </row>
    <row r="499" spans="1:10" s="136" customFormat="1" ht="13.6" x14ac:dyDescent="0.2">
      <c r="A499" s="136" t="s">
        <v>8731</v>
      </c>
      <c r="B499" s="147">
        <v>5183</v>
      </c>
      <c r="C499" s="138" t="s">
        <v>8898</v>
      </c>
      <c r="D499" s="138" t="s">
        <v>8898</v>
      </c>
      <c r="E499" s="137" t="s">
        <v>8366</v>
      </c>
      <c r="F499" s="139"/>
      <c r="G499" s="136">
        <v>14078844.999999998</v>
      </c>
      <c r="H499" s="136">
        <v>3</v>
      </c>
      <c r="J499" s="136" t="s">
        <v>8367</v>
      </c>
    </row>
    <row r="500" spans="1:10" s="136" customFormat="1" ht="13.6" x14ac:dyDescent="0.2">
      <c r="A500" s="136" t="s">
        <v>8731</v>
      </c>
      <c r="B500" s="147">
        <v>5184</v>
      </c>
      <c r="C500" s="138" t="s">
        <v>8899</v>
      </c>
      <c r="D500" s="138" t="s">
        <v>8899</v>
      </c>
      <c r="E500" s="137" t="s">
        <v>8366</v>
      </c>
      <c r="F500" s="139"/>
      <c r="G500" s="136">
        <v>87007218</v>
      </c>
      <c r="H500" s="136">
        <v>3</v>
      </c>
      <c r="J500" s="136" t="s">
        <v>8367</v>
      </c>
    </row>
    <row r="501" spans="1:10" s="136" customFormat="1" ht="13.6" x14ac:dyDescent="0.2">
      <c r="A501" s="136" t="s">
        <v>8731</v>
      </c>
      <c r="B501" s="147">
        <v>5185</v>
      </c>
      <c r="C501" s="138" t="s">
        <v>8900</v>
      </c>
      <c r="D501" s="138" t="s">
        <v>8900</v>
      </c>
      <c r="E501" s="137" t="s">
        <v>8366</v>
      </c>
      <c r="F501" s="139"/>
      <c r="G501" s="136">
        <v>23523484</v>
      </c>
      <c r="H501" s="136">
        <v>3</v>
      </c>
      <c r="J501" s="136" t="s">
        <v>8367</v>
      </c>
    </row>
    <row r="502" spans="1:10" s="136" customFormat="1" ht="13.6" x14ac:dyDescent="0.2">
      <c r="A502" s="136" t="s">
        <v>8731</v>
      </c>
      <c r="B502" s="147">
        <v>5186</v>
      </c>
      <c r="C502" s="138" t="s">
        <v>8901</v>
      </c>
      <c r="D502" s="138" t="s">
        <v>8901</v>
      </c>
      <c r="E502" s="137" t="s">
        <v>8366</v>
      </c>
      <c r="F502" s="139"/>
      <c r="G502" s="136">
        <v>28668134</v>
      </c>
      <c r="H502" s="136">
        <v>3</v>
      </c>
      <c r="J502" s="136" t="s">
        <v>8367</v>
      </c>
    </row>
    <row r="503" spans="1:10" s="136" customFormat="1" ht="13.6" x14ac:dyDescent="0.2">
      <c r="A503" s="136" t="s">
        <v>8731</v>
      </c>
      <c r="B503" s="147">
        <v>5187</v>
      </c>
      <c r="C503" s="138" t="s">
        <v>8902</v>
      </c>
      <c r="D503" s="138" t="s">
        <v>8902</v>
      </c>
      <c r="E503" s="137" t="s">
        <v>8366</v>
      </c>
      <c r="F503" s="139"/>
      <c r="G503" s="136">
        <v>55250092.000000007</v>
      </c>
      <c r="H503" s="136">
        <v>3</v>
      </c>
      <c r="J503" s="136" t="s">
        <v>8367</v>
      </c>
    </row>
    <row r="504" spans="1:10" s="136" customFormat="1" ht="13.6" x14ac:dyDescent="0.2">
      <c r="A504" s="136" t="s">
        <v>8731</v>
      </c>
      <c r="B504" s="147">
        <v>5188</v>
      </c>
      <c r="C504" s="138" t="s">
        <v>8903</v>
      </c>
      <c r="D504" s="138" t="s">
        <v>8903</v>
      </c>
      <c r="E504" s="137" t="s">
        <v>8366</v>
      </c>
      <c r="F504" s="139"/>
      <c r="G504" s="136">
        <v>6513810.9999999991</v>
      </c>
      <c r="H504" s="136">
        <v>3</v>
      </c>
      <c r="J504" s="136" t="s">
        <v>8367</v>
      </c>
    </row>
    <row r="505" spans="1:10" s="136" customFormat="1" ht="13.6" x14ac:dyDescent="0.2">
      <c r="A505" s="136" t="s">
        <v>8731</v>
      </c>
      <c r="B505" s="147">
        <v>5189</v>
      </c>
      <c r="C505" s="138" t="s">
        <v>8904</v>
      </c>
      <c r="D505" s="138" t="s">
        <v>8904</v>
      </c>
      <c r="E505" s="137" t="s">
        <v>8366</v>
      </c>
      <c r="F505" s="139"/>
      <c r="G505" s="136">
        <v>3378642</v>
      </c>
      <c r="H505" s="136">
        <v>3</v>
      </c>
      <c r="J505" s="136" t="s">
        <v>8367</v>
      </c>
    </row>
    <row r="506" spans="1:10" s="136" customFormat="1" ht="13.6" x14ac:dyDescent="0.2">
      <c r="A506" s="136" t="s">
        <v>8731</v>
      </c>
      <c r="B506" s="147">
        <v>5190</v>
      </c>
      <c r="C506" s="138" t="s">
        <v>8905</v>
      </c>
      <c r="D506" s="138" t="s">
        <v>8905</v>
      </c>
      <c r="E506" s="137" t="s">
        <v>8366</v>
      </c>
      <c r="F506" s="139"/>
      <c r="G506" s="136">
        <v>11067442</v>
      </c>
      <c r="H506" s="136">
        <v>3</v>
      </c>
      <c r="J506" s="136" t="s">
        <v>8367</v>
      </c>
    </row>
    <row r="507" spans="1:10" s="136" customFormat="1" ht="13.6" x14ac:dyDescent="0.2">
      <c r="A507" s="136" t="s">
        <v>8731</v>
      </c>
      <c r="B507" s="147">
        <v>5191</v>
      </c>
      <c r="C507" s="138" t="s">
        <v>8906</v>
      </c>
      <c r="D507" s="138" t="s">
        <v>8906</v>
      </c>
      <c r="E507" s="137" t="s">
        <v>8366</v>
      </c>
      <c r="F507" s="139"/>
      <c r="G507" s="136">
        <v>11290281</v>
      </c>
      <c r="H507" s="136">
        <v>3</v>
      </c>
      <c r="J507" s="136" t="s">
        <v>8367</v>
      </c>
    </row>
    <row r="508" spans="1:10" s="136" customFormat="1" ht="13.6" x14ac:dyDescent="0.2">
      <c r="A508" s="136" t="s">
        <v>8731</v>
      </c>
      <c r="B508" s="147">
        <v>5192</v>
      </c>
      <c r="C508" s="138" t="s">
        <v>8907</v>
      </c>
      <c r="D508" s="138" t="s">
        <v>8907</v>
      </c>
      <c r="E508" s="137" t="s">
        <v>8366</v>
      </c>
      <c r="F508" s="139"/>
      <c r="G508" s="136">
        <v>43278801</v>
      </c>
      <c r="H508" s="136">
        <v>3</v>
      </c>
      <c r="J508" s="136" t="s">
        <v>8367</v>
      </c>
    </row>
    <row r="509" spans="1:10" s="136" customFormat="1" ht="13.6" x14ac:dyDescent="0.2">
      <c r="A509" s="136" t="s">
        <v>8731</v>
      </c>
      <c r="B509" s="147">
        <v>5193</v>
      </c>
      <c r="C509" s="138" t="s">
        <v>8908</v>
      </c>
      <c r="D509" s="138" t="s">
        <v>8908</v>
      </c>
      <c r="E509" s="137" t="s">
        <v>8366</v>
      </c>
      <c r="F509" s="139"/>
      <c r="G509" s="136">
        <v>40664687</v>
      </c>
      <c r="H509" s="136">
        <v>3</v>
      </c>
      <c r="J509" s="136" t="s">
        <v>8367</v>
      </c>
    </row>
    <row r="510" spans="1:10" s="136" customFormat="1" ht="13.6" x14ac:dyDescent="0.2">
      <c r="A510" s="136" t="s">
        <v>8731</v>
      </c>
      <c r="B510" s="147">
        <v>5194</v>
      </c>
      <c r="C510" s="138" t="s">
        <v>8909</v>
      </c>
      <c r="D510" s="138" t="s">
        <v>8909</v>
      </c>
      <c r="E510" s="137" t="s">
        <v>8366</v>
      </c>
      <c r="F510" s="139"/>
      <c r="G510" s="136">
        <v>19774032</v>
      </c>
      <c r="H510" s="136">
        <v>3</v>
      </c>
      <c r="J510" s="136" t="s">
        <v>8367</v>
      </c>
    </row>
    <row r="511" spans="1:10" s="136" customFormat="1" ht="13.6" x14ac:dyDescent="0.2">
      <c r="A511" s="136" t="s">
        <v>8731</v>
      </c>
      <c r="B511" s="147">
        <v>5195</v>
      </c>
      <c r="C511" s="138" t="s">
        <v>8910</v>
      </c>
      <c r="D511" s="138" t="s">
        <v>8910</v>
      </c>
      <c r="E511" s="137" t="s">
        <v>8366</v>
      </c>
      <c r="F511" s="139"/>
      <c r="G511" s="136">
        <v>65534351</v>
      </c>
      <c r="H511" s="136">
        <v>3</v>
      </c>
      <c r="J511" s="136" t="s">
        <v>8367</v>
      </c>
    </row>
    <row r="512" spans="1:10" s="136" customFormat="1" ht="13.6" x14ac:dyDescent="0.2">
      <c r="A512" s="136" t="s">
        <v>8731</v>
      </c>
      <c r="B512" s="147">
        <v>5196</v>
      </c>
      <c r="C512" s="138" t="s">
        <v>8911</v>
      </c>
      <c r="D512" s="138" t="s">
        <v>8911</v>
      </c>
      <c r="E512" s="137" t="s">
        <v>8366</v>
      </c>
      <c r="F512" s="139"/>
      <c r="G512" s="136">
        <v>24384128</v>
      </c>
      <c r="H512" s="136">
        <v>3</v>
      </c>
      <c r="J512" s="136" t="s">
        <v>8367</v>
      </c>
    </row>
    <row r="513" spans="1:10" s="136" customFormat="1" ht="13.6" x14ac:dyDescent="0.2">
      <c r="A513" s="136" t="s">
        <v>8731</v>
      </c>
      <c r="B513" s="147">
        <v>5197</v>
      </c>
      <c r="C513" s="138" t="s">
        <v>8912</v>
      </c>
      <c r="D513" s="138" t="s">
        <v>8912</v>
      </c>
      <c r="E513" s="137" t="s">
        <v>8366</v>
      </c>
      <c r="F513" s="139"/>
      <c r="G513" s="136">
        <v>7550062</v>
      </c>
      <c r="H513" s="136">
        <v>3</v>
      </c>
      <c r="J513" s="136" t="s">
        <v>8367</v>
      </c>
    </row>
    <row r="514" spans="1:10" s="136" customFormat="1" ht="13.6" x14ac:dyDescent="0.2">
      <c r="A514" s="136" t="s">
        <v>8731</v>
      </c>
      <c r="B514" s="147">
        <v>5198</v>
      </c>
      <c r="C514" s="138" t="s">
        <v>8913</v>
      </c>
      <c r="D514" s="138" t="s">
        <v>8913</v>
      </c>
      <c r="E514" s="137" t="s">
        <v>8366</v>
      </c>
      <c r="F514" s="139"/>
      <c r="G514" s="136">
        <v>20383672</v>
      </c>
      <c r="H514" s="136">
        <v>3</v>
      </c>
      <c r="J514" s="136" t="s">
        <v>8367</v>
      </c>
    </row>
    <row r="515" spans="1:10" s="136" customFormat="1" ht="13.6" x14ac:dyDescent="0.2">
      <c r="A515" s="136" t="s">
        <v>8731</v>
      </c>
      <c r="B515" s="147">
        <v>5199</v>
      </c>
      <c r="C515" s="138" t="s">
        <v>8914</v>
      </c>
      <c r="D515" s="138" t="s">
        <v>8914</v>
      </c>
      <c r="E515" s="137" t="s">
        <v>8366</v>
      </c>
      <c r="F515" s="139"/>
      <c r="G515" s="136">
        <v>16490265</v>
      </c>
      <c r="H515" s="136">
        <v>3</v>
      </c>
      <c r="J515" s="136" t="s">
        <v>8367</v>
      </c>
    </row>
    <row r="516" spans="1:10" s="136" customFormat="1" ht="13.6" x14ac:dyDescent="0.2">
      <c r="A516" s="136" t="s">
        <v>8731</v>
      </c>
      <c r="B516" s="147">
        <v>5200</v>
      </c>
      <c r="C516" s="138" t="s">
        <v>8915</v>
      </c>
      <c r="D516" s="138" t="s">
        <v>8915</v>
      </c>
      <c r="E516" s="137" t="s">
        <v>8366</v>
      </c>
      <c r="F516" s="139"/>
      <c r="G516" s="136">
        <v>7361067</v>
      </c>
      <c r="H516" s="136">
        <v>3</v>
      </c>
      <c r="J516" s="136" t="s">
        <v>8367</v>
      </c>
    </row>
    <row r="517" spans="1:10" s="136" customFormat="1" ht="13.6" x14ac:dyDescent="0.2">
      <c r="A517" s="136" t="s">
        <v>8731</v>
      </c>
      <c r="B517" s="147">
        <v>5201</v>
      </c>
      <c r="C517" s="138" t="s">
        <v>8916</v>
      </c>
      <c r="D517" s="138" t="s">
        <v>8916</v>
      </c>
      <c r="E517" s="137" t="s">
        <v>8366</v>
      </c>
      <c r="F517" s="139"/>
      <c r="G517" s="136">
        <v>74488741</v>
      </c>
      <c r="H517" s="136">
        <v>3</v>
      </c>
      <c r="J517" s="136" t="s">
        <v>8367</v>
      </c>
    </row>
    <row r="518" spans="1:10" s="136" customFormat="1" ht="13.6" x14ac:dyDescent="0.2">
      <c r="A518" s="136" t="s">
        <v>8731</v>
      </c>
      <c r="B518" s="147">
        <v>5204</v>
      </c>
      <c r="C518" s="138" t="s">
        <v>8917</v>
      </c>
      <c r="D518" s="138" t="s">
        <v>8917</v>
      </c>
      <c r="E518" s="137" t="s">
        <v>8366</v>
      </c>
      <c r="F518" s="139"/>
      <c r="G518" s="136">
        <v>26597437</v>
      </c>
      <c r="H518" s="136">
        <v>3</v>
      </c>
      <c r="J518" s="136" t="s">
        <v>8367</v>
      </c>
    </row>
    <row r="519" spans="1:10" s="136" customFormat="1" ht="13.6" x14ac:dyDescent="0.2">
      <c r="A519" s="136" t="s">
        <v>8731</v>
      </c>
      <c r="B519" s="147">
        <v>5205</v>
      </c>
      <c r="C519" s="138" t="s">
        <v>8918</v>
      </c>
      <c r="D519" s="138" t="s">
        <v>8918</v>
      </c>
      <c r="E519" s="137" t="s">
        <v>8366</v>
      </c>
      <c r="F519" s="139"/>
      <c r="G519" s="136">
        <v>35316316</v>
      </c>
      <c r="H519" s="136">
        <v>3</v>
      </c>
      <c r="J519" s="136" t="s">
        <v>8367</v>
      </c>
    </row>
    <row r="520" spans="1:10" s="136" customFormat="1" ht="13.6" x14ac:dyDescent="0.2">
      <c r="A520" s="136" t="s">
        <v>8731</v>
      </c>
      <c r="B520" s="147">
        <v>5206</v>
      </c>
      <c r="C520" s="138" t="s">
        <v>8919</v>
      </c>
      <c r="D520" s="138" t="s">
        <v>8919</v>
      </c>
      <c r="E520" s="137" t="s">
        <v>8366</v>
      </c>
      <c r="F520" s="139"/>
      <c r="G520" s="136">
        <v>10359520</v>
      </c>
      <c r="H520" s="136">
        <v>3</v>
      </c>
      <c r="J520" s="136" t="s">
        <v>8367</v>
      </c>
    </row>
    <row r="521" spans="1:10" s="136" customFormat="1" ht="13.6" x14ac:dyDescent="0.2">
      <c r="A521" s="136" t="s">
        <v>8731</v>
      </c>
      <c r="B521" s="147">
        <v>5207</v>
      </c>
      <c r="C521" s="138" t="s">
        <v>8920</v>
      </c>
      <c r="D521" s="138" t="s">
        <v>8920</v>
      </c>
      <c r="E521" s="137" t="s">
        <v>8366</v>
      </c>
      <c r="F521" s="139"/>
      <c r="G521" s="136">
        <v>39347154</v>
      </c>
      <c r="H521" s="136">
        <v>3</v>
      </c>
      <c r="J521" s="136" t="s">
        <v>8367</v>
      </c>
    </row>
    <row r="522" spans="1:10" s="136" customFormat="1" ht="13.6" x14ac:dyDescent="0.2">
      <c r="A522" s="136" t="s">
        <v>8731</v>
      </c>
      <c r="B522" s="147">
        <v>5208</v>
      </c>
      <c r="C522" s="138" t="s">
        <v>8921</v>
      </c>
      <c r="D522" s="138" t="s">
        <v>8921</v>
      </c>
      <c r="E522" s="137" t="s">
        <v>8366</v>
      </c>
      <c r="F522" s="139"/>
      <c r="G522" s="136">
        <v>12985994</v>
      </c>
      <c r="H522" s="136">
        <v>3</v>
      </c>
      <c r="J522" s="136" t="s">
        <v>8367</v>
      </c>
    </row>
    <row r="523" spans="1:10" s="136" customFormat="1" ht="13.6" x14ac:dyDescent="0.2">
      <c r="A523" s="136" t="s">
        <v>8731</v>
      </c>
      <c r="B523" s="147">
        <v>5209</v>
      </c>
      <c r="C523" s="138" t="s">
        <v>8922</v>
      </c>
      <c r="D523" s="138" t="s">
        <v>8922</v>
      </c>
      <c r="E523" s="137" t="s">
        <v>8366</v>
      </c>
      <c r="F523" s="139"/>
      <c r="G523" s="136">
        <v>38081554</v>
      </c>
      <c r="H523" s="136">
        <v>3</v>
      </c>
      <c r="J523" s="136" t="s">
        <v>8367</v>
      </c>
    </row>
    <row r="524" spans="1:10" s="136" customFormat="1" ht="13.6" x14ac:dyDescent="0.2">
      <c r="A524" s="136" t="s">
        <v>8731</v>
      </c>
      <c r="B524" s="147">
        <v>5210</v>
      </c>
      <c r="C524" s="138" t="s">
        <v>8923</v>
      </c>
      <c r="D524" s="138" t="s">
        <v>8923</v>
      </c>
      <c r="E524" s="137" t="s">
        <v>8366</v>
      </c>
      <c r="F524" s="139"/>
      <c r="G524" s="136">
        <v>17378508</v>
      </c>
      <c r="H524" s="136">
        <v>3</v>
      </c>
      <c r="J524" s="136" t="s">
        <v>8367</v>
      </c>
    </row>
    <row r="525" spans="1:10" s="136" customFormat="1" ht="13.6" x14ac:dyDescent="0.2">
      <c r="A525" s="136" t="s">
        <v>8731</v>
      </c>
      <c r="B525" s="147">
        <v>5211</v>
      </c>
      <c r="C525" s="138" t="s">
        <v>8924</v>
      </c>
      <c r="D525" s="138" t="s">
        <v>8924</v>
      </c>
      <c r="E525" s="137" t="s">
        <v>8366</v>
      </c>
      <c r="F525" s="139"/>
      <c r="G525" s="136">
        <v>60779838</v>
      </c>
      <c r="H525" s="136">
        <v>3</v>
      </c>
      <c r="J525" s="136" t="s">
        <v>8367</v>
      </c>
    </row>
    <row r="526" spans="1:10" s="136" customFormat="1" ht="13.6" x14ac:dyDescent="0.2">
      <c r="A526" s="136" t="s">
        <v>8731</v>
      </c>
      <c r="B526" s="147">
        <v>5212</v>
      </c>
      <c r="C526" s="138" t="s">
        <v>8925</v>
      </c>
      <c r="D526" s="138" t="s">
        <v>8925</v>
      </c>
      <c r="E526" s="137" t="s">
        <v>8366</v>
      </c>
      <c r="F526" s="139"/>
      <c r="G526" s="136">
        <v>35786566</v>
      </c>
      <c r="H526" s="136">
        <v>3</v>
      </c>
      <c r="J526" s="136" t="s">
        <v>8367</v>
      </c>
    </row>
    <row r="527" spans="1:10" s="136" customFormat="1" ht="13.6" x14ac:dyDescent="0.2">
      <c r="A527" s="136" t="s">
        <v>8731</v>
      </c>
      <c r="B527" s="147">
        <v>5213</v>
      </c>
      <c r="C527" s="138" t="s">
        <v>8926</v>
      </c>
      <c r="D527" s="138" t="s">
        <v>8926</v>
      </c>
      <c r="E527" s="137" t="s">
        <v>8366</v>
      </c>
      <c r="F527" s="139"/>
      <c r="G527" s="136">
        <v>30521170.000000004</v>
      </c>
      <c r="H527" s="136">
        <v>3</v>
      </c>
      <c r="J527" s="136" t="s">
        <v>8367</v>
      </c>
    </row>
    <row r="528" spans="1:10" s="136" customFormat="1" ht="13.6" x14ac:dyDescent="0.2">
      <c r="A528" s="136" t="s">
        <v>8731</v>
      </c>
      <c r="B528" s="147">
        <v>5214</v>
      </c>
      <c r="C528" s="138" t="s">
        <v>8927</v>
      </c>
      <c r="D528" s="138" t="s">
        <v>8927</v>
      </c>
      <c r="E528" s="137" t="s">
        <v>8366</v>
      </c>
      <c r="F528" s="139"/>
      <c r="G528" s="136">
        <v>14504979</v>
      </c>
      <c r="H528" s="136">
        <v>3</v>
      </c>
      <c r="J528" s="136" t="s">
        <v>8367</v>
      </c>
    </row>
    <row r="529" spans="1:10" s="136" customFormat="1" ht="13.6" x14ac:dyDescent="0.2">
      <c r="A529" s="136" t="s">
        <v>8731</v>
      </c>
      <c r="B529" s="147">
        <v>5215</v>
      </c>
      <c r="C529" s="138" t="s">
        <v>8928</v>
      </c>
      <c r="D529" s="138" t="s">
        <v>8928</v>
      </c>
      <c r="E529" s="137" t="s">
        <v>8366</v>
      </c>
      <c r="F529" s="139"/>
      <c r="G529" s="136">
        <v>50484686</v>
      </c>
      <c r="H529" s="136">
        <v>3</v>
      </c>
      <c r="J529" s="136" t="s">
        <v>8367</v>
      </c>
    </row>
    <row r="530" spans="1:10" s="136" customFormat="1" ht="13.6" x14ac:dyDescent="0.2">
      <c r="A530" s="136" t="s">
        <v>8731</v>
      </c>
      <c r="B530" s="147">
        <v>5216</v>
      </c>
      <c r="C530" s="138" t="s">
        <v>8929</v>
      </c>
      <c r="D530" s="138" t="s">
        <v>8929</v>
      </c>
      <c r="E530" s="137" t="s">
        <v>8366</v>
      </c>
      <c r="F530" s="139"/>
      <c r="G530" s="136">
        <v>45644804</v>
      </c>
      <c r="H530" s="136">
        <v>3</v>
      </c>
      <c r="J530" s="136" t="s">
        <v>8367</v>
      </c>
    </row>
    <row r="531" spans="1:10" s="136" customFormat="1" ht="13.6" x14ac:dyDescent="0.2">
      <c r="A531" s="136" t="s">
        <v>8731</v>
      </c>
      <c r="B531" s="147">
        <v>5217</v>
      </c>
      <c r="C531" s="138" t="s">
        <v>8930</v>
      </c>
      <c r="D531" s="138" t="s">
        <v>8930</v>
      </c>
      <c r="E531" s="137" t="s">
        <v>8366</v>
      </c>
      <c r="F531" s="139"/>
      <c r="G531" s="136">
        <v>6836387.9999999991</v>
      </c>
      <c r="H531" s="136">
        <v>3</v>
      </c>
      <c r="J531" s="136" t="s">
        <v>8367</v>
      </c>
    </row>
    <row r="532" spans="1:10" s="136" customFormat="1" ht="13.6" x14ac:dyDescent="0.2">
      <c r="A532" s="136" t="s">
        <v>8731</v>
      </c>
      <c r="B532" s="147">
        <v>5218</v>
      </c>
      <c r="C532" s="138" t="s">
        <v>8931</v>
      </c>
      <c r="D532" s="138" t="s">
        <v>8931</v>
      </c>
      <c r="E532" s="137" t="s">
        <v>8366</v>
      </c>
      <c r="F532" s="139"/>
      <c r="G532" s="136">
        <v>34752967</v>
      </c>
      <c r="H532" s="136">
        <v>3</v>
      </c>
      <c r="J532" s="136" t="s">
        <v>8367</v>
      </c>
    </row>
    <row r="533" spans="1:10" s="136" customFormat="1" ht="13.6" x14ac:dyDescent="0.2">
      <c r="A533" s="136" t="s">
        <v>8731</v>
      </c>
      <c r="B533" s="147">
        <v>5219</v>
      </c>
      <c r="C533" s="138" t="s">
        <v>8932</v>
      </c>
      <c r="D533" s="138" t="s">
        <v>8932</v>
      </c>
      <c r="E533" s="137" t="s">
        <v>8366</v>
      </c>
      <c r="F533" s="139"/>
      <c r="G533" s="136">
        <v>18614450</v>
      </c>
      <c r="H533" s="136">
        <v>3</v>
      </c>
      <c r="J533" s="136" t="s">
        <v>8367</v>
      </c>
    </row>
    <row r="534" spans="1:10" s="136" customFormat="1" ht="13.6" x14ac:dyDescent="0.2">
      <c r="A534" s="136" t="s">
        <v>8731</v>
      </c>
      <c r="B534" s="147">
        <v>5220</v>
      </c>
      <c r="C534" s="138" t="s">
        <v>8933</v>
      </c>
      <c r="D534" s="138" t="s">
        <v>8933</v>
      </c>
      <c r="E534" s="137" t="s">
        <v>8366</v>
      </c>
      <c r="F534" s="139"/>
      <c r="G534" s="136">
        <v>18550768</v>
      </c>
      <c r="H534" s="136">
        <v>3</v>
      </c>
      <c r="J534" s="136" t="s">
        <v>8367</v>
      </c>
    </row>
    <row r="535" spans="1:10" s="136" customFormat="1" ht="13.6" x14ac:dyDescent="0.2">
      <c r="A535" s="136" t="s">
        <v>8731</v>
      </c>
      <c r="B535" s="147">
        <v>5221</v>
      </c>
      <c r="C535" s="138" t="s">
        <v>8934</v>
      </c>
      <c r="D535" s="138" t="s">
        <v>8934</v>
      </c>
      <c r="E535" s="137" t="s">
        <v>8366</v>
      </c>
      <c r="F535" s="139"/>
      <c r="G535" s="136">
        <v>29623099.000000004</v>
      </c>
      <c r="H535" s="136">
        <v>3</v>
      </c>
      <c r="J535" s="136" t="s">
        <v>8367</v>
      </c>
    </row>
    <row r="536" spans="1:10" s="136" customFormat="1" ht="13.6" x14ac:dyDescent="0.2">
      <c r="A536" s="136" t="s">
        <v>8731</v>
      </c>
      <c r="B536" s="147">
        <v>5222</v>
      </c>
      <c r="C536" s="138" t="s">
        <v>8935</v>
      </c>
      <c r="D536" s="138" t="s">
        <v>8935</v>
      </c>
      <c r="E536" s="137" t="s">
        <v>8366</v>
      </c>
      <c r="F536" s="139"/>
      <c r="G536" s="136">
        <v>41369718.999999993</v>
      </c>
      <c r="H536" s="136">
        <v>3</v>
      </c>
      <c r="J536" s="136" t="s">
        <v>8367</v>
      </c>
    </row>
    <row r="537" spans="1:10" s="136" customFormat="1" ht="13.6" x14ac:dyDescent="0.2">
      <c r="A537" s="136" t="s">
        <v>8731</v>
      </c>
      <c r="B537" s="147">
        <v>5224</v>
      </c>
      <c r="C537" s="138" t="s">
        <v>8936</v>
      </c>
      <c r="D537" s="138" t="s">
        <v>8936</v>
      </c>
      <c r="E537" s="137" t="s">
        <v>8366</v>
      </c>
      <c r="F537" s="139"/>
      <c r="G537" s="136">
        <v>11133903</v>
      </c>
      <c r="H537" s="136">
        <v>3</v>
      </c>
      <c r="J537" s="136" t="s">
        <v>8367</v>
      </c>
    </row>
    <row r="538" spans="1:10" s="136" customFormat="1" ht="13.6" x14ac:dyDescent="0.2">
      <c r="A538" s="136" t="s">
        <v>8731</v>
      </c>
      <c r="B538" s="147">
        <v>5225</v>
      </c>
      <c r="C538" s="138" t="s">
        <v>8937</v>
      </c>
      <c r="D538" s="138" t="s">
        <v>8937</v>
      </c>
      <c r="E538" s="137" t="s">
        <v>8366</v>
      </c>
      <c r="F538" s="139"/>
      <c r="G538" s="136">
        <v>28344952</v>
      </c>
      <c r="H538" s="136">
        <v>3</v>
      </c>
      <c r="J538" s="136" t="s">
        <v>8367</v>
      </c>
    </row>
    <row r="539" spans="1:10" s="136" customFormat="1" ht="13.6" x14ac:dyDescent="0.2">
      <c r="A539" s="136" t="s">
        <v>8731</v>
      </c>
      <c r="B539" s="147">
        <v>5226</v>
      </c>
      <c r="C539" s="138" t="s">
        <v>8938</v>
      </c>
      <c r="D539" s="138" t="s">
        <v>8938</v>
      </c>
      <c r="E539" s="137" t="s">
        <v>8366</v>
      </c>
      <c r="F539" s="139"/>
      <c r="G539" s="136">
        <v>22395953</v>
      </c>
      <c r="H539" s="136">
        <v>3</v>
      </c>
      <c r="J539" s="136" t="s">
        <v>8367</v>
      </c>
    </row>
    <row r="540" spans="1:10" s="136" customFormat="1" ht="13.6" x14ac:dyDescent="0.2">
      <c r="A540" s="136" t="s">
        <v>8731</v>
      </c>
      <c r="B540" s="147">
        <v>5227</v>
      </c>
      <c r="C540" s="138" t="s">
        <v>8939</v>
      </c>
      <c r="D540" s="138" t="s">
        <v>8939</v>
      </c>
      <c r="E540" s="137" t="s">
        <v>8366</v>
      </c>
      <c r="F540" s="139"/>
      <c r="G540" s="136">
        <v>11978699.999999998</v>
      </c>
      <c r="H540" s="136">
        <v>3</v>
      </c>
      <c r="J540" s="136" t="s">
        <v>8367</v>
      </c>
    </row>
    <row r="541" spans="1:10" s="136" customFormat="1" ht="13.6" x14ac:dyDescent="0.2">
      <c r="A541" s="136" t="s">
        <v>8731</v>
      </c>
      <c r="B541" s="147">
        <v>5228</v>
      </c>
      <c r="C541" s="138" t="s">
        <v>8940</v>
      </c>
      <c r="D541" s="138" t="s">
        <v>8940</v>
      </c>
      <c r="E541" s="137" t="s">
        <v>8366</v>
      </c>
      <c r="F541" s="139"/>
      <c r="G541" s="136">
        <v>42686653</v>
      </c>
      <c r="H541" s="136">
        <v>3</v>
      </c>
      <c r="J541" s="136" t="s">
        <v>8367</v>
      </c>
    </row>
    <row r="542" spans="1:10" s="136" customFormat="1" ht="13.6" x14ac:dyDescent="0.2">
      <c r="A542" s="136" t="s">
        <v>8731</v>
      </c>
      <c r="B542" s="147">
        <v>5229</v>
      </c>
      <c r="C542" s="138" t="s">
        <v>8941</v>
      </c>
      <c r="D542" s="138" t="s">
        <v>8941</v>
      </c>
      <c r="E542" s="137" t="s">
        <v>8366</v>
      </c>
      <c r="F542" s="139"/>
      <c r="G542" s="136">
        <v>13344333</v>
      </c>
      <c r="H542" s="136">
        <v>3</v>
      </c>
      <c r="J542" s="136" t="s">
        <v>8367</v>
      </c>
    </row>
    <row r="543" spans="1:10" s="136" customFormat="1" ht="13.6" x14ac:dyDescent="0.2">
      <c r="A543" s="136" t="s">
        <v>8731</v>
      </c>
      <c r="B543" s="147">
        <v>5230</v>
      </c>
      <c r="C543" s="138" t="s">
        <v>8942</v>
      </c>
      <c r="D543" s="138" t="s">
        <v>8942</v>
      </c>
      <c r="E543" s="137" t="s">
        <v>8366</v>
      </c>
      <c r="F543" s="139"/>
      <c r="G543" s="136">
        <v>8415746</v>
      </c>
      <c r="H543" s="136">
        <v>3</v>
      </c>
      <c r="J543" s="136" t="s">
        <v>8367</v>
      </c>
    </row>
    <row r="544" spans="1:10" s="136" customFormat="1" ht="13.6" x14ac:dyDescent="0.2">
      <c r="A544" s="136" t="s">
        <v>8731</v>
      </c>
      <c r="B544" s="147">
        <v>5231</v>
      </c>
      <c r="C544" s="138" t="s">
        <v>8943</v>
      </c>
      <c r="D544" s="138" t="s">
        <v>8943</v>
      </c>
      <c r="E544" s="137" t="s">
        <v>8366</v>
      </c>
      <c r="F544" s="139"/>
      <c r="G544" s="136">
        <v>16116833.999999998</v>
      </c>
      <c r="H544" s="136">
        <v>3</v>
      </c>
      <c r="J544" s="136" t="s">
        <v>8367</v>
      </c>
    </row>
    <row r="545" spans="1:20" s="136" customFormat="1" ht="13.6" x14ac:dyDescent="0.2">
      <c r="A545" s="136" t="s">
        <v>8731</v>
      </c>
      <c r="B545" s="147">
        <v>5232</v>
      </c>
      <c r="C545" s="138" t="s">
        <v>8944</v>
      </c>
      <c r="D545" s="138" t="s">
        <v>8944</v>
      </c>
      <c r="E545" s="137" t="s">
        <v>8366</v>
      </c>
      <c r="F545" s="139"/>
      <c r="G545" s="136">
        <v>7253200.0000000009</v>
      </c>
      <c r="H545" s="136">
        <v>3</v>
      </c>
      <c r="J545" s="136" t="s">
        <v>8367</v>
      </c>
      <c r="R545" s="136" t="s">
        <v>8747</v>
      </c>
      <c r="S545" s="136" t="s">
        <v>8456</v>
      </c>
      <c r="T545" s="138" t="s">
        <v>8745</v>
      </c>
    </row>
    <row r="546" spans="1:20" s="136" customFormat="1" ht="13.6" x14ac:dyDescent="0.2">
      <c r="A546" s="136" t="s">
        <v>8731</v>
      </c>
      <c r="B546" s="147">
        <v>5233</v>
      </c>
      <c r="C546" s="138" t="s">
        <v>8945</v>
      </c>
      <c r="D546" s="138" t="s">
        <v>8945</v>
      </c>
      <c r="E546" s="137" t="s">
        <v>8366</v>
      </c>
      <c r="F546" s="139"/>
      <c r="G546" s="136">
        <v>18392392</v>
      </c>
      <c r="H546" s="136">
        <v>3</v>
      </c>
      <c r="J546" s="136" t="s">
        <v>8367</v>
      </c>
    </row>
    <row r="547" spans="1:20" s="136" customFormat="1" ht="13.6" x14ac:dyDescent="0.2">
      <c r="A547" s="136" t="s">
        <v>8731</v>
      </c>
      <c r="B547" s="147">
        <v>5234</v>
      </c>
      <c r="C547" s="138" t="s">
        <v>8946</v>
      </c>
      <c r="D547" s="138" t="s">
        <v>8946</v>
      </c>
      <c r="E547" s="137" t="s">
        <v>8366</v>
      </c>
      <c r="F547" s="139"/>
      <c r="G547" s="136">
        <v>13695112.999999998</v>
      </c>
      <c r="H547" s="136">
        <v>3</v>
      </c>
      <c r="J547" s="136" t="s">
        <v>8367</v>
      </c>
    </row>
    <row r="548" spans="1:20" s="136" customFormat="1" ht="13.6" x14ac:dyDescent="0.2">
      <c r="A548" s="136" t="s">
        <v>8731</v>
      </c>
      <c r="B548" s="147">
        <v>5235</v>
      </c>
      <c r="C548" s="138" t="s">
        <v>8947</v>
      </c>
      <c r="D548" s="138" t="s">
        <v>8947</v>
      </c>
      <c r="E548" s="137" t="s">
        <v>8366</v>
      </c>
      <c r="F548" s="139"/>
      <c r="G548" s="136">
        <v>20070879</v>
      </c>
      <c r="H548" s="136">
        <v>3</v>
      </c>
      <c r="J548" s="136" t="s">
        <v>8367</v>
      </c>
    </row>
    <row r="549" spans="1:20" s="136" customFormat="1" ht="13.6" x14ac:dyDescent="0.2">
      <c r="A549" s="136" t="s">
        <v>8731</v>
      </c>
      <c r="B549" s="147">
        <v>5236</v>
      </c>
      <c r="C549" s="138" t="s">
        <v>8948</v>
      </c>
      <c r="D549" s="138" t="s">
        <v>8948</v>
      </c>
      <c r="E549" s="137" t="s">
        <v>8366</v>
      </c>
      <c r="F549" s="139"/>
      <c r="G549" s="136">
        <v>68366782</v>
      </c>
      <c r="H549" s="136">
        <v>3</v>
      </c>
      <c r="J549" s="136" t="s">
        <v>8367</v>
      </c>
    </row>
    <row r="550" spans="1:20" s="136" customFormat="1" ht="13.6" x14ac:dyDescent="0.2">
      <c r="A550" s="136" t="s">
        <v>8731</v>
      </c>
      <c r="B550" s="147">
        <v>5237</v>
      </c>
      <c r="C550" s="138" t="s">
        <v>8949</v>
      </c>
      <c r="D550" s="138" t="s">
        <v>8949</v>
      </c>
      <c r="E550" s="137" t="s">
        <v>8366</v>
      </c>
      <c r="F550" s="139"/>
      <c r="G550" s="136">
        <v>37139407</v>
      </c>
      <c r="H550" s="136">
        <v>3</v>
      </c>
      <c r="J550" s="136" t="s">
        <v>8367</v>
      </c>
    </row>
    <row r="551" spans="1:20" s="136" customFormat="1" ht="13.6" x14ac:dyDescent="0.2">
      <c r="A551" s="136" t="s">
        <v>8731</v>
      </c>
      <c r="B551" s="147">
        <v>5238</v>
      </c>
      <c r="C551" s="138" t="s">
        <v>8950</v>
      </c>
      <c r="D551" s="138" t="s">
        <v>8950</v>
      </c>
      <c r="E551" s="137" t="s">
        <v>8366</v>
      </c>
      <c r="F551" s="139"/>
      <c r="G551" s="136">
        <v>52009886</v>
      </c>
      <c r="H551" s="136">
        <v>3</v>
      </c>
      <c r="J551" s="136" t="s">
        <v>8367</v>
      </c>
    </row>
    <row r="552" spans="1:20" s="136" customFormat="1" ht="13.6" x14ac:dyDescent="0.2">
      <c r="A552" s="136" t="s">
        <v>8731</v>
      </c>
      <c r="B552" s="147">
        <v>5239</v>
      </c>
      <c r="C552" s="138" t="s">
        <v>8951</v>
      </c>
      <c r="D552" s="138" t="s">
        <v>8951</v>
      </c>
      <c r="E552" s="137" t="s">
        <v>8366</v>
      </c>
      <c r="F552" s="139"/>
      <c r="G552" s="136">
        <v>90459042.000000015</v>
      </c>
      <c r="H552" s="136">
        <v>3</v>
      </c>
      <c r="J552" s="136" t="s">
        <v>8367</v>
      </c>
    </row>
    <row r="553" spans="1:20" s="136" customFormat="1" ht="13.6" x14ac:dyDescent="0.2">
      <c r="A553" s="136" t="s">
        <v>8731</v>
      </c>
      <c r="B553" s="147">
        <v>5240</v>
      </c>
      <c r="C553" s="138" t="s">
        <v>8952</v>
      </c>
      <c r="D553" s="138" t="s">
        <v>8952</v>
      </c>
      <c r="E553" s="137" t="s">
        <v>8366</v>
      </c>
      <c r="F553" s="139"/>
      <c r="G553" s="136">
        <v>43199600</v>
      </c>
      <c r="H553" s="136">
        <v>3</v>
      </c>
      <c r="J553" s="136" t="s">
        <v>8367</v>
      </c>
    </row>
    <row r="554" spans="1:20" s="136" customFormat="1" ht="13.6" x14ac:dyDescent="0.2">
      <c r="A554" s="136" t="s">
        <v>8731</v>
      </c>
      <c r="B554" s="147">
        <v>5241</v>
      </c>
      <c r="C554" s="138" t="s">
        <v>8953</v>
      </c>
      <c r="D554" s="138" t="s">
        <v>8953</v>
      </c>
      <c r="E554" s="137" t="s">
        <v>8366</v>
      </c>
      <c r="F554" s="139"/>
      <c r="G554" s="136">
        <v>75585051</v>
      </c>
      <c r="H554" s="136">
        <v>3</v>
      </c>
      <c r="J554" s="136" t="s">
        <v>8367</v>
      </c>
      <c r="R554" s="136" t="s">
        <v>8954</v>
      </c>
      <c r="S554" s="136" t="s">
        <v>8456</v>
      </c>
      <c r="T554" s="138" t="s">
        <v>8955</v>
      </c>
    </row>
    <row r="555" spans="1:20" s="136" customFormat="1" ht="13.6" x14ac:dyDescent="0.2">
      <c r="A555" s="136" t="s">
        <v>8731</v>
      </c>
      <c r="B555" s="147">
        <v>5242</v>
      </c>
      <c r="C555" s="138" t="s">
        <v>8956</v>
      </c>
      <c r="D555" s="138" t="s">
        <v>8956</v>
      </c>
      <c r="E555" s="137" t="s">
        <v>8366</v>
      </c>
      <c r="F555" s="139"/>
      <c r="G555" s="136">
        <v>27253418</v>
      </c>
      <c r="H555" s="136">
        <v>3</v>
      </c>
      <c r="J555" s="136" t="s">
        <v>8367</v>
      </c>
    </row>
    <row r="556" spans="1:20" s="136" customFormat="1" ht="13.6" x14ac:dyDescent="0.2">
      <c r="A556" s="136" t="s">
        <v>8731</v>
      </c>
      <c r="B556" s="147">
        <v>5243</v>
      </c>
      <c r="C556" s="138" t="s">
        <v>8957</v>
      </c>
      <c r="D556" s="138" t="s">
        <v>8957</v>
      </c>
      <c r="E556" s="137" t="s">
        <v>8366</v>
      </c>
      <c r="F556" s="139"/>
      <c r="G556" s="136">
        <v>52010692</v>
      </c>
      <c r="H556" s="136">
        <v>3</v>
      </c>
      <c r="J556" s="136" t="s">
        <v>8367</v>
      </c>
    </row>
    <row r="557" spans="1:20" s="136" customFormat="1" ht="13.6" x14ac:dyDescent="0.2">
      <c r="A557" s="136" t="s">
        <v>8731</v>
      </c>
      <c r="B557" s="147">
        <v>5244</v>
      </c>
      <c r="C557" s="138" t="s">
        <v>8958</v>
      </c>
      <c r="D557" s="138" t="s">
        <v>8958</v>
      </c>
      <c r="E557" s="137" t="s">
        <v>8366</v>
      </c>
      <c r="F557" s="139"/>
      <c r="G557" s="136">
        <v>9223007</v>
      </c>
      <c r="H557" s="136">
        <v>3</v>
      </c>
      <c r="J557" s="136" t="s">
        <v>8367</v>
      </c>
    </row>
    <row r="558" spans="1:20" s="136" customFormat="1" ht="13.6" x14ac:dyDescent="0.2">
      <c r="A558" s="136" t="s">
        <v>8731</v>
      </c>
      <c r="B558" s="147">
        <v>5245</v>
      </c>
      <c r="C558" s="138" t="s">
        <v>8959</v>
      </c>
      <c r="D558" s="138" t="s">
        <v>8959</v>
      </c>
      <c r="E558" s="137" t="s">
        <v>8366</v>
      </c>
      <c r="F558" s="139"/>
      <c r="G558" s="136">
        <v>95470346.000000015</v>
      </c>
      <c r="H558" s="136">
        <v>3</v>
      </c>
      <c r="J558" s="136" t="s">
        <v>8367</v>
      </c>
      <c r="R558" s="136" t="s">
        <v>8747</v>
      </c>
      <c r="S558" s="136" t="s">
        <v>8456</v>
      </c>
      <c r="T558" s="138" t="s">
        <v>8745</v>
      </c>
    </row>
    <row r="559" spans="1:20" s="136" customFormat="1" ht="13.6" x14ac:dyDescent="0.2">
      <c r="A559" s="136" t="s">
        <v>8731</v>
      </c>
      <c r="B559" s="147">
        <v>5246</v>
      </c>
      <c r="C559" s="138" t="s">
        <v>8960</v>
      </c>
      <c r="D559" s="138" t="s">
        <v>8960</v>
      </c>
      <c r="E559" s="137" t="s">
        <v>8366</v>
      </c>
      <c r="F559" s="139"/>
      <c r="G559" s="136">
        <v>20777882</v>
      </c>
      <c r="H559" s="136">
        <v>3</v>
      </c>
      <c r="J559" s="136" t="s">
        <v>8367</v>
      </c>
    </row>
    <row r="560" spans="1:20" s="136" customFormat="1" ht="13.6" x14ac:dyDescent="0.2">
      <c r="A560" s="136" t="s">
        <v>8731</v>
      </c>
      <c r="B560" s="147">
        <v>5247</v>
      </c>
      <c r="C560" s="138" t="s">
        <v>8961</v>
      </c>
      <c r="D560" s="138" t="s">
        <v>8961</v>
      </c>
      <c r="E560" s="137" t="s">
        <v>8366</v>
      </c>
      <c r="F560" s="139"/>
      <c r="G560" s="136">
        <v>58371600</v>
      </c>
      <c r="H560" s="136">
        <v>3</v>
      </c>
      <c r="J560" s="136" t="s">
        <v>8367</v>
      </c>
    </row>
    <row r="561" spans="1:10" s="136" customFormat="1" ht="13.6" x14ac:dyDescent="0.2">
      <c r="A561" s="136" t="s">
        <v>8731</v>
      </c>
      <c r="B561" s="147">
        <v>5249</v>
      </c>
      <c r="C561" s="138" t="s">
        <v>8962</v>
      </c>
      <c r="D561" s="138" t="s">
        <v>8962</v>
      </c>
      <c r="E561" s="137" t="s">
        <v>8366</v>
      </c>
      <c r="F561" s="139"/>
      <c r="G561" s="136">
        <v>11687048</v>
      </c>
      <c r="H561" s="136">
        <v>3</v>
      </c>
      <c r="J561" s="136" t="s">
        <v>8367</v>
      </c>
    </row>
    <row r="562" spans="1:10" s="136" customFormat="1" ht="13.6" x14ac:dyDescent="0.2">
      <c r="A562" s="136" t="s">
        <v>8731</v>
      </c>
      <c r="B562" s="147">
        <v>5251</v>
      </c>
      <c r="C562" s="138" t="s">
        <v>8963</v>
      </c>
      <c r="D562" s="138" t="s">
        <v>8963</v>
      </c>
      <c r="E562" s="137" t="s">
        <v>8366</v>
      </c>
      <c r="F562" s="139"/>
      <c r="G562" s="136">
        <v>46153446</v>
      </c>
      <c r="H562" s="136">
        <v>3</v>
      </c>
      <c r="J562" s="136" t="s">
        <v>8367</v>
      </c>
    </row>
    <row r="563" spans="1:10" s="136" customFormat="1" ht="13.6" x14ac:dyDescent="0.2">
      <c r="A563" s="136" t="s">
        <v>8731</v>
      </c>
      <c r="B563" s="147">
        <v>5252</v>
      </c>
      <c r="C563" s="138" t="s">
        <v>8964</v>
      </c>
      <c r="D563" s="138" t="s">
        <v>8964</v>
      </c>
      <c r="E563" s="137" t="s">
        <v>8366</v>
      </c>
      <c r="F563" s="139"/>
      <c r="G563" s="136">
        <v>21791200</v>
      </c>
      <c r="H563" s="136">
        <v>3</v>
      </c>
      <c r="J563" s="136" t="s">
        <v>8367</v>
      </c>
    </row>
    <row r="564" spans="1:10" s="136" customFormat="1" ht="13.6" x14ac:dyDescent="0.2">
      <c r="A564" s="136" t="s">
        <v>8731</v>
      </c>
      <c r="B564" s="147">
        <v>5253</v>
      </c>
      <c r="C564" s="138" t="s">
        <v>8965</v>
      </c>
      <c r="D564" s="138" t="s">
        <v>8965</v>
      </c>
      <c r="E564" s="137" t="s">
        <v>8366</v>
      </c>
      <c r="F564" s="139"/>
      <c r="G564" s="136">
        <v>18184063</v>
      </c>
      <c r="H564" s="136">
        <v>3</v>
      </c>
      <c r="J564" s="136" t="s">
        <v>8367</v>
      </c>
    </row>
    <row r="565" spans="1:10" s="136" customFormat="1" ht="13.6" x14ac:dyDescent="0.2">
      <c r="A565" s="136" t="s">
        <v>8731</v>
      </c>
      <c r="B565" s="147">
        <v>5254</v>
      </c>
      <c r="C565" s="138" t="s">
        <v>8966</v>
      </c>
      <c r="D565" s="138" t="s">
        <v>8966</v>
      </c>
      <c r="E565" s="137" t="s">
        <v>8366</v>
      </c>
      <c r="F565" s="139"/>
      <c r="G565" s="136">
        <v>20446442</v>
      </c>
      <c r="H565" s="136">
        <v>3</v>
      </c>
      <c r="J565" s="136" t="s">
        <v>8367</v>
      </c>
    </row>
    <row r="566" spans="1:10" s="136" customFormat="1" ht="13.6" x14ac:dyDescent="0.2">
      <c r="A566" s="136" t="s">
        <v>8731</v>
      </c>
      <c r="B566" s="147">
        <v>5256</v>
      </c>
      <c r="C566" s="138" t="s">
        <v>8967</v>
      </c>
      <c r="D566" s="138" t="s">
        <v>8967</v>
      </c>
      <c r="E566" s="137" t="s">
        <v>8366</v>
      </c>
      <c r="F566" s="139"/>
      <c r="G566" s="136">
        <v>18483273</v>
      </c>
      <c r="H566" s="136">
        <v>3</v>
      </c>
      <c r="J566" s="136" t="s">
        <v>8367</v>
      </c>
    </row>
    <row r="567" spans="1:10" s="136" customFormat="1" ht="13.6" x14ac:dyDescent="0.2">
      <c r="A567" s="136" t="s">
        <v>8731</v>
      </c>
      <c r="B567" s="147">
        <v>5257</v>
      </c>
      <c r="C567" s="138" t="s">
        <v>8968</v>
      </c>
      <c r="D567" s="138" t="s">
        <v>8968</v>
      </c>
      <c r="E567" s="137" t="s">
        <v>8366</v>
      </c>
      <c r="F567" s="139"/>
      <c r="G567" s="136">
        <v>39342355</v>
      </c>
      <c r="H567" s="136">
        <v>3</v>
      </c>
      <c r="J567" s="136" t="s">
        <v>8367</v>
      </c>
    </row>
    <row r="568" spans="1:10" s="136" customFormat="1" ht="13.6" x14ac:dyDescent="0.2">
      <c r="A568" s="136" t="s">
        <v>8731</v>
      </c>
      <c r="B568" s="147">
        <v>5258</v>
      </c>
      <c r="C568" s="138" t="s">
        <v>8969</v>
      </c>
      <c r="D568" s="138" t="s">
        <v>8969</v>
      </c>
      <c r="E568" s="137" t="s">
        <v>8366</v>
      </c>
      <c r="F568" s="139"/>
      <c r="G568" s="136">
        <v>21097485</v>
      </c>
      <c r="H568" s="136">
        <v>3</v>
      </c>
      <c r="J568" s="136" t="s">
        <v>8367</v>
      </c>
    </row>
    <row r="569" spans="1:10" s="136" customFormat="1" ht="13.6" x14ac:dyDescent="0.2">
      <c r="A569" s="136" t="s">
        <v>8731</v>
      </c>
      <c r="B569" s="147">
        <v>5259</v>
      </c>
      <c r="C569" s="138" t="s">
        <v>8970</v>
      </c>
      <c r="D569" s="138" t="s">
        <v>8970</v>
      </c>
      <c r="E569" s="137" t="s">
        <v>8366</v>
      </c>
      <c r="F569" s="139"/>
      <c r="G569" s="136">
        <v>17565194</v>
      </c>
      <c r="H569" s="136">
        <v>3</v>
      </c>
      <c r="J569" s="136" t="s">
        <v>8367</v>
      </c>
    </row>
    <row r="570" spans="1:10" s="136" customFormat="1" ht="13.6" x14ac:dyDescent="0.2">
      <c r="A570" s="136" t="s">
        <v>8731</v>
      </c>
      <c r="B570" s="147">
        <v>5260</v>
      </c>
      <c r="C570" s="138" t="s">
        <v>8971</v>
      </c>
      <c r="D570" s="138" t="s">
        <v>8971</v>
      </c>
      <c r="E570" s="137" t="s">
        <v>8366</v>
      </c>
      <c r="F570" s="139"/>
      <c r="G570" s="136">
        <v>45987138.000000007</v>
      </c>
      <c r="H570" s="136">
        <v>3</v>
      </c>
      <c r="J570" s="136" t="s">
        <v>8367</v>
      </c>
    </row>
    <row r="571" spans="1:10" s="136" customFormat="1" ht="13.6" x14ac:dyDescent="0.2">
      <c r="A571" s="136" t="s">
        <v>8731</v>
      </c>
      <c r="B571" s="147">
        <v>5261</v>
      </c>
      <c r="C571" s="138" t="s">
        <v>8972</v>
      </c>
      <c r="D571" s="138" t="s">
        <v>8972</v>
      </c>
      <c r="E571" s="137" t="s">
        <v>8366</v>
      </c>
      <c r="F571" s="139"/>
      <c r="G571" s="136">
        <v>6878411</v>
      </c>
      <c r="H571" s="136">
        <v>3</v>
      </c>
      <c r="J571" s="136" t="s">
        <v>8367</v>
      </c>
    </row>
    <row r="572" spans="1:10" s="136" customFormat="1" ht="13.6" x14ac:dyDescent="0.2">
      <c r="A572" s="136" t="s">
        <v>8731</v>
      </c>
      <c r="B572" s="147">
        <v>5262</v>
      </c>
      <c r="C572" s="138" t="s">
        <v>8973</v>
      </c>
      <c r="D572" s="138" t="s">
        <v>8973</v>
      </c>
      <c r="E572" s="137" t="s">
        <v>8366</v>
      </c>
      <c r="F572" s="139"/>
      <c r="G572" s="136">
        <v>41595825.000000007</v>
      </c>
      <c r="H572" s="136">
        <v>3</v>
      </c>
      <c r="J572" s="136" t="s">
        <v>8367</v>
      </c>
    </row>
    <row r="573" spans="1:10" s="136" customFormat="1" ht="13.6" x14ac:dyDescent="0.2">
      <c r="A573" s="136" t="s">
        <v>8731</v>
      </c>
      <c r="B573" s="147">
        <v>5263</v>
      </c>
      <c r="C573" s="138" t="s">
        <v>8974</v>
      </c>
      <c r="D573" s="138" t="s">
        <v>8974</v>
      </c>
      <c r="E573" s="137" t="s">
        <v>8366</v>
      </c>
      <c r="F573" s="139"/>
      <c r="G573" s="136">
        <v>56021237</v>
      </c>
      <c r="H573" s="136">
        <v>3</v>
      </c>
      <c r="J573" s="136" t="s">
        <v>8367</v>
      </c>
    </row>
    <row r="574" spans="1:10" s="136" customFormat="1" ht="13.6" x14ac:dyDescent="0.2">
      <c r="A574" s="136" t="s">
        <v>8731</v>
      </c>
      <c r="B574" s="147">
        <v>5264</v>
      </c>
      <c r="C574" s="138" t="s">
        <v>8975</v>
      </c>
      <c r="D574" s="138" t="s">
        <v>8975</v>
      </c>
      <c r="E574" s="137" t="s">
        <v>8366</v>
      </c>
      <c r="F574" s="139"/>
      <c r="G574" s="136">
        <v>10249075</v>
      </c>
      <c r="H574" s="136">
        <v>3</v>
      </c>
      <c r="J574" s="136" t="s">
        <v>8367</v>
      </c>
    </row>
    <row r="575" spans="1:10" s="136" customFormat="1" ht="13.6" x14ac:dyDescent="0.2">
      <c r="A575" s="136" t="s">
        <v>8731</v>
      </c>
      <c r="B575" s="147">
        <v>5265</v>
      </c>
      <c r="C575" s="138" t="s">
        <v>8976</v>
      </c>
      <c r="D575" s="138" t="s">
        <v>8976</v>
      </c>
      <c r="E575" s="137" t="s">
        <v>8366</v>
      </c>
      <c r="F575" s="139"/>
      <c r="G575" s="136">
        <v>16594889</v>
      </c>
      <c r="H575" s="136">
        <v>3</v>
      </c>
      <c r="J575" s="136" t="s">
        <v>8367</v>
      </c>
    </row>
    <row r="576" spans="1:10" s="136" customFormat="1" ht="13.6" x14ac:dyDescent="0.2">
      <c r="A576" s="136" t="s">
        <v>8731</v>
      </c>
      <c r="B576" s="147">
        <v>5266</v>
      </c>
      <c r="C576" s="138" t="s">
        <v>8977</v>
      </c>
      <c r="D576" s="138" t="s">
        <v>8977</v>
      </c>
      <c r="E576" s="137" t="s">
        <v>8366</v>
      </c>
      <c r="F576" s="139"/>
      <c r="G576" s="136">
        <v>40331291</v>
      </c>
      <c r="H576" s="136">
        <v>3</v>
      </c>
      <c r="J576" s="136" t="s">
        <v>8367</v>
      </c>
    </row>
    <row r="577" spans="1:20" s="136" customFormat="1" ht="13.6" x14ac:dyDescent="0.2">
      <c r="A577" s="136" t="s">
        <v>8731</v>
      </c>
      <c r="B577" s="147">
        <v>5267</v>
      </c>
      <c r="C577" s="138" t="s">
        <v>8978</v>
      </c>
      <c r="D577" s="138" t="s">
        <v>8978</v>
      </c>
      <c r="E577" s="137" t="s">
        <v>8366</v>
      </c>
      <c r="F577" s="139"/>
      <c r="G577" s="136">
        <v>43875516</v>
      </c>
      <c r="H577" s="136">
        <v>3</v>
      </c>
      <c r="J577" s="136" t="s">
        <v>8367</v>
      </c>
    </row>
    <row r="578" spans="1:20" s="136" customFormat="1" ht="13.6" x14ac:dyDescent="0.2">
      <c r="A578" s="136" t="s">
        <v>8731</v>
      </c>
      <c r="B578" s="147">
        <v>5901</v>
      </c>
      <c r="C578" s="138" t="s">
        <v>8979</v>
      </c>
      <c r="D578" s="138" t="s">
        <v>8979</v>
      </c>
      <c r="E578" s="137" t="s">
        <v>8366</v>
      </c>
      <c r="F578" s="139"/>
      <c r="G578" s="136">
        <v>95909901.000000015</v>
      </c>
      <c r="H578" s="136">
        <v>3</v>
      </c>
      <c r="J578" s="136" t="s">
        <v>8367</v>
      </c>
    </row>
    <row r="579" spans="1:20" s="136" customFormat="1" ht="13.6" x14ac:dyDescent="0.2">
      <c r="A579" s="136" t="s">
        <v>8731</v>
      </c>
      <c r="B579" s="147">
        <v>5902</v>
      </c>
      <c r="C579" s="138" t="s">
        <v>8980</v>
      </c>
      <c r="D579" s="138" t="s">
        <v>8980</v>
      </c>
      <c r="E579" s="137" t="s">
        <v>8366</v>
      </c>
      <c r="F579" s="139"/>
      <c r="G579" s="136">
        <v>65770900</v>
      </c>
      <c r="H579" s="136">
        <v>3</v>
      </c>
      <c r="J579" s="136" t="s">
        <v>8367</v>
      </c>
    </row>
    <row r="580" spans="1:20" s="136" customFormat="1" ht="13.6" x14ac:dyDescent="0.2">
      <c r="A580" s="136" t="s">
        <v>8731</v>
      </c>
      <c r="B580" s="147">
        <v>5903</v>
      </c>
      <c r="C580" s="138" t="s">
        <v>8981</v>
      </c>
      <c r="D580" s="138" t="s">
        <v>8981</v>
      </c>
      <c r="E580" s="137" t="s">
        <v>8366</v>
      </c>
      <c r="F580" s="139"/>
      <c r="G580" s="136">
        <v>33805228</v>
      </c>
      <c r="H580" s="136">
        <v>3</v>
      </c>
      <c r="J580" s="136" t="s">
        <v>8367</v>
      </c>
    </row>
    <row r="581" spans="1:20" s="136" customFormat="1" ht="13.6" x14ac:dyDescent="0.2">
      <c r="A581" s="136" t="s">
        <v>8731</v>
      </c>
      <c r="B581" s="147">
        <v>5904</v>
      </c>
      <c r="C581" s="138" t="s">
        <v>8982</v>
      </c>
      <c r="D581" s="138" t="s">
        <v>8982</v>
      </c>
      <c r="E581" s="137" t="s">
        <v>8366</v>
      </c>
      <c r="F581" s="139"/>
      <c r="G581" s="136">
        <v>68450233</v>
      </c>
      <c r="H581" s="136">
        <v>3</v>
      </c>
      <c r="J581" s="136" t="s">
        <v>8367</v>
      </c>
    </row>
    <row r="582" spans="1:20" s="136" customFormat="1" ht="13.6" x14ac:dyDescent="0.2">
      <c r="A582" s="136" t="s">
        <v>8731</v>
      </c>
      <c r="B582" s="147">
        <v>5905</v>
      </c>
      <c r="C582" s="138" t="s">
        <v>8983</v>
      </c>
      <c r="D582" s="138" t="s">
        <v>8983</v>
      </c>
      <c r="E582" s="137" t="s">
        <v>8366</v>
      </c>
      <c r="F582" s="139"/>
      <c r="G582" s="136">
        <v>21204130</v>
      </c>
      <c r="H582" s="136">
        <v>3</v>
      </c>
      <c r="J582" s="136" t="s">
        <v>8367</v>
      </c>
    </row>
    <row r="583" spans="1:20" s="136" customFormat="1" ht="13.6" x14ac:dyDescent="0.2">
      <c r="A583" s="136" t="s">
        <v>8984</v>
      </c>
      <c r="B583" s="147">
        <v>6001</v>
      </c>
      <c r="C583" s="138" t="s">
        <v>8985</v>
      </c>
      <c r="D583" s="138" t="s">
        <v>8985</v>
      </c>
      <c r="E583" s="137" t="s">
        <v>8366</v>
      </c>
      <c r="F583" s="139"/>
      <c r="G583" s="136">
        <v>82469268</v>
      </c>
      <c r="H583" s="136">
        <v>3</v>
      </c>
      <c r="J583" s="136" t="s">
        <v>8367</v>
      </c>
    </row>
    <row r="584" spans="1:20" s="136" customFormat="1" ht="13.6" x14ac:dyDescent="0.2">
      <c r="A584" s="136" t="s">
        <v>8984</v>
      </c>
      <c r="B584" s="147">
        <v>6002</v>
      </c>
      <c r="C584" s="138" t="s">
        <v>8986</v>
      </c>
      <c r="D584" s="138" t="s">
        <v>8986</v>
      </c>
      <c r="E584" s="137" t="s">
        <v>8366</v>
      </c>
      <c r="F584" s="139"/>
      <c r="G584" s="136">
        <v>63079443</v>
      </c>
      <c r="H584" s="136">
        <v>2</v>
      </c>
      <c r="J584" s="136" t="s">
        <v>8367</v>
      </c>
    </row>
    <row r="585" spans="1:20" s="136" customFormat="1" ht="13.6" x14ac:dyDescent="0.2">
      <c r="A585" s="136" t="s">
        <v>8984</v>
      </c>
      <c r="B585" s="147">
        <v>6003</v>
      </c>
      <c r="C585" s="138" t="s">
        <v>8987</v>
      </c>
      <c r="D585" s="138" t="s">
        <v>8987</v>
      </c>
      <c r="E585" s="137" t="s">
        <v>8366</v>
      </c>
      <c r="F585" s="139"/>
      <c r="G585" s="136">
        <v>21543478</v>
      </c>
      <c r="H585" s="136">
        <v>3</v>
      </c>
      <c r="J585" s="136" t="s">
        <v>8367</v>
      </c>
    </row>
    <row r="586" spans="1:20" s="136" customFormat="1" ht="13.6" x14ac:dyDescent="0.2">
      <c r="A586" s="136" t="s">
        <v>8984</v>
      </c>
      <c r="B586" s="147">
        <v>6004</v>
      </c>
      <c r="C586" s="138" t="s">
        <v>8988</v>
      </c>
      <c r="D586" s="138" t="s">
        <v>8988</v>
      </c>
      <c r="E586" s="137" t="s">
        <v>8366</v>
      </c>
      <c r="F586" s="139"/>
      <c r="G586" s="136">
        <v>160278000</v>
      </c>
      <c r="H586" s="136">
        <v>3</v>
      </c>
      <c r="J586" s="136" t="s">
        <v>8367</v>
      </c>
    </row>
    <row r="587" spans="1:20" s="136" customFormat="1" ht="13.6" x14ac:dyDescent="0.2">
      <c r="A587" s="136" t="s">
        <v>8984</v>
      </c>
      <c r="B587" s="147">
        <v>6005</v>
      </c>
      <c r="C587" s="138" t="s">
        <v>8989</v>
      </c>
      <c r="D587" s="138" t="s">
        <v>8989</v>
      </c>
      <c r="E587" s="137" t="s">
        <v>8366</v>
      </c>
      <c r="F587" s="139"/>
      <c r="G587" s="136">
        <v>26373951</v>
      </c>
      <c r="H587" s="136">
        <v>3</v>
      </c>
      <c r="J587" s="136" t="s">
        <v>8367</v>
      </c>
      <c r="R587" s="136" t="s">
        <v>8990</v>
      </c>
      <c r="S587" s="136" t="s">
        <v>8367</v>
      </c>
      <c r="T587" s="138" t="s">
        <v>8991</v>
      </c>
    </row>
    <row r="588" spans="1:20" s="136" customFormat="1" ht="13.6" x14ac:dyDescent="0.2">
      <c r="A588" s="136" t="s">
        <v>8984</v>
      </c>
      <c r="B588" s="147">
        <v>6006</v>
      </c>
      <c r="C588" s="138" t="s">
        <v>8992</v>
      </c>
      <c r="D588" s="138" t="s">
        <v>8992</v>
      </c>
      <c r="E588" s="137" t="s">
        <v>8366</v>
      </c>
      <c r="F588" s="139"/>
      <c r="G588" s="136">
        <v>723227948.99999988</v>
      </c>
      <c r="H588" s="136">
        <v>2</v>
      </c>
      <c r="J588" s="136" t="s">
        <v>8367</v>
      </c>
    </row>
    <row r="589" spans="1:20" s="136" customFormat="1" ht="13.6" x14ac:dyDescent="0.2">
      <c r="A589" s="136" t="s">
        <v>8984</v>
      </c>
      <c r="B589" s="147">
        <v>6007</v>
      </c>
      <c r="C589" s="138" t="s">
        <v>8993</v>
      </c>
      <c r="D589" s="138" t="s">
        <v>8993</v>
      </c>
      <c r="E589" s="137" t="s">
        <v>8366</v>
      </c>
      <c r="F589" s="139"/>
      <c r="G589" s="136">
        <v>294946072</v>
      </c>
      <c r="H589" s="136">
        <v>3</v>
      </c>
      <c r="J589" s="136" t="s">
        <v>8367</v>
      </c>
    </row>
    <row r="590" spans="1:20" s="136" customFormat="1" ht="13.6" x14ac:dyDescent="0.2">
      <c r="A590" s="136" t="s">
        <v>8984</v>
      </c>
      <c r="B590" s="147">
        <v>6008</v>
      </c>
      <c r="C590" s="138" t="s">
        <v>8994</v>
      </c>
      <c r="D590" s="138" t="s">
        <v>8994</v>
      </c>
      <c r="E590" s="137" t="s">
        <v>8366</v>
      </c>
      <c r="F590" s="139"/>
      <c r="G590" s="136">
        <v>32713380.000000004</v>
      </c>
      <c r="H590" s="136">
        <v>3</v>
      </c>
      <c r="J590" s="136" t="s">
        <v>8367</v>
      </c>
    </row>
    <row r="591" spans="1:20" s="136" customFormat="1" ht="13.6" x14ac:dyDescent="0.2">
      <c r="A591" s="136" t="s">
        <v>8984</v>
      </c>
      <c r="B591" s="147">
        <v>6009</v>
      </c>
      <c r="C591" s="138" t="s">
        <v>8995</v>
      </c>
      <c r="D591" s="138" t="s">
        <v>8995</v>
      </c>
      <c r="E591" s="137" t="s">
        <v>8366</v>
      </c>
      <c r="F591" s="139"/>
      <c r="G591" s="136">
        <v>19066614</v>
      </c>
      <c r="H591" s="136">
        <v>3</v>
      </c>
      <c r="J591" s="136" t="s">
        <v>8367</v>
      </c>
      <c r="R591" s="136" t="s">
        <v>8996</v>
      </c>
      <c r="S591" s="136" t="s">
        <v>8456</v>
      </c>
      <c r="T591" s="138" t="s">
        <v>8997</v>
      </c>
    </row>
    <row r="592" spans="1:20" s="136" customFormat="1" ht="13.6" x14ac:dyDescent="0.2">
      <c r="A592" s="136" t="s">
        <v>8984</v>
      </c>
      <c r="B592" s="147">
        <v>6010</v>
      </c>
      <c r="C592" s="138" t="s">
        <v>8998</v>
      </c>
      <c r="D592" s="138" t="s">
        <v>8998</v>
      </c>
      <c r="E592" s="137" t="s">
        <v>8366</v>
      </c>
      <c r="F592" s="139"/>
      <c r="G592" s="136">
        <v>67504685</v>
      </c>
      <c r="H592" s="136">
        <v>3</v>
      </c>
      <c r="J592" s="136" t="s">
        <v>8367</v>
      </c>
    </row>
    <row r="593" spans="1:20" s="136" customFormat="1" ht="13.6" x14ac:dyDescent="0.2">
      <c r="A593" s="136" t="s">
        <v>8984</v>
      </c>
      <c r="B593" s="147">
        <v>6011</v>
      </c>
      <c r="C593" s="138" t="s">
        <v>8999</v>
      </c>
      <c r="D593" s="138" t="s">
        <v>8999</v>
      </c>
      <c r="E593" s="137" t="s">
        <v>8366</v>
      </c>
      <c r="F593" s="139"/>
      <c r="G593" s="136">
        <v>164249800</v>
      </c>
      <c r="H593" s="136">
        <v>2</v>
      </c>
      <c r="J593" s="136" t="s">
        <v>8367</v>
      </c>
    </row>
    <row r="594" spans="1:20" s="136" customFormat="1" ht="13.6" x14ac:dyDescent="0.2">
      <c r="A594" s="136" t="s">
        <v>8984</v>
      </c>
      <c r="B594" s="147">
        <v>6012</v>
      </c>
      <c r="C594" s="138" t="s">
        <v>9000</v>
      </c>
      <c r="D594" s="138" t="s">
        <v>9000</v>
      </c>
      <c r="E594" s="137" t="s">
        <v>8366</v>
      </c>
      <c r="F594" s="139"/>
      <c r="G594" s="136">
        <v>50124877</v>
      </c>
      <c r="H594" s="136">
        <v>3</v>
      </c>
      <c r="J594" s="136" t="s">
        <v>8367</v>
      </c>
      <c r="R594" s="136" t="s">
        <v>8996</v>
      </c>
      <c r="S594" s="136" t="s">
        <v>8456</v>
      </c>
      <c r="T594" s="138" t="s">
        <v>8997</v>
      </c>
    </row>
    <row r="595" spans="1:20" s="136" customFormat="1" ht="13.6" x14ac:dyDescent="0.2">
      <c r="A595" s="136" t="s">
        <v>8984</v>
      </c>
      <c r="B595" s="147">
        <v>6013</v>
      </c>
      <c r="C595" s="138" t="s">
        <v>9001</v>
      </c>
      <c r="D595" s="138" t="s">
        <v>9001</v>
      </c>
      <c r="E595" s="137" t="s">
        <v>8366</v>
      </c>
      <c r="F595" s="139"/>
      <c r="G595" s="136">
        <v>22678503.999999996</v>
      </c>
      <c r="H595" s="136">
        <v>3</v>
      </c>
      <c r="J595" s="136" t="s">
        <v>8367</v>
      </c>
    </row>
    <row r="596" spans="1:20" s="136" customFormat="1" ht="13.6" x14ac:dyDescent="0.2">
      <c r="A596" s="136" t="s">
        <v>8984</v>
      </c>
      <c r="B596" s="147">
        <v>6014</v>
      </c>
      <c r="C596" s="138" t="s">
        <v>9002</v>
      </c>
      <c r="D596" s="138" t="s">
        <v>9002</v>
      </c>
      <c r="E596" s="137" t="s">
        <v>8366</v>
      </c>
      <c r="F596" s="139"/>
      <c r="G596" s="136">
        <v>497885690.00000006</v>
      </c>
      <c r="H596" s="136">
        <v>2</v>
      </c>
      <c r="J596" s="136" t="s">
        <v>8367</v>
      </c>
    </row>
    <row r="597" spans="1:20" s="136" customFormat="1" ht="13.6" x14ac:dyDescent="0.2">
      <c r="A597" s="136" t="s">
        <v>8984</v>
      </c>
      <c r="B597" s="147">
        <v>6015</v>
      </c>
      <c r="C597" s="138" t="s">
        <v>8991</v>
      </c>
      <c r="D597" s="138" t="s">
        <v>8991</v>
      </c>
      <c r="E597" s="137" t="s">
        <v>8366</v>
      </c>
      <c r="F597" s="139"/>
      <c r="G597" s="136">
        <v>1440374806</v>
      </c>
      <c r="H597" s="136">
        <v>1</v>
      </c>
      <c r="J597" s="136" t="s">
        <v>8367</v>
      </c>
      <c r="L597" s="136" t="s">
        <v>9003</v>
      </c>
      <c r="M597" s="136" t="s">
        <v>8367</v>
      </c>
      <c r="N597" s="138" t="s">
        <v>8991</v>
      </c>
      <c r="R597" s="136" t="s">
        <v>8990</v>
      </c>
      <c r="S597" s="136" t="s">
        <v>8367</v>
      </c>
      <c r="T597" s="138" t="s">
        <v>8991</v>
      </c>
    </row>
    <row r="598" spans="1:20" s="136" customFormat="1" ht="13.6" x14ac:dyDescent="0.2">
      <c r="A598" s="136" t="s">
        <v>8984</v>
      </c>
      <c r="B598" s="147">
        <v>6016</v>
      </c>
      <c r="C598" s="138" t="s">
        <v>9004</v>
      </c>
      <c r="D598" s="138" t="s">
        <v>9004</v>
      </c>
      <c r="E598" s="137" t="s">
        <v>8366</v>
      </c>
      <c r="F598" s="139"/>
      <c r="G598" s="136">
        <v>136114918</v>
      </c>
      <c r="H598" s="136">
        <v>3</v>
      </c>
      <c r="J598" s="136" t="s">
        <v>8367</v>
      </c>
    </row>
    <row r="599" spans="1:20" s="136" customFormat="1" ht="13.6" x14ac:dyDescent="0.2">
      <c r="A599" s="136" t="s">
        <v>8984</v>
      </c>
      <c r="B599" s="147">
        <v>6017</v>
      </c>
      <c r="C599" s="138" t="s">
        <v>9005</v>
      </c>
      <c r="D599" s="138" t="s">
        <v>9005</v>
      </c>
      <c r="E599" s="137" t="s">
        <v>8366</v>
      </c>
      <c r="F599" s="139"/>
      <c r="G599" s="136">
        <v>62101739</v>
      </c>
      <c r="H599" s="136">
        <v>3</v>
      </c>
      <c r="J599" s="136" t="s">
        <v>8367</v>
      </c>
    </row>
    <row r="600" spans="1:20" s="136" customFormat="1" ht="13.6" x14ac:dyDescent="0.2">
      <c r="A600" s="136" t="s">
        <v>8984</v>
      </c>
      <c r="B600" s="147">
        <v>6018</v>
      </c>
      <c r="C600" s="138" t="s">
        <v>9006</v>
      </c>
      <c r="D600" s="138" t="s">
        <v>9006</v>
      </c>
      <c r="E600" s="137" t="s">
        <v>8366</v>
      </c>
      <c r="F600" s="139"/>
      <c r="G600" s="136">
        <v>102811504</v>
      </c>
      <c r="H600" s="136">
        <v>3</v>
      </c>
      <c r="J600" s="136" t="s">
        <v>8367</v>
      </c>
    </row>
    <row r="601" spans="1:20" s="136" customFormat="1" ht="13.6" x14ac:dyDescent="0.2">
      <c r="A601" s="136" t="s">
        <v>8984</v>
      </c>
      <c r="B601" s="147">
        <v>6019</v>
      </c>
      <c r="C601" s="138" t="s">
        <v>9007</v>
      </c>
      <c r="D601" s="138" t="s">
        <v>9007</v>
      </c>
      <c r="E601" s="137" t="s">
        <v>8366</v>
      </c>
      <c r="F601" s="139"/>
      <c r="G601" s="136">
        <v>127790017</v>
      </c>
      <c r="H601" s="136">
        <v>3</v>
      </c>
      <c r="J601" s="136" t="s">
        <v>8367</v>
      </c>
    </row>
    <row r="602" spans="1:20" s="136" customFormat="1" ht="13.6" x14ac:dyDescent="0.2">
      <c r="A602" s="136" t="s">
        <v>8984</v>
      </c>
      <c r="B602" s="147">
        <v>6020</v>
      </c>
      <c r="C602" s="138" t="s">
        <v>9008</v>
      </c>
      <c r="D602" s="138" t="s">
        <v>9008</v>
      </c>
      <c r="E602" s="137" t="s">
        <v>8366</v>
      </c>
      <c r="F602" s="139"/>
      <c r="G602" s="136">
        <v>92172229</v>
      </c>
      <c r="H602" s="136">
        <v>3</v>
      </c>
      <c r="J602" s="136" t="s">
        <v>8367</v>
      </c>
    </row>
    <row r="603" spans="1:20" s="136" customFormat="1" ht="13.6" x14ac:dyDescent="0.2">
      <c r="A603" s="136" t="s">
        <v>8984</v>
      </c>
      <c r="B603" s="147">
        <v>6021</v>
      </c>
      <c r="C603" s="138" t="s">
        <v>9009</v>
      </c>
      <c r="D603" s="138" t="s">
        <v>9009</v>
      </c>
      <c r="E603" s="137" t="s">
        <v>8366</v>
      </c>
      <c r="F603" s="139"/>
      <c r="G603" s="136">
        <v>68368707</v>
      </c>
      <c r="H603" s="136">
        <v>3</v>
      </c>
      <c r="J603" s="136" t="s">
        <v>8367</v>
      </c>
    </row>
    <row r="604" spans="1:20" s="136" customFormat="1" ht="13.6" x14ac:dyDescent="0.2">
      <c r="A604" s="136" t="s">
        <v>8984</v>
      </c>
      <c r="B604" s="147">
        <v>6022</v>
      </c>
      <c r="C604" s="138" t="s">
        <v>9010</v>
      </c>
      <c r="D604" s="138" t="s">
        <v>9010</v>
      </c>
      <c r="E604" s="137" t="s">
        <v>8366</v>
      </c>
      <c r="F604" s="139"/>
      <c r="G604" s="136">
        <v>187537300</v>
      </c>
      <c r="H604" s="136">
        <v>3</v>
      </c>
      <c r="J604" s="136" t="s">
        <v>8367</v>
      </c>
    </row>
    <row r="605" spans="1:20" s="136" customFormat="1" ht="13.6" x14ac:dyDescent="0.2">
      <c r="A605" s="136" t="s">
        <v>8984</v>
      </c>
      <c r="B605" s="147">
        <v>6023</v>
      </c>
      <c r="C605" s="138" t="s">
        <v>9011</v>
      </c>
      <c r="D605" s="138" t="s">
        <v>9011</v>
      </c>
      <c r="E605" s="137" t="s">
        <v>8366</v>
      </c>
      <c r="F605" s="139"/>
      <c r="G605" s="136">
        <v>475023398</v>
      </c>
      <c r="H605" s="136">
        <v>3</v>
      </c>
      <c r="J605" s="136" t="s">
        <v>8367</v>
      </c>
    </row>
    <row r="606" spans="1:20" s="136" customFormat="1" ht="13.6" x14ac:dyDescent="0.2">
      <c r="A606" s="136" t="s">
        <v>8984</v>
      </c>
      <c r="B606" s="147">
        <v>6024</v>
      </c>
      <c r="C606" s="138" t="s">
        <v>9012</v>
      </c>
      <c r="D606" s="138" t="s">
        <v>9012</v>
      </c>
      <c r="E606" s="137" t="s">
        <v>8366</v>
      </c>
      <c r="F606" s="139"/>
      <c r="G606" s="136">
        <v>64002410</v>
      </c>
      <c r="H606" s="136">
        <v>3</v>
      </c>
      <c r="J606" s="136" t="s">
        <v>8367</v>
      </c>
    </row>
    <row r="607" spans="1:20" s="136" customFormat="1" ht="13.6" x14ac:dyDescent="0.2">
      <c r="A607" s="136" t="s">
        <v>8984</v>
      </c>
      <c r="B607" s="147">
        <v>6025</v>
      </c>
      <c r="C607" s="138" t="s">
        <v>9013</v>
      </c>
      <c r="D607" s="138" t="s">
        <v>9013</v>
      </c>
      <c r="E607" s="137" t="s">
        <v>8366</v>
      </c>
      <c r="F607" s="139"/>
      <c r="G607" s="136">
        <v>7854803.0000000009</v>
      </c>
      <c r="H607" s="136">
        <v>2</v>
      </c>
      <c r="J607" s="136" t="s">
        <v>8367</v>
      </c>
      <c r="R607" s="136" t="s">
        <v>8996</v>
      </c>
      <c r="S607" s="136" t="s">
        <v>8456</v>
      </c>
      <c r="T607" s="138" t="s">
        <v>8997</v>
      </c>
    </row>
    <row r="608" spans="1:20" s="136" customFormat="1" ht="13.6" x14ac:dyDescent="0.2">
      <c r="A608" s="136" t="s">
        <v>8984</v>
      </c>
      <c r="B608" s="147">
        <v>6026</v>
      </c>
      <c r="C608" s="138" t="s">
        <v>9014</v>
      </c>
      <c r="D608" s="138" t="s">
        <v>9014</v>
      </c>
      <c r="E608" s="137" t="s">
        <v>8366</v>
      </c>
      <c r="F608" s="139"/>
      <c r="G608" s="136">
        <v>68382489</v>
      </c>
      <c r="H608" s="136">
        <v>3</v>
      </c>
      <c r="J608" s="136" t="s">
        <v>8367</v>
      </c>
    </row>
    <row r="609" spans="1:20" s="136" customFormat="1" ht="13.6" x14ac:dyDescent="0.2">
      <c r="A609" s="136" t="s">
        <v>8984</v>
      </c>
      <c r="B609" s="147">
        <v>6027</v>
      </c>
      <c r="C609" s="138" t="s">
        <v>9015</v>
      </c>
      <c r="D609" s="138" t="s">
        <v>9015</v>
      </c>
      <c r="E609" s="137" t="s">
        <v>8366</v>
      </c>
      <c r="F609" s="139"/>
      <c r="G609" s="136">
        <v>52234092</v>
      </c>
      <c r="H609" s="136">
        <v>3</v>
      </c>
      <c r="J609" s="136" t="s">
        <v>8367</v>
      </c>
    </row>
    <row r="610" spans="1:20" s="136" customFormat="1" ht="13.6" x14ac:dyDescent="0.2">
      <c r="A610" s="136" t="s">
        <v>8984</v>
      </c>
      <c r="B610" s="147">
        <v>6028</v>
      </c>
      <c r="C610" s="138" t="s">
        <v>9016</v>
      </c>
      <c r="D610" s="138" t="s">
        <v>9016</v>
      </c>
      <c r="E610" s="137" t="s">
        <v>8366</v>
      </c>
      <c r="F610" s="139"/>
      <c r="G610" s="136">
        <v>257321222.00000003</v>
      </c>
      <c r="H610" s="136">
        <v>3</v>
      </c>
      <c r="J610" s="136" t="s">
        <v>8367</v>
      </c>
    </row>
    <row r="611" spans="1:20" s="136" customFormat="1" ht="13.6" x14ac:dyDescent="0.2">
      <c r="A611" s="136" t="s">
        <v>8984</v>
      </c>
      <c r="B611" s="147">
        <v>6029</v>
      </c>
      <c r="C611" s="138" t="s">
        <v>9017</v>
      </c>
      <c r="D611" s="138" t="s">
        <v>9017</v>
      </c>
      <c r="E611" s="137" t="s">
        <v>8366</v>
      </c>
      <c r="F611" s="139"/>
      <c r="G611" s="136">
        <v>234042159</v>
      </c>
      <c r="H611" s="136">
        <v>3</v>
      </c>
      <c r="J611" s="136" t="s">
        <v>8367</v>
      </c>
    </row>
    <row r="612" spans="1:20" s="136" customFormat="1" ht="13.6" x14ac:dyDescent="0.2">
      <c r="A612" s="136" t="s">
        <v>8984</v>
      </c>
      <c r="B612" s="147">
        <v>6030</v>
      </c>
      <c r="C612" s="138" t="s">
        <v>9018</v>
      </c>
      <c r="D612" s="138" t="s">
        <v>9018</v>
      </c>
      <c r="E612" s="137" t="s">
        <v>8366</v>
      </c>
      <c r="F612" s="139"/>
      <c r="G612" s="136">
        <v>146991449</v>
      </c>
      <c r="H612" s="136">
        <v>3</v>
      </c>
      <c r="J612" s="136" t="s">
        <v>8367</v>
      </c>
    </row>
    <row r="613" spans="1:20" s="136" customFormat="1" ht="13.6" x14ac:dyDescent="0.2">
      <c r="A613" s="136" t="s">
        <v>8984</v>
      </c>
      <c r="B613" s="147">
        <v>6031</v>
      </c>
      <c r="C613" s="138" t="s">
        <v>9019</v>
      </c>
      <c r="D613" s="138" t="s">
        <v>9019</v>
      </c>
      <c r="E613" s="137" t="s">
        <v>8366</v>
      </c>
      <c r="F613" s="139"/>
      <c r="G613" s="136">
        <v>39220300</v>
      </c>
      <c r="H613" s="136">
        <v>3</v>
      </c>
      <c r="J613" s="136" t="s">
        <v>8367</v>
      </c>
    </row>
    <row r="614" spans="1:20" s="136" customFormat="1" ht="13.6" x14ac:dyDescent="0.2">
      <c r="A614" s="136" t="s">
        <v>8984</v>
      </c>
      <c r="B614" s="147">
        <v>6032</v>
      </c>
      <c r="C614" s="138" t="s">
        <v>9020</v>
      </c>
      <c r="D614" s="138" t="s">
        <v>9020</v>
      </c>
      <c r="E614" s="137" t="s">
        <v>8366</v>
      </c>
      <c r="F614" s="139"/>
      <c r="G614" s="136">
        <v>12765181</v>
      </c>
      <c r="H614" s="136">
        <v>3</v>
      </c>
      <c r="J614" s="136" t="s">
        <v>8367</v>
      </c>
      <c r="R614" s="136" t="s">
        <v>8996</v>
      </c>
      <c r="S614" s="136" t="s">
        <v>8456</v>
      </c>
      <c r="T614" s="138" t="s">
        <v>8997</v>
      </c>
    </row>
    <row r="615" spans="1:20" s="136" customFormat="1" ht="13.6" x14ac:dyDescent="0.2">
      <c r="A615" s="136" t="s">
        <v>8984</v>
      </c>
      <c r="B615" s="147">
        <v>6033</v>
      </c>
      <c r="C615" s="138" t="s">
        <v>9021</v>
      </c>
      <c r="D615" s="138" t="s">
        <v>9021</v>
      </c>
      <c r="E615" s="137" t="s">
        <v>8366</v>
      </c>
      <c r="F615" s="139"/>
      <c r="G615" s="136">
        <v>144541000</v>
      </c>
      <c r="H615" s="136">
        <v>3</v>
      </c>
      <c r="J615" s="136" t="s">
        <v>8367</v>
      </c>
    </row>
    <row r="616" spans="1:20" s="136" customFormat="1" ht="13.6" x14ac:dyDescent="0.2">
      <c r="A616" s="136" t="s">
        <v>8984</v>
      </c>
      <c r="B616" s="147">
        <v>6034</v>
      </c>
      <c r="C616" s="138" t="s">
        <v>9022</v>
      </c>
      <c r="D616" s="138" t="s">
        <v>9022</v>
      </c>
      <c r="E616" s="137" t="s">
        <v>8366</v>
      </c>
      <c r="F616" s="139"/>
      <c r="G616" s="136">
        <v>49795017</v>
      </c>
      <c r="H616" s="136">
        <v>3</v>
      </c>
      <c r="J616" s="136" t="s">
        <v>8367</v>
      </c>
    </row>
    <row r="617" spans="1:20" s="136" customFormat="1" ht="13.6" x14ac:dyDescent="0.2">
      <c r="A617" s="136" t="s">
        <v>8984</v>
      </c>
      <c r="B617" s="147">
        <v>6035</v>
      </c>
      <c r="C617" s="138" t="s">
        <v>9023</v>
      </c>
      <c r="D617" s="138" t="s">
        <v>9023</v>
      </c>
      <c r="E617" s="137" t="s">
        <v>8366</v>
      </c>
      <c r="F617" s="139"/>
      <c r="G617" s="136">
        <v>132237259</v>
      </c>
      <c r="H617" s="136">
        <v>3</v>
      </c>
      <c r="J617" s="136" t="s">
        <v>8367</v>
      </c>
    </row>
    <row r="618" spans="1:20" s="136" customFormat="1" ht="13.6" x14ac:dyDescent="0.2">
      <c r="A618" s="136" t="s">
        <v>8984</v>
      </c>
      <c r="B618" s="147">
        <v>6036</v>
      </c>
      <c r="C618" s="138" t="s">
        <v>9024</v>
      </c>
      <c r="D618" s="138" t="s">
        <v>9024</v>
      </c>
      <c r="E618" s="137" t="s">
        <v>8366</v>
      </c>
      <c r="F618" s="139"/>
      <c r="G618" s="136">
        <v>432037418.00000006</v>
      </c>
      <c r="H618" s="136">
        <v>2</v>
      </c>
      <c r="J618" s="136" t="s">
        <v>8367</v>
      </c>
    </row>
    <row r="619" spans="1:20" s="136" customFormat="1" ht="13.6" x14ac:dyDescent="0.2">
      <c r="A619" s="136" t="s">
        <v>8984</v>
      </c>
      <c r="B619" s="147">
        <v>6037</v>
      </c>
      <c r="C619" s="138" t="s">
        <v>9025</v>
      </c>
      <c r="D619" s="138" t="s">
        <v>9025</v>
      </c>
      <c r="E619" s="137" t="s">
        <v>8366</v>
      </c>
      <c r="F619" s="139"/>
      <c r="G619" s="136">
        <v>69629197</v>
      </c>
      <c r="H619" s="136">
        <v>3</v>
      </c>
      <c r="J619" s="136" t="s">
        <v>8367</v>
      </c>
    </row>
    <row r="620" spans="1:20" s="136" customFormat="1" ht="13.6" x14ac:dyDescent="0.2">
      <c r="A620" s="136" t="s">
        <v>8984</v>
      </c>
      <c r="B620" s="147">
        <v>6038</v>
      </c>
      <c r="C620" s="138" t="s">
        <v>9026</v>
      </c>
      <c r="D620" s="138" t="s">
        <v>9026</v>
      </c>
      <c r="E620" s="137" t="s">
        <v>8366</v>
      </c>
      <c r="F620" s="139"/>
      <c r="G620" s="136">
        <v>36865800</v>
      </c>
      <c r="H620" s="136">
        <v>3</v>
      </c>
      <c r="J620" s="136" t="s">
        <v>8367</v>
      </c>
    </row>
    <row r="621" spans="1:20" s="136" customFormat="1" ht="13.6" x14ac:dyDescent="0.2">
      <c r="A621" s="136" t="s">
        <v>8984</v>
      </c>
      <c r="B621" s="147">
        <v>6039</v>
      </c>
      <c r="C621" s="138" t="s">
        <v>9027</v>
      </c>
      <c r="D621" s="138" t="s">
        <v>9027</v>
      </c>
      <c r="E621" s="137" t="s">
        <v>8366</v>
      </c>
      <c r="F621" s="139"/>
      <c r="G621" s="136">
        <v>81165796</v>
      </c>
      <c r="H621" s="136">
        <v>3</v>
      </c>
      <c r="J621" s="136" t="s">
        <v>8367</v>
      </c>
    </row>
    <row r="622" spans="1:20" s="136" customFormat="1" ht="13.6" x14ac:dyDescent="0.2">
      <c r="A622" s="136" t="s">
        <v>8984</v>
      </c>
      <c r="B622" s="147">
        <v>6040</v>
      </c>
      <c r="C622" s="138" t="s">
        <v>9028</v>
      </c>
      <c r="D622" s="138" t="s">
        <v>9028</v>
      </c>
      <c r="E622" s="137" t="s">
        <v>8366</v>
      </c>
      <c r="F622" s="139"/>
      <c r="G622" s="136">
        <v>42316124</v>
      </c>
      <c r="H622" s="136">
        <v>3</v>
      </c>
      <c r="J622" s="136" t="s">
        <v>8367</v>
      </c>
    </row>
    <row r="623" spans="1:20" s="136" customFormat="1" ht="13.6" x14ac:dyDescent="0.2">
      <c r="A623" s="136" t="s">
        <v>8984</v>
      </c>
      <c r="B623" s="147">
        <v>6041</v>
      </c>
      <c r="C623" s="138" t="s">
        <v>9029</v>
      </c>
      <c r="D623" s="138" t="s">
        <v>9029</v>
      </c>
      <c r="E623" s="137" t="s">
        <v>8366</v>
      </c>
      <c r="F623" s="139"/>
      <c r="G623" s="136">
        <v>15809460.999999998</v>
      </c>
      <c r="H623" s="136">
        <v>3</v>
      </c>
      <c r="J623" s="136" t="s">
        <v>8367</v>
      </c>
    </row>
    <row r="624" spans="1:20" s="136" customFormat="1" ht="13.6" x14ac:dyDescent="0.2">
      <c r="A624" s="136" t="s">
        <v>8984</v>
      </c>
      <c r="B624" s="147">
        <v>6042</v>
      </c>
      <c r="C624" s="138" t="s">
        <v>9030</v>
      </c>
      <c r="D624" s="138" t="s">
        <v>9030</v>
      </c>
      <c r="E624" s="137" t="s">
        <v>8366</v>
      </c>
      <c r="F624" s="139"/>
      <c r="G624" s="136">
        <v>47942474</v>
      </c>
      <c r="H624" s="136">
        <v>3</v>
      </c>
      <c r="J624" s="136" t="s">
        <v>8367</v>
      </c>
    </row>
    <row r="625" spans="1:20" s="136" customFormat="1" ht="13.6" x14ac:dyDescent="0.2">
      <c r="A625" s="136" t="s">
        <v>8984</v>
      </c>
      <c r="B625" s="147">
        <v>6043</v>
      </c>
      <c r="C625" s="138" t="s">
        <v>9031</v>
      </c>
      <c r="D625" s="138" t="s">
        <v>9031</v>
      </c>
      <c r="E625" s="137" t="s">
        <v>8366</v>
      </c>
      <c r="F625" s="139"/>
      <c r="G625" s="136">
        <v>32074985</v>
      </c>
      <c r="H625" s="136">
        <v>3</v>
      </c>
      <c r="J625" s="136" t="s">
        <v>8367</v>
      </c>
      <c r="R625" s="136" t="s">
        <v>8996</v>
      </c>
      <c r="S625" s="136" t="s">
        <v>8456</v>
      </c>
      <c r="T625" s="138" t="s">
        <v>8997</v>
      </c>
    </row>
    <row r="626" spans="1:20" s="136" customFormat="1" ht="13.6" x14ac:dyDescent="0.2">
      <c r="A626" s="136" t="s">
        <v>8984</v>
      </c>
      <c r="B626" s="147">
        <v>6044</v>
      </c>
      <c r="C626" s="138" t="s">
        <v>9032</v>
      </c>
      <c r="D626" s="138" t="s">
        <v>9032</v>
      </c>
      <c r="E626" s="137" t="s">
        <v>8366</v>
      </c>
      <c r="F626" s="139"/>
      <c r="G626" s="136">
        <v>561692089</v>
      </c>
      <c r="H626" s="136">
        <v>2</v>
      </c>
      <c r="J626" s="136" t="s">
        <v>8367</v>
      </c>
    </row>
    <row r="627" spans="1:20" s="136" customFormat="1" ht="13.6" x14ac:dyDescent="0.2">
      <c r="A627" s="136" t="s">
        <v>8984</v>
      </c>
      <c r="B627" s="147">
        <v>6045</v>
      </c>
      <c r="C627" s="138" t="s">
        <v>9033</v>
      </c>
      <c r="D627" s="138" t="s">
        <v>9033</v>
      </c>
      <c r="E627" s="137" t="s">
        <v>8366</v>
      </c>
      <c r="F627" s="139"/>
      <c r="G627" s="136">
        <v>9738574</v>
      </c>
      <c r="H627" s="136">
        <v>3</v>
      </c>
      <c r="J627" s="136" t="s">
        <v>8367</v>
      </c>
    </row>
    <row r="628" spans="1:20" s="136" customFormat="1" ht="13.6" x14ac:dyDescent="0.2">
      <c r="A628" s="136" t="s">
        <v>8984</v>
      </c>
      <c r="B628" s="147">
        <v>6046</v>
      </c>
      <c r="C628" s="138" t="s">
        <v>9034</v>
      </c>
      <c r="D628" s="138" t="s">
        <v>9034</v>
      </c>
      <c r="E628" s="137" t="s">
        <v>8366</v>
      </c>
      <c r="F628" s="139"/>
      <c r="G628" s="136">
        <v>16732000</v>
      </c>
      <c r="H628" s="136">
        <v>3</v>
      </c>
      <c r="J628" s="136" t="s">
        <v>8367</v>
      </c>
      <c r="R628" s="136" t="s">
        <v>8996</v>
      </c>
      <c r="S628" s="136" t="s">
        <v>8456</v>
      </c>
      <c r="T628" s="138" t="s">
        <v>8997</v>
      </c>
    </row>
    <row r="629" spans="1:20" s="136" customFormat="1" ht="13.6" x14ac:dyDescent="0.2">
      <c r="A629" s="136" t="s">
        <v>8984</v>
      </c>
      <c r="B629" s="147">
        <v>6047</v>
      </c>
      <c r="C629" s="138" t="s">
        <v>9035</v>
      </c>
      <c r="D629" s="138" t="s">
        <v>9035</v>
      </c>
      <c r="E629" s="137" t="s">
        <v>8366</v>
      </c>
      <c r="F629" s="139"/>
      <c r="G629" s="136">
        <v>21698027</v>
      </c>
      <c r="H629" s="136">
        <v>3</v>
      </c>
      <c r="J629" s="136" t="s">
        <v>8367</v>
      </c>
    </row>
    <row r="630" spans="1:20" s="136" customFormat="1" ht="13.6" x14ac:dyDescent="0.2">
      <c r="A630" s="136" t="s">
        <v>8984</v>
      </c>
      <c r="B630" s="147">
        <v>6048</v>
      </c>
      <c r="C630" s="138" t="s">
        <v>9036</v>
      </c>
      <c r="D630" s="138" t="s">
        <v>9036</v>
      </c>
      <c r="E630" s="137" t="s">
        <v>8366</v>
      </c>
      <c r="F630" s="139"/>
      <c r="G630" s="136">
        <v>208605770</v>
      </c>
      <c r="H630" s="136">
        <v>3</v>
      </c>
      <c r="J630" s="136" t="s">
        <v>8367</v>
      </c>
    </row>
    <row r="631" spans="1:20" s="136" customFormat="1" ht="13.6" x14ac:dyDescent="0.2">
      <c r="A631" s="136" t="s">
        <v>8984</v>
      </c>
      <c r="B631" s="147">
        <v>6049</v>
      </c>
      <c r="C631" s="138" t="s">
        <v>9037</v>
      </c>
      <c r="D631" s="138" t="s">
        <v>9037</v>
      </c>
      <c r="E631" s="137" t="s">
        <v>8366</v>
      </c>
      <c r="F631" s="139"/>
      <c r="G631" s="136">
        <v>73716971</v>
      </c>
      <c r="H631" s="136">
        <v>3</v>
      </c>
      <c r="J631" s="136" t="s">
        <v>8367</v>
      </c>
    </row>
    <row r="632" spans="1:20" s="136" customFormat="1" ht="13.6" x14ac:dyDescent="0.2">
      <c r="A632" s="136" t="s">
        <v>8984</v>
      </c>
      <c r="B632" s="147">
        <v>6050</v>
      </c>
      <c r="C632" s="138" t="s">
        <v>9038</v>
      </c>
      <c r="D632" s="138" t="s">
        <v>9038</v>
      </c>
      <c r="E632" s="137" t="s">
        <v>8366</v>
      </c>
      <c r="F632" s="139"/>
      <c r="G632" s="136">
        <v>236647142</v>
      </c>
      <c r="H632" s="136">
        <v>3</v>
      </c>
      <c r="J632" s="136" t="s">
        <v>8367</v>
      </c>
    </row>
    <row r="633" spans="1:20" s="136" customFormat="1" ht="13.6" x14ac:dyDescent="0.2">
      <c r="A633" s="136" t="s">
        <v>8984</v>
      </c>
      <c r="B633" s="147">
        <v>6051</v>
      </c>
      <c r="C633" s="138" t="s">
        <v>9039</v>
      </c>
      <c r="D633" s="138" t="s">
        <v>9039</v>
      </c>
      <c r="E633" s="137" t="s">
        <v>8366</v>
      </c>
      <c r="F633" s="139"/>
      <c r="G633" s="136">
        <v>191918888</v>
      </c>
      <c r="H633" s="136">
        <v>3</v>
      </c>
      <c r="J633" s="136" t="s">
        <v>8367</v>
      </c>
    </row>
    <row r="634" spans="1:20" s="136" customFormat="1" ht="13.6" x14ac:dyDescent="0.2">
      <c r="A634" s="136" t="s">
        <v>8984</v>
      </c>
      <c r="B634" s="147">
        <v>6052</v>
      </c>
      <c r="C634" s="138" t="s">
        <v>9040</v>
      </c>
      <c r="D634" s="138" t="s">
        <v>9040</v>
      </c>
      <c r="E634" s="137" t="s">
        <v>8366</v>
      </c>
      <c r="F634" s="139"/>
      <c r="G634" s="136">
        <v>251772324.99999997</v>
      </c>
      <c r="H634" s="136">
        <v>3</v>
      </c>
      <c r="J634" s="136" t="s">
        <v>8367</v>
      </c>
    </row>
    <row r="635" spans="1:20" s="136" customFormat="1" ht="13.6" x14ac:dyDescent="0.2">
      <c r="A635" s="136" t="s">
        <v>8984</v>
      </c>
      <c r="B635" s="147">
        <v>6053</v>
      </c>
      <c r="C635" s="138" t="s">
        <v>9041</v>
      </c>
      <c r="D635" s="138" t="s">
        <v>9041</v>
      </c>
      <c r="E635" s="137" t="s">
        <v>8366</v>
      </c>
      <c r="F635" s="139"/>
      <c r="G635" s="136">
        <v>115361135</v>
      </c>
      <c r="H635" s="136">
        <v>3</v>
      </c>
      <c r="J635" s="136" t="s">
        <v>8367</v>
      </c>
    </row>
    <row r="636" spans="1:20" s="136" customFormat="1" ht="13.6" x14ac:dyDescent="0.2">
      <c r="A636" s="136" t="s">
        <v>8984</v>
      </c>
      <c r="B636" s="147">
        <v>6054</v>
      </c>
      <c r="C636" s="138" t="s">
        <v>9042</v>
      </c>
      <c r="D636" s="138" t="s">
        <v>9042</v>
      </c>
      <c r="E636" s="137" t="s">
        <v>8366</v>
      </c>
      <c r="F636" s="139"/>
      <c r="G636" s="136">
        <v>179701900</v>
      </c>
      <c r="H636" s="136">
        <v>2</v>
      </c>
      <c r="J636" s="136" t="s">
        <v>8367</v>
      </c>
    </row>
    <row r="637" spans="1:20" s="136" customFormat="1" ht="13.6" x14ac:dyDescent="0.2">
      <c r="A637" s="136" t="s">
        <v>8984</v>
      </c>
      <c r="B637" s="147">
        <v>6055</v>
      </c>
      <c r="C637" s="138" t="s">
        <v>9043</v>
      </c>
      <c r="D637" s="138" t="s">
        <v>9043</v>
      </c>
      <c r="E637" s="137" t="s">
        <v>8366</v>
      </c>
      <c r="F637" s="139"/>
      <c r="G637" s="136">
        <v>109857805.00000001</v>
      </c>
      <c r="H637" s="136">
        <v>3</v>
      </c>
      <c r="J637" s="136" t="s">
        <v>8367</v>
      </c>
    </row>
    <row r="638" spans="1:20" s="136" customFormat="1" ht="13.6" x14ac:dyDescent="0.2">
      <c r="A638" s="136" t="s">
        <v>8984</v>
      </c>
      <c r="B638" s="147">
        <v>6056</v>
      </c>
      <c r="C638" s="138" t="s">
        <v>9044</v>
      </c>
      <c r="D638" s="138" t="s">
        <v>9044</v>
      </c>
      <c r="E638" s="137" t="s">
        <v>8366</v>
      </c>
      <c r="F638" s="139"/>
      <c r="G638" s="136">
        <v>84141934</v>
      </c>
      <c r="H638" s="136">
        <v>3</v>
      </c>
      <c r="J638" s="136" t="s">
        <v>8367</v>
      </c>
    </row>
    <row r="639" spans="1:20" s="136" customFormat="1" ht="13.6" x14ac:dyDescent="0.2">
      <c r="A639" s="136" t="s">
        <v>8984</v>
      </c>
      <c r="B639" s="147">
        <v>6057</v>
      </c>
      <c r="C639" s="138" t="s">
        <v>9045</v>
      </c>
      <c r="D639" s="138" t="s">
        <v>9045</v>
      </c>
      <c r="E639" s="137" t="s">
        <v>8366</v>
      </c>
      <c r="F639" s="139"/>
      <c r="G639" s="136">
        <v>129320196</v>
      </c>
      <c r="H639" s="136">
        <v>3</v>
      </c>
      <c r="J639" s="136" t="s">
        <v>8367</v>
      </c>
    </row>
    <row r="640" spans="1:20" s="136" customFormat="1" ht="13.6" x14ac:dyDescent="0.2">
      <c r="A640" s="136" t="s">
        <v>8984</v>
      </c>
      <c r="B640" s="147">
        <v>6058</v>
      </c>
      <c r="C640" s="138" t="s">
        <v>9046</v>
      </c>
      <c r="D640" s="138" t="s">
        <v>9046</v>
      </c>
      <c r="E640" s="137" t="s">
        <v>8366</v>
      </c>
      <c r="F640" s="139"/>
      <c r="G640" s="136">
        <v>33465600</v>
      </c>
      <c r="H640" s="136">
        <v>3</v>
      </c>
      <c r="J640" s="136" t="s">
        <v>8367</v>
      </c>
      <c r="R640" s="136" t="s">
        <v>8996</v>
      </c>
      <c r="S640" s="136" t="s">
        <v>8456</v>
      </c>
      <c r="T640" s="138" t="s">
        <v>8997</v>
      </c>
    </row>
    <row r="641" spans="1:10" s="136" customFormat="1" ht="13.6" x14ac:dyDescent="0.2">
      <c r="A641" s="136" t="s">
        <v>8984</v>
      </c>
      <c r="B641" s="147">
        <v>6059</v>
      </c>
      <c r="C641" s="138" t="s">
        <v>9047</v>
      </c>
      <c r="D641" s="138" t="s">
        <v>9047</v>
      </c>
      <c r="E641" s="137" t="s">
        <v>8366</v>
      </c>
      <c r="F641" s="139"/>
      <c r="G641" s="136">
        <v>151689893</v>
      </c>
      <c r="H641" s="136">
        <v>3</v>
      </c>
      <c r="J641" s="136" t="s">
        <v>8367</v>
      </c>
    </row>
    <row r="642" spans="1:10" s="136" customFormat="1" ht="13.6" x14ac:dyDescent="0.2">
      <c r="A642" s="136" t="s">
        <v>8984</v>
      </c>
      <c r="B642" s="147">
        <v>6060</v>
      </c>
      <c r="C642" s="138" t="s">
        <v>9048</v>
      </c>
      <c r="D642" s="138" t="s">
        <v>9048</v>
      </c>
      <c r="E642" s="137" t="s">
        <v>8366</v>
      </c>
      <c r="F642" s="139"/>
      <c r="G642" s="136">
        <v>238834500</v>
      </c>
      <c r="H642" s="136">
        <v>2</v>
      </c>
      <c r="J642" s="136" t="s">
        <v>8367</v>
      </c>
    </row>
    <row r="643" spans="1:10" s="136" customFormat="1" ht="13.6" x14ac:dyDescent="0.2">
      <c r="A643" s="136" t="s">
        <v>8984</v>
      </c>
      <c r="B643" s="147">
        <v>6061</v>
      </c>
      <c r="C643" s="138" t="s">
        <v>9049</v>
      </c>
      <c r="D643" s="138" t="s">
        <v>9049</v>
      </c>
      <c r="E643" s="137" t="s">
        <v>8366</v>
      </c>
      <c r="F643" s="139"/>
      <c r="G643" s="136">
        <v>86573786</v>
      </c>
      <c r="H643" s="136">
        <v>3</v>
      </c>
      <c r="J643" s="136" t="s">
        <v>8367</v>
      </c>
    </row>
    <row r="644" spans="1:10" s="136" customFormat="1" ht="13.6" x14ac:dyDescent="0.2">
      <c r="A644" s="136" t="s">
        <v>8984</v>
      </c>
      <c r="B644" s="147">
        <v>6062</v>
      </c>
      <c r="C644" s="138" t="s">
        <v>9050</v>
      </c>
      <c r="D644" s="138" t="s">
        <v>9050</v>
      </c>
      <c r="E644" s="137" t="s">
        <v>8366</v>
      </c>
      <c r="F644" s="139"/>
      <c r="G644" s="136">
        <v>309620000</v>
      </c>
      <c r="H644" s="136">
        <v>3</v>
      </c>
      <c r="J644" s="136" t="s">
        <v>8367</v>
      </c>
    </row>
    <row r="645" spans="1:10" s="136" customFormat="1" ht="13.6" x14ac:dyDescent="0.2">
      <c r="A645" s="136" t="s">
        <v>8984</v>
      </c>
      <c r="B645" s="147">
        <v>6063</v>
      </c>
      <c r="C645" s="138" t="s">
        <v>9051</v>
      </c>
      <c r="D645" s="138" t="s">
        <v>9051</v>
      </c>
      <c r="E645" s="137" t="s">
        <v>8366</v>
      </c>
      <c r="F645" s="139"/>
      <c r="G645" s="136">
        <v>277314406</v>
      </c>
      <c r="H645" s="136">
        <v>3</v>
      </c>
      <c r="J645" s="136" t="s">
        <v>8367</v>
      </c>
    </row>
    <row r="646" spans="1:10" s="136" customFormat="1" ht="13.6" x14ac:dyDescent="0.2">
      <c r="A646" s="136" t="s">
        <v>8984</v>
      </c>
      <c r="B646" s="147">
        <v>6064</v>
      </c>
      <c r="C646" s="138" t="s">
        <v>9052</v>
      </c>
      <c r="D646" s="138" t="s">
        <v>9052</v>
      </c>
      <c r="E646" s="137" t="s">
        <v>8366</v>
      </c>
      <c r="F646" s="139"/>
      <c r="G646" s="136">
        <v>58393452</v>
      </c>
      <c r="H646" s="136">
        <v>3</v>
      </c>
      <c r="J646" s="136" t="s">
        <v>8367</v>
      </c>
    </row>
    <row r="647" spans="1:10" s="136" customFormat="1" ht="13.6" x14ac:dyDescent="0.2">
      <c r="A647" s="136" t="s">
        <v>8984</v>
      </c>
      <c r="B647" s="147">
        <v>6065</v>
      </c>
      <c r="C647" s="138" t="s">
        <v>9053</v>
      </c>
      <c r="D647" s="138" t="s">
        <v>9053</v>
      </c>
      <c r="E647" s="137" t="s">
        <v>8366</v>
      </c>
      <c r="F647" s="139"/>
      <c r="G647" s="136">
        <v>113401966</v>
      </c>
      <c r="H647" s="136">
        <v>3</v>
      </c>
      <c r="J647" s="136" t="s">
        <v>8367</v>
      </c>
    </row>
    <row r="648" spans="1:10" s="136" customFormat="1" ht="13.6" x14ac:dyDescent="0.2">
      <c r="A648" s="136" t="s">
        <v>8984</v>
      </c>
      <c r="B648" s="147">
        <v>6066</v>
      </c>
      <c r="C648" s="138" t="s">
        <v>9054</v>
      </c>
      <c r="D648" s="138" t="s">
        <v>9054</v>
      </c>
      <c r="E648" s="137" t="s">
        <v>8366</v>
      </c>
      <c r="F648" s="139"/>
      <c r="G648" s="136">
        <v>67590000</v>
      </c>
      <c r="H648" s="136">
        <v>3</v>
      </c>
      <c r="J648" s="136" t="s">
        <v>8367</v>
      </c>
    </row>
    <row r="649" spans="1:10" s="136" customFormat="1" ht="13.6" x14ac:dyDescent="0.2">
      <c r="A649" s="136" t="s">
        <v>8984</v>
      </c>
      <c r="B649" s="147">
        <v>6067</v>
      </c>
      <c r="C649" s="138" t="s">
        <v>9055</v>
      </c>
      <c r="D649" s="138" t="s">
        <v>9055</v>
      </c>
      <c r="E649" s="137" t="s">
        <v>8366</v>
      </c>
      <c r="F649" s="139"/>
      <c r="G649" s="136">
        <v>125643886</v>
      </c>
      <c r="H649" s="136">
        <v>3</v>
      </c>
      <c r="J649" s="136" t="s">
        <v>8367</v>
      </c>
    </row>
    <row r="650" spans="1:10" s="136" customFormat="1" ht="13.6" x14ac:dyDescent="0.2">
      <c r="A650" s="136" t="s">
        <v>8984</v>
      </c>
      <c r="B650" s="147">
        <v>6068</v>
      </c>
      <c r="C650" s="138" t="s">
        <v>9056</v>
      </c>
      <c r="D650" s="138" t="s">
        <v>9056</v>
      </c>
      <c r="E650" s="137" t="s">
        <v>8366</v>
      </c>
      <c r="F650" s="139"/>
      <c r="G650" s="136">
        <v>46103800</v>
      </c>
      <c r="H650" s="136">
        <v>3</v>
      </c>
      <c r="J650" s="136" t="s">
        <v>8367</v>
      </c>
    </row>
    <row r="651" spans="1:10" s="136" customFormat="1" ht="13.6" x14ac:dyDescent="0.2">
      <c r="A651" s="136" t="s">
        <v>8984</v>
      </c>
      <c r="B651" s="147">
        <v>6069</v>
      </c>
      <c r="C651" s="138" t="s">
        <v>9057</v>
      </c>
      <c r="D651" s="138" t="s">
        <v>9057</v>
      </c>
      <c r="E651" s="137" t="s">
        <v>8366</v>
      </c>
      <c r="F651" s="139"/>
      <c r="G651" s="136">
        <v>295942735</v>
      </c>
      <c r="H651" s="136">
        <v>3</v>
      </c>
      <c r="J651" s="136" t="s">
        <v>8367</v>
      </c>
    </row>
    <row r="652" spans="1:10" s="136" customFormat="1" ht="13.6" x14ac:dyDescent="0.2">
      <c r="A652" s="136" t="s">
        <v>8984</v>
      </c>
      <c r="B652" s="147">
        <v>6070</v>
      </c>
      <c r="C652" s="138" t="s">
        <v>9058</v>
      </c>
      <c r="D652" s="138" t="s">
        <v>9058</v>
      </c>
      <c r="E652" s="137" t="s">
        <v>8366</v>
      </c>
      <c r="F652" s="139"/>
      <c r="G652" s="136">
        <v>739786517</v>
      </c>
      <c r="H652" s="136">
        <v>2</v>
      </c>
      <c r="J652" s="136" t="s">
        <v>8367</v>
      </c>
    </row>
    <row r="653" spans="1:10" s="136" customFormat="1" ht="13.6" x14ac:dyDescent="0.2">
      <c r="A653" s="136" t="s">
        <v>8984</v>
      </c>
      <c r="B653" s="147">
        <v>6071</v>
      </c>
      <c r="C653" s="138" t="s">
        <v>9059</v>
      </c>
      <c r="D653" s="138" t="s">
        <v>9059</v>
      </c>
      <c r="E653" s="137" t="s">
        <v>8366</v>
      </c>
      <c r="F653" s="139"/>
      <c r="G653" s="136">
        <v>8102490</v>
      </c>
      <c r="H653" s="136">
        <v>3</v>
      </c>
      <c r="J653" s="136" t="s">
        <v>8367</v>
      </c>
    </row>
    <row r="654" spans="1:10" s="136" customFormat="1" ht="13.6" x14ac:dyDescent="0.2">
      <c r="A654" s="136" t="s">
        <v>8984</v>
      </c>
      <c r="B654" s="147">
        <v>6072</v>
      </c>
      <c r="C654" s="138" t="s">
        <v>9060</v>
      </c>
      <c r="D654" s="138" t="s">
        <v>9060</v>
      </c>
      <c r="E654" s="137" t="s">
        <v>8366</v>
      </c>
      <c r="F654" s="139"/>
      <c r="G654" s="136">
        <v>57654374</v>
      </c>
      <c r="H654" s="136">
        <v>3</v>
      </c>
      <c r="J654" s="136" t="s">
        <v>8367</v>
      </c>
    </row>
    <row r="655" spans="1:10" s="136" customFormat="1" ht="13.6" x14ac:dyDescent="0.2">
      <c r="A655" s="136" t="s">
        <v>8984</v>
      </c>
      <c r="B655" s="147">
        <v>6073</v>
      </c>
      <c r="C655" s="138" t="s">
        <v>9061</v>
      </c>
      <c r="D655" s="138" t="s">
        <v>9061</v>
      </c>
      <c r="E655" s="137" t="s">
        <v>8366</v>
      </c>
      <c r="F655" s="139"/>
      <c r="G655" s="136">
        <v>71498638</v>
      </c>
      <c r="H655" s="136">
        <v>3</v>
      </c>
      <c r="J655" s="136" t="s">
        <v>8367</v>
      </c>
    </row>
    <row r="656" spans="1:10" s="136" customFormat="1" ht="13.6" x14ac:dyDescent="0.2">
      <c r="A656" s="136" t="s">
        <v>8984</v>
      </c>
      <c r="B656" s="147">
        <v>6074</v>
      </c>
      <c r="C656" s="138" t="s">
        <v>9062</v>
      </c>
      <c r="D656" s="138" t="s">
        <v>9062</v>
      </c>
      <c r="E656" s="137" t="s">
        <v>8366</v>
      </c>
      <c r="F656" s="139"/>
      <c r="G656" s="136">
        <v>162681125</v>
      </c>
      <c r="H656" s="136">
        <v>2</v>
      </c>
      <c r="J656" s="136" t="s">
        <v>8367</v>
      </c>
    </row>
    <row r="657" spans="1:20" s="136" customFormat="1" ht="13.6" x14ac:dyDescent="0.2">
      <c r="A657" s="136" t="s">
        <v>8984</v>
      </c>
      <c r="B657" s="147">
        <v>6075</v>
      </c>
      <c r="C657" s="138" t="s">
        <v>9063</v>
      </c>
      <c r="D657" s="138" t="s">
        <v>9063</v>
      </c>
      <c r="E657" s="137" t="s">
        <v>8366</v>
      </c>
      <c r="F657" s="139"/>
      <c r="G657" s="136">
        <v>75815937</v>
      </c>
      <c r="H657" s="136">
        <v>3</v>
      </c>
      <c r="J657" s="136" t="s">
        <v>8367</v>
      </c>
    </row>
    <row r="658" spans="1:20" s="136" customFormat="1" ht="13.6" x14ac:dyDescent="0.2">
      <c r="A658" s="136" t="s">
        <v>8984</v>
      </c>
      <c r="B658" s="147">
        <v>6076</v>
      </c>
      <c r="C658" s="138" t="s">
        <v>9064</v>
      </c>
      <c r="D658" s="138" t="s">
        <v>9064</v>
      </c>
      <c r="E658" s="137" t="s">
        <v>8366</v>
      </c>
      <c r="F658" s="139"/>
      <c r="G658" s="136">
        <v>97867733</v>
      </c>
      <c r="H658" s="136">
        <v>3</v>
      </c>
      <c r="J658" s="136" t="s">
        <v>8367</v>
      </c>
    </row>
    <row r="659" spans="1:20" s="136" customFormat="1" ht="13.6" x14ac:dyDescent="0.2">
      <c r="A659" s="136" t="s">
        <v>8984</v>
      </c>
      <c r="B659" s="147">
        <v>6077</v>
      </c>
      <c r="C659" s="138" t="s">
        <v>9065</v>
      </c>
      <c r="D659" s="138" t="s">
        <v>9065</v>
      </c>
      <c r="E659" s="137" t="s">
        <v>8366</v>
      </c>
      <c r="F659" s="139"/>
      <c r="G659" s="136">
        <v>26243824</v>
      </c>
      <c r="H659" s="136">
        <v>3</v>
      </c>
      <c r="J659" s="136" t="s">
        <v>8367</v>
      </c>
    </row>
    <row r="660" spans="1:20" s="136" customFormat="1" ht="13.6" x14ac:dyDescent="0.2">
      <c r="A660" s="136" t="s">
        <v>8984</v>
      </c>
      <c r="B660" s="147">
        <v>6078</v>
      </c>
      <c r="C660" s="138" t="s">
        <v>9066</v>
      </c>
      <c r="D660" s="138" t="s">
        <v>9066</v>
      </c>
      <c r="E660" s="137" t="s">
        <v>8366</v>
      </c>
      <c r="F660" s="139"/>
      <c r="G660" s="136">
        <v>26332226.999999996</v>
      </c>
      <c r="H660" s="136">
        <v>3</v>
      </c>
      <c r="J660" s="136" t="s">
        <v>8367</v>
      </c>
    </row>
    <row r="661" spans="1:20" s="136" customFormat="1" ht="13.6" x14ac:dyDescent="0.2">
      <c r="A661" s="136" t="s">
        <v>8984</v>
      </c>
      <c r="B661" s="147">
        <v>6079</v>
      </c>
      <c r="C661" s="138" t="s">
        <v>9067</v>
      </c>
      <c r="D661" s="138" t="s">
        <v>9067</v>
      </c>
      <c r="E661" s="137" t="s">
        <v>8366</v>
      </c>
      <c r="F661" s="139"/>
      <c r="G661" s="136">
        <v>38233456</v>
      </c>
      <c r="H661" s="136">
        <v>3</v>
      </c>
      <c r="J661" s="136" t="s">
        <v>8367</v>
      </c>
    </row>
    <row r="662" spans="1:20" s="136" customFormat="1" ht="13.6" x14ac:dyDescent="0.2">
      <c r="A662" s="136" t="s">
        <v>8984</v>
      </c>
      <c r="B662" s="147">
        <v>6080</v>
      </c>
      <c r="C662" s="138" t="s">
        <v>9068</v>
      </c>
      <c r="D662" s="138" t="s">
        <v>9068</v>
      </c>
      <c r="E662" s="137" t="s">
        <v>8366</v>
      </c>
      <c r="F662" s="139"/>
      <c r="G662" s="136">
        <v>64959446</v>
      </c>
      <c r="H662" s="136">
        <v>3</v>
      </c>
      <c r="J662" s="136" t="s">
        <v>8367</v>
      </c>
    </row>
    <row r="663" spans="1:20" s="136" customFormat="1" ht="13.6" x14ac:dyDescent="0.2">
      <c r="A663" s="136" t="s">
        <v>8984</v>
      </c>
      <c r="B663" s="147">
        <v>6081</v>
      </c>
      <c r="C663" s="138" t="s">
        <v>9069</v>
      </c>
      <c r="D663" s="138" t="s">
        <v>9069</v>
      </c>
      <c r="E663" s="137" t="s">
        <v>8366</v>
      </c>
      <c r="F663" s="139"/>
      <c r="G663" s="136">
        <v>87370612</v>
      </c>
      <c r="H663" s="136">
        <v>3</v>
      </c>
      <c r="J663" s="136" t="s">
        <v>8367</v>
      </c>
    </row>
    <row r="664" spans="1:20" s="136" customFormat="1" ht="13.6" x14ac:dyDescent="0.2">
      <c r="A664" s="136" t="s">
        <v>8984</v>
      </c>
      <c r="B664" s="147">
        <v>6082</v>
      </c>
      <c r="C664" s="138" t="s">
        <v>9070</v>
      </c>
      <c r="D664" s="138" t="s">
        <v>9070</v>
      </c>
      <c r="E664" s="137" t="s">
        <v>8366</v>
      </c>
      <c r="F664" s="139"/>
      <c r="G664" s="136">
        <v>43814646</v>
      </c>
      <c r="H664" s="136">
        <v>3</v>
      </c>
      <c r="J664" s="136" t="s">
        <v>8367</v>
      </c>
    </row>
    <row r="665" spans="1:20" s="136" customFormat="1" ht="13.6" x14ac:dyDescent="0.2">
      <c r="A665" s="136" t="s">
        <v>8984</v>
      </c>
      <c r="B665" s="147">
        <v>6083</v>
      </c>
      <c r="C665" s="138" t="s">
        <v>8997</v>
      </c>
      <c r="D665" s="138" t="s">
        <v>8997</v>
      </c>
      <c r="E665" s="137" t="s">
        <v>8366</v>
      </c>
      <c r="F665" s="139"/>
      <c r="G665" s="136">
        <v>865188300</v>
      </c>
      <c r="H665" s="136">
        <v>1</v>
      </c>
      <c r="J665" s="136" t="s">
        <v>8367</v>
      </c>
      <c r="L665" s="136" t="s">
        <v>9071</v>
      </c>
      <c r="M665" s="136" t="s">
        <v>8456</v>
      </c>
      <c r="N665" s="138" t="s">
        <v>8997</v>
      </c>
      <c r="R665" s="136" t="s">
        <v>8996</v>
      </c>
      <c r="S665" s="136" t="s">
        <v>8456</v>
      </c>
      <c r="T665" s="138" t="s">
        <v>8997</v>
      </c>
    </row>
    <row r="666" spans="1:20" s="136" customFormat="1" ht="13.6" x14ac:dyDescent="0.2">
      <c r="A666" s="136" t="s">
        <v>8984</v>
      </c>
      <c r="B666" s="147">
        <v>6084</v>
      </c>
      <c r="C666" s="138" t="s">
        <v>9072</v>
      </c>
      <c r="D666" s="138" t="s">
        <v>9072</v>
      </c>
      <c r="E666" s="137" t="s">
        <v>8366</v>
      </c>
      <c r="F666" s="139"/>
      <c r="G666" s="136">
        <v>41594052</v>
      </c>
      <c r="H666" s="136">
        <v>3</v>
      </c>
      <c r="J666" s="136" t="s">
        <v>8367</v>
      </c>
      <c r="R666" s="136" t="s">
        <v>8996</v>
      </c>
      <c r="S666" s="136" t="s">
        <v>8456</v>
      </c>
      <c r="T666" s="138" t="s">
        <v>8997</v>
      </c>
    </row>
    <row r="667" spans="1:20" s="136" customFormat="1" ht="13.6" x14ac:dyDescent="0.2">
      <c r="A667" s="136" t="s">
        <v>8984</v>
      </c>
      <c r="B667" s="147">
        <v>6085</v>
      </c>
      <c r="C667" s="138" t="s">
        <v>9073</v>
      </c>
      <c r="D667" s="138" t="s">
        <v>9073</v>
      </c>
      <c r="E667" s="137" t="s">
        <v>8366</v>
      </c>
      <c r="F667" s="139"/>
      <c r="G667" s="136">
        <v>322351696</v>
      </c>
      <c r="H667" s="136">
        <v>3</v>
      </c>
      <c r="J667" s="136" t="s">
        <v>8367</v>
      </c>
    </row>
    <row r="668" spans="1:20" s="136" customFormat="1" ht="13.6" x14ac:dyDescent="0.2">
      <c r="A668" s="136" t="s">
        <v>8984</v>
      </c>
      <c r="B668" s="147">
        <v>6086</v>
      </c>
      <c r="C668" s="138" t="s">
        <v>9074</v>
      </c>
      <c r="D668" s="138" t="s">
        <v>9074</v>
      </c>
      <c r="E668" s="137" t="s">
        <v>8366</v>
      </c>
      <c r="F668" s="139"/>
      <c r="G668" s="136">
        <v>202716760</v>
      </c>
      <c r="H668" s="136">
        <v>3</v>
      </c>
      <c r="J668" s="136" t="s">
        <v>8367</v>
      </c>
    </row>
    <row r="669" spans="1:20" s="136" customFormat="1" ht="13.6" x14ac:dyDescent="0.2">
      <c r="A669" s="136" t="s">
        <v>8984</v>
      </c>
      <c r="B669" s="147">
        <v>6087</v>
      </c>
      <c r="C669" s="138" t="s">
        <v>9075</v>
      </c>
      <c r="D669" s="138" t="s">
        <v>9075</v>
      </c>
      <c r="E669" s="137" t="s">
        <v>8366</v>
      </c>
      <c r="F669" s="139"/>
      <c r="G669" s="136">
        <v>314994000</v>
      </c>
      <c r="H669" s="136">
        <v>3</v>
      </c>
      <c r="J669" s="136" t="s">
        <v>8367</v>
      </c>
    </row>
    <row r="670" spans="1:20" s="136" customFormat="1" ht="13.6" x14ac:dyDescent="0.2">
      <c r="A670" s="136" t="s">
        <v>8984</v>
      </c>
      <c r="B670" s="147">
        <v>6088</v>
      </c>
      <c r="C670" s="138" t="s">
        <v>9076</v>
      </c>
      <c r="D670" s="138" t="s">
        <v>9076</v>
      </c>
      <c r="E670" s="137" t="s">
        <v>8366</v>
      </c>
      <c r="F670" s="139"/>
      <c r="G670" s="136">
        <v>119683282.99999999</v>
      </c>
      <c r="H670" s="136">
        <v>2</v>
      </c>
      <c r="J670" s="136" t="s">
        <v>8367</v>
      </c>
    </row>
    <row r="671" spans="1:20" s="136" customFormat="1" ht="13.6" x14ac:dyDescent="0.2">
      <c r="A671" s="136" t="s">
        <v>8984</v>
      </c>
      <c r="B671" s="147">
        <v>6089</v>
      </c>
      <c r="C671" s="138" t="s">
        <v>9077</v>
      </c>
      <c r="D671" s="138" t="s">
        <v>9077</v>
      </c>
      <c r="E671" s="137" t="s">
        <v>8366</v>
      </c>
      <c r="F671" s="139"/>
      <c r="G671" s="136">
        <v>43391872.999999993</v>
      </c>
      <c r="H671" s="136">
        <v>3</v>
      </c>
      <c r="J671" s="136" t="s">
        <v>8367</v>
      </c>
    </row>
    <row r="672" spans="1:20" s="136" customFormat="1" ht="13.6" x14ac:dyDescent="0.2">
      <c r="A672" s="136" t="s">
        <v>8984</v>
      </c>
      <c r="B672" s="147">
        <v>6090</v>
      </c>
      <c r="C672" s="138" t="s">
        <v>9078</v>
      </c>
      <c r="D672" s="138" t="s">
        <v>9078</v>
      </c>
      <c r="E672" s="137" t="s">
        <v>8366</v>
      </c>
      <c r="F672" s="139"/>
      <c r="G672" s="136">
        <v>45033127.000000007</v>
      </c>
      <c r="H672" s="136">
        <v>3</v>
      </c>
      <c r="J672" s="136" t="s">
        <v>8367</v>
      </c>
      <c r="R672" s="136" t="s">
        <v>8996</v>
      </c>
      <c r="S672" s="136" t="s">
        <v>8456</v>
      </c>
      <c r="T672" s="138" t="s">
        <v>8997</v>
      </c>
    </row>
    <row r="673" spans="1:20" s="136" customFormat="1" ht="13.6" x14ac:dyDescent="0.2">
      <c r="A673" s="136" t="s">
        <v>8984</v>
      </c>
      <c r="B673" s="147">
        <v>6091</v>
      </c>
      <c r="C673" s="138" t="s">
        <v>9079</v>
      </c>
      <c r="D673" s="138" t="s">
        <v>9079</v>
      </c>
      <c r="E673" s="137" t="s">
        <v>8366</v>
      </c>
      <c r="F673" s="139"/>
      <c r="G673" s="136">
        <v>251165634</v>
      </c>
      <c r="H673" s="136">
        <v>3</v>
      </c>
      <c r="J673" s="136" t="s">
        <v>8367</v>
      </c>
    </row>
    <row r="674" spans="1:20" s="136" customFormat="1" ht="13.6" x14ac:dyDescent="0.2">
      <c r="A674" s="136" t="s">
        <v>8984</v>
      </c>
      <c r="B674" s="147">
        <v>6092</v>
      </c>
      <c r="C674" s="138" t="s">
        <v>9080</v>
      </c>
      <c r="D674" s="138" t="s">
        <v>9080</v>
      </c>
      <c r="E674" s="137" t="s">
        <v>8366</v>
      </c>
      <c r="F674" s="139"/>
      <c r="G674" s="136">
        <v>80655595</v>
      </c>
      <c r="H674" s="136">
        <v>3</v>
      </c>
      <c r="J674" s="136" t="s">
        <v>8367</v>
      </c>
    </row>
    <row r="675" spans="1:20" s="136" customFormat="1" ht="13.6" x14ac:dyDescent="0.2">
      <c r="A675" s="136" t="s">
        <v>8984</v>
      </c>
      <c r="B675" s="147">
        <v>6093</v>
      </c>
      <c r="C675" s="138" t="s">
        <v>9081</v>
      </c>
      <c r="D675" s="138" t="s">
        <v>9081</v>
      </c>
      <c r="E675" s="137" t="s">
        <v>8366</v>
      </c>
      <c r="F675" s="139"/>
      <c r="G675" s="136">
        <v>149337942</v>
      </c>
      <c r="H675" s="136">
        <v>2</v>
      </c>
      <c r="J675" s="136" t="s">
        <v>8367</v>
      </c>
    </row>
    <row r="676" spans="1:20" s="136" customFormat="1" ht="13.6" x14ac:dyDescent="0.2">
      <c r="A676" s="136" t="s">
        <v>8984</v>
      </c>
      <c r="B676" s="147">
        <v>6094</v>
      </c>
      <c r="C676" s="138" t="s">
        <v>9082</v>
      </c>
      <c r="D676" s="138" t="s">
        <v>9082</v>
      </c>
      <c r="E676" s="137" t="s">
        <v>8366</v>
      </c>
      <c r="F676" s="139"/>
      <c r="G676" s="136">
        <v>254508464</v>
      </c>
      <c r="H676" s="136">
        <v>3</v>
      </c>
      <c r="J676" s="136" t="s">
        <v>8367</v>
      </c>
    </row>
    <row r="677" spans="1:20" s="136" customFormat="1" ht="13.6" x14ac:dyDescent="0.2">
      <c r="A677" s="136" t="s">
        <v>8984</v>
      </c>
      <c r="B677" s="147">
        <v>6095</v>
      </c>
      <c r="C677" s="138" t="s">
        <v>9083</v>
      </c>
      <c r="D677" s="138" t="s">
        <v>9083</v>
      </c>
      <c r="E677" s="137" t="s">
        <v>8366</v>
      </c>
      <c r="F677" s="139"/>
      <c r="G677" s="136">
        <v>430140816</v>
      </c>
      <c r="H677" s="136">
        <v>2</v>
      </c>
      <c r="J677" s="136" t="s">
        <v>8367</v>
      </c>
      <c r="R677" s="136" t="s">
        <v>8990</v>
      </c>
      <c r="S677" s="136" t="s">
        <v>8367</v>
      </c>
      <c r="T677" s="138" t="s">
        <v>8991</v>
      </c>
    </row>
    <row r="678" spans="1:20" s="136" customFormat="1" ht="13.6" x14ac:dyDescent="0.2">
      <c r="A678" s="136" t="s">
        <v>8984</v>
      </c>
      <c r="B678" s="147">
        <v>6096</v>
      </c>
      <c r="C678" s="138" t="s">
        <v>9084</v>
      </c>
      <c r="D678" s="138" t="s">
        <v>9084</v>
      </c>
      <c r="E678" s="137" t="s">
        <v>8366</v>
      </c>
      <c r="F678" s="139"/>
      <c r="G678" s="136">
        <v>16677031</v>
      </c>
      <c r="H678" s="136">
        <v>3</v>
      </c>
      <c r="J678" s="136" t="s">
        <v>8367</v>
      </c>
    </row>
    <row r="679" spans="1:20" s="136" customFormat="1" ht="13.6" x14ac:dyDescent="0.2">
      <c r="A679" s="136" t="s">
        <v>8984</v>
      </c>
      <c r="B679" s="147">
        <v>6097</v>
      </c>
      <c r="C679" s="138" t="s">
        <v>9085</v>
      </c>
      <c r="D679" s="138" t="s">
        <v>9085</v>
      </c>
      <c r="E679" s="137" t="s">
        <v>8366</v>
      </c>
      <c r="F679" s="139"/>
      <c r="G679" s="136">
        <v>37047703</v>
      </c>
      <c r="H679" s="136">
        <v>3</v>
      </c>
      <c r="J679" s="136" t="s">
        <v>8367</v>
      </c>
    </row>
    <row r="680" spans="1:20" s="136" customFormat="1" ht="13.6" x14ac:dyDescent="0.2">
      <c r="A680" s="136" t="s">
        <v>8984</v>
      </c>
      <c r="B680" s="147">
        <v>6098</v>
      </c>
      <c r="C680" s="138" t="s">
        <v>9086</v>
      </c>
      <c r="D680" s="138" t="s">
        <v>9086</v>
      </c>
      <c r="E680" s="137" t="s">
        <v>8366</v>
      </c>
      <c r="F680" s="139"/>
      <c r="G680" s="136">
        <v>40515560</v>
      </c>
      <c r="H680" s="136">
        <v>3</v>
      </c>
      <c r="J680" s="136" t="s">
        <v>8367</v>
      </c>
    </row>
    <row r="681" spans="1:20" s="136" customFormat="1" ht="13.6" x14ac:dyDescent="0.2">
      <c r="A681" s="136" t="s">
        <v>8984</v>
      </c>
      <c r="B681" s="147">
        <v>6099</v>
      </c>
      <c r="C681" s="138" t="s">
        <v>9087</v>
      </c>
      <c r="D681" s="138" t="s">
        <v>9087</v>
      </c>
      <c r="E681" s="137" t="s">
        <v>8366</v>
      </c>
      <c r="F681" s="139"/>
      <c r="G681" s="136">
        <v>78207471</v>
      </c>
      <c r="H681" s="136">
        <v>3</v>
      </c>
      <c r="J681" s="136" t="s">
        <v>8367</v>
      </c>
    </row>
    <row r="682" spans="1:20" s="136" customFormat="1" ht="13.6" x14ac:dyDescent="0.2">
      <c r="A682" s="136" t="s">
        <v>8984</v>
      </c>
      <c r="B682" s="147">
        <v>6100</v>
      </c>
      <c r="C682" s="138" t="s">
        <v>9088</v>
      </c>
      <c r="D682" s="138" t="s">
        <v>9088</v>
      </c>
      <c r="E682" s="137" t="s">
        <v>8366</v>
      </c>
      <c r="F682" s="139"/>
      <c r="G682" s="136">
        <v>47332797</v>
      </c>
      <c r="H682" s="136">
        <v>3</v>
      </c>
      <c r="J682" s="136" t="s">
        <v>8367</v>
      </c>
    </row>
    <row r="683" spans="1:20" s="136" customFormat="1" ht="13.6" x14ac:dyDescent="0.2">
      <c r="A683" s="136" t="s">
        <v>8984</v>
      </c>
      <c r="B683" s="147">
        <v>6101</v>
      </c>
      <c r="C683" s="138" t="s">
        <v>9089</v>
      </c>
      <c r="D683" s="138" t="s">
        <v>9089</v>
      </c>
      <c r="E683" s="137" t="s">
        <v>8366</v>
      </c>
      <c r="F683" s="139"/>
      <c r="G683" s="136">
        <v>163725200</v>
      </c>
      <c r="H683" s="136">
        <v>3</v>
      </c>
      <c r="J683" s="136" t="s">
        <v>8367</v>
      </c>
    </row>
    <row r="684" spans="1:20" s="136" customFormat="1" ht="13.6" x14ac:dyDescent="0.2">
      <c r="A684" s="136" t="s">
        <v>8984</v>
      </c>
      <c r="B684" s="147">
        <v>6102</v>
      </c>
      <c r="C684" s="138" t="s">
        <v>9090</v>
      </c>
      <c r="D684" s="138" t="s">
        <v>9090</v>
      </c>
      <c r="E684" s="137" t="s">
        <v>8366</v>
      </c>
      <c r="F684" s="139"/>
      <c r="G684" s="136">
        <v>296350100</v>
      </c>
      <c r="H684" s="136">
        <v>3</v>
      </c>
      <c r="J684" s="136" t="s">
        <v>8367</v>
      </c>
    </row>
    <row r="685" spans="1:20" s="136" customFormat="1" ht="13.6" x14ac:dyDescent="0.2">
      <c r="A685" s="136" t="s">
        <v>8984</v>
      </c>
      <c r="B685" s="147">
        <v>6103</v>
      </c>
      <c r="C685" s="138" t="s">
        <v>9091</v>
      </c>
      <c r="D685" s="138" t="s">
        <v>9091</v>
      </c>
      <c r="E685" s="137" t="s">
        <v>8366</v>
      </c>
      <c r="F685" s="139"/>
      <c r="G685" s="136">
        <v>14245073</v>
      </c>
      <c r="H685" s="136">
        <v>2</v>
      </c>
      <c r="J685" s="136" t="s">
        <v>8367</v>
      </c>
    </row>
    <row r="686" spans="1:20" s="136" customFormat="1" ht="13.6" x14ac:dyDescent="0.2">
      <c r="A686" s="136" t="s">
        <v>8984</v>
      </c>
      <c r="B686" s="147">
        <v>6104</v>
      </c>
      <c r="C686" s="138" t="s">
        <v>9092</v>
      </c>
      <c r="D686" s="138" t="s">
        <v>9092</v>
      </c>
      <c r="E686" s="137" t="s">
        <v>8366</v>
      </c>
      <c r="F686" s="139"/>
      <c r="G686" s="136">
        <v>131715077</v>
      </c>
      <c r="H686" s="136">
        <v>3</v>
      </c>
      <c r="J686" s="136" t="s">
        <v>8367</v>
      </c>
    </row>
    <row r="687" spans="1:20" s="136" customFormat="1" ht="13.6" x14ac:dyDescent="0.2">
      <c r="A687" s="136" t="s">
        <v>8984</v>
      </c>
      <c r="B687" s="147">
        <v>6105</v>
      </c>
      <c r="C687" s="138" t="s">
        <v>9093</v>
      </c>
      <c r="D687" s="138" t="s">
        <v>9093</v>
      </c>
      <c r="E687" s="137" t="s">
        <v>8366</v>
      </c>
      <c r="F687" s="139"/>
      <c r="G687" s="136">
        <v>79167386</v>
      </c>
      <c r="H687" s="136">
        <v>3</v>
      </c>
      <c r="J687" s="136" t="s">
        <v>8367</v>
      </c>
    </row>
    <row r="688" spans="1:20" s="136" customFormat="1" ht="13.6" x14ac:dyDescent="0.2">
      <c r="A688" s="136" t="s">
        <v>8984</v>
      </c>
      <c r="B688" s="147">
        <v>6106</v>
      </c>
      <c r="C688" s="138" t="s">
        <v>9094</v>
      </c>
      <c r="D688" s="138" t="s">
        <v>9094</v>
      </c>
      <c r="E688" s="137" t="s">
        <v>8366</v>
      </c>
      <c r="F688" s="139"/>
      <c r="G688" s="136">
        <v>35883798</v>
      </c>
      <c r="H688" s="136">
        <v>3</v>
      </c>
      <c r="J688" s="136" t="s">
        <v>8367</v>
      </c>
    </row>
    <row r="689" spans="1:10" s="136" customFormat="1" ht="13.6" x14ac:dyDescent="0.2">
      <c r="A689" s="136" t="s">
        <v>8984</v>
      </c>
      <c r="B689" s="147">
        <v>6107</v>
      </c>
      <c r="C689" s="138" t="s">
        <v>9095</v>
      </c>
      <c r="D689" s="138" t="s">
        <v>9095</v>
      </c>
      <c r="E689" s="137" t="s">
        <v>8366</v>
      </c>
      <c r="F689" s="139"/>
      <c r="G689" s="136">
        <v>23646088</v>
      </c>
      <c r="H689" s="136">
        <v>3</v>
      </c>
      <c r="J689" s="136" t="s">
        <v>8367</v>
      </c>
    </row>
    <row r="690" spans="1:10" s="136" customFormat="1" ht="13.6" x14ac:dyDescent="0.2">
      <c r="A690" s="136" t="s">
        <v>8984</v>
      </c>
      <c r="B690" s="147">
        <v>6108</v>
      </c>
      <c r="C690" s="138" t="s">
        <v>9096</v>
      </c>
      <c r="D690" s="138" t="s">
        <v>9096</v>
      </c>
      <c r="E690" s="137" t="s">
        <v>8366</v>
      </c>
      <c r="F690" s="139"/>
      <c r="G690" s="136">
        <v>56691861</v>
      </c>
      <c r="H690" s="136">
        <v>3</v>
      </c>
      <c r="J690" s="136" t="s">
        <v>8367</v>
      </c>
    </row>
    <row r="691" spans="1:10" s="136" customFormat="1" ht="13.6" x14ac:dyDescent="0.2">
      <c r="A691" s="136" t="s">
        <v>8984</v>
      </c>
      <c r="B691" s="147">
        <v>6109</v>
      </c>
      <c r="C691" s="138" t="s">
        <v>9097</v>
      </c>
      <c r="D691" s="138" t="s">
        <v>9097</v>
      </c>
      <c r="E691" s="137" t="s">
        <v>8366</v>
      </c>
      <c r="F691" s="139"/>
      <c r="G691" s="136">
        <v>141545667</v>
      </c>
      <c r="H691" s="136">
        <v>3</v>
      </c>
      <c r="J691" s="136" t="s">
        <v>8367</v>
      </c>
    </row>
    <row r="692" spans="1:10" s="136" customFormat="1" ht="13.6" x14ac:dyDescent="0.2">
      <c r="A692" s="136" t="s">
        <v>8984</v>
      </c>
      <c r="B692" s="147">
        <v>6110</v>
      </c>
      <c r="C692" s="138" t="s">
        <v>9098</v>
      </c>
      <c r="D692" s="138" t="s">
        <v>9098</v>
      </c>
      <c r="E692" s="137" t="s">
        <v>8366</v>
      </c>
      <c r="F692" s="139"/>
      <c r="G692" s="136">
        <v>72432252</v>
      </c>
      <c r="H692" s="136">
        <v>3</v>
      </c>
      <c r="J692" s="136" t="s">
        <v>8367</v>
      </c>
    </row>
    <row r="693" spans="1:10" s="136" customFormat="1" ht="13.6" x14ac:dyDescent="0.2">
      <c r="A693" s="136" t="s">
        <v>8984</v>
      </c>
      <c r="B693" s="147">
        <v>6111</v>
      </c>
      <c r="C693" s="138" t="s">
        <v>9099</v>
      </c>
      <c r="D693" s="138" t="s">
        <v>9099</v>
      </c>
      <c r="E693" s="137" t="s">
        <v>8366</v>
      </c>
      <c r="F693" s="139"/>
      <c r="G693" s="136">
        <v>10783282</v>
      </c>
      <c r="H693" s="136">
        <v>3</v>
      </c>
      <c r="J693" s="136" t="s">
        <v>8367</v>
      </c>
    </row>
    <row r="694" spans="1:10" s="136" customFormat="1" ht="13.6" x14ac:dyDescent="0.2">
      <c r="A694" s="136" t="s">
        <v>8984</v>
      </c>
      <c r="B694" s="147">
        <v>6112</v>
      </c>
      <c r="C694" s="138" t="s">
        <v>9100</v>
      </c>
      <c r="D694" s="138" t="s">
        <v>9100</v>
      </c>
      <c r="E694" s="137" t="s">
        <v>8366</v>
      </c>
      <c r="F694" s="139"/>
      <c r="G694" s="136">
        <v>96120776</v>
      </c>
      <c r="H694" s="136">
        <v>3</v>
      </c>
      <c r="J694" s="136" t="s">
        <v>8367</v>
      </c>
    </row>
    <row r="695" spans="1:10" s="136" customFormat="1" ht="13.6" x14ac:dyDescent="0.2">
      <c r="A695" s="136" t="s">
        <v>8984</v>
      </c>
      <c r="B695" s="147">
        <v>6113</v>
      </c>
      <c r="C695" s="138" t="s">
        <v>9101</v>
      </c>
      <c r="D695" s="138" t="s">
        <v>9101</v>
      </c>
      <c r="E695" s="137" t="s">
        <v>8366</v>
      </c>
      <c r="F695" s="139"/>
      <c r="G695" s="136">
        <v>185624101</v>
      </c>
      <c r="H695" s="136">
        <v>3</v>
      </c>
      <c r="J695" s="136" t="s">
        <v>8367</v>
      </c>
    </row>
    <row r="696" spans="1:10" s="136" customFormat="1" ht="13.6" x14ac:dyDescent="0.2">
      <c r="A696" s="136" t="s">
        <v>8984</v>
      </c>
      <c r="B696" s="147">
        <v>6114</v>
      </c>
      <c r="C696" s="138" t="s">
        <v>9102</v>
      </c>
      <c r="D696" s="138" t="s">
        <v>9102</v>
      </c>
      <c r="E696" s="137" t="s">
        <v>8366</v>
      </c>
      <c r="F696" s="139"/>
      <c r="G696" s="136">
        <v>39484560</v>
      </c>
      <c r="H696" s="136">
        <v>3</v>
      </c>
      <c r="J696" s="136" t="s">
        <v>8367</v>
      </c>
    </row>
    <row r="697" spans="1:10" s="136" customFormat="1" ht="13.6" x14ac:dyDescent="0.2">
      <c r="A697" s="136" t="s">
        <v>8984</v>
      </c>
      <c r="B697" s="147">
        <v>6115</v>
      </c>
      <c r="C697" s="138" t="s">
        <v>9103</v>
      </c>
      <c r="D697" s="138" t="s">
        <v>9103</v>
      </c>
      <c r="E697" s="137" t="s">
        <v>8366</v>
      </c>
      <c r="F697" s="139"/>
      <c r="G697" s="136">
        <v>109611314</v>
      </c>
      <c r="H697" s="136">
        <v>3</v>
      </c>
      <c r="J697" s="136" t="s">
        <v>8367</v>
      </c>
    </row>
    <row r="698" spans="1:10" s="136" customFormat="1" ht="13.6" x14ac:dyDescent="0.2">
      <c r="A698" s="136" t="s">
        <v>8984</v>
      </c>
      <c r="B698" s="147">
        <v>6116</v>
      </c>
      <c r="C698" s="138" t="s">
        <v>9104</v>
      </c>
      <c r="D698" s="138" t="s">
        <v>9104</v>
      </c>
      <c r="E698" s="137" t="s">
        <v>8366</v>
      </c>
      <c r="F698" s="139"/>
      <c r="G698" s="136">
        <v>71800971</v>
      </c>
      <c r="H698" s="136">
        <v>3</v>
      </c>
      <c r="J698" s="136" t="s">
        <v>8367</v>
      </c>
    </row>
    <row r="699" spans="1:10" s="136" customFormat="1" ht="13.6" x14ac:dyDescent="0.2">
      <c r="A699" s="136" t="s">
        <v>8984</v>
      </c>
      <c r="B699" s="147">
        <v>6117</v>
      </c>
      <c r="C699" s="138" t="s">
        <v>9105</v>
      </c>
      <c r="D699" s="138" t="s">
        <v>9105</v>
      </c>
      <c r="E699" s="137" t="s">
        <v>8366</v>
      </c>
      <c r="F699" s="139"/>
      <c r="G699" s="136">
        <v>74962612</v>
      </c>
      <c r="H699" s="136">
        <v>3</v>
      </c>
      <c r="J699" s="136" t="s">
        <v>8367</v>
      </c>
    </row>
    <row r="700" spans="1:10" s="136" customFormat="1" ht="13.6" x14ac:dyDescent="0.2">
      <c r="A700" s="136" t="s">
        <v>8984</v>
      </c>
      <c r="B700" s="147">
        <v>6118</v>
      </c>
      <c r="C700" s="138" t="s">
        <v>9106</v>
      </c>
      <c r="D700" s="138" t="s">
        <v>9106</v>
      </c>
      <c r="E700" s="137" t="s">
        <v>8366</v>
      </c>
      <c r="F700" s="139"/>
      <c r="G700" s="136">
        <v>33562775</v>
      </c>
      <c r="H700" s="136">
        <v>3</v>
      </c>
      <c r="J700" s="136" t="s">
        <v>8367</v>
      </c>
    </row>
    <row r="701" spans="1:10" s="136" customFormat="1" ht="13.6" x14ac:dyDescent="0.2">
      <c r="A701" s="136" t="s">
        <v>8984</v>
      </c>
      <c r="B701" s="147">
        <v>6119</v>
      </c>
      <c r="C701" s="138" t="s">
        <v>9107</v>
      </c>
      <c r="D701" s="138" t="s">
        <v>9107</v>
      </c>
      <c r="E701" s="137" t="s">
        <v>8366</v>
      </c>
      <c r="F701" s="139"/>
      <c r="G701" s="136">
        <v>22731145</v>
      </c>
      <c r="H701" s="136">
        <v>3</v>
      </c>
      <c r="J701" s="136" t="s">
        <v>8367</v>
      </c>
    </row>
    <row r="702" spans="1:10" s="136" customFormat="1" ht="13.6" x14ac:dyDescent="0.2">
      <c r="A702" s="136" t="s">
        <v>8984</v>
      </c>
      <c r="B702" s="147">
        <v>6120</v>
      </c>
      <c r="C702" s="138" t="s">
        <v>9108</v>
      </c>
      <c r="D702" s="138" t="s">
        <v>9108</v>
      </c>
      <c r="E702" s="137" t="s">
        <v>8366</v>
      </c>
      <c r="F702" s="139"/>
      <c r="G702" s="136">
        <v>73127900</v>
      </c>
      <c r="H702" s="136">
        <v>3</v>
      </c>
      <c r="J702" s="136" t="s">
        <v>8367</v>
      </c>
    </row>
    <row r="703" spans="1:10" s="136" customFormat="1" ht="13.6" x14ac:dyDescent="0.2">
      <c r="A703" s="136" t="s">
        <v>8984</v>
      </c>
      <c r="B703" s="147">
        <v>6121</v>
      </c>
      <c r="C703" s="138" t="s">
        <v>9109</v>
      </c>
      <c r="D703" s="138" t="s">
        <v>9109</v>
      </c>
      <c r="E703" s="137" t="s">
        <v>8366</v>
      </c>
      <c r="F703" s="139"/>
      <c r="G703" s="136">
        <v>119733809</v>
      </c>
      <c r="H703" s="136">
        <v>3</v>
      </c>
      <c r="J703" s="136" t="s">
        <v>8367</v>
      </c>
    </row>
    <row r="704" spans="1:10" s="136" customFormat="1" ht="13.6" x14ac:dyDescent="0.2">
      <c r="A704" s="136" t="s">
        <v>8984</v>
      </c>
      <c r="B704" s="147">
        <v>6122</v>
      </c>
      <c r="C704" s="138" t="s">
        <v>9110</v>
      </c>
      <c r="D704" s="138" t="s">
        <v>9110</v>
      </c>
      <c r="E704" s="137" t="s">
        <v>8366</v>
      </c>
      <c r="F704" s="139"/>
      <c r="G704" s="136">
        <v>108622176</v>
      </c>
      <c r="H704" s="136">
        <v>2</v>
      </c>
      <c r="J704" s="136" t="s">
        <v>8367</v>
      </c>
    </row>
    <row r="705" spans="1:20" s="136" customFormat="1" ht="13.6" x14ac:dyDescent="0.2">
      <c r="A705" s="136" t="s">
        <v>8984</v>
      </c>
      <c r="B705" s="147">
        <v>6123</v>
      </c>
      <c r="C705" s="138" t="s">
        <v>9111</v>
      </c>
      <c r="D705" s="138" t="s">
        <v>9111</v>
      </c>
      <c r="E705" s="137" t="s">
        <v>8366</v>
      </c>
      <c r="F705" s="139"/>
      <c r="G705" s="136">
        <v>275310663</v>
      </c>
      <c r="H705" s="136">
        <v>2</v>
      </c>
      <c r="J705" s="136" t="s">
        <v>8367</v>
      </c>
    </row>
    <row r="706" spans="1:20" s="136" customFormat="1" ht="13.6" x14ac:dyDescent="0.2">
      <c r="A706" s="136" t="s">
        <v>8984</v>
      </c>
      <c r="B706" s="147">
        <v>6124</v>
      </c>
      <c r="C706" s="138" t="s">
        <v>9112</v>
      </c>
      <c r="D706" s="138" t="s">
        <v>9112</v>
      </c>
      <c r="E706" s="137" t="s">
        <v>8366</v>
      </c>
      <c r="F706" s="139"/>
      <c r="G706" s="136">
        <v>104392971</v>
      </c>
      <c r="H706" s="136">
        <v>3</v>
      </c>
      <c r="J706" s="136" t="s">
        <v>8367</v>
      </c>
    </row>
    <row r="707" spans="1:20" s="136" customFormat="1" ht="13.6" x14ac:dyDescent="0.2">
      <c r="A707" s="136" t="s">
        <v>8984</v>
      </c>
      <c r="B707" s="147">
        <v>6125</v>
      </c>
      <c r="C707" s="138" t="s">
        <v>9113</v>
      </c>
      <c r="D707" s="138" t="s">
        <v>9113</v>
      </c>
      <c r="E707" s="137" t="s">
        <v>8366</v>
      </c>
      <c r="F707" s="139"/>
      <c r="G707" s="136">
        <v>202469991.99999997</v>
      </c>
      <c r="H707" s="136">
        <v>3</v>
      </c>
      <c r="J707" s="136" t="s">
        <v>8367</v>
      </c>
    </row>
    <row r="708" spans="1:20" s="136" customFormat="1" ht="13.6" x14ac:dyDescent="0.2">
      <c r="A708" s="136" t="s">
        <v>8984</v>
      </c>
      <c r="B708" s="147">
        <v>6126</v>
      </c>
      <c r="C708" s="138" t="s">
        <v>9114</v>
      </c>
      <c r="D708" s="138" t="s">
        <v>9114</v>
      </c>
      <c r="E708" s="137" t="s">
        <v>8366</v>
      </c>
      <c r="F708" s="139"/>
      <c r="G708" s="136">
        <v>65033906</v>
      </c>
      <c r="H708" s="136">
        <v>3</v>
      </c>
      <c r="J708" s="136" t="s">
        <v>8367</v>
      </c>
    </row>
    <row r="709" spans="1:20" s="136" customFormat="1" ht="13.6" x14ac:dyDescent="0.2">
      <c r="A709" s="136" t="s">
        <v>8984</v>
      </c>
      <c r="B709" s="147">
        <v>6127</v>
      </c>
      <c r="C709" s="138" t="s">
        <v>9115</v>
      </c>
      <c r="D709" s="138" t="s">
        <v>9115</v>
      </c>
      <c r="E709" s="137" t="s">
        <v>8366</v>
      </c>
      <c r="F709" s="139"/>
      <c r="G709" s="136">
        <v>337787900</v>
      </c>
      <c r="H709" s="136">
        <v>3</v>
      </c>
      <c r="J709" s="136" t="s">
        <v>8367</v>
      </c>
    </row>
    <row r="710" spans="1:20" s="136" customFormat="1" ht="13.6" x14ac:dyDescent="0.2">
      <c r="A710" s="136" t="s">
        <v>8984</v>
      </c>
      <c r="B710" s="147">
        <v>6128</v>
      </c>
      <c r="C710" s="138" t="s">
        <v>9116</v>
      </c>
      <c r="D710" s="138" t="s">
        <v>9116</v>
      </c>
      <c r="E710" s="137" t="s">
        <v>8366</v>
      </c>
      <c r="F710" s="139"/>
      <c r="G710" s="136">
        <v>61497814</v>
      </c>
      <c r="H710" s="136">
        <v>2</v>
      </c>
      <c r="J710" s="136" t="s">
        <v>8367</v>
      </c>
      <c r="R710" s="136" t="s">
        <v>8990</v>
      </c>
      <c r="S710" s="136" t="s">
        <v>8367</v>
      </c>
      <c r="T710" s="138" t="s">
        <v>8991</v>
      </c>
    </row>
    <row r="711" spans="1:20" s="136" customFormat="1" ht="13.6" x14ac:dyDescent="0.2">
      <c r="A711" s="136" t="s">
        <v>8984</v>
      </c>
      <c r="B711" s="147">
        <v>6129</v>
      </c>
      <c r="C711" s="138" t="s">
        <v>9117</v>
      </c>
      <c r="D711" s="138" t="s">
        <v>9117</v>
      </c>
      <c r="E711" s="137" t="s">
        <v>8366</v>
      </c>
      <c r="F711" s="139"/>
      <c r="G711" s="136">
        <v>31313667.999999996</v>
      </c>
      <c r="H711" s="136">
        <v>3</v>
      </c>
      <c r="J711" s="136" t="s">
        <v>8367</v>
      </c>
    </row>
    <row r="712" spans="1:20" s="136" customFormat="1" ht="13.6" x14ac:dyDescent="0.2">
      <c r="A712" s="136" t="s">
        <v>8984</v>
      </c>
      <c r="B712" s="147">
        <v>6130</v>
      </c>
      <c r="C712" s="138" t="s">
        <v>9118</v>
      </c>
      <c r="D712" s="138" t="s">
        <v>9118</v>
      </c>
      <c r="E712" s="137" t="s">
        <v>8366</v>
      </c>
      <c r="F712" s="139"/>
      <c r="G712" s="136">
        <v>29707866</v>
      </c>
      <c r="H712" s="136">
        <v>3</v>
      </c>
      <c r="J712" s="136" t="s">
        <v>8367</v>
      </c>
    </row>
    <row r="713" spans="1:20" s="136" customFormat="1" ht="13.6" x14ac:dyDescent="0.2">
      <c r="A713" s="136" t="s">
        <v>8984</v>
      </c>
      <c r="B713" s="147">
        <v>6131</v>
      </c>
      <c r="C713" s="138" t="s">
        <v>9119</v>
      </c>
      <c r="D713" s="138" t="s">
        <v>9119</v>
      </c>
      <c r="E713" s="137" t="s">
        <v>8366</v>
      </c>
      <c r="F713" s="139"/>
      <c r="G713" s="136">
        <v>57986146</v>
      </c>
      <c r="H713" s="136">
        <v>3</v>
      </c>
      <c r="J713" s="136" t="s">
        <v>8367</v>
      </c>
    </row>
    <row r="714" spans="1:20" s="136" customFormat="1" ht="13.6" x14ac:dyDescent="0.2">
      <c r="A714" s="136" t="s">
        <v>8984</v>
      </c>
      <c r="B714" s="147">
        <v>6132</v>
      </c>
      <c r="C714" s="138" t="s">
        <v>9120</v>
      </c>
      <c r="D714" s="138" t="s">
        <v>9120</v>
      </c>
      <c r="E714" s="137" t="s">
        <v>8366</v>
      </c>
      <c r="F714" s="139"/>
      <c r="G714" s="136">
        <v>21002730</v>
      </c>
      <c r="H714" s="136">
        <v>3</v>
      </c>
      <c r="J714" s="136" t="s">
        <v>8367</v>
      </c>
    </row>
    <row r="715" spans="1:20" s="136" customFormat="1" ht="13.6" x14ac:dyDescent="0.2">
      <c r="A715" s="136" t="s">
        <v>8984</v>
      </c>
      <c r="B715" s="147">
        <v>6133</v>
      </c>
      <c r="C715" s="138" t="s">
        <v>9121</v>
      </c>
      <c r="D715" s="138" t="s">
        <v>9121</v>
      </c>
      <c r="E715" s="137" t="s">
        <v>8366</v>
      </c>
      <c r="F715" s="139"/>
      <c r="G715" s="136">
        <v>23494899.999999996</v>
      </c>
      <c r="H715" s="136">
        <v>3</v>
      </c>
      <c r="J715" s="136" t="s">
        <v>8367</v>
      </c>
      <c r="R715" s="136" t="s">
        <v>8996</v>
      </c>
      <c r="S715" s="136" t="s">
        <v>8456</v>
      </c>
      <c r="T715" s="138" t="s">
        <v>8997</v>
      </c>
    </row>
    <row r="716" spans="1:20" s="136" customFormat="1" ht="13.6" x14ac:dyDescent="0.2">
      <c r="A716" s="136" t="s">
        <v>8984</v>
      </c>
      <c r="B716" s="147">
        <v>6134</v>
      </c>
      <c r="C716" s="138" t="s">
        <v>9122</v>
      </c>
      <c r="D716" s="138" t="s">
        <v>9122</v>
      </c>
      <c r="E716" s="137" t="s">
        <v>8366</v>
      </c>
      <c r="F716" s="139"/>
      <c r="G716" s="136">
        <v>58179709</v>
      </c>
      <c r="H716" s="136">
        <v>3</v>
      </c>
      <c r="J716" s="136" t="s">
        <v>8367</v>
      </c>
    </row>
    <row r="717" spans="1:20" s="136" customFormat="1" ht="13.6" x14ac:dyDescent="0.2">
      <c r="A717" s="136" t="s">
        <v>8984</v>
      </c>
      <c r="B717" s="147">
        <v>6135</v>
      </c>
      <c r="C717" s="138" t="s">
        <v>9123</v>
      </c>
      <c r="D717" s="138" t="s">
        <v>9123</v>
      </c>
      <c r="E717" s="137" t="s">
        <v>8366</v>
      </c>
      <c r="F717" s="139"/>
      <c r="G717" s="136">
        <v>20274148</v>
      </c>
      <c r="H717" s="136">
        <v>3</v>
      </c>
      <c r="J717" s="136" t="s">
        <v>8367</v>
      </c>
      <c r="R717" s="136" t="s">
        <v>8996</v>
      </c>
      <c r="S717" s="136" t="s">
        <v>8456</v>
      </c>
      <c r="T717" s="138" t="s">
        <v>8997</v>
      </c>
    </row>
    <row r="718" spans="1:20" s="136" customFormat="1" ht="13.6" x14ac:dyDescent="0.2">
      <c r="A718" s="136" t="s">
        <v>8984</v>
      </c>
      <c r="B718" s="147">
        <v>6136</v>
      </c>
      <c r="C718" s="138" t="s">
        <v>9124</v>
      </c>
      <c r="D718" s="138" t="s">
        <v>9124</v>
      </c>
      <c r="E718" s="137" t="s">
        <v>8366</v>
      </c>
      <c r="F718" s="139"/>
      <c r="G718" s="136">
        <v>240667700</v>
      </c>
      <c r="H718" s="136">
        <v>3</v>
      </c>
      <c r="J718" s="136" t="s">
        <v>8367</v>
      </c>
    </row>
    <row r="719" spans="1:20" s="136" customFormat="1" ht="13.6" x14ac:dyDescent="0.2">
      <c r="A719" s="136" t="s">
        <v>8984</v>
      </c>
      <c r="B719" s="147">
        <v>6137</v>
      </c>
      <c r="C719" s="138" t="s">
        <v>9125</v>
      </c>
      <c r="D719" s="138" t="s">
        <v>9125</v>
      </c>
      <c r="E719" s="137" t="s">
        <v>8366</v>
      </c>
      <c r="F719" s="139"/>
      <c r="G719" s="136">
        <v>90119480</v>
      </c>
      <c r="H719" s="136">
        <v>3</v>
      </c>
      <c r="J719" s="136" t="s">
        <v>8367</v>
      </c>
    </row>
    <row r="720" spans="1:20" s="136" customFormat="1" ht="13.6" x14ac:dyDescent="0.2">
      <c r="A720" s="136" t="s">
        <v>8984</v>
      </c>
      <c r="B720" s="147">
        <v>6138</v>
      </c>
      <c r="C720" s="138" t="s">
        <v>9126</v>
      </c>
      <c r="D720" s="138" t="s">
        <v>9126</v>
      </c>
      <c r="E720" s="137" t="s">
        <v>8366</v>
      </c>
      <c r="F720" s="139"/>
      <c r="G720" s="136">
        <v>39691583</v>
      </c>
      <c r="H720" s="136">
        <v>3</v>
      </c>
      <c r="J720" s="136" t="s">
        <v>8367</v>
      </c>
    </row>
    <row r="721" spans="1:20" s="136" customFormat="1" ht="13.6" x14ac:dyDescent="0.2">
      <c r="A721" s="136" t="s">
        <v>8984</v>
      </c>
      <c r="B721" s="147">
        <v>6139</v>
      </c>
      <c r="C721" s="138" t="s">
        <v>9127</v>
      </c>
      <c r="D721" s="138" t="s">
        <v>9127</v>
      </c>
      <c r="E721" s="137" t="s">
        <v>8366</v>
      </c>
      <c r="F721" s="139"/>
      <c r="G721" s="136">
        <v>210218312</v>
      </c>
      <c r="H721" s="136">
        <v>3</v>
      </c>
      <c r="J721" s="136" t="s">
        <v>8367</v>
      </c>
    </row>
    <row r="722" spans="1:20" s="136" customFormat="1" ht="13.6" x14ac:dyDescent="0.2">
      <c r="A722" s="136" t="s">
        <v>8984</v>
      </c>
      <c r="B722" s="147">
        <v>6140</v>
      </c>
      <c r="C722" s="138" t="s">
        <v>9128</v>
      </c>
      <c r="D722" s="138" t="s">
        <v>9128</v>
      </c>
      <c r="E722" s="137" t="s">
        <v>8366</v>
      </c>
      <c r="F722" s="139"/>
      <c r="G722" s="136">
        <v>74949536</v>
      </c>
      <c r="H722" s="136">
        <v>3</v>
      </c>
      <c r="J722" s="136" t="s">
        <v>8367</v>
      </c>
    </row>
    <row r="723" spans="1:20" s="136" customFormat="1" ht="13.6" x14ac:dyDescent="0.2">
      <c r="A723" s="136" t="s">
        <v>8984</v>
      </c>
      <c r="B723" s="147">
        <v>6141</v>
      </c>
      <c r="C723" s="138" t="s">
        <v>9129</v>
      </c>
      <c r="D723" s="138" t="s">
        <v>9129</v>
      </c>
      <c r="E723" s="137" t="s">
        <v>8366</v>
      </c>
      <c r="F723" s="139"/>
      <c r="G723" s="136">
        <v>99190924</v>
      </c>
      <c r="H723" s="136">
        <v>3</v>
      </c>
      <c r="J723" s="136" t="s">
        <v>8367</v>
      </c>
    </row>
    <row r="724" spans="1:20" s="136" customFormat="1" ht="13.6" x14ac:dyDescent="0.2">
      <c r="A724" s="136" t="s">
        <v>8984</v>
      </c>
      <c r="B724" s="147">
        <v>6142</v>
      </c>
      <c r="C724" s="138" t="s">
        <v>9130</v>
      </c>
      <c r="D724" s="138" t="s">
        <v>9130</v>
      </c>
      <c r="E724" s="137" t="s">
        <v>8366</v>
      </c>
      <c r="F724" s="139"/>
      <c r="G724" s="136">
        <v>19411468</v>
      </c>
      <c r="H724" s="136">
        <v>3</v>
      </c>
      <c r="J724" s="136" t="s">
        <v>8367</v>
      </c>
    </row>
    <row r="725" spans="1:20" s="136" customFormat="1" ht="13.6" x14ac:dyDescent="0.2">
      <c r="A725" s="136" t="s">
        <v>8984</v>
      </c>
      <c r="B725" s="147">
        <v>6143</v>
      </c>
      <c r="C725" s="138" t="s">
        <v>9131</v>
      </c>
      <c r="D725" s="138" t="s">
        <v>9131</v>
      </c>
      <c r="E725" s="137" t="s">
        <v>8366</v>
      </c>
      <c r="F725" s="139"/>
      <c r="G725" s="136">
        <v>72984622</v>
      </c>
      <c r="H725" s="136">
        <v>3</v>
      </c>
      <c r="J725" s="136" t="s">
        <v>8367</v>
      </c>
      <c r="R725" s="136" t="s">
        <v>8990</v>
      </c>
      <c r="S725" s="136" t="s">
        <v>8367</v>
      </c>
      <c r="T725" s="138" t="s">
        <v>8991</v>
      </c>
    </row>
    <row r="726" spans="1:20" s="136" customFormat="1" ht="13.6" x14ac:dyDescent="0.2">
      <c r="A726" s="136" t="s">
        <v>8984</v>
      </c>
      <c r="B726" s="147">
        <v>6144</v>
      </c>
      <c r="C726" s="138" t="s">
        <v>9132</v>
      </c>
      <c r="D726" s="138" t="s">
        <v>9132</v>
      </c>
      <c r="E726" s="137" t="s">
        <v>8366</v>
      </c>
      <c r="F726" s="139"/>
      <c r="G726" s="136">
        <v>41222967</v>
      </c>
      <c r="H726" s="136">
        <v>3</v>
      </c>
      <c r="J726" s="136" t="s">
        <v>8367</v>
      </c>
    </row>
    <row r="727" spans="1:20" s="136" customFormat="1" ht="13.6" x14ac:dyDescent="0.2">
      <c r="A727" s="136" t="s">
        <v>8984</v>
      </c>
      <c r="B727" s="147">
        <v>6145</v>
      </c>
      <c r="C727" s="138" t="s">
        <v>9133</v>
      </c>
      <c r="D727" s="138" t="s">
        <v>9133</v>
      </c>
      <c r="E727" s="137" t="s">
        <v>8366</v>
      </c>
      <c r="F727" s="139"/>
      <c r="G727" s="136">
        <v>51648909.999999993</v>
      </c>
      <c r="H727" s="136">
        <v>3</v>
      </c>
      <c r="J727" s="136" t="s">
        <v>8367</v>
      </c>
      <c r="R727" s="136" t="s">
        <v>8996</v>
      </c>
      <c r="S727" s="136" t="s">
        <v>8456</v>
      </c>
      <c r="T727" s="138" t="s">
        <v>8997</v>
      </c>
    </row>
    <row r="728" spans="1:20" s="136" customFormat="1" ht="13.6" x14ac:dyDescent="0.2">
      <c r="A728" s="136" t="s">
        <v>8984</v>
      </c>
      <c r="B728" s="147">
        <v>6146</v>
      </c>
      <c r="C728" s="138" t="s">
        <v>9134</v>
      </c>
      <c r="D728" s="138" t="s">
        <v>9134</v>
      </c>
      <c r="E728" s="137" t="s">
        <v>8366</v>
      </c>
      <c r="F728" s="139"/>
      <c r="G728" s="136">
        <v>125262109</v>
      </c>
      <c r="H728" s="136">
        <v>3</v>
      </c>
      <c r="J728" s="136" t="s">
        <v>8367</v>
      </c>
    </row>
    <row r="729" spans="1:20" s="136" customFormat="1" ht="13.6" x14ac:dyDescent="0.2">
      <c r="A729" s="136" t="s">
        <v>8984</v>
      </c>
      <c r="B729" s="147">
        <v>6147</v>
      </c>
      <c r="C729" s="138" t="s">
        <v>9135</v>
      </c>
      <c r="D729" s="138" t="s">
        <v>9135</v>
      </c>
      <c r="E729" s="137" t="s">
        <v>8366</v>
      </c>
      <c r="F729" s="139"/>
      <c r="G729" s="136">
        <v>4896222</v>
      </c>
      <c r="H729" s="136">
        <v>3</v>
      </c>
      <c r="J729" s="136" t="s">
        <v>8367</v>
      </c>
    </row>
    <row r="730" spans="1:20" s="136" customFormat="1" ht="13.6" x14ac:dyDescent="0.2">
      <c r="A730" s="136" t="s">
        <v>8984</v>
      </c>
      <c r="B730" s="147">
        <v>6148</v>
      </c>
      <c r="C730" s="138" t="s">
        <v>9136</v>
      </c>
      <c r="D730" s="138" t="s">
        <v>9136</v>
      </c>
      <c r="E730" s="137" t="s">
        <v>8366</v>
      </c>
      <c r="F730" s="139"/>
      <c r="G730" s="136">
        <v>3734360</v>
      </c>
      <c r="H730" s="136">
        <v>3</v>
      </c>
      <c r="J730" s="136" t="s">
        <v>8367</v>
      </c>
    </row>
    <row r="731" spans="1:20" s="136" customFormat="1" ht="13.6" x14ac:dyDescent="0.2">
      <c r="A731" s="136" t="s">
        <v>8984</v>
      </c>
      <c r="B731" s="147">
        <v>6149</v>
      </c>
      <c r="C731" s="138" t="s">
        <v>9137</v>
      </c>
      <c r="D731" s="138" t="s">
        <v>9137</v>
      </c>
      <c r="E731" s="137" t="s">
        <v>8366</v>
      </c>
      <c r="F731" s="139"/>
      <c r="G731" s="136">
        <v>104419208.99999999</v>
      </c>
      <c r="H731" s="136">
        <v>2</v>
      </c>
      <c r="J731" s="136" t="s">
        <v>8367</v>
      </c>
    </row>
    <row r="732" spans="1:20" s="136" customFormat="1" ht="13.6" x14ac:dyDescent="0.2">
      <c r="A732" s="136" t="s">
        <v>8984</v>
      </c>
      <c r="B732" s="147">
        <v>6150</v>
      </c>
      <c r="C732" s="138" t="s">
        <v>9138</v>
      </c>
      <c r="D732" s="138" t="s">
        <v>9138</v>
      </c>
      <c r="E732" s="137" t="s">
        <v>8366</v>
      </c>
      <c r="F732" s="139"/>
      <c r="G732" s="136">
        <v>67474933</v>
      </c>
      <c r="H732" s="136">
        <v>3</v>
      </c>
      <c r="J732" s="136" t="s">
        <v>8367</v>
      </c>
    </row>
    <row r="733" spans="1:20" s="136" customFormat="1" ht="13.6" x14ac:dyDescent="0.2">
      <c r="A733" s="136" t="s">
        <v>8984</v>
      </c>
      <c r="B733" s="147">
        <v>6151</v>
      </c>
      <c r="C733" s="138" t="s">
        <v>9139</v>
      </c>
      <c r="D733" s="138" t="s">
        <v>9139</v>
      </c>
      <c r="E733" s="137" t="s">
        <v>8366</v>
      </c>
      <c r="F733" s="139"/>
      <c r="G733" s="136">
        <v>40816800</v>
      </c>
      <c r="H733" s="136">
        <v>3</v>
      </c>
      <c r="J733" s="136" t="s">
        <v>8367</v>
      </c>
    </row>
    <row r="734" spans="1:20" s="136" customFormat="1" ht="13.6" x14ac:dyDescent="0.2">
      <c r="A734" s="136" t="s">
        <v>8984</v>
      </c>
      <c r="B734" s="147">
        <v>6152</v>
      </c>
      <c r="C734" s="138" t="s">
        <v>9140</v>
      </c>
      <c r="D734" s="138" t="s">
        <v>9140</v>
      </c>
      <c r="E734" s="137" t="s">
        <v>8366</v>
      </c>
      <c r="F734" s="139"/>
      <c r="G734" s="136">
        <v>90838695</v>
      </c>
      <c r="H734" s="136">
        <v>3</v>
      </c>
      <c r="J734" s="136" t="s">
        <v>8367</v>
      </c>
    </row>
    <row r="735" spans="1:20" s="136" customFormat="1" ht="13.6" x14ac:dyDescent="0.2">
      <c r="A735" s="136" t="s">
        <v>8984</v>
      </c>
      <c r="B735" s="147">
        <v>6153</v>
      </c>
      <c r="C735" s="138" t="s">
        <v>9141</v>
      </c>
      <c r="D735" s="138" t="s">
        <v>9141</v>
      </c>
      <c r="E735" s="137" t="s">
        <v>8366</v>
      </c>
      <c r="F735" s="139"/>
      <c r="G735" s="136">
        <v>152858192</v>
      </c>
      <c r="H735" s="136">
        <v>2</v>
      </c>
      <c r="J735" s="136" t="s">
        <v>8367</v>
      </c>
    </row>
    <row r="736" spans="1:20" s="136" customFormat="1" ht="13.6" x14ac:dyDescent="0.2">
      <c r="A736" s="136" t="s">
        <v>8984</v>
      </c>
      <c r="B736" s="147">
        <v>6154</v>
      </c>
      <c r="C736" s="138" t="s">
        <v>9142</v>
      </c>
      <c r="D736" s="138" t="s">
        <v>9142</v>
      </c>
      <c r="E736" s="137" t="s">
        <v>8366</v>
      </c>
      <c r="F736" s="139"/>
      <c r="G736" s="136">
        <v>360176591</v>
      </c>
      <c r="H736" s="136">
        <v>3</v>
      </c>
      <c r="J736" s="136" t="s">
        <v>8367</v>
      </c>
    </row>
    <row r="737" spans="1:20" s="136" customFormat="1" ht="13.6" x14ac:dyDescent="0.2">
      <c r="A737" s="136" t="s">
        <v>8984</v>
      </c>
      <c r="B737" s="147">
        <v>6155</v>
      </c>
      <c r="C737" s="138" t="s">
        <v>9143</v>
      </c>
      <c r="D737" s="138" t="s">
        <v>9143</v>
      </c>
      <c r="E737" s="137" t="s">
        <v>8366</v>
      </c>
      <c r="F737" s="139"/>
      <c r="G737" s="136">
        <v>98874602</v>
      </c>
      <c r="H737" s="136">
        <v>3</v>
      </c>
      <c r="J737" s="136" t="s">
        <v>8367</v>
      </c>
      <c r="R737" s="136" t="s">
        <v>8990</v>
      </c>
      <c r="S737" s="136" t="s">
        <v>8367</v>
      </c>
      <c r="T737" s="138" t="s">
        <v>8991</v>
      </c>
    </row>
    <row r="738" spans="1:20" s="136" customFormat="1" ht="13.6" x14ac:dyDescent="0.2">
      <c r="A738" s="136" t="s">
        <v>8984</v>
      </c>
      <c r="B738" s="147">
        <v>6156</v>
      </c>
      <c r="C738" s="138" t="s">
        <v>9144</v>
      </c>
      <c r="D738" s="138" t="s">
        <v>9144</v>
      </c>
      <c r="E738" s="137" t="s">
        <v>8366</v>
      </c>
      <c r="F738" s="139"/>
      <c r="G738" s="136">
        <v>82388616</v>
      </c>
      <c r="H738" s="136">
        <v>3</v>
      </c>
      <c r="J738" s="136" t="s">
        <v>8367</v>
      </c>
    </row>
    <row r="739" spans="1:20" s="136" customFormat="1" ht="13.6" x14ac:dyDescent="0.2">
      <c r="A739" s="136" t="s">
        <v>8984</v>
      </c>
      <c r="B739" s="147">
        <v>6157</v>
      </c>
      <c r="C739" s="138" t="s">
        <v>9145</v>
      </c>
      <c r="D739" s="138" t="s">
        <v>9145</v>
      </c>
      <c r="E739" s="137" t="s">
        <v>8366</v>
      </c>
      <c r="F739" s="139"/>
      <c r="G739" s="136">
        <v>123357600</v>
      </c>
      <c r="H739" s="136">
        <v>3</v>
      </c>
      <c r="J739" s="136" t="s">
        <v>8367</v>
      </c>
    </row>
    <row r="740" spans="1:20" s="136" customFormat="1" ht="13.6" x14ac:dyDescent="0.2">
      <c r="A740" s="136" t="s">
        <v>8984</v>
      </c>
      <c r="B740" s="147">
        <v>6158</v>
      </c>
      <c r="C740" s="138" t="s">
        <v>9146</v>
      </c>
      <c r="D740" s="138" t="s">
        <v>9146</v>
      </c>
      <c r="E740" s="137" t="s">
        <v>8366</v>
      </c>
      <c r="F740" s="139"/>
      <c r="G740" s="136">
        <v>62601337.999999993</v>
      </c>
      <c r="H740" s="136">
        <v>2</v>
      </c>
      <c r="J740" s="136" t="s">
        <v>8367</v>
      </c>
    </row>
    <row r="741" spans="1:20" s="136" customFormat="1" ht="13.6" x14ac:dyDescent="0.2">
      <c r="A741" s="136" t="s">
        <v>8984</v>
      </c>
      <c r="B741" s="147">
        <v>6159</v>
      </c>
      <c r="C741" s="138" t="s">
        <v>9147</v>
      </c>
      <c r="D741" s="138" t="s">
        <v>9147</v>
      </c>
      <c r="E741" s="137" t="s">
        <v>8366</v>
      </c>
      <c r="F741" s="139"/>
      <c r="G741" s="136">
        <v>46037854</v>
      </c>
      <c r="H741" s="136">
        <v>3</v>
      </c>
      <c r="J741" s="136" t="s">
        <v>8367</v>
      </c>
    </row>
    <row r="742" spans="1:20" s="136" customFormat="1" ht="13.6" x14ac:dyDescent="0.2">
      <c r="A742" s="136" t="s">
        <v>8984</v>
      </c>
      <c r="B742" s="147">
        <v>6160</v>
      </c>
      <c r="C742" s="138" t="s">
        <v>9148</v>
      </c>
      <c r="D742" s="138" t="s">
        <v>9148</v>
      </c>
      <c r="E742" s="137" t="s">
        <v>8366</v>
      </c>
      <c r="F742" s="139"/>
      <c r="G742" s="136">
        <v>245702313</v>
      </c>
      <c r="H742" s="136">
        <v>3</v>
      </c>
      <c r="J742" s="136" t="s">
        <v>8367</v>
      </c>
    </row>
    <row r="743" spans="1:20" s="136" customFormat="1" ht="13.6" x14ac:dyDescent="0.2">
      <c r="A743" s="136" t="s">
        <v>8984</v>
      </c>
      <c r="B743" s="147">
        <v>6161</v>
      </c>
      <c r="C743" s="138" t="s">
        <v>9149</v>
      </c>
      <c r="D743" s="138" t="s">
        <v>9149</v>
      </c>
      <c r="E743" s="137" t="s">
        <v>8366</v>
      </c>
      <c r="F743" s="139"/>
      <c r="G743" s="136">
        <v>92011535</v>
      </c>
      <c r="H743" s="136">
        <v>3</v>
      </c>
      <c r="J743" s="136" t="s">
        <v>8367</v>
      </c>
    </row>
    <row r="744" spans="1:20" s="136" customFormat="1" ht="13.6" x14ac:dyDescent="0.2">
      <c r="A744" s="136" t="s">
        <v>8984</v>
      </c>
      <c r="B744" s="147">
        <v>6162</v>
      </c>
      <c r="C744" s="138" t="s">
        <v>9150</v>
      </c>
      <c r="D744" s="138" t="s">
        <v>9150</v>
      </c>
      <c r="E744" s="137" t="s">
        <v>8366</v>
      </c>
      <c r="F744" s="139"/>
      <c r="G744" s="136">
        <v>63186070</v>
      </c>
      <c r="H744" s="136">
        <v>3</v>
      </c>
      <c r="J744" s="136" t="s">
        <v>8367</v>
      </c>
      <c r="R744" s="136" t="s">
        <v>8996</v>
      </c>
      <c r="S744" s="136" t="s">
        <v>8456</v>
      </c>
      <c r="T744" s="138" t="s">
        <v>8997</v>
      </c>
    </row>
    <row r="745" spans="1:20" s="136" customFormat="1" ht="13.6" x14ac:dyDescent="0.2">
      <c r="A745" s="136" t="s">
        <v>8984</v>
      </c>
      <c r="B745" s="147">
        <v>6901</v>
      </c>
      <c r="C745" s="138" t="s">
        <v>9151</v>
      </c>
      <c r="D745" s="138" t="s">
        <v>9151</v>
      </c>
      <c r="E745" s="137" t="s">
        <v>8366</v>
      </c>
      <c r="F745" s="139"/>
      <c r="G745" s="136">
        <v>31791288</v>
      </c>
      <c r="H745" s="136">
        <v>3</v>
      </c>
      <c r="J745" s="136" t="s">
        <v>8367</v>
      </c>
    </row>
    <row r="746" spans="1:20" s="136" customFormat="1" ht="13.6" x14ac:dyDescent="0.2">
      <c r="A746" s="136" t="s">
        <v>8984</v>
      </c>
      <c r="B746" s="147">
        <v>6902</v>
      </c>
      <c r="C746" s="138" t="s">
        <v>9152</v>
      </c>
      <c r="D746" s="138" t="s">
        <v>9152</v>
      </c>
      <c r="E746" s="137" t="s">
        <v>8366</v>
      </c>
      <c r="F746" s="139"/>
      <c r="G746" s="136">
        <v>28548814.000000004</v>
      </c>
      <c r="H746" s="136">
        <v>3</v>
      </c>
      <c r="J746" s="136" t="s">
        <v>8367</v>
      </c>
      <c r="R746" s="136" t="s">
        <v>8990</v>
      </c>
      <c r="S746" s="136" t="s">
        <v>8367</v>
      </c>
      <c r="T746" s="138" t="s">
        <v>8991</v>
      </c>
    </row>
    <row r="747" spans="1:20" s="136" customFormat="1" ht="13.6" x14ac:dyDescent="0.2">
      <c r="A747" s="136" t="s">
        <v>8984</v>
      </c>
      <c r="B747" s="147">
        <v>6903</v>
      </c>
      <c r="C747" s="138" t="s">
        <v>9153</v>
      </c>
      <c r="D747" s="138" t="s">
        <v>9153</v>
      </c>
      <c r="E747" s="137" t="s">
        <v>8366</v>
      </c>
      <c r="F747" s="139"/>
      <c r="G747" s="136">
        <v>30054842</v>
      </c>
      <c r="H747" s="136">
        <v>3</v>
      </c>
      <c r="J747" s="136" t="s">
        <v>8367</v>
      </c>
      <c r="R747" s="136" t="s">
        <v>8990</v>
      </c>
      <c r="S747" s="136" t="s">
        <v>8367</v>
      </c>
      <c r="T747" s="138" t="s">
        <v>8991</v>
      </c>
    </row>
    <row r="748" spans="1:20" s="136" customFormat="1" ht="13.6" x14ac:dyDescent="0.2">
      <c r="A748" s="136" t="s">
        <v>9154</v>
      </c>
      <c r="B748" s="147">
        <v>7001</v>
      </c>
      <c r="C748" s="138" t="s">
        <v>9155</v>
      </c>
      <c r="D748" s="138" t="s">
        <v>9155</v>
      </c>
      <c r="E748" s="137" t="s">
        <v>8366</v>
      </c>
      <c r="F748" s="139"/>
      <c r="G748" s="136">
        <v>45721699</v>
      </c>
      <c r="H748" s="136">
        <v>3</v>
      </c>
      <c r="J748" s="136" t="s">
        <v>8456</v>
      </c>
      <c r="R748" s="136" t="s">
        <v>9156</v>
      </c>
      <c r="S748" s="136" t="s">
        <v>8367</v>
      </c>
      <c r="T748" s="138" t="s">
        <v>9157</v>
      </c>
    </row>
    <row r="749" spans="1:20" s="136" customFormat="1" ht="13.6" x14ac:dyDescent="0.2">
      <c r="A749" s="136" t="s">
        <v>9158</v>
      </c>
      <c r="B749" s="147">
        <v>7002</v>
      </c>
      <c r="C749" s="138" t="s">
        <v>9159</v>
      </c>
      <c r="D749" s="138" t="s">
        <v>9159</v>
      </c>
      <c r="E749" s="137" t="s">
        <v>8366</v>
      </c>
      <c r="F749" s="139"/>
      <c r="G749" s="136">
        <v>109863960</v>
      </c>
      <c r="H749" s="136">
        <v>2</v>
      </c>
      <c r="J749" s="136" t="s">
        <v>8456</v>
      </c>
    </row>
    <row r="750" spans="1:20" s="136" customFormat="1" ht="13.6" x14ac:dyDescent="0.2">
      <c r="A750" s="136" t="s">
        <v>9154</v>
      </c>
      <c r="B750" s="147">
        <v>7003</v>
      </c>
      <c r="C750" s="138" t="s">
        <v>9160</v>
      </c>
      <c r="D750" s="138" t="s">
        <v>9160</v>
      </c>
      <c r="E750" s="137" t="s">
        <v>8366</v>
      </c>
      <c r="F750" s="139"/>
      <c r="G750" s="136">
        <v>60017154</v>
      </c>
      <c r="H750" s="136">
        <v>2</v>
      </c>
      <c r="J750" s="136" t="s">
        <v>8456</v>
      </c>
    </row>
    <row r="751" spans="1:20" s="136" customFormat="1" ht="13.6" x14ac:dyDescent="0.2">
      <c r="A751" s="136" t="s">
        <v>9154</v>
      </c>
      <c r="B751" s="147">
        <v>7004</v>
      </c>
      <c r="C751" s="138" t="s">
        <v>9161</v>
      </c>
      <c r="D751" s="138" t="s">
        <v>9161</v>
      </c>
      <c r="E751" s="137" t="s">
        <v>8366</v>
      </c>
      <c r="F751" s="139"/>
      <c r="G751" s="136">
        <v>89775209</v>
      </c>
      <c r="H751" s="136">
        <v>3</v>
      </c>
      <c r="J751" s="136" t="s">
        <v>8456</v>
      </c>
      <c r="R751" s="136" t="s">
        <v>9156</v>
      </c>
      <c r="S751" s="136" t="s">
        <v>8367</v>
      </c>
      <c r="T751" s="138" t="s">
        <v>9157</v>
      </c>
    </row>
    <row r="752" spans="1:20" s="136" customFormat="1" ht="13.6" x14ac:dyDescent="0.2">
      <c r="A752" s="136" t="s">
        <v>9154</v>
      </c>
      <c r="B752" s="147">
        <v>7005</v>
      </c>
      <c r="C752" s="138" t="s">
        <v>9162</v>
      </c>
      <c r="D752" s="138" t="s">
        <v>9162</v>
      </c>
      <c r="E752" s="137" t="s">
        <v>8366</v>
      </c>
      <c r="F752" s="139"/>
      <c r="G752" s="136">
        <v>81455403</v>
      </c>
      <c r="H752" s="136">
        <v>2</v>
      </c>
      <c r="J752" s="136" t="s">
        <v>8456</v>
      </c>
      <c r="R752" s="136" t="s">
        <v>9156</v>
      </c>
      <c r="S752" s="136" t="s">
        <v>8367</v>
      </c>
      <c r="T752" s="138" t="s">
        <v>9157</v>
      </c>
    </row>
    <row r="753" spans="1:20" s="136" customFormat="1" ht="13.6" x14ac:dyDescent="0.2">
      <c r="A753" s="136" t="s">
        <v>9154</v>
      </c>
      <c r="B753" s="147">
        <v>7006</v>
      </c>
      <c r="C753" s="138" t="s">
        <v>9163</v>
      </c>
      <c r="D753" s="138" t="s">
        <v>9163</v>
      </c>
      <c r="E753" s="137" t="s">
        <v>8366</v>
      </c>
      <c r="F753" s="139"/>
      <c r="G753" s="136">
        <v>139793277</v>
      </c>
      <c r="H753" s="136">
        <v>2</v>
      </c>
      <c r="J753" s="136" t="s">
        <v>8456</v>
      </c>
    </row>
    <row r="754" spans="1:20" s="136" customFormat="1" ht="13.6" x14ac:dyDescent="0.2">
      <c r="A754" s="136" t="s">
        <v>9154</v>
      </c>
      <c r="B754" s="147">
        <v>7007</v>
      </c>
      <c r="C754" s="138" t="s">
        <v>9164</v>
      </c>
      <c r="D754" s="138" t="s">
        <v>9164</v>
      </c>
      <c r="E754" s="137" t="s">
        <v>8366</v>
      </c>
      <c r="F754" s="139"/>
      <c r="G754" s="136">
        <v>18056886</v>
      </c>
      <c r="H754" s="136">
        <v>3</v>
      </c>
      <c r="J754" s="136" t="s">
        <v>8456</v>
      </c>
      <c r="R754" s="136" t="s">
        <v>9156</v>
      </c>
      <c r="S754" s="136" t="s">
        <v>8367</v>
      </c>
      <c r="T754" s="138" t="s">
        <v>9157</v>
      </c>
    </row>
    <row r="755" spans="1:20" s="136" customFormat="1" ht="13.6" x14ac:dyDescent="0.2">
      <c r="A755" s="136" t="s">
        <v>9154</v>
      </c>
      <c r="B755" s="147">
        <v>7008</v>
      </c>
      <c r="C755" s="138" t="s">
        <v>9165</v>
      </c>
      <c r="D755" s="138" t="s">
        <v>9165</v>
      </c>
      <c r="E755" s="137" t="s">
        <v>8366</v>
      </c>
      <c r="F755" s="139"/>
      <c r="G755" s="136">
        <v>29772138</v>
      </c>
      <c r="H755" s="136">
        <v>2</v>
      </c>
      <c r="J755" s="136" t="s">
        <v>8456</v>
      </c>
      <c r="R755" s="136" t="s">
        <v>9156</v>
      </c>
      <c r="S755" s="136" t="s">
        <v>8367</v>
      </c>
      <c r="T755" s="138" t="s">
        <v>9157</v>
      </c>
    </row>
    <row r="756" spans="1:20" s="136" customFormat="1" ht="13.6" x14ac:dyDescent="0.2">
      <c r="A756" s="136" t="s">
        <v>9154</v>
      </c>
      <c r="B756" s="147">
        <v>7009</v>
      </c>
      <c r="C756" s="138" t="s">
        <v>9166</v>
      </c>
      <c r="D756" s="138" t="s">
        <v>9166</v>
      </c>
      <c r="E756" s="137" t="s">
        <v>8366</v>
      </c>
      <c r="F756" s="139"/>
      <c r="G756" s="136">
        <v>8287859.9999999991</v>
      </c>
      <c r="H756" s="136">
        <v>3</v>
      </c>
      <c r="J756" s="136" t="s">
        <v>8456</v>
      </c>
    </row>
    <row r="757" spans="1:20" s="136" customFormat="1" ht="13.6" x14ac:dyDescent="0.2">
      <c r="A757" s="136" t="s">
        <v>9154</v>
      </c>
      <c r="B757" s="147">
        <v>7010</v>
      </c>
      <c r="C757" s="138" t="s">
        <v>9167</v>
      </c>
      <c r="D757" s="138" t="s">
        <v>9167</v>
      </c>
      <c r="E757" s="137" t="s">
        <v>8366</v>
      </c>
      <c r="F757" s="139"/>
      <c r="G757" s="136">
        <v>84697267</v>
      </c>
      <c r="H757" s="136">
        <v>3</v>
      </c>
      <c r="J757" s="136" t="s">
        <v>8456</v>
      </c>
      <c r="R757" s="136" t="s">
        <v>9156</v>
      </c>
      <c r="S757" s="136" t="s">
        <v>8367</v>
      </c>
      <c r="T757" s="138" t="s">
        <v>9157</v>
      </c>
    </row>
    <row r="758" spans="1:20" s="136" customFormat="1" ht="13.6" x14ac:dyDescent="0.2">
      <c r="A758" s="136" t="s">
        <v>9154</v>
      </c>
      <c r="B758" s="147">
        <v>7011</v>
      </c>
      <c r="C758" s="138" t="s">
        <v>9168</v>
      </c>
      <c r="D758" s="138" t="s">
        <v>9168</v>
      </c>
      <c r="E758" s="137" t="s">
        <v>8366</v>
      </c>
      <c r="F758" s="139"/>
      <c r="G758" s="136">
        <v>145022257</v>
      </c>
      <c r="H758" s="136">
        <v>2</v>
      </c>
      <c r="J758" s="136" t="s">
        <v>8456</v>
      </c>
      <c r="R758" s="136" t="s">
        <v>9156</v>
      </c>
      <c r="S758" s="136" t="s">
        <v>8367</v>
      </c>
      <c r="T758" s="138" t="s">
        <v>9157</v>
      </c>
    </row>
    <row r="759" spans="1:20" s="136" customFormat="1" ht="13.6" x14ac:dyDescent="0.2">
      <c r="A759" s="136" t="s">
        <v>9154</v>
      </c>
      <c r="B759" s="147">
        <v>7012</v>
      </c>
      <c r="C759" s="138" t="s">
        <v>9169</v>
      </c>
      <c r="D759" s="138" t="s">
        <v>9169</v>
      </c>
      <c r="E759" s="137" t="s">
        <v>8366</v>
      </c>
      <c r="F759" s="139"/>
      <c r="G759" s="136">
        <v>34652240</v>
      </c>
      <c r="H759" s="136">
        <v>3</v>
      </c>
      <c r="J759" s="136" t="s">
        <v>8456</v>
      </c>
      <c r="R759" s="136" t="s">
        <v>9156</v>
      </c>
      <c r="S759" s="136" t="s">
        <v>8367</v>
      </c>
      <c r="T759" s="138" t="s">
        <v>9157</v>
      </c>
    </row>
    <row r="760" spans="1:20" s="136" customFormat="1" ht="13.6" x14ac:dyDescent="0.2">
      <c r="A760" s="136" t="s">
        <v>9154</v>
      </c>
      <c r="B760" s="147">
        <v>7013</v>
      </c>
      <c r="C760" s="138" t="s">
        <v>9170</v>
      </c>
      <c r="D760" s="138" t="s">
        <v>9170</v>
      </c>
      <c r="E760" s="137" t="s">
        <v>8366</v>
      </c>
      <c r="F760" s="139"/>
      <c r="G760" s="136">
        <v>149692585</v>
      </c>
      <c r="H760" s="136">
        <v>2</v>
      </c>
      <c r="J760" s="136" t="s">
        <v>8456</v>
      </c>
      <c r="R760" s="136" t="s">
        <v>9156</v>
      </c>
      <c r="S760" s="136" t="s">
        <v>8367</v>
      </c>
      <c r="T760" s="138" t="s">
        <v>9157</v>
      </c>
    </row>
    <row r="761" spans="1:20" s="136" customFormat="1" ht="13.6" x14ac:dyDescent="0.2">
      <c r="A761" s="136" t="s">
        <v>9154</v>
      </c>
      <c r="B761" s="147">
        <v>7014</v>
      </c>
      <c r="C761" s="138" t="s">
        <v>9171</v>
      </c>
      <c r="D761" s="138" t="s">
        <v>9171</v>
      </c>
      <c r="E761" s="137" t="s">
        <v>8366</v>
      </c>
      <c r="F761" s="139"/>
      <c r="G761" s="136">
        <v>54918208.000000007</v>
      </c>
      <c r="H761" s="136">
        <v>2</v>
      </c>
      <c r="J761" s="136" t="s">
        <v>8456</v>
      </c>
    </row>
    <row r="762" spans="1:20" s="136" customFormat="1" ht="13.6" x14ac:dyDescent="0.2">
      <c r="A762" s="136" t="s">
        <v>9158</v>
      </c>
      <c r="B762" s="147">
        <v>7015</v>
      </c>
      <c r="C762" s="138" t="s">
        <v>9172</v>
      </c>
      <c r="D762" s="138" t="s">
        <v>9172</v>
      </c>
      <c r="E762" s="137" t="s">
        <v>8366</v>
      </c>
      <c r="F762" s="139"/>
      <c r="G762" s="136">
        <v>186342090</v>
      </c>
      <c r="H762" s="136">
        <v>2</v>
      </c>
      <c r="J762" s="136" t="s">
        <v>8456</v>
      </c>
    </row>
    <row r="763" spans="1:20" s="136" customFormat="1" ht="13.6" x14ac:dyDescent="0.2">
      <c r="A763" s="136" t="s">
        <v>9154</v>
      </c>
      <c r="B763" s="147">
        <v>7016</v>
      </c>
      <c r="C763" s="138" t="s">
        <v>9173</v>
      </c>
      <c r="D763" s="138" t="s">
        <v>9173</v>
      </c>
      <c r="E763" s="137" t="s">
        <v>8366</v>
      </c>
      <c r="F763" s="139"/>
      <c r="G763" s="136">
        <v>13702117</v>
      </c>
      <c r="H763" s="136">
        <v>3</v>
      </c>
      <c r="J763" s="136" t="s">
        <v>8456</v>
      </c>
      <c r="R763" s="136" t="s">
        <v>9156</v>
      </c>
      <c r="S763" s="136" t="s">
        <v>8367</v>
      </c>
      <c r="T763" s="138" t="s">
        <v>9157</v>
      </c>
    </row>
    <row r="764" spans="1:20" s="136" customFormat="1" ht="13.6" x14ac:dyDescent="0.2">
      <c r="A764" s="136" t="s">
        <v>9154</v>
      </c>
      <c r="B764" s="147">
        <v>7017</v>
      </c>
      <c r="C764" s="138" t="s">
        <v>9174</v>
      </c>
      <c r="D764" s="138" t="s">
        <v>9174</v>
      </c>
      <c r="E764" s="137" t="s">
        <v>8366</v>
      </c>
      <c r="F764" s="139"/>
      <c r="G764" s="136">
        <v>15366492</v>
      </c>
      <c r="H764" s="136">
        <v>3</v>
      </c>
      <c r="J764" s="136" t="s">
        <v>8456</v>
      </c>
      <c r="R764" s="136" t="s">
        <v>9156</v>
      </c>
      <c r="S764" s="136" t="s">
        <v>8367</v>
      </c>
      <c r="T764" s="138" t="s">
        <v>9157</v>
      </c>
    </row>
    <row r="765" spans="1:20" s="136" customFormat="1" ht="13.6" x14ac:dyDescent="0.2">
      <c r="A765" s="136" t="s">
        <v>9154</v>
      </c>
      <c r="B765" s="147">
        <v>7018</v>
      </c>
      <c r="C765" s="138" t="s">
        <v>9175</v>
      </c>
      <c r="D765" s="138" t="s">
        <v>9175</v>
      </c>
      <c r="E765" s="137" t="s">
        <v>8366</v>
      </c>
      <c r="F765" s="139"/>
      <c r="G765" s="136">
        <v>15205530.000000002</v>
      </c>
      <c r="H765" s="136">
        <v>3</v>
      </c>
      <c r="J765" s="136" t="s">
        <v>8456</v>
      </c>
      <c r="R765" s="136" t="s">
        <v>9156</v>
      </c>
      <c r="S765" s="136" t="s">
        <v>8367</v>
      </c>
      <c r="T765" s="138" t="s">
        <v>9157</v>
      </c>
    </row>
    <row r="766" spans="1:20" s="136" customFormat="1" ht="13.6" x14ac:dyDescent="0.2">
      <c r="A766" s="136" t="s">
        <v>9154</v>
      </c>
      <c r="B766" s="147">
        <v>7019</v>
      </c>
      <c r="C766" s="138" t="s">
        <v>9176</v>
      </c>
      <c r="D766" s="138" t="s">
        <v>9176</v>
      </c>
      <c r="E766" s="137" t="s">
        <v>8366</v>
      </c>
      <c r="F766" s="139"/>
      <c r="G766" s="136">
        <v>139387221</v>
      </c>
      <c r="H766" s="136">
        <v>3</v>
      </c>
      <c r="J766" s="136" t="s">
        <v>8456</v>
      </c>
    </row>
    <row r="767" spans="1:20" s="136" customFormat="1" ht="13.6" x14ac:dyDescent="0.2">
      <c r="A767" s="136" t="s">
        <v>9154</v>
      </c>
      <c r="B767" s="147">
        <v>7020</v>
      </c>
      <c r="C767" s="138" t="s">
        <v>9177</v>
      </c>
      <c r="D767" s="138" t="s">
        <v>9177</v>
      </c>
      <c r="E767" s="137" t="s">
        <v>8366</v>
      </c>
      <c r="F767" s="139"/>
      <c r="G767" s="136">
        <v>35293433</v>
      </c>
      <c r="H767" s="136">
        <v>3</v>
      </c>
      <c r="J767" s="136" t="s">
        <v>8456</v>
      </c>
      <c r="R767" s="136" t="s">
        <v>9156</v>
      </c>
      <c r="S767" s="136" t="s">
        <v>8367</v>
      </c>
      <c r="T767" s="138" t="s">
        <v>9157</v>
      </c>
    </row>
    <row r="768" spans="1:20" s="136" customFormat="1" ht="13.6" x14ac:dyDescent="0.2">
      <c r="A768" s="136" t="s">
        <v>9154</v>
      </c>
      <c r="B768" s="147">
        <v>7021</v>
      </c>
      <c r="C768" s="138" t="s">
        <v>9178</v>
      </c>
      <c r="D768" s="138" t="s">
        <v>9178</v>
      </c>
      <c r="E768" s="137" t="s">
        <v>8366</v>
      </c>
      <c r="F768" s="139"/>
      <c r="G768" s="136">
        <v>13439483</v>
      </c>
      <c r="H768" s="136">
        <v>3</v>
      </c>
      <c r="J768" s="136" t="s">
        <v>8456</v>
      </c>
      <c r="R768" s="136" t="s">
        <v>9156</v>
      </c>
      <c r="S768" s="136" t="s">
        <v>8367</v>
      </c>
      <c r="T768" s="138" t="s">
        <v>9157</v>
      </c>
    </row>
    <row r="769" spans="1:20" s="136" customFormat="1" ht="13.6" x14ac:dyDescent="0.2">
      <c r="A769" s="136" t="s">
        <v>9154</v>
      </c>
      <c r="B769" s="147">
        <v>7022</v>
      </c>
      <c r="C769" s="138" t="s">
        <v>9179</v>
      </c>
      <c r="D769" s="138" t="s">
        <v>9179</v>
      </c>
      <c r="E769" s="137" t="s">
        <v>8366</v>
      </c>
      <c r="F769" s="139"/>
      <c r="G769" s="136">
        <v>169794353.99999997</v>
      </c>
      <c r="H769" s="136">
        <v>3</v>
      </c>
      <c r="J769" s="136" t="s">
        <v>8456</v>
      </c>
    </row>
    <row r="770" spans="1:20" s="136" customFormat="1" ht="13.6" x14ac:dyDescent="0.2">
      <c r="A770" s="136" t="s">
        <v>9158</v>
      </c>
      <c r="B770" s="147">
        <v>7023</v>
      </c>
      <c r="C770" s="138" t="s">
        <v>9180</v>
      </c>
      <c r="D770" s="138" t="s">
        <v>9180</v>
      </c>
      <c r="E770" s="137" t="s">
        <v>8366</v>
      </c>
      <c r="F770" s="139"/>
      <c r="G770" s="136">
        <v>66089395.000000007</v>
      </c>
      <c r="H770" s="136">
        <v>3</v>
      </c>
      <c r="J770" s="136" t="s">
        <v>8456</v>
      </c>
    </row>
    <row r="771" spans="1:20" s="136" customFormat="1" ht="13.6" x14ac:dyDescent="0.2">
      <c r="A771" s="136" t="s">
        <v>9181</v>
      </c>
      <c r="B771" s="147">
        <v>7024</v>
      </c>
      <c r="C771" s="138" t="s">
        <v>9182</v>
      </c>
      <c r="D771" s="138" t="s">
        <v>9182</v>
      </c>
      <c r="E771" s="137" t="s">
        <v>8366</v>
      </c>
      <c r="F771" s="139"/>
      <c r="G771" s="136">
        <v>83243272</v>
      </c>
      <c r="H771" s="136">
        <v>3</v>
      </c>
      <c r="J771" s="136" t="s">
        <v>8456</v>
      </c>
    </row>
    <row r="772" spans="1:20" s="136" customFormat="1" ht="13.6" x14ac:dyDescent="0.2">
      <c r="A772" s="136" t="s">
        <v>9154</v>
      </c>
      <c r="B772" s="147">
        <v>7025</v>
      </c>
      <c r="C772" s="138" t="s">
        <v>9183</v>
      </c>
      <c r="D772" s="138" t="s">
        <v>9183</v>
      </c>
      <c r="E772" s="137" t="s">
        <v>8366</v>
      </c>
      <c r="F772" s="139"/>
      <c r="G772" s="136">
        <v>19489994</v>
      </c>
      <c r="H772" s="136">
        <v>3</v>
      </c>
      <c r="J772" s="136" t="s">
        <v>8456</v>
      </c>
    </row>
    <row r="773" spans="1:20" s="136" customFormat="1" ht="13.6" x14ac:dyDescent="0.2">
      <c r="A773" s="136" t="s">
        <v>9181</v>
      </c>
      <c r="B773" s="147">
        <v>7026</v>
      </c>
      <c r="C773" s="138" t="s">
        <v>9184</v>
      </c>
      <c r="D773" s="138" t="s">
        <v>9184</v>
      </c>
      <c r="E773" s="137" t="s">
        <v>8366</v>
      </c>
      <c r="F773" s="139"/>
      <c r="G773" s="136">
        <v>11144405</v>
      </c>
      <c r="H773" s="136">
        <v>1</v>
      </c>
      <c r="J773" s="136" t="s">
        <v>8456</v>
      </c>
      <c r="L773" s="136" t="s">
        <v>9185</v>
      </c>
      <c r="M773" s="136" t="s">
        <v>8456</v>
      </c>
      <c r="N773" s="136" t="s">
        <v>9184</v>
      </c>
      <c r="R773" s="136" t="s">
        <v>9186</v>
      </c>
      <c r="S773" s="136" t="s">
        <v>8456</v>
      </c>
      <c r="T773" s="136" t="s">
        <v>9187</v>
      </c>
    </row>
    <row r="774" spans="1:20" s="136" customFormat="1" ht="13.6" x14ac:dyDescent="0.2">
      <c r="A774" s="136" t="s">
        <v>9154</v>
      </c>
      <c r="B774" s="147">
        <v>7027</v>
      </c>
      <c r="C774" s="138" t="s">
        <v>9188</v>
      </c>
      <c r="D774" s="138" t="s">
        <v>9188</v>
      </c>
      <c r="E774" s="137" t="s">
        <v>8366</v>
      </c>
      <c r="F774" s="139"/>
      <c r="G774" s="136">
        <v>58338377</v>
      </c>
      <c r="H774" s="136">
        <v>2</v>
      </c>
      <c r="J774" s="136" t="s">
        <v>8456</v>
      </c>
      <c r="R774" s="136" t="s">
        <v>9156</v>
      </c>
      <c r="S774" s="136" t="s">
        <v>8367</v>
      </c>
      <c r="T774" s="138" t="s">
        <v>9157</v>
      </c>
    </row>
    <row r="775" spans="1:20" s="136" customFormat="1" ht="13.6" x14ac:dyDescent="0.2">
      <c r="A775" s="136" t="s">
        <v>9154</v>
      </c>
      <c r="B775" s="147">
        <v>7028</v>
      </c>
      <c r="C775" s="138" t="s">
        <v>9189</v>
      </c>
      <c r="D775" s="138" t="s">
        <v>9189</v>
      </c>
      <c r="E775" s="137" t="s">
        <v>8366</v>
      </c>
      <c r="F775" s="139"/>
      <c r="G775" s="136">
        <v>17441085</v>
      </c>
      <c r="H775" s="136">
        <v>3</v>
      </c>
      <c r="J775" s="136" t="s">
        <v>8456</v>
      </c>
      <c r="R775" s="136" t="s">
        <v>9156</v>
      </c>
      <c r="S775" s="136" t="s">
        <v>8367</v>
      </c>
      <c r="T775" s="138" t="s">
        <v>9157</v>
      </c>
    </row>
    <row r="776" spans="1:20" s="136" customFormat="1" ht="13.6" x14ac:dyDescent="0.2">
      <c r="A776" s="136" t="s">
        <v>9154</v>
      </c>
      <c r="B776" s="147">
        <v>7029</v>
      </c>
      <c r="C776" s="138" t="s">
        <v>9190</v>
      </c>
      <c r="D776" s="138" t="s">
        <v>9190</v>
      </c>
      <c r="E776" s="137" t="s">
        <v>8366</v>
      </c>
      <c r="F776" s="139"/>
      <c r="G776" s="136">
        <v>12098884</v>
      </c>
      <c r="H776" s="136">
        <v>2</v>
      </c>
      <c r="J776" s="136" t="s">
        <v>8456</v>
      </c>
      <c r="R776" s="136" t="s">
        <v>9156</v>
      </c>
      <c r="S776" s="136" t="s">
        <v>8367</v>
      </c>
      <c r="T776" s="138" t="s">
        <v>9157</v>
      </c>
    </row>
    <row r="777" spans="1:20" s="136" customFormat="1" ht="13.6" x14ac:dyDescent="0.2">
      <c r="A777" s="136" t="s">
        <v>9154</v>
      </c>
      <c r="B777" s="147">
        <v>7030</v>
      </c>
      <c r="C777" s="138" t="s">
        <v>9191</v>
      </c>
      <c r="D777" s="138" t="s">
        <v>9191</v>
      </c>
      <c r="E777" s="137" t="s">
        <v>8366</v>
      </c>
      <c r="F777" s="139"/>
      <c r="G777" s="136">
        <v>34920697</v>
      </c>
      <c r="H777" s="136">
        <v>3</v>
      </c>
      <c r="J777" s="136" t="s">
        <v>8456</v>
      </c>
      <c r="R777" s="136" t="s">
        <v>9156</v>
      </c>
      <c r="S777" s="136" t="s">
        <v>8367</v>
      </c>
      <c r="T777" s="138" t="s">
        <v>9157</v>
      </c>
    </row>
    <row r="778" spans="1:20" s="136" customFormat="1" ht="13.6" x14ac:dyDescent="0.2">
      <c r="A778" s="136" t="s">
        <v>9154</v>
      </c>
      <c r="B778" s="147">
        <v>7031</v>
      </c>
      <c r="C778" s="138" t="s">
        <v>9192</v>
      </c>
      <c r="D778" s="138" t="s">
        <v>9192</v>
      </c>
      <c r="E778" s="137" t="s">
        <v>8366</v>
      </c>
      <c r="F778" s="139"/>
      <c r="G778" s="136">
        <v>327330344</v>
      </c>
      <c r="H778" s="136">
        <v>2</v>
      </c>
      <c r="J778" s="136" t="s">
        <v>8456</v>
      </c>
      <c r="R778" s="136" t="s">
        <v>9156</v>
      </c>
      <c r="S778" s="136" t="s">
        <v>8367</v>
      </c>
      <c r="T778" s="138" t="s">
        <v>9157</v>
      </c>
    </row>
    <row r="779" spans="1:20" s="136" customFormat="1" ht="13.6" x14ac:dyDescent="0.2">
      <c r="A779" s="136" t="s">
        <v>9158</v>
      </c>
      <c r="B779" s="147">
        <v>7032</v>
      </c>
      <c r="C779" s="138" t="s">
        <v>9193</v>
      </c>
      <c r="D779" s="138" t="s">
        <v>9193</v>
      </c>
      <c r="E779" s="137" t="s">
        <v>8366</v>
      </c>
      <c r="F779" s="139"/>
      <c r="G779" s="136">
        <v>117310900</v>
      </c>
      <c r="H779" s="136">
        <v>2</v>
      </c>
      <c r="J779" s="136" t="s">
        <v>8456</v>
      </c>
    </row>
    <row r="780" spans="1:20" s="136" customFormat="1" ht="13.6" x14ac:dyDescent="0.2">
      <c r="A780" s="136" t="s">
        <v>9154</v>
      </c>
      <c r="B780" s="147">
        <v>7033</v>
      </c>
      <c r="C780" s="138" t="s">
        <v>9194</v>
      </c>
      <c r="D780" s="138" t="s">
        <v>9194</v>
      </c>
      <c r="E780" s="137" t="s">
        <v>8366</v>
      </c>
      <c r="F780" s="139"/>
      <c r="G780" s="136">
        <v>260305982</v>
      </c>
      <c r="H780" s="136">
        <v>2</v>
      </c>
      <c r="J780" s="136" t="s">
        <v>8456</v>
      </c>
    </row>
    <row r="781" spans="1:20" s="136" customFormat="1" ht="13.6" x14ac:dyDescent="0.2">
      <c r="A781" s="136" t="s">
        <v>9154</v>
      </c>
      <c r="B781" s="147">
        <v>7034</v>
      </c>
      <c r="C781" s="138" t="s">
        <v>9195</v>
      </c>
      <c r="D781" s="138" t="s">
        <v>9195</v>
      </c>
      <c r="E781" s="137" t="s">
        <v>8366</v>
      </c>
      <c r="F781" s="139"/>
      <c r="G781" s="136">
        <v>19890323</v>
      </c>
      <c r="H781" s="136">
        <v>3</v>
      </c>
      <c r="J781" s="136" t="s">
        <v>8456</v>
      </c>
    </row>
    <row r="782" spans="1:20" s="136" customFormat="1" ht="13.6" x14ac:dyDescent="0.2">
      <c r="A782" s="136" t="s">
        <v>9154</v>
      </c>
      <c r="B782" s="147">
        <v>7035</v>
      </c>
      <c r="C782" s="138" t="s">
        <v>9196</v>
      </c>
      <c r="D782" s="138" t="s">
        <v>9196</v>
      </c>
      <c r="E782" s="137" t="s">
        <v>8366</v>
      </c>
      <c r="F782" s="139"/>
      <c r="G782" s="136">
        <v>30522076</v>
      </c>
      <c r="H782" s="136">
        <v>3</v>
      </c>
      <c r="J782" s="136" t="s">
        <v>8456</v>
      </c>
      <c r="R782" s="136" t="s">
        <v>9156</v>
      </c>
      <c r="S782" s="136" t="s">
        <v>8367</v>
      </c>
      <c r="T782" s="138" t="s">
        <v>9157</v>
      </c>
    </row>
    <row r="783" spans="1:20" s="136" customFormat="1" ht="13.6" x14ac:dyDescent="0.2">
      <c r="A783" s="136" t="s">
        <v>9154</v>
      </c>
      <c r="B783" s="147">
        <v>7036</v>
      </c>
      <c r="C783" s="138" t="s">
        <v>9197</v>
      </c>
      <c r="D783" s="138" t="s">
        <v>9197</v>
      </c>
      <c r="E783" s="137" t="s">
        <v>8366</v>
      </c>
      <c r="F783" s="139"/>
      <c r="G783" s="136">
        <v>54217450</v>
      </c>
      <c r="H783" s="136">
        <v>2</v>
      </c>
      <c r="J783" s="136" t="s">
        <v>8456</v>
      </c>
      <c r="R783" s="136" t="s">
        <v>9156</v>
      </c>
      <c r="S783" s="136" t="s">
        <v>8367</v>
      </c>
      <c r="T783" s="138" t="s">
        <v>9157</v>
      </c>
    </row>
    <row r="784" spans="1:20" s="136" customFormat="1" ht="13.6" x14ac:dyDescent="0.2">
      <c r="A784" s="136" t="s">
        <v>9158</v>
      </c>
      <c r="B784" s="147">
        <v>7037</v>
      </c>
      <c r="C784" s="138" t="s">
        <v>9198</v>
      </c>
      <c r="D784" s="138" t="s">
        <v>9198</v>
      </c>
      <c r="E784" s="137" t="s">
        <v>8366</v>
      </c>
      <c r="F784" s="139"/>
      <c r="G784" s="136">
        <v>138337911</v>
      </c>
      <c r="H784" s="136">
        <v>3</v>
      </c>
      <c r="J784" s="136" t="s">
        <v>8456</v>
      </c>
    </row>
    <row r="785" spans="1:20" s="136" customFormat="1" ht="13.6" x14ac:dyDescent="0.2">
      <c r="A785" s="136" t="s">
        <v>9154</v>
      </c>
      <c r="B785" s="147">
        <v>7038</v>
      </c>
      <c r="C785" s="138" t="s">
        <v>9199</v>
      </c>
      <c r="D785" s="138" t="s">
        <v>9199</v>
      </c>
      <c r="E785" s="137" t="s">
        <v>8366</v>
      </c>
      <c r="F785" s="139"/>
      <c r="G785" s="136">
        <v>41126975</v>
      </c>
      <c r="H785" s="136">
        <v>3</v>
      </c>
      <c r="J785" s="136" t="s">
        <v>8456</v>
      </c>
      <c r="R785" s="136" t="s">
        <v>9156</v>
      </c>
      <c r="S785" s="136" t="s">
        <v>8367</v>
      </c>
      <c r="T785" s="138" t="s">
        <v>9157</v>
      </c>
    </row>
    <row r="786" spans="1:20" s="136" customFormat="1" ht="13.6" x14ac:dyDescent="0.2">
      <c r="A786" s="136" t="s">
        <v>9154</v>
      </c>
      <c r="B786" s="147">
        <v>7039</v>
      </c>
      <c r="C786" s="138" t="s">
        <v>9200</v>
      </c>
      <c r="D786" s="138" t="s">
        <v>9200</v>
      </c>
      <c r="E786" s="137" t="s">
        <v>8366</v>
      </c>
      <c r="F786" s="139"/>
      <c r="G786" s="136">
        <v>58607682.000000007</v>
      </c>
      <c r="H786" s="136">
        <v>2</v>
      </c>
      <c r="J786" s="136" t="s">
        <v>8456</v>
      </c>
    </row>
    <row r="787" spans="1:20" s="136" customFormat="1" ht="13.6" x14ac:dyDescent="0.2">
      <c r="A787" s="136" t="s">
        <v>9154</v>
      </c>
      <c r="B787" s="147">
        <v>7040</v>
      </c>
      <c r="C787" s="138" t="s">
        <v>9201</v>
      </c>
      <c r="D787" s="138" t="s">
        <v>9201</v>
      </c>
      <c r="E787" s="137" t="s">
        <v>8366</v>
      </c>
      <c r="F787" s="139"/>
      <c r="G787" s="136">
        <v>208629730.00000003</v>
      </c>
      <c r="H787" s="136">
        <v>1</v>
      </c>
      <c r="J787" s="136" t="s">
        <v>8456</v>
      </c>
      <c r="L787" s="136" t="s">
        <v>9202</v>
      </c>
      <c r="M787" s="136" t="s">
        <v>8367</v>
      </c>
      <c r="N787" s="136" t="s">
        <v>9157</v>
      </c>
      <c r="R787" s="136" t="s">
        <v>9156</v>
      </c>
      <c r="S787" s="136" t="s">
        <v>8367</v>
      </c>
      <c r="T787" s="136" t="s">
        <v>9157</v>
      </c>
    </row>
    <row r="788" spans="1:20" s="136" customFormat="1" ht="13.6" x14ac:dyDescent="0.2">
      <c r="A788" s="136" t="s">
        <v>9154</v>
      </c>
      <c r="B788" s="147">
        <v>7041</v>
      </c>
      <c r="C788" s="138" t="s">
        <v>9203</v>
      </c>
      <c r="D788" s="138" t="s">
        <v>9203</v>
      </c>
      <c r="E788" s="137" t="s">
        <v>8366</v>
      </c>
      <c r="F788" s="139"/>
      <c r="G788" s="136">
        <v>70039636</v>
      </c>
      <c r="H788" s="136">
        <v>3</v>
      </c>
      <c r="J788" s="136" t="s">
        <v>8456</v>
      </c>
    </row>
    <row r="789" spans="1:20" s="136" customFormat="1" ht="13.6" x14ac:dyDescent="0.2">
      <c r="A789" s="136" t="s">
        <v>9154</v>
      </c>
      <c r="B789" s="147">
        <v>7042</v>
      </c>
      <c r="C789" s="138" t="s">
        <v>9204</v>
      </c>
      <c r="D789" s="138" t="s">
        <v>9204</v>
      </c>
      <c r="E789" s="137" t="s">
        <v>8366</v>
      </c>
      <c r="F789" s="139"/>
      <c r="G789" s="136">
        <v>151654414</v>
      </c>
      <c r="H789" s="136">
        <v>2</v>
      </c>
      <c r="J789" s="136" t="s">
        <v>8456</v>
      </c>
    </row>
    <row r="790" spans="1:20" s="136" customFormat="1" ht="13.6" x14ac:dyDescent="0.2">
      <c r="A790" s="136" t="s">
        <v>9154</v>
      </c>
      <c r="B790" s="147">
        <v>7043</v>
      </c>
      <c r="C790" s="138" t="s">
        <v>9205</v>
      </c>
      <c r="D790" s="138" t="s">
        <v>9205</v>
      </c>
      <c r="E790" s="137" t="s">
        <v>8366</v>
      </c>
      <c r="F790" s="139"/>
      <c r="G790" s="136">
        <v>86913280</v>
      </c>
      <c r="H790" s="136">
        <v>2</v>
      </c>
      <c r="J790" s="136" t="s">
        <v>8456</v>
      </c>
      <c r="R790" s="136" t="s">
        <v>9156</v>
      </c>
      <c r="S790" s="136" t="s">
        <v>8367</v>
      </c>
      <c r="T790" s="138" t="s">
        <v>9157</v>
      </c>
    </row>
    <row r="791" spans="1:20" s="136" customFormat="1" ht="13.6" x14ac:dyDescent="0.2">
      <c r="A791" s="136" t="s">
        <v>9154</v>
      </c>
      <c r="B791" s="147">
        <v>7044</v>
      </c>
      <c r="C791" s="138" t="s">
        <v>9206</v>
      </c>
      <c r="D791" s="138" t="s">
        <v>9206</v>
      </c>
      <c r="E791" s="137" t="s">
        <v>8366</v>
      </c>
      <c r="F791" s="139"/>
      <c r="G791" s="136">
        <v>48586157</v>
      </c>
      <c r="H791" s="136">
        <v>2</v>
      </c>
      <c r="J791" s="136" t="s">
        <v>8456</v>
      </c>
    </row>
    <row r="792" spans="1:20" s="136" customFormat="1" ht="13.6" x14ac:dyDescent="0.2">
      <c r="A792" s="136" t="s">
        <v>9154</v>
      </c>
      <c r="B792" s="147">
        <v>7045</v>
      </c>
      <c r="C792" s="138" t="s">
        <v>9207</v>
      </c>
      <c r="D792" s="138" t="s">
        <v>9207</v>
      </c>
      <c r="E792" s="137" t="s">
        <v>8366</v>
      </c>
      <c r="F792" s="139"/>
      <c r="G792" s="136">
        <v>42313701</v>
      </c>
      <c r="H792" s="136">
        <v>3</v>
      </c>
      <c r="J792" s="136" t="s">
        <v>8456</v>
      </c>
      <c r="R792" s="136" t="s">
        <v>9156</v>
      </c>
      <c r="S792" s="136" t="s">
        <v>8367</v>
      </c>
      <c r="T792" s="138" t="s">
        <v>9157</v>
      </c>
    </row>
    <row r="793" spans="1:20" s="136" customFormat="1" ht="13.6" x14ac:dyDescent="0.2">
      <c r="A793" s="136" t="s">
        <v>9181</v>
      </c>
      <c r="B793" s="147">
        <v>7046</v>
      </c>
      <c r="C793" s="138" t="s">
        <v>9208</v>
      </c>
      <c r="D793" s="138" t="s">
        <v>9208</v>
      </c>
      <c r="E793" s="137" t="s">
        <v>8366</v>
      </c>
      <c r="F793" s="139"/>
      <c r="G793" s="136">
        <v>126798946</v>
      </c>
      <c r="H793" s="136">
        <v>2</v>
      </c>
      <c r="J793" s="136" t="s">
        <v>8456</v>
      </c>
      <c r="R793" s="136" t="s">
        <v>9186</v>
      </c>
      <c r="S793" s="136" t="s">
        <v>8456</v>
      </c>
      <c r="T793" s="136" t="s">
        <v>9187</v>
      </c>
    </row>
    <row r="794" spans="1:20" s="136" customFormat="1" ht="13.6" x14ac:dyDescent="0.2">
      <c r="A794" s="136" t="s">
        <v>9154</v>
      </c>
      <c r="B794" s="147">
        <v>7047</v>
      </c>
      <c r="C794" s="138" t="s">
        <v>9209</v>
      </c>
      <c r="D794" s="138" t="s">
        <v>9209</v>
      </c>
      <c r="E794" s="137" t="s">
        <v>8366</v>
      </c>
      <c r="F794" s="139"/>
      <c r="G794" s="136">
        <v>52857389.999999993</v>
      </c>
      <c r="H794" s="136">
        <v>3</v>
      </c>
      <c r="J794" s="136" t="s">
        <v>8456</v>
      </c>
      <c r="R794" s="136" t="s">
        <v>9156</v>
      </c>
      <c r="S794" s="136" t="s">
        <v>8367</v>
      </c>
      <c r="T794" s="138" t="s">
        <v>9157</v>
      </c>
    </row>
    <row r="795" spans="1:20" s="136" customFormat="1" ht="13.6" x14ac:dyDescent="0.2">
      <c r="A795" s="136" t="s">
        <v>9181</v>
      </c>
      <c r="B795" s="147">
        <v>7048</v>
      </c>
      <c r="C795" s="138" t="s">
        <v>9210</v>
      </c>
      <c r="D795" s="138" t="s">
        <v>9210</v>
      </c>
      <c r="E795" s="137" t="s">
        <v>8366</v>
      </c>
      <c r="F795" s="139"/>
      <c r="G795" s="136">
        <v>159383825</v>
      </c>
      <c r="H795" s="136">
        <v>2</v>
      </c>
      <c r="J795" s="136" t="s">
        <v>8456</v>
      </c>
      <c r="R795" s="136" t="s">
        <v>9186</v>
      </c>
      <c r="S795" s="136" t="s">
        <v>8456</v>
      </c>
      <c r="T795" s="136" t="s">
        <v>9187</v>
      </c>
    </row>
    <row r="796" spans="1:20" s="136" customFormat="1" ht="13.6" x14ac:dyDescent="0.2">
      <c r="A796" s="136" t="s">
        <v>9154</v>
      </c>
      <c r="B796" s="147">
        <v>7049</v>
      </c>
      <c r="C796" s="138" t="s">
        <v>9211</v>
      </c>
      <c r="D796" s="138" t="s">
        <v>9211</v>
      </c>
      <c r="E796" s="137" t="s">
        <v>8366</v>
      </c>
      <c r="F796" s="139"/>
      <c r="G796" s="136">
        <v>38535875</v>
      </c>
      <c r="H796" s="136">
        <v>3</v>
      </c>
      <c r="J796" s="136" t="s">
        <v>8456</v>
      </c>
      <c r="R796" s="136" t="s">
        <v>9156</v>
      </c>
      <c r="S796" s="136" t="s">
        <v>8367</v>
      </c>
      <c r="T796" s="138" t="s">
        <v>9157</v>
      </c>
    </row>
    <row r="797" spans="1:20" s="136" customFormat="1" ht="13.6" x14ac:dyDescent="0.2">
      <c r="A797" s="136" t="s">
        <v>9181</v>
      </c>
      <c r="B797" s="147">
        <v>7050</v>
      </c>
      <c r="C797" s="138" t="s">
        <v>9212</v>
      </c>
      <c r="D797" s="138" t="s">
        <v>9212</v>
      </c>
      <c r="E797" s="137" t="s">
        <v>8366</v>
      </c>
      <c r="F797" s="139"/>
      <c r="G797" s="136">
        <v>121659265</v>
      </c>
      <c r="H797" s="136">
        <v>3</v>
      </c>
      <c r="J797" s="136" t="s">
        <v>8456</v>
      </c>
      <c r="R797" s="136" t="s">
        <v>9186</v>
      </c>
      <c r="S797" s="136" t="s">
        <v>8456</v>
      </c>
      <c r="T797" s="136" t="s">
        <v>9187</v>
      </c>
    </row>
    <row r="798" spans="1:20" s="136" customFormat="1" ht="13.6" x14ac:dyDescent="0.2">
      <c r="A798" s="136" t="s">
        <v>9154</v>
      </c>
      <c r="B798" s="147">
        <v>7051</v>
      </c>
      <c r="C798" s="138" t="s">
        <v>9213</v>
      </c>
      <c r="D798" s="138" t="s">
        <v>9213</v>
      </c>
      <c r="E798" s="137" t="s">
        <v>8366</v>
      </c>
      <c r="F798" s="139"/>
      <c r="G798" s="136">
        <v>82082701</v>
      </c>
      <c r="H798" s="136">
        <v>2</v>
      </c>
      <c r="J798" s="136" t="s">
        <v>8456</v>
      </c>
    </row>
    <row r="799" spans="1:20" s="136" customFormat="1" ht="13.6" x14ac:dyDescent="0.2">
      <c r="A799" s="136" t="s">
        <v>9158</v>
      </c>
      <c r="B799" s="147">
        <v>7052</v>
      </c>
      <c r="C799" s="138" t="s">
        <v>9214</v>
      </c>
      <c r="D799" s="138" t="s">
        <v>9214</v>
      </c>
      <c r="E799" s="137" t="s">
        <v>8366</v>
      </c>
      <c r="F799" s="139"/>
      <c r="G799" s="136">
        <v>34687500</v>
      </c>
      <c r="H799" s="136">
        <v>3</v>
      </c>
      <c r="J799" s="136" t="s">
        <v>8456</v>
      </c>
    </row>
    <row r="800" spans="1:20" s="136" customFormat="1" ht="13.6" x14ac:dyDescent="0.2">
      <c r="A800" s="136" t="s">
        <v>9154</v>
      </c>
      <c r="B800" s="147">
        <v>7053</v>
      </c>
      <c r="C800" s="138" t="s">
        <v>9215</v>
      </c>
      <c r="D800" s="138" t="s">
        <v>9215</v>
      </c>
      <c r="E800" s="137" t="s">
        <v>8366</v>
      </c>
      <c r="F800" s="139"/>
      <c r="G800" s="136">
        <v>20251605</v>
      </c>
      <c r="H800" s="136">
        <v>3</v>
      </c>
      <c r="J800" s="136" t="s">
        <v>8456</v>
      </c>
      <c r="R800" s="136" t="s">
        <v>9156</v>
      </c>
      <c r="S800" s="136" t="s">
        <v>8367</v>
      </c>
      <c r="T800" s="138" t="s">
        <v>9157</v>
      </c>
    </row>
    <row r="801" spans="1:20" s="136" customFormat="1" ht="13.6" x14ac:dyDescent="0.2">
      <c r="A801" s="136" t="s">
        <v>9181</v>
      </c>
      <c r="B801" s="147">
        <v>7054</v>
      </c>
      <c r="C801" s="138" t="s">
        <v>9216</v>
      </c>
      <c r="D801" s="138" t="s">
        <v>9216</v>
      </c>
      <c r="E801" s="137" t="s">
        <v>8366</v>
      </c>
      <c r="F801" s="139"/>
      <c r="G801" s="136">
        <v>153584685</v>
      </c>
      <c r="H801" s="136">
        <v>2</v>
      </c>
      <c r="J801" s="136" t="s">
        <v>8456</v>
      </c>
      <c r="R801" s="136" t="s">
        <v>9186</v>
      </c>
      <c r="S801" s="136" t="s">
        <v>8456</v>
      </c>
      <c r="T801" s="136" t="s">
        <v>9187</v>
      </c>
    </row>
    <row r="802" spans="1:20" s="136" customFormat="1" ht="13.6" x14ac:dyDescent="0.2">
      <c r="A802" s="136" t="s">
        <v>9154</v>
      </c>
      <c r="B802" s="147">
        <v>7055</v>
      </c>
      <c r="C802" s="138" t="s">
        <v>9217</v>
      </c>
      <c r="D802" s="138" t="s">
        <v>9217</v>
      </c>
      <c r="E802" s="137" t="s">
        <v>8366</v>
      </c>
      <c r="F802" s="139"/>
      <c r="G802" s="136">
        <v>86505626</v>
      </c>
      <c r="H802" s="136">
        <v>2</v>
      </c>
      <c r="J802" s="136" t="s">
        <v>8456</v>
      </c>
    </row>
    <row r="803" spans="1:20" s="136" customFormat="1" ht="13.6" x14ac:dyDescent="0.2">
      <c r="A803" s="136" t="s">
        <v>9154</v>
      </c>
      <c r="B803" s="147">
        <v>7056</v>
      </c>
      <c r="C803" s="138" t="s">
        <v>9218</v>
      </c>
      <c r="D803" s="138" t="s">
        <v>9218</v>
      </c>
      <c r="E803" s="137" t="s">
        <v>8366</v>
      </c>
      <c r="F803" s="139"/>
      <c r="G803" s="136">
        <v>37618673</v>
      </c>
      <c r="H803" s="136">
        <v>2</v>
      </c>
      <c r="J803" s="136" t="s">
        <v>8456</v>
      </c>
      <c r="R803" s="136" t="s">
        <v>9156</v>
      </c>
      <c r="S803" s="136" t="s">
        <v>8367</v>
      </c>
      <c r="T803" s="138" t="s">
        <v>9157</v>
      </c>
    </row>
    <row r="804" spans="1:20" s="136" customFormat="1" ht="13.6" x14ac:dyDescent="0.2">
      <c r="A804" s="136" t="s">
        <v>9154</v>
      </c>
      <c r="B804" s="147">
        <v>7057</v>
      </c>
      <c r="C804" s="138" t="s">
        <v>9219</v>
      </c>
      <c r="D804" s="138" t="s">
        <v>9219</v>
      </c>
      <c r="E804" s="137" t="s">
        <v>8366</v>
      </c>
      <c r="F804" s="139"/>
      <c r="G804" s="136">
        <v>124863057.00000001</v>
      </c>
      <c r="H804" s="136">
        <v>3</v>
      </c>
      <c r="J804" s="136" t="s">
        <v>8456</v>
      </c>
    </row>
    <row r="805" spans="1:20" s="136" customFormat="1" ht="13.6" x14ac:dyDescent="0.2">
      <c r="A805" s="136" t="s">
        <v>9154</v>
      </c>
      <c r="B805" s="147">
        <v>7058</v>
      </c>
      <c r="C805" s="138" t="s">
        <v>9220</v>
      </c>
      <c r="D805" s="138" t="s">
        <v>9220</v>
      </c>
      <c r="E805" s="137" t="s">
        <v>8366</v>
      </c>
      <c r="F805" s="139"/>
      <c r="G805" s="136">
        <v>48747562</v>
      </c>
      <c r="H805" s="136">
        <v>3</v>
      </c>
      <c r="J805" s="136" t="s">
        <v>8456</v>
      </c>
      <c r="R805" s="136" t="s">
        <v>9156</v>
      </c>
      <c r="S805" s="136" t="s">
        <v>8367</v>
      </c>
      <c r="T805" s="138" t="s">
        <v>9157</v>
      </c>
    </row>
    <row r="806" spans="1:20" s="136" customFormat="1" ht="13.6" x14ac:dyDescent="0.2">
      <c r="A806" s="136" t="s">
        <v>9154</v>
      </c>
      <c r="B806" s="147">
        <v>7059</v>
      </c>
      <c r="C806" s="138" t="s">
        <v>9221</v>
      </c>
      <c r="D806" s="138" t="s">
        <v>9221</v>
      </c>
      <c r="E806" s="137" t="s">
        <v>8366</v>
      </c>
      <c r="F806" s="139"/>
      <c r="G806" s="136">
        <v>39118899</v>
      </c>
      <c r="H806" s="136">
        <v>3</v>
      </c>
      <c r="J806" s="136" t="s">
        <v>8456</v>
      </c>
    </row>
    <row r="807" spans="1:20" s="136" customFormat="1" ht="13.6" x14ac:dyDescent="0.2">
      <c r="A807" s="136" t="s">
        <v>9154</v>
      </c>
      <c r="B807" s="147">
        <v>7060</v>
      </c>
      <c r="C807" s="138" t="s">
        <v>9222</v>
      </c>
      <c r="D807" s="138" t="s">
        <v>9222</v>
      </c>
      <c r="E807" s="137" t="s">
        <v>8366</v>
      </c>
      <c r="F807" s="139"/>
      <c r="G807" s="136">
        <v>47736825</v>
      </c>
      <c r="H807" s="136">
        <v>3</v>
      </c>
      <c r="J807" s="136" t="s">
        <v>8456</v>
      </c>
      <c r="R807" s="136" t="s">
        <v>9156</v>
      </c>
      <c r="S807" s="136" t="s">
        <v>8367</v>
      </c>
      <c r="T807" s="138" t="s">
        <v>9157</v>
      </c>
    </row>
    <row r="808" spans="1:20" s="136" customFormat="1" ht="13.6" x14ac:dyDescent="0.2">
      <c r="A808" s="136" t="s">
        <v>9154</v>
      </c>
      <c r="B808" s="147">
        <v>7061</v>
      </c>
      <c r="C808" s="138" t="s">
        <v>9223</v>
      </c>
      <c r="D808" s="138" t="s">
        <v>9223</v>
      </c>
      <c r="E808" s="137" t="s">
        <v>8366</v>
      </c>
      <c r="F808" s="139"/>
      <c r="G808" s="136">
        <v>42798259</v>
      </c>
      <c r="H808" s="136">
        <v>2</v>
      </c>
      <c r="J808" s="136" t="s">
        <v>8456</v>
      </c>
      <c r="R808" s="136" t="s">
        <v>9156</v>
      </c>
      <c r="S808" s="136" t="s">
        <v>8367</v>
      </c>
      <c r="T808" s="138" t="s">
        <v>9157</v>
      </c>
    </row>
    <row r="809" spans="1:20" s="136" customFormat="1" ht="13.6" x14ac:dyDescent="0.2">
      <c r="A809" s="136" t="s">
        <v>9154</v>
      </c>
      <c r="B809" s="147">
        <v>7062</v>
      </c>
      <c r="C809" s="138" t="s">
        <v>9224</v>
      </c>
      <c r="D809" s="138" t="s">
        <v>9224</v>
      </c>
      <c r="E809" s="137" t="s">
        <v>8366</v>
      </c>
      <c r="F809" s="139"/>
      <c r="G809" s="136">
        <v>42564520</v>
      </c>
      <c r="H809" s="136">
        <v>2</v>
      </c>
      <c r="J809" s="136" t="s">
        <v>8456</v>
      </c>
    </row>
    <row r="810" spans="1:20" s="136" customFormat="1" ht="13.6" x14ac:dyDescent="0.2">
      <c r="A810" s="136" t="s">
        <v>9154</v>
      </c>
      <c r="B810" s="147">
        <v>7063</v>
      </c>
      <c r="C810" s="138" t="s">
        <v>9225</v>
      </c>
      <c r="D810" s="138" t="s">
        <v>9225</v>
      </c>
      <c r="E810" s="137" t="s">
        <v>8366</v>
      </c>
      <c r="F810" s="139"/>
      <c r="G810" s="136">
        <v>42925304</v>
      </c>
      <c r="H810" s="136">
        <v>3</v>
      </c>
      <c r="J810" s="136" t="s">
        <v>8456</v>
      </c>
      <c r="R810" s="136" t="s">
        <v>9156</v>
      </c>
      <c r="S810" s="136" t="s">
        <v>8367</v>
      </c>
      <c r="T810" s="138" t="s">
        <v>9157</v>
      </c>
    </row>
    <row r="811" spans="1:20" s="136" customFormat="1" ht="13.6" x14ac:dyDescent="0.2">
      <c r="A811" s="136" t="s">
        <v>9158</v>
      </c>
      <c r="B811" s="147">
        <v>7064</v>
      </c>
      <c r="C811" s="138" t="s">
        <v>9226</v>
      </c>
      <c r="D811" s="138" t="s">
        <v>9226</v>
      </c>
      <c r="E811" s="137" t="s">
        <v>8366</v>
      </c>
      <c r="F811" s="139"/>
      <c r="G811" s="136">
        <v>11634400</v>
      </c>
      <c r="H811" s="136">
        <v>2</v>
      </c>
      <c r="J811" s="136" t="s">
        <v>8456</v>
      </c>
    </row>
    <row r="812" spans="1:20" s="136" customFormat="1" ht="13.6" x14ac:dyDescent="0.2">
      <c r="A812" s="136" t="s">
        <v>9154</v>
      </c>
      <c r="B812" s="147">
        <v>7065</v>
      </c>
      <c r="C812" s="138" t="s">
        <v>9227</v>
      </c>
      <c r="D812" s="138" t="s">
        <v>9227</v>
      </c>
      <c r="E812" s="137" t="s">
        <v>8366</v>
      </c>
      <c r="F812" s="139"/>
      <c r="G812" s="136">
        <v>23957809.000000004</v>
      </c>
      <c r="H812" s="136">
        <v>3</v>
      </c>
      <c r="J812" s="136" t="s">
        <v>8456</v>
      </c>
    </row>
    <row r="813" spans="1:20" s="136" customFormat="1" ht="13.6" x14ac:dyDescent="0.2">
      <c r="A813" s="136" t="s">
        <v>9154</v>
      </c>
      <c r="B813" s="147">
        <v>7901</v>
      </c>
      <c r="C813" s="138" t="s">
        <v>9228</v>
      </c>
      <c r="D813" s="138" t="s">
        <v>9228</v>
      </c>
      <c r="E813" s="137" t="s">
        <v>8366</v>
      </c>
      <c r="F813" s="139"/>
      <c r="G813" s="136">
        <v>23137770.999999996</v>
      </c>
      <c r="H813" s="136">
        <v>3</v>
      </c>
      <c r="J813" s="136" t="s">
        <v>8456</v>
      </c>
    </row>
    <row r="814" spans="1:20" s="136" customFormat="1" ht="13.6" x14ac:dyDescent="0.2">
      <c r="A814" s="136" t="s">
        <v>9158</v>
      </c>
      <c r="B814" s="147">
        <v>7902</v>
      </c>
      <c r="C814" s="138" t="s">
        <v>9229</v>
      </c>
      <c r="D814" s="138" t="s">
        <v>9229</v>
      </c>
      <c r="E814" s="137" t="s">
        <v>8366</v>
      </c>
      <c r="F814" s="139"/>
      <c r="G814" s="136">
        <v>31440000</v>
      </c>
      <c r="H814" s="136">
        <v>3</v>
      </c>
      <c r="J814" s="136" t="s">
        <v>8456</v>
      </c>
    </row>
    <row r="815" spans="1:20" s="136" customFormat="1" ht="13.6" x14ac:dyDescent="0.2">
      <c r="A815" s="136" t="s">
        <v>9230</v>
      </c>
      <c r="B815" s="147">
        <v>8001</v>
      </c>
      <c r="C815" s="138" t="s">
        <v>9231</v>
      </c>
      <c r="D815" s="138" t="s">
        <v>9231</v>
      </c>
      <c r="E815" s="137" t="s">
        <v>8366</v>
      </c>
      <c r="F815" s="139"/>
      <c r="G815" s="136">
        <v>19984019</v>
      </c>
      <c r="H815" s="136">
        <v>2</v>
      </c>
      <c r="J815" s="136" t="s">
        <v>8367</v>
      </c>
      <c r="R815" s="136" t="s">
        <v>9232</v>
      </c>
      <c r="S815" s="136" t="s">
        <v>8367</v>
      </c>
      <c r="T815" s="136" t="s">
        <v>9233</v>
      </c>
    </row>
    <row r="816" spans="1:20" s="136" customFormat="1" ht="13.6" x14ac:dyDescent="0.2">
      <c r="A816" s="136" t="s">
        <v>9230</v>
      </c>
      <c r="B816" s="147">
        <v>8002</v>
      </c>
      <c r="C816" s="138" t="s">
        <v>9234</v>
      </c>
      <c r="D816" s="138" t="s">
        <v>9234</v>
      </c>
      <c r="E816" s="137" t="s">
        <v>8366</v>
      </c>
      <c r="F816" s="139"/>
      <c r="G816" s="136">
        <v>43139082</v>
      </c>
      <c r="H816" s="136">
        <v>3</v>
      </c>
      <c r="J816" s="136" t="s">
        <v>8367</v>
      </c>
    </row>
    <row r="817" spans="1:20" s="136" customFormat="1" ht="13.6" x14ac:dyDescent="0.2">
      <c r="A817" s="136" t="s">
        <v>9230</v>
      </c>
      <c r="B817" s="147">
        <v>8003</v>
      </c>
      <c r="C817" s="138" t="s">
        <v>9235</v>
      </c>
      <c r="D817" s="138" t="s">
        <v>9235</v>
      </c>
      <c r="E817" s="137" t="s">
        <v>8366</v>
      </c>
      <c r="F817" s="139"/>
      <c r="G817" s="136">
        <v>9676432</v>
      </c>
      <c r="H817" s="136">
        <v>1</v>
      </c>
      <c r="J817" s="136" t="s">
        <v>8456</v>
      </c>
      <c r="O817" s="136" t="s">
        <v>9236</v>
      </c>
      <c r="P817" s="136" t="s">
        <v>8367</v>
      </c>
      <c r="Q817" s="136" t="s">
        <v>9233</v>
      </c>
      <c r="R817" s="136" t="s">
        <v>9232</v>
      </c>
      <c r="S817" s="136" t="s">
        <v>8367</v>
      </c>
      <c r="T817" s="136" t="s">
        <v>9233</v>
      </c>
    </row>
    <row r="818" spans="1:20" s="136" customFormat="1" ht="13.6" x14ac:dyDescent="0.2">
      <c r="A818" s="136" t="s">
        <v>9230</v>
      </c>
      <c r="B818" s="147">
        <v>8004</v>
      </c>
      <c r="C818" s="138" t="s">
        <v>9237</v>
      </c>
      <c r="D818" s="138" t="s">
        <v>9237</v>
      </c>
      <c r="E818" s="137" t="s">
        <v>8366</v>
      </c>
      <c r="F818" s="139"/>
      <c r="G818" s="136">
        <v>13811882</v>
      </c>
      <c r="H818" s="136">
        <v>3</v>
      </c>
      <c r="J818" s="136" t="s">
        <v>8367</v>
      </c>
    </row>
    <row r="819" spans="1:20" s="136" customFormat="1" ht="13.6" x14ac:dyDescent="0.2">
      <c r="A819" s="136" t="s">
        <v>9230</v>
      </c>
      <c r="B819" s="147">
        <v>8005</v>
      </c>
      <c r="C819" s="138" t="s">
        <v>9238</v>
      </c>
      <c r="D819" s="138" t="s">
        <v>9238</v>
      </c>
      <c r="E819" s="137" t="s">
        <v>8366</v>
      </c>
      <c r="F819" s="139"/>
      <c r="G819" s="136">
        <v>14206000</v>
      </c>
      <c r="H819" s="136">
        <v>2</v>
      </c>
      <c r="J819" s="136" t="s">
        <v>8367</v>
      </c>
      <c r="R819" s="136" t="s">
        <v>9232</v>
      </c>
      <c r="S819" s="136" t="s">
        <v>8367</v>
      </c>
      <c r="T819" s="136" t="s">
        <v>9233</v>
      </c>
    </row>
    <row r="820" spans="1:20" s="136" customFormat="1" ht="13.6" x14ac:dyDescent="0.2">
      <c r="A820" s="136" t="s">
        <v>9230</v>
      </c>
      <c r="B820" s="147">
        <v>8006</v>
      </c>
      <c r="C820" s="138" t="s">
        <v>9239</v>
      </c>
      <c r="D820" s="138" t="s">
        <v>9239</v>
      </c>
      <c r="E820" s="137" t="s">
        <v>8366</v>
      </c>
      <c r="F820" s="139"/>
      <c r="G820" s="136">
        <v>6453605</v>
      </c>
      <c r="H820" s="136">
        <v>2</v>
      </c>
      <c r="J820" s="136" t="s">
        <v>8456</v>
      </c>
      <c r="R820" s="136" t="s">
        <v>9232</v>
      </c>
      <c r="S820" s="136" t="s">
        <v>8367</v>
      </c>
      <c r="T820" s="136" t="s">
        <v>9233</v>
      </c>
    </row>
    <row r="821" spans="1:20" s="136" customFormat="1" ht="13.6" x14ac:dyDescent="0.2">
      <c r="A821" s="136" t="s">
        <v>9230</v>
      </c>
      <c r="B821" s="147">
        <v>8007</v>
      </c>
      <c r="C821" s="138" t="s">
        <v>9240</v>
      </c>
      <c r="D821" s="138" t="s">
        <v>9240</v>
      </c>
      <c r="E821" s="137" t="s">
        <v>8366</v>
      </c>
      <c r="F821" s="139"/>
      <c r="G821" s="136">
        <v>20727071</v>
      </c>
      <c r="H821" s="136">
        <v>2</v>
      </c>
      <c r="J821" s="136" t="s">
        <v>8456</v>
      </c>
      <c r="R821" s="136" t="s">
        <v>9232</v>
      </c>
      <c r="S821" s="136" t="s">
        <v>8367</v>
      </c>
      <c r="T821" s="136" t="s">
        <v>9233</v>
      </c>
    </row>
    <row r="822" spans="1:20" s="136" customFormat="1" ht="13.6" x14ac:dyDescent="0.2">
      <c r="A822" s="136" t="s">
        <v>9230</v>
      </c>
      <c r="B822" s="147">
        <v>8008</v>
      </c>
      <c r="C822" s="138" t="s">
        <v>9241</v>
      </c>
      <c r="D822" s="138" t="s">
        <v>9241</v>
      </c>
      <c r="E822" s="137" t="s">
        <v>8366</v>
      </c>
      <c r="F822" s="139"/>
      <c r="G822" s="136">
        <v>47255163</v>
      </c>
      <c r="H822" s="136">
        <v>3</v>
      </c>
      <c r="J822" s="136" t="s">
        <v>8367</v>
      </c>
    </row>
    <row r="823" spans="1:20" s="136" customFormat="1" ht="13.6" x14ac:dyDescent="0.2">
      <c r="A823" s="136" t="s">
        <v>9230</v>
      </c>
      <c r="B823" s="147">
        <v>8009</v>
      </c>
      <c r="C823" s="138" t="s">
        <v>9242</v>
      </c>
      <c r="D823" s="138" t="s">
        <v>9242</v>
      </c>
      <c r="E823" s="137" t="s">
        <v>8366</v>
      </c>
      <c r="F823" s="139"/>
      <c r="G823" s="136">
        <v>25260063</v>
      </c>
      <c r="H823" s="136">
        <v>2</v>
      </c>
      <c r="J823" s="136" t="s">
        <v>8456</v>
      </c>
      <c r="R823" s="136" t="s">
        <v>9232</v>
      </c>
      <c r="S823" s="136" t="s">
        <v>8367</v>
      </c>
      <c r="T823" s="136" t="s">
        <v>9233</v>
      </c>
    </row>
    <row r="824" spans="1:20" s="136" customFormat="1" ht="13.6" x14ac:dyDescent="0.2">
      <c r="A824" s="136" t="s">
        <v>9230</v>
      </c>
      <c r="B824" s="147">
        <v>8010</v>
      </c>
      <c r="C824" s="138" t="s">
        <v>9243</v>
      </c>
      <c r="D824" s="138" t="s">
        <v>9243</v>
      </c>
      <c r="E824" s="137" t="s">
        <v>8366</v>
      </c>
      <c r="F824" s="139"/>
      <c r="G824" s="136">
        <v>17876850</v>
      </c>
      <c r="H824" s="136">
        <v>2</v>
      </c>
      <c r="J824" s="136" t="s">
        <v>8367</v>
      </c>
    </row>
    <row r="825" spans="1:20" s="136" customFormat="1" ht="13.6" x14ac:dyDescent="0.2">
      <c r="A825" s="136" t="s">
        <v>9230</v>
      </c>
      <c r="B825" s="147">
        <v>8011</v>
      </c>
      <c r="C825" s="138" t="s">
        <v>9244</v>
      </c>
      <c r="D825" s="138" t="s">
        <v>9244</v>
      </c>
      <c r="E825" s="137" t="s">
        <v>8366</v>
      </c>
      <c r="F825" s="139"/>
      <c r="G825" s="136">
        <v>27155037.000000004</v>
      </c>
      <c r="H825" s="136">
        <v>3</v>
      </c>
      <c r="J825" s="136" t="s">
        <v>8367</v>
      </c>
    </row>
    <row r="826" spans="1:20" s="136" customFormat="1" ht="13.6" x14ac:dyDescent="0.2">
      <c r="A826" s="136" t="s">
        <v>9230</v>
      </c>
      <c r="B826" s="147">
        <v>8012</v>
      </c>
      <c r="C826" s="138" t="s">
        <v>9245</v>
      </c>
      <c r="D826" s="138" t="s">
        <v>9245</v>
      </c>
      <c r="E826" s="137" t="s">
        <v>8366</v>
      </c>
      <c r="F826" s="139"/>
      <c r="G826" s="136">
        <v>62807048.000000007</v>
      </c>
      <c r="H826" s="136">
        <v>3</v>
      </c>
      <c r="J826" s="136" t="s">
        <v>8367</v>
      </c>
    </row>
    <row r="827" spans="1:20" s="136" customFormat="1" ht="13.6" x14ac:dyDescent="0.2">
      <c r="A827" s="136" t="s">
        <v>9230</v>
      </c>
      <c r="B827" s="147">
        <v>8013</v>
      </c>
      <c r="C827" s="138" t="s">
        <v>9246</v>
      </c>
      <c r="D827" s="138" t="s">
        <v>9246</v>
      </c>
      <c r="E827" s="137" t="s">
        <v>8366</v>
      </c>
      <c r="F827" s="139"/>
      <c r="G827" s="136">
        <v>29349491</v>
      </c>
      <c r="H827" s="136">
        <v>3</v>
      </c>
      <c r="J827" s="136" t="s">
        <v>8367</v>
      </c>
    </row>
    <row r="828" spans="1:20" s="136" customFormat="1" ht="13.6" x14ac:dyDescent="0.2">
      <c r="A828" s="136" t="s">
        <v>9230</v>
      </c>
      <c r="B828" s="147">
        <v>8014</v>
      </c>
      <c r="C828" s="138" t="s">
        <v>9247</v>
      </c>
      <c r="D828" s="138" t="s">
        <v>9247</v>
      </c>
      <c r="E828" s="137" t="s">
        <v>8366</v>
      </c>
      <c r="F828" s="139"/>
      <c r="G828" s="136">
        <v>7997374</v>
      </c>
      <c r="H828" s="136">
        <v>3</v>
      </c>
      <c r="J828" s="136" t="s">
        <v>8367</v>
      </c>
    </row>
    <row r="829" spans="1:20" s="136" customFormat="1" ht="13.6" x14ac:dyDescent="0.2">
      <c r="A829" s="136" t="s">
        <v>9230</v>
      </c>
      <c r="B829" s="147">
        <v>8015</v>
      </c>
      <c r="C829" s="138" t="s">
        <v>9248</v>
      </c>
      <c r="D829" s="138" t="s">
        <v>9248</v>
      </c>
      <c r="E829" s="137" t="s">
        <v>8366</v>
      </c>
      <c r="F829" s="139"/>
      <c r="G829" s="136">
        <v>20949330</v>
      </c>
      <c r="H829" s="136">
        <v>1</v>
      </c>
      <c r="J829" s="136" t="s">
        <v>8456</v>
      </c>
      <c r="L829" s="136" t="s">
        <v>9249</v>
      </c>
      <c r="M829" s="136" t="s">
        <v>8367</v>
      </c>
      <c r="N829" s="136" t="s">
        <v>9248</v>
      </c>
      <c r="O829" s="136" t="s">
        <v>9236</v>
      </c>
      <c r="P829" s="136" t="s">
        <v>8367</v>
      </c>
      <c r="Q829" s="136" t="s">
        <v>9233</v>
      </c>
      <c r="R829" s="136" t="s">
        <v>9232</v>
      </c>
      <c r="S829" s="136" t="s">
        <v>8367</v>
      </c>
      <c r="T829" s="136" t="s">
        <v>9233</v>
      </c>
    </row>
    <row r="830" spans="1:20" s="136" customFormat="1" ht="13.6" x14ac:dyDescent="0.2">
      <c r="A830" s="136" t="s">
        <v>9230</v>
      </c>
      <c r="B830" s="147">
        <v>8016</v>
      </c>
      <c r="C830" s="138" t="s">
        <v>9250</v>
      </c>
      <c r="D830" s="138" t="s">
        <v>9250</v>
      </c>
      <c r="E830" s="137" t="s">
        <v>8366</v>
      </c>
      <c r="F830" s="139"/>
      <c r="G830" s="136">
        <v>43107944</v>
      </c>
      <c r="H830" s="136">
        <v>3</v>
      </c>
      <c r="J830" s="136" t="s">
        <v>8367</v>
      </c>
    </row>
    <row r="831" spans="1:20" s="136" customFormat="1" ht="13.6" x14ac:dyDescent="0.2">
      <c r="A831" s="136" t="s">
        <v>9230</v>
      </c>
      <c r="B831" s="147">
        <v>8017</v>
      </c>
      <c r="C831" s="138" t="s">
        <v>9251</v>
      </c>
      <c r="D831" s="138" t="s">
        <v>9251</v>
      </c>
      <c r="E831" s="137" t="s">
        <v>8366</v>
      </c>
      <c r="F831" s="139"/>
      <c r="G831" s="136">
        <v>17247800</v>
      </c>
      <c r="H831" s="136">
        <v>2</v>
      </c>
      <c r="J831" s="136" t="s">
        <v>8367</v>
      </c>
    </row>
    <row r="832" spans="1:20" s="136" customFormat="1" ht="13.6" x14ac:dyDescent="0.2">
      <c r="A832" s="136" t="s">
        <v>9230</v>
      </c>
      <c r="B832" s="147">
        <v>8018</v>
      </c>
      <c r="C832" s="138" t="s">
        <v>9252</v>
      </c>
      <c r="D832" s="138" t="s">
        <v>9252</v>
      </c>
      <c r="E832" s="137" t="s">
        <v>8366</v>
      </c>
      <c r="F832" s="139"/>
      <c r="G832" s="136">
        <v>36705714</v>
      </c>
      <c r="H832" s="136">
        <v>3</v>
      </c>
      <c r="J832" s="136" t="s">
        <v>8367</v>
      </c>
    </row>
    <row r="833" spans="1:20" s="136" customFormat="1" ht="13.6" x14ac:dyDescent="0.2">
      <c r="A833" s="136" t="s">
        <v>9230</v>
      </c>
      <c r="B833" s="147">
        <v>8019</v>
      </c>
      <c r="C833" s="138" t="s">
        <v>9233</v>
      </c>
      <c r="D833" s="138" t="s">
        <v>9233</v>
      </c>
      <c r="E833" s="137" t="s">
        <v>8366</v>
      </c>
      <c r="F833" s="139"/>
      <c r="G833" s="136">
        <v>99106900</v>
      </c>
      <c r="H833" s="136">
        <v>1</v>
      </c>
      <c r="J833" s="136" t="s">
        <v>8456</v>
      </c>
      <c r="L833" s="136" t="s">
        <v>9253</v>
      </c>
      <c r="M833" s="136" t="s">
        <v>8367</v>
      </c>
      <c r="N833" s="136" t="s">
        <v>9233</v>
      </c>
      <c r="O833" s="136" t="s">
        <v>9236</v>
      </c>
      <c r="P833" s="136" t="s">
        <v>8367</v>
      </c>
      <c r="Q833" s="136" t="s">
        <v>9233</v>
      </c>
      <c r="R833" s="136" t="s">
        <v>9232</v>
      </c>
      <c r="S833" s="136" t="s">
        <v>8367</v>
      </c>
      <c r="T833" s="136" t="s">
        <v>9233</v>
      </c>
    </row>
    <row r="834" spans="1:20" s="136" customFormat="1" ht="13.6" x14ac:dyDescent="0.2">
      <c r="A834" s="136" t="s">
        <v>9230</v>
      </c>
      <c r="B834" s="147">
        <v>8020</v>
      </c>
      <c r="C834" s="138" t="s">
        <v>9254</v>
      </c>
      <c r="D834" s="138" t="s">
        <v>9254</v>
      </c>
      <c r="E834" s="137" t="s">
        <v>8366</v>
      </c>
      <c r="F834" s="139"/>
      <c r="G834" s="136">
        <v>50388309</v>
      </c>
      <c r="H834" s="136">
        <v>3</v>
      </c>
      <c r="J834" s="136" t="s">
        <v>8456</v>
      </c>
      <c r="R834" s="136" t="s">
        <v>9232</v>
      </c>
      <c r="S834" s="136" t="s">
        <v>8367</v>
      </c>
      <c r="T834" s="136" t="s">
        <v>9233</v>
      </c>
    </row>
    <row r="835" spans="1:20" s="136" customFormat="1" ht="13.6" x14ac:dyDescent="0.2">
      <c r="A835" s="136" t="s">
        <v>9230</v>
      </c>
      <c r="B835" s="147">
        <v>8021</v>
      </c>
      <c r="C835" s="138" t="s">
        <v>9255</v>
      </c>
      <c r="D835" s="138" t="s">
        <v>9255</v>
      </c>
      <c r="E835" s="137" t="s">
        <v>8366</v>
      </c>
      <c r="F835" s="139"/>
      <c r="G835" s="136">
        <v>31060666</v>
      </c>
      <c r="H835" s="136">
        <v>3</v>
      </c>
      <c r="J835" s="136" t="s">
        <v>8367</v>
      </c>
    </row>
    <row r="836" spans="1:20" s="136" customFormat="1" ht="13.6" x14ac:dyDescent="0.2">
      <c r="A836" s="136" t="s">
        <v>9230</v>
      </c>
      <c r="B836" s="147">
        <v>8022</v>
      </c>
      <c r="C836" s="138" t="s">
        <v>9256</v>
      </c>
      <c r="D836" s="138" t="s">
        <v>9256</v>
      </c>
      <c r="E836" s="137" t="s">
        <v>8366</v>
      </c>
      <c r="F836" s="139"/>
      <c r="G836" s="136">
        <v>22539283</v>
      </c>
      <c r="H836" s="136">
        <v>2</v>
      </c>
      <c r="J836" s="136" t="s">
        <v>8367</v>
      </c>
    </row>
    <row r="837" spans="1:20" s="136" customFormat="1" ht="13.6" x14ac:dyDescent="0.2">
      <c r="A837" s="136" t="s">
        <v>9230</v>
      </c>
      <c r="B837" s="147">
        <v>8023</v>
      </c>
      <c r="C837" s="138" t="s">
        <v>9257</v>
      </c>
      <c r="D837" s="138" t="s">
        <v>9257</v>
      </c>
      <c r="E837" s="137" t="s">
        <v>8366</v>
      </c>
      <c r="F837" s="139"/>
      <c r="G837" s="136">
        <v>29147869</v>
      </c>
      <c r="H837" s="136">
        <v>2</v>
      </c>
      <c r="J837" s="136" t="s">
        <v>8367</v>
      </c>
      <c r="R837" s="136" t="s">
        <v>9232</v>
      </c>
      <c r="S837" s="136" t="s">
        <v>8367</v>
      </c>
      <c r="T837" s="136" t="s">
        <v>9233</v>
      </c>
    </row>
    <row r="838" spans="1:20" s="136" customFormat="1" ht="13.6" x14ac:dyDescent="0.2">
      <c r="A838" s="136" t="s">
        <v>9230</v>
      </c>
      <c r="B838" s="147">
        <v>8024</v>
      </c>
      <c r="C838" s="138" t="s">
        <v>9258</v>
      </c>
      <c r="D838" s="138" t="s">
        <v>9258</v>
      </c>
      <c r="E838" s="137" t="s">
        <v>8366</v>
      </c>
      <c r="F838" s="139"/>
      <c r="G838" s="136">
        <v>43562867</v>
      </c>
      <c r="H838" s="136">
        <v>3</v>
      </c>
      <c r="J838" s="136" t="s">
        <v>8367</v>
      </c>
    </row>
    <row r="839" spans="1:20" s="136" customFormat="1" ht="13.6" x14ac:dyDescent="0.2">
      <c r="A839" s="136" t="s">
        <v>9230</v>
      </c>
      <c r="B839" s="147">
        <v>8025</v>
      </c>
      <c r="C839" s="138" t="s">
        <v>9259</v>
      </c>
      <c r="D839" s="138" t="s">
        <v>9259</v>
      </c>
      <c r="E839" s="137" t="s">
        <v>8366</v>
      </c>
      <c r="F839" s="139"/>
      <c r="G839" s="136">
        <v>47438028.000000007</v>
      </c>
      <c r="H839" s="136">
        <v>3</v>
      </c>
      <c r="J839" s="136" t="s">
        <v>8367</v>
      </c>
      <c r="R839" s="136" t="s">
        <v>9232</v>
      </c>
      <c r="S839" s="136" t="s">
        <v>8367</v>
      </c>
      <c r="T839" s="136" t="s">
        <v>9233</v>
      </c>
    </row>
    <row r="840" spans="1:20" s="136" customFormat="1" ht="13.6" x14ac:dyDescent="0.2">
      <c r="A840" s="136" t="s">
        <v>9230</v>
      </c>
      <c r="B840" s="147">
        <v>8026</v>
      </c>
      <c r="C840" s="138" t="s">
        <v>9260</v>
      </c>
      <c r="D840" s="138" t="s">
        <v>9260</v>
      </c>
      <c r="E840" s="137" t="s">
        <v>8366</v>
      </c>
      <c r="F840" s="139"/>
      <c r="G840" s="136">
        <v>41185400</v>
      </c>
      <c r="H840" s="136">
        <v>3</v>
      </c>
      <c r="J840" s="136" t="s">
        <v>8367</v>
      </c>
    </row>
    <row r="841" spans="1:20" s="136" customFormat="1" ht="13.6" x14ac:dyDescent="0.2">
      <c r="A841" s="136" t="s">
        <v>9230</v>
      </c>
      <c r="B841" s="147">
        <v>8027</v>
      </c>
      <c r="C841" s="138" t="s">
        <v>9261</v>
      </c>
      <c r="D841" s="138" t="s">
        <v>9261</v>
      </c>
      <c r="E841" s="137" t="s">
        <v>8366</v>
      </c>
      <c r="F841" s="139"/>
      <c r="G841" s="136">
        <v>1189495</v>
      </c>
      <c r="H841" s="136">
        <v>3</v>
      </c>
      <c r="J841" s="136" t="s">
        <v>8367</v>
      </c>
    </row>
    <row r="842" spans="1:20" s="136" customFormat="1" ht="13.6" x14ac:dyDescent="0.2">
      <c r="A842" s="136" t="s">
        <v>9230</v>
      </c>
      <c r="B842" s="147">
        <v>8028</v>
      </c>
      <c r="C842" s="138" t="s">
        <v>9262</v>
      </c>
      <c r="D842" s="138" t="s">
        <v>9262</v>
      </c>
      <c r="E842" s="137" t="s">
        <v>8366</v>
      </c>
      <c r="F842" s="139"/>
      <c r="G842" s="136">
        <v>17091500</v>
      </c>
      <c r="H842" s="136">
        <v>3</v>
      </c>
      <c r="J842" s="136" t="s">
        <v>8367</v>
      </c>
      <c r="R842" s="136" t="s">
        <v>9232</v>
      </c>
      <c r="S842" s="136" t="s">
        <v>8367</v>
      </c>
      <c r="T842" s="136" t="s">
        <v>9233</v>
      </c>
    </row>
    <row r="843" spans="1:20" s="136" customFormat="1" ht="13.6" x14ac:dyDescent="0.2">
      <c r="A843" s="136" t="s">
        <v>9230</v>
      </c>
      <c r="B843" s="147">
        <v>8029</v>
      </c>
      <c r="C843" s="138" t="s">
        <v>9263</v>
      </c>
      <c r="D843" s="138" t="s">
        <v>9263</v>
      </c>
      <c r="E843" s="137" t="s">
        <v>8366</v>
      </c>
      <c r="F843" s="139"/>
      <c r="G843" s="136">
        <v>9016612</v>
      </c>
      <c r="H843" s="136">
        <v>2</v>
      </c>
      <c r="J843" s="136" t="s">
        <v>8456</v>
      </c>
      <c r="R843" s="136" t="s">
        <v>9232</v>
      </c>
      <c r="S843" s="136" t="s">
        <v>8367</v>
      </c>
      <c r="T843" s="136" t="s">
        <v>9233</v>
      </c>
    </row>
    <row r="844" spans="1:20" s="136" customFormat="1" ht="13.6" x14ac:dyDescent="0.2">
      <c r="A844" s="136" t="s">
        <v>9230</v>
      </c>
      <c r="B844" s="147">
        <v>8030</v>
      </c>
      <c r="C844" s="138" t="s">
        <v>9264</v>
      </c>
      <c r="D844" s="138" t="s">
        <v>9264</v>
      </c>
      <c r="E844" s="137" t="s">
        <v>8366</v>
      </c>
      <c r="F844" s="139"/>
      <c r="G844" s="136">
        <v>6985584</v>
      </c>
      <c r="H844" s="136">
        <v>2</v>
      </c>
      <c r="J844" s="136" t="s">
        <v>8456</v>
      </c>
      <c r="R844" s="136" t="s">
        <v>9232</v>
      </c>
      <c r="S844" s="136" t="s">
        <v>8367</v>
      </c>
      <c r="T844" s="136" t="s">
        <v>9233</v>
      </c>
    </row>
    <row r="845" spans="1:20" s="136" customFormat="1" ht="13.6" x14ac:dyDescent="0.2">
      <c r="A845" s="136" t="s">
        <v>9230</v>
      </c>
      <c r="B845" s="147">
        <v>8031</v>
      </c>
      <c r="C845" s="138" t="s">
        <v>9265</v>
      </c>
      <c r="D845" s="138" t="s">
        <v>9265</v>
      </c>
      <c r="E845" s="137" t="s">
        <v>8366</v>
      </c>
      <c r="F845" s="139"/>
      <c r="G845" s="136">
        <v>9223368</v>
      </c>
      <c r="H845" s="136">
        <v>3</v>
      </c>
      <c r="J845" s="136" t="s">
        <v>8367</v>
      </c>
    </row>
    <row r="846" spans="1:20" s="136" customFormat="1" ht="13.6" x14ac:dyDescent="0.2">
      <c r="A846" s="136" t="s">
        <v>9230</v>
      </c>
      <c r="B846" s="147">
        <v>8032</v>
      </c>
      <c r="C846" s="138" t="s">
        <v>9266</v>
      </c>
      <c r="D846" s="138" t="s">
        <v>9266</v>
      </c>
      <c r="E846" s="137" t="s">
        <v>8366</v>
      </c>
      <c r="F846" s="139"/>
      <c r="G846" s="136">
        <v>736339</v>
      </c>
      <c r="H846" s="136">
        <v>2</v>
      </c>
      <c r="J846" s="136" t="s">
        <v>8456</v>
      </c>
      <c r="R846" s="136" t="s">
        <v>9232</v>
      </c>
      <c r="S846" s="136" t="s">
        <v>8367</v>
      </c>
      <c r="T846" s="136" t="s">
        <v>9233</v>
      </c>
    </row>
    <row r="847" spans="1:20" s="136" customFormat="1" ht="13.6" x14ac:dyDescent="0.2">
      <c r="A847" s="136" t="s">
        <v>9230</v>
      </c>
      <c r="B847" s="147">
        <v>8033</v>
      </c>
      <c r="C847" s="138" t="s">
        <v>9267</v>
      </c>
      <c r="D847" s="138" t="s">
        <v>9267</v>
      </c>
      <c r="E847" s="137" t="s">
        <v>8366</v>
      </c>
      <c r="F847" s="139"/>
      <c r="G847" s="136">
        <v>37647914</v>
      </c>
      <c r="H847" s="136">
        <v>2</v>
      </c>
      <c r="J847" s="136" t="s">
        <v>8367</v>
      </c>
      <c r="R847" s="136" t="s">
        <v>9232</v>
      </c>
      <c r="S847" s="136" t="s">
        <v>8367</v>
      </c>
      <c r="T847" s="136" t="s">
        <v>9233</v>
      </c>
    </row>
    <row r="848" spans="1:20" s="136" customFormat="1" ht="13.6" x14ac:dyDescent="0.2">
      <c r="A848" s="136" t="s">
        <v>9230</v>
      </c>
      <c r="B848" s="147">
        <v>8034</v>
      </c>
      <c r="C848" s="138" t="s">
        <v>9268</v>
      </c>
      <c r="D848" s="138" t="s">
        <v>9268</v>
      </c>
      <c r="E848" s="137" t="s">
        <v>8366</v>
      </c>
      <c r="F848" s="139"/>
      <c r="G848" s="136">
        <v>33030120</v>
      </c>
      <c r="H848" s="136">
        <v>3</v>
      </c>
      <c r="J848" s="136" t="s">
        <v>8367</v>
      </c>
      <c r="T848" s="138"/>
    </row>
    <row r="849" spans="1:20" s="136" customFormat="1" ht="13.6" x14ac:dyDescent="0.2">
      <c r="A849" s="136" t="s">
        <v>9230</v>
      </c>
      <c r="B849" s="147">
        <v>8035</v>
      </c>
      <c r="C849" s="138" t="s">
        <v>9269</v>
      </c>
      <c r="D849" s="138" t="s">
        <v>9269</v>
      </c>
      <c r="E849" s="137" t="s">
        <v>8366</v>
      </c>
      <c r="F849" s="139"/>
      <c r="G849" s="136">
        <v>7864140</v>
      </c>
      <c r="H849" s="136">
        <v>2</v>
      </c>
      <c r="J849" s="136" t="s">
        <v>8456</v>
      </c>
      <c r="R849" s="136" t="s">
        <v>9232</v>
      </c>
      <c r="S849" s="136" t="s">
        <v>8367</v>
      </c>
      <c r="T849" s="136" t="s">
        <v>9233</v>
      </c>
    </row>
    <row r="850" spans="1:20" s="136" customFormat="1" ht="13.6" x14ac:dyDescent="0.2">
      <c r="A850" s="136" t="s">
        <v>9230</v>
      </c>
      <c r="B850" s="147">
        <v>8036</v>
      </c>
      <c r="C850" s="138" t="s">
        <v>9270</v>
      </c>
      <c r="D850" s="138" t="s">
        <v>9270</v>
      </c>
      <c r="E850" s="137" t="s">
        <v>8366</v>
      </c>
      <c r="F850" s="139"/>
      <c r="G850" s="136">
        <v>37128000</v>
      </c>
      <c r="H850" s="136">
        <v>3</v>
      </c>
      <c r="J850" s="136" t="s">
        <v>8367</v>
      </c>
    </row>
    <row r="851" spans="1:20" s="136" customFormat="1" ht="13.6" x14ac:dyDescent="0.2">
      <c r="A851" s="136" t="s">
        <v>9230</v>
      </c>
      <c r="B851" s="147">
        <v>8037</v>
      </c>
      <c r="C851" s="138" t="s">
        <v>9271</v>
      </c>
      <c r="D851" s="138" t="s">
        <v>9271</v>
      </c>
      <c r="E851" s="137" t="s">
        <v>8366</v>
      </c>
      <c r="F851" s="139"/>
      <c r="G851" s="136">
        <v>5719400.0000000009</v>
      </c>
      <c r="H851" s="136">
        <v>2</v>
      </c>
      <c r="J851" s="136" t="s">
        <v>8367</v>
      </c>
    </row>
    <row r="852" spans="1:20" s="136" customFormat="1" ht="13.6" x14ac:dyDescent="0.2">
      <c r="A852" s="136" t="s">
        <v>9230</v>
      </c>
      <c r="B852" s="147">
        <v>8038</v>
      </c>
      <c r="C852" s="138" t="s">
        <v>9272</v>
      </c>
      <c r="D852" s="138" t="s">
        <v>9272</v>
      </c>
      <c r="E852" s="137" t="s">
        <v>8366</v>
      </c>
      <c r="F852" s="139"/>
      <c r="G852" s="136">
        <v>12393800.000000002</v>
      </c>
      <c r="H852" s="136">
        <v>3</v>
      </c>
      <c r="J852" s="136" t="s">
        <v>8367</v>
      </c>
      <c r="R852" s="136" t="s">
        <v>9273</v>
      </c>
      <c r="S852" s="136" t="s">
        <v>8456</v>
      </c>
      <c r="T852" s="138" t="s">
        <v>9274</v>
      </c>
    </row>
    <row r="853" spans="1:20" s="136" customFormat="1" ht="13.6" x14ac:dyDescent="0.2">
      <c r="A853" s="136" t="s">
        <v>9230</v>
      </c>
      <c r="B853" s="147">
        <v>8039</v>
      </c>
      <c r="C853" s="138" t="s">
        <v>9275</v>
      </c>
      <c r="D853" s="138" t="s">
        <v>9275</v>
      </c>
      <c r="E853" s="137" t="s">
        <v>8366</v>
      </c>
      <c r="F853" s="139"/>
      <c r="G853" s="136">
        <v>7415436</v>
      </c>
      <c r="H853" s="136">
        <v>3</v>
      </c>
      <c r="J853" s="136" t="s">
        <v>8367</v>
      </c>
    </row>
    <row r="854" spans="1:20" s="136" customFormat="1" ht="13.6" x14ac:dyDescent="0.2">
      <c r="A854" s="136" t="s">
        <v>9230</v>
      </c>
      <c r="B854" s="147">
        <v>8040</v>
      </c>
      <c r="C854" s="138" t="s">
        <v>9276</v>
      </c>
      <c r="D854" s="138" t="s">
        <v>9276</v>
      </c>
      <c r="E854" s="137" t="s">
        <v>8366</v>
      </c>
      <c r="F854" s="139"/>
      <c r="G854" s="136">
        <v>6315946</v>
      </c>
      <c r="H854" s="136">
        <v>2</v>
      </c>
      <c r="J854" s="136" t="s">
        <v>8456</v>
      </c>
      <c r="R854" s="136" t="s">
        <v>9232</v>
      </c>
      <c r="S854" s="136" t="s">
        <v>8367</v>
      </c>
      <c r="T854" s="136" t="s">
        <v>9233</v>
      </c>
    </row>
    <row r="855" spans="1:20" s="136" customFormat="1" ht="13.6" x14ac:dyDescent="0.2">
      <c r="A855" s="136" t="s">
        <v>9230</v>
      </c>
      <c r="B855" s="147">
        <v>8041</v>
      </c>
      <c r="C855" s="138" t="s">
        <v>9277</v>
      </c>
      <c r="D855" s="138" t="s">
        <v>9277</v>
      </c>
      <c r="E855" s="137" t="s">
        <v>8366</v>
      </c>
      <c r="F855" s="139"/>
      <c r="G855" s="136">
        <v>6762628.9999999991</v>
      </c>
      <c r="H855" s="136">
        <v>2</v>
      </c>
      <c r="J855" s="136" t="s">
        <v>8367</v>
      </c>
      <c r="R855" s="136" t="s">
        <v>9232</v>
      </c>
      <c r="S855" s="136" t="s">
        <v>8367</v>
      </c>
      <c r="T855" s="136" t="s">
        <v>9233</v>
      </c>
    </row>
    <row r="856" spans="1:20" s="136" customFormat="1" ht="13.6" x14ac:dyDescent="0.2">
      <c r="A856" s="136" t="s">
        <v>9230</v>
      </c>
      <c r="B856" s="147">
        <v>8042</v>
      </c>
      <c r="C856" s="138" t="s">
        <v>9278</v>
      </c>
      <c r="D856" s="138" t="s">
        <v>9278</v>
      </c>
      <c r="E856" s="137" t="s">
        <v>8366</v>
      </c>
      <c r="F856" s="139"/>
      <c r="G856" s="136">
        <v>28617525.999999996</v>
      </c>
      <c r="H856" s="136">
        <v>3</v>
      </c>
      <c r="J856" s="136" t="s">
        <v>8367</v>
      </c>
      <c r="R856" s="136" t="s">
        <v>9232</v>
      </c>
      <c r="S856" s="136" t="s">
        <v>8367</v>
      </c>
      <c r="T856" s="136" t="s">
        <v>9233</v>
      </c>
    </row>
    <row r="857" spans="1:20" s="136" customFormat="1" ht="13.6" x14ac:dyDescent="0.2">
      <c r="A857" s="136" t="s">
        <v>9230</v>
      </c>
      <c r="B857" s="147">
        <v>8043</v>
      </c>
      <c r="C857" s="138" t="s">
        <v>9279</v>
      </c>
      <c r="D857" s="138" t="s">
        <v>9279</v>
      </c>
      <c r="E857" s="137" t="s">
        <v>8366</v>
      </c>
      <c r="F857" s="139"/>
      <c r="G857" s="136">
        <v>13990628</v>
      </c>
      <c r="H857" s="136">
        <v>3</v>
      </c>
      <c r="J857" s="136" t="s">
        <v>8456</v>
      </c>
      <c r="R857" s="136" t="s">
        <v>9232</v>
      </c>
      <c r="S857" s="136" t="s">
        <v>8367</v>
      </c>
      <c r="T857" s="136" t="s">
        <v>9233</v>
      </c>
    </row>
    <row r="858" spans="1:20" s="136" customFormat="1" ht="13.6" x14ac:dyDescent="0.2">
      <c r="A858" s="136" t="s">
        <v>9230</v>
      </c>
      <c r="B858" s="147">
        <v>8044</v>
      </c>
      <c r="C858" s="138" t="s">
        <v>9280</v>
      </c>
      <c r="D858" s="138" t="s">
        <v>9280</v>
      </c>
      <c r="E858" s="137" t="s">
        <v>8366</v>
      </c>
      <c r="F858" s="139"/>
      <c r="G858" s="136">
        <v>2920100</v>
      </c>
      <c r="H858" s="136">
        <v>2</v>
      </c>
      <c r="J858" s="136" t="s">
        <v>8367</v>
      </c>
    </row>
    <row r="859" spans="1:20" s="136" customFormat="1" ht="13.6" x14ac:dyDescent="0.2">
      <c r="A859" s="136" t="s">
        <v>9230</v>
      </c>
      <c r="B859" s="147">
        <v>8045</v>
      </c>
      <c r="C859" s="138" t="s">
        <v>9281</v>
      </c>
      <c r="D859" s="138" t="s">
        <v>9281</v>
      </c>
      <c r="E859" s="137" t="s">
        <v>8366</v>
      </c>
      <c r="F859" s="139"/>
      <c r="G859" s="136">
        <v>34312295</v>
      </c>
      <c r="H859" s="136">
        <v>3</v>
      </c>
      <c r="J859" s="136" t="s">
        <v>8367</v>
      </c>
    </row>
    <row r="860" spans="1:20" s="136" customFormat="1" ht="13.6" x14ac:dyDescent="0.2">
      <c r="A860" s="136" t="s">
        <v>9230</v>
      </c>
      <c r="B860" s="147">
        <v>8046</v>
      </c>
      <c r="C860" s="138" t="s">
        <v>9282</v>
      </c>
      <c r="D860" s="138" t="s">
        <v>9282</v>
      </c>
      <c r="E860" s="137" t="s">
        <v>8366</v>
      </c>
      <c r="F860" s="139"/>
      <c r="G860" s="136">
        <v>12238800.000000002</v>
      </c>
      <c r="H860" s="136">
        <v>2</v>
      </c>
      <c r="J860" s="136" t="s">
        <v>8367</v>
      </c>
      <c r="R860" s="136" t="s">
        <v>9232</v>
      </c>
      <c r="S860" s="136" t="s">
        <v>8367</v>
      </c>
      <c r="T860" s="136" t="s">
        <v>9233</v>
      </c>
    </row>
    <row r="861" spans="1:20" s="136" customFormat="1" ht="13.6" x14ac:dyDescent="0.2">
      <c r="A861" s="136" t="s">
        <v>9230</v>
      </c>
      <c r="B861" s="147">
        <v>8047</v>
      </c>
      <c r="C861" s="138" t="s">
        <v>9283</v>
      </c>
      <c r="D861" s="138" t="s">
        <v>9283</v>
      </c>
      <c r="E861" s="137" t="s">
        <v>8366</v>
      </c>
      <c r="F861" s="139"/>
      <c r="G861" s="136">
        <v>66425200.000000007</v>
      </c>
      <c r="H861" s="136">
        <v>3</v>
      </c>
      <c r="J861" s="136" t="s">
        <v>8367</v>
      </c>
    </row>
    <row r="862" spans="1:20" s="136" customFormat="1" ht="13.6" x14ac:dyDescent="0.2">
      <c r="A862" s="136" t="s">
        <v>9230</v>
      </c>
      <c r="B862" s="147">
        <v>8048</v>
      </c>
      <c r="C862" s="138" t="s">
        <v>9284</v>
      </c>
      <c r="D862" s="138" t="s">
        <v>9284</v>
      </c>
      <c r="E862" s="137" t="s">
        <v>8366</v>
      </c>
      <c r="F862" s="139"/>
      <c r="G862" s="136">
        <v>11330400</v>
      </c>
      <c r="H862" s="136">
        <v>3</v>
      </c>
      <c r="J862" s="136" t="s">
        <v>8367</v>
      </c>
    </row>
    <row r="863" spans="1:20" s="136" customFormat="1" ht="13.6" x14ac:dyDescent="0.2">
      <c r="A863" s="136" t="s">
        <v>9230</v>
      </c>
      <c r="B863" s="147">
        <v>8049</v>
      </c>
      <c r="C863" s="138" t="s">
        <v>9285</v>
      </c>
      <c r="D863" s="138" t="s">
        <v>9285</v>
      </c>
      <c r="E863" s="137" t="s">
        <v>8366</v>
      </c>
      <c r="F863" s="139"/>
      <c r="G863" s="136">
        <v>29375551.999999996</v>
      </c>
      <c r="H863" s="136">
        <v>3</v>
      </c>
      <c r="J863" s="136" t="s">
        <v>8367</v>
      </c>
    </row>
    <row r="864" spans="1:20" s="136" customFormat="1" ht="13.6" x14ac:dyDescent="0.2">
      <c r="A864" s="136" t="s">
        <v>9230</v>
      </c>
      <c r="B864" s="147">
        <v>8050</v>
      </c>
      <c r="C864" s="138" t="s">
        <v>9286</v>
      </c>
      <c r="D864" s="138" t="s">
        <v>9286</v>
      </c>
      <c r="E864" s="137" t="s">
        <v>8366</v>
      </c>
      <c r="F864" s="139"/>
      <c r="G864" s="136">
        <v>32893448</v>
      </c>
      <c r="H864" s="136">
        <v>3</v>
      </c>
      <c r="J864" s="136" t="s">
        <v>8367</v>
      </c>
    </row>
    <row r="865" spans="1:20" s="136" customFormat="1" ht="13.6" x14ac:dyDescent="0.2">
      <c r="A865" s="136" t="s">
        <v>9230</v>
      </c>
      <c r="B865" s="147">
        <v>8051</v>
      </c>
      <c r="C865" s="138" t="s">
        <v>9287</v>
      </c>
      <c r="D865" s="138" t="s">
        <v>9287</v>
      </c>
      <c r="E865" s="137" t="s">
        <v>8366</v>
      </c>
      <c r="F865" s="139"/>
      <c r="G865" s="136">
        <v>45169547</v>
      </c>
      <c r="H865" s="136">
        <v>2</v>
      </c>
      <c r="J865" s="136" t="s">
        <v>8367</v>
      </c>
      <c r="R865" s="136" t="s">
        <v>9232</v>
      </c>
      <c r="S865" s="136" t="s">
        <v>8367</v>
      </c>
      <c r="T865" s="136" t="s">
        <v>9233</v>
      </c>
    </row>
    <row r="866" spans="1:20" s="136" customFormat="1" ht="13.6" x14ac:dyDescent="0.2">
      <c r="A866" s="136" t="s">
        <v>9230</v>
      </c>
      <c r="B866" s="147">
        <v>8052</v>
      </c>
      <c r="C866" s="138" t="s">
        <v>9288</v>
      </c>
      <c r="D866" s="138" t="s">
        <v>9288</v>
      </c>
      <c r="E866" s="137" t="s">
        <v>8366</v>
      </c>
      <c r="F866" s="139"/>
      <c r="G866" s="136">
        <v>46834367</v>
      </c>
      <c r="H866" s="136">
        <v>3</v>
      </c>
      <c r="J866" s="136" t="s">
        <v>8367</v>
      </c>
    </row>
    <row r="867" spans="1:20" s="136" customFormat="1" ht="13.6" x14ac:dyDescent="0.2">
      <c r="A867" s="136" t="s">
        <v>9230</v>
      </c>
      <c r="B867" s="147">
        <v>8053</v>
      </c>
      <c r="C867" s="138" t="s">
        <v>9289</v>
      </c>
      <c r="D867" s="138" t="s">
        <v>9289</v>
      </c>
      <c r="E867" s="137" t="s">
        <v>8366</v>
      </c>
      <c r="F867" s="139"/>
      <c r="G867" s="136">
        <v>28515389</v>
      </c>
      <c r="H867" s="136">
        <v>3</v>
      </c>
      <c r="J867" s="136" t="s">
        <v>8367</v>
      </c>
      <c r="R867" s="136" t="s">
        <v>9232</v>
      </c>
      <c r="S867" s="136" t="s">
        <v>8456</v>
      </c>
      <c r="T867" s="136" t="s">
        <v>9233</v>
      </c>
    </row>
    <row r="868" spans="1:20" s="136" customFormat="1" ht="13.6" x14ac:dyDescent="0.2">
      <c r="A868" s="136" t="s">
        <v>9230</v>
      </c>
      <c r="B868" s="147">
        <v>8054</v>
      </c>
      <c r="C868" s="138" t="s">
        <v>9290</v>
      </c>
      <c r="D868" s="138" t="s">
        <v>9290</v>
      </c>
      <c r="E868" s="137" t="s">
        <v>8366</v>
      </c>
      <c r="F868" s="139"/>
      <c r="G868" s="136">
        <v>30983500</v>
      </c>
      <c r="H868" s="136">
        <v>2</v>
      </c>
      <c r="J868" s="136" t="s">
        <v>8367</v>
      </c>
      <c r="R868" s="136" t="s">
        <v>9232</v>
      </c>
      <c r="S868" s="136" t="s">
        <v>8367</v>
      </c>
      <c r="T868" s="136" t="s">
        <v>9233</v>
      </c>
    </row>
    <row r="869" spans="1:20" s="136" customFormat="1" ht="13.6" x14ac:dyDescent="0.2">
      <c r="A869" s="136" t="s">
        <v>9230</v>
      </c>
      <c r="B869" s="147">
        <v>8055</v>
      </c>
      <c r="C869" s="138" t="s">
        <v>9291</v>
      </c>
      <c r="D869" s="138" t="s">
        <v>9291</v>
      </c>
      <c r="E869" s="137" t="s">
        <v>8366</v>
      </c>
      <c r="F869" s="139"/>
      <c r="G869" s="136">
        <v>33961974</v>
      </c>
      <c r="H869" s="136">
        <v>3</v>
      </c>
      <c r="J869" s="136" t="s">
        <v>8367</v>
      </c>
    </row>
    <row r="870" spans="1:20" s="136" customFormat="1" ht="13.6" x14ac:dyDescent="0.2">
      <c r="A870" s="136" t="s">
        <v>9230</v>
      </c>
      <c r="B870" s="147">
        <v>8056</v>
      </c>
      <c r="C870" s="138" t="s">
        <v>9292</v>
      </c>
      <c r="D870" s="138" t="s">
        <v>9292</v>
      </c>
      <c r="E870" s="137" t="s">
        <v>8366</v>
      </c>
      <c r="F870" s="139"/>
      <c r="G870" s="136">
        <v>12812345</v>
      </c>
      <c r="H870" s="136">
        <v>1</v>
      </c>
      <c r="J870" s="136" t="s">
        <v>8456</v>
      </c>
      <c r="L870" s="136" t="s">
        <v>9293</v>
      </c>
      <c r="M870" s="136" t="s">
        <v>8367</v>
      </c>
      <c r="N870" s="136" t="s">
        <v>9292</v>
      </c>
      <c r="O870" s="136" t="s">
        <v>9236</v>
      </c>
      <c r="P870" s="136" t="s">
        <v>8367</v>
      </c>
      <c r="Q870" s="136" t="s">
        <v>9233</v>
      </c>
      <c r="R870" s="136" t="s">
        <v>9232</v>
      </c>
      <c r="S870" s="136" t="s">
        <v>8367</v>
      </c>
      <c r="T870" s="136" t="s">
        <v>9233</v>
      </c>
    </row>
    <row r="871" spans="1:20" s="136" customFormat="1" ht="13.6" x14ac:dyDescent="0.2">
      <c r="A871" s="136" t="s">
        <v>9230</v>
      </c>
      <c r="B871" s="147">
        <v>8057</v>
      </c>
      <c r="C871" s="138" t="s">
        <v>9294</v>
      </c>
      <c r="D871" s="138" t="s">
        <v>9294</v>
      </c>
      <c r="E871" s="137" t="s">
        <v>8366</v>
      </c>
      <c r="F871" s="139"/>
      <c r="G871" s="136">
        <v>24807051</v>
      </c>
      <c r="H871" s="136">
        <v>3</v>
      </c>
      <c r="J871" s="136" t="s">
        <v>8367</v>
      </c>
    </row>
    <row r="872" spans="1:20" s="136" customFormat="1" ht="13.6" x14ac:dyDescent="0.2">
      <c r="A872" s="136" t="s">
        <v>9230</v>
      </c>
      <c r="B872" s="147">
        <v>8058</v>
      </c>
      <c r="C872" s="138" t="s">
        <v>9295</v>
      </c>
      <c r="D872" s="138" t="s">
        <v>9295</v>
      </c>
      <c r="E872" s="137" t="s">
        <v>8366</v>
      </c>
      <c r="F872" s="139"/>
      <c r="G872" s="136">
        <v>47188062</v>
      </c>
      <c r="H872" s="136">
        <v>3</v>
      </c>
      <c r="J872" s="136" t="s">
        <v>8456</v>
      </c>
    </row>
    <row r="873" spans="1:20" s="136" customFormat="1" ht="13.6" x14ac:dyDescent="0.2">
      <c r="A873" s="136" t="s">
        <v>9230</v>
      </c>
      <c r="B873" s="147">
        <v>8059</v>
      </c>
      <c r="C873" s="138" t="s">
        <v>9296</v>
      </c>
      <c r="D873" s="138" t="s">
        <v>9296</v>
      </c>
      <c r="E873" s="137" t="s">
        <v>8366</v>
      </c>
      <c r="F873" s="139"/>
      <c r="G873" s="136">
        <v>59385300</v>
      </c>
      <c r="H873" s="136">
        <v>3</v>
      </c>
      <c r="J873" s="136" t="s">
        <v>8367</v>
      </c>
    </row>
    <row r="874" spans="1:20" s="136" customFormat="1" ht="13.6" x14ac:dyDescent="0.2">
      <c r="A874" s="136" t="s">
        <v>9230</v>
      </c>
      <c r="B874" s="147">
        <v>8060</v>
      </c>
      <c r="C874" s="138" t="s">
        <v>9297</v>
      </c>
      <c r="D874" s="138" t="s">
        <v>9297</v>
      </c>
      <c r="E874" s="137" t="s">
        <v>8366</v>
      </c>
      <c r="F874" s="139"/>
      <c r="G874" s="136">
        <v>26288700</v>
      </c>
      <c r="H874" s="136">
        <v>3</v>
      </c>
      <c r="J874" s="136" t="s">
        <v>8367</v>
      </c>
    </row>
    <row r="875" spans="1:20" s="136" customFormat="1" ht="13.6" x14ac:dyDescent="0.2">
      <c r="A875" s="136" t="s">
        <v>9230</v>
      </c>
      <c r="B875" s="147">
        <v>8061</v>
      </c>
      <c r="C875" s="138" t="s">
        <v>9298</v>
      </c>
      <c r="D875" s="138" t="s">
        <v>9298</v>
      </c>
      <c r="E875" s="137" t="s">
        <v>8366</v>
      </c>
      <c r="F875" s="139"/>
      <c r="G875" s="136">
        <v>17286945</v>
      </c>
      <c r="H875" s="136">
        <v>2</v>
      </c>
      <c r="J875" s="136" t="s">
        <v>8367</v>
      </c>
      <c r="R875" s="136" t="s">
        <v>9232</v>
      </c>
      <c r="S875" s="136" t="s">
        <v>8456</v>
      </c>
      <c r="T875" s="136" t="s">
        <v>9233</v>
      </c>
    </row>
    <row r="876" spans="1:20" s="136" customFormat="1" ht="13.6" x14ac:dyDescent="0.2">
      <c r="A876" s="136" t="s">
        <v>9230</v>
      </c>
      <c r="B876" s="147">
        <v>8062</v>
      </c>
      <c r="C876" s="138" t="s">
        <v>9299</v>
      </c>
      <c r="D876" s="138" t="s">
        <v>9299</v>
      </c>
      <c r="E876" s="137" t="s">
        <v>8366</v>
      </c>
      <c r="F876" s="139"/>
      <c r="G876" s="136">
        <v>29137399.999999996</v>
      </c>
      <c r="H876" s="136">
        <v>3</v>
      </c>
      <c r="J876" s="136" t="s">
        <v>8367</v>
      </c>
    </row>
    <row r="877" spans="1:20" s="136" customFormat="1" ht="13.6" x14ac:dyDescent="0.2">
      <c r="A877" s="136" t="s">
        <v>9230</v>
      </c>
      <c r="B877" s="147">
        <v>8063</v>
      </c>
      <c r="C877" s="138" t="s">
        <v>9300</v>
      </c>
      <c r="D877" s="138" t="s">
        <v>9300</v>
      </c>
      <c r="E877" s="137" t="s">
        <v>8366</v>
      </c>
      <c r="F877" s="139"/>
      <c r="G877" s="136">
        <v>25352300</v>
      </c>
      <c r="H877" s="136">
        <v>3</v>
      </c>
      <c r="J877" s="136" t="s">
        <v>8367</v>
      </c>
      <c r="R877" s="136" t="s">
        <v>9301</v>
      </c>
      <c r="S877" s="136" t="s">
        <v>8456</v>
      </c>
      <c r="T877" s="138" t="s">
        <v>9302</v>
      </c>
    </row>
    <row r="878" spans="1:20" s="136" customFormat="1" ht="13.6" x14ac:dyDescent="0.2">
      <c r="A878" s="136" t="s">
        <v>9230</v>
      </c>
      <c r="B878" s="147">
        <v>8064</v>
      </c>
      <c r="C878" s="138" t="s">
        <v>9303</v>
      </c>
      <c r="D878" s="138" t="s">
        <v>9303</v>
      </c>
      <c r="E878" s="137" t="s">
        <v>8366</v>
      </c>
      <c r="F878" s="139"/>
      <c r="G878" s="136">
        <v>31758714</v>
      </c>
      <c r="H878" s="136">
        <v>3</v>
      </c>
      <c r="J878" s="136" t="s">
        <v>8367</v>
      </c>
    </row>
    <row r="879" spans="1:20" s="136" customFormat="1" ht="13.6" x14ac:dyDescent="0.2">
      <c r="A879" s="136" t="s">
        <v>9230</v>
      </c>
      <c r="B879" s="147">
        <v>8065</v>
      </c>
      <c r="C879" s="138" t="s">
        <v>9304</v>
      </c>
      <c r="D879" s="138" t="s">
        <v>9304</v>
      </c>
      <c r="E879" s="137" t="s">
        <v>8366</v>
      </c>
      <c r="F879" s="139"/>
      <c r="G879" s="136">
        <v>28700326</v>
      </c>
      <c r="H879" s="136">
        <v>3</v>
      </c>
      <c r="J879" s="136" t="s">
        <v>8367</v>
      </c>
    </row>
    <row r="880" spans="1:20" s="136" customFormat="1" ht="13.6" x14ac:dyDescent="0.2">
      <c r="A880" s="136" t="s">
        <v>9230</v>
      </c>
      <c r="B880" s="147">
        <v>8066</v>
      </c>
      <c r="C880" s="138" t="s">
        <v>9305</v>
      </c>
      <c r="D880" s="138" t="s">
        <v>9305</v>
      </c>
      <c r="E880" s="137" t="s">
        <v>8366</v>
      </c>
      <c r="F880" s="139"/>
      <c r="G880" s="136">
        <v>16376185</v>
      </c>
      <c r="H880" s="136">
        <v>3</v>
      </c>
      <c r="J880" s="136" t="s">
        <v>8367</v>
      </c>
      <c r="R880" s="136" t="s">
        <v>9232</v>
      </c>
      <c r="S880" s="136" t="s">
        <v>8367</v>
      </c>
      <c r="T880" s="136" t="s">
        <v>9233</v>
      </c>
    </row>
    <row r="881" spans="1:20" s="136" customFormat="1" ht="13.6" x14ac:dyDescent="0.2">
      <c r="A881" s="136" t="s">
        <v>9230</v>
      </c>
      <c r="B881" s="147">
        <v>8067</v>
      </c>
      <c r="C881" s="138" t="s">
        <v>9306</v>
      </c>
      <c r="D881" s="138" t="s">
        <v>9306</v>
      </c>
      <c r="E881" s="137" t="s">
        <v>8366</v>
      </c>
      <c r="F881" s="139"/>
      <c r="G881" s="136">
        <v>15350500</v>
      </c>
      <c r="H881" s="136">
        <v>2</v>
      </c>
      <c r="J881" s="136" t="s">
        <v>8367</v>
      </c>
    </row>
    <row r="882" spans="1:20" s="136" customFormat="1" ht="13.6" x14ac:dyDescent="0.2">
      <c r="A882" s="136" t="s">
        <v>9230</v>
      </c>
      <c r="B882" s="147">
        <v>8068</v>
      </c>
      <c r="C882" s="138" t="s">
        <v>9307</v>
      </c>
      <c r="D882" s="138" t="s">
        <v>9307</v>
      </c>
      <c r="E882" s="137" t="s">
        <v>8366</v>
      </c>
      <c r="F882" s="139"/>
      <c r="G882" s="136">
        <v>24205387.999999996</v>
      </c>
      <c r="H882" s="136">
        <v>2</v>
      </c>
      <c r="J882" s="136" t="s">
        <v>8367</v>
      </c>
      <c r="R882" s="136" t="s">
        <v>9232</v>
      </c>
      <c r="S882" s="136" t="s">
        <v>8367</v>
      </c>
      <c r="T882" s="136" t="s">
        <v>9233</v>
      </c>
    </row>
    <row r="883" spans="1:20" s="136" customFormat="1" ht="13.6" x14ac:dyDescent="0.2">
      <c r="A883" s="136" t="s">
        <v>9230</v>
      </c>
      <c r="B883" s="147">
        <v>8069</v>
      </c>
      <c r="C883" s="138" t="s">
        <v>9308</v>
      </c>
      <c r="D883" s="138" t="s">
        <v>9308</v>
      </c>
      <c r="E883" s="137" t="s">
        <v>8366</v>
      </c>
      <c r="F883" s="139"/>
      <c r="G883" s="136">
        <v>18067000</v>
      </c>
      <c r="H883" s="136">
        <v>3</v>
      </c>
      <c r="J883" s="136" t="s">
        <v>8367</v>
      </c>
      <c r="R883" s="136" t="s">
        <v>9232</v>
      </c>
      <c r="S883" s="136" t="s">
        <v>8367</v>
      </c>
      <c r="T883" s="136" t="s">
        <v>9233</v>
      </c>
    </row>
    <row r="884" spans="1:20" s="136" customFormat="1" ht="13.6" x14ac:dyDescent="0.2">
      <c r="A884" s="136" t="s">
        <v>9230</v>
      </c>
      <c r="B884" s="147">
        <v>8070</v>
      </c>
      <c r="C884" s="138" t="s">
        <v>9309</v>
      </c>
      <c r="D884" s="138" t="s">
        <v>9309</v>
      </c>
      <c r="E884" s="137" t="s">
        <v>8366</v>
      </c>
      <c r="F884" s="139"/>
      <c r="G884" s="136">
        <v>15138000</v>
      </c>
      <c r="H884" s="136">
        <v>3</v>
      </c>
      <c r="J884" s="136" t="s">
        <v>8367</v>
      </c>
    </row>
    <row r="885" spans="1:20" s="136" customFormat="1" ht="13.6" x14ac:dyDescent="0.2">
      <c r="A885" s="136" t="s">
        <v>9230</v>
      </c>
      <c r="B885" s="147">
        <v>8071</v>
      </c>
      <c r="C885" s="138" t="s">
        <v>9310</v>
      </c>
      <c r="D885" s="138" t="s">
        <v>9310</v>
      </c>
      <c r="E885" s="137" t="s">
        <v>8366</v>
      </c>
      <c r="F885" s="139"/>
      <c r="G885" s="136">
        <v>18696700</v>
      </c>
      <c r="H885" s="136">
        <v>3</v>
      </c>
      <c r="J885" s="136" t="s">
        <v>8367</v>
      </c>
    </row>
    <row r="886" spans="1:20" s="136" customFormat="1" ht="13.6" x14ac:dyDescent="0.2">
      <c r="A886" s="136" t="s">
        <v>9230</v>
      </c>
      <c r="B886" s="147">
        <v>8072</v>
      </c>
      <c r="C886" s="138" t="s">
        <v>9311</v>
      </c>
      <c r="D886" s="138" t="s">
        <v>9311</v>
      </c>
      <c r="E886" s="137" t="s">
        <v>8366</v>
      </c>
      <c r="F886" s="139"/>
      <c r="G886" s="136">
        <v>18306218</v>
      </c>
      <c r="H886" s="136">
        <v>2</v>
      </c>
      <c r="J886" s="136" t="s">
        <v>8367</v>
      </c>
      <c r="R886" s="136" t="s">
        <v>9232</v>
      </c>
      <c r="S886" s="136" t="s">
        <v>8367</v>
      </c>
      <c r="T886" s="136" t="s">
        <v>9233</v>
      </c>
    </row>
    <row r="887" spans="1:20" s="136" customFormat="1" ht="13.6" x14ac:dyDescent="0.2">
      <c r="A887" s="136" t="s">
        <v>9230</v>
      </c>
      <c r="B887" s="147">
        <v>8073</v>
      </c>
      <c r="C887" s="138" t="s">
        <v>9312</v>
      </c>
      <c r="D887" s="138" t="s">
        <v>9312</v>
      </c>
      <c r="E887" s="137" t="s">
        <v>8366</v>
      </c>
      <c r="F887" s="139"/>
      <c r="G887" s="136">
        <v>6819648</v>
      </c>
      <c r="H887" s="136">
        <v>1</v>
      </c>
      <c r="J887" s="136" t="s">
        <v>8456</v>
      </c>
      <c r="L887" s="136" t="s">
        <v>9313</v>
      </c>
      <c r="M887" s="136" t="s">
        <v>8367</v>
      </c>
      <c r="N887" s="136" t="s">
        <v>9312</v>
      </c>
      <c r="O887" s="136" t="s">
        <v>9236</v>
      </c>
      <c r="P887" s="136" t="s">
        <v>8367</v>
      </c>
      <c r="Q887" s="136" t="s">
        <v>9233</v>
      </c>
      <c r="R887" s="136" t="s">
        <v>9232</v>
      </c>
      <c r="S887" s="136" t="s">
        <v>8367</v>
      </c>
      <c r="T887" s="136" t="s">
        <v>9233</v>
      </c>
    </row>
    <row r="888" spans="1:20" s="136" customFormat="1" ht="13.6" x14ac:dyDescent="0.2">
      <c r="A888" s="136" t="s">
        <v>9230</v>
      </c>
      <c r="B888" s="147">
        <v>8074</v>
      </c>
      <c r="C888" s="138" t="s">
        <v>9314</v>
      </c>
      <c r="D888" s="138" t="s">
        <v>9314</v>
      </c>
      <c r="E888" s="137" t="s">
        <v>8366</v>
      </c>
      <c r="F888" s="139"/>
      <c r="G888" s="136">
        <v>13330000</v>
      </c>
      <c r="H888" s="136">
        <v>2</v>
      </c>
      <c r="J888" s="136" t="s">
        <v>8456</v>
      </c>
      <c r="R888" s="136" t="s">
        <v>9232</v>
      </c>
      <c r="S888" s="136" t="s">
        <v>8367</v>
      </c>
      <c r="T888" s="136" t="s">
        <v>9233</v>
      </c>
    </row>
    <row r="889" spans="1:20" s="136" customFormat="1" ht="13.6" x14ac:dyDescent="0.2">
      <c r="A889" s="136" t="s">
        <v>9230</v>
      </c>
      <c r="B889" s="147">
        <v>8075</v>
      </c>
      <c r="C889" s="138" t="s">
        <v>9315</v>
      </c>
      <c r="D889" s="138" t="s">
        <v>9315</v>
      </c>
      <c r="E889" s="137" t="s">
        <v>8366</v>
      </c>
      <c r="F889" s="139"/>
      <c r="G889" s="136">
        <v>40776500</v>
      </c>
      <c r="H889" s="136">
        <v>3</v>
      </c>
      <c r="J889" s="136" t="s">
        <v>8456</v>
      </c>
      <c r="R889" s="136" t="s">
        <v>9232</v>
      </c>
      <c r="S889" s="136" t="s">
        <v>8367</v>
      </c>
      <c r="T889" s="136" t="s">
        <v>9233</v>
      </c>
    </row>
    <row r="890" spans="1:20" s="136" customFormat="1" ht="13.6" x14ac:dyDescent="0.2">
      <c r="A890" s="136" t="s">
        <v>9230</v>
      </c>
      <c r="B890" s="147">
        <v>8076</v>
      </c>
      <c r="C890" s="138" t="s">
        <v>9316</v>
      </c>
      <c r="D890" s="138" t="s">
        <v>9316</v>
      </c>
      <c r="E890" s="137" t="s">
        <v>8366</v>
      </c>
      <c r="F890" s="139"/>
      <c r="G890" s="136">
        <v>27317100</v>
      </c>
      <c r="H890" s="136">
        <v>2</v>
      </c>
      <c r="J890" s="136" t="s">
        <v>8367</v>
      </c>
      <c r="R890" s="136" t="s">
        <v>9232</v>
      </c>
      <c r="S890" s="136" t="s">
        <v>8367</v>
      </c>
      <c r="T890" s="136" t="s">
        <v>9233</v>
      </c>
    </row>
    <row r="891" spans="1:20" s="136" customFormat="1" ht="13.6" x14ac:dyDescent="0.2">
      <c r="A891" s="136" t="s">
        <v>9230</v>
      </c>
      <c r="B891" s="147">
        <v>8077</v>
      </c>
      <c r="C891" s="138" t="s">
        <v>9317</v>
      </c>
      <c r="D891" s="138" t="s">
        <v>9317</v>
      </c>
      <c r="E891" s="137" t="s">
        <v>8366</v>
      </c>
      <c r="F891" s="139"/>
      <c r="G891" s="136">
        <v>4552774</v>
      </c>
      <c r="H891" s="136">
        <v>1</v>
      </c>
      <c r="J891" s="136" t="s">
        <v>8456</v>
      </c>
      <c r="L891" s="136" t="s">
        <v>9318</v>
      </c>
      <c r="M891" s="136" t="s">
        <v>8456</v>
      </c>
      <c r="N891" s="136" t="s">
        <v>9317</v>
      </c>
      <c r="O891" s="136" t="s">
        <v>9236</v>
      </c>
      <c r="P891" s="136" t="s">
        <v>8367</v>
      </c>
      <c r="Q891" s="136" t="s">
        <v>9233</v>
      </c>
      <c r="R891" s="136" t="s">
        <v>9232</v>
      </c>
      <c r="S891" s="136" t="s">
        <v>8367</v>
      </c>
      <c r="T891" s="136" t="s">
        <v>9233</v>
      </c>
    </row>
    <row r="892" spans="1:20" s="136" customFormat="1" ht="13.6" x14ac:dyDescent="0.2">
      <c r="A892" s="136" t="s">
        <v>9230</v>
      </c>
      <c r="B892" s="147">
        <v>8078</v>
      </c>
      <c r="C892" s="138" t="s">
        <v>9319</v>
      </c>
      <c r="D892" s="138" t="s">
        <v>9319</v>
      </c>
      <c r="E892" s="137" t="s">
        <v>8366</v>
      </c>
      <c r="F892" s="139"/>
      <c r="G892" s="136">
        <v>35348012</v>
      </c>
      <c r="H892" s="136">
        <v>3</v>
      </c>
      <c r="J892" s="136" t="s">
        <v>8367</v>
      </c>
    </row>
    <row r="893" spans="1:20" s="136" customFormat="1" ht="13.6" x14ac:dyDescent="0.2">
      <c r="A893" s="136" t="s">
        <v>9230</v>
      </c>
      <c r="B893" s="147">
        <v>8079</v>
      </c>
      <c r="C893" s="138" t="s">
        <v>9320</v>
      </c>
      <c r="D893" s="138" t="s">
        <v>9320</v>
      </c>
      <c r="E893" s="137" t="s">
        <v>8366</v>
      </c>
      <c r="F893" s="139"/>
      <c r="G893" s="136">
        <v>10250600</v>
      </c>
      <c r="H893" s="136">
        <v>3</v>
      </c>
      <c r="J893" s="136" t="s">
        <v>8367</v>
      </c>
    </row>
    <row r="894" spans="1:20" s="136" customFormat="1" ht="13.6" x14ac:dyDescent="0.2">
      <c r="A894" s="136" t="s">
        <v>9230</v>
      </c>
      <c r="B894" s="147">
        <v>8080</v>
      </c>
      <c r="C894" s="138" t="s">
        <v>9321</v>
      </c>
      <c r="D894" s="138" t="s">
        <v>9321</v>
      </c>
      <c r="E894" s="137" t="s">
        <v>8366</v>
      </c>
      <c r="F894" s="139"/>
      <c r="G894" s="136">
        <v>29674791</v>
      </c>
      <c r="H894" s="136">
        <v>3</v>
      </c>
      <c r="J894" s="136" t="s">
        <v>8367</v>
      </c>
    </row>
    <row r="895" spans="1:20" s="136" customFormat="1" ht="13.6" x14ac:dyDescent="0.2">
      <c r="A895" s="136" t="s">
        <v>9230</v>
      </c>
      <c r="B895" s="147">
        <v>8081</v>
      </c>
      <c r="C895" s="138" t="s">
        <v>9322</v>
      </c>
      <c r="D895" s="138" t="s">
        <v>9322</v>
      </c>
      <c r="E895" s="137" t="s">
        <v>8366</v>
      </c>
      <c r="F895" s="139"/>
      <c r="G895" s="136">
        <v>39880374</v>
      </c>
      <c r="H895" s="136">
        <v>3</v>
      </c>
      <c r="J895" s="136" t="s">
        <v>8367</v>
      </c>
    </row>
    <row r="896" spans="1:20" s="136" customFormat="1" ht="13.6" x14ac:dyDescent="0.2">
      <c r="A896" s="136" t="s">
        <v>9230</v>
      </c>
      <c r="B896" s="147">
        <v>8082</v>
      </c>
      <c r="C896" s="138" t="s">
        <v>9323</v>
      </c>
      <c r="D896" s="138" t="s">
        <v>9323</v>
      </c>
      <c r="E896" s="137" t="s">
        <v>8366</v>
      </c>
      <c r="F896" s="139"/>
      <c r="G896" s="136">
        <v>32284265</v>
      </c>
      <c r="H896" s="136">
        <v>3</v>
      </c>
      <c r="J896" s="136" t="s">
        <v>8367</v>
      </c>
    </row>
    <row r="897" spans="1:20" s="136" customFormat="1" ht="13.6" x14ac:dyDescent="0.2">
      <c r="A897" s="136" t="s">
        <v>9230</v>
      </c>
      <c r="B897" s="147">
        <v>8083</v>
      </c>
      <c r="C897" s="138" t="s">
        <v>9324</v>
      </c>
      <c r="D897" s="138" t="s">
        <v>9324</v>
      </c>
      <c r="E897" s="137" t="s">
        <v>8366</v>
      </c>
      <c r="F897" s="139"/>
      <c r="G897" s="136">
        <v>10960000</v>
      </c>
      <c r="H897" s="136">
        <v>3</v>
      </c>
      <c r="J897" s="136" t="s">
        <v>8367</v>
      </c>
    </row>
    <row r="898" spans="1:20" s="136" customFormat="1" ht="13.6" x14ac:dyDescent="0.2">
      <c r="A898" s="136" t="s">
        <v>9230</v>
      </c>
      <c r="B898" s="147">
        <v>8084</v>
      </c>
      <c r="C898" s="138" t="s">
        <v>9325</v>
      </c>
      <c r="D898" s="138" t="s">
        <v>9325</v>
      </c>
      <c r="E898" s="137" t="s">
        <v>8366</v>
      </c>
      <c r="F898" s="139"/>
      <c r="G898" s="136">
        <v>52153014</v>
      </c>
      <c r="H898" s="136">
        <v>3</v>
      </c>
      <c r="J898" s="136" t="s">
        <v>8367</v>
      </c>
      <c r="R898" s="136" t="s">
        <v>9273</v>
      </c>
      <c r="S898" s="136" t="s">
        <v>8456</v>
      </c>
      <c r="T898" s="136" t="s">
        <v>9274</v>
      </c>
    </row>
    <row r="899" spans="1:20" s="136" customFormat="1" ht="13.6" x14ac:dyDescent="0.2">
      <c r="A899" s="136" t="s">
        <v>9230</v>
      </c>
      <c r="B899" s="147">
        <v>8085</v>
      </c>
      <c r="C899" s="138" t="s">
        <v>9326</v>
      </c>
      <c r="D899" s="138" t="s">
        <v>9326</v>
      </c>
      <c r="E899" s="137" t="s">
        <v>8366</v>
      </c>
      <c r="F899" s="139"/>
      <c r="G899" s="136">
        <v>37028800</v>
      </c>
      <c r="H899" s="136">
        <v>3</v>
      </c>
      <c r="J899" s="136" t="s">
        <v>8367</v>
      </c>
    </row>
    <row r="900" spans="1:20" s="136" customFormat="1" ht="13.6" x14ac:dyDescent="0.2">
      <c r="A900" s="136" t="s">
        <v>9230</v>
      </c>
      <c r="B900" s="147">
        <v>8086</v>
      </c>
      <c r="C900" s="138" t="s">
        <v>9327</v>
      </c>
      <c r="D900" s="138" t="s">
        <v>9327</v>
      </c>
      <c r="E900" s="137" t="s">
        <v>8366</v>
      </c>
      <c r="F900" s="139"/>
      <c r="G900" s="136">
        <v>29736900</v>
      </c>
      <c r="H900" s="136">
        <v>2</v>
      </c>
      <c r="J900" s="136" t="s">
        <v>8367</v>
      </c>
      <c r="R900" s="136" t="s">
        <v>9232</v>
      </c>
      <c r="S900" s="136" t="s">
        <v>8367</v>
      </c>
      <c r="T900" s="136" t="s">
        <v>9233</v>
      </c>
    </row>
    <row r="901" spans="1:20" s="136" customFormat="1" ht="13.6" x14ac:dyDescent="0.2">
      <c r="A901" s="136" t="s">
        <v>9230</v>
      </c>
      <c r="B901" s="147">
        <v>8087</v>
      </c>
      <c r="C901" s="138" t="s">
        <v>9328</v>
      </c>
      <c r="D901" s="138" t="s">
        <v>9328</v>
      </c>
      <c r="E901" s="137" t="s">
        <v>8366</v>
      </c>
      <c r="F901" s="139"/>
      <c r="G901" s="136">
        <v>16199232</v>
      </c>
      <c r="H901" s="136">
        <v>3</v>
      </c>
      <c r="J901" s="136" t="s">
        <v>8367</v>
      </c>
    </row>
    <row r="902" spans="1:20" s="136" customFormat="1" ht="13.6" x14ac:dyDescent="0.2">
      <c r="A902" s="136" t="s">
        <v>9230</v>
      </c>
      <c r="B902" s="147">
        <v>8088</v>
      </c>
      <c r="C902" s="138" t="s">
        <v>9329</v>
      </c>
      <c r="D902" s="138" t="s">
        <v>9329</v>
      </c>
      <c r="E902" s="137" t="s">
        <v>8366</v>
      </c>
      <c r="F902" s="139"/>
      <c r="G902" s="136">
        <v>18992700</v>
      </c>
      <c r="H902" s="136">
        <v>2</v>
      </c>
      <c r="J902" s="136" t="s">
        <v>8367</v>
      </c>
      <c r="R902" s="136" t="s">
        <v>9232</v>
      </c>
      <c r="S902" s="136" t="s">
        <v>8367</v>
      </c>
      <c r="T902" s="136" t="s">
        <v>9233</v>
      </c>
    </row>
    <row r="903" spans="1:20" s="136" customFormat="1" ht="13.6" x14ac:dyDescent="0.2">
      <c r="A903" s="136" t="s">
        <v>9230</v>
      </c>
      <c r="B903" s="147">
        <v>8089</v>
      </c>
      <c r="C903" s="138" t="s">
        <v>9330</v>
      </c>
      <c r="D903" s="138" t="s">
        <v>9330</v>
      </c>
      <c r="E903" s="137" t="s">
        <v>8366</v>
      </c>
      <c r="F903" s="139"/>
      <c r="G903" s="136">
        <v>30891113</v>
      </c>
      <c r="H903" s="136">
        <v>1</v>
      </c>
      <c r="J903" s="136" t="s">
        <v>8456</v>
      </c>
      <c r="O903" s="136" t="s">
        <v>9236</v>
      </c>
      <c r="P903" s="136" t="s">
        <v>8367</v>
      </c>
      <c r="Q903" s="136" t="s">
        <v>9233</v>
      </c>
      <c r="R903" s="136" t="s">
        <v>9232</v>
      </c>
      <c r="S903" s="136" t="s">
        <v>8367</v>
      </c>
      <c r="T903" s="136" t="s">
        <v>9233</v>
      </c>
    </row>
    <row r="904" spans="1:20" s="136" customFormat="1" ht="13.6" x14ac:dyDescent="0.2">
      <c r="A904" s="136" t="s">
        <v>9230</v>
      </c>
      <c r="B904" s="147">
        <v>8090</v>
      </c>
      <c r="C904" s="138" t="s">
        <v>9331</v>
      </c>
      <c r="D904" s="138" t="s">
        <v>9331</v>
      </c>
      <c r="E904" s="137" t="s">
        <v>8366</v>
      </c>
      <c r="F904" s="139"/>
      <c r="G904" s="136">
        <v>39595552</v>
      </c>
      <c r="H904" s="136">
        <v>3</v>
      </c>
      <c r="J904" s="136" t="s">
        <v>8367</v>
      </c>
    </row>
    <row r="905" spans="1:20" s="136" customFormat="1" ht="13.6" x14ac:dyDescent="0.2">
      <c r="A905" s="136" t="s">
        <v>9230</v>
      </c>
      <c r="B905" s="147">
        <v>8091</v>
      </c>
      <c r="C905" s="138" t="s">
        <v>9332</v>
      </c>
      <c r="D905" s="138" t="s">
        <v>9332</v>
      </c>
      <c r="E905" s="137" t="s">
        <v>8366</v>
      </c>
      <c r="F905" s="139"/>
      <c r="G905" s="136">
        <v>26681404.000000004</v>
      </c>
      <c r="H905" s="136">
        <v>2</v>
      </c>
      <c r="J905" s="136" t="s">
        <v>8367</v>
      </c>
      <c r="R905" s="136" t="s">
        <v>9232</v>
      </c>
      <c r="S905" s="136" t="s">
        <v>8367</v>
      </c>
      <c r="T905" s="136" t="s">
        <v>9233</v>
      </c>
    </row>
    <row r="906" spans="1:20" s="136" customFormat="1" ht="13.6" x14ac:dyDescent="0.2">
      <c r="A906" s="136" t="s">
        <v>9230</v>
      </c>
      <c r="B906" s="147">
        <v>8092</v>
      </c>
      <c r="C906" s="138" t="s">
        <v>9333</v>
      </c>
      <c r="D906" s="138" t="s">
        <v>9333</v>
      </c>
      <c r="E906" s="137" t="s">
        <v>8366</v>
      </c>
      <c r="F906" s="139"/>
      <c r="G906" s="136">
        <v>6830480</v>
      </c>
      <c r="H906" s="136">
        <v>3</v>
      </c>
      <c r="J906" s="136" t="s">
        <v>8367</v>
      </c>
    </row>
    <row r="907" spans="1:20" s="136" customFormat="1" ht="13.6" x14ac:dyDescent="0.2">
      <c r="A907" s="136" t="s">
        <v>9230</v>
      </c>
      <c r="B907" s="147">
        <v>8093</v>
      </c>
      <c r="C907" s="138" t="s">
        <v>9334</v>
      </c>
      <c r="D907" s="138" t="s">
        <v>9334</v>
      </c>
      <c r="E907" s="137" t="s">
        <v>8366</v>
      </c>
      <c r="F907" s="139"/>
      <c r="G907" s="136">
        <v>36595334</v>
      </c>
      <c r="H907" s="136">
        <v>3</v>
      </c>
      <c r="J907" s="136" t="s">
        <v>8367</v>
      </c>
    </row>
    <row r="908" spans="1:20" s="136" customFormat="1" ht="13.6" x14ac:dyDescent="0.2">
      <c r="A908" s="136" t="s">
        <v>9230</v>
      </c>
      <c r="B908" s="147">
        <v>8094</v>
      </c>
      <c r="C908" s="138" t="s">
        <v>9335</v>
      </c>
      <c r="D908" s="138" t="s">
        <v>9335</v>
      </c>
      <c r="E908" s="137" t="s">
        <v>8366</v>
      </c>
      <c r="F908" s="139"/>
      <c r="G908" s="136">
        <v>6419673</v>
      </c>
      <c r="H908" s="136">
        <v>3</v>
      </c>
      <c r="J908" s="136" t="s">
        <v>8367</v>
      </c>
    </row>
    <row r="909" spans="1:20" s="136" customFormat="1" ht="13.6" x14ac:dyDescent="0.2">
      <c r="A909" s="136" t="s">
        <v>9230</v>
      </c>
      <c r="B909" s="147">
        <v>8095</v>
      </c>
      <c r="C909" s="138" t="s">
        <v>9336</v>
      </c>
      <c r="D909" s="138" t="s">
        <v>9336</v>
      </c>
      <c r="E909" s="137" t="s">
        <v>8366</v>
      </c>
      <c r="F909" s="139"/>
      <c r="G909" s="136">
        <v>23864436.999999996</v>
      </c>
      <c r="H909" s="136">
        <v>3</v>
      </c>
      <c r="J909" s="136" t="s">
        <v>8367</v>
      </c>
      <c r="N909" s="138"/>
      <c r="T909" s="138"/>
    </row>
    <row r="910" spans="1:20" s="136" customFormat="1" ht="13.6" x14ac:dyDescent="0.2">
      <c r="A910" s="136" t="s">
        <v>9230</v>
      </c>
      <c r="B910" s="147">
        <v>8096</v>
      </c>
      <c r="C910" s="138" t="s">
        <v>9337</v>
      </c>
      <c r="D910" s="138" t="s">
        <v>9337</v>
      </c>
      <c r="E910" s="137" t="s">
        <v>8366</v>
      </c>
      <c r="F910" s="139"/>
      <c r="G910" s="136">
        <v>14952700</v>
      </c>
      <c r="H910" s="136">
        <v>1</v>
      </c>
      <c r="J910" s="136" t="s">
        <v>8367</v>
      </c>
      <c r="L910" s="136" t="s">
        <v>9338</v>
      </c>
      <c r="M910" s="136" t="s">
        <v>8367</v>
      </c>
      <c r="N910" s="138" t="s">
        <v>9337</v>
      </c>
      <c r="R910" s="136" t="s">
        <v>9232</v>
      </c>
      <c r="S910" s="136" t="s">
        <v>8367</v>
      </c>
      <c r="T910" s="138" t="s">
        <v>9233</v>
      </c>
    </row>
    <row r="911" spans="1:20" s="136" customFormat="1" ht="13.6" x14ac:dyDescent="0.2">
      <c r="A911" s="136" t="s">
        <v>9230</v>
      </c>
      <c r="B911" s="147">
        <v>8097</v>
      </c>
      <c r="C911" s="138" t="s">
        <v>9339</v>
      </c>
      <c r="D911" s="138" t="s">
        <v>9339</v>
      </c>
      <c r="E911" s="137" t="s">
        <v>8366</v>
      </c>
      <c r="F911" s="139"/>
      <c r="G911" s="136">
        <v>23142172.999999996</v>
      </c>
      <c r="H911" s="136">
        <v>3</v>
      </c>
      <c r="J911" s="136" t="s">
        <v>8367</v>
      </c>
    </row>
    <row r="912" spans="1:20" s="136" customFormat="1" ht="13.6" x14ac:dyDescent="0.2">
      <c r="A912" s="136" t="s">
        <v>9230</v>
      </c>
      <c r="B912" s="147">
        <v>8098</v>
      </c>
      <c r="C912" s="138" t="s">
        <v>9340</v>
      </c>
      <c r="D912" s="138" t="s">
        <v>9340</v>
      </c>
      <c r="E912" s="137" t="s">
        <v>8366</v>
      </c>
      <c r="F912" s="139"/>
      <c r="G912" s="136">
        <v>37113700</v>
      </c>
      <c r="H912" s="136">
        <v>3</v>
      </c>
      <c r="J912" s="136" t="s">
        <v>8367</v>
      </c>
      <c r="R912" s="136" t="s">
        <v>9273</v>
      </c>
      <c r="S912" s="136" t="s">
        <v>8456</v>
      </c>
      <c r="T912" s="138" t="s">
        <v>9274</v>
      </c>
    </row>
    <row r="913" spans="1:20" s="136" customFormat="1" ht="13.6" x14ac:dyDescent="0.2">
      <c r="A913" s="136" t="s">
        <v>9230</v>
      </c>
      <c r="B913" s="147">
        <v>8099</v>
      </c>
      <c r="C913" s="138" t="s">
        <v>9341</v>
      </c>
      <c r="D913" s="138" t="s">
        <v>9341</v>
      </c>
      <c r="E913" s="137" t="s">
        <v>8366</v>
      </c>
      <c r="F913" s="139"/>
      <c r="G913" s="136">
        <v>61428465</v>
      </c>
      <c r="H913" s="136">
        <v>3</v>
      </c>
      <c r="J913" s="136" t="s">
        <v>8367</v>
      </c>
    </row>
    <row r="914" spans="1:20" s="136" customFormat="1" ht="13.6" x14ac:dyDescent="0.2">
      <c r="A914" s="136" t="s">
        <v>9230</v>
      </c>
      <c r="B914" s="147">
        <v>8100</v>
      </c>
      <c r="C914" s="138" t="s">
        <v>9342</v>
      </c>
      <c r="D914" s="138" t="s">
        <v>9342</v>
      </c>
      <c r="E914" s="137" t="s">
        <v>8366</v>
      </c>
      <c r="F914" s="139"/>
      <c r="G914" s="136">
        <v>51149111.999999993</v>
      </c>
      <c r="H914" s="136">
        <v>3</v>
      </c>
      <c r="J914" s="136" t="s">
        <v>8367</v>
      </c>
    </row>
    <row r="915" spans="1:20" s="136" customFormat="1" ht="13.6" x14ac:dyDescent="0.2">
      <c r="A915" s="136" t="s">
        <v>9230</v>
      </c>
      <c r="B915" s="147">
        <v>8101</v>
      </c>
      <c r="C915" s="138" t="s">
        <v>9343</v>
      </c>
      <c r="D915" s="138" t="s">
        <v>9343</v>
      </c>
      <c r="E915" s="137" t="s">
        <v>8366</v>
      </c>
      <c r="F915" s="139"/>
      <c r="G915" s="136">
        <v>13620159.000000002</v>
      </c>
      <c r="H915" s="136">
        <v>1</v>
      </c>
      <c r="J915" s="136" t="s">
        <v>8456</v>
      </c>
      <c r="L915" s="136" t="s">
        <v>9344</v>
      </c>
      <c r="M915" s="136" t="s">
        <v>8367</v>
      </c>
      <c r="N915" s="136" t="s">
        <v>9343</v>
      </c>
      <c r="O915" s="136" t="s">
        <v>9236</v>
      </c>
      <c r="P915" s="136" t="s">
        <v>8367</v>
      </c>
      <c r="Q915" s="136" t="s">
        <v>9233</v>
      </c>
      <c r="R915" s="136" t="s">
        <v>9232</v>
      </c>
      <c r="S915" s="136" t="s">
        <v>8367</v>
      </c>
      <c r="T915" s="136" t="s">
        <v>9233</v>
      </c>
    </row>
    <row r="916" spans="1:20" s="136" customFormat="1" ht="13.6" x14ac:dyDescent="0.2">
      <c r="A916" s="136" t="s">
        <v>9230</v>
      </c>
      <c r="B916" s="147">
        <v>8102</v>
      </c>
      <c r="C916" s="138" t="s">
        <v>9302</v>
      </c>
      <c r="D916" s="138" t="s">
        <v>9302</v>
      </c>
      <c r="E916" s="137" t="s">
        <v>8366</v>
      </c>
      <c r="F916" s="139"/>
      <c r="G916" s="136">
        <v>8203700</v>
      </c>
      <c r="H916" s="136">
        <v>1</v>
      </c>
      <c r="J916" s="136" t="s">
        <v>8367</v>
      </c>
      <c r="L916" s="136" t="s">
        <v>9345</v>
      </c>
      <c r="M916" s="136" t="s">
        <v>8456</v>
      </c>
      <c r="N916" s="136" t="s">
        <v>9302</v>
      </c>
      <c r="O916" s="136" t="s">
        <v>9346</v>
      </c>
      <c r="P916" s="136" t="s">
        <v>8456</v>
      </c>
      <c r="Q916" s="136" t="s">
        <v>9233</v>
      </c>
      <c r="R916" s="141" t="s">
        <v>9301</v>
      </c>
      <c r="S916" s="136" t="s">
        <v>8456</v>
      </c>
      <c r="T916" s="136" t="s">
        <v>9302</v>
      </c>
    </row>
    <row r="917" spans="1:20" s="136" customFormat="1" ht="13.6" x14ac:dyDescent="0.2">
      <c r="A917" s="136" t="s">
        <v>9230</v>
      </c>
      <c r="B917" s="147">
        <v>8103</v>
      </c>
      <c r="C917" s="138" t="s">
        <v>9347</v>
      </c>
      <c r="D917" s="138" t="s">
        <v>9347</v>
      </c>
      <c r="E917" s="137" t="s">
        <v>8366</v>
      </c>
      <c r="F917" s="139"/>
      <c r="G917" s="136">
        <v>31062500</v>
      </c>
      <c r="H917" s="136">
        <v>3</v>
      </c>
      <c r="J917" s="136" t="s">
        <v>8367</v>
      </c>
      <c r="R917" s="141" t="s">
        <v>9301</v>
      </c>
      <c r="S917" s="136" t="s">
        <v>8456</v>
      </c>
      <c r="T917" s="136" t="s">
        <v>9302</v>
      </c>
    </row>
    <row r="918" spans="1:20" s="136" customFormat="1" ht="13.6" x14ac:dyDescent="0.2">
      <c r="A918" s="136" t="s">
        <v>9230</v>
      </c>
      <c r="B918" s="147">
        <v>8104</v>
      </c>
      <c r="C918" s="138" t="s">
        <v>9348</v>
      </c>
      <c r="D918" s="138" t="s">
        <v>9348</v>
      </c>
      <c r="E918" s="137" t="s">
        <v>8366</v>
      </c>
      <c r="F918" s="139"/>
      <c r="G918" s="136">
        <v>52444141</v>
      </c>
      <c r="H918" s="136">
        <v>3</v>
      </c>
      <c r="J918" s="136" t="s">
        <v>8367</v>
      </c>
    </row>
    <row r="919" spans="1:20" s="136" customFormat="1" ht="13.6" x14ac:dyDescent="0.2">
      <c r="A919" s="136" t="s">
        <v>9230</v>
      </c>
      <c r="B919" s="147">
        <v>8105</v>
      </c>
      <c r="C919" s="138" t="s">
        <v>9349</v>
      </c>
      <c r="D919" s="138" t="s">
        <v>9349</v>
      </c>
      <c r="E919" s="137" t="s">
        <v>8366</v>
      </c>
      <c r="F919" s="139"/>
      <c r="G919" s="136">
        <v>3008802</v>
      </c>
      <c r="H919" s="136">
        <v>2</v>
      </c>
      <c r="J919" s="136" t="s">
        <v>8456</v>
      </c>
      <c r="R919" s="136" t="s">
        <v>9232</v>
      </c>
      <c r="S919" s="136" t="s">
        <v>8367</v>
      </c>
      <c r="T919" s="136" t="s">
        <v>9233</v>
      </c>
    </row>
    <row r="920" spans="1:20" s="136" customFormat="1" ht="13.6" x14ac:dyDescent="0.2">
      <c r="A920" s="136" t="s">
        <v>9230</v>
      </c>
      <c r="B920" s="147">
        <v>8106</v>
      </c>
      <c r="C920" s="138" t="s">
        <v>9350</v>
      </c>
      <c r="D920" s="138" t="s">
        <v>9350</v>
      </c>
      <c r="E920" s="137" t="s">
        <v>8366</v>
      </c>
      <c r="F920" s="139"/>
      <c r="G920" s="136">
        <v>27716900</v>
      </c>
      <c r="H920" s="136">
        <v>2</v>
      </c>
      <c r="J920" s="136" t="s">
        <v>8367</v>
      </c>
      <c r="R920" s="136" t="s">
        <v>9232</v>
      </c>
      <c r="S920" s="136" t="s">
        <v>8367</v>
      </c>
      <c r="T920" s="136" t="s">
        <v>9233</v>
      </c>
    </row>
    <row r="921" spans="1:20" s="136" customFormat="1" ht="13.6" x14ac:dyDescent="0.2">
      <c r="A921" s="136" t="s">
        <v>9230</v>
      </c>
      <c r="B921" s="147">
        <v>8107</v>
      </c>
      <c r="C921" s="138" t="s">
        <v>9351</v>
      </c>
      <c r="D921" s="138" t="s">
        <v>9351</v>
      </c>
      <c r="E921" s="137" t="s">
        <v>8366</v>
      </c>
      <c r="F921" s="139"/>
      <c r="G921" s="136">
        <v>22363989</v>
      </c>
      <c r="H921" s="136">
        <v>2</v>
      </c>
      <c r="J921" s="136" t="s">
        <v>8367</v>
      </c>
      <c r="R921" s="136" t="s">
        <v>9232</v>
      </c>
      <c r="S921" s="136" t="s">
        <v>8367</v>
      </c>
      <c r="T921" s="136" t="s">
        <v>9233</v>
      </c>
    </row>
    <row r="922" spans="1:20" s="136" customFormat="1" ht="13.6" x14ac:dyDescent="0.2">
      <c r="A922" s="136" t="s">
        <v>9230</v>
      </c>
      <c r="B922" s="147">
        <v>8108</v>
      </c>
      <c r="C922" s="138" t="s">
        <v>9352</v>
      </c>
      <c r="D922" s="138" t="s">
        <v>9352</v>
      </c>
      <c r="E922" s="137" t="s">
        <v>8366</v>
      </c>
      <c r="F922" s="139"/>
      <c r="G922" s="136">
        <v>10705000</v>
      </c>
      <c r="H922" s="136">
        <v>2</v>
      </c>
      <c r="J922" s="136" t="s">
        <v>8367</v>
      </c>
      <c r="R922" s="136" t="s">
        <v>9232</v>
      </c>
      <c r="S922" s="136" t="s">
        <v>8367</v>
      </c>
      <c r="T922" s="136" t="s">
        <v>9233</v>
      </c>
    </row>
    <row r="923" spans="1:20" s="136" customFormat="1" ht="13.6" x14ac:dyDescent="0.2">
      <c r="A923" s="136" t="s">
        <v>9230</v>
      </c>
      <c r="B923" s="147">
        <v>8109</v>
      </c>
      <c r="C923" s="138" t="s">
        <v>9353</v>
      </c>
      <c r="D923" s="138" t="s">
        <v>9353</v>
      </c>
      <c r="E923" s="137" t="s">
        <v>8366</v>
      </c>
      <c r="F923" s="139"/>
      <c r="G923" s="136">
        <v>53455439</v>
      </c>
      <c r="H923" s="136">
        <v>3</v>
      </c>
      <c r="J923" s="136" t="s">
        <v>8367</v>
      </c>
    </row>
    <row r="924" spans="1:20" s="136" customFormat="1" ht="13.6" x14ac:dyDescent="0.2">
      <c r="A924" s="136" t="s">
        <v>9230</v>
      </c>
      <c r="B924" s="147">
        <v>8110</v>
      </c>
      <c r="C924" s="138" t="s">
        <v>9354</v>
      </c>
      <c r="D924" s="138" t="s">
        <v>9354</v>
      </c>
      <c r="E924" s="137" t="s">
        <v>8366</v>
      </c>
      <c r="F924" s="139"/>
      <c r="G924" s="136">
        <v>8747866</v>
      </c>
      <c r="H924" s="136">
        <v>2</v>
      </c>
      <c r="J924" s="136" t="s">
        <v>8456</v>
      </c>
    </row>
    <row r="925" spans="1:20" s="136" customFormat="1" ht="13.6" x14ac:dyDescent="0.2">
      <c r="A925" s="136" t="s">
        <v>9230</v>
      </c>
      <c r="B925" s="147">
        <v>8111</v>
      </c>
      <c r="C925" s="138" t="s">
        <v>9355</v>
      </c>
      <c r="D925" s="138" t="s">
        <v>9355</v>
      </c>
      <c r="E925" s="137" t="s">
        <v>8366</v>
      </c>
      <c r="F925" s="139"/>
      <c r="G925" s="136">
        <v>11011773</v>
      </c>
      <c r="H925" s="136">
        <v>3</v>
      </c>
      <c r="J925" s="136" t="s">
        <v>8367</v>
      </c>
    </row>
    <row r="926" spans="1:20" s="136" customFormat="1" ht="13.6" x14ac:dyDescent="0.2">
      <c r="A926" s="136" t="s">
        <v>9230</v>
      </c>
      <c r="B926" s="147">
        <v>8112</v>
      </c>
      <c r="C926" s="138" t="s">
        <v>9356</v>
      </c>
      <c r="D926" s="138" t="s">
        <v>9356</v>
      </c>
      <c r="E926" s="137" t="s">
        <v>8366</v>
      </c>
      <c r="F926" s="139"/>
      <c r="G926" s="136">
        <v>17294127</v>
      </c>
      <c r="H926" s="136">
        <v>2</v>
      </c>
      <c r="J926" s="136" t="s">
        <v>8367</v>
      </c>
    </row>
    <row r="927" spans="1:20" s="136" customFormat="1" ht="13.6" x14ac:dyDescent="0.2">
      <c r="A927" s="136" t="s">
        <v>9230</v>
      </c>
      <c r="B927" s="147">
        <v>8113</v>
      </c>
      <c r="C927" s="138" t="s">
        <v>9274</v>
      </c>
      <c r="D927" s="138" t="s">
        <v>9274</v>
      </c>
      <c r="E927" s="137" t="s">
        <v>8366</v>
      </c>
      <c r="F927" s="139"/>
      <c r="G927" s="136">
        <v>41644125</v>
      </c>
      <c r="H927" s="136">
        <v>1</v>
      </c>
      <c r="J927" s="136" t="s">
        <v>8367</v>
      </c>
      <c r="L927" s="136" t="s">
        <v>9357</v>
      </c>
      <c r="M927" s="136" t="s">
        <v>8367</v>
      </c>
      <c r="N927" s="138" t="s">
        <v>9274</v>
      </c>
      <c r="R927" s="136" t="s">
        <v>9273</v>
      </c>
      <c r="S927" s="136" t="s">
        <v>8456</v>
      </c>
      <c r="T927" s="138" t="s">
        <v>9274</v>
      </c>
    </row>
    <row r="928" spans="1:20" s="136" customFormat="1" ht="13.6" x14ac:dyDescent="0.2">
      <c r="A928" s="136" t="s">
        <v>9230</v>
      </c>
      <c r="B928" s="147">
        <v>8114</v>
      </c>
      <c r="C928" s="138" t="s">
        <v>9358</v>
      </c>
      <c r="D928" s="138" t="s">
        <v>9358</v>
      </c>
      <c r="E928" s="137" t="s">
        <v>8366</v>
      </c>
      <c r="F928" s="139"/>
      <c r="G928" s="136">
        <v>12842274</v>
      </c>
      <c r="H928" s="136">
        <v>2</v>
      </c>
      <c r="J928" s="136" t="s">
        <v>8367</v>
      </c>
      <c r="R928" s="136" t="s">
        <v>9232</v>
      </c>
      <c r="S928" s="136" t="s">
        <v>8367</v>
      </c>
      <c r="T928" s="136" t="s">
        <v>9233</v>
      </c>
    </row>
    <row r="929" spans="1:20" s="136" customFormat="1" ht="13.6" x14ac:dyDescent="0.2">
      <c r="A929" s="136" t="s">
        <v>9230</v>
      </c>
      <c r="B929" s="147">
        <v>8115</v>
      </c>
      <c r="C929" s="138" t="s">
        <v>9359</v>
      </c>
      <c r="D929" s="138" t="s">
        <v>9359</v>
      </c>
      <c r="E929" s="137" t="s">
        <v>8366</v>
      </c>
      <c r="F929" s="139"/>
      <c r="G929" s="136">
        <v>3643257</v>
      </c>
      <c r="H929" s="136">
        <v>2</v>
      </c>
      <c r="J929" s="136" t="s">
        <v>8456</v>
      </c>
      <c r="R929" s="136" t="s">
        <v>9232</v>
      </c>
      <c r="S929" s="136" t="s">
        <v>8367</v>
      </c>
      <c r="T929" s="136" t="s">
        <v>9233</v>
      </c>
    </row>
    <row r="930" spans="1:20" s="136" customFormat="1" ht="13.6" x14ac:dyDescent="0.2">
      <c r="A930" s="136" t="s">
        <v>9230</v>
      </c>
      <c r="B930" s="147">
        <v>8116</v>
      </c>
      <c r="C930" s="138" t="s">
        <v>9360</v>
      </c>
      <c r="D930" s="138" t="s">
        <v>9360</v>
      </c>
      <c r="E930" s="137" t="s">
        <v>8366</v>
      </c>
      <c r="F930" s="139"/>
      <c r="G930" s="136">
        <v>16227367.999999998</v>
      </c>
      <c r="H930" s="136">
        <v>2</v>
      </c>
      <c r="J930" s="136" t="s">
        <v>8367</v>
      </c>
    </row>
    <row r="931" spans="1:20" s="136" customFormat="1" ht="13.6" x14ac:dyDescent="0.2">
      <c r="A931" s="136" t="s">
        <v>9230</v>
      </c>
      <c r="B931" s="147">
        <v>8117</v>
      </c>
      <c r="C931" s="138" t="s">
        <v>9361</v>
      </c>
      <c r="D931" s="138" t="s">
        <v>9361</v>
      </c>
      <c r="E931" s="137" t="s">
        <v>8366</v>
      </c>
      <c r="F931" s="139"/>
      <c r="G931" s="136">
        <v>22188831</v>
      </c>
      <c r="H931" s="136">
        <v>3</v>
      </c>
      <c r="J931" s="136" t="s">
        <v>8367</v>
      </c>
    </row>
    <row r="932" spans="1:20" s="136" customFormat="1" ht="13.6" x14ac:dyDescent="0.2">
      <c r="A932" s="136" t="s">
        <v>9230</v>
      </c>
      <c r="B932" s="147">
        <v>8118</v>
      </c>
      <c r="C932" s="138" t="s">
        <v>9362</v>
      </c>
      <c r="D932" s="138" t="s">
        <v>9362</v>
      </c>
      <c r="E932" s="137" t="s">
        <v>8366</v>
      </c>
      <c r="F932" s="139"/>
      <c r="G932" s="136">
        <v>3207330</v>
      </c>
      <c r="H932" s="136">
        <v>1</v>
      </c>
      <c r="J932" s="136" t="s">
        <v>8456</v>
      </c>
      <c r="O932" s="136" t="s">
        <v>9236</v>
      </c>
      <c r="P932" s="136" t="s">
        <v>8367</v>
      </c>
      <c r="Q932" s="136" t="s">
        <v>9233</v>
      </c>
      <c r="R932" s="136" t="s">
        <v>9232</v>
      </c>
      <c r="S932" s="136" t="s">
        <v>8367</v>
      </c>
      <c r="T932" s="136" t="s">
        <v>9233</v>
      </c>
    </row>
    <row r="933" spans="1:20" s="136" customFormat="1" ht="13.6" x14ac:dyDescent="0.2">
      <c r="A933" s="136" t="s">
        <v>9230</v>
      </c>
      <c r="B933" s="147">
        <v>8119</v>
      </c>
      <c r="C933" s="138" t="s">
        <v>9363</v>
      </c>
      <c r="D933" s="138" t="s">
        <v>9363</v>
      </c>
      <c r="E933" s="137" t="s">
        <v>8366</v>
      </c>
      <c r="F933" s="139"/>
      <c r="G933" s="136">
        <v>17152800</v>
      </c>
      <c r="H933" s="136">
        <v>2</v>
      </c>
      <c r="J933" s="136" t="s">
        <v>8367</v>
      </c>
      <c r="R933" s="136" t="s">
        <v>9232</v>
      </c>
      <c r="S933" s="136" t="s">
        <v>8367</v>
      </c>
      <c r="T933" s="136" t="s">
        <v>9233</v>
      </c>
    </row>
    <row r="934" spans="1:20" s="136" customFormat="1" ht="13.6" x14ac:dyDescent="0.2">
      <c r="A934" s="136" t="s">
        <v>9230</v>
      </c>
      <c r="B934" s="147">
        <v>8120</v>
      </c>
      <c r="C934" s="138" t="s">
        <v>9364</v>
      </c>
      <c r="D934" s="138" t="s">
        <v>9364</v>
      </c>
      <c r="E934" s="137" t="s">
        <v>8366</v>
      </c>
      <c r="F934" s="139"/>
      <c r="G934" s="136">
        <v>25290706</v>
      </c>
      <c r="H934" s="136">
        <v>2</v>
      </c>
      <c r="J934" s="136" t="s">
        <v>8367</v>
      </c>
      <c r="R934" s="136" t="s">
        <v>9232</v>
      </c>
      <c r="S934" s="136" t="s">
        <v>8367</v>
      </c>
      <c r="T934" s="136" t="s">
        <v>9233</v>
      </c>
    </row>
    <row r="935" spans="1:20" s="136" customFormat="1" ht="13.6" x14ac:dyDescent="0.2">
      <c r="A935" s="136" t="s">
        <v>9230</v>
      </c>
      <c r="B935" s="147">
        <v>8121</v>
      </c>
      <c r="C935" s="138" t="s">
        <v>9365</v>
      </c>
      <c r="D935" s="138" t="s">
        <v>9365</v>
      </c>
      <c r="E935" s="137" t="s">
        <v>8366</v>
      </c>
      <c r="F935" s="139"/>
      <c r="G935" s="136">
        <v>22301688</v>
      </c>
      <c r="H935" s="136">
        <v>1</v>
      </c>
      <c r="J935" s="136" t="s">
        <v>8456</v>
      </c>
      <c r="L935" s="136" t="s">
        <v>9366</v>
      </c>
      <c r="M935" s="136" t="s">
        <v>8367</v>
      </c>
      <c r="N935" s="136" t="s">
        <v>9365</v>
      </c>
      <c r="R935" s="136" t="s">
        <v>9232</v>
      </c>
      <c r="S935" s="136" t="s">
        <v>8367</v>
      </c>
      <c r="T935" s="136" t="s">
        <v>9233</v>
      </c>
    </row>
    <row r="936" spans="1:20" s="136" customFormat="1" ht="13.6" x14ac:dyDescent="0.2">
      <c r="A936" s="136" t="s">
        <v>9230</v>
      </c>
      <c r="B936" s="147">
        <v>8122</v>
      </c>
      <c r="C936" s="138" t="s">
        <v>9367</v>
      </c>
      <c r="D936" s="138" t="s">
        <v>9367</v>
      </c>
      <c r="E936" s="137" t="s">
        <v>8366</v>
      </c>
      <c r="F936" s="139"/>
      <c r="G936" s="136">
        <v>47984246.999999993</v>
      </c>
      <c r="H936" s="136">
        <v>3</v>
      </c>
      <c r="J936" s="136" t="s">
        <v>8367</v>
      </c>
      <c r="R936" s="136" t="s">
        <v>9232</v>
      </c>
      <c r="S936" s="136" t="s">
        <v>8456</v>
      </c>
      <c r="T936" s="136" t="s">
        <v>9233</v>
      </c>
    </row>
    <row r="937" spans="1:20" s="136" customFormat="1" ht="13.6" x14ac:dyDescent="0.2">
      <c r="A937" s="136" t="s">
        <v>9230</v>
      </c>
      <c r="B937" s="147">
        <v>8123</v>
      </c>
      <c r="C937" s="138" t="s">
        <v>9368</v>
      </c>
      <c r="D937" s="138" t="s">
        <v>9368</v>
      </c>
      <c r="E937" s="137" t="s">
        <v>8366</v>
      </c>
      <c r="F937" s="139"/>
      <c r="G937" s="136">
        <v>15719100</v>
      </c>
      <c r="H937" s="136">
        <v>2</v>
      </c>
      <c r="J937" s="136" t="s">
        <v>8367</v>
      </c>
      <c r="R937" s="136" t="s">
        <v>9232</v>
      </c>
      <c r="S937" s="136" t="s">
        <v>8367</v>
      </c>
      <c r="T937" s="136" t="s">
        <v>9233</v>
      </c>
    </row>
    <row r="938" spans="1:20" s="136" customFormat="1" ht="13.6" x14ac:dyDescent="0.2">
      <c r="A938" s="136" t="s">
        <v>9230</v>
      </c>
      <c r="B938" s="147">
        <v>8124</v>
      </c>
      <c r="C938" s="138" t="s">
        <v>9369</v>
      </c>
      <c r="D938" s="138" t="s">
        <v>9369</v>
      </c>
      <c r="E938" s="137" t="s">
        <v>8366</v>
      </c>
      <c r="F938" s="139"/>
      <c r="G938" s="136">
        <v>10800500</v>
      </c>
      <c r="H938" s="136">
        <v>1</v>
      </c>
      <c r="J938" s="136" t="s">
        <v>8367</v>
      </c>
      <c r="L938" s="136" t="s">
        <v>9370</v>
      </c>
      <c r="M938" s="136" t="s">
        <v>8367</v>
      </c>
      <c r="N938" s="136" t="s">
        <v>9369</v>
      </c>
      <c r="R938" s="136" t="s">
        <v>9232</v>
      </c>
      <c r="S938" s="136" t="s">
        <v>8367</v>
      </c>
      <c r="T938" s="136" t="s">
        <v>9233</v>
      </c>
    </row>
    <row r="939" spans="1:20" s="136" customFormat="1" ht="13.6" x14ac:dyDescent="0.2">
      <c r="A939" s="136" t="s">
        <v>9230</v>
      </c>
      <c r="B939" s="147">
        <v>8125</v>
      </c>
      <c r="C939" s="138" t="s">
        <v>9371</v>
      </c>
      <c r="D939" s="138" t="s">
        <v>9371</v>
      </c>
      <c r="E939" s="137" t="s">
        <v>8366</v>
      </c>
      <c r="F939" s="139"/>
      <c r="G939" s="136">
        <v>23489354</v>
      </c>
      <c r="H939" s="136">
        <v>1</v>
      </c>
      <c r="J939" s="136" t="s">
        <v>8456</v>
      </c>
      <c r="O939" s="136" t="s">
        <v>9236</v>
      </c>
      <c r="P939" s="136" t="s">
        <v>8367</v>
      </c>
      <c r="Q939" s="136" t="s">
        <v>9233</v>
      </c>
      <c r="R939" s="136" t="s">
        <v>9232</v>
      </c>
      <c r="S939" s="136" t="s">
        <v>8367</v>
      </c>
      <c r="T939" s="136" t="s">
        <v>9233</v>
      </c>
    </row>
    <row r="940" spans="1:20" s="136" customFormat="1" ht="13.6" x14ac:dyDescent="0.2">
      <c r="A940" s="136" t="s">
        <v>9230</v>
      </c>
      <c r="B940" s="147">
        <v>8126</v>
      </c>
      <c r="C940" s="138" t="s">
        <v>9372</v>
      </c>
      <c r="D940" s="138" t="s">
        <v>9372</v>
      </c>
      <c r="E940" s="137" t="s">
        <v>8366</v>
      </c>
      <c r="F940" s="139"/>
      <c r="G940" s="136">
        <v>2861398</v>
      </c>
      <c r="H940" s="136">
        <v>1</v>
      </c>
      <c r="J940" s="136" t="s">
        <v>8456</v>
      </c>
      <c r="O940" s="136" t="s">
        <v>9236</v>
      </c>
      <c r="P940" s="136" t="s">
        <v>8367</v>
      </c>
      <c r="Q940" s="136" t="s">
        <v>9233</v>
      </c>
      <c r="R940" s="136" t="s">
        <v>9232</v>
      </c>
      <c r="S940" s="136" t="s">
        <v>8367</v>
      </c>
      <c r="T940" s="136" t="s">
        <v>9233</v>
      </c>
    </row>
    <row r="941" spans="1:20" s="136" customFormat="1" ht="13.6" x14ac:dyDescent="0.2">
      <c r="A941" s="136" t="s">
        <v>9230</v>
      </c>
      <c r="B941" s="147">
        <v>8127</v>
      </c>
      <c r="C941" s="138" t="s">
        <v>9373</v>
      </c>
      <c r="D941" s="138" t="s">
        <v>9373</v>
      </c>
      <c r="E941" s="137" t="s">
        <v>8366</v>
      </c>
      <c r="F941" s="139"/>
      <c r="G941" s="136">
        <v>11912300</v>
      </c>
      <c r="H941" s="136">
        <v>3</v>
      </c>
      <c r="J941" s="136" t="s">
        <v>8367</v>
      </c>
      <c r="R941" s="136" t="s">
        <v>9232</v>
      </c>
      <c r="S941" s="136" t="s">
        <v>8367</v>
      </c>
      <c r="T941" s="136" t="s">
        <v>9233</v>
      </c>
    </row>
    <row r="942" spans="1:20" s="136" customFormat="1" ht="13.6" x14ac:dyDescent="0.2">
      <c r="A942" s="136" t="s">
        <v>9230</v>
      </c>
      <c r="B942" s="147">
        <v>8128</v>
      </c>
      <c r="C942" s="138" t="s">
        <v>9374</v>
      </c>
      <c r="D942" s="138" t="s">
        <v>9374</v>
      </c>
      <c r="E942" s="137" t="s">
        <v>8366</v>
      </c>
      <c r="F942" s="139"/>
      <c r="G942" s="136">
        <v>21991170.000000004</v>
      </c>
      <c r="H942" s="136">
        <v>3</v>
      </c>
      <c r="J942" s="136" t="s">
        <v>8367</v>
      </c>
    </row>
    <row r="943" spans="1:20" s="136" customFormat="1" ht="13.6" x14ac:dyDescent="0.2">
      <c r="A943" s="136" t="s">
        <v>9230</v>
      </c>
      <c r="B943" s="147">
        <v>8129</v>
      </c>
      <c r="C943" s="138" t="s">
        <v>9375</v>
      </c>
      <c r="D943" s="138" t="s">
        <v>9375</v>
      </c>
      <c r="E943" s="137" t="s">
        <v>8366</v>
      </c>
      <c r="F943" s="139"/>
      <c r="G943" s="136">
        <v>40500900</v>
      </c>
      <c r="H943" s="136">
        <v>3</v>
      </c>
      <c r="J943" s="136" t="s">
        <v>8367</v>
      </c>
    </row>
    <row r="944" spans="1:20" s="136" customFormat="1" ht="13.6" x14ac:dyDescent="0.2">
      <c r="A944" s="136" t="s">
        <v>9230</v>
      </c>
      <c r="B944" s="147">
        <v>8130</v>
      </c>
      <c r="C944" s="138" t="s">
        <v>9376</v>
      </c>
      <c r="D944" s="138" t="s">
        <v>9376</v>
      </c>
      <c r="E944" s="137" t="s">
        <v>8366</v>
      </c>
      <c r="F944" s="139"/>
      <c r="G944" s="136">
        <v>22275033</v>
      </c>
      <c r="H944" s="136">
        <v>3</v>
      </c>
      <c r="J944" s="136" t="s">
        <v>8367</v>
      </c>
    </row>
    <row r="945" spans="1:20" s="136" customFormat="1" ht="13.6" x14ac:dyDescent="0.2">
      <c r="A945" s="136" t="s">
        <v>9230</v>
      </c>
      <c r="B945" s="147">
        <v>8131</v>
      </c>
      <c r="C945" s="138" t="s">
        <v>9377</v>
      </c>
      <c r="D945" s="138" t="s">
        <v>9377</v>
      </c>
      <c r="E945" s="137" t="s">
        <v>8366</v>
      </c>
      <c r="F945" s="139"/>
      <c r="G945" s="136">
        <v>4847200</v>
      </c>
      <c r="H945" s="136">
        <v>3</v>
      </c>
      <c r="J945" s="136" t="s">
        <v>8367</v>
      </c>
    </row>
    <row r="946" spans="1:20" s="136" customFormat="1" ht="13.6" x14ac:dyDescent="0.2">
      <c r="A946" s="136" t="s">
        <v>9230</v>
      </c>
      <c r="B946" s="147">
        <v>8132</v>
      </c>
      <c r="C946" s="138" t="s">
        <v>9378</v>
      </c>
      <c r="D946" s="138" t="s">
        <v>9378</v>
      </c>
      <c r="E946" s="137" t="s">
        <v>8366</v>
      </c>
      <c r="F946" s="139"/>
      <c r="G946" s="136">
        <v>76028339</v>
      </c>
      <c r="H946" s="136">
        <v>3</v>
      </c>
      <c r="J946" s="136" t="s">
        <v>8367</v>
      </c>
    </row>
    <row r="947" spans="1:20" s="136" customFormat="1" ht="13.6" x14ac:dyDescent="0.2">
      <c r="A947" s="136" t="s">
        <v>9230</v>
      </c>
      <c r="B947" s="147">
        <v>8133</v>
      </c>
      <c r="C947" s="138" t="s">
        <v>9379</v>
      </c>
      <c r="D947" s="138" t="s">
        <v>9379</v>
      </c>
      <c r="E947" s="137" t="s">
        <v>8366</v>
      </c>
      <c r="F947" s="139"/>
      <c r="G947" s="136">
        <v>13598959</v>
      </c>
      <c r="H947" s="136">
        <v>3</v>
      </c>
      <c r="J947" s="136" t="s">
        <v>8367</v>
      </c>
    </row>
    <row r="948" spans="1:20" s="136" customFormat="1" ht="13.6" x14ac:dyDescent="0.2">
      <c r="A948" s="136" t="s">
        <v>9230</v>
      </c>
      <c r="B948" s="147">
        <v>8134</v>
      </c>
      <c r="C948" s="138" t="s">
        <v>9380</v>
      </c>
      <c r="D948" s="138" t="s">
        <v>9380</v>
      </c>
      <c r="E948" s="137" t="s">
        <v>8366</v>
      </c>
      <c r="F948" s="139"/>
      <c r="G948" s="136">
        <v>14951500</v>
      </c>
      <c r="H948" s="136">
        <v>3</v>
      </c>
      <c r="J948" s="136" t="s">
        <v>8367</v>
      </c>
    </row>
    <row r="949" spans="1:20" s="136" customFormat="1" ht="13.6" x14ac:dyDescent="0.2">
      <c r="A949" s="136" t="s">
        <v>9230</v>
      </c>
      <c r="B949" s="147">
        <v>8135</v>
      </c>
      <c r="C949" s="138" t="s">
        <v>9381</v>
      </c>
      <c r="D949" s="138" t="s">
        <v>9381</v>
      </c>
      <c r="E949" s="137" t="s">
        <v>8366</v>
      </c>
      <c r="F949" s="139"/>
      <c r="G949" s="136">
        <v>3878615</v>
      </c>
      <c r="H949" s="136">
        <v>2</v>
      </c>
      <c r="J949" s="136" t="s">
        <v>8367</v>
      </c>
      <c r="R949" s="136" t="s">
        <v>9232</v>
      </c>
      <c r="S949" s="136" t="s">
        <v>8367</v>
      </c>
      <c r="T949" s="136" t="s">
        <v>9233</v>
      </c>
    </row>
    <row r="950" spans="1:20" s="136" customFormat="1" ht="13.6" x14ac:dyDescent="0.2">
      <c r="A950" s="136" t="s">
        <v>9230</v>
      </c>
      <c r="B950" s="147">
        <v>8136</v>
      </c>
      <c r="C950" s="138" t="s">
        <v>9382</v>
      </c>
      <c r="D950" s="138" t="s">
        <v>9382</v>
      </c>
      <c r="E950" s="137" t="s">
        <v>8366</v>
      </c>
      <c r="F950" s="139"/>
      <c r="G950" s="136">
        <v>10248566</v>
      </c>
      <c r="H950" s="136">
        <v>2</v>
      </c>
      <c r="J950" s="136" t="s">
        <v>8456</v>
      </c>
      <c r="R950" s="136" t="s">
        <v>9232</v>
      </c>
      <c r="S950" s="136" t="s">
        <v>8367</v>
      </c>
      <c r="T950" s="136" t="s">
        <v>9233</v>
      </c>
    </row>
    <row r="951" spans="1:20" s="136" customFormat="1" ht="13.6" x14ac:dyDescent="0.2">
      <c r="A951" s="136" t="s">
        <v>9230</v>
      </c>
      <c r="B951" s="147">
        <v>8137</v>
      </c>
      <c r="C951" s="138" t="s">
        <v>9383</v>
      </c>
      <c r="D951" s="138" t="s">
        <v>9383</v>
      </c>
      <c r="E951" s="137" t="s">
        <v>8366</v>
      </c>
      <c r="F951" s="139"/>
      <c r="G951" s="136">
        <v>26845129</v>
      </c>
      <c r="H951" s="136">
        <v>3</v>
      </c>
      <c r="J951" s="136" t="s">
        <v>8367</v>
      </c>
    </row>
    <row r="952" spans="1:20" s="136" customFormat="1" ht="13.6" x14ac:dyDescent="0.2">
      <c r="A952" s="136" t="s">
        <v>9230</v>
      </c>
      <c r="B952" s="147">
        <v>8138</v>
      </c>
      <c r="C952" s="138" t="s">
        <v>9384</v>
      </c>
      <c r="D952" s="138" t="s">
        <v>9384</v>
      </c>
      <c r="E952" s="137" t="s">
        <v>8366</v>
      </c>
      <c r="F952" s="139"/>
      <c r="G952" s="136">
        <v>75834515</v>
      </c>
      <c r="H952" s="136">
        <v>2</v>
      </c>
      <c r="J952" s="136" t="s">
        <v>8367</v>
      </c>
    </row>
    <row r="953" spans="1:20" s="136" customFormat="1" ht="13.6" x14ac:dyDescent="0.2">
      <c r="A953" s="136" t="s">
        <v>9230</v>
      </c>
      <c r="B953" s="147">
        <v>8139</v>
      </c>
      <c r="C953" s="138" t="s">
        <v>9385</v>
      </c>
      <c r="D953" s="138" t="s">
        <v>9385</v>
      </c>
      <c r="E953" s="137" t="s">
        <v>8366</v>
      </c>
      <c r="F953" s="139"/>
      <c r="G953" s="136">
        <v>47666988</v>
      </c>
      <c r="H953" s="136">
        <v>3</v>
      </c>
      <c r="J953" s="136" t="s">
        <v>8367</v>
      </c>
    </row>
    <row r="954" spans="1:20" s="136" customFormat="1" ht="13.6" x14ac:dyDescent="0.2">
      <c r="A954" s="136" t="s">
        <v>9230</v>
      </c>
      <c r="B954" s="147">
        <v>8140</v>
      </c>
      <c r="C954" s="138" t="s">
        <v>9386</v>
      </c>
      <c r="D954" s="138" t="s">
        <v>9386</v>
      </c>
      <c r="E954" s="137" t="s">
        <v>8366</v>
      </c>
      <c r="F954" s="139"/>
      <c r="G954" s="136">
        <v>5501073</v>
      </c>
      <c r="H954" s="136">
        <v>2</v>
      </c>
      <c r="J954" s="136" t="s">
        <v>8367</v>
      </c>
      <c r="R954" s="136" t="s">
        <v>9273</v>
      </c>
      <c r="S954" s="136" t="s">
        <v>8456</v>
      </c>
      <c r="T954" s="138" t="s">
        <v>9274</v>
      </c>
    </row>
    <row r="955" spans="1:20" s="136" customFormat="1" ht="13.6" x14ac:dyDescent="0.2">
      <c r="A955" s="136" t="s">
        <v>9230</v>
      </c>
      <c r="B955" s="147">
        <v>8141</v>
      </c>
      <c r="C955" s="138" t="s">
        <v>9387</v>
      </c>
      <c r="D955" s="138" t="s">
        <v>9387</v>
      </c>
      <c r="E955" s="137" t="s">
        <v>8366</v>
      </c>
      <c r="F955" s="139"/>
      <c r="G955" s="136">
        <v>80756760</v>
      </c>
      <c r="H955" s="136">
        <v>3</v>
      </c>
      <c r="J955" s="136" t="s">
        <v>8367</v>
      </c>
    </row>
    <row r="956" spans="1:20" s="136" customFormat="1" ht="13.6" x14ac:dyDescent="0.2">
      <c r="A956" s="136" t="s">
        <v>9230</v>
      </c>
      <c r="B956" s="147">
        <v>8142</v>
      </c>
      <c r="C956" s="138" t="s">
        <v>9388</v>
      </c>
      <c r="D956" s="138" t="s">
        <v>9388</v>
      </c>
      <c r="E956" s="137" t="s">
        <v>8366</v>
      </c>
      <c r="F956" s="139"/>
      <c r="G956" s="136">
        <v>24871304</v>
      </c>
      <c r="H956" s="136">
        <v>3</v>
      </c>
      <c r="J956" s="136" t="s">
        <v>8367</v>
      </c>
    </row>
    <row r="957" spans="1:20" s="136" customFormat="1" ht="13.6" x14ac:dyDescent="0.2">
      <c r="A957" s="136" t="s">
        <v>9230</v>
      </c>
      <c r="B957" s="147">
        <v>8143</v>
      </c>
      <c r="C957" s="138" t="s">
        <v>9389</v>
      </c>
      <c r="D957" s="138" t="s">
        <v>9389</v>
      </c>
      <c r="E957" s="137" t="s">
        <v>8366</v>
      </c>
      <c r="F957" s="139"/>
      <c r="G957" s="136">
        <v>52288237</v>
      </c>
      <c r="H957" s="136">
        <v>3</v>
      </c>
      <c r="J957" s="136" t="s">
        <v>8367</v>
      </c>
      <c r="R957" s="136" t="s">
        <v>9301</v>
      </c>
      <c r="S957" s="136" t="s">
        <v>8456</v>
      </c>
      <c r="T957" s="138" t="s">
        <v>9302</v>
      </c>
    </row>
    <row r="958" spans="1:20" s="136" customFormat="1" ht="13.6" x14ac:dyDescent="0.2">
      <c r="A958" s="136" t="s">
        <v>9230</v>
      </c>
      <c r="B958" s="147">
        <v>8144</v>
      </c>
      <c r="C958" s="138" t="s">
        <v>9390</v>
      </c>
      <c r="D958" s="138" t="s">
        <v>9390</v>
      </c>
      <c r="E958" s="137" t="s">
        <v>8366</v>
      </c>
      <c r="F958" s="139"/>
      <c r="G958" s="136">
        <v>35411272</v>
      </c>
      <c r="H958" s="136">
        <v>3</v>
      </c>
      <c r="J958" s="136" t="s">
        <v>8367</v>
      </c>
    </row>
    <row r="959" spans="1:20" s="136" customFormat="1" ht="13.6" x14ac:dyDescent="0.2">
      <c r="A959" s="136" t="s">
        <v>9230</v>
      </c>
      <c r="B959" s="147">
        <v>8145</v>
      </c>
      <c r="C959" s="138" t="s">
        <v>9391</v>
      </c>
      <c r="D959" s="138" t="s">
        <v>9391</v>
      </c>
      <c r="E959" s="137" t="s">
        <v>8366</v>
      </c>
      <c r="F959" s="139"/>
      <c r="G959" s="136">
        <v>30078573</v>
      </c>
      <c r="H959" s="136">
        <v>3</v>
      </c>
      <c r="J959" s="136" t="s">
        <v>8367</v>
      </c>
    </row>
    <row r="960" spans="1:20" s="136" customFormat="1" ht="13.6" x14ac:dyDescent="0.2">
      <c r="A960" s="136" t="s">
        <v>9230</v>
      </c>
      <c r="B960" s="147">
        <v>8146</v>
      </c>
      <c r="C960" s="138" t="s">
        <v>9392</v>
      </c>
      <c r="D960" s="138" t="s">
        <v>9392</v>
      </c>
      <c r="E960" s="137" t="s">
        <v>8366</v>
      </c>
      <c r="F960" s="139"/>
      <c r="G960" s="136">
        <v>30777822</v>
      </c>
      <c r="H960" s="136">
        <v>3</v>
      </c>
      <c r="J960" s="136" t="s">
        <v>8367</v>
      </c>
      <c r="R960" s="136" t="s">
        <v>9232</v>
      </c>
      <c r="S960" s="136" t="s">
        <v>8456</v>
      </c>
      <c r="T960" s="136" t="s">
        <v>9233</v>
      </c>
    </row>
    <row r="961" spans="1:20" s="136" customFormat="1" ht="13.6" x14ac:dyDescent="0.2">
      <c r="A961" s="136" t="s">
        <v>9230</v>
      </c>
      <c r="B961" s="147">
        <v>8147</v>
      </c>
      <c r="C961" s="138" t="s">
        <v>9393</v>
      </c>
      <c r="D961" s="138" t="s">
        <v>9393</v>
      </c>
      <c r="E961" s="137" t="s">
        <v>8366</v>
      </c>
      <c r="F961" s="139"/>
      <c r="G961" s="136">
        <v>16690672</v>
      </c>
      <c r="H961" s="136">
        <v>2</v>
      </c>
      <c r="J961" s="136" t="s">
        <v>8367</v>
      </c>
      <c r="R961" s="136" t="s">
        <v>9232</v>
      </c>
      <c r="S961" s="136" t="s">
        <v>8367</v>
      </c>
      <c r="T961" s="136" t="s">
        <v>9233</v>
      </c>
    </row>
    <row r="962" spans="1:20" s="136" customFormat="1" ht="13.6" x14ac:dyDescent="0.2">
      <c r="A962" s="136" t="s">
        <v>9230</v>
      </c>
      <c r="B962" s="147">
        <v>8148</v>
      </c>
      <c r="C962" s="138" t="s">
        <v>9394</v>
      </c>
      <c r="D962" s="138" t="s">
        <v>9394</v>
      </c>
      <c r="E962" s="137" t="s">
        <v>8366</v>
      </c>
      <c r="F962" s="139"/>
      <c r="G962" s="136">
        <v>38808196</v>
      </c>
      <c r="H962" s="136">
        <v>3</v>
      </c>
      <c r="J962" s="136" t="s">
        <v>8456</v>
      </c>
      <c r="R962" s="136" t="s">
        <v>9232</v>
      </c>
      <c r="S962" s="136" t="s">
        <v>8367</v>
      </c>
      <c r="T962" s="136" t="s">
        <v>9233</v>
      </c>
    </row>
    <row r="963" spans="1:20" s="136" customFormat="1" ht="13.6" x14ac:dyDescent="0.2">
      <c r="A963" s="136" t="s">
        <v>9230</v>
      </c>
      <c r="B963" s="147">
        <v>8149</v>
      </c>
      <c r="C963" s="138" t="s">
        <v>9395</v>
      </c>
      <c r="D963" s="138" t="s">
        <v>9395</v>
      </c>
      <c r="E963" s="137" t="s">
        <v>8366</v>
      </c>
      <c r="F963" s="139"/>
      <c r="G963" s="136">
        <v>29026499</v>
      </c>
      <c r="H963" s="136">
        <v>3</v>
      </c>
      <c r="J963" s="136" t="s">
        <v>8367</v>
      </c>
    </row>
    <row r="964" spans="1:20" s="136" customFormat="1" ht="13.6" x14ac:dyDescent="0.2">
      <c r="A964" s="136" t="s">
        <v>9230</v>
      </c>
      <c r="B964" s="147">
        <v>8150</v>
      </c>
      <c r="C964" s="138" t="s">
        <v>9396</v>
      </c>
      <c r="D964" s="138" t="s">
        <v>9396</v>
      </c>
      <c r="E964" s="137" t="s">
        <v>8366</v>
      </c>
      <c r="F964" s="139"/>
      <c r="G964" s="136">
        <v>27040400</v>
      </c>
      <c r="H964" s="136">
        <v>3</v>
      </c>
      <c r="J964" s="136" t="s">
        <v>8367</v>
      </c>
    </row>
    <row r="965" spans="1:20" s="136" customFormat="1" ht="13.6" x14ac:dyDescent="0.2">
      <c r="A965" s="136" t="s">
        <v>9230</v>
      </c>
      <c r="B965" s="147">
        <v>8151</v>
      </c>
      <c r="C965" s="138" t="s">
        <v>9397</v>
      </c>
      <c r="D965" s="138" t="s">
        <v>9397</v>
      </c>
      <c r="E965" s="137" t="s">
        <v>8366</v>
      </c>
      <c r="F965" s="139"/>
      <c r="G965" s="136">
        <v>68589400</v>
      </c>
      <c r="H965" s="136">
        <v>3</v>
      </c>
      <c r="J965" s="136" t="s">
        <v>8367</v>
      </c>
    </row>
    <row r="966" spans="1:20" s="136" customFormat="1" ht="13.6" x14ac:dyDescent="0.2">
      <c r="A966" s="136" t="s">
        <v>9230</v>
      </c>
      <c r="B966" s="147">
        <v>8152</v>
      </c>
      <c r="C966" s="138" t="s">
        <v>9398</v>
      </c>
      <c r="D966" s="138" t="s">
        <v>9398</v>
      </c>
      <c r="E966" s="137" t="s">
        <v>8366</v>
      </c>
      <c r="F966" s="139"/>
      <c r="G966" s="136">
        <v>15264148</v>
      </c>
      <c r="H966" s="136">
        <v>3</v>
      </c>
      <c r="J966" s="136" t="s">
        <v>8367</v>
      </c>
    </row>
    <row r="967" spans="1:20" s="136" customFormat="1" ht="13.6" x14ac:dyDescent="0.2">
      <c r="A967" s="136" t="s">
        <v>9230</v>
      </c>
      <c r="B967" s="147">
        <v>8153</v>
      </c>
      <c r="C967" s="138" t="s">
        <v>9399</v>
      </c>
      <c r="D967" s="138" t="s">
        <v>9399</v>
      </c>
      <c r="E967" s="137" t="s">
        <v>8366</v>
      </c>
      <c r="F967" s="139"/>
      <c r="G967" s="136">
        <v>5619722</v>
      </c>
      <c r="H967" s="136">
        <v>3</v>
      </c>
      <c r="J967" s="136" t="s">
        <v>8456</v>
      </c>
      <c r="R967" s="136" t="s">
        <v>9232</v>
      </c>
      <c r="S967" s="136" t="s">
        <v>8367</v>
      </c>
      <c r="T967" s="136" t="s">
        <v>9233</v>
      </c>
    </row>
    <row r="968" spans="1:20" s="136" customFormat="1" ht="13.6" x14ac:dyDescent="0.2">
      <c r="A968" s="136" t="s">
        <v>9230</v>
      </c>
      <c r="B968" s="147">
        <v>8154</v>
      </c>
      <c r="C968" s="138" t="s">
        <v>9400</v>
      </c>
      <c r="D968" s="138" t="s">
        <v>9400</v>
      </c>
      <c r="E968" s="137" t="s">
        <v>8366</v>
      </c>
      <c r="F968" s="139"/>
      <c r="G968" s="136">
        <v>6087123</v>
      </c>
      <c r="H968" s="136">
        <v>3</v>
      </c>
      <c r="J968" s="136" t="s">
        <v>8367</v>
      </c>
    </row>
    <row r="969" spans="1:20" s="136" customFormat="1" ht="13.6" x14ac:dyDescent="0.2">
      <c r="A969" s="136" t="s">
        <v>9230</v>
      </c>
      <c r="B969" s="147">
        <v>8155</v>
      </c>
      <c r="C969" s="138" t="s">
        <v>9401</v>
      </c>
      <c r="D969" s="138" t="s">
        <v>9401</v>
      </c>
      <c r="E969" s="137" t="s">
        <v>8366</v>
      </c>
      <c r="F969" s="139"/>
      <c r="G969" s="136">
        <v>16415460</v>
      </c>
      <c r="H969" s="136">
        <v>2</v>
      </c>
      <c r="J969" s="136" t="s">
        <v>8456</v>
      </c>
    </row>
    <row r="970" spans="1:20" s="136" customFormat="1" ht="13.6" x14ac:dyDescent="0.2">
      <c r="A970" s="136" t="s">
        <v>9230</v>
      </c>
      <c r="B970" s="147">
        <v>8156</v>
      </c>
      <c r="C970" s="138" t="s">
        <v>9402</v>
      </c>
      <c r="D970" s="138" t="s">
        <v>9402</v>
      </c>
      <c r="E970" s="137" t="s">
        <v>8366</v>
      </c>
      <c r="F970" s="139"/>
      <c r="G970" s="136">
        <v>15063715</v>
      </c>
      <c r="H970" s="136">
        <v>2</v>
      </c>
      <c r="J970" s="136" t="s">
        <v>8367</v>
      </c>
      <c r="R970" s="136" t="s">
        <v>9232</v>
      </c>
      <c r="S970" s="136" t="s">
        <v>8367</v>
      </c>
      <c r="T970" s="136" t="s">
        <v>9233</v>
      </c>
    </row>
    <row r="971" spans="1:20" s="136" customFormat="1" ht="13.6" x14ac:dyDescent="0.2">
      <c r="A971" s="136" t="s">
        <v>9230</v>
      </c>
      <c r="B971" s="147">
        <v>8157</v>
      </c>
      <c r="C971" s="138" t="s">
        <v>9403</v>
      </c>
      <c r="D971" s="138" t="s">
        <v>9403</v>
      </c>
      <c r="E971" s="137" t="s">
        <v>8366</v>
      </c>
      <c r="F971" s="139"/>
      <c r="G971" s="136">
        <v>8468800</v>
      </c>
      <c r="H971" s="136">
        <v>2</v>
      </c>
      <c r="J971" s="136" t="s">
        <v>8367</v>
      </c>
      <c r="R971" s="136" t="s">
        <v>9232</v>
      </c>
      <c r="S971" s="136" t="s">
        <v>8367</v>
      </c>
      <c r="T971" s="136" t="s">
        <v>9233</v>
      </c>
    </row>
    <row r="972" spans="1:20" s="136" customFormat="1" ht="13.6" x14ac:dyDescent="0.2">
      <c r="A972" s="136" t="s">
        <v>9230</v>
      </c>
      <c r="B972" s="147">
        <v>8158</v>
      </c>
      <c r="C972" s="138" t="s">
        <v>9404</v>
      </c>
      <c r="D972" s="138" t="s">
        <v>9404</v>
      </c>
      <c r="E972" s="137" t="s">
        <v>8366</v>
      </c>
      <c r="F972" s="139"/>
      <c r="G972" s="136">
        <v>8853100</v>
      </c>
      <c r="H972" s="136">
        <v>2</v>
      </c>
      <c r="J972" s="136" t="s">
        <v>8367</v>
      </c>
      <c r="R972" s="136" t="s">
        <v>9232</v>
      </c>
      <c r="S972" s="136" t="s">
        <v>8367</v>
      </c>
      <c r="T972" s="136" t="s">
        <v>9233</v>
      </c>
    </row>
    <row r="973" spans="1:20" s="136" customFormat="1" ht="13.6" x14ac:dyDescent="0.2">
      <c r="A973" s="136" t="s">
        <v>9230</v>
      </c>
      <c r="B973" s="147">
        <v>8159</v>
      </c>
      <c r="C973" s="138" t="s">
        <v>9405</v>
      </c>
      <c r="D973" s="138" t="s">
        <v>9405</v>
      </c>
      <c r="E973" s="137" t="s">
        <v>8366</v>
      </c>
      <c r="F973" s="139"/>
      <c r="G973" s="136">
        <v>9155200</v>
      </c>
      <c r="H973" s="136">
        <v>2</v>
      </c>
      <c r="J973" s="136" t="s">
        <v>8367</v>
      </c>
      <c r="R973" s="136" t="s">
        <v>9232</v>
      </c>
      <c r="S973" s="136" t="s">
        <v>8367</v>
      </c>
      <c r="T973" s="136" t="s">
        <v>9233</v>
      </c>
    </row>
    <row r="974" spans="1:20" s="136" customFormat="1" ht="13.6" x14ac:dyDescent="0.2">
      <c r="A974" s="136" t="s">
        <v>9230</v>
      </c>
      <c r="B974" s="147">
        <v>8160</v>
      </c>
      <c r="C974" s="138" t="s">
        <v>9406</v>
      </c>
      <c r="D974" s="138" t="s">
        <v>9406</v>
      </c>
      <c r="E974" s="137" t="s">
        <v>8366</v>
      </c>
      <c r="F974" s="139"/>
      <c r="G974" s="136">
        <v>15979973</v>
      </c>
      <c r="H974" s="136">
        <v>3</v>
      </c>
      <c r="J974" s="136" t="s">
        <v>8367</v>
      </c>
    </row>
    <row r="975" spans="1:20" s="136" customFormat="1" ht="13.6" x14ac:dyDescent="0.2">
      <c r="A975" s="136" t="s">
        <v>9230</v>
      </c>
      <c r="B975" s="147">
        <v>8161</v>
      </c>
      <c r="C975" s="138" t="s">
        <v>9407</v>
      </c>
      <c r="D975" s="138" t="s">
        <v>9407</v>
      </c>
      <c r="E975" s="137" t="s">
        <v>8366</v>
      </c>
      <c r="F975" s="139"/>
      <c r="G975" s="136">
        <v>57220200.000000007</v>
      </c>
      <c r="H975" s="136">
        <v>2</v>
      </c>
      <c r="J975" s="136" t="s">
        <v>8367</v>
      </c>
      <c r="R975" s="136" t="s">
        <v>9232</v>
      </c>
      <c r="S975" s="136" t="s">
        <v>8367</v>
      </c>
      <c r="T975" s="136" t="s">
        <v>9233</v>
      </c>
    </row>
    <row r="976" spans="1:20" s="136" customFormat="1" ht="13.6" x14ac:dyDescent="0.2">
      <c r="A976" s="136" t="s">
        <v>9230</v>
      </c>
      <c r="B976" s="147">
        <v>8162</v>
      </c>
      <c r="C976" s="138" t="s">
        <v>9408</v>
      </c>
      <c r="D976" s="138" t="s">
        <v>9408</v>
      </c>
      <c r="E976" s="137" t="s">
        <v>8366</v>
      </c>
      <c r="F976" s="139"/>
      <c r="G976" s="136">
        <v>33500470.999999996</v>
      </c>
      <c r="H976" s="136">
        <v>3</v>
      </c>
      <c r="J976" s="136" t="s">
        <v>8367</v>
      </c>
      <c r="R976" s="136" t="s">
        <v>9232</v>
      </c>
      <c r="S976" s="136" t="s">
        <v>8367</v>
      </c>
      <c r="T976" s="136" t="s">
        <v>9233</v>
      </c>
    </row>
    <row r="977" spans="1:20" s="136" customFormat="1" ht="13.6" x14ac:dyDescent="0.2">
      <c r="A977" s="136" t="s">
        <v>9230</v>
      </c>
      <c r="B977" s="147">
        <v>8163</v>
      </c>
      <c r="C977" s="138" t="s">
        <v>9409</v>
      </c>
      <c r="D977" s="138" t="s">
        <v>9409</v>
      </c>
      <c r="E977" s="137" t="s">
        <v>8366</v>
      </c>
      <c r="F977" s="139"/>
      <c r="G977" s="136">
        <v>10461463.000000002</v>
      </c>
      <c r="H977" s="136">
        <v>2</v>
      </c>
      <c r="J977" s="136" t="s">
        <v>8456</v>
      </c>
    </row>
    <row r="978" spans="1:20" s="136" customFormat="1" ht="13.6" x14ac:dyDescent="0.2">
      <c r="A978" s="136" t="s">
        <v>9230</v>
      </c>
      <c r="B978" s="147">
        <v>8164</v>
      </c>
      <c r="C978" s="138" t="s">
        <v>9410</v>
      </c>
      <c r="D978" s="138" t="s">
        <v>9410</v>
      </c>
      <c r="E978" s="137" t="s">
        <v>8366</v>
      </c>
      <c r="F978" s="139"/>
      <c r="G978" s="136">
        <v>9492854</v>
      </c>
      <c r="H978" s="136">
        <v>3</v>
      </c>
      <c r="J978" s="136" t="s">
        <v>8367</v>
      </c>
    </row>
    <row r="979" spans="1:20" s="136" customFormat="1" ht="13.6" x14ac:dyDescent="0.2">
      <c r="A979" s="136" t="s">
        <v>9230</v>
      </c>
      <c r="B979" s="147">
        <v>8165</v>
      </c>
      <c r="C979" s="138" t="s">
        <v>9411</v>
      </c>
      <c r="D979" s="138" t="s">
        <v>9411</v>
      </c>
      <c r="E979" s="137" t="s">
        <v>8366</v>
      </c>
      <c r="F979" s="139"/>
      <c r="G979" s="136">
        <v>18551800</v>
      </c>
      <c r="H979" s="136">
        <v>3</v>
      </c>
      <c r="J979" s="136" t="s">
        <v>8367</v>
      </c>
      <c r="R979" s="136" t="s">
        <v>9301</v>
      </c>
      <c r="S979" s="136" t="s">
        <v>8456</v>
      </c>
      <c r="T979" s="138" t="s">
        <v>9302</v>
      </c>
    </row>
    <row r="980" spans="1:20" s="136" customFormat="1" ht="13.6" x14ac:dyDescent="0.2">
      <c r="A980" s="136" t="s">
        <v>9230</v>
      </c>
      <c r="B980" s="147">
        <v>8166</v>
      </c>
      <c r="C980" s="138" t="s">
        <v>9412</v>
      </c>
      <c r="D980" s="138" t="s">
        <v>9412</v>
      </c>
      <c r="E980" s="137" t="s">
        <v>8366</v>
      </c>
      <c r="F980" s="139"/>
      <c r="G980" s="136">
        <v>51515254.000000007</v>
      </c>
      <c r="H980" s="136">
        <v>3</v>
      </c>
      <c r="J980" s="136" t="s">
        <v>8367</v>
      </c>
    </row>
    <row r="981" spans="1:20" s="136" customFormat="1" ht="13.6" x14ac:dyDescent="0.2">
      <c r="A981" s="136" t="s">
        <v>9230</v>
      </c>
      <c r="B981" s="147">
        <v>8167</v>
      </c>
      <c r="C981" s="138" t="s">
        <v>9413</v>
      </c>
      <c r="D981" s="138" t="s">
        <v>9413</v>
      </c>
      <c r="E981" s="137" t="s">
        <v>8366</v>
      </c>
      <c r="F981" s="139"/>
      <c r="G981" s="136">
        <v>8814964</v>
      </c>
      <c r="H981" s="136">
        <v>2</v>
      </c>
      <c r="J981" s="136" t="s">
        <v>8367</v>
      </c>
      <c r="R981" s="136" t="s">
        <v>9232</v>
      </c>
      <c r="S981" s="136" t="s">
        <v>8367</v>
      </c>
      <c r="T981" s="136" t="s">
        <v>9233</v>
      </c>
    </row>
    <row r="982" spans="1:20" s="136" customFormat="1" ht="13.6" x14ac:dyDescent="0.2">
      <c r="A982" s="136" t="s">
        <v>9230</v>
      </c>
      <c r="B982" s="147">
        <v>8168</v>
      </c>
      <c r="C982" s="138" t="s">
        <v>9414</v>
      </c>
      <c r="D982" s="138" t="s">
        <v>9414</v>
      </c>
      <c r="E982" s="137" t="s">
        <v>8366</v>
      </c>
      <c r="F982" s="139"/>
      <c r="G982" s="136">
        <v>25381700</v>
      </c>
      <c r="H982" s="136">
        <v>3</v>
      </c>
      <c r="J982" s="136" t="s">
        <v>8367</v>
      </c>
    </row>
    <row r="983" spans="1:20" s="136" customFormat="1" ht="13.6" x14ac:dyDescent="0.2">
      <c r="A983" s="136" t="s">
        <v>9230</v>
      </c>
      <c r="B983" s="147">
        <v>8169</v>
      </c>
      <c r="C983" s="138" t="s">
        <v>9415</v>
      </c>
      <c r="D983" s="138" t="s">
        <v>9415</v>
      </c>
      <c r="E983" s="137" t="s">
        <v>8366</v>
      </c>
      <c r="F983" s="139"/>
      <c r="G983" s="136">
        <v>31527310.000000004</v>
      </c>
      <c r="H983" s="136">
        <v>1</v>
      </c>
      <c r="J983" s="136" t="s">
        <v>8456</v>
      </c>
      <c r="L983" s="136" t="s">
        <v>9416</v>
      </c>
      <c r="M983" s="136" t="s">
        <v>8367</v>
      </c>
      <c r="N983" s="136" t="s">
        <v>9415</v>
      </c>
      <c r="O983" s="136" t="s">
        <v>9236</v>
      </c>
      <c r="P983" s="136" t="s">
        <v>8367</v>
      </c>
      <c r="Q983" s="136" t="s">
        <v>9233</v>
      </c>
      <c r="R983" s="136" t="s">
        <v>9232</v>
      </c>
      <c r="S983" s="136" t="s">
        <v>8367</v>
      </c>
      <c r="T983" s="136" t="s">
        <v>9233</v>
      </c>
    </row>
    <row r="984" spans="1:20" s="136" customFormat="1" ht="13.6" x14ac:dyDescent="0.2">
      <c r="A984" s="136" t="s">
        <v>9230</v>
      </c>
      <c r="B984" s="147">
        <v>8170</v>
      </c>
      <c r="C984" s="138" t="s">
        <v>9417</v>
      </c>
      <c r="D984" s="138" t="s">
        <v>9417</v>
      </c>
      <c r="E984" s="137" t="s">
        <v>8366</v>
      </c>
      <c r="F984" s="139"/>
      <c r="G984" s="136">
        <v>26024600</v>
      </c>
      <c r="H984" s="136">
        <v>3</v>
      </c>
      <c r="J984" s="136" t="s">
        <v>8367</v>
      </c>
    </row>
    <row r="985" spans="1:20" s="136" customFormat="1" ht="13.6" x14ac:dyDescent="0.2">
      <c r="A985" s="136" t="s">
        <v>9230</v>
      </c>
      <c r="B985" s="147">
        <v>8171</v>
      </c>
      <c r="C985" s="138" t="s">
        <v>9418</v>
      </c>
      <c r="D985" s="138" t="s">
        <v>9418</v>
      </c>
      <c r="E985" s="137" t="s">
        <v>8366</v>
      </c>
      <c r="F985" s="139"/>
      <c r="G985" s="136">
        <v>13447900</v>
      </c>
      <c r="H985" s="136">
        <v>3</v>
      </c>
      <c r="J985" s="136" t="s">
        <v>8367</v>
      </c>
    </row>
    <row r="986" spans="1:20" s="136" customFormat="1" ht="13.6" x14ac:dyDescent="0.2">
      <c r="A986" s="136" t="s">
        <v>9230</v>
      </c>
      <c r="B986" s="147">
        <v>8172</v>
      </c>
      <c r="C986" s="138" t="s">
        <v>9419</v>
      </c>
      <c r="D986" s="138" t="s">
        <v>9419</v>
      </c>
      <c r="E986" s="137" t="s">
        <v>8366</v>
      </c>
      <c r="F986" s="139"/>
      <c r="G986" s="136">
        <v>1963445</v>
      </c>
      <c r="H986" s="136">
        <v>2</v>
      </c>
      <c r="J986" s="136" t="s">
        <v>8456</v>
      </c>
      <c r="R986" s="136" t="s">
        <v>9232</v>
      </c>
      <c r="S986" s="136" t="s">
        <v>8367</v>
      </c>
      <c r="T986" s="136" t="s">
        <v>9233</v>
      </c>
    </row>
    <row r="987" spans="1:20" s="136" customFormat="1" ht="13.6" x14ac:dyDescent="0.2">
      <c r="A987" s="136" t="s">
        <v>9230</v>
      </c>
      <c r="B987" s="147">
        <v>8174</v>
      </c>
      <c r="C987" s="138" t="s">
        <v>9420</v>
      </c>
      <c r="D987" s="138" t="s">
        <v>9420</v>
      </c>
      <c r="E987" s="137" t="s">
        <v>8366</v>
      </c>
      <c r="F987" s="139"/>
      <c r="G987" s="136">
        <v>414734</v>
      </c>
      <c r="H987" s="136">
        <v>3</v>
      </c>
      <c r="J987" s="136" t="s">
        <v>8367</v>
      </c>
    </row>
    <row r="988" spans="1:20" s="136" customFormat="1" ht="13.6" x14ac:dyDescent="0.2">
      <c r="A988" s="136" t="s">
        <v>9230</v>
      </c>
      <c r="B988" s="147">
        <v>8175</v>
      </c>
      <c r="C988" s="138" t="s">
        <v>9421</v>
      </c>
      <c r="D988" s="138" t="s">
        <v>9421</v>
      </c>
      <c r="E988" s="137" t="s">
        <v>8366</v>
      </c>
      <c r="F988" s="139"/>
      <c r="G988" s="136">
        <v>46156252.000000007</v>
      </c>
      <c r="H988" s="136">
        <v>3</v>
      </c>
      <c r="J988" s="136" t="s">
        <v>8367</v>
      </c>
    </row>
    <row r="989" spans="1:20" s="136" customFormat="1" ht="13.6" x14ac:dyDescent="0.2">
      <c r="A989" s="136" t="s">
        <v>9230</v>
      </c>
      <c r="B989" s="147">
        <v>8176</v>
      </c>
      <c r="C989" s="138" t="s">
        <v>9422</v>
      </c>
      <c r="D989" s="138" t="s">
        <v>9422</v>
      </c>
      <c r="E989" s="137" t="s">
        <v>8366</v>
      </c>
      <c r="F989" s="139"/>
      <c r="G989" s="136">
        <v>31529065.999999996</v>
      </c>
      <c r="H989" s="136">
        <v>3</v>
      </c>
      <c r="J989" s="136" t="s">
        <v>8367</v>
      </c>
    </row>
    <row r="990" spans="1:20" s="136" customFormat="1" ht="13.6" x14ac:dyDescent="0.2">
      <c r="A990" s="136" t="s">
        <v>9230</v>
      </c>
      <c r="B990" s="147">
        <v>8177</v>
      </c>
      <c r="C990" s="138" t="s">
        <v>9423</v>
      </c>
      <c r="D990" s="138" t="s">
        <v>9423</v>
      </c>
      <c r="E990" s="137" t="s">
        <v>8366</v>
      </c>
      <c r="F990" s="139"/>
      <c r="G990" s="136">
        <v>37737723</v>
      </c>
      <c r="H990" s="136">
        <v>3</v>
      </c>
      <c r="J990" s="136" t="s">
        <v>8367</v>
      </c>
    </row>
    <row r="991" spans="1:20" s="136" customFormat="1" ht="13.6" x14ac:dyDescent="0.2">
      <c r="A991" s="136" t="s">
        <v>9230</v>
      </c>
      <c r="B991" s="147">
        <v>8178</v>
      </c>
      <c r="C991" s="138" t="s">
        <v>9424</v>
      </c>
      <c r="D991" s="138" t="s">
        <v>9424</v>
      </c>
      <c r="E991" s="137" t="s">
        <v>8366</v>
      </c>
      <c r="F991" s="139"/>
      <c r="G991" s="136">
        <v>45455871</v>
      </c>
      <c r="H991" s="136">
        <v>3</v>
      </c>
      <c r="J991" s="136" t="s">
        <v>8367</v>
      </c>
    </row>
    <row r="992" spans="1:20" s="136" customFormat="1" ht="13.6" x14ac:dyDescent="0.2">
      <c r="A992" s="136" t="s">
        <v>9230</v>
      </c>
      <c r="B992" s="147">
        <v>8179</v>
      </c>
      <c r="C992" s="138" t="s">
        <v>9425</v>
      </c>
      <c r="D992" s="138" t="s">
        <v>9425</v>
      </c>
      <c r="E992" s="137" t="s">
        <v>8366</v>
      </c>
      <c r="F992" s="139"/>
      <c r="G992" s="136">
        <v>17811455</v>
      </c>
      <c r="H992" s="136">
        <v>3</v>
      </c>
      <c r="J992" s="136" t="s">
        <v>8367</v>
      </c>
      <c r="R992" s="136" t="s">
        <v>9232</v>
      </c>
      <c r="S992" s="136" t="s">
        <v>8456</v>
      </c>
      <c r="T992" s="136" t="s">
        <v>9233</v>
      </c>
    </row>
    <row r="993" spans="1:20" s="136" customFormat="1" ht="13.6" x14ac:dyDescent="0.2">
      <c r="A993" s="136" t="s">
        <v>9230</v>
      </c>
      <c r="B993" s="147">
        <v>8180</v>
      </c>
      <c r="C993" s="138" t="s">
        <v>9426</v>
      </c>
      <c r="D993" s="138" t="s">
        <v>9426</v>
      </c>
      <c r="E993" s="137" t="s">
        <v>8366</v>
      </c>
      <c r="F993" s="139"/>
      <c r="G993" s="136">
        <v>4402908</v>
      </c>
      <c r="H993" s="136">
        <v>1</v>
      </c>
      <c r="J993" s="136" t="s">
        <v>8367</v>
      </c>
      <c r="O993" s="136" t="s">
        <v>9236</v>
      </c>
      <c r="P993" s="136" t="s">
        <v>8367</v>
      </c>
      <c r="Q993" s="136" t="s">
        <v>9233</v>
      </c>
      <c r="R993" s="136" t="s">
        <v>9232</v>
      </c>
      <c r="S993" s="136" t="s">
        <v>8367</v>
      </c>
      <c r="T993" s="136" t="s">
        <v>9233</v>
      </c>
    </row>
    <row r="994" spans="1:20" s="136" customFormat="1" ht="13.6" x14ac:dyDescent="0.2">
      <c r="A994" s="136" t="s">
        <v>9230</v>
      </c>
      <c r="B994" s="147">
        <v>8181</v>
      </c>
      <c r="C994" s="138" t="s">
        <v>9427</v>
      </c>
      <c r="D994" s="138" t="s">
        <v>9427</v>
      </c>
      <c r="E994" s="137" t="s">
        <v>8366</v>
      </c>
      <c r="F994" s="139"/>
      <c r="G994" s="136">
        <v>36791000</v>
      </c>
      <c r="H994" s="136">
        <v>2</v>
      </c>
      <c r="J994" s="136" t="s">
        <v>8367</v>
      </c>
      <c r="R994" s="136" t="s">
        <v>9232</v>
      </c>
      <c r="S994" s="136" t="s">
        <v>8367</v>
      </c>
      <c r="T994" s="136" t="s">
        <v>9233</v>
      </c>
    </row>
    <row r="995" spans="1:20" s="136" customFormat="1" ht="13.6" x14ac:dyDescent="0.2">
      <c r="A995" s="136" t="s">
        <v>9230</v>
      </c>
      <c r="B995" s="147">
        <v>8182</v>
      </c>
      <c r="C995" s="138" t="s">
        <v>9428</v>
      </c>
      <c r="D995" s="138" t="s">
        <v>9428</v>
      </c>
      <c r="E995" s="137" t="s">
        <v>8366</v>
      </c>
      <c r="F995" s="139"/>
      <c r="G995" s="136">
        <v>27647000</v>
      </c>
      <c r="H995" s="136">
        <v>3</v>
      </c>
      <c r="J995" s="136" t="s">
        <v>8367</v>
      </c>
      <c r="R995" s="136" t="s">
        <v>9273</v>
      </c>
      <c r="S995" s="136" t="s">
        <v>8456</v>
      </c>
      <c r="T995" s="138" t="s">
        <v>9274</v>
      </c>
    </row>
    <row r="996" spans="1:20" s="136" customFormat="1" ht="13.6" x14ac:dyDescent="0.2">
      <c r="A996" s="136" t="s">
        <v>9230</v>
      </c>
      <c r="B996" s="147">
        <v>8183</v>
      </c>
      <c r="C996" s="138" t="s">
        <v>9429</v>
      </c>
      <c r="D996" s="138" t="s">
        <v>9429</v>
      </c>
      <c r="E996" s="137" t="s">
        <v>8366</v>
      </c>
      <c r="F996" s="139"/>
      <c r="G996" s="136">
        <v>2227200</v>
      </c>
      <c r="H996" s="136">
        <v>2</v>
      </c>
      <c r="J996" s="136" t="s">
        <v>8367</v>
      </c>
    </row>
    <row r="997" spans="1:20" s="136" customFormat="1" ht="13.6" x14ac:dyDescent="0.2">
      <c r="A997" s="136" t="s">
        <v>9230</v>
      </c>
      <c r="B997" s="147">
        <v>8184</v>
      </c>
      <c r="C997" s="138" t="s">
        <v>9430</v>
      </c>
      <c r="D997" s="138" t="s">
        <v>9430</v>
      </c>
      <c r="E997" s="137" t="s">
        <v>8366</v>
      </c>
      <c r="F997" s="139"/>
      <c r="G997" s="136">
        <v>32196332.000000004</v>
      </c>
      <c r="H997" s="136">
        <v>1</v>
      </c>
      <c r="J997" s="136" t="s">
        <v>8367</v>
      </c>
      <c r="L997" s="136" t="s">
        <v>9431</v>
      </c>
      <c r="M997" s="136" t="s">
        <v>8367</v>
      </c>
      <c r="N997" s="136" t="s">
        <v>9430</v>
      </c>
      <c r="O997" s="136" t="s">
        <v>9236</v>
      </c>
      <c r="P997" s="136" t="s">
        <v>8367</v>
      </c>
      <c r="Q997" s="136" t="s">
        <v>9233</v>
      </c>
      <c r="R997" s="136" t="s">
        <v>9232</v>
      </c>
      <c r="S997" s="136" t="s">
        <v>8367</v>
      </c>
      <c r="T997" s="136" t="s">
        <v>9233</v>
      </c>
    </row>
    <row r="998" spans="1:20" s="136" customFormat="1" ht="13.6" x14ac:dyDescent="0.2">
      <c r="A998" s="136" t="s">
        <v>9230</v>
      </c>
      <c r="B998" s="147">
        <v>8185</v>
      </c>
      <c r="C998" s="138" t="s">
        <v>9432</v>
      </c>
      <c r="D998" s="138" t="s">
        <v>9432</v>
      </c>
      <c r="E998" s="137" t="s">
        <v>8366</v>
      </c>
      <c r="F998" s="139"/>
      <c r="G998" s="136">
        <v>48018100.000000007</v>
      </c>
      <c r="H998" s="136">
        <v>3</v>
      </c>
      <c r="J998" s="136" t="s">
        <v>8367</v>
      </c>
    </row>
    <row r="999" spans="1:20" s="136" customFormat="1" ht="13.6" x14ac:dyDescent="0.2">
      <c r="A999" s="136" t="s">
        <v>9230</v>
      </c>
      <c r="B999" s="147">
        <v>8187</v>
      </c>
      <c r="C999" s="138" t="s">
        <v>9433</v>
      </c>
      <c r="D999" s="138" t="s">
        <v>9433</v>
      </c>
      <c r="E999" s="137" t="s">
        <v>8366</v>
      </c>
      <c r="F999" s="139"/>
      <c r="G999" s="136">
        <v>37528259</v>
      </c>
      <c r="H999" s="136">
        <v>1</v>
      </c>
      <c r="J999" s="136" t="s">
        <v>8367</v>
      </c>
      <c r="L999" s="136" t="s">
        <v>9434</v>
      </c>
      <c r="M999" s="136" t="s">
        <v>8367</v>
      </c>
      <c r="N999" s="136" t="s">
        <v>9433</v>
      </c>
      <c r="O999" s="136" t="s">
        <v>9236</v>
      </c>
      <c r="P999" s="136" t="s">
        <v>8367</v>
      </c>
      <c r="Q999" s="136" t="s">
        <v>9233</v>
      </c>
      <c r="R999" s="136" t="s">
        <v>9232</v>
      </c>
      <c r="S999" s="136" t="s">
        <v>8367</v>
      </c>
      <c r="T999" s="136" t="s">
        <v>9233</v>
      </c>
    </row>
    <row r="1000" spans="1:20" s="136" customFormat="1" ht="13.6" x14ac:dyDescent="0.2">
      <c r="A1000" s="136" t="s">
        <v>9230</v>
      </c>
      <c r="B1000" s="147">
        <v>8188</v>
      </c>
      <c r="C1000" s="138" t="s">
        <v>9435</v>
      </c>
      <c r="D1000" s="138" t="s">
        <v>9435</v>
      </c>
      <c r="E1000" s="137" t="s">
        <v>8366</v>
      </c>
      <c r="F1000" s="139"/>
      <c r="G1000" s="136">
        <v>44852780</v>
      </c>
      <c r="H1000" s="136">
        <v>3</v>
      </c>
      <c r="J1000" s="136" t="s">
        <v>8367</v>
      </c>
    </row>
    <row r="1001" spans="1:20" s="136" customFormat="1" ht="13.6" x14ac:dyDescent="0.2">
      <c r="A1001" s="136" t="s">
        <v>9230</v>
      </c>
      <c r="B1001" s="147">
        <v>8189</v>
      </c>
      <c r="C1001" s="138" t="s">
        <v>9436</v>
      </c>
      <c r="D1001" s="138" t="s">
        <v>9436</v>
      </c>
      <c r="E1001" s="137" t="s">
        <v>8366</v>
      </c>
      <c r="F1001" s="139"/>
      <c r="G1001" s="136">
        <v>22026200</v>
      </c>
      <c r="H1001" s="136">
        <v>3</v>
      </c>
      <c r="J1001" s="136" t="s">
        <v>8367</v>
      </c>
    </row>
    <row r="1002" spans="1:20" s="136" customFormat="1" ht="13.6" x14ac:dyDescent="0.2">
      <c r="A1002" s="136" t="s">
        <v>9230</v>
      </c>
      <c r="B1002" s="147">
        <v>8190</v>
      </c>
      <c r="C1002" s="138" t="s">
        <v>9437</v>
      </c>
      <c r="D1002" s="138" t="s">
        <v>9437</v>
      </c>
      <c r="E1002" s="137" t="s">
        <v>8366</v>
      </c>
      <c r="F1002" s="139"/>
      <c r="G1002" s="136">
        <v>66973343.000000007</v>
      </c>
      <c r="H1002" s="136">
        <v>3</v>
      </c>
      <c r="J1002" s="136" t="s">
        <v>8367</v>
      </c>
    </row>
    <row r="1003" spans="1:20" s="136" customFormat="1" ht="13.6" x14ac:dyDescent="0.2">
      <c r="A1003" s="136" t="s">
        <v>9230</v>
      </c>
      <c r="B1003" s="147">
        <v>8191</v>
      </c>
      <c r="C1003" s="138" t="s">
        <v>9438</v>
      </c>
      <c r="D1003" s="138" t="s">
        <v>9438</v>
      </c>
      <c r="E1003" s="137" t="s">
        <v>8366</v>
      </c>
      <c r="F1003" s="139"/>
      <c r="G1003" s="136">
        <v>65633616</v>
      </c>
      <c r="H1003" s="136">
        <v>2</v>
      </c>
      <c r="J1003" s="136" t="s">
        <v>8367</v>
      </c>
      <c r="R1003" s="136" t="s">
        <v>9273</v>
      </c>
      <c r="S1003" s="136" t="s">
        <v>8456</v>
      </c>
      <c r="T1003" s="138" t="s">
        <v>9274</v>
      </c>
    </row>
    <row r="1004" spans="1:20" s="136" customFormat="1" ht="13.6" x14ac:dyDescent="0.2">
      <c r="A1004" s="136" t="s">
        <v>9230</v>
      </c>
      <c r="B1004" s="147">
        <v>8192</v>
      </c>
      <c r="C1004" s="138" t="s">
        <v>9439</v>
      </c>
      <c r="D1004" s="138" t="s">
        <v>9439</v>
      </c>
      <c r="E1004" s="137" t="s">
        <v>8366</v>
      </c>
      <c r="F1004" s="139"/>
      <c r="G1004" s="136">
        <v>16922151</v>
      </c>
      <c r="H1004" s="136">
        <v>2</v>
      </c>
      <c r="J1004" s="136" t="s">
        <v>8367</v>
      </c>
      <c r="R1004" s="136" t="s">
        <v>9273</v>
      </c>
      <c r="S1004" s="136" t="s">
        <v>8456</v>
      </c>
      <c r="T1004" s="138" t="s">
        <v>9274</v>
      </c>
    </row>
    <row r="1005" spans="1:20" s="136" customFormat="1" ht="13.6" x14ac:dyDescent="0.2">
      <c r="A1005" s="136" t="s">
        <v>9230</v>
      </c>
      <c r="B1005" s="147">
        <v>8193</v>
      </c>
      <c r="C1005" s="138" t="s">
        <v>9440</v>
      </c>
      <c r="D1005" s="138" t="s">
        <v>9440</v>
      </c>
      <c r="E1005" s="137" t="s">
        <v>8366</v>
      </c>
      <c r="F1005" s="139"/>
      <c r="G1005" s="136">
        <v>17704899</v>
      </c>
      <c r="H1005" s="136">
        <v>3</v>
      </c>
      <c r="J1005" s="136" t="s">
        <v>8456</v>
      </c>
      <c r="R1005" s="136" t="s">
        <v>9232</v>
      </c>
      <c r="S1005" s="136" t="s">
        <v>8367</v>
      </c>
      <c r="T1005" s="136" t="s">
        <v>9233</v>
      </c>
    </row>
    <row r="1006" spans="1:20" s="136" customFormat="1" ht="13.6" x14ac:dyDescent="0.2">
      <c r="A1006" s="136" t="s">
        <v>9230</v>
      </c>
      <c r="B1006" s="147">
        <v>8194</v>
      </c>
      <c r="C1006" s="138" t="s">
        <v>9441</v>
      </c>
      <c r="D1006" s="138" t="s">
        <v>9441</v>
      </c>
      <c r="E1006" s="137" t="s">
        <v>8366</v>
      </c>
      <c r="F1006" s="139"/>
      <c r="G1006" s="136">
        <v>3779054</v>
      </c>
      <c r="H1006" s="136">
        <v>1</v>
      </c>
      <c r="J1006" s="136" t="s">
        <v>8456</v>
      </c>
      <c r="O1006" s="136" t="s">
        <v>9236</v>
      </c>
      <c r="P1006" s="136" t="s">
        <v>8367</v>
      </c>
      <c r="Q1006" s="136" t="s">
        <v>9233</v>
      </c>
      <c r="R1006" s="136" t="s">
        <v>9232</v>
      </c>
      <c r="S1006" s="136" t="s">
        <v>8367</v>
      </c>
      <c r="T1006" s="136" t="s">
        <v>9233</v>
      </c>
    </row>
    <row r="1007" spans="1:20" s="136" customFormat="1" ht="13.6" x14ac:dyDescent="0.2">
      <c r="A1007" s="136" t="s">
        <v>9230</v>
      </c>
      <c r="B1007" s="147">
        <v>8195</v>
      </c>
      <c r="C1007" s="138" t="s">
        <v>9442</v>
      </c>
      <c r="D1007" s="138" t="s">
        <v>9442</v>
      </c>
      <c r="E1007" s="137" t="s">
        <v>8366</v>
      </c>
      <c r="F1007" s="139"/>
      <c r="G1007" s="136">
        <v>13261823</v>
      </c>
      <c r="H1007" s="136">
        <v>3</v>
      </c>
      <c r="J1007" s="136" t="s">
        <v>8367</v>
      </c>
    </row>
    <row r="1008" spans="1:20" s="136" customFormat="1" ht="13.6" x14ac:dyDescent="0.2">
      <c r="A1008" s="136" t="s">
        <v>9230</v>
      </c>
      <c r="B1008" s="147">
        <v>8196</v>
      </c>
      <c r="C1008" s="138" t="s">
        <v>9443</v>
      </c>
      <c r="D1008" s="138" t="s">
        <v>9443</v>
      </c>
      <c r="E1008" s="137" t="s">
        <v>8366</v>
      </c>
      <c r="F1008" s="139"/>
      <c r="G1008" s="136">
        <v>5671375</v>
      </c>
      <c r="H1008" s="136">
        <v>2</v>
      </c>
      <c r="J1008" s="136" t="s">
        <v>8367</v>
      </c>
      <c r="R1008" s="136" t="s">
        <v>9232</v>
      </c>
      <c r="S1008" s="136" t="s">
        <v>8367</v>
      </c>
      <c r="T1008" s="136" t="s">
        <v>9233</v>
      </c>
    </row>
    <row r="1009" spans="1:20" s="136" customFormat="1" ht="13.6" x14ac:dyDescent="0.2">
      <c r="A1009" s="136" t="s">
        <v>9230</v>
      </c>
      <c r="B1009" s="147">
        <v>8197</v>
      </c>
      <c r="C1009" s="138" t="s">
        <v>9444</v>
      </c>
      <c r="D1009" s="138" t="s">
        <v>9444</v>
      </c>
      <c r="E1009" s="137" t="s">
        <v>8366</v>
      </c>
      <c r="F1009" s="139"/>
      <c r="G1009" s="136">
        <v>11863815</v>
      </c>
      <c r="H1009" s="136">
        <v>2</v>
      </c>
      <c r="J1009" s="136" t="s">
        <v>8456</v>
      </c>
      <c r="R1009" s="136" t="s">
        <v>9232</v>
      </c>
      <c r="S1009" s="136" t="s">
        <v>8367</v>
      </c>
      <c r="T1009" s="136" t="s">
        <v>9233</v>
      </c>
    </row>
    <row r="1010" spans="1:20" s="136" customFormat="1" ht="13.6" x14ac:dyDescent="0.2">
      <c r="A1010" s="136" t="s">
        <v>9230</v>
      </c>
      <c r="B1010" s="147">
        <v>8198</v>
      </c>
      <c r="C1010" s="138" t="s">
        <v>9445</v>
      </c>
      <c r="D1010" s="138" t="s">
        <v>9445</v>
      </c>
      <c r="E1010" s="137" t="s">
        <v>8366</v>
      </c>
      <c r="F1010" s="139"/>
      <c r="G1010" s="136">
        <v>13922437</v>
      </c>
      <c r="H1010" s="136">
        <v>2</v>
      </c>
      <c r="J1010" s="136" t="s">
        <v>8367</v>
      </c>
      <c r="R1010" s="136" t="s">
        <v>9232</v>
      </c>
      <c r="S1010" s="136" t="s">
        <v>8367</v>
      </c>
      <c r="T1010" s="136" t="s">
        <v>9233</v>
      </c>
    </row>
    <row r="1011" spans="1:20" s="136" customFormat="1" ht="13.6" x14ac:dyDescent="0.2">
      <c r="A1011" s="136" t="s">
        <v>9230</v>
      </c>
      <c r="B1011" s="147">
        <v>8199</v>
      </c>
      <c r="C1011" s="138" t="s">
        <v>9446</v>
      </c>
      <c r="D1011" s="138" t="s">
        <v>9446</v>
      </c>
      <c r="E1011" s="137" t="s">
        <v>8366</v>
      </c>
      <c r="F1011" s="139"/>
      <c r="G1011" s="136">
        <v>34656800</v>
      </c>
      <c r="H1011" s="136">
        <v>3</v>
      </c>
      <c r="J1011" s="136" t="s">
        <v>8367</v>
      </c>
    </row>
    <row r="1012" spans="1:20" s="136" customFormat="1" ht="13.6" x14ac:dyDescent="0.2">
      <c r="A1012" s="136" t="s">
        <v>9230</v>
      </c>
      <c r="B1012" s="147">
        <v>8200</v>
      </c>
      <c r="C1012" s="138" t="s">
        <v>9447</v>
      </c>
      <c r="D1012" s="138" t="s">
        <v>9447</v>
      </c>
      <c r="E1012" s="137" t="s">
        <v>8366</v>
      </c>
      <c r="F1012" s="139"/>
      <c r="G1012" s="136">
        <v>22130022</v>
      </c>
      <c r="H1012" s="136">
        <v>1</v>
      </c>
      <c r="J1012" s="136" t="s">
        <v>8456</v>
      </c>
      <c r="L1012" s="136" t="s">
        <v>9448</v>
      </c>
      <c r="M1012" s="136" t="s">
        <v>8367</v>
      </c>
      <c r="N1012" s="136" t="s">
        <v>9447</v>
      </c>
      <c r="O1012" s="136" t="s">
        <v>9236</v>
      </c>
      <c r="P1012" s="136" t="s">
        <v>8367</v>
      </c>
      <c r="Q1012" s="136" t="s">
        <v>9233</v>
      </c>
      <c r="R1012" s="136" t="s">
        <v>9232</v>
      </c>
      <c r="S1012" s="136" t="s">
        <v>8367</v>
      </c>
      <c r="T1012" s="136" t="s">
        <v>9233</v>
      </c>
    </row>
    <row r="1013" spans="1:20" s="136" customFormat="1" ht="13.6" x14ac:dyDescent="0.2">
      <c r="A1013" s="136" t="s">
        <v>9230</v>
      </c>
      <c r="B1013" s="147">
        <v>8201</v>
      </c>
      <c r="C1013" s="138" t="s">
        <v>9449</v>
      </c>
      <c r="D1013" s="138" t="s">
        <v>9449</v>
      </c>
      <c r="E1013" s="137" t="s">
        <v>8366</v>
      </c>
      <c r="F1013" s="139"/>
      <c r="G1013" s="136">
        <v>23706776</v>
      </c>
      <c r="H1013" s="136">
        <v>3</v>
      </c>
      <c r="J1013" s="136" t="s">
        <v>8367</v>
      </c>
    </row>
    <row r="1014" spans="1:20" s="136" customFormat="1" ht="13.6" x14ac:dyDescent="0.2">
      <c r="A1014" s="136" t="s">
        <v>9230</v>
      </c>
      <c r="B1014" s="147">
        <v>8202</v>
      </c>
      <c r="C1014" s="138" t="s">
        <v>9450</v>
      </c>
      <c r="D1014" s="138" t="s">
        <v>9450</v>
      </c>
      <c r="E1014" s="137" t="s">
        <v>8366</v>
      </c>
      <c r="F1014" s="139"/>
      <c r="G1014" s="136">
        <v>65493621.999999993</v>
      </c>
      <c r="H1014" s="136">
        <v>2</v>
      </c>
      <c r="J1014" s="136" t="s">
        <v>8367</v>
      </c>
    </row>
    <row r="1015" spans="1:20" s="136" customFormat="1" ht="13.6" x14ac:dyDescent="0.2">
      <c r="A1015" s="136" t="s">
        <v>9230</v>
      </c>
      <c r="B1015" s="147">
        <v>8203</v>
      </c>
      <c r="C1015" s="138" t="s">
        <v>9451</v>
      </c>
      <c r="D1015" s="138" t="s">
        <v>9451</v>
      </c>
      <c r="E1015" s="137" t="s">
        <v>8366</v>
      </c>
      <c r="F1015" s="139"/>
      <c r="G1015" s="136">
        <v>15627161.000000002</v>
      </c>
      <c r="H1015" s="136">
        <v>3</v>
      </c>
      <c r="J1015" s="136" t="s">
        <v>8456</v>
      </c>
      <c r="R1015" s="136" t="s">
        <v>9232</v>
      </c>
      <c r="S1015" s="136" t="s">
        <v>8367</v>
      </c>
      <c r="T1015" s="136" t="s">
        <v>9233</v>
      </c>
    </row>
    <row r="1016" spans="1:20" s="136" customFormat="1" ht="13.6" x14ac:dyDescent="0.2">
      <c r="A1016" s="136" t="s">
        <v>9230</v>
      </c>
      <c r="B1016" s="147">
        <v>8204</v>
      </c>
      <c r="C1016" s="138" t="s">
        <v>9452</v>
      </c>
      <c r="D1016" s="138" t="s">
        <v>9452</v>
      </c>
      <c r="E1016" s="137" t="s">
        <v>8366</v>
      </c>
      <c r="F1016" s="139"/>
      <c r="G1016" s="136">
        <v>10783853</v>
      </c>
      <c r="H1016" s="136">
        <v>2</v>
      </c>
      <c r="J1016" s="136" t="s">
        <v>8456</v>
      </c>
      <c r="R1016" s="136" t="s">
        <v>9232</v>
      </c>
      <c r="S1016" s="136" t="s">
        <v>8367</v>
      </c>
      <c r="T1016" s="136" t="s">
        <v>9233</v>
      </c>
    </row>
    <row r="1017" spans="1:20" s="136" customFormat="1" ht="13.6" x14ac:dyDescent="0.2">
      <c r="A1017" s="136" t="s">
        <v>9230</v>
      </c>
      <c r="B1017" s="147">
        <v>8205</v>
      </c>
      <c r="C1017" s="138" t="s">
        <v>9453</v>
      </c>
      <c r="D1017" s="138" t="s">
        <v>9453</v>
      </c>
      <c r="E1017" s="137" t="s">
        <v>8366</v>
      </c>
      <c r="F1017" s="139"/>
      <c r="G1017" s="136">
        <v>48204900</v>
      </c>
      <c r="H1017" s="136">
        <v>1</v>
      </c>
      <c r="J1017" s="136" t="s">
        <v>8367</v>
      </c>
      <c r="L1017" s="136" t="s">
        <v>9454</v>
      </c>
      <c r="M1017" s="136" t="s">
        <v>8367</v>
      </c>
      <c r="N1017" s="136" t="s">
        <v>9453</v>
      </c>
      <c r="O1017" s="136" t="s">
        <v>9236</v>
      </c>
      <c r="P1017" s="136" t="s">
        <v>8367</v>
      </c>
      <c r="Q1017" s="136" t="s">
        <v>9233</v>
      </c>
      <c r="R1017" s="136" t="s">
        <v>9232</v>
      </c>
      <c r="S1017" s="136" t="s">
        <v>8367</v>
      </c>
      <c r="T1017" s="136" t="s">
        <v>9233</v>
      </c>
    </row>
    <row r="1018" spans="1:20" s="136" customFormat="1" ht="13.6" x14ac:dyDescent="0.2">
      <c r="A1018" s="136" t="s">
        <v>9230</v>
      </c>
      <c r="B1018" s="147">
        <v>8206</v>
      </c>
      <c r="C1018" s="138" t="s">
        <v>9455</v>
      </c>
      <c r="D1018" s="138" t="s">
        <v>9455</v>
      </c>
      <c r="E1018" s="137" t="s">
        <v>8366</v>
      </c>
      <c r="F1018" s="139"/>
      <c r="G1018" s="136">
        <v>6296103.0000000009</v>
      </c>
      <c r="H1018" s="136">
        <v>3</v>
      </c>
      <c r="J1018" s="136" t="s">
        <v>8367</v>
      </c>
    </row>
    <row r="1019" spans="1:20" s="136" customFormat="1" ht="13.6" x14ac:dyDescent="0.2">
      <c r="A1019" s="136" t="s">
        <v>9230</v>
      </c>
      <c r="B1019" s="147">
        <v>8207</v>
      </c>
      <c r="C1019" s="138" t="s">
        <v>9456</v>
      </c>
      <c r="D1019" s="138" t="s">
        <v>9456</v>
      </c>
      <c r="E1019" s="137" t="s">
        <v>8366</v>
      </c>
      <c r="F1019" s="139"/>
      <c r="G1019" s="136">
        <v>10731068</v>
      </c>
      <c r="H1019" s="136">
        <v>2</v>
      </c>
      <c r="J1019" s="136" t="s">
        <v>8367</v>
      </c>
      <c r="R1019" s="136" t="s">
        <v>9232</v>
      </c>
      <c r="S1019" s="136" t="s">
        <v>8367</v>
      </c>
      <c r="T1019" s="136" t="s">
        <v>9233</v>
      </c>
    </row>
    <row r="1020" spans="1:20" s="136" customFormat="1" ht="13.6" x14ac:dyDescent="0.2">
      <c r="A1020" s="136" t="s">
        <v>9230</v>
      </c>
      <c r="B1020" s="147">
        <v>8208</v>
      </c>
      <c r="C1020" s="138" t="s">
        <v>9457</v>
      </c>
      <c r="D1020" s="138" t="s">
        <v>9457</v>
      </c>
      <c r="E1020" s="137" t="s">
        <v>8366</v>
      </c>
      <c r="F1020" s="139"/>
      <c r="G1020" s="136">
        <v>18465198</v>
      </c>
      <c r="H1020" s="136">
        <v>2</v>
      </c>
      <c r="J1020" s="136" t="s">
        <v>8367</v>
      </c>
      <c r="R1020" s="136" t="s">
        <v>9232</v>
      </c>
      <c r="S1020" s="136" t="s">
        <v>8367</v>
      </c>
      <c r="T1020" s="136" t="s">
        <v>9233</v>
      </c>
    </row>
    <row r="1021" spans="1:20" s="136" customFormat="1" ht="13.6" x14ac:dyDescent="0.2">
      <c r="A1021" s="136" t="s">
        <v>9230</v>
      </c>
      <c r="B1021" s="147">
        <v>8209</v>
      </c>
      <c r="C1021" s="138" t="s">
        <v>9458</v>
      </c>
      <c r="D1021" s="138" t="s">
        <v>9458</v>
      </c>
      <c r="E1021" s="137" t="s">
        <v>8366</v>
      </c>
      <c r="F1021" s="139"/>
      <c r="G1021" s="136">
        <v>13199079</v>
      </c>
      <c r="H1021" s="136">
        <v>2</v>
      </c>
      <c r="J1021" s="136" t="s">
        <v>8456</v>
      </c>
      <c r="R1021" s="136" t="s">
        <v>9232</v>
      </c>
      <c r="S1021" s="136" t="s">
        <v>8367</v>
      </c>
      <c r="T1021" s="136" t="s">
        <v>9233</v>
      </c>
    </row>
    <row r="1022" spans="1:20" s="136" customFormat="1" ht="13.6" x14ac:dyDescent="0.2">
      <c r="A1022" s="136" t="s">
        <v>9230</v>
      </c>
      <c r="B1022" s="147">
        <v>8210</v>
      </c>
      <c r="C1022" s="138" t="s">
        <v>9459</v>
      </c>
      <c r="D1022" s="138" t="s">
        <v>9459</v>
      </c>
      <c r="E1022" s="137" t="s">
        <v>8366</v>
      </c>
      <c r="F1022" s="139"/>
      <c r="G1022" s="136">
        <v>15029908</v>
      </c>
      <c r="H1022" s="136">
        <v>2</v>
      </c>
      <c r="J1022" s="136" t="s">
        <v>8367</v>
      </c>
    </row>
    <row r="1023" spans="1:20" s="136" customFormat="1" ht="13.6" x14ac:dyDescent="0.2">
      <c r="A1023" s="136" t="s">
        <v>9230</v>
      </c>
      <c r="B1023" s="147">
        <v>8211</v>
      </c>
      <c r="C1023" s="138" t="s">
        <v>9460</v>
      </c>
      <c r="D1023" s="138" t="s">
        <v>9460</v>
      </c>
      <c r="E1023" s="137" t="s">
        <v>8366</v>
      </c>
      <c r="F1023" s="139"/>
      <c r="G1023" s="136">
        <v>11945500</v>
      </c>
      <c r="H1023" s="136">
        <v>1</v>
      </c>
      <c r="J1023" s="136" t="s">
        <v>8367</v>
      </c>
      <c r="O1023" s="136" t="s">
        <v>9236</v>
      </c>
      <c r="P1023" s="136" t="s">
        <v>8367</v>
      </c>
      <c r="Q1023" s="136" t="s">
        <v>9233</v>
      </c>
      <c r="R1023" s="136" t="s">
        <v>9232</v>
      </c>
      <c r="S1023" s="136" t="s">
        <v>8367</v>
      </c>
      <c r="T1023" s="136" t="s">
        <v>9233</v>
      </c>
    </row>
    <row r="1024" spans="1:20" s="136" customFormat="1" ht="13.6" x14ac:dyDescent="0.2">
      <c r="A1024" s="136" t="s">
        <v>9230</v>
      </c>
      <c r="B1024" s="147">
        <v>8212</v>
      </c>
      <c r="C1024" s="138" t="s">
        <v>9461</v>
      </c>
      <c r="D1024" s="138" t="s">
        <v>9461</v>
      </c>
      <c r="E1024" s="137" t="s">
        <v>8366</v>
      </c>
      <c r="F1024" s="139"/>
      <c r="G1024" s="136">
        <v>23032900</v>
      </c>
      <c r="H1024" s="136">
        <v>3</v>
      </c>
      <c r="J1024" s="136" t="s">
        <v>8367</v>
      </c>
      <c r="R1024" s="136" t="s">
        <v>9232</v>
      </c>
      <c r="S1024" s="136" t="s">
        <v>8367</v>
      </c>
      <c r="T1024" s="136" t="s">
        <v>9233</v>
      </c>
    </row>
    <row r="1025" spans="1:20" s="136" customFormat="1" ht="13.6" x14ac:dyDescent="0.2">
      <c r="A1025" s="136" t="s">
        <v>9230</v>
      </c>
      <c r="B1025" s="147">
        <v>8213</v>
      </c>
      <c r="C1025" s="138" t="s">
        <v>9462</v>
      </c>
      <c r="D1025" s="138" t="s">
        <v>9462</v>
      </c>
      <c r="E1025" s="137" t="s">
        <v>8366</v>
      </c>
      <c r="F1025" s="139"/>
      <c r="G1025" s="136">
        <v>21942704</v>
      </c>
      <c r="H1025" s="136">
        <v>2</v>
      </c>
      <c r="J1025" s="136" t="s">
        <v>8367</v>
      </c>
      <c r="R1025" s="136" t="s">
        <v>9273</v>
      </c>
      <c r="S1025" s="136" t="s">
        <v>8456</v>
      </c>
      <c r="T1025" s="138" t="s">
        <v>9274</v>
      </c>
    </row>
    <row r="1026" spans="1:20" s="136" customFormat="1" ht="13.6" x14ac:dyDescent="0.2">
      <c r="A1026" s="136" t="s">
        <v>9230</v>
      </c>
      <c r="B1026" s="147">
        <v>8214</v>
      </c>
      <c r="C1026" s="138" t="s">
        <v>9463</v>
      </c>
      <c r="D1026" s="138" t="s">
        <v>9463</v>
      </c>
      <c r="E1026" s="137" t="s">
        <v>8366</v>
      </c>
      <c r="F1026" s="139"/>
      <c r="G1026" s="136">
        <v>8916524</v>
      </c>
      <c r="H1026" s="136">
        <v>2</v>
      </c>
      <c r="J1026" s="136" t="s">
        <v>8456</v>
      </c>
      <c r="R1026" s="136" t="s">
        <v>9232</v>
      </c>
      <c r="S1026" s="136" t="s">
        <v>8367</v>
      </c>
      <c r="T1026" s="136" t="s">
        <v>9233</v>
      </c>
    </row>
    <row r="1027" spans="1:20" s="136" customFormat="1" ht="13.6" x14ac:dyDescent="0.2">
      <c r="A1027" s="136" t="s">
        <v>9230</v>
      </c>
      <c r="B1027" s="147">
        <v>8215</v>
      </c>
      <c r="C1027" s="138" t="s">
        <v>9464</v>
      </c>
      <c r="D1027" s="138" t="s">
        <v>9464</v>
      </c>
      <c r="E1027" s="137" t="s">
        <v>8366</v>
      </c>
      <c r="F1027" s="139"/>
      <c r="G1027" s="136">
        <v>896142</v>
      </c>
      <c r="H1027" s="136">
        <v>2</v>
      </c>
      <c r="J1027" s="136" t="s">
        <v>8367</v>
      </c>
    </row>
    <row r="1028" spans="1:20" s="136" customFormat="1" ht="13.6" x14ac:dyDescent="0.2">
      <c r="A1028" s="136" t="s">
        <v>9230</v>
      </c>
      <c r="B1028" s="147">
        <v>8216</v>
      </c>
      <c r="C1028" s="138" t="s">
        <v>9465</v>
      </c>
      <c r="D1028" s="138" t="s">
        <v>9465</v>
      </c>
      <c r="E1028" s="137" t="s">
        <v>8366</v>
      </c>
      <c r="F1028" s="139"/>
      <c r="G1028" s="136">
        <v>21284600</v>
      </c>
      <c r="H1028" s="136">
        <v>3</v>
      </c>
      <c r="J1028" s="136" t="s">
        <v>8367</v>
      </c>
    </row>
    <row r="1029" spans="1:20" s="136" customFormat="1" ht="13.6" x14ac:dyDescent="0.2">
      <c r="A1029" s="136" t="s">
        <v>9230</v>
      </c>
      <c r="B1029" s="147">
        <v>8217</v>
      </c>
      <c r="C1029" s="138" t="s">
        <v>9466</v>
      </c>
      <c r="D1029" s="138" t="s">
        <v>9466</v>
      </c>
      <c r="E1029" s="137" t="s">
        <v>8366</v>
      </c>
      <c r="F1029" s="139"/>
      <c r="G1029" s="136">
        <v>5577319</v>
      </c>
      <c r="H1029" s="136">
        <v>1</v>
      </c>
      <c r="J1029" s="136" t="s">
        <v>8456</v>
      </c>
      <c r="O1029" s="136" t="s">
        <v>9236</v>
      </c>
      <c r="P1029" s="136" t="s">
        <v>8367</v>
      </c>
      <c r="Q1029" s="136" t="s">
        <v>9233</v>
      </c>
      <c r="R1029" s="136" t="s">
        <v>9232</v>
      </c>
      <c r="S1029" s="136" t="s">
        <v>8367</v>
      </c>
      <c r="T1029" s="136" t="s">
        <v>9233</v>
      </c>
    </row>
    <row r="1030" spans="1:20" s="136" customFormat="1" ht="13.6" x14ac:dyDescent="0.2">
      <c r="A1030" s="136" t="s">
        <v>9230</v>
      </c>
      <c r="B1030" s="147">
        <v>8218</v>
      </c>
      <c r="C1030" s="138" t="s">
        <v>9467</v>
      </c>
      <c r="D1030" s="138" t="s">
        <v>9467</v>
      </c>
      <c r="E1030" s="137" t="s">
        <v>8366</v>
      </c>
      <c r="F1030" s="139"/>
      <c r="G1030" s="136">
        <v>16427431.999999998</v>
      </c>
      <c r="H1030" s="136">
        <v>2</v>
      </c>
      <c r="J1030" s="136" t="s">
        <v>8367</v>
      </c>
      <c r="R1030" s="136" t="s">
        <v>9273</v>
      </c>
      <c r="S1030" s="136" t="s">
        <v>8456</v>
      </c>
      <c r="T1030" s="138" t="s">
        <v>9274</v>
      </c>
    </row>
    <row r="1031" spans="1:20" s="136" customFormat="1" ht="13.6" x14ac:dyDescent="0.2">
      <c r="A1031" s="136" t="s">
        <v>9230</v>
      </c>
      <c r="B1031" s="147">
        <v>8219</v>
      </c>
      <c r="C1031" s="138" t="s">
        <v>9468</v>
      </c>
      <c r="D1031" s="138" t="s">
        <v>9468</v>
      </c>
      <c r="E1031" s="137" t="s">
        <v>8366</v>
      </c>
      <c r="F1031" s="139"/>
      <c r="G1031" s="136">
        <v>3962452</v>
      </c>
      <c r="H1031" s="136">
        <v>2</v>
      </c>
      <c r="J1031" s="136" t="s">
        <v>8456</v>
      </c>
      <c r="R1031" s="136" t="s">
        <v>9232</v>
      </c>
      <c r="S1031" s="136" t="s">
        <v>8367</v>
      </c>
      <c r="T1031" s="136" t="s">
        <v>9233</v>
      </c>
    </row>
    <row r="1032" spans="1:20" s="136" customFormat="1" ht="13.6" x14ac:dyDescent="0.2">
      <c r="A1032" s="136" t="s">
        <v>9230</v>
      </c>
      <c r="B1032" s="147">
        <v>8220</v>
      </c>
      <c r="C1032" s="138" t="s">
        <v>9469</v>
      </c>
      <c r="D1032" s="138" t="s">
        <v>9469</v>
      </c>
      <c r="E1032" s="137" t="s">
        <v>8366</v>
      </c>
      <c r="F1032" s="139"/>
      <c r="G1032" s="136">
        <v>16199297.999999998</v>
      </c>
      <c r="H1032" s="136">
        <v>3</v>
      </c>
      <c r="J1032" s="136" t="s">
        <v>8367</v>
      </c>
    </row>
    <row r="1033" spans="1:20" s="136" customFormat="1" ht="13.6" x14ac:dyDescent="0.2">
      <c r="A1033" s="136" t="s">
        <v>9230</v>
      </c>
      <c r="B1033" s="147">
        <v>8221</v>
      </c>
      <c r="C1033" s="138" t="s">
        <v>9470</v>
      </c>
      <c r="D1033" s="138" t="s">
        <v>9470</v>
      </c>
      <c r="E1033" s="137" t="s">
        <v>8366</v>
      </c>
      <c r="F1033" s="139"/>
      <c r="G1033" s="136">
        <v>7782541</v>
      </c>
      <c r="H1033" s="136">
        <v>1</v>
      </c>
      <c r="J1033" s="136" t="s">
        <v>8456</v>
      </c>
      <c r="O1033" s="136" t="s">
        <v>9236</v>
      </c>
      <c r="P1033" s="136" t="s">
        <v>8367</v>
      </c>
      <c r="Q1033" s="136" t="s">
        <v>9233</v>
      </c>
      <c r="R1033" s="136" t="s">
        <v>9232</v>
      </c>
      <c r="S1033" s="136" t="s">
        <v>8367</v>
      </c>
      <c r="T1033" s="136" t="s">
        <v>9233</v>
      </c>
    </row>
    <row r="1034" spans="1:20" s="136" customFormat="1" ht="13.6" x14ac:dyDescent="0.2">
      <c r="A1034" s="136" t="s">
        <v>9230</v>
      </c>
      <c r="B1034" s="147">
        <v>8222</v>
      </c>
      <c r="C1034" s="138" t="s">
        <v>9471</v>
      </c>
      <c r="D1034" s="138" t="s">
        <v>9471</v>
      </c>
      <c r="E1034" s="137" t="s">
        <v>8366</v>
      </c>
      <c r="F1034" s="139"/>
      <c r="G1034" s="136">
        <v>19700000</v>
      </c>
      <c r="H1034" s="136">
        <v>3</v>
      </c>
      <c r="J1034" s="136" t="s">
        <v>8367</v>
      </c>
      <c r="R1034" s="136" t="s">
        <v>9232</v>
      </c>
      <c r="S1034" s="136" t="s">
        <v>8367</v>
      </c>
      <c r="T1034" s="136" t="s">
        <v>9233</v>
      </c>
    </row>
    <row r="1035" spans="1:20" s="136" customFormat="1" ht="13.6" x14ac:dyDescent="0.2">
      <c r="A1035" s="136" t="s">
        <v>9230</v>
      </c>
      <c r="B1035" s="147">
        <v>8223</v>
      </c>
      <c r="C1035" s="138" t="s">
        <v>9472</v>
      </c>
      <c r="D1035" s="138" t="s">
        <v>9472</v>
      </c>
      <c r="E1035" s="137" t="s">
        <v>8366</v>
      </c>
      <c r="F1035" s="139"/>
      <c r="G1035" s="136">
        <v>41194927</v>
      </c>
      <c r="H1035" s="136">
        <v>3</v>
      </c>
      <c r="J1035" s="136" t="s">
        <v>8367</v>
      </c>
      <c r="R1035" s="136" t="s">
        <v>9232</v>
      </c>
      <c r="S1035" s="136" t="s">
        <v>8367</v>
      </c>
      <c r="T1035" s="136" t="s">
        <v>9233</v>
      </c>
    </row>
    <row r="1036" spans="1:20" s="136" customFormat="1" ht="13.6" x14ac:dyDescent="0.2">
      <c r="A1036" s="136" t="s">
        <v>9230</v>
      </c>
      <c r="B1036" s="147">
        <v>8224</v>
      </c>
      <c r="C1036" s="138" t="s">
        <v>9473</v>
      </c>
      <c r="D1036" s="138" t="s">
        <v>9473</v>
      </c>
      <c r="E1036" s="137" t="s">
        <v>8366</v>
      </c>
      <c r="F1036" s="139"/>
      <c r="G1036" s="136">
        <v>25892100</v>
      </c>
      <c r="H1036" s="136">
        <v>3</v>
      </c>
      <c r="J1036" s="136" t="s">
        <v>8367</v>
      </c>
    </row>
    <row r="1037" spans="1:20" s="136" customFormat="1" ht="13.6" x14ac:dyDescent="0.2">
      <c r="A1037" s="136" t="s">
        <v>9230</v>
      </c>
      <c r="B1037" s="147">
        <v>8225</v>
      </c>
      <c r="C1037" s="138" t="s">
        <v>9474</v>
      </c>
      <c r="D1037" s="138" t="s">
        <v>9474</v>
      </c>
      <c r="E1037" s="137" t="s">
        <v>8366</v>
      </c>
      <c r="F1037" s="139"/>
      <c r="G1037" s="136">
        <v>14759187</v>
      </c>
      <c r="H1037" s="136">
        <v>3</v>
      </c>
      <c r="J1037" s="136" t="s">
        <v>8367</v>
      </c>
    </row>
    <row r="1038" spans="1:20" s="136" customFormat="1" ht="13.6" x14ac:dyDescent="0.2">
      <c r="A1038" s="136" t="s">
        <v>9230</v>
      </c>
      <c r="B1038" s="147">
        <v>8226</v>
      </c>
      <c r="C1038" s="138" t="s">
        <v>9475</v>
      </c>
      <c r="D1038" s="138" t="s">
        <v>9475</v>
      </c>
      <c r="E1038" s="137" t="s">
        <v>8366</v>
      </c>
      <c r="F1038" s="139"/>
      <c r="G1038" s="136">
        <v>39010124</v>
      </c>
      <c r="H1038" s="136">
        <v>3</v>
      </c>
      <c r="J1038" s="136" t="s">
        <v>8367</v>
      </c>
      <c r="R1038" s="136" t="s">
        <v>9301</v>
      </c>
      <c r="S1038" s="136" t="s">
        <v>8456</v>
      </c>
      <c r="T1038" s="138" t="s">
        <v>9302</v>
      </c>
    </row>
    <row r="1039" spans="1:20" s="136" customFormat="1" ht="13.6" x14ac:dyDescent="0.2">
      <c r="A1039" s="136" t="s">
        <v>9230</v>
      </c>
      <c r="B1039" s="147">
        <v>8227</v>
      </c>
      <c r="C1039" s="138" t="s">
        <v>9476</v>
      </c>
      <c r="D1039" s="138" t="s">
        <v>9476</v>
      </c>
      <c r="E1039" s="137" t="s">
        <v>8366</v>
      </c>
      <c r="F1039" s="139"/>
      <c r="G1039" s="136">
        <v>35306496</v>
      </c>
      <c r="H1039" s="136">
        <v>3</v>
      </c>
      <c r="J1039" s="136" t="s">
        <v>8367</v>
      </c>
    </row>
    <row r="1040" spans="1:20" s="136" customFormat="1" ht="13.6" x14ac:dyDescent="0.2">
      <c r="A1040" s="136" t="s">
        <v>9230</v>
      </c>
      <c r="B1040" s="147">
        <v>8228</v>
      </c>
      <c r="C1040" s="138" t="s">
        <v>9477</v>
      </c>
      <c r="D1040" s="138" t="s">
        <v>9477</v>
      </c>
      <c r="E1040" s="137" t="s">
        <v>8366</v>
      </c>
      <c r="F1040" s="139"/>
      <c r="G1040" s="136">
        <v>3865200</v>
      </c>
      <c r="H1040" s="136">
        <v>3</v>
      </c>
      <c r="J1040" s="136" t="s">
        <v>8367</v>
      </c>
    </row>
    <row r="1041" spans="1:20" s="136" customFormat="1" ht="13.6" x14ac:dyDescent="0.2">
      <c r="A1041" s="136" t="s">
        <v>9230</v>
      </c>
      <c r="B1041" s="147">
        <v>8229</v>
      </c>
      <c r="C1041" s="138" t="s">
        <v>9478</v>
      </c>
      <c r="D1041" s="138" t="s">
        <v>9478</v>
      </c>
      <c r="E1041" s="137" t="s">
        <v>8366</v>
      </c>
      <c r="F1041" s="139"/>
      <c r="G1041" s="136">
        <v>102323024</v>
      </c>
      <c r="H1041" s="136">
        <v>3</v>
      </c>
      <c r="J1041" s="136" t="s">
        <v>8367</v>
      </c>
    </row>
    <row r="1042" spans="1:20" s="136" customFormat="1" ht="13.6" x14ac:dyDescent="0.2">
      <c r="A1042" s="136" t="s">
        <v>9230</v>
      </c>
      <c r="B1042" s="147">
        <v>8230</v>
      </c>
      <c r="C1042" s="138" t="s">
        <v>9479</v>
      </c>
      <c r="D1042" s="138" t="s">
        <v>9479</v>
      </c>
      <c r="E1042" s="137" t="s">
        <v>8366</v>
      </c>
      <c r="F1042" s="139"/>
      <c r="G1042" s="136">
        <v>6538488</v>
      </c>
      <c r="H1042" s="136">
        <v>2</v>
      </c>
      <c r="J1042" s="136" t="s">
        <v>8456</v>
      </c>
      <c r="R1042" s="136" t="s">
        <v>9232</v>
      </c>
      <c r="S1042" s="136" t="s">
        <v>8367</v>
      </c>
      <c r="T1042" s="136" t="s">
        <v>9233</v>
      </c>
    </row>
    <row r="1043" spans="1:20" s="136" customFormat="1" ht="13.6" x14ac:dyDescent="0.2">
      <c r="A1043" s="136" t="s">
        <v>9230</v>
      </c>
      <c r="B1043" s="147">
        <v>8231</v>
      </c>
      <c r="C1043" s="138" t="s">
        <v>9480</v>
      </c>
      <c r="D1043" s="138" t="s">
        <v>9480</v>
      </c>
      <c r="E1043" s="137" t="s">
        <v>8366</v>
      </c>
      <c r="F1043" s="139"/>
      <c r="G1043" s="136">
        <v>40880304</v>
      </c>
      <c r="H1043" s="136">
        <v>2</v>
      </c>
      <c r="J1043" s="136" t="s">
        <v>8456</v>
      </c>
      <c r="R1043" s="136" t="s">
        <v>9232</v>
      </c>
      <c r="S1043" s="136" t="s">
        <v>8367</v>
      </c>
      <c r="T1043" s="136" t="s">
        <v>9233</v>
      </c>
    </row>
    <row r="1044" spans="1:20" s="136" customFormat="1" ht="13.6" x14ac:dyDescent="0.2">
      <c r="A1044" s="136" t="s">
        <v>9230</v>
      </c>
      <c r="B1044" s="147">
        <v>8232</v>
      </c>
      <c r="C1044" s="138" t="s">
        <v>9481</v>
      </c>
      <c r="D1044" s="138" t="s">
        <v>9481</v>
      </c>
      <c r="E1044" s="137" t="s">
        <v>8366</v>
      </c>
      <c r="F1044" s="139"/>
      <c r="G1044" s="136">
        <v>5329193</v>
      </c>
      <c r="H1044" s="136">
        <v>3</v>
      </c>
      <c r="J1044" s="136" t="s">
        <v>8367</v>
      </c>
    </row>
    <row r="1045" spans="1:20" s="136" customFormat="1" ht="13.6" x14ac:dyDescent="0.2">
      <c r="A1045" s="136" t="s">
        <v>9230</v>
      </c>
      <c r="B1045" s="147">
        <v>8233</v>
      </c>
      <c r="C1045" s="138" t="s">
        <v>9482</v>
      </c>
      <c r="D1045" s="138" t="s">
        <v>9482</v>
      </c>
      <c r="E1045" s="137" t="s">
        <v>8366</v>
      </c>
      <c r="F1045" s="139"/>
      <c r="G1045" s="136">
        <v>54997200</v>
      </c>
      <c r="H1045" s="136">
        <v>3</v>
      </c>
      <c r="J1045" s="136" t="s">
        <v>8367</v>
      </c>
    </row>
    <row r="1046" spans="1:20" s="136" customFormat="1" ht="13.6" x14ac:dyDescent="0.2">
      <c r="A1046" s="136" t="s">
        <v>9230</v>
      </c>
      <c r="B1046" s="147">
        <v>8234</v>
      </c>
      <c r="C1046" s="138" t="s">
        <v>9483</v>
      </c>
      <c r="D1046" s="138" t="s">
        <v>9483</v>
      </c>
      <c r="E1046" s="137" t="s">
        <v>8366</v>
      </c>
      <c r="F1046" s="139"/>
      <c r="G1046" s="136">
        <v>34303015</v>
      </c>
      <c r="H1046" s="136">
        <v>3</v>
      </c>
      <c r="J1046" s="136" t="s">
        <v>8367</v>
      </c>
      <c r="R1046" s="136" t="s">
        <v>9232</v>
      </c>
      <c r="S1046" s="136" t="s">
        <v>8367</v>
      </c>
      <c r="T1046" s="136" t="s">
        <v>9233</v>
      </c>
    </row>
    <row r="1047" spans="1:20" s="136" customFormat="1" ht="13.6" x14ac:dyDescent="0.2">
      <c r="A1047" s="136" t="s">
        <v>9230</v>
      </c>
      <c r="B1047" s="147">
        <v>8235</v>
      </c>
      <c r="C1047" s="138" t="s">
        <v>9484</v>
      </c>
      <c r="D1047" s="138" t="s">
        <v>9484</v>
      </c>
      <c r="E1047" s="137" t="s">
        <v>8366</v>
      </c>
      <c r="F1047" s="139"/>
      <c r="G1047" s="136">
        <v>7540433</v>
      </c>
      <c r="H1047" s="136">
        <v>2</v>
      </c>
      <c r="J1047" s="136" t="s">
        <v>8456</v>
      </c>
      <c r="R1047" s="136" t="s">
        <v>9232</v>
      </c>
      <c r="S1047" s="136" t="s">
        <v>8367</v>
      </c>
      <c r="T1047" s="136" t="s">
        <v>9233</v>
      </c>
    </row>
    <row r="1048" spans="1:20" s="136" customFormat="1" ht="13.6" x14ac:dyDescent="0.2">
      <c r="A1048" s="136" t="s">
        <v>9230</v>
      </c>
      <c r="B1048" s="147">
        <v>8236</v>
      </c>
      <c r="C1048" s="138" t="s">
        <v>9485</v>
      </c>
      <c r="D1048" s="138" t="s">
        <v>9485</v>
      </c>
      <c r="E1048" s="137" t="s">
        <v>8366</v>
      </c>
      <c r="F1048" s="139"/>
      <c r="G1048" s="136">
        <v>13811402</v>
      </c>
      <c r="H1048" s="136">
        <v>3</v>
      </c>
      <c r="J1048" s="136" t="s">
        <v>8367</v>
      </c>
      <c r="R1048" s="136" t="s">
        <v>9232</v>
      </c>
      <c r="S1048" s="136" t="s">
        <v>8456</v>
      </c>
      <c r="T1048" s="136" t="s">
        <v>9233</v>
      </c>
    </row>
    <row r="1049" spans="1:20" s="136" customFormat="1" ht="13.6" x14ac:dyDescent="0.2">
      <c r="A1049" s="136" t="s">
        <v>9230</v>
      </c>
      <c r="B1049" s="147">
        <v>8237</v>
      </c>
      <c r="C1049" s="138" t="s">
        <v>9486</v>
      </c>
      <c r="D1049" s="138" t="s">
        <v>9486</v>
      </c>
      <c r="E1049" s="137" t="s">
        <v>8366</v>
      </c>
      <c r="F1049" s="139"/>
      <c r="G1049" s="136">
        <v>8157800</v>
      </c>
      <c r="H1049" s="136">
        <v>3</v>
      </c>
      <c r="J1049" s="136" t="s">
        <v>8367</v>
      </c>
    </row>
    <row r="1050" spans="1:20" s="136" customFormat="1" ht="13.6" x14ac:dyDescent="0.2">
      <c r="A1050" s="136" t="s">
        <v>9230</v>
      </c>
      <c r="B1050" s="147">
        <v>8238</v>
      </c>
      <c r="C1050" s="138" t="s">
        <v>9487</v>
      </c>
      <c r="D1050" s="138" t="s">
        <v>9487</v>
      </c>
      <c r="E1050" s="137" t="s">
        <v>8366</v>
      </c>
      <c r="F1050" s="139"/>
      <c r="G1050" s="136">
        <v>14460000</v>
      </c>
      <c r="H1050" s="136">
        <v>1</v>
      </c>
      <c r="J1050" s="136" t="s">
        <v>8367</v>
      </c>
      <c r="O1050" s="136" t="s">
        <v>9236</v>
      </c>
      <c r="P1050" s="136" t="s">
        <v>8367</v>
      </c>
      <c r="Q1050" s="136" t="s">
        <v>9233</v>
      </c>
      <c r="R1050" s="136" t="s">
        <v>9232</v>
      </c>
      <c r="S1050" s="136" t="s">
        <v>8367</v>
      </c>
      <c r="T1050" s="136" t="s">
        <v>9233</v>
      </c>
    </row>
    <row r="1051" spans="1:20" s="136" customFormat="1" ht="13.6" x14ac:dyDescent="0.2">
      <c r="A1051" s="136" t="s">
        <v>9230</v>
      </c>
      <c r="B1051" s="147">
        <v>8239</v>
      </c>
      <c r="C1051" s="138" t="s">
        <v>9488</v>
      </c>
      <c r="D1051" s="138" t="s">
        <v>9488</v>
      </c>
      <c r="E1051" s="137" t="s">
        <v>8366</v>
      </c>
      <c r="F1051" s="139"/>
      <c r="G1051" s="136">
        <v>25569220.999999996</v>
      </c>
      <c r="H1051" s="136">
        <v>3</v>
      </c>
      <c r="J1051" s="136" t="s">
        <v>8367</v>
      </c>
    </row>
    <row r="1052" spans="1:20" s="136" customFormat="1" ht="13.6" x14ac:dyDescent="0.2">
      <c r="A1052" s="136" t="s">
        <v>9230</v>
      </c>
      <c r="B1052" s="147">
        <v>8240</v>
      </c>
      <c r="C1052" s="138" t="s">
        <v>9489</v>
      </c>
      <c r="D1052" s="138" t="s">
        <v>9489</v>
      </c>
      <c r="E1052" s="137" t="s">
        <v>8366</v>
      </c>
      <c r="F1052" s="139"/>
      <c r="G1052" s="136">
        <v>18951420</v>
      </c>
      <c r="H1052" s="136">
        <v>2</v>
      </c>
      <c r="J1052" s="136" t="s">
        <v>8367</v>
      </c>
    </row>
    <row r="1053" spans="1:20" s="136" customFormat="1" ht="13.6" x14ac:dyDescent="0.2">
      <c r="A1053" s="136" t="s">
        <v>9230</v>
      </c>
      <c r="B1053" s="147">
        <v>8241</v>
      </c>
      <c r="C1053" s="138" t="s">
        <v>9490</v>
      </c>
      <c r="D1053" s="138" t="s">
        <v>9490</v>
      </c>
      <c r="E1053" s="137" t="s">
        <v>8366</v>
      </c>
      <c r="F1053" s="139"/>
      <c r="G1053" s="136">
        <v>30687000</v>
      </c>
      <c r="H1053" s="136">
        <v>3</v>
      </c>
      <c r="J1053" s="136" t="s">
        <v>8367</v>
      </c>
    </row>
    <row r="1054" spans="1:20" s="136" customFormat="1" ht="13.6" x14ac:dyDescent="0.2">
      <c r="A1054" s="136" t="s">
        <v>9230</v>
      </c>
      <c r="B1054" s="147">
        <v>8242</v>
      </c>
      <c r="C1054" s="138" t="s">
        <v>9491</v>
      </c>
      <c r="D1054" s="138" t="s">
        <v>9491</v>
      </c>
      <c r="E1054" s="137" t="s">
        <v>8366</v>
      </c>
      <c r="F1054" s="139"/>
      <c r="G1054" s="136">
        <v>13352900</v>
      </c>
      <c r="H1054" s="136">
        <v>3</v>
      </c>
      <c r="J1054" s="136" t="s">
        <v>8367</v>
      </c>
      <c r="R1054" s="136" t="s">
        <v>9232</v>
      </c>
      <c r="S1054" s="136" t="s">
        <v>8456</v>
      </c>
      <c r="T1054" s="136" t="s">
        <v>9233</v>
      </c>
    </row>
    <row r="1055" spans="1:20" s="136" customFormat="1" ht="13.6" x14ac:dyDescent="0.2">
      <c r="A1055" s="136" t="s">
        <v>9230</v>
      </c>
      <c r="B1055" s="147">
        <v>8243</v>
      </c>
      <c r="C1055" s="138" t="s">
        <v>9492</v>
      </c>
      <c r="D1055" s="138" t="s">
        <v>9492</v>
      </c>
      <c r="E1055" s="137" t="s">
        <v>8366</v>
      </c>
      <c r="F1055" s="139"/>
      <c r="G1055" s="136">
        <v>8658081</v>
      </c>
      <c r="H1055" s="136">
        <v>3</v>
      </c>
      <c r="J1055" s="136" t="s">
        <v>8367</v>
      </c>
    </row>
    <row r="1056" spans="1:20" s="136" customFormat="1" ht="13.6" x14ac:dyDescent="0.2">
      <c r="A1056" s="136" t="s">
        <v>9230</v>
      </c>
      <c r="B1056" s="147">
        <v>8244</v>
      </c>
      <c r="C1056" s="138" t="s">
        <v>9493</v>
      </c>
      <c r="D1056" s="138" t="s">
        <v>9493</v>
      </c>
      <c r="E1056" s="137" t="s">
        <v>8366</v>
      </c>
      <c r="F1056" s="139"/>
      <c r="G1056" s="136">
        <v>7494108</v>
      </c>
      <c r="H1056" s="136">
        <v>2</v>
      </c>
      <c r="J1056" s="136" t="s">
        <v>8367</v>
      </c>
      <c r="R1056" s="136" t="s">
        <v>9232</v>
      </c>
      <c r="S1056" s="136" t="s">
        <v>8367</v>
      </c>
      <c r="T1056" s="136" t="s">
        <v>9233</v>
      </c>
    </row>
    <row r="1057" spans="1:20" s="136" customFormat="1" ht="13.6" x14ac:dyDescent="0.2">
      <c r="A1057" s="136" t="s">
        <v>9230</v>
      </c>
      <c r="B1057" s="147">
        <v>8245</v>
      </c>
      <c r="C1057" s="138" t="s">
        <v>9494</v>
      </c>
      <c r="D1057" s="138" t="s">
        <v>9494</v>
      </c>
      <c r="E1057" s="137" t="s">
        <v>8366</v>
      </c>
      <c r="F1057" s="139"/>
      <c r="G1057" s="136">
        <v>7088221.9999999991</v>
      </c>
      <c r="H1057" s="136">
        <v>1</v>
      </c>
      <c r="J1057" s="136" t="s">
        <v>8456</v>
      </c>
      <c r="L1057" s="136" t="s">
        <v>9495</v>
      </c>
      <c r="M1057" s="136" t="s">
        <v>8367</v>
      </c>
      <c r="N1057" s="136" t="s">
        <v>9494</v>
      </c>
      <c r="O1057" s="136" t="s">
        <v>9236</v>
      </c>
      <c r="P1057" s="136" t="s">
        <v>8367</v>
      </c>
      <c r="Q1057" s="136" t="s">
        <v>9233</v>
      </c>
      <c r="R1057" s="136" t="s">
        <v>9232</v>
      </c>
      <c r="S1057" s="136" t="s">
        <v>8367</v>
      </c>
      <c r="T1057" s="136" t="s">
        <v>9233</v>
      </c>
    </row>
    <row r="1058" spans="1:20" s="136" customFormat="1" ht="13.6" x14ac:dyDescent="0.2">
      <c r="A1058" s="136" t="s">
        <v>9230</v>
      </c>
      <c r="B1058" s="147">
        <v>8246</v>
      </c>
      <c r="C1058" s="138" t="s">
        <v>9496</v>
      </c>
      <c r="D1058" s="138" t="s">
        <v>9496</v>
      </c>
      <c r="E1058" s="137" t="s">
        <v>8366</v>
      </c>
      <c r="F1058" s="139"/>
      <c r="G1058" s="136">
        <v>6984700</v>
      </c>
      <c r="H1058" s="136">
        <v>3</v>
      </c>
      <c r="J1058" s="136" t="s">
        <v>8367</v>
      </c>
    </row>
    <row r="1059" spans="1:20" s="136" customFormat="1" ht="13.6" x14ac:dyDescent="0.2">
      <c r="A1059" s="136" t="s">
        <v>9230</v>
      </c>
      <c r="B1059" s="147">
        <v>8247</v>
      </c>
      <c r="C1059" s="138" t="s">
        <v>9497</v>
      </c>
      <c r="D1059" s="138" t="s">
        <v>9497</v>
      </c>
      <c r="E1059" s="137" t="s">
        <v>8366</v>
      </c>
      <c r="F1059" s="139"/>
      <c r="G1059" s="136">
        <v>13900300</v>
      </c>
      <c r="H1059" s="136">
        <v>3</v>
      </c>
      <c r="J1059" s="136" t="s">
        <v>8367</v>
      </c>
    </row>
    <row r="1060" spans="1:20" s="136" customFormat="1" ht="13.6" x14ac:dyDescent="0.2">
      <c r="A1060" s="136" t="s">
        <v>9230</v>
      </c>
      <c r="B1060" s="147">
        <v>8248</v>
      </c>
      <c r="C1060" s="138" t="s">
        <v>9498</v>
      </c>
      <c r="D1060" s="138" t="s">
        <v>9498</v>
      </c>
      <c r="E1060" s="137" t="s">
        <v>8366</v>
      </c>
      <c r="F1060" s="139"/>
      <c r="G1060" s="136">
        <v>13974328</v>
      </c>
      <c r="H1060" s="136">
        <v>2</v>
      </c>
      <c r="J1060" s="136" t="s">
        <v>8367</v>
      </c>
      <c r="R1060" s="136" t="s">
        <v>9232</v>
      </c>
      <c r="S1060" s="136" t="s">
        <v>8367</v>
      </c>
      <c r="T1060" s="136" t="s">
        <v>9233</v>
      </c>
    </row>
    <row r="1061" spans="1:20" s="136" customFormat="1" ht="13.6" x14ac:dyDescent="0.2">
      <c r="A1061" s="136" t="s">
        <v>9230</v>
      </c>
      <c r="B1061" s="147">
        <v>8249</v>
      </c>
      <c r="C1061" s="138" t="s">
        <v>9499</v>
      </c>
      <c r="D1061" s="138" t="s">
        <v>9499</v>
      </c>
      <c r="E1061" s="137" t="s">
        <v>8366</v>
      </c>
      <c r="F1061" s="139"/>
      <c r="G1061" s="136">
        <v>3373971</v>
      </c>
      <c r="H1061" s="136">
        <v>3</v>
      </c>
      <c r="J1061" s="136" t="s">
        <v>8367</v>
      </c>
    </row>
    <row r="1062" spans="1:20" s="136" customFormat="1" ht="13.6" x14ac:dyDescent="0.2">
      <c r="A1062" s="136" t="s">
        <v>9230</v>
      </c>
      <c r="B1062" s="147">
        <v>8250</v>
      </c>
      <c r="C1062" s="138" t="s">
        <v>9500</v>
      </c>
      <c r="D1062" s="138" t="s">
        <v>9500</v>
      </c>
      <c r="E1062" s="137" t="s">
        <v>8366</v>
      </c>
      <c r="F1062" s="139"/>
      <c r="G1062" s="136">
        <v>27697839</v>
      </c>
      <c r="H1062" s="136">
        <v>1</v>
      </c>
      <c r="J1062" s="136" t="s">
        <v>8367</v>
      </c>
      <c r="O1062" s="136" t="s">
        <v>9346</v>
      </c>
      <c r="P1062" s="136" t="s">
        <v>8456</v>
      </c>
      <c r="Q1062" s="136" t="s">
        <v>9233</v>
      </c>
      <c r="R1062" s="136" t="s">
        <v>9301</v>
      </c>
      <c r="S1062" s="136" t="s">
        <v>8456</v>
      </c>
      <c r="T1062" s="136" t="s">
        <v>9302</v>
      </c>
    </row>
    <row r="1063" spans="1:20" s="136" customFormat="1" ht="13.6" x14ac:dyDescent="0.2">
      <c r="A1063" s="136" t="s">
        <v>9230</v>
      </c>
      <c r="B1063" s="147">
        <v>8251</v>
      </c>
      <c r="C1063" s="138" t="s">
        <v>9501</v>
      </c>
      <c r="D1063" s="138" t="s">
        <v>9501</v>
      </c>
      <c r="E1063" s="137" t="s">
        <v>8366</v>
      </c>
      <c r="F1063" s="139"/>
      <c r="G1063" s="136">
        <v>17475117</v>
      </c>
      <c r="H1063" s="136">
        <v>2</v>
      </c>
      <c r="J1063" s="136" t="s">
        <v>8367</v>
      </c>
    </row>
    <row r="1064" spans="1:20" s="136" customFormat="1" ht="13.6" x14ac:dyDescent="0.2">
      <c r="A1064" s="136" t="s">
        <v>9230</v>
      </c>
      <c r="B1064" s="147">
        <v>8252</v>
      </c>
      <c r="C1064" s="138" t="s">
        <v>9502</v>
      </c>
      <c r="D1064" s="138" t="s">
        <v>9502</v>
      </c>
      <c r="E1064" s="137" t="s">
        <v>8366</v>
      </c>
      <c r="F1064" s="139"/>
      <c r="G1064" s="136">
        <v>8184466</v>
      </c>
      <c r="H1064" s="136">
        <v>1</v>
      </c>
      <c r="J1064" s="136" t="s">
        <v>8367</v>
      </c>
      <c r="O1064" s="136" t="s">
        <v>9236</v>
      </c>
      <c r="P1064" s="136" t="s">
        <v>8367</v>
      </c>
      <c r="Q1064" s="136" t="s">
        <v>9233</v>
      </c>
      <c r="R1064" s="136" t="s">
        <v>9232</v>
      </c>
      <c r="S1064" s="136" t="s">
        <v>8367</v>
      </c>
      <c r="T1064" s="136" t="s">
        <v>9233</v>
      </c>
    </row>
    <row r="1065" spans="1:20" s="136" customFormat="1" ht="13.6" x14ac:dyDescent="0.2">
      <c r="A1065" s="136" t="s">
        <v>9230</v>
      </c>
      <c r="B1065" s="147">
        <v>8253</v>
      </c>
      <c r="C1065" s="138" t="s">
        <v>9503</v>
      </c>
      <c r="D1065" s="138" t="s">
        <v>9503</v>
      </c>
      <c r="E1065" s="137" t="s">
        <v>8366</v>
      </c>
      <c r="F1065" s="139"/>
      <c r="G1065" s="136">
        <v>24931600</v>
      </c>
      <c r="H1065" s="136">
        <v>3</v>
      </c>
      <c r="J1065" s="136" t="s">
        <v>8367</v>
      </c>
    </row>
    <row r="1066" spans="1:20" s="136" customFormat="1" ht="13.6" x14ac:dyDescent="0.2">
      <c r="A1066" s="136" t="s">
        <v>9230</v>
      </c>
      <c r="B1066" s="147">
        <v>8254</v>
      </c>
      <c r="C1066" s="138" t="s">
        <v>9504</v>
      </c>
      <c r="D1066" s="138" t="s">
        <v>9504</v>
      </c>
      <c r="E1066" s="137" t="s">
        <v>8366</v>
      </c>
      <c r="F1066" s="139"/>
      <c r="G1066" s="136">
        <v>62048037.000000007</v>
      </c>
      <c r="H1066" s="136">
        <v>3</v>
      </c>
      <c r="J1066" s="136" t="s">
        <v>8367</v>
      </c>
    </row>
    <row r="1067" spans="1:20" s="136" customFormat="1" ht="13.6" x14ac:dyDescent="0.2">
      <c r="A1067" s="136" t="s">
        <v>9230</v>
      </c>
      <c r="B1067" s="147">
        <v>8255</v>
      </c>
      <c r="C1067" s="138" t="s">
        <v>9505</v>
      </c>
      <c r="D1067" s="138" t="s">
        <v>9505</v>
      </c>
      <c r="E1067" s="137" t="s">
        <v>8366</v>
      </c>
      <c r="F1067" s="139"/>
      <c r="G1067" s="136">
        <v>51686770</v>
      </c>
      <c r="H1067" s="136">
        <v>3</v>
      </c>
      <c r="J1067" s="136" t="s">
        <v>8367</v>
      </c>
    </row>
    <row r="1068" spans="1:20" s="136" customFormat="1" ht="13.6" x14ac:dyDescent="0.2">
      <c r="A1068" s="136" t="s">
        <v>9230</v>
      </c>
      <c r="B1068" s="147">
        <v>8256</v>
      </c>
      <c r="C1068" s="138" t="s">
        <v>9506</v>
      </c>
      <c r="D1068" s="138" t="s">
        <v>9506</v>
      </c>
      <c r="E1068" s="137" t="s">
        <v>8366</v>
      </c>
      <c r="F1068" s="139"/>
      <c r="G1068" s="136">
        <v>4493370</v>
      </c>
      <c r="H1068" s="136">
        <v>2</v>
      </c>
      <c r="J1068" s="136" t="s">
        <v>8456</v>
      </c>
      <c r="R1068" s="136" t="s">
        <v>9232</v>
      </c>
      <c r="S1068" s="136" t="s">
        <v>8367</v>
      </c>
      <c r="T1068" s="136" t="s">
        <v>9233</v>
      </c>
    </row>
    <row r="1069" spans="1:20" s="136" customFormat="1" ht="13.6" x14ac:dyDescent="0.2">
      <c r="A1069" s="136" t="s">
        <v>9230</v>
      </c>
      <c r="B1069" s="147">
        <v>8257</v>
      </c>
      <c r="C1069" s="138" t="s">
        <v>9507</v>
      </c>
      <c r="D1069" s="138" t="s">
        <v>9507</v>
      </c>
      <c r="E1069" s="137" t="s">
        <v>8366</v>
      </c>
      <c r="F1069" s="139"/>
      <c r="G1069" s="136">
        <v>25298481</v>
      </c>
      <c r="H1069" s="136">
        <v>3</v>
      </c>
      <c r="J1069" s="136" t="s">
        <v>8367</v>
      </c>
      <c r="R1069" s="136" t="s">
        <v>9301</v>
      </c>
      <c r="S1069" s="136" t="s">
        <v>8456</v>
      </c>
      <c r="T1069" s="136" t="s">
        <v>9302</v>
      </c>
    </row>
    <row r="1070" spans="1:20" s="136" customFormat="1" ht="13.6" x14ac:dyDescent="0.2">
      <c r="A1070" s="136" t="s">
        <v>9230</v>
      </c>
      <c r="B1070" s="147">
        <v>8258</v>
      </c>
      <c r="C1070" s="138" t="s">
        <v>9508</v>
      </c>
      <c r="D1070" s="138" t="s">
        <v>9508</v>
      </c>
      <c r="E1070" s="137" t="s">
        <v>8366</v>
      </c>
      <c r="F1070" s="139"/>
      <c r="G1070" s="136">
        <v>66475135</v>
      </c>
      <c r="H1070" s="136">
        <v>3</v>
      </c>
      <c r="J1070" s="136" t="s">
        <v>8367</v>
      </c>
    </row>
    <row r="1071" spans="1:20" s="136" customFormat="1" ht="13.6" x14ac:dyDescent="0.2">
      <c r="A1071" s="136" t="s">
        <v>9230</v>
      </c>
      <c r="B1071" s="147">
        <v>8259</v>
      </c>
      <c r="C1071" s="138" t="s">
        <v>9509</v>
      </c>
      <c r="D1071" s="138" t="s">
        <v>9509</v>
      </c>
      <c r="E1071" s="137" t="s">
        <v>8366</v>
      </c>
      <c r="F1071" s="139"/>
      <c r="G1071" s="136">
        <v>16974800</v>
      </c>
      <c r="H1071" s="136">
        <v>2</v>
      </c>
      <c r="J1071" s="136" t="s">
        <v>8367</v>
      </c>
    </row>
    <row r="1072" spans="1:20" s="136" customFormat="1" ht="13.6" x14ac:dyDescent="0.2">
      <c r="A1072" s="136" t="s">
        <v>9230</v>
      </c>
      <c r="B1072" s="147">
        <v>8260</v>
      </c>
      <c r="C1072" s="138" t="s">
        <v>9510</v>
      </c>
      <c r="D1072" s="138" t="s">
        <v>9510</v>
      </c>
      <c r="E1072" s="137" t="s">
        <v>8366</v>
      </c>
      <c r="F1072" s="139"/>
      <c r="G1072" s="136">
        <v>15692417</v>
      </c>
      <c r="H1072" s="136">
        <v>2</v>
      </c>
      <c r="J1072" s="136" t="s">
        <v>8367</v>
      </c>
      <c r="R1072" s="136" t="s">
        <v>9232</v>
      </c>
      <c r="S1072" s="136" t="s">
        <v>8367</v>
      </c>
      <c r="T1072" s="136" t="s">
        <v>9233</v>
      </c>
    </row>
    <row r="1073" spans="1:20" s="136" customFormat="1" ht="13.6" x14ac:dyDescent="0.2">
      <c r="A1073" s="136" t="s">
        <v>9230</v>
      </c>
      <c r="B1073" s="147">
        <v>8261</v>
      </c>
      <c r="C1073" s="138" t="s">
        <v>9511</v>
      </c>
      <c r="D1073" s="138" t="s">
        <v>9511</v>
      </c>
      <c r="E1073" s="137" t="s">
        <v>8366</v>
      </c>
      <c r="F1073" s="139"/>
      <c r="G1073" s="136">
        <v>12646835.000000002</v>
      </c>
      <c r="H1073" s="136">
        <v>2</v>
      </c>
      <c r="J1073" s="136" t="s">
        <v>8456</v>
      </c>
    </row>
    <row r="1074" spans="1:20" s="136" customFormat="1" ht="13.6" x14ac:dyDescent="0.2">
      <c r="A1074" s="136" t="s">
        <v>9230</v>
      </c>
      <c r="B1074" s="147">
        <v>8262</v>
      </c>
      <c r="C1074" s="138" t="s">
        <v>9512</v>
      </c>
      <c r="D1074" s="138" t="s">
        <v>9512</v>
      </c>
      <c r="E1074" s="137" t="s">
        <v>8366</v>
      </c>
      <c r="F1074" s="139"/>
      <c r="G1074" s="136">
        <v>17383636</v>
      </c>
      <c r="H1074" s="136">
        <v>2</v>
      </c>
      <c r="J1074" s="136" t="s">
        <v>8367</v>
      </c>
      <c r="R1074" s="136" t="s">
        <v>9232</v>
      </c>
      <c r="S1074" s="136" t="s">
        <v>8456</v>
      </c>
      <c r="T1074" s="136" t="s">
        <v>9233</v>
      </c>
    </row>
    <row r="1075" spans="1:20" s="136" customFormat="1" ht="13.6" x14ac:dyDescent="0.2">
      <c r="A1075" s="136" t="s">
        <v>9230</v>
      </c>
      <c r="B1075" s="147">
        <v>8263</v>
      </c>
      <c r="C1075" s="138" t="s">
        <v>9513</v>
      </c>
      <c r="D1075" s="138" t="s">
        <v>9513</v>
      </c>
      <c r="E1075" s="137" t="s">
        <v>8366</v>
      </c>
      <c r="F1075" s="139"/>
      <c r="G1075" s="136">
        <v>9260200</v>
      </c>
      <c r="H1075" s="136">
        <v>2</v>
      </c>
      <c r="J1075" s="136" t="s">
        <v>8367</v>
      </c>
      <c r="R1075" s="136" t="s">
        <v>9232</v>
      </c>
      <c r="S1075" s="136" t="s">
        <v>8367</v>
      </c>
      <c r="T1075" s="136" t="s">
        <v>9233</v>
      </c>
    </row>
    <row r="1076" spans="1:20" s="136" customFormat="1" ht="13.6" x14ac:dyDescent="0.2">
      <c r="A1076" s="136" t="s">
        <v>9230</v>
      </c>
      <c r="B1076" s="147">
        <v>8264</v>
      </c>
      <c r="C1076" s="138" t="s">
        <v>9514</v>
      </c>
      <c r="D1076" s="138" t="s">
        <v>9514</v>
      </c>
      <c r="E1076" s="137" t="s">
        <v>8366</v>
      </c>
      <c r="F1076" s="139"/>
      <c r="G1076" s="136">
        <v>7898887.9999999991</v>
      </c>
      <c r="H1076" s="136">
        <v>2</v>
      </c>
      <c r="J1076" s="136" t="s">
        <v>8456</v>
      </c>
      <c r="R1076" s="136" t="s">
        <v>9232</v>
      </c>
      <c r="S1076" s="136" t="s">
        <v>8367</v>
      </c>
      <c r="T1076" s="136" t="s">
        <v>9233</v>
      </c>
    </row>
    <row r="1077" spans="1:20" s="136" customFormat="1" ht="13.6" x14ac:dyDescent="0.2">
      <c r="A1077" s="136" t="s">
        <v>9230</v>
      </c>
      <c r="B1077" s="147">
        <v>8265</v>
      </c>
      <c r="C1077" s="138" t="s">
        <v>9515</v>
      </c>
      <c r="D1077" s="138" t="s">
        <v>9515</v>
      </c>
      <c r="E1077" s="137" t="s">
        <v>8366</v>
      </c>
      <c r="F1077" s="139"/>
      <c r="G1077" s="136">
        <v>6592400</v>
      </c>
      <c r="H1077" s="136">
        <v>2</v>
      </c>
      <c r="J1077" s="136" t="s">
        <v>8367</v>
      </c>
    </row>
    <row r="1078" spans="1:20" s="136" customFormat="1" ht="13.6" x14ac:dyDescent="0.2">
      <c r="A1078" s="136" t="s">
        <v>9230</v>
      </c>
      <c r="B1078" s="147">
        <v>8266</v>
      </c>
      <c r="C1078" s="138" t="s">
        <v>9516</v>
      </c>
      <c r="D1078" s="138" t="s">
        <v>9516</v>
      </c>
      <c r="E1078" s="137" t="s">
        <v>8366</v>
      </c>
      <c r="F1078" s="139"/>
      <c r="G1078" s="136">
        <v>30827366</v>
      </c>
      <c r="H1078" s="136">
        <v>1</v>
      </c>
      <c r="J1078" s="136" t="s">
        <v>8367</v>
      </c>
      <c r="L1078" s="136" t="s">
        <v>9517</v>
      </c>
      <c r="M1078" s="136" t="s">
        <v>8367</v>
      </c>
      <c r="N1078" s="136" t="s">
        <v>9516</v>
      </c>
      <c r="O1078" s="136" t="s">
        <v>9236</v>
      </c>
      <c r="P1078" s="136" t="s">
        <v>8367</v>
      </c>
      <c r="Q1078" s="136" t="s">
        <v>9233</v>
      </c>
      <c r="R1078" s="136" t="s">
        <v>9232</v>
      </c>
      <c r="S1078" s="136" t="s">
        <v>8367</v>
      </c>
      <c r="T1078" s="136" t="s">
        <v>9233</v>
      </c>
    </row>
    <row r="1079" spans="1:20" s="136" customFormat="1" ht="13.6" x14ac:dyDescent="0.2">
      <c r="A1079" s="136" t="s">
        <v>9230</v>
      </c>
      <c r="B1079" s="147">
        <v>8267</v>
      </c>
      <c r="C1079" s="138" t="s">
        <v>9518</v>
      </c>
      <c r="D1079" s="138" t="s">
        <v>9518</v>
      </c>
      <c r="E1079" s="137" t="s">
        <v>8366</v>
      </c>
      <c r="F1079" s="139"/>
      <c r="G1079" s="136">
        <v>28298882</v>
      </c>
      <c r="H1079" s="136">
        <v>2</v>
      </c>
      <c r="J1079" s="136" t="s">
        <v>8367</v>
      </c>
      <c r="R1079" s="136" t="s">
        <v>9232</v>
      </c>
      <c r="S1079" s="136" t="s">
        <v>8367</v>
      </c>
      <c r="T1079" s="136" t="s">
        <v>9233</v>
      </c>
    </row>
    <row r="1080" spans="1:20" s="136" customFormat="1" ht="13.6" x14ac:dyDescent="0.2">
      <c r="A1080" s="136" t="s">
        <v>9230</v>
      </c>
      <c r="B1080" s="147">
        <v>8268</v>
      </c>
      <c r="C1080" s="138" t="s">
        <v>9519</v>
      </c>
      <c r="D1080" s="138" t="s">
        <v>9519</v>
      </c>
      <c r="E1080" s="137" t="s">
        <v>8366</v>
      </c>
      <c r="F1080" s="139"/>
      <c r="G1080" s="136">
        <v>47195757</v>
      </c>
      <c r="H1080" s="136">
        <v>3</v>
      </c>
      <c r="J1080" s="136" t="s">
        <v>8367</v>
      </c>
    </row>
    <row r="1081" spans="1:20" s="136" customFormat="1" ht="13.6" x14ac:dyDescent="0.2">
      <c r="A1081" s="136" t="s">
        <v>9230</v>
      </c>
      <c r="B1081" s="147">
        <v>8269</v>
      </c>
      <c r="C1081" s="138" t="s">
        <v>9520</v>
      </c>
      <c r="D1081" s="138" t="s">
        <v>9520</v>
      </c>
      <c r="E1081" s="137" t="s">
        <v>8366</v>
      </c>
      <c r="F1081" s="139"/>
      <c r="G1081" s="136">
        <v>30513574</v>
      </c>
      <c r="H1081" s="136">
        <v>3</v>
      </c>
      <c r="J1081" s="136" t="s">
        <v>8367</v>
      </c>
    </row>
    <row r="1082" spans="1:20" s="136" customFormat="1" ht="13.6" x14ac:dyDescent="0.2">
      <c r="A1082" s="136" t="s">
        <v>9230</v>
      </c>
      <c r="B1082" s="147">
        <v>8270</v>
      </c>
      <c r="C1082" s="138" t="s">
        <v>9521</v>
      </c>
      <c r="D1082" s="138" t="s">
        <v>9521</v>
      </c>
      <c r="E1082" s="137" t="s">
        <v>8366</v>
      </c>
      <c r="F1082" s="139"/>
      <c r="G1082" s="136">
        <v>43703265</v>
      </c>
      <c r="H1082" s="136">
        <v>2</v>
      </c>
      <c r="J1082" s="136" t="s">
        <v>8456</v>
      </c>
      <c r="R1082" s="136" t="s">
        <v>9232</v>
      </c>
      <c r="S1082" s="136" t="s">
        <v>8367</v>
      </c>
      <c r="T1082" s="136" t="s">
        <v>9233</v>
      </c>
    </row>
    <row r="1083" spans="1:20" s="136" customFormat="1" ht="13.6" x14ac:dyDescent="0.2">
      <c r="A1083" s="136" t="s">
        <v>9230</v>
      </c>
      <c r="B1083" s="147">
        <v>8271</v>
      </c>
      <c r="C1083" s="138" t="s">
        <v>9522</v>
      </c>
      <c r="D1083" s="138" t="s">
        <v>9522</v>
      </c>
      <c r="E1083" s="137" t="s">
        <v>8366</v>
      </c>
      <c r="F1083" s="139"/>
      <c r="G1083" s="136">
        <v>13674632</v>
      </c>
      <c r="H1083" s="136">
        <v>3</v>
      </c>
      <c r="J1083" s="136" t="s">
        <v>8367</v>
      </c>
    </row>
    <row r="1084" spans="1:20" s="136" customFormat="1" ht="13.6" x14ac:dyDescent="0.2">
      <c r="A1084" s="136" t="s">
        <v>9230</v>
      </c>
      <c r="B1084" s="147">
        <v>8272</v>
      </c>
      <c r="C1084" s="138" t="s">
        <v>9523</v>
      </c>
      <c r="D1084" s="138" t="s">
        <v>9523</v>
      </c>
      <c r="E1084" s="137" t="s">
        <v>8366</v>
      </c>
      <c r="F1084" s="139"/>
      <c r="G1084" s="136">
        <v>30863200</v>
      </c>
      <c r="H1084" s="136">
        <v>3</v>
      </c>
      <c r="J1084" s="136" t="s">
        <v>8367</v>
      </c>
    </row>
    <row r="1085" spans="1:20" s="136" customFormat="1" ht="13.6" x14ac:dyDescent="0.2">
      <c r="A1085" s="136" t="s">
        <v>9230</v>
      </c>
      <c r="B1085" s="147">
        <v>8273</v>
      </c>
      <c r="C1085" s="138" t="s">
        <v>9524</v>
      </c>
      <c r="D1085" s="138" t="s">
        <v>9524</v>
      </c>
      <c r="E1085" s="137" t="s">
        <v>8366</v>
      </c>
      <c r="F1085" s="139"/>
      <c r="G1085" s="136">
        <v>55911069</v>
      </c>
      <c r="H1085" s="136">
        <v>3</v>
      </c>
      <c r="J1085" s="136" t="s">
        <v>8367</v>
      </c>
      <c r="R1085" s="136" t="s">
        <v>9232</v>
      </c>
      <c r="S1085" s="136" t="s">
        <v>8367</v>
      </c>
      <c r="T1085" s="136" t="s">
        <v>9233</v>
      </c>
    </row>
    <row r="1086" spans="1:20" s="136" customFormat="1" ht="13.6" x14ac:dyDescent="0.2">
      <c r="A1086" s="136" t="s">
        <v>9230</v>
      </c>
      <c r="B1086" s="147">
        <v>8274</v>
      </c>
      <c r="C1086" s="138" t="s">
        <v>9525</v>
      </c>
      <c r="D1086" s="138" t="s">
        <v>9525</v>
      </c>
      <c r="E1086" s="137" t="s">
        <v>8366</v>
      </c>
      <c r="F1086" s="139"/>
      <c r="G1086" s="136">
        <v>23613600</v>
      </c>
      <c r="H1086" s="136">
        <v>2</v>
      </c>
      <c r="J1086" s="136" t="s">
        <v>8367</v>
      </c>
    </row>
    <row r="1087" spans="1:20" s="136" customFormat="1" ht="13.6" x14ac:dyDescent="0.2">
      <c r="A1087" s="136" t="s">
        <v>9230</v>
      </c>
      <c r="B1087" s="147">
        <v>8275</v>
      </c>
      <c r="C1087" s="138" t="s">
        <v>9526</v>
      </c>
      <c r="D1087" s="138" t="s">
        <v>9526</v>
      </c>
      <c r="E1087" s="137" t="s">
        <v>8366</v>
      </c>
      <c r="F1087" s="139"/>
      <c r="G1087" s="136">
        <v>18896100</v>
      </c>
      <c r="H1087" s="136">
        <v>3</v>
      </c>
      <c r="J1087" s="136" t="s">
        <v>8367</v>
      </c>
    </row>
    <row r="1088" spans="1:20" s="136" customFormat="1" ht="13.6" x14ac:dyDescent="0.2">
      <c r="A1088" s="136" t="s">
        <v>9230</v>
      </c>
      <c r="B1088" s="147">
        <v>8276</v>
      </c>
      <c r="C1088" s="138" t="s">
        <v>9527</v>
      </c>
      <c r="D1088" s="138" t="s">
        <v>9527</v>
      </c>
      <c r="E1088" s="137" t="s">
        <v>8366</v>
      </c>
      <c r="F1088" s="139"/>
      <c r="G1088" s="136">
        <v>43501800</v>
      </c>
      <c r="H1088" s="136">
        <v>3</v>
      </c>
      <c r="J1088" s="136" t="s">
        <v>8367</v>
      </c>
    </row>
    <row r="1089" spans="1:20" s="136" customFormat="1" ht="13.6" x14ac:dyDescent="0.2">
      <c r="A1089" s="136" t="s">
        <v>9230</v>
      </c>
      <c r="B1089" s="147">
        <v>8277</v>
      </c>
      <c r="C1089" s="138" t="s">
        <v>9528</v>
      </c>
      <c r="D1089" s="138" t="s">
        <v>9528</v>
      </c>
      <c r="E1089" s="137" t="s">
        <v>8366</v>
      </c>
      <c r="F1089" s="139"/>
      <c r="G1089" s="136">
        <v>29304033</v>
      </c>
      <c r="H1089" s="136">
        <v>3</v>
      </c>
      <c r="J1089" s="136" t="s">
        <v>8367</v>
      </c>
    </row>
    <row r="1090" spans="1:20" s="136" customFormat="1" ht="13.6" x14ac:dyDescent="0.2">
      <c r="A1090" s="136" t="s">
        <v>9230</v>
      </c>
      <c r="B1090" s="147">
        <v>8278</v>
      </c>
      <c r="C1090" s="138" t="s">
        <v>9529</v>
      </c>
      <c r="D1090" s="138" t="s">
        <v>9529</v>
      </c>
      <c r="E1090" s="137" t="s">
        <v>8366</v>
      </c>
      <c r="F1090" s="139"/>
      <c r="G1090" s="136">
        <v>27359839</v>
      </c>
      <c r="H1090" s="136">
        <v>2</v>
      </c>
      <c r="J1090" s="136" t="s">
        <v>8367</v>
      </c>
    </row>
    <row r="1091" spans="1:20" s="136" customFormat="1" ht="13.6" x14ac:dyDescent="0.2">
      <c r="A1091" s="136" t="s">
        <v>9230</v>
      </c>
      <c r="B1091" s="147">
        <v>8279</v>
      </c>
      <c r="C1091" s="138" t="s">
        <v>9530</v>
      </c>
      <c r="D1091" s="138" t="s">
        <v>9530</v>
      </c>
      <c r="E1091" s="137" t="s">
        <v>8366</v>
      </c>
      <c r="F1091" s="139"/>
      <c r="G1091" s="136">
        <v>70291574</v>
      </c>
      <c r="H1091" s="136">
        <v>1</v>
      </c>
      <c r="J1091" s="136" t="s">
        <v>8367</v>
      </c>
      <c r="L1091" s="136" t="s">
        <v>9531</v>
      </c>
      <c r="M1091" s="136" t="s">
        <v>8367</v>
      </c>
      <c r="N1091" s="136" t="s">
        <v>9530</v>
      </c>
      <c r="O1091" s="136" t="s">
        <v>9236</v>
      </c>
      <c r="P1091" s="136" t="s">
        <v>8367</v>
      </c>
      <c r="Q1091" s="136" t="s">
        <v>9233</v>
      </c>
      <c r="R1091" s="136" t="s">
        <v>9232</v>
      </c>
      <c r="S1091" s="136" t="s">
        <v>8367</v>
      </c>
      <c r="T1091" s="136" t="s">
        <v>9233</v>
      </c>
    </row>
    <row r="1092" spans="1:20" s="136" customFormat="1" ht="13.6" x14ac:dyDescent="0.2">
      <c r="A1092" s="136" t="s">
        <v>9230</v>
      </c>
      <c r="B1092" s="147">
        <v>8280</v>
      </c>
      <c r="C1092" s="138" t="s">
        <v>9532</v>
      </c>
      <c r="D1092" s="138" t="s">
        <v>9532</v>
      </c>
      <c r="E1092" s="137" t="s">
        <v>8366</v>
      </c>
      <c r="F1092" s="139"/>
      <c r="G1092" s="136">
        <v>32790300.000000004</v>
      </c>
      <c r="H1092" s="136">
        <v>3</v>
      </c>
      <c r="J1092" s="136" t="s">
        <v>8367</v>
      </c>
    </row>
    <row r="1093" spans="1:20" s="136" customFormat="1" ht="13.6" x14ac:dyDescent="0.2">
      <c r="A1093" s="136" t="s">
        <v>9230</v>
      </c>
      <c r="B1093" s="147">
        <v>8281</v>
      </c>
      <c r="C1093" s="138" t="s">
        <v>9533</v>
      </c>
      <c r="D1093" s="138" t="s">
        <v>9533</v>
      </c>
      <c r="E1093" s="137" t="s">
        <v>8366</v>
      </c>
      <c r="F1093" s="139"/>
      <c r="G1093" s="136">
        <v>6717183</v>
      </c>
      <c r="H1093" s="136">
        <v>1</v>
      </c>
      <c r="J1093" s="136" t="s">
        <v>8456</v>
      </c>
      <c r="O1093" s="136" t="s">
        <v>9236</v>
      </c>
      <c r="P1093" s="136" t="s">
        <v>8367</v>
      </c>
      <c r="Q1093" s="136" t="s">
        <v>9233</v>
      </c>
      <c r="R1093" s="136" t="s">
        <v>9232</v>
      </c>
      <c r="S1093" s="136" t="s">
        <v>8367</v>
      </c>
      <c r="T1093" s="136" t="s">
        <v>9233</v>
      </c>
    </row>
    <row r="1094" spans="1:20" s="136" customFormat="1" ht="13.6" x14ac:dyDescent="0.2">
      <c r="A1094" s="136" t="s">
        <v>9230</v>
      </c>
      <c r="B1094" s="147">
        <v>8282</v>
      </c>
      <c r="C1094" s="138" t="s">
        <v>9534</v>
      </c>
      <c r="D1094" s="138" t="s">
        <v>9534</v>
      </c>
      <c r="E1094" s="137" t="s">
        <v>8366</v>
      </c>
      <c r="F1094" s="139"/>
      <c r="G1094" s="136">
        <v>7935567</v>
      </c>
      <c r="H1094" s="136">
        <v>1</v>
      </c>
      <c r="J1094" s="136" t="s">
        <v>8456</v>
      </c>
      <c r="O1094" s="136" t="s">
        <v>9236</v>
      </c>
      <c r="P1094" s="136" t="s">
        <v>8367</v>
      </c>
      <c r="Q1094" s="136" t="s">
        <v>9233</v>
      </c>
      <c r="R1094" s="136" t="s">
        <v>9232</v>
      </c>
      <c r="S1094" s="136" t="s">
        <v>8367</v>
      </c>
      <c r="T1094" s="136" t="s">
        <v>9233</v>
      </c>
    </row>
    <row r="1095" spans="1:20" s="136" customFormat="1" ht="13.6" x14ac:dyDescent="0.2">
      <c r="A1095" s="136" t="s">
        <v>9230</v>
      </c>
      <c r="B1095" s="147">
        <v>8283</v>
      </c>
      <c r="C1095" s="138" t="s">
        <v>9535</v>
      </c>
      <c r="D1095" s="138" t="s">
        <v>9535</v>
      </c>
      <c r="E1095" s="137" t="s">
        <v>8366</v>
      </c>
      <c r="F1095" s="139"/>
      <c r="G1095" s="136">
        <v>16503833</v>
      </c>
      <c r="H1095" s="136">
        <v>2</v>
      </c>
      <c r="J1095" s="136" t="s">
        <v>8367</v>
      </c>
    </row>
    <row r="1096" spans="1:20" s="136" customFormat="1" ht="13.6" x14ac:dyDescent="0.2">
      <c r="A1096" s="136" t="s">
        <v>9230</v>
      </c>
      <c r="B1096" s="147">
        <v>8284</v>
      </c>
      <c r="C1096" s="138" t="s">
        <v>9536</v>
      </c>
      <c r="D1096" s="138" t="s">
        <v>9536</v>
      </c>
      <c r="E1096" s="137" t="s">
        <v>8366</v>
      </c>
      <c r="F1096" s="139"/>
      <c r="G1096" s="136">
        <v>84597729.999999985</v>
      </c>
      <c r="H1096" s="136">
        <v>2</v>
      </c>
      <c r="J1096" s="136" t="s">
        <v>8456</v>
      </c>
    </row>
    <row r="1097" spans="1:20" s="136" customFormat="1" ht="13.6" x14ac:dyDescent="0.2">
      <c r="A1097" s="136" t="s">
        <v>9230</v>
      </c>
      <c r="B1097" s="147">
        <v>8285</v>
      </c>
      <c r="C1097" s="138" t="s">
        <v>9537</v>
      </c>
      <c r="D1097" s="138" t="s">
        <v>9537</v>
      </c>
      <c r="E1097" s="137" t="s">
        <v>8366</v>
      </c>
      <c r="F1097" s="139"/>
      <c r="G1097" s="136">
        <v>13516000</v>
      </c>
      <c r="H1097" s="136">
        <v>2</v>
      </c>
      <c r="J1097" s="136" t="s">
        <v>8367</v>
      </c>
    </row>
    <row r="1098" spans="1:20" s="136" customFormat="1" ht="13.6" x14ac:dyDescent="0.2">
      <c r="A1098" s="136" t="s">
        <v>9230</v>
      </c>
      <c r="B1098" s="147">
        <v>8286</v>
      </c>
      <c r="C1098" s="138" t="s">
        <v>9538</v>
      </c>
      <c r="D1098" s="138" t="s">
        <v>9538</v>
      </c>
      <c r="E1098" s="137" t="s">
        <v>8366</v>
      </c>
      <c r="F1098" s="139"/>
      <c r="G1098" s="136">
        <v>14945400</v>
      </c>
      <c r="H1098" s="136">
        <v>2</v>
      </c>
      <c r="J1098" s="136" t="s">
        <v>8367</v>
      </c>
      <c r="R1098" s="136" t="s">
        <v>9301</v>
      </c>
      <c r="S1098" s="136" t="s">
        <v>8456</v>
      </c>
      <c r="T1098" s="138" t="s">
        <v>9302</v>
      </c>
    </row>
    <row r="1099" spans="1:20" s="136" customFormat="1" ht="13.6" x14ac:dyDescent="0.2">
      <c r="A1099" s="136" t="s">
        <v>9230</v>
      </c>
      <c r="B1099" s="147">
        <v>8287</v>
      </c>
      <c r="C1099" s="138" t="s">
        <v>9539</v>
      </c>
      <c r="D1099" s="138" t="s">
        <v>9539</v>
      </c>
      <c r="E1099" s="137" t="s">
        <v>8366</v>
      </c>
      <c r="F1099" s="139"/>
      <c r="G1099" s="136">
        <v>23686322</v>
      </c>
      <c r="H1099" s="136">
        <v>3</v>
      </c>
      <c r="J1099" s="136" t="s">
        <v>8367</v>
      </c>
    </row>
    <row r="1100" spans="1:20" s="136" customFormat="1" ht="13.6" x14ac:dyDescent="0.2">
      <c r="A1100" s="136" t="s">
        <v>9230</v>
      </c>
      <c r="B1100" s="147">
        <v>8288</v>
      </c>
      <c r="C1100" s="138" t="s">
        <v>9540</v>
      </c>
      <c r="D1100" s="138" t="s">
        <v>9540</v>
      </c>
      <c r="E1100" s="137" t="s">
        <v>8366</v>
      </c>
      <c r="F1100" s="139"/>
      <c r="G1100" s="136">
        <v>37191800</v>
      </c>
      <c r="H1100" s="136">
        <v>3</v>
      </c>
      <c r="J1100" s="136" t="s">
        <v>8367</v>
      </c>
    </row>
    <row r="1101" spans="1:20" s="136" customFormat="1" ht="13.6" x14ac:dyDescent="0.2">
      <c r="A1101" s="136" t="s">
        <v>9230</v>
      </c>
      <c r="B1101" s="147">
        <v>8289</v>
      </c>
      <c r="C1101" s="138" t="s">
        <v>9541</v>
      </c>
      <c r="D1101" s="138" t="s">
        <v>9541</v>
      </c>
      <c r="E1101" s="137" t="s">
        <v>8366</v>
      </c>
      <c r="F1101" s="139"/>
      <c r="G1101" s="136">
        <v>13690505</v>
      </c>
      <c r="H1101" s="136">
        <v>2</v>
      </c>
      <c r="J1101" s="136" t="s">
        <v>8367</v>
      </c>
      <c r="R1101" s="136" t="s">
        <v>9232</v>
      </c>
      <c r="S1101" s="136" t="s">
        <v>8367</v>
      </c>
      <c r="T1101" s="136" t="s">
        <v>9233</v>
      </c>
    </row>
    <row r="1102" spans="1:20" s="136" customFormat="1" ht="13.6" x14ac:dyDescent="0.2">
      <c r="A1102" s="136" t="s">
        <v>9230</v>
      </c>
      <c r="B1102" s="147">
        <v>8290</v>
      </c>
      <c r="C1102" s="138" t="s">
        <v>9542</v>
      </c>
      <c r="D1102" s="138" t="s">
        <v>9542</v>
      </c>
      <c r="E1102" s="137" t="s">
        <v>8366</v>
      </c>
      <c r="F1102" s="139"/>
      <c r="G1102" s="136">
        <v>7388042</v>
      </c>
      <c r="H1102" s="136">
        <v>3</v>
      </c>
      <c r="J1102" s="136" t="s">
        <v>8367</v>
      </c>
      <c r="R1102" s="136" t="s">
        <v>9232</v>
      </c>
      <c r="S1102" s="136" t="s">
        <v>8367</v>
      </c>
      <c r="T1102" s="136" t="s">
        <v>9233</v>
      </c>
    </row>
    <row r="1103" spans="1:20" s="136" customFormat="1" ht="13.6" x14ac:dyDescent="0.2">
      <c r="A1103" s="136" t="s">
        <v>9230</v>
      </c>
      <c r="B1103" s="147">
        <v>8291</v>
      </c>
      <c r="C1103" s="138" t="s">
        <v>9543</v>
      </c>
      <c r="D1103" s="138" t="s">
        <v>9543</v>
      </c>
      <c r="E1103" s="137" t="s">
        <v>8366</v>
      </c>
      <c r="F1103" s="139"/>
      <c r="G1103" s="136">
        <v>40440362</v>
      </c>
      <c r="H1103" s="136">
        <v>3</v>
      </c>
      <c r="J1103" s="136" t="s">
        <v>8367</v>
      </c>
      <c r="R1103" s="136" t="s">
        <v>9232</v>
      </c>
      <c r="S1103" s="136" t="s">
        <v>8367</v>
      </c>
      <c r="T1103" s="136" t="s">
        <v>9233</v>
      </c>
    </row>
    <row r="1104" spans="1:20" s="136" customFormat="1" ht="13.6" x14ac:dyDescent="0.2">
      <c r="A1104" s="136" t="s">
        <v>9230</v>
      </c>
      <c r="B1104" s="147">
        <v>8292</v>
      </c>
      <c r="C1104" s="138" t="s">
        <v>9544</v>
      </c>
      <c r="D1104" s="138" t="s">
        <v>9544</v>
      </c>
      <c r="E1104" s="137" t="s">
        <v>8366</v>
      </c>
      <c r="F1104" s="139"/>
      <c r="G1104" s="136">
        <v>6431300</v>
      </c>
      <c r="H1104" s="136">
        <v>2</v>
      </c>
      <c r="J1104" s="136" t="s">
        <v>8367</v>
      </c>
    </row>
    <row r="1105" spans="1:20" s="136" customFormat="1" ht="13.6" x14ac:dyDescent="0.2">
      <c r="A1105" s="136" t="s">
        <v>9230</v>
      </c>
      <c r="B1105" s="147">
        <v>8293</v>
      </c>
      <c r="C1105" s="138" t="s">
        <v>9545</v>
      </c>
      <c r="D1105" s="138" t="s">
        <v>9545</v>
      </c>
      <c r="E1105" s="137" t="s">
        <v>8366</v>
      </c>
      <c r="F1105" s="139"/>
      <c r="G1105" s="136">
        <v>28061100</v>
      </c>
      <c r="H1105" s="136">
        <v>3</v>
      </c>
      <c r="J1105" s="136" t="s">
        <v>8367</v>
      </c>
    </row>
    <row r="1106" spans="1:20" s="136" customFormat="1" ht="13.6" x14ac:dyDescent="0.2">
      <c r="A1106" s="136" t="s">
        <v>9230</v>
      </c>
      <c r="B1106" s="147">
        <v>8294</v>
      </c>
      <c r="C1106" s="138" t="s">
        <v>9546</v>
      </c>
      <c r="D1106" s="138" t="s">
        <v>9546</v>
      </c>
      <c r="E1106" s="137" t="s">
        <v>8366</v>
      </c>
      <c r="F1106" s="139"/>
      <c r="G1106" s="136">
        <v>22170000</v>
      </c>
      <c r="H1106" s="136">
        <v>3</v>
      </c>
      <c r="J1106" s="136" t="s">
        <v>8456</v>
      </c>
      <c r="R1106" s="136" t="s">
        <v>9232</v>
      </c>
      <c r="S1106" s="136" t="s">
        <v>8367</v>
      </c>
      <c r="T1106" s="136" t="s">
        <v>9233</v>
      </c>
    </row>
    <row r="1107" spans="1:20" s="136" customFormat="1" ht="13.6" x14ac:dyDescent="0.2">
      <c r="A1107" s="136" t="s">
        <v>9230</v>
      </c>
      <c r="B1107" s="147">
        <v>8295</v>
      </c>
      <c r="C1107" s="138" t="s">
        <v>9547</v>
      </c>
      <c r="D1107" s="138" t="s">
        <v>9547</v>
      </c>
      <c r="E1107" s="137" t="s">
        <v>8366</v>
      </c>
      <c r="F1107" s="139"/>
      <c r="G1107" s="136">
        <v>23813395.999999996</v>
      </c>
      <c r="H1107" s="136">
        <v>2</v>
      </c>
      <c r="J1107" s="136" t="s">
        <v>8367</v>
      </c>
      <c r="R1107" s="136" t="s">
        <v>9232</v>
      </c>
      <c r="S1107" s="136" t="s">
        <v>8367</v>
      </c>
      <c r="T1107" s="136" t="s">
        <v>9233</v>
      </c>
    </row>
    <row r="1108" spans="1:20" s="136" customFormat="1" ht="13.6" x14ac:dyDescent="0.2">
      <c r="A1108" s="136" t="s">
        <v>9230</v>
      </c>
      <c r="B1108" s="147">
        <v>8296</v>
      </c>
      <c r="C1108" s="138" t="s">
        <v>9548</v>
      </c>
      <c r="D1108" s="138" t="s">
        <v>9548</v>
      </c>
      <c r="E1108" s="137" t="s">
        <v>8366</v>
      </c>
      <c r="F1108" s="139"/>
      <c r="G1108" s="136">
        <v>10605270</v>
      </c>
      <c r="H1108" s="136">
        <v>2</v>
      </c>
      <c r="J1108" s="136" t="s">
        <v>8456</v>
      </c>
      <c r="R1108" s="136" t="s">
        <v>9232</v>
      </c>
      <c r="S1108" s="136" t="s">
        <v>8367</v>
      </c>
      <c r="T1108" s="136" t="s">
        <v>9233</v>
      </c>
    </row>
    <row r="1109" spans="1:20" s="136" customFormat="1" ht="13.6" x14ac:dyDescent="0.2">
      <c r="A1109" s="136" t="s">
        <v>9230</v>
      </c>
      <c r="B1109" s="147">
        <v>8297</v>
      </c>
      <c r="C1109" s="138" t="s">
        <v>9549</v>
      </c>
      <c r="D1109" s="138" t="s">
        <v>9549</v>
      </c>
      <c r="E1109" s="137" t="s">
        <v>8366</v>
      </c>
      <c r="F1109" s="139"/>
      <c r="G1109" s="136">
        <v>38973000</v>
      </c>
      <c r="H1109" s="136">
        <v>3</v>
      </c>
      <c r="J1109" s="136" t="s">
        <v>8367</v>
      </c>
    </row>
    <row r="1110" spans="1:20" s="136" customFormat="1" ht="13.6" x14ac:dyDescent="0.2">
      <c r="A1110" s="136" t="s">
        <v>9230</v>
      </c>
      <c r="B1110" s="147">
        <v>8298</v>
      </c>
      <c r="C1110" s="138" t="s">
        <v>9550</v>
      </c>
      <c r="D1110" s="138" t="s">
        <v>9550</v>
      </c>
      <c r="E1110" s="137" t="s">
        <v>8366</v>
      </c>
      <c r="F1110" s="139"/>
      <c r="G1110" s="136">
        <v>30794448.000000004</v>
      </c>
      <c r="H1110" s="136">
        <v>2</v>
      </c>
      <c r="J1110" s="136" t="s">
        <v>8367</v>
      </c>
    </row>
    <row r="1111" spans="1:20" s="136" customFormat="1" ht="13.6" x14ac:dyDescent="0.2">
      <c r="A1111" s="136" t="s">
        <v>9230</v>
      </c>
      <c r="B1111" s="147">
        <v>8299</v>
      </c>
      <c r="C1111" s="138" t="s">
        <v>9551</v>
      </c>
      <c r="D1111" s="138" t="s">
        <v>9551</v>
      </c>
      <c r="E1111" s="137" t="s">
        <v>8366</v>
      </c>
      <c r="F1111" s="139"/>
      <c r="G1111" s="136">
        <v>22450760</v>
      </c>
      <c r="H1111" s="136">
        <v>3</v>
      </c>
      <c r="J1111" s="136" t="s">
        <v>8367</v>
      </c>
    </row>
    <row r="1112" spans="1:20" s="136" customFormat="1" ht="13.6" x14ac:dyDescent="0.2">
      <c r="A1112" s="136" t="s">
        <v>9230</v>
      </c>
      <c r="B1112" s="147">
        <v>8300</v>
      </c>
      <c r="C1112" s="138" t="s">
        <v>9552</v>
      </c>
      <c r="D1112" s="138" t="s">
        <v>9552</v>
      </c>
      <c r="E1112" s="137" t="s">
        <v>8366</v>
      </c>
      <c r="F1112" s="139"/>
      <c r="G1112" s="136">
        <v>20077561</v>
      </c>
      <c r="H1112" s="136">
        <v>3</v>
      </c>
      <c r="J1112" s="136" t="s">
        <v>8367</v>
      </c>
      <c r="R1112" s="136" t="s">
        <v>9232</v>
      </c>
      <c r="S1112" s="136" t="s">
        <v>8367</v>
      </c>
      <c r="T1112" s="136" t="s">
        <v>9233</v>
      </c>
    </row>
    <row r="1113" spans="1:20" s="136" customFormat="1" ht="13.6" x14ac:dyDescent="0.2">
      <c r="A1113" s="136" t="s">
        <v>9230</v>
      </c>
      <c r="B1113" s="147">
        <v>8301</v>
      </c>
      <c r="C1113" s="138" t="s">
        <v>9553</v>
      </c>
      <c r="D1113" s="138" t="s">
        <v>9553</v>
      </c>
      <c r="E1113" s="137" t="s">
        <v>8366</v>
      </c>
      <c r="F1113" s="139"/>
      <c r="G1113" s="136">
        <v>20064806</v>
      </c>
      <c r="H1113" s="136">
        <v>1</v>
      </c>
      <c r="J1113" s="136" t="s">
        <v>8456</v>
      </c>
      <c r="L1113" s="136" t="s">
        <v>9554</v>
      </c>
      <c r="M1113" s="136" t="s">
        <v>8367</v>
      </c>
      <c r="N1113" s="136" t="s">
        <v>9553</v>
      </c>
      <c r="O1113" s="136" t="s">
        <v>9236</v>
      </c>
      <c r="P1113" s="136" t="s">
        <v>8367</v>
      </c>
      <c r="Q1113" s="136" t="s">
        <v>9233</v>
      </c>
      <c r="R1113" s="136" t="s">
        <v>9232</v>
      </c>
      <c r="S1113" s="136" t="s">
        <v>8367</v>
      </c>
      <c r="T1113" s="136" t="s">
        <v>9233</v>
      </c>
    </row>
    <row r="1114" spans="1:20" s="136" customFormat="1" ht="13.6" x14ac:dyDescent="0.2">
      <c r="A1114" s="136" t="s">
        <v>9230</v>
      </c>
      <c r="B1114" s="147">
        <v>8302</v>
      </c>
      <c r="C1114" s="138" t="s">
        <v>9555</v>
      </c>
      <c r="D1114" s="138" t="s">
        <v>9555</v>
      </c>
      <c r="E1114" s="137" t="s">
        <v>8366</v>
      </c>
      <c r="F1114" s="139"/>
      <c r="G1114" s="136">
        <v>10484400</v>
      </c>
      <c r="H1114" s="136">
        <v>1</v>
      </c>
      <c r="J1114" s="136" t="s">
        <v>8367</v>
      </c>
      <c r="O1114" s="136" t="s">
        <v>9346</v>
      </c>
      <c r="P1114" s="136" t="s">
        <v>8456</v>
      </c>
      <c r="Q1114" s="136" t="s">
        <v>9233</v>
      </c>
      <c r="R1114" s="136" t="s">
        <v>9301</v>
      </c>
      <c r="S1114" s="136" t="s">
        <v>8456</v>
      </c>
      <c r="T1114" s="138" t="s">
        <v>9302</v>
      </c>
    </row>
    <row r="1115" spans="1:20" s="136" customFormat="1" ht="13.6" x14ac:dyDescent="0.2">
      <c r="A1115" s="136" t="s">
        <v>9230</v>
      </c>
      <c r="B1115" s="147">
        <v>8303</v>
      </c>
      <c r="C1115" s="138" t="s">
        <v>9556</v>
      </c>
      <c r="D1115" s="138" t="s">
        <v>9556</v>
      </c>
      <c r="E1115" s="137" t="s">
        <v>8366</v>
      </c>
      <c r="F1115" s="139"/>
      <c r="G1115" s="136">
        <v>58027299.999999993</v>
      </c>
      <c r="H1115" s="136">
        <v>3</v>
      </c>
      <c r="J1115" s="136" t="s">
        <v>8367</v>
      </c>
    </row>
    <row r="1116" spans="1:20" s="136" customFormat="1" ht="13.6" x14ac:dyDescent="0.2">
      <c r="A1116" s="136" t="s">
        <v>9230</v>
      </c>
      <c r="B1116" s="147">
        <v>8304</v>
      </c>
      <c r="C1116" s="138" t="s">
        <v>9557</v>
      </c>
      <c r="D1116" s="138" t="s">
        <v>9557</v>
      </c>
      <c r="E1116" s="137" t="s">
        <v>8366</v>
      </c>
      <c r="F1116" s="139"/>
      <c r="G1116" s="136">
        <v>9332448</v>
      </c>
      <c r="H1116" s="136">
        <v>3</v>
      </c>
      <c r="J1116" s="136" t="s">
        <v>8367</v>
      </c>
    </row>
    <row r="1117" spans="1:20" s="136" customFormat="1" ht="13.6" x14ac:dyDescent="0.2">
      <c r="A1117" s="136" t="s">
        <v>9230</v>
      </c>
      <c r="B1117" s="147">
        <v>8305</v>
      </c>
      <c r="C1117" s="138" t="s">
        <v>9558</v>
      </c>
      <c r="D1117" s="138" t="s">
        <v>9558</v>
      </c>
      <c r="E1117" s="137" t="s">
        <v>8366</v>
      </c>
      <c r="F1117" s="139"/>
      <c r="G1117" s="136">
        <v>19912483</v>
      </c>
      <c r="H1117" s="136">
        <v>2</v>
      </c>
      <c r="J1117" s="136" t="s">
        <v>8367</v>
      </c>
    </row>
    <row r="1118" spans="1:20" s="136" customFormat="1" ht="13.6" x14ac:dyDescent="0.2">
      <c r="A1118" s="136" t="s">
        <v>9230</v>
      </c>
      <c r="B1118" s="147">
        <v>8306</v>
      </c>
      <c r="C1118" s="138" t="s">
        <v>9559</v>
      </c>
      <c r="D1118" s="138" t="s">
        <v>9559</v>
      </c>
      <c r="E1118" s="137" t="s">
        <v>8366</v>
      </c>
      <c r="F1118" s="139"/>
      <c r="G1118" s="136">
        <v>5821799.9999999991</v>
      </c>
      <c r="H1118" s="136">
        <v>3</v>
      </c>
      <c r="J1118" s="136" t="s">
        <v>8456</v>
      </c>
    </row>
    <row r="1119" spans="1:20" s="136" customFormat="1" ht="13.6" x14ac:dyDescent="0.2">
      <c r="A1119" s="136" t="s">
        <v>9230</v>
      </c>
      <c r="B1119" s="147">
        <v>8307</v>
      </c>
      <c r="C1119" s="138" t="s">
        <v>9560</v>
      </c>
      <c r="D1119" s="138" t="s">
        <v>9560</v>
      </c>
      <c r="E1119" s="137" t="s">
        <v>8366</v>
      </c>
      <c r="F1119" s="139"/>
      <c r="G1119" s="136">
        <v>33865091</v>
      </c>
      <c r="H1119" s="136">
        <v>1</v>
      </c>
      <c r="J1119" s="136" t="s">
        <v>8456</v>
      </c>
      <c r="L1119" s="136" t="s">
        <v>9561</v>
      </c>
      <c r="M1119" s="136" t="s">
        <v>8367</v>
      </c>
      <c r="N1119" s="136" t="s">
        <v>9560</v>
      </c>
      <c r="R1119" s="136" t="s">
        <v>9232</v>
      </c>
      <c r="S1119" s="136" t="s">
        <v>8367</v>
      </c>
      <c r="T1119" s="136" t="s">
        <v>9233</v>
      </c>
    </row>
    <row r="1120" spans="1:20" s="136" customFormat="1" ht="13.6" x14ac:dyDescent="0.2">
      <c r="A1120" s="136" t="s">
        <v>9230</v>
      </c>
      <c r="B1120" s="147">
        <v>8308</v>
      </c>
      <c r="C1120" s="138" t="s">
        <v>9562</v>
      </c>
      <c r="D1120" s="138" t="s">
        <v>9562</v>
      </c>
      <c r="E1120" s="137" t="s">
        <v>8366</v>
      </c>
      <c r="F1120" s="139"/>
      <c r="G1120" s="136">
        <v>67207500</v>
      </c>
      <c r="H1120" s="136">
        <v>3</v>
      </c>
      <c r="J1120" s="136" t="s">
        <v>8367</v>
      </c>
    </row>
    <row r="1121" spans="1:20" s="136" customFormat="1" ht="13.6" x14ac:dyDescent="0.2">
      <c r="A1121" s="136" t="s">
        <v>9230</v>
      </c>
      <c r="B1121" s="147">
        <v>8901</v>
      </c>
      <c r="C1121" s="138" t="s">
        <v>9563</v>
      </c>
      <c r="D1121" s="138" t="s">
        <v>9563</v>
      </c>
      <c r="E1121" s="137" t="s">
        <v>8366</v>
      </c>
      <c r="F1121" s="139"/>
      <c r="G1121" s="136">
        <v>47821341</v>
      </c>
      <c r="H1121" s="136">
        <v>3</v>
      </c>
      <c r="J1121" s="136" t="s">
        <v>8367</v>
      </c>
    </row>
    <row r="1122" spans="1:20" s="136" customFormat="1" ht="13.6" x14ac:dyDescent="0.2">
      <c r="A1122" s="136" t="s">
        <v>9230</v>
      </c>
      <c r="B1122" s="147">
        <v>8902</v>
      </c>
      <c r="C1122" s="138" t="s">
        <v>9564</v>
      </c>
      <c r="D1122" s="138" t="s">
        <v>9564</v>
      </c>
      <c r="E1122" s="137" t="s">
        <v>8366</v>
      </c>
      <c r="F1122" s="139"/>
      <c r="G1122" s="136">
        <v>15522239</v>
      </c>
      <c r="H1122" s="136">
        <v>2</v>
      </c>
      <c r="J1122" s="136" t="s">
        <v>8456</v>
      </c>
      <c r="R1122" s="136" t="s">
        <v>9232</v>
      </c>
      <c r="S1122" s="136" t="s">
        <v>8367</v>
      </c>
      <c r="T1122" s="136" t="s">
        <v>9233</v>
      </c>
    </row>
    <row r="1123" spans="1:20" s="136" customFormat="1" ht="13.6" x14ac:dyDescent="0.2">
      <c r="A1123" s="136" t="s">
        <v>9230</v>
      </c>
      <c r="B1123" s="147">
        <v>8903</v>
      </c>
      <c r="C1123" s="138" t="s">
        <v>9565</v>
      </c>
      <c r="D1123" s="138" t="s">
        <v>9565</v>
      </c>
      <c r="E1123" s="137" t="s">
        <v>8366</v>
      </c>
      <c r="F1123" s="139"/>
      <c r="G1123" s="136">
        <v>11649902</v>
      </c>
      <c r="H1123" s="136">
        <v>3</v>
      </c>
      <c r="J1123" s="136" t="s">
        <v>8367</v>
      </c>
    </row>
    <row r="1124" spans="1:20" s="136" customFormat="1" ht="13.6" x14ac:dyDescent="0.2">
      <c r="A1124" s="136" t="s">
        <v>9230</v>
      </c>
      <c r="B1124" s="147">
        <v>8904</v>
      </c>
      <c r="C1124" s="138" t="s">
        <v>9566</v>
      </c>
      <c r="D1124" s="138" t="s">
        <v>9566</v>
      </c>
      <c r="E1124" s="137" t="s">
        <v>8366</v>
      </c>
      <c r="F1124" s="139"/>
      <c r="G1124" s="136">
        <v>932099.99999999988</v>
      </c>
      <c r="H1124" s="136">
        <v>1</v>
      </c>
      <c r="J1124" s="136" t="s">
        <v>8367</v>
      </c>
      <c r="O1124" s="136" t="s">
        <v>9236</v>
      </c>
      <c r="P1124" s="136" t="s">
        <v>8367</v>
      </c>
      <c r="Q1124" s="136" t="s">
        <v>9233</v>
      </c>
      <c r="R1124" s="136" t="s">
        <v>9232</v>
      </c>
      <c r="S1124" s="136" t="s">
        <v>8367</v>
      </c>
      <c r="T1124" s="136" t="s">
        <v>9233</v>
      </c>
    </row>
    <row r="1125" spans="1:20" s="136" customFormat="1" ht="13.6" x14ac:dyDescent="0.2">
      <c r="A1125" s="136" t="s">
        <v>9230</v>
      </c>
      <c r="B1125" s="147">
        <v>8905</v>
      </c>
      <c r="C1125" s="138" t="s">
        <v>9567</v>
      </c>
      <c r="D1125" s="138" t="s">
        <v>9567</v>
      </c>
      <c r="E1125" s="137" t="s">
        <v>8366</v>
      </c>
      <c r="F1125" s="139"/>
      <c r="G1125" s="136">
        <v>5393300</v>
      </c>
      <c r="H1125" s="136">
        <v>2</v>
      </c>
      <c r="J1125" s="136" t="s">
        <v>8456</v>
      </c>
      <c r="R1125" s="136" t="s">
        <v>9232</v>
      </c>
      <c r="T1125" s="136" t="s">
        <v>9233</v>
      </c>
    </row>
    <row r="1126" spans="1:20" s="136" customFormat="1" ht="13.6" x14ac:dyDescent="0.2">
      <c r="A1126" s="136" t="s">
        <v>9568</v>
      </c>
      <c r="B1126" s="147">
        <v>9001</v>
      </c>
      <c r="C1126" s="138" t="s">
        <v>9569</v>
      </c>
      <c r="D1126" s="138" t="s">
        <v>9569</v>
      </c>
      <c r="E1126" s="137" t="s">
        <v>8366</v>
      </c>
      <c r="F1126" s="139"/>
      <c r="G1126" s="136">
        <v>35073063</v>
      </c>
      <c r="H1126" s="136">
        <v>3</v>
      </c>
      <c r="J1126" s="136" t="s">
        <v>8367</v>
      </c>
    </row>
    <row r="1127" spans="1:20" s="136" customFormat="1" ht="13.6" x14ac:dyDescent="0.2">
      <c r="A1127" s="136" t="s">
        <v>9568</v>
      </c>
      <c r="B1127" s="147">
        <v>9003</v>
      </c>
      <c r="C1127" s="138" t="s">
        <v>9570</v>
      </c>
      <c r="D1127" s="138" t="s">
        <v>9570</v>
      </c>
      <c r="E1127" s="137" t="s">
        <v>8366</v>
      </c>
      <c r="F1127" s="139"/>
      <c r="G1127" s="136">
        <v>10278946</v>
      </c>
      <c r="H1127" s="136">
        <v>3</v>
      </c>
      <c r="J1127" s="136" t="s">
        <v>8367</v>
      </c>
    </row>
    <row r="1128" spans="1:20" s="136" customFormat="1" ht="13.6" x14ac:dyDescent="0.2">
      <c r="A1128" s="136" t="s">
        <v>9568</v>
      </c>
      <c r="B1128" s="147">
        <v>9006</v>
      </c>
      <c r="C1128" s="138" t="s">
        <v>9571</v>
      </c>
      <c r="D1128" s="138" t="s">
        <v>9571</v>
      </c>
      <c r="E1128" s="137" t="s">
        <v>8366</v>
      </c>
      <c r="F1128" s="139"/>
      <c r="G1128" s="136">
        <v>17954759</v>
      </c>
      <c r="H1128" s="136">
        <v>3</v>
      </c>
      <c r="J1128" s="136" t="s">
        <v>8367</v>
      </c>
    </row>
    <row r="1129" spans="1:20" s="136" customFormat="1" ht="13.6" x14ac:dyDescent="0.2">
      <c r="A1129" s="136" t="s">
        <v>9568</v>
      </c>
      <c r="B1129" s="147">
        <v>9007</v>
      </c>
      <c r="C1129" s="138" t="s">
        <v>9572</v>
      </c>
      <c r="D1129" s="138" t="s">
        <v>9572</v>
      </c>
      <c r="E1129" s="137" t="s">
        <v>8366</v>
      </c>
      <c r="F1129" s="139"/>
      <c r="G1129" s="136">
        <v>9445545</v>
      </c>
      <c r="H1129" s="136">
        <v>3</v>
      </c>
      <c r="J1129" s="136" t="s">
        <v>8367</v>
      </c>
    </row>
    <row r="1130" spans="1:20" s="136" customFormat="1" ht="13.6" x14ac:dyDescent="0.2">
      <c r="A1130" s="136" t="s">
        <v>9568</v>
      </c>
      <c r="B1130" s="147">
        <v>9009</v>
      </c>
      <c r="C1130" s="138" t="s">
        <v>9573</v>
      </c>
      <c r="D1130" s="138" t="s">
        <v>9573</v>
      </c>
      <c r="E1130" s="137" t="s">
        <v>8366</v>
      </c>
      <c r="F1130" s="139"/>
      <c r="G1130" s="136">
        <v>12362872</v>
      </c>
      <c r="H1130" s="136">
        <v>3</v>
      </c>
      <c r="J1130" s="136" t="s">
        <v>8367</v>
      </c>
      <c r="R1130" s="136" t="s">
        <v>9574</v>
      </c>
      <c r="S1130" s="136" t="s">
        <v>8367</v>
      </c>
      <c r="T1130" s="136" t="s">
        <v>9575</v>
      </c>
    </row>
    <row r="1131" spans="1:20" s="136" customFormat="1" ht="13.6" x14ac:dyDescent="0.2">
      <c r="A1131" s="136" t="s">
        <v>9568</v>
      </c>
      <c r="B1131" s="147">
        <v>9010</v>
      </c>
      <c r="C1131" s="138" t="s">
        <v>9576</v>
      </c>
      <c r="D1131" s="138" t="s">
        <v>9576</v>
      </c>
      <c r="E1131" s="137" t="s">
        <v>8366</v>
      </c>
      <c r="F1131" s="139"/>
      <c r="G1131" s="136">
        <v>8334018</v>
      </c>
      <c r="H1131" s="136">
        <v>3</v>
      </c>
      <c r="J1131" s="136" t="s">
        <v>8367</v>
      </c>
    </row>
    <row r="1132" spans="1:20" s="136" customFormat="1" ht="13.6" x14ac:dyDescent="0.2">
      <c r="A1132" s="136" t="s">
        <v>9568</v>
      </c>
      <c r="B1132" s="147">
        <v>9011</v>
      </c>
      <c r="C1132" s="138" t="s">
        <v>9577</v>
      </c>
      <c r="D1132" s="138" t="s">
        <v>9577</v>
      </c>
      <c r="E1132" s="137" t="s">
        <v>8366</v>
      </c>
      <c r="F1132" s="139"/>
      <c r="G1132" s="136">
        <v>52141075</v>
      </c>
      <c r="H1132" s="136">
        <v>3</v>
      </c>
      <c r="J1132" s="136" t="s">
        <v>8367</v>
      </c>
    </row>
    <row r="1133" spans="1:20" s="136" customFormat="1" ht="13.6" x14ac:dyDescent="0.2">
      <c r="A1133" s="136" t="s">
        <v>9568</v>
      </c>
      <c r="B1133" s="147">
        <v>9012</v>
      </c>
      <c r="C1133" s="138" t="s">
        <v>9578</v>
      </c>
      <c r="D1133" s="138" t="s">
        <v>9578</v>
      </c>
      <c r="E1133" s="137" t="s">
        <v>8366</v>
      </c>
      <c r="F1133" s="139"/>
      <c r="G1133" s="136">
        <v>34331700</v>
      </c>
      <c r="H1133" s="136">
        <v>3</v>
      </c>
      <c r="J1133" s="136" t="s">
        <v>8367</v>
      </c>
    </row>
    <row r="1134" spans="1:20" s="136" customFormat="1" ht="13.6" x14ac:dyDescent="0.2">
      <c r="A1134" s="136" t="s">
        <v>9568</v>
      </c>
      <c r="B1134" s="147">
        <v>9013</v>
      </c>
      <c r="C1134" s="138" t="s">
        <v>9579</v>
      </c>
      <c r="D1134" s="138" t="s">
        <v>9579</v>
      </c>
      <c r="E1134" s="137" t="s">
        <v>8366</v>
      </c>
      <c r="F1134" s="139"/>
      <c r="G1134" s="136">
        <v>8219132</v>
      </c>
      <c r="H1134" s="136">
        <v>3</v>
      </c>
      <c r="J1134" s="136" t="s">
        <v>8367</v>
      </c>
    </row>
    <row r="1135" spans="1:20" s="136" customFormat="1" ht="13.6" x14ac:dyDescent="0.2">
      <c r="A1135" s="136" t="s">
        <v>9568</v>
      </c>
      <c r="B1135" s="147">
        <v>9014</v>
      </c>
      <c r="C1135" s="138" t="s">
        <v>9580</v>
      </c>
      <c r="D1135" s="138" t="s">
        <v>9580</v>
      </c>
      <c r="E1135" s="137" t="s">
        <v>8366</v>
      </c>
      <c r="F1135" s="139"/>
      <c r="G1135" s="136">
        <v>139850904</v>
      </c>
      <c r="H1135" s="136">
        <v>3</v>
      </c>
      <c r="J1135" s="136" t="s">
        <v>8367</v>
      </c>
    </row>
    <row r="1136" spans="1:20" s="136" customFormat="1" ht="13.6" x14ac:dyDescent="0.2">
      <c r="A1136" s="136" t="s">
        <v>9568</v>
      </c>
      <c r="B1136" s="147">
        <v>9016</v>
      </c>
      <c r="C1136" s="138" t="s">
        <v>9581</v>
      </c>
      <c r="D1136" s="138" t="s">
        <v>9581</v>
      </c>
      <c r="E1136" s="137" t="s">
        <v>8366</v>
      </c>
      <c r="F1136" s="139"/>
      <c r="G1136" s="136">
        <v>12509277</v>
      </c>
      <c r="H1136" s="136">
        <v>3</v>
      </c>
      <c r="J1136" s="136" t="s">
        <v>8367</v>
      </c>
    </row>
    <row r="1137" spans="1:20" s="136" customFormat="1" ht="13.6" x14ac:dyDescent="0.2">
      <c r="A1137" s="136" t="s">
        <v>9568</v>
      </c>
      <c r="B1137" s="147">
        <v>9017</v>
      </c>
      <c r="C1137" s="138" t="s">
        <v>9582</v>
      </c>
      <c r="D1137" s="138" t="s">
        <v>9582</v>
      </c>
      <c r="E1137" s="137" t="s">
        <v>8366</v>
      </c>
      <c r="F1137" s="139"/>
      <c r="G1137" s="136">
        <v>13442256</v>
      </c>
      <c r="H1137" s="136">
        <v>3</v>
      </c>
      <c r="J1137" s="136" t="s">
        <v>8367</v>
      </c>
    </row>
    <row r="1138" spans="1:20" s="136" customFormat="1" ht="13.6" x14ac:dyDescent="0.2">
      <c r="A1138" s="136" t="s">
        <v>9568</v>
      </c>
      <c r="B1138" s="147">
        <v>9018</v>
      </c>
      <c r="C1138" s="138" t="s">
        <v>9583</v>
      </c>
      <c r="D1138" s="138" t="s">
        <v>9583</v>
      </c>
      <c r="E1138" s="137" t="s">
        <v>8366</v>
      </c>
      <c r="F1138" s="139"/>
      <c r="G1138" s="136">
        <v>127275752</v>
      </c>
      <c r="H1138" s="136">
        <v>2</v>
      </c>
      <c r="J1138" s="136" t="s">
        <v>8367</v>
      </c>
    </row>
    <row r="1139" spans="1:20" s="136" customFormat="1" ht="13.6" x14ac:dyDescent="0.2">
      <c r="A1139" s="136" t="s">
        <v>9568</v>
      </c>
      <c r="B1139" s="147">
        <v>9019</v>
      </c>
      <c r="C1139" s="138" t="s">
        <v>9584</v>
      </c>
      <c r="D1139" s="138" t="s">
        <v>9584</v>
      </c>
      <c r="E1139" s="137" t="s">
        <v>8366</v>
      </c>
      <c r="F1139" s="139"/>
      <c r="G1139" s="136">
        <v>26684666.000000004</v>
      </c>
      <c r="H1139" s="136">
        <v>3</v>
      </c>
      <c r="J1139" s="136" t="s">
        <v>8367</v>
      </c>
    </row>
    <row r="1140" spans="1:20" s="136" customFormat="1" ht="13.6" x14ac:dyDescent="0.2">
      <c r="A1140" s="136" t="s">
        <v>9568</v>
      </c>
      <c r="B1140" s="147">
        <v>9020</v>
      </c>
      <c r="C1140" s="138" t="s">
        <v>9585</v>
      </c>
      <c r="D1140" s="138" t="s">
        <v>9585</v>
      </c>
      <c r="E1140" s="137" t="s">
        <v>8366</v>
      </c>
      <c r="F1140" s="139"/>
      <c r="G1140" s="136">
        <v>57100775.999999993</v>
      </c>
      <c r="H1140" s="136">
        <v>3</v>
      </c>
      <c r="J1140" s="136" t="s">
        <v>8367</v>
      </c>
    </row>
    <row r="1141" spans="1:20" s="136" customFormat="1" ht="13.6" x14ac:dyDescent="0.2">
      <c r="A1141" s="136" t="s">
        <v>9568</v>
      </c>
      <c r="B1141" s="147">
        <v>9021</v>
      </c>
      <c r="C1141" s="138" t="s">
        <v>9586</v>
      </c>
      <c r="D1141" s="138" t="s">
        <v>9586</v>
      </c>
      <c r="E1141" s="137" t="s">
        <v>8366</v>
      </c>
      <c r="F1141" s="139"/>
      <c r="G1141" s="136">
        <v>18504428</v>
      </c>
      <c r="H1141" s="136">
        <v>3</v>
      </c>
      <c r="J1141" s="136" t="s">
        <v>8367</v>
      </c>
    </row>
    <row r="1142" spans="1:20" s="136" customFormat="1" ht="13.6" x14ac:dyDescent="0.2">
      <c r="A1142" s="136" t="s">
        <v>9568</v>
      </c>
      <c r="B1142" s="147">
        <v>9022</v>
      </c>
      <c r="C1142" s="138" t="s">
        <v>9587</v>
      </c>
      <c r="D1142" s="138" t="s">
        <v>9587</v>
      </c>
      <c r="E1142" s="137" t="s">
        <v>8366</v>
      </c>
      <c r="F1142" s="139"/>
      <c r="G1142" s="136">
        <v>13588300.999999998</v>
      </c>
      <c r="H1142" s="136">
        <v>3</v>
      </c>
      <c r="J1142" s="136" t="s">
        <v>8367</v>
      </c>
    </row>
    <row r="1143" spans="1:20" s="136" customFormat="1" ht="13.6" x14ac:dyDescent="0.2">
      <c r="A1143" s="136" t="s">
        <v>9568</v>
      </c>
      <c r="B1143" s="147">
        <v>9023</v>
      </c>
      <c r="C1143" s="138" t="s">
        <v>9588</v>
      </c>
      <c r="D1143" s="138" t="s">
        <v>9588</v>
      </c>
      <c r="E1143" s="137" t="s">
        <v>8366</v>
      </c>
      <c r="F1143" s="139"/>
      <c r="G1143" s="136">
        <v>31444944.999999996</v>
      </c>
      <c r="H1143" s="136">
        <v>3</v>
      </c>
      <c r="J1143" s="136" t="s">
        <v>8367</v>
      </c>
      <c r="R1143" s="136" t="s">
        <v>9574</v>
      </c>
      <c r="S1143" s="136" t="s">
        <v>8367</v>
      </c>
      <c r="T1143" s="136" t="s">
        <v>9575</v>
      </c>
    </row>
    <row r="1144" spans="1:20" s="136" customFormat="1" ht="13.6" x14ac:dyDescent="0.2">
      <c r="A1144" s="136" t="s">
        <v>9568</v>
      </c>
      <c r="B1144" s="147">
        <v>9024</v>
      </c>
      <c r="C1144" s="138" t="s">
        <v>9589</v>
      </c>
      <c r="D1144" s="138" t="s">
        <v>9589</v>
      </c>
      <c r="E1144" s="137" t="s">
        <v>8366</v>
      </c>
      <c r="F1144" s="139"/>
      <c r="G1144" s="136">
        <v>27989805</v>
      </c>
      <c r="H1144" s="136">
        <v>3</v>
      </c>
      <c r="J1144" s="136" t="s">
        <v>8367</v>
      </c>
    </row>
    <row r="1145" spans="1:20" s="136" customFormat="1" ht="13.6" x14ac:dyDescent="0.2">
      <c r="A1145" s="136" t="s">
        <v>9568</v>
      </c>
      <c r="B1145" s="147">
        <v>9025</v>
      </c>
      <c r="C1145" s="138" t="s">
        <v>9590</v>
      </c>
      <c r="D1145" s="138" t="s">
        <v>9590</v>
      </c>
      <c r="E1145" s="137" t="s">
        <v>8366</v>
      </c>
      <c r="F1145" s="139"/>
      <c r="G1145" s="136">
        <v>7020200</v>
      </c>
      <c r="H1145" s="136">
        <v>3</v>
      </c>
      <c r="J1145" s="136" t="s">
        <v>8367</v>
      </c>
    </row>
    <row r="1146" spans="1:20" s="136" customFormat="1" ht="13.6" x14ac:dyDescent="0.2">
      <c r="A1146" s="136" t="s">
        <v>9568</v>
      </c>
      <c r="B1146" s="147">
        <v>9026</v>
      </c>
      <c r="C1146" s="138" t="s">
        <v>9591</v>
      </c>
      <c r="D1146" s="138" t="s">
        <v>9591</v>
      </c>
      <c r="E1146" s="137" t="s">
        <v>8366</v>
      </c>
      <c r="F1146" s="139"/>
      <c r="G1146" s="136">
        <v>77743695</v>
      </c>
      <c r="H1146" s="136">
        <v>3</v>
      </c>
      <c r="J1146" s="136" t="s">
        <v>8367</v>
      </c>
      <c r="R1146" s="136" t="s">
        <v>9574</v>
      </c>
      <c r="S1146" s="136" t="s">
        <v>8367</v>
      </c>
      <c r="T1146" s="136" t="s">
        <v>9575</v>
      </c>
    </row>
    <row r="1147" spans="1:20" s="136" customFormat="1" ht="13.6" x14ac:dyDescent="0.2">
      <c r="A1147" s="136" t="s">
        <v>9568</v>
      </c>
      <c r="B1147" s="147">
        <v>9027</v>
      </c>
      <c r="C1147" s="138" t="s">
        <v>9592</v>
      </c>
      <c r="D1147" s="138" t="s">
        <v>9592</v>
      </c>
      <c r="E1147" s="137" t="s">
        <v>8366</v>
      </c>
      <c r="F1147" s="139"/>
      <c r="G1147" s="136">
        <v>12252267</v>
      </c>
      <c r="H1147" s="136">
        <v>3</v>
      </c>
      <c r="J1147" s="136" t="s">
        <v>8367</v>
      </c>
    </row>
    <row r="1148" spans="1:20" s="136" customFormat="1" ht="13.6" x14ac:dyDescent="0.2">
      <c r="A1148" s="136" t="s">
        <v>9568</v>
      </c>
      <c r="B1148" s="147">
        <v>9029</v>
      </c>
      <c r="C1148" s="138" t="s">
        <v>9593</v>
      </c>
      <c r="D1148" s="138" t="s">
        <v>9593</v>
      </c>
      <c r="E1148" s="137" t="s">
        <v>8366</v>
      </c>
      <c r="F1148" s="139"/>
      <c r="G1148" s="136">
        <v>24751807</v>
      </c>
      <c r="H1148" s="136">
        <v>3</v>
      </c>
      <c r="J1148" s="136" t="s">
        <v>8367</v>
      </c>
      <c r="R1148" s="136" t="s">
        <v>9574</v>
      </c>
      <c r="S1148" s="136" t="s">
        <v>8367</v>
      </c>
      <c r="T1148" s="136" t="s">
        <v>9575</v>
      </c>
    </row>
    <row r="1149" spans="1:20" s="136" customFormat="1" ht="13.6" x14ac:dyDescent="0.2">
      <c r="A1149" s="136" t="s">
        <v>9568</v>
      </c>
      <c r="B1149" s="147">
        <v>9030</v>
      </c>
      <c r="C1149" s="138" t="s">
        <v>9594</v>
      </c>
      <c r="D1149" s="138" t="s">
        <v>9594</v>
      </c>
      <c r="E1149" s="137" t="s">
        <v>8366</v>
      </c>
      <c r="F1149" s="139"/>
      <c r="G1149" s="136">
        <v>41682307</v>
      </c>
      <c r="H1149" s="136">
        <v>3</v>
      </c>
      <c r="J1149" s="136" t="s">
        <v>8367</v>
      </c>
      <c r="R1149" s="136" t="s">
        <v>9574</v>
      </c>
      <c r="S1149" s="136" t="s">
        <v>8367</v>
      </c>
      <c r="T1149" s="136" t="s">
        <v>9575</v>
      </c>
    </row>
    <row r="1150" spans="1:20" s="136" customFormat="1" ht="13.6" x14ac:dyDescent="0.2">
      <c r="A1150" s="136" t="s">
        <v>9568</v>
      </c>
      <c r="B1150" s="147">
        <v>9032</v>
      </c>
      <c r="C1150" s="138" t="s">
        <v>9595</v>
      </c>
      <c r="D1150" s="138" t="s">
        <v>9595</v>
      </c>
      <c r="E1150" s="137" t="s">
        <v>8366</v>
      </c>
      <c r="F1150" s="139"/>
      <c r="G1150" s="136">
        <v>36890130</v>
      </c>
      <c r="H1150" s="136">
        <v>3</v>
      </c>
      <c r="J1150" s="136" t="s">
        <v>8367</v>
      </c>
    </row>
    <row r="1151" spans="1:20" s="136" customFormat="1" ht="13.6" x14ac:dyDescent="0.2">
      <c r="A1151" s="136" t="s">
        <v>9568</v>
      </c>
      <c r="B1151" s="147">
        <v>9033</v>
      </c>
      <c r="C1151" s="138" t="s">
        <v>9596</v>
      </c>
      <c r="D1151" s="138" t="s">
        <v>9596</v>
      </c>
      <c r="E1151" s="137" t="s">
        <v>8366</v>
      </c>
      <c r="F1151" s="139"/>
      <c r="G1151" s="136">
        <v>21385877.999999996</v>
      </c>
      <c r="H1151" s="136">
        <v>3</v>
      </c>
      <c r="J1151" s="136" t="s">
        <v>8367</v>
      </c>
    </row>
    <row r="1152" spans="1:20" s="136" customFormat="1" ht="13.6" x14ac:dyDescent="0.2">
      <c r="A1152" s="136" t="s">
        <v>9568</v>
      </c>
      <c r="B1152" s="147">
        <v>9034</v>
      </c>
      <c r="C1152" s="138" t="s">
        <v>9597</v>
      </c>
      <c r="D1152" s="138" t="s">
        <v>9597</v>
      </c>
      <c r="E1152" s="137" t="s">
        <v>8366</v>
      </c>
      <c r="F1152" s="139"/>
      <c r="G1152" s="136">
        <v>64365833</v>
      </c>
      <c r="H1152" s="136">
        <v>3</v>
      </c>
      <c r="J1152" s="136" t="s">
        <v>8367</v>
      </c>
    </row>
    <row r="1153" spans="1:10" s="136" customFormat="1" ht="13.6" x14ac:dyDescent="0.2">
      <c r="A1153" s="136" t="s">
        <v>9568</v>
      </c>
      <c r="B1153" s="147">
        <v>9035</v>
      </c>
      <c r="C1153" s="138" t="s">
        <v>9598</v>
      </c>
      <c r="D1153" s="138" t="s">
        <v>9598</v>
      </c>
      <c r="E1153" s="137" t="s">
        <v>8366</v>
      </c>
      <c r="F1153" s="139"/>
      <c r="G1153" s="136">
        <v>36520374</v>
      </c>
      <c r="H1153" s="136">
        <v>3</v>
      </c>
      <c r="J1153" s="136" t="s">
        <v>8367</v>
      </c>
    </row>
    <row r="1154" spans="1:10" s="136" customFormat="1" ht="13.6" x14ac:dyDescent="0.2">
      <c r="A1154" s="136" t="s">
        <v>9568</v>
      </c>
      <c r="B1154" s="147">
        <v>9036</v>
      </c>
      <c r="C1154" s="138" t="s">
        <v>9599</v>
      </c>
      <c r="D1154" s="138" t="s">
        <v>9599</v>
      </c>
      <c r="E1154" s="137" t="s">
        <v>8366</v>
      </c>
      <c r="F1154" s="139"/>
      <c r="G1154" s="136">
        <v>15438259</v>
      </c>
      <c r="H1154" s="136">
        <v>3</v>
      </c>
      <c r="J1154" s="136" t="s">
        <v>8367</v>
      </c>
    </row>
    <row r="1155" spans="1:10" s="136" customFormat="1" ht="13.6" x14ac:dyDescent="0.2">
      <c r="A1155" s="136" t="s">
        <v>9568</v>
      </c>
      <c r="B1155" s="147">
        <v>9037</v>
      </c>
      <c r="C1155" s="138" t="s">
        <v>9600</v>
      </c>
      <c r="D1155" s="138" t="s">
        <v>9600</v>
      </c>
      <c r="E1155" s="137" t="s">
        <v>8366</v>
      </c>
      <c r="F1155" s="139"/>
      <c r="G1155" s="136">
        <v>64157248</v>
      </c>
      <c r="H1155" s="136">
        <v>3</v>
      </c>
      <c r="J1155" s="136" t="s">
        <v>8367</v>
      </c>
    </row>
    <row r="1156" spans="1:10" s="136" customFormat="1" ht="13.6" x14ac:dyDescent="0.2">
      <c r="A1156" s="136" t="s">
        <v>9568</v>
      </c>
      <c r="B1156" s="147">
        <v>9038</v>
      </c>
      <c r="C1156" s="138" t="s">
        <v>9601</v>
      </c>
      <c r="D1156" s="138" t="s">
        <v>9601</v>
      </c>
      <c r="E1156" s="137" t="s">
        <v>8366</v>
      </c>
      <c r="F1156" s="139"/>
      <c r="G1156" s="136">
        <v>15192657</v>
      </c>
      <c r="H1156" s="136">
        <v>3</v>
      </c>
      <c r="J1156" s="136" t="s">
        <v>8367</v>
      </c>
    </row>
    <row r="1157" spans="1:10" s="136" customFormat="1" ht="13.6" x14ac:dyDescent="0.2">
      <c r="A1157" s="136" t="s">
        <v>9568</v>
      </c>
      <c r="B1157" s="147">
        <v>9039</v>
      </c>
      <c r="C1157" s="138" t="s">
        <v>9602</v>
      </c>
      <c r="D1157" s="138" t="s">
        <v>9602</v>
      </c>
      <c r="E1157" s="137" t="s">
        <v>8366</v>
      </c>
      <c r="F1157" s="139"/>
      <c r="G1157" s="136">
        <v>20764197</v>
      </c>
      <c r="H1157" s="136">
        <v>3</v>
      </c>
      <c r="J1157" s="136" t="s">
        <v>8367</v>
      </c>
    </row>
    <row r="1158" spans="1:10" s="136" customFormat="1" ht="13.6" x14ac:dyDescent="0.2">
      <c r="A1158" s="136" t="s">
        <v>9568</v>
      </c>
      <c r="B1158" s="147">
        <v>9041</v>
      </c>
      <c r="C1158" s="138" t="s">
        <v>9603</v>
      </c>
      <c r="D1158" s="138" t="s">
        <v>9603</v>
      </c>
      <c r="E1158" s="137" t="s">
        <v>8366</v>
      </c>
      <c r="F1158" s="139"/>
      <c r="G1158" s="136">
        <v>3876484</v>
      </c>
      <c r="H1158" s="136">
        <v>3</v>
      </c>
      <c r="J1158" s="136" t="s">
        <v>8367</v>
      </c>
    </row>
    <row r="1159" spans="1:10" s="136" customFormat="1" ht="13.6" x14ac:dyDescent="0.2">
      <c r="A1159" s="136" t="s">
        <v>9568</v>
      </c>
      <c r="B1159" s="147">
        <v>9043</v>
      </c>
      <c r="C1159" s="138" t="s">
        <v>9604</v>
      </c>
      <c r="D1159" s="138" t="s">
        <v>9604</v>
      </c>
      <c r="E1159" s="137" t="s">
        <v>8366</v>
      </c>
      <c r="F1159" s="139"/>
      <c r="G1159" s="136">
        <v>46720678</v>
      </c>
      <c r="H1159" s="136">
        <v>3</v>
      </c>
      <c r="J1159" s="136" t="s">
        <v>8367</v>
      </c>
    </row>
    <row r="1160" spans="1:10" s="136" customFormat="1" ht="13.6" x14ac:dyDescent="0.2">
      <c r="A1160" s="136" t="s">
        <v>9568</v>
      </c>
      <c r="B1160" s="147">
        <v>9044</v>
      </c>
      <c r="C1160" s="138" t="s">
        <v>9605</v>
      </c>
      <c r="D1160" s="138" t="s">
        <v>9605</v>
      </c>
      <c r="E1160" s="137" t="s">
        <v>8366</v>
      </c>
      <c r="F1160" s="139"/>
      <c r="G1160" s="136">
        <v>23486637.999999996</v>
      </c>
      <c r="H1160" s="136">
        <v>3</v>
      </c>
      <c r="J1160" s="136" t="s">
        <v>8367</v>
      </c>
    </row>
    <row r="1161" spans="1:10" s="136" customFormat="1" ht="13.6" x14ac:dyDescent="0.2">
      <c r="A1161" s="136" t="s">
        <v>9568</v>
      </c>
      <c r="B1161" s="147">
        <v>9045</v>
      </c>
      <c r="C1161" s="138" t="s">
        <v>9606</v>
      </c>
      <c r="D1161" s="138" t="s">
        <v>9606</v>
      </c>
      <c r="E1161" s="137" t="s">
        <v>8366</v>
      </c>
      <c r="F1161" s="139"/>
      <c r="G1161" s="136">
        <v>120665512</v>
      </c>
      <c r="H1161" s="136">
        <v>3</v>
      </c>
      <c r="J1161" s="136" t="s">
        <v>8367</v>
      </c>
    </row>
    <row r="1162" spans="1:10" s="136" customFormat="1" ht="13.6" x14ac:dyDescent="0.2">
      <c r="A1162" s="136" t="s">
        <v>9568</v>
      </c>
      <c r="B1162" s="147">
        <v>9046</v>
      </c>
      <c r="C1162" s="138" t="s">
        <v>9607</v>
      </c>
      <c r="D1162" s="138" t="s">
        <v>9607</v>
      </c>
      <c r="E1162" s="137" t="s">
        <v>8366</v>
      </c>
      <c r="F1162" s="139"/>
      <c r="G1162" s="136">
        <v>7759456</v>
      </c>
      <c r="H1162" s="136">
        <v>3</v>
      </c>
      <c r="J1162" s="136" t="s">
        <v>8367</v>
      </c>
    </row>
    <row r="1163" spans="1:10" s="136" customFormat="1" ht="13.6" x14ac:dyDescent="0.2">
      <c r="A1163" s="136" t="s">
        <v>9568</v>
      </c>
      <c r="B1163" s="147">
        <v>9047</v>
      </c>
      <c r="C1163" s="138" t="s">
        <v>9608</v>
      </c>
      <c r="D1163" s="138" t="s">
        <v>9608</v>
      </c>
      <c r="E1163" s="137" t="s">
        <v>8366</v>
      </c>
      <c r="F1163" s="139"/>
      <c r="G1163" s="136">
        <v>10234197</v>
      </c>
      <c r="H1163" s="136">
        <v>3</v>
      </c>
      <c r="J1163" s="136" t="s">
        <v>8367</v>
      </c>
    </row>
    <row r="1164" spans="1:10" s="136" customFormat="1" ht="13.6" x14ac:dyDescent="0.2">
      <c r="A1164" s="136" t="s">
        <v>9568</v>
      </c>
      <c r="B1164" s="147">
        <v>9048</v>
      </c>
      <c r="C1164" s="138" t="s">
        <v>9609</v>
      </c>
      <c r="D1164" s="138" t="s">
        <v>9609</v>
      </c>
      <c r="E1164" s="137" t="s">
        <v>8366</v>
      </c>
      <c r="F1164" s="139"/>
      <c r="G1164" s="136">
        <v>133411777</v>
      </c>
      <c r="H1164" s="136">
        <v>3</v>
      </c>
      <c r="J1164" s="136" t="s">
        <v>8367</v>
      </c>
    </row>
    <row r="1165" spans="1:10" s="136" customFormat="1" ht="13.6" x14ac:dyDescent="0.2">
      <c r="A1165" s="136" t="s">
        <v>9568</v>
      </c>
      <c r="B1165" s="147">
        <v>9050</v>
      </c>
      <c r="C1165" s="138" t="s">
        <v>9610</v>
      </c>
      <c r="D1165" s="138" t="s">
        <v>9610</v>
      </c>
      <c r="E1165" s="137" t="s">
        <v>8366</v>
      </c>
      <c r="F1165" s="139"/>
      <c r="G1165" s="136">
        <v>33720847</v>
      </c>
      <c r="H1165" s="136">
        <v>3</v>
      </c>
      <c r="J1165" s="136" t="s">
        <v>8367</v>
      </c>
    </row>
    <row r="1166" spans="1:10" s="136" customFormat="1" ht="13.6" x14ac:dyDescent="0.2">
      <c r="A1166" s="136" t="s">
        <v>9568</v>
      </c>
      <c r="B1166" s="147">
        <v>9051</v>
      </c>
      <c r="C1166" s="138" t="s">
        <v>9611</v>
      </c>
      <c r="D1166" s="138" t="s">
        <v>9611</v>
      </c>
      <c r="E1166" s="137" t="s">
        <v>8366</v>
      </c>
      <c r="F1166" s="139"/>
      <c r="G1166" s="136">
        <v>15711621</v>
      </c>
      <c r="H1166" s="136">
        <v>3</v>
      </c>
      <c r="J1166" s="136" t="s">
        <v>8367</v>
      </c>
    </row>
    <row r="1167" spans="1:10" s="136" customFormat="1" ht="13.6" x14ac:dyDescent="0.2">
      <c r="A1167" s="136" t="s">
        <v>9568</v>
      </c>
      <c r="B1167" s="147">
        <v>9052</v>
      </c>
      <c r="C1167" s="138" t="s">
        <v>9612</v>
      </c>
      <c r="D1167" s="138" t="s">
        <v>9612</v>
      </c>
      <c r="E1167" s="137" t="s">
        <v>8366</v>
      </c>
      <c r="F1167" s="139"/>
      <c r="G1167" s="136">
        <v>7836885.9999999991</v>
      </c>
      <c r="H1167" s="136">
        <v>3</v>
      </c>
      <c r="J1167" s="136" t="s">
        <v>8367</v>
      </c>
    </row>
    <row r="1168" spans="1:10" s="136" customFormat="1" ht="13.6" x14ac:dyDescent="0.2">
      <c r="A1168" s="136" t="s">
        <v>9568</v>
      </c>
      <c r="B1168" s="147">
        <v>9054</v>
      </c>
      <c r="C1168" s="138" t="s">
        <v>9613</v>
      </c>
      <c r="D1168" s="138" t="s">
        <v>9613</v>
      </c>
      <c r="E1168" s="137" t="s">
        <v>8366</v>
      </c>
      <c r="F1168" s="139"/>
      <c r="G1168" s="136">
        <v>33159974.000000004</v>
      </c>
      <c r="H1168" s="136">
        <v>3</v>
      </c>
      <c r="J1168" s="136" t="s">
        <v>8367</v>
      </c>
    </row>
    <row r="1169" spans="1:20" s="136" customFormat="1" ht="13.6" x14ac:dyDescent="0.2">
      <c r="A1169" s="136" t="s">
        <v>9568</v>
      </c>
      <c r="B1169" s="147">
        <v>9055</v>
      </c>
      <c r="C1169" s="138" t="s">
        <v>9614</v>
      </c>
      <c r="D1169" s="138" t="s">
        <v>9614</v>
      </c>
      <c r="E1169" s="137" t="s">
        <v>8366</v>
      </c>
      <c r="F1169" s="139"/>
      <c r="G1169" s="136">
        <v>21079942</v>
      </c>
      <c r="H1169" s="136">
        <v>3</v>
      </c>
      <c r="J1169" s="136" t="s">
        <v>8367</v>
      </c>
    </row>
    <row r="1170" spans="1:20" s="136" customFormat="1" ht="13.6" x14ac:dyDescent="0.2">
      <c r="A1170" s="136" t="s">
        <v>9568</v>
      </c>
      <c r="B1170" s="147">
        <v>9056</v>
      </c>
      <c r="C1170" s="138" t="s">
        <v>9615</v>
      </c>
      <c r="D1170" s="138" t="s">
        <v>9615</v>
      </c>
      <c r="E1170" s="137" t="s">
        <v>8366</v>
      </c>
      <c r="F1170" s="139"/>
      <c r="G1170" s="136">
        <v>81203246</v>
      </c>
      <c r="H1170" s="136">
        <v>2</v>
      </c>
      <c r="J1170" s="136" t="s">
        <v>8367</v>
      </c>
    </row>
    <row r="1171" spans="1:20" s="136" customFormat="1" ht="13.6" x14ac:dyDescent="0.2">
      <c r="A1171" s="136" t="s">
        <v>9568</v>
      </c>
      <c r="B1171" s="147">
        <v>9057</v>
      </c>
      <c r="C1171" s="138" t="s">
        <v>9616</v>
      </c>
      <c r="D1171" s="138" t="s">
        <v>9616</v>
      </c>
      <c r="E1171" s="137" t="s">
        <v>8366</v>
      </c>
      <c r="F1171" s="139"/>
      <c r="G1171" s="136">
        <v>9925997</v>
      </c>
      <c r="H1171" s="136">
        <v>3</v>
      </c>
      <c r="J1171" s="136" t="s">
        <v>8367</v>
      </c>
    </row>
    <row r="1172" spans="1:20" s="136" customFormat="1" ht="13.6" x14ac:dyDescent="0.2">
      <c r="A1172" s="136" t="s">
        <v>9568</v>
      </c>
      <c r="B1172" s="147">
        <v>9058</v>
      </c>
      <c r="C1172" s="138" t="s">
        <v>9617</v>
      </c>
      <c r="D1172" s="138" t="s">
        <v>9617</v>
      </c>
      <c r="E1172" s="137" t="s">
        <v>8366</v>
      </c>
      <c r="F1172" s="139"/>
      <c r="G1172" s="136">
        <v>13283699.999999998</v>
      </c>
      <c r="H1172" s="136">
        <v>3</v>
      </c>
      <c r="J1172" s="136" t="s">
        <v>8367</v>
      </c>
      <c r="R1172" s="136" t="s">
        <v>9574</v>
      </c>
      <c r="S1172" s="136" t="s">
        <v>8367</v>
      </c>
      <c r="T1172" s="136" t="s">
        <v>9575</v>
      </c>
    </row>
    <row r="1173" spans="1:20" s="136" customFormat="1" ht="13.6" x14ac:dyDescent="0.2">
      <c r="A1173" s="136" t="s">
        <v>9568</v>
      </c>
      <c r="B1173" s="147">
        <v>9059</v>
      </c>
      <c r="C1173" s="138" t="s">
        <v>9575</v>
      </c>
      <c r="D1173" s="138" t="s">
        <v>9575</v>
      </c>
      <c r="E1173" s="137" t="s">
        <v>8366</v>
      </c>
      <c r="F1173" s="139"/>
      <c r="G1173" s="136">
        <v>107062580.99999999</v>
      </c>
      <c r="H1173" s="136">
        <v>1</v>
      </c>
      <c r="J1173" s="136" t="s">
        <v>8367</v>
      </c>
      <c r="L1173" s="136" t="s">
        <v>9618</v>
      </c>
      <c r="M1173" s="136" t="s">
        <v>8367</v>
      </c>
      <c r="N1173" s="136" t="s">
        <v>9575</v>
      </c>
      <c r="R1173" s="136" t="s">
        <v>9574</v>
      </c>
      <c r="S1173" s="136" t="s">
        <v>8367</v>
      </c>
      <c r="T1173" s="136" t="s">
        <v>9575</v>
      </c>
    </row>
    <row r="1174" spans="1:20" s="136" customFormat="1" ht="13.6" x14ac:dyDescent="0.2">
      <c r="A1174" s="136" t="s">
        <v>9568</v>
      </c>
      <c r="B1174" s="147">
        <v>9060</v>
      </c>
      <c r="C1174" s="138" t="s">
        <v>9619</v>
      </c>
      <c r="D1174" s="138" t="s">
        <v>9619</v>
      </c>
      <c r="E1174" s="137" t="s">
        <v>8366</v>
      </c>
      <c r="F1174" s="139"/>
      <c r="G1174" s="136">
        <v>18561483</v>
      </c>
      <c r="H1174" s="136">
        <v>3</v>
      </c>
      <c r="J1174" s="136" t="s">
        <v>8367</v>
      </c>
    </row>
    <row r="1175" spans="1:20" s="136" customFormat="1" ht="13.6" x14ac:dyDescent="0.2">
      <c r="A1175" s="136" t="s">
        <v>9568</v>
      </c>
      <c r="B1175" s="147">
        <v>9061</v>
      </c>
      <c r="C1175" s="138" t="s">
        <v>9620</v>
      </c>
      <c r="D1175" s="138" t="s">
        <v>9620</v>
      </c>
      <c r="E1175" s="137" t="s">
        <v>8366</v>
      </c>
      <c r="F1175" s="139"/>
      <c r="G1175" s="136">
        <v>26566785</v>
      </c>
      <c r="H1175" s="136">
        <v>3</v>
      </c>
      <c r="J1175" s="136" t="s">
        <v>8367</v>
      </c>
    </row>
    <row r="1176" spans="1:20" s="136" customFormat="1" ht="13.6" x14ac:dyDescent="0.2">
      <c r="A1176" s="136" t="s">
        <v>9568</v>
      </c>
      <c r="B1176" s="147">
        <v>9062</v>
      </c>
      <c r="C1176" s="138" t="s">
        <v>9621</v>
      </c>
      <c r="D1176" s="138" t="s">
        <v>9621</v>
      </c>
      <c r="E1176" s="137" t="s">
        <v>8366</v>
      </c>
      <c r="F1176" s="139"/>
      <c r="G1176" s="136">
        <v>19826163</v>
      </c>
      <c r="H1176" s="136">
        <v>3</v>
      </c>
      <c r="J1176" s="136" t="s">
        <v>8367</v>
      </c>
    </row>
    <row r="1177" spans="1:20" s="136" customFormat="1" ht="13.6" x14ac:dyDescent="0.2">
      <c r="A1177" s="136" t="s">
        <v>9568</v>
      </c>
      <c r="B1177" s="147">
        <v>9063</v>
      </c>
      <c r="C1177" s="138" t="s">
        <v>9622</v>
      </c>
      <c r="D1177" s="138" t="s">
        <v>9622</v>
      </c>
      <c r="E1177" s="137" t="s">
        <v>8366</v>
      </c>
      <c r="F1177" s="139"/>
      <c r="G1177" s="136">
        <v>12984668.999999998</v>
      </c>
      <c r="H1177" s="136">
        <v>3</v>
      </c>
      <c r="J1177" s="136" t="s">
        <v>8367</v>
      </c>
      <c r="R1177" s="136" t="s">
        <v>9574</v>
      </c>
      <c r="S1177" s="136" t="s">
        <v>8367</v>
      </c>
      <c r="T1177" s="136" t="s">
        <v>9575</v>
      </c>
    </row>
    <row r="1178" spans="1:20" s="136" customFormat="1" ht="13.6" x14ac:dyDescent="0.2">
      <c r="A1178" s="136" t="s">
        <v>9568</v>
      </c>
      <c r="B1178" s="147">
        <v>9064</v>
      </c>
      <c r="C1178" s="138" t="s">
        <v>9623</v>
      </c>
      <c r="D1178" s="138" t="s">
        <v>9623</v>
      </c>
      <c r="E1178" s="137" t="s">
        <v>8366</v>
      </c>
      <c r="F1178" s="139"/>
      <c r="G1178" s="136">
        <v>47632533</v>
      </c>
      <c r="H1178" s="136">
        <v>3</v>
      </c>
      <c r="J1178" s="136" t="s">
        <v>8367</v>
      </c>
    </row>
    <row r="1179" spans="1:20" s="136" customFormat="1" ht="13.6" x14ac:dyDescent="0.2">
      <c r="A1179" s="136" t="s">
        <v>9568</v>
      </c>
      <c r="B1179" s="147">
        <v>9065</v>
      </c>
      <c r="C1179" s="138" t="s">
        <v>9624</v>
      </c>
      <c r="D1179" s="138" t="s">
        <v>9624</v>
      </c>
      <c r="E1179" s="137" t="s">
        <v>8366</v>
      </c>
      <c r="F1179" s="139"/>
      <c r="G1179" s="136">
        <v>23916099</v>
      </c>
      <c r="H1179" s="136">
        <v>3</v>
      </c>
      <c r="J1179" s="136" t="s">
        <v>8367</v>
      </c>
    </row>
    <row r="1180" spans="1:20" s="136" customFormat="1" ht="13.6" x14ac:dyDescent="0.2">
      <c r="A1180" s="136" t="s">
        <v>9568</v>
      </c>
      <c r="B1180" s="147">
        <v>9066</v>
      </c>
      <c r="C1180" s="138" t="s">
        <v>9625</v>
      </c>
      <c r="D1180" s="138" t="s">
        <v>9625</v>
      </c>
      <c r="E1180" s="137" t="s">
        <v>8366</v>
      </c>
      <c r="F1180" s="139"/>
      <c r="G1180" s="136">
        <v>13243556.000000002</v>
      </c>
      <c r="H1180" s="136">
        <v>3</v>
      </c>
      <c r="J1180" s="136" t="s">
        <v>8367</v>
      </c>
    </row>
    <row r="1181" spans="1:20" s="136" customFormat="1" ht="13.6" x14ac:dyDescent="0.2">
      <c r="A1181" s="136" t="s">
        <v>9568</v>
      </c>
      <c r="B1181" s="147">
        <v>9067</v>
      </c>
      <c r="C1181" s="138" t="s">
        <v>9626</v>
      </c>
      <c r="D1181" s="138" t="s">
        <v>9626</v>
      </c>
      <c r="E1181" s="137" t="s">
        <v>8366</v>
      </c>
      <c r="F1181" s="139"/>
      <c r="G1181" s="136">
        <v>29531643</v>
      </c>
      <c r="H1181" s="136">
        <v>3</v>
      </c>
      <c r="J1181" s="136" t="s">
        <v>8367</v>
      </c>
    </row>
    <row r="1182" spans="1:20" s="136" customFormat="1" ht="13.6" x14ac:dyDescent="0.2">
      <c r="A1182" s="136" t="s">
        <v>9568</v>
      </c>
      <c r="B1182" s="147">
        <v>9068</v>
      </c>
      <c r="C1182" s="138" t="s">
        <v>9627</v>
      </c>
      <c r="D1182" s="138" t="s">
        <v>9627</v>
      </c>
      <c r="E1182" s="137" t="s">
        <v>8366</v>
      </c>
      <c r="F1182" s="139"/>
      <c r="G1182" s="136">
        <v>3144734.0000000005</v>
      </c>
      <c r="H1182" s="136">
        <v>3</v>
      </c>
      <c r="J1182" s="136" t="s">
        <v>8367</v>
      </c>
    </row>
    <row r="1183" spans="1:20" s="136" customFormat="1" ht="13.6" x14ac:dyDescent="0.2">
      <c r="A1183" s="136" t="s">
        <v>9568</v>
      </c>
      <c r="B1183" s="147">
        <v>9070</v>
      </c>
      <c r="C1183" s="138" t="s">
        <v>9628</v>
      </c>
      <c r="D1183" s="138" t="s">
        <v>9628</v>
      </c>
      <c r="E1183" s="137" t="s">
        <v>8366</v>
      </c>
      <c r="F1183" s="139"/>
      <c r="G1183" s="136">
        <v>24028988</v>
      </c>
      <c r="H1183" s="136">
        <v>3</v>
      </c>
      <c r="J1183" s="136" t="s">
        <v>8367</v>
      </c>
    </row>
    <row r="1184" spans="1:20" s="136" customFormat="1" ht="13.6" x14ac:dyDescent="0.2">
      <c r="A1184" s="136" t="s">
        <v>9568</v>
      </c>
      <c r="B1184" s="147">
        <v>9071</v>
      </c>
      <c r="C1184" s="138" t="s">
        <v>9629</v>
      </c>
      <c r="D1184" s="138" t="s">
        <v>9629</v>
      </c>
      <c r="E1184" s="137" t="s">
        <v>8366</v>
      </c>
      <c r="F1184" s="139"/>
      <c r="G1184" s="136">
        <v>42662343</v>
      </c>
      <c r="H1184" s="136">
        <v>3</v>
      </c>
      <c r="J1184" s="136" t="s">
        <v>8367</v>
      </c>
    </row>
    <row r="1185" spans="1:20" s="136" customFormat="1" ht="13.6" x14ac:dyDescent="0.2">
      <c r="A1185" s="136" t="s">
        <v>9568</v>
      </c>
      <c r="B1185" s="147">
        <v>9072</v>
      </c>
      <c r="C1185" s="138" t="s">
        <v>9630</v>
      </c>
      <c r="D1185" s="138" t="s">
        <v>9630</v>
      </c>
      <c r="E1185" s="137" t="s">
        <v>8366</v>
      </c>
      <c r="F1185" s="139"/>
      <c r="G1185" s="136">
        <v>25676668</v>
      </c>
      <c r="H1185" s="136">
        <v>3</v>
      </c>
      <c r="J1185" s="136" t="s">
        <v>8367</v>
      </c>
      <c r="R1185" s="136" t="s">
        <v>9574</v>
      </c>
      <c r="S1185" s="136" t="s">
        <v>8367</v>
      </c>
      <c r="T1185" s="136" t="s">
        <v>9575</v>
      </c>
    </row>
    <row r="1186" spans="1:20" s="136" customFormat="1" ht="13.6" x14ac:dyDescent="0.2">
      <c r="A1186" s="136" t="s">
        <v>9568</v>
      </c>
      <c r="B1186" s="147">
        <v>9073</v>
      </c>
      <c r="C1186" s="138" t="s">
        <v>9631</v>
      </c>
      <c r="D1186" s="138" t="s">
        <v>9631</v>
      </c>
      <c r="E1186" s="137" t="s">
        <v>8366</v>
      </c>
      <c r="F1186" s="139"/>
      <c r="G1186" s="136">
        <v>9207902</v>
      </c>
      <c r="H1186" s="136">
        <v>3</v>
      </c>
      <c r="J1186" s="136" t="s">
        <v>8367</v>
      </c>
      <c r="R1186" s="136" t="s">
        <v>9574</v>
      </c>
      <c r="S1186" s="136" t="s">
        <v>8367</v>
      </c>
      <c r="T1186" s="136" t="s">
        <v>9575</v>
      </c>
    </row>
    <row r="1187" spans="1:20" s="136" customFormat="1" ht="13.6" x14ac:dyDescent="0.2">
      <c r="A1187" s="136" t="s">
        <v>9568</v>
      </c>
      <c r="B1187" s="147">
        <v>9074</v>
      </c>
      <c r="C1187" s="138" t="s">
        <v>9632</v>
      </c>
      <c r="D1187" s="138" t="s">
        <v>9632</v>
      </c>
      <c r="E1187" s="137" t="s">
        <v>8366</v>
      </c>
      <c r="F1187" s="139"/>
      <c r="G1187" s="136">
        <v>12194499</v>
      </c>
      <c r="H1187" s="136">
        <v>3</v>
      </c>
      <c r="J1187" s="136" t="s">
        <v>8367</v>
      </c>
      <c r="R1187" s="136" t="s">
        <v>9574</v>
      </c>
      <c r="S1187" s="136" t="s">
        <v>8367</v>
      </c>
      <c r="T1187" s="136" t="s">
        <v>9575</v>
      </c>
    </row>
    <row r="1188" spans="1:20" s="136" customFormat="1" ht="13.6" x14ac:dyDescent="0.2">
      <c r="A1188" s="136" t="s">
        <v>9568</v>
      </c>
      <c r="B1188" s="147">
        <v>9075</v>
      </c>
      <c r="C1188" s="138" t="s">
        <v>9633</v>
      </c>
      <c r="D1188" s="138" t="s">
        <v>9633</v>
      </c>
      <c r="E1188" s="137" t="s">
        <v>8366</v>
      </c>
      <c r="F1188" s="139"/>
      <c r="G1188" s="136">
        <v>11312185</v>
      </c>
      <c r="H1188" s="136">
        <v>3</v>
      </c>
      <c r="J1188" s="136" t="s">
        <v>8367</v>
      </c>
      <c r="R1188" s="136" t="s">
        <v>9574</v>
      </c>
      <c r="S1188" s="136" t="s">
        <v>8367</v>
      </c>
      <c r="T1188" s="136" t="s">
        <v>9575</v>
      </c>
    </row>
    <row r="1189" spans="1:20" s="136" customFormat="1" ht="13.6" x14ac:dyDescent="0.2">
      <c r="A1189" s="136" t="s">
        <v>9568</v>
      </c>
      <c r="B1189" s="147">
        <v>9076</v>
      </c>
      <c r="C1189" s="138" t="s">
        <v>9634</v>
      </c>
      <c r="D1189" s="138" t="s">
        <v>9634</v>
      </c>
      <c r="E1189" s="137" t="s">
        <v>8366</v>
      </c>
      <c r="F1189" s="139"/>
      <c r="G1189" s="136">
        <v>13261749</v>
      </c>
      <c r="H1189" s="136">
        <v>3</v>
      </c>
      <c r="J1189" s="136" t="s">
        <v>8367</v>
      </c>
    </row>
    <row r="1190" spans="1:20" s="136" customFormat="1" ht="13.6" x14ac:dyDescent="0.2">
      <c r="A1190" s="136" t="s">
        <v>9568</v>
      </c>
      <c r="B1190" s="147">
        <v>9077</v>
      </c>
      <c r="C1190" s="138" t="s">
        <v>9635</v>
      </c>
      <c r="D1190" s="138" t="s">
        <v>9635</v>
      </c>
      <c r="E1190" s="137" t="s">
        <v>8366</v>
      </c>
      <c r="F1190" s="139"/>
      <c r="G1190" s="136">
        <v>7918764</v>
      </c>
      <c r="H1190" s="136">
        <v>3</v>
      </c>
      <c r="J1190" s="136" t="s">
        <v>8367</v>
      </c>
    </row>
    <row r="1191" spans="1:20" s="136" customFormat="1" ht="13.6" x14ac:dyDescent="0.2">
      <c r="A1191" s="136" t="s">
        <v>9568</v>
      </c>
      <c r="B1191" s="147">
        <v>9078</v>
      </c>
      <c r="C1191" s="138" t="s">
        <v>9636</v>
      </c>
      <c r="D1191" s="138" t="s">
        <v>9636</v>
      </c>
      <c r="E1191" s="137" t="s">
        <v>8366</v>
      </c>
      <c r="F1191" s="139"/>
      <c r="G1191" s="136">
        <v>6809188</v>
      </c>
      <c r="H1191" s="136">
        <v>3</v>
      </c>
      <c r="J1191" s="136" t="s">
        <v>8367</v>
      </c>
    </row>
    <row r="1192" spans="1:20" s="136" customFormat="1" ht="13.6" x14ac:dyDescent="0.2">
      <c r="A1192" s="136" t="s">
        <v>9568</v>
      </c>
      <c r="B1192" s="147">
        <v>9079</v>
      </c>
      <c r="C1192" s="138" t="s">
        <v>9637</v>
      </c>
      <c r="D1192" s="138" t="s">
        <v>9637</v>
      </c>
      <c r="E1192" s="137" t="s">
        <v>8366</v>
      </c>
      <c r="F1192" s="139"/>
      <c r="G1192" s="136">
        <v>9928076</v>
      </c>
      <c r="H1192" s="136">
        <v>3</v>
      </c>
      <c r="J1192" s="136" t="s">
        <v>8367</v>
      </c>
    </row>
    <row r="1193" spans="1:20" s="136" customFormat="1" ht="13.6" x14ac:dyDescent="0.2">
      <c r="A1193" s="136" t="s">
        <v>9568</v>
      </c>
      <c r="B1193" s="147">
        <v>9082</v>
      </c>
      <c r="C1193" s="138" t="s">
        <v>9638</v>
      </c>
      <c r="D1193" s="138" t="s">
        <v>9638</v>
      </c>
      <c r="E1193" s="137" t="s">
        <v>8366</v>
      </c>
      <c r="F1193" s="139"/>
      <c r="G1193" s="136">
        <v>4950642</v>
      </c>
      <c r="H1193" s="136">
        <v>3</v>
      </c>
      <c r="J1193" s="136" t="s">
        <v>8367</v>
      </c>
    </row>
    <row r="1194" spans="1:20" s="136" customFormat="1" ht="13.6" x14ac:dyDescent="0.2">
      <c r="A1194" s="136" t="s">
        <v>9568</v>
      </c>
      <c r="B1194" s="147">
        <v>9083</v>
      </c>
      <c r="C1194" s="138" t="s">
        <v>9639</v>
      </c>
      <c r="D1194" s="138" t="s">
        <v>9639</v>
      </c>
      <c r="E1194" s="137" t="s">
        <v>8366</v>
      </c>
      <c r="F1194" s="139"/>
      <c r="G1194" s="136">
        <v>13979038</v>
      </c>
      <c r="H1194" s="136">
        <v>3</v>
      </c>
      <c r="J1194" s="136" t="s">
        <v>8367</v>
      </c>
    </row>
    <row r="1195" spans="1:20" s="136" customFormat="1" ht="13.6" x14ac:dyDescent="0.2">
      <c r="A1195" s="136" t="s">
        <v>9568</v>
      </c>
      <c r="B1195" s="147">
        <v>9084</v>
      </c>
      <c r="C1195" s="138" t="s">
        <v>9640</v>
      </c>
      <c r="D1195" s="138" t="s">
        <v>9640</v>
      </c>
      <c r="E1195" s="137" t="s">
        <v>8366</v>
      </c>
      <c r="F1195" s="139"/>
      <c r="G1195" s="136">
        <v>14446077</v>
      </c>
      <c r="H1195" s="136">
        <v>3</v>
      </c>
      <c r="J1195" s="136" t="s">
        <v>8367</v>
      </c>
    </row>
    <row r="1196" spans="1:20" s="136" customFormat="1" ht="13.6" x14ac:dyDescent="0.2">
      <c r="A1196" s="136" t="s">
        <v>9568</v>
      </c>
      <c r="B1196" s="147">
        <v>9085</v>
      </c>
      <c r="C1196" s="138" t="s">
        <v>9641</v>
      </c>
      <c r="D1196" s="138" t="s">
        <v>9641</v>
      </c>
      <c r="E1196" s="137" t="s">
        <v>8366</v>
      </c>
      <c r="F1196" s="139"/>
      <c r="G1196" s="136">
        <v>26416448.999999996</v>
      </c>
      <c r="H1196" s="136">
        <v>3</v>
      </c>
      <c r="J1196" s="136" t="s">
        <v>8367</v>
      </c>
    </row>
    <row r="1197" spans="1:20" s="136" customFormat="1" ht="13.6" x14ac:dyDescent="0.2">
      <c r="A1197" s="136" t="s">
        <v>9568</v>
      </c>
      <c r="B1197" s="147">
        <v>9086</v>
      </c>
      <c r="C1197" s="138" t="s">
        <v>9642</v>
      </c>
      <c r="D1197" s="138" t="s">
        <v>9642</v>
      </c>
      <c r="E1197" s="137" t="s">
        <v>8366</v>
      </c>
      <c r="F1197" s="139"/>
      <c r="G1197" s="136">
        <v>22544090</v>
      </c>
      <c r="H1197" s="136">
        <v>3</v>
      </c>
      <c r="J1197" s="136" t="s">
        <v>8367</v>
      </c>
      <c r="R1197" s="136" t="s">
        <v>9574</v>
      </c>
      <c r="S1197" s="136" t="s">
        <v>8367</v>
      </c>
      <c r="T1197" s="136" t="s">
        <v>9575</v>
      </c>
    </row>
    <row r="1198" spans="1:20" s="136" customFormat="1" ht="13.6" x14ac:dyDescent="0.2">
      <c r="A1198" s="136" t="s">
        <v>9568</v>
      </c>
      <c r="B1198" s="147">
        <v>9088</v>
      </c>
      <c r="C1198" s="138" t="s">
        <v>9643</v>
      </c>
      <c r="D1198" s="138" t="s">
        <v>9643</v>
      </c>
      <c r="E1198" s="137" t="s">
        <v>8366</v>
      </c>
      <c r="F1198" s="139"/>
      <c r="G1198" s="136">
        <v>17444318</v>
      </c>
      <c r="H1198" s="136">
        <v>3</v>
      </c>
      <c r="J1198" s="136" t="s">
        <v>8367</v>
      </c>
    </row>
    <row r="1199" spans="1:20" s="136" customFormat="1" ht="13.6" x14ac:dyDescent="0.2">
      <c r="A1199" s="136" t="s">
        <v>9568</v>
      </c>
      <c r="B1199" s="147">
        <v>9090</v>
      </c>
      <c r="C1199" s="138" t="s">
        <v>9644</v>
      </c>
      <c r="D1199" s="138" t="s">
        <v>9644</v>
      </c>
      <c r="E1199" s="137" t="s">
        <v>8366</v>
      </c>
      <c r="F1199" s="139"/>
      <c r="G1199" s="136">
        <v>22051266.999999996</v>
      </c>
      <c r="H1199" s="136">
        <v>3</v>
      </c>
      <c r="J1199" s="136" t="s">
        <v>8367</v>
      </c>
    </row>
    <row r="1200" spans="1:20" s="136" customFormat="1" ht="13.6" x14ac:dyDescent="0.2">
      <c r="A1200" s="136" t="s">
        <v>9568</v>
      </c>
      <c r="B1200" s="147">
        <v>9091</v>
      </c>
      <c r="C1200" s="138" t="s">
        <v>9645</v>
      </c>
      <c r="D1200" s="138" t="s">
        <v>9645</v>
      </c>
      <c r="E1200" s="137" t="s">
        <v>8366</v>
      </c>
      <c r="F1200" s="139"/>
      <c r="G1200" s="136">
        <v>136067317</v>
      </c>
      <c r="H1200" s="136">
        <v>3</v>
      </c>
      <c r="J1200" s="136" t="s">
        <v>8367</v>
      </c>
    </row>
    <row r="1201" spans="1:20" s="136" customFormat="1" ht="13.6" x14ac:dyDescent="0.2">
      <c r="A1201" s="136" t="s">
        <v>9568</v>
      </c>
      <c r="B1201" s="147">
        <v>9093</v>
      </c>
      <c r="C1201" s="138" t="s">
        <v>9646</v>
      </c>
      <c r="D1201" s="138" t="s">
        <v>9646</v>
      </c>
      <c r="E1201" s="137" t="s">
        <v>8366</v>
      </c>
      <c r="F1201" s="139"/>
      <c r="G1201" s="136">
        <v>13473743</v>
      </c>
      <c r="H1201" s="136">
        <v>3</v>
      </c>
      <c r="J1201" s="136" t="s">
        <v>8367</v>
      </c>
      <c r="R1201" s="136" t="s">
        <v>9574</v>
      </c>
      <c r="S1201" s="136" t="s">
        <v>8367</v>
      </c>
      <c r="T1201" s="136" t="s">
        <v>9575</v>
      </c>
    </row>
    <row r="1202" spans="1:20" s="136" customFormat="1" ht="13.6" x14ac:dyDescent="0.2">
      <c r="A1202" s="136" t="s">
        <v>9568</v>
      </c>
      <c r="B1202" s="147">
        <v>9094</v>
      </c>
      <c r="C1202" s="138" t="s">
        <v>9647</v>
      </c>
      <c r="D1202" s="138" t="s">
        <v>9647</v>
      </c>
      <c r="E1202" s="137" t="s">
        <v>8366</v>
      </c>
      <c r="F1202" s="139"/>
      <c r="G1202" s="136">
        <v>23299998</v>
      </c>
      <c r="H1202" s="136">
        <v>3</v>
      </c>
      <c r="J1202" s="136" t="s">
        <v>8367</v>
      </c>
    </row>
    <row r="1203" spans="1:20" s="136" customFormat="1" ht="13.6" x14ac:dyDescent="0.2">
      <c r="A1203" s="136" t="s">
        <v>9568</v>
      </c>
      <c r="B1203" s="147">
        <v>9095</v>
      </c>
      <c r="C1203" s="138" t="s">
        <v>9648</v>
      </c>
      <c r="D1203" s="138" t="s">
        <v>9648</v>
      </c>
      <c r="E1203" s="137" t="s">
        <v>8366</v>
      </c>
      <c r="F1203" s="139"/>
      <c r="G1203" s="136">
        <v>12573285</v>
      </c>
      <c r="H1203" s="136">
        <v>3</v>
      </c>
      <c r="J1203" s="136" t="s">
        <v>8367</v>
      </c>
    </row>
    <row r="1204" spans="1:20" s="136" customFormat="1" ht="13.6" x14ac:dyDescent="0.2">
      <c r="A1204" s="136" t="s">
        <v>9568</v>
      </c>
      <c r="B1204" s="147">
        <v>9098</v>
      </c>
      <c r="C1204" s="138" t="s">
        <v>9649</v>
      </c>
      <c r="D1204" s="138" t="s">
        <v>9649</v>
      </c>
      <c r="E1204" s="137" t="s">
        <v>8366</v>
      </c>
      <c r="F1204" s="139"/>
      <c r="G1204" s="136">
        <v>63695714</v>
      </c>
      <c r="H1204" s="136">
        <v>3</v>
      </c>
      <c r="J1204" s="136" t="s">
        <v>8367</v>
      </c>
    </row>
    <row r="1205" spans="1:20" s="136" customFormat="1" ht="13.6" x14ac:dyDescent="0.2">
      <c r="A1205" s="136" t="s">
        <v>9568</v>
      </c>
      <c r="B1205" s="147">
        <v>9100</v>
      </c>
      <c r="C1205" s="138" t="s">
        <v>9650</v>
      </c>
      <c r="D1205" s="138" t="s">
        <v>9650</v>
      </c>
      <c r="E1205" s="137" t="s">
        <v>8366</v>
      </c>
      <c r="F1205" s="139"/>
      <c r="G1205" s="136">
        <v>16248288</v>
      </c>
      <c r="H1205" s="136">
        <v>3</v>
      </c>
      <c r="J1205" s="136" t="s">
        <v>8367</v>
      </c>
    </row>
    <row r="1206" spans="1:20" s="136" customFormat="1" ht="13.6" x14ac:dyDescent="0.2">
      <c r="A1206" s="136" t="s">
        <v>9568</v>
      </c>
      <c r="B1206" s="147">
        <v>9101</v>
      </c>
      <c r="C1206" s="138" t="s">
        <v>9651</v>
      </c>
      <c r="D1206" s="138" t="s">
        <v>9651</v>
      </c>
      <c r="E1206" s="137" t="s">
        <v>8366</v>
      </c>
      <c r="F1206" s="139"/>
      <c r="G1206" s="136">
        <v>15286409.000000002</v>
      </c>
      <c r="H1206" s="136">
        <v>3</v>
      </c>
      <c r="J1206" s="136" t="s">
        <v>8367</v>
      </c>
    </row>
    <row r="1207" spans="1:20" s="136" customFormat="1" ht="13.6" x14ac:dyDescent="0.2">
      <c r="A1207" s="136" t="s">
        <v>9568</v>
      </c>
      <c r="B1207" s="147">
        <v>9102</v>
      </c>
      <c r="C1207" s="138" t="s">
        <v>9652</v>
      </c>
      <c r="D1207" s="138" t="s">
        <v>9652</v>
      </c>
      <c r="E1207" s="137" t="s">
        <v>8366</v>
      </c>
      <c r="F1207" s="139"/>
      <c r="G1207" s="136">
        <v>16817121</v>
      </c>
      <c r="H1207" s="136">
        <v>3</v>
      </c>
      <c r="J1207" s="136" t="s">
        <v>8367</v>
      </c>
    </row>
    <row r="1208" spans="1:20" s="136" customFormat="1" ht="13.6" x14ac:dyDescent="0.2">
      <c r="A1208" s="136" t="s">
        <v>9568</v>
      </c>
      <c r="B1208" s="147">
        <v>9103</v>
      </c>
      <c r="C1208" s="138" t="s">
        <v>9653</v>
      </c>
      <c r="D1208" s="138" t="s">
        <v>9653</v>
      </c>
      <c r="E1208" s="137" t="s">
        <v>8366</v>
      </c>
      <c r="F1208" s="139"/>
      <c r="G1208" s="136">
        <v>48158468</v>
      </c>
      <c r="H1208" s="136">
        <v>3</v>
      </c>
      <c r="J1208" s="136" t="s">
        <v>8367</v>
      </c>
    </row>
    <row r="1209" spans="1:20" s="136" customFormat="1" ht="13.6" x14ac:dyDescent="0.2">
      <c r="A1209" s="136" t="s">
        <v>9568</v>
      </c>
      <c r="B1209" s="147">
        <v>9104</v>
      </c>
      <c r="C1209" s="138" t="s">
        <v>9654</v>
      </c>
      <c r="D1209" s="138" t="s">
        <v>9654</v>
      </c>
      <c r="E1209" s="137" t="s">
        <v>8366</v>
      </c>
      <c r="F1209" s="139"/>
      <c r="G1209" s="136">
        <v>18490291</v>
      </c>
      <c r="H1209" s="136">
        <v>3</v>
      </c>
      <c r="J1209" s="136" t="s">
        <v>8367</v>
      </c>
    </row>
    <row r="1210" spans="1:20" s="136" customFormat="1" ht="13.6" x14ac:dyDescent="0.2">
      <c r="A1210" s="136" t="s">
        <v>9568</v>
      </c>
      <c r="B1210" s="147">
        <v>9105</v>
      </c>
      <c r="C1210" s="138" t="s">
        <v>9655</v>
      </c>
      <c r="D1210" s="138" t="s">
        <v>9655</v>
      </c>
      <c r="E1210" s="137" t="s">
        <v>8366</v>
      </c>
      <c r="F1210" s="139"/>
      <c r="G1210" s="136">
        <v>37874191</v>
      </c>
      <c r="H1210" s="136">
        <v>3</v>
      </c>
      <c r="J1210" s="136" t="s">
        <v>8367</v>
      </c>
    </row>
    <row r="1211" spans="1:20" s="136" customFormat="1" ht="13.6" x14ac:dyDescent="0.2">
      <c r="A1211" s="136" t="s">
        <v>9568</v>
      </c>
      <c r="B1211" s="147">
        <v>9108</v>
      </c>
      <c r="C1211" s="138" t="s">
        <v>9656</v>
      </c>
      <c r="D1211" s="138" t="s">
        <v>9656</v>
      </c>
      <c r="E1211" s="137" t="s">
        <v>8366</v>
      </c>
      <c r="F1211" s="139"/>
      <c r="G1211" s="136">
        <v>31247495</v>
      </c>
      <c r="H1211" s="136">
        <v>3</v>
      </c>
      <c r="J1211" s="136" t="s">
        <v>8367</v>
      </c>
      <c r="R1211" s="136" t="s">
        <v>9574</v>
      </c>
      <c r="S1211" s="136" t="s">
        <v>8367</v>
      </c>
      <c r="T1211" s="136" t="s">
        <v>9575</v>
      </c>
    </row>
    <row r="1212" spans="1:20" s="136" customFormat="1" ht="13.6" x14ac:dyDescent="0.2">
      <c r="A1212" s="136" t="s">
        <v>9568</v>
      </c>
      <c r="B1212" s="147">
        <v>9109</v>
      </c>
      <c r="C1212" s="138" t="s">
        <v>9657</v>
      </c>
      <c r="D1212" s="138" t="s">
        <v>9657</v>
      </c>
      <c r="E1212" s="137" t="s">
        <v>8366</v>
      </c>
      <c r="F1212" s="139"/>
      <c r="G1212" s="136">
        <v>260706445</v>
      </c>
      <c r="H1212" s="136">
        <v>3</v>
      </c>
      <c r="J1212" s="136" t="s">
        <v>8367</v>
      </c>
      <c r="R1212" s="136" t="s">
        <v>8368</v>
      </c>
      <c r="S1212" s="136" t="s">
        <v>8367</v>
      </c>
      <c r="T1212" s="136" t="s">
        <v>8369</v>
      </c>
    </row>
    <row r="1213" spans="1:20" s="136" customFormat="1" ht="13.6" x14ac:dyDescent="0.2">
      <c r="A1213" s="136" t="s">
        <v>9568</v>
      </c>
      <c r="B1213" s="147">
        <v>9110</v>
      </c>
      <c r="C1213" s="138" t="s">
        <v>9658</v>
      </c>
      <c r="D1213" s="138" t="s">
        <v>9658</v>
      </c>
      <c r="E1213" s="137" t="s">
        <v>8366</v>
      </c>
      <c r="F1213" s="139"/>
      <c r="G1213" s="136">
        <v>38121804</v>
      </c>
      <c r="H1213" s="136">
        <v>3</v>
      </c>
      <c r="J1213" s="136" t="s">
        <v>8367</v>
      </c>
    </row>
    <row r="1214" spans="1:20" s="136" customFormat="1" ht="13.6" x14ac:dyDescent="0.2">
      <c r="A1214" s="136" t="s">
        <v>9568</v>
      </c>
      <c r="B1214" s="147">
        <v>9112</v>
      </c>
      <c r="C1214" s="138" t="s">
        <v>9659</v>
      </c>
      <c r="D1214" s="138" t="s">
        <v>9659</v>
      </c>
      <c r="E1214" s="137" t="s">
        <v>8366</v>
      </c>
      <c r="F1214" s="139"/>
      <c r="G1214" s="136">
        <v>34351664</v>
      </c>
      <c r="H1214" s="136">
        <v>3</v>
      </c>
      <c r="J1214" s="136" t="s">
        <v>8367</v>
      </c>
    </row>
    <row r="1215" spans="1:20" s="136" customFormat="1" ht="13.6" x14ac:dyDescent="0.2">
      <c r="A1215" s="136" t="s">
        <v>9568</v>
      </c>
      <c r="B1215" s="147">
        <v>9113</v>
      </c>
      <c r="C1215" s="138" t="s">
        <v>9660</v>
      </c>
      <c r="D1215" s="138" t="s">
        <v>9660</v>
      </c>
      <c r="E1215" s="137" t="s">
        <v>8366</v>
      </c>
      <c r="F1215" s="139"/>
      <c r="G1215" s="136">
        <v>41067430.000000007</v>
      </c>
      <c r="H1215" s="136">
        <v>3</v>
      </c>
      <c r="J1215" s="136" t="s">
        <v>8367</v>
      </c>
    </row>
    <row r="1216" spans="1:20" s="136" customFormat="1" ht="13.6" x14ac:dyDescent="0.2">
      <c r="A1216" s="136" t="s">
        <v>9568</v>
      </c>
      <c r="B1216" s="147">
        <v>9114</v>
      </c>
      <c r="C1216" s="138" t="s">
        <v>9661</v>
      </c>
      <c r="D1216" s="138" t="s">
        <v>9661</v>
      </c>
      <c r="E1216" s="137" t="s">
        <v>8366</v>
      </c>
      <c r="F1216" s="139"/>
      <c r="G1216" s="136">
        <v>14056880.000000002</v>
      </c>
      <c r="H1216" s="136">
        <v>3</v>
      </c>
      <c r="J1216" s="136" t="s">
        <v>8367</v>
      </c>
    </row>
    <row r="1217" spans="1:20" s="136" customFormat="1" ht="13.6" x14ac:dyDescent="0.2">
      <c r="A1217" s="136" t="s">
        <v>9568</v>
      </c>
      <c r="B1217" s="147">
        <v>9115</v>
      </c>
      <c r="C1217" s="138" t="s">
        <v>9662</v>
      </c>
      <c r="D1217" s="138" t="s">
        <v>9662</v>
      </c>
      <c r="E1217" s="137" t="s">
        <v>8366</v>
      </c>
      <c r="F1217" s="139"/>
      <c r="G1217" s="136">
        <v>9801276</v>
      </c>
      <c r="H1217" s="136">
        <v>3</v>
      </c>
      <c r="J1217" s="136" t="s">
        <v>8367</v>
      </c>
    </row>
    <row r="1218" spans="1:20" s="136" customFormat="1" ht="13.6" x14ac:dyDescent="0.2">
      <c r="A1218" s="136" t="s">
        <v>9568</v>
      </c>
      <c r="B1218" s="147">
        <v>9117</v>
      </c>
      <c r="C1218" s="138" t="s">
        <v>9663</v>
      </c>
      <c r="D1218" s="138" t="s">
        <v>9663</v>
      </c>
      <c r="E1218" s="137" t="s">
        <v>8366</v>
      </c>
      <c r="F1218" s="139"/>
      <c r="G1218" s="136">
        <v>11914536</v>
      </c>
      <c r="H1218" s="136">
        <v>3</v>
      </c>
      <c r="J1218" s="136" t="s">
        <v>8367</v>
      </c>
    </row>
    <row r="1219" spans="1:20" s="136" customFormat="1" ht="13.6" x14ac:dyDescent="0.2">
      <c r="A1219" s="136" t="s">
        <v>9568</v>
      </c>
      <c r="B1219" s="147">
        <v>9119</v>
      </c>
      <c r="C1219" s="138" t="s">
        <v>9664</v>
      </c>
      <c r="D1219" s="138" t="s">
        <v>9664</v>
      </c>
      <c r="E1219" s="137" t="s">
        <v>8366</v>
      </c>
      <c r="F1219" s="139"/>
      <c r="G1219" s="136">
        <v>13256567</v>
      </c>
      <c r="H1219" s="136">
        <v>3</v>
      </c>
      <c r="J1219" s="136" t="s">
        <v>8367</v>
      </c>
    </row>
    <row r="1220" spans="1:20" s="136" customFormat="1" ht="13.6" x14ac:dyDescent="0.2">
      <c r="A1220" s="136" t="s">
        <v>9568</v>
      </c>
      <c r="B1220" s="147">
        <v>9120</v>
      </c>
      <c r="C1220" s="138" t="s">
        <v>9665</v>
      </c>
      <c r="D1220" s="138" t="s">
        <v>9665</v>
      </c>
      <c r="E1220" s="137" t="s">
        <v>8366</v>
      </c>
      <c r="F1220" s="139"/>
      <c r="G1220" s="136">
        <v>18757717</v>
      </c>
      <c r="H1220" s="136">
        <v>3</v>
      </c>
      <c r="J1220" s="136" t="s">
        <v>8367</v>
      </c>
    </row>
    <row r="1221" spans="1:20" s="136" customFormat="1" ht="13.6" x14ac:dyDescent="0.2">
      <c r="A1221" s="136" t="s">
        <v>9568</v>
      </c>
      <c r="B1221" s="147">
        <v>9122</v>
      </c>
      <c r="C1221" s="138" t="s">
        <v>9666</v>
      </c>
      <c r="D1221" s="138" t="s">
        <v>9666</v>
      </c>
      <c r="E1221" s="137" t="s">
        <v>8366</v>
      </c>
      <c r="F1221" s="139"/>
      <c r="G1221" s="136">
        <v>29616935</v>
      </c>
      <c r="H1221" s="136">
        <v>3</v>
      </c>
      <c r="J1221" s="136" t="s">
        <v>8367</v>
      </c>
    </row>
    <row r="1222" spans="1:20" s="136" customFormat="1" ht="13.6" x14ac:dyDescent="0.2">
      <c r="A1222" s="136" t="s">
        <v>9568</v>
      </c>
      <c r="B1222" s="147">
        <v>9123</v>
      </c>
      <c r="C1222" s="138" t="s">
        <v>9667</v>
      </c>
      <c r="D1222" s="138" t="s">
        <v>9667</v>
      </c>
      <c r="E1222" s="137" t="s">
        <v>8366</v>
      </c>
      <c r="F1222" s="139"/>
      <c r="G1222" s="136">
        <v>6932901.0000000009</v>
      </c>
      <c r="H1222" s="136">
        <v>3</v>
      </c>
      <c r="J1222" s="136" t="s">
        <v>8367</v>
      </c>
    </row>
    <row r="1223" spans="1:20" s="136" customFormat="1" ht="13.6" x14ac:dyDescent="0.2">
      <c r="A1223" s="136" t="s">
        <v>9568</v>
      </c>
      <c r="B1223" s="147">
        <v>9124</v>
      </c>
      <c r="C1223" s="138" t="s">
        <v>9668</v>
      </c>
      <c r="D1223" s="138" t="s">
        <v>9668</v>
      </c>
      <c r="E1223" s="137" t="s">
        <v>8366</v>
      </c>
      <c r="F1223" s="139"/>
      <c r="G1223" s="136">
        <v>137461885</v>
      </c>
      <c r="H1223" s="136">
        <v>3</v>
      </c>
      <c r="J1223" s="136" t="s">
        <v>8367</v>
      </c>
    </row>
    <row r="1224" spans="1:20" s="136" customFormat="1" ht="13.6" x14ac:dyDescent="0.2">
      <c r="A1224" s="136" t="s">
        <v>9568</v>
      </c>
      <c r="B1224" s="147">
        <v>9125</v>
      </c>
      <c r="C1224" s="138" t="s">
        <v>9669</v>
      </c>
      <c r="D1224" s="138" t="s">
        <v>9669</v>
      </c>
      <c r="E1224" s="137" t="s">
        <v>8366</v>
      </c>
      <c r="F1224" s="139"/>
      <c r="G1224" s="136">
        <v>102697289</v>
      </c>
      <c r="H1224" s="136">
        <v>3</v>
      </c>
      <c r="J1224" s="136" t="s">
        <v>8367</v>
      </c>
      <c r="R1224" s="136" t="s">
        <v>9574</v>
      </c>
      <c r="S1224" s="136" t="s">
        <v>8367</v>
      </c>
      <c r="T1224" s="136" t="s">
        <v>9575</v>
      </c>
    </row>
    <row r="1225" spans="1:20" s="136" customFormat="1" ht="13.6" x14ac:dyDescent="0.2">
      <c r="A1225" s="136" t="s">
        <v>9568</v>
      </c>
      <c r="B1225" s="147">
        <v>9127</v>
      </c>
      <c r="C1225" s="138" t="s">
        <v>9670</v>
      </c>
      <c r="D1225" s="138" t="s">
        <v>9670</v>
      </c>
      <c r="E1225" s="137" t="s">
        <v>8366</v>
      </c>
      <c r="F1225" s="139"/>
      <c r="G1225" s="136">
        <v>24839091</v>
      </c>
      <c r="H1225" s="136">
        <v>3</v>
      </c>
      <c r="J1225" s="136" t="s">
        <v>8367</v>
      </c>
    </row>
    <row r="1226" spans="1:20" s="136" customFormat="1" ht="13.6" x14ac:dyDescent="0.2">
      <c r="A1226" s="136" t="s">
        <v>9568</v>
      </c>
      <c r="B1226" s="147">
        <v>9128</v>
      </c>
      <c r="C1226" s="138" t="s">
        <v>9671</v>
      </c>
      <c r="D1226" s="138" t="s">
        <v>9671</v>
      </c>
      <c r="E1226" s="137" t="s">
        <v>8366</v>
      </c>
      <c r="F1226" s="139"/>
      <c r="G1226" s="136">
        <v>8581580</v>
      </c>
      <c r="H1226" s="136">
        <v>3</v>
      </c>
      <c r="J1226" s="136" t="s">
        <v>8367</v>
      </c>
      <c r="R1226" s="136" t="s">
        <v>9574</v>
      </c>
      <c r="S1226" s="136" t="s">
        <v>8367</v>
      </c>
      <c r="T1226" s="136" t="s">
        <v>9575</v>
      </c>
    </row>
    <row r="1227" spans="1:20" s="136" customFormat="1" ht="13.6" x14ac:dyDescent="0.2">
      <c r="A1227" s="136" t="s">
        <v>9568</v>
      </c>
      <c r="B1227" s="147">
        <v>9129</v>
      </c>
      <c r="C1227" s="138" t="s">
        <v>9672</v>
      </c>
      <c r="D1227" s="138" t="s">
        <v>9672</v>
      </c>
      <c r="E1227" s="137" t="s">
        <v>8366</v>
      </c>
      <c r="F1227" s="139"/>
      <c r="G1227" s="136">
        <v>61167281.999999993</v>
      </c>
      <c r="H1227" s="136">
        <v>3</v>
      </c>
      <c r="J1227" s="136" t="s">
        <v>8367</v>
      </c>
    </row>
    <row r="1228" spans="1:20" s="136" customFormat="1" ht="13.6" x14ac:dyDescent="0.2">
      <c r="A1228" s="136" t="s">
        <v>9568</v>
      </c>
      <c r="B1228" s="147">
        <v>9130</v>
      </c>
      <c r="C1228" s="138" t="s">
        <v>9673</v>
      </c>
      <c r="D1228" s="138" t="s">
        <v>9673</v>
      </c>
      <c r="E1228" s="137" t="s">
        <v>8366</v>
      </c>
      <c r="F1228" s="139"/>
      <c r="G1228" s="136">
        <v>14007112</v>
      </c>
      <c r="H1228" s="136">
        <v>3</v>
      </c>
      <c r="J1228" s="136" t="s">
        <v>8367</v>
      </c>
    </row>
    <row r="1229" spans="1:20" s="136" customFormat="1" ht="13.6" x14ac:dyDescent="0.2">
      <c r="A1229" s="136" t="s">
        <v>9568</v>
      </c>
      <c r="B1229" s="147">
        <v>9131</v>
      </c>
      <c r="C1229" s="138" t="s">
        <v>9674</v>
      </c>
      <c r="D1229" s="138" t="s">
        <v>9674</v>
      </c>
      <c r="E1229" s="137" t="s">
        <v>8366</v>
      </c>
      <c r="F1229" s="139"/>
      <c r="G1229" s="136">
        <v>13692405.000000002</v>
      </c>
      <c r="H1229" s="136">
        <v>3</v>
      </c>
      <c r="J1229" s="136" t="s">
        <v>8367</v>
      </c>
    </row>
    <row r="1230" spans="1:20" s="136" customFormat="1" ht="13.6" x14ac:dyDescent="0.2">
      <c r="A1230" s="136" t="s">
        <v>9568</v>
      </c>
      <c r="B1230" s="147">
        <v>9132</v>
      </c>
      <c r="C1230" s="138" t="s">
        <v>9675</v>
      </c>
      <c r="D1230" s="138" t="s">
        <v>9675</v>
      </c>
      <c r="E1230" s="137" t="s">
        <v>8366</v>
      </c>
      <c r="F1230" s="139"/>
      <c r="G1230" s="136">
        <v>9675379</v>
      </c>
      <c r="H1230" s="136">
        <v>3</v>
      </c>
      <c r="J1230" s="136" t="s">
        <v>8367</v>
      </c>
    </row>
    <row r="1231" spans="1:20" s="136" customFormat="1" ht="13.6" x14ac:dyDescent="0.2">
      <c r="A1231" s="136" t="s">
        <v>9568</v>
      </c>
      <c r="B1231" s="147">
        <v>9133</v>
      </c>
      <c r="C1231" s="138" t="s">
        <v>9676</v>
      </c>
      <c r="D1231" s="138" t="s">
        <v>9676</v>
      </c>
      <c r="E1231" s="137" t="s">
        <v>8366</v>
      </c>
      <c r="F1231" s="139"/>
      <c r="G1231" s="136">
        <v>12145766.000000002</v>
      </c>
      <c r="H1231" s="136">
        <v>3</v>
      </c>
      <c r="J1231" s="136" t="s">
        <v>8367</v>
      </c>
      <c r="R1231" s="136" t="s">
        <v>9574</v>
      </c>
      <c r="S1231" s="136" t="s">
        <v>8367</v>
      </c>
      <c r="T1231" s="136" t="s">
        <v>9575</v>
      </c>
    </row>
    <row r="1232" spans="1:20" s="136" customFormat="1" ht="13.6" x14ac:dyDescent="0.2">
      <c r="A1232" s="136" t="s">
        <v>9568</v>
      </c>
      <c r="B1232" s="147">
        <v>9134</v>
      </c>
      <c r="C1232" s="138" t="s">
        <v>9677</v>
      </c>
      <c r="D1232" s="138" t="s">
        <v>9677</v>
      </c>
      <c r="E1232" s="137" t="s">
        <v>8366</v>
      </c>
      <c r="F1232" s="139"/>
      <c r="G1232" s="136">
        <v>29497543</v>
      </c>
      <c r="H1232" s="136">
        <v>3</v>
      </c>
      <c r="J1232" s="136" t="s">
        <v>8367</v>
      </c>
    </row>
    <row r="1233" spans="1:10" s="136" customFormat="1" ht="13.6" x14ac:dyDescent="0.2">
      <c r="A1233" s="136" t="s">
        <v>9568</v>
      </c>
      <c r="B1233" s="147">
        <v>9135</v>
      </c>
      <c r="C1233" s="138" t="s">
        <v>9678</v>
      </c>
      <c r="D1233" s="138" t="s">
        <v>9678</v>
      </c>
      <c r="E1233" s="137" t="s">
        <v>8366</v>
      </c>
      <c r="F1233" s="139"/>
      <c r="G1233" s="136">
        <v>9092694</v>
      </c>
      <c r="H1233" s="136">
        <v>3</v>
      </c>
      <c r="J1233" s="136" t="s">
        <v>8367</v>
      </c>
    </row>
    <row r="1234" spans="1:10" s="136" customFormat="1" ht="13.6" x14ac:dyDescent="0.2">
      <c r="A1234" s="136" t="s">
        <v>9568</v>
      </c>
      <c r="B1234" s="147">
        <v>9136</v>
      </c>
      <c r="C1234" s="138" t="s">
        <v>9679</v>
      </c>
      <c r="D1234" s="138" t="s">
        <v>9679</v>
      </c>
      <c r="E1234" s="137" t="s">
        <v>8366</v>
      </c>
      <c r="F1234" s="139"/>
      <c r="G1234" s="136">
        <v>17047343</v>
      </c>
      <c r="H1234" s="136">
        <v>3</v>
      </c>
      <c r="J1234" s="136" t="s">
        <v>8367</v>
      </c>
    </row>
    <row r="1235" spans="1:10" s="136" customFormat="1" ht="13.6" x14ac:dyDescent="0.2">
      <c r="A1235" s="136" t="s">
        <v>9568</v>
      </c>
      <c r="B1235" s="147">
        <v>9137</v>
      </c>
      <c r="C1235" s="138" t="s">
        <v>9680</v>
      </c>
      <c r="D1235" s="138" t="s">
        <v>9680</v>
      </c>
      <c r="E1235" s="137" t="s">
        <v>8366</v>
      </c>
      <c r="F1235" s="139"/>
      <c r="G1235" s="136">
        <v>22423595.999999996</v>
      </c>
      <c r="H1235" s="136">
        <v>3</v>
      </c>
      <c r="J1235" s="136" t="s">
        <v>8367</v>
      </c>
    </row>
    <row r="1236" spans="1:10" s="136" customFormat="1" ht="13.6" x14ac:dyDescent="0.2">
      <c r="A1236" s="136" t="s">
        <v>9568</v>
      </c>
      <c r="B1236" s="147">
        <v>9138</v>
      </c>
      <c r="C1236" s="138" t="s">
        <v>9681</v>
      </c>
      <c r="D1236" s="138" t="s">
        <v>9681</v>
      </c>
      <c r="E1236" s="137" t="s">
        <v>8366</v>
      </c>
      <c r="F1236" s="139"/>
      <c r="G1236" s="136">
        <v>6967868</v>
      </c>
      <c r="H1236" s="136">
        <v>3</v>
      </c>
      <c r="J1236" s="136" t="s">
        <v>8367</v>
      </c>
    </row>
    <row r="1237" spans="1:10" s="136" customFormat="1" ht="13.6" x14ac:dyDescent="0.2">
      <c r="A1237" s="136" t="s">
        <v>9568</v>
      </c>
      <c r="B1237" s="147">
        <v>9139</v>
      </c>
      <c r="C1237" s="138" t="s">
        <v>9682</v>
      </c>
      <c r="D1237" s="138" t="s">
        <v>9682</v>
      </c>
      <c r="E1237" s="137" t="s">
        <v>8366</v>
      </c>
      <c r="F1237" s="139"/>
      <c r="G1237" s="136">
        <v>12810183</v>
      </c>
      <c r="H1237" s="136">
        <v>3</v>
      </c>
      <c r="J1237" s="136" t="s">
        <v>8367</v>
      </c>
    </row>
    <row r="1238" spans="1:10" s="136" customFormat="1" ht="13.6" x14ac:dyDescent="0.2">
      <c r="A1238" s="136" t="s">
        <v>9568</v>
      </c>
      <c r="B1238" s="147">
        <v>9140</v>
      </c>
      <c r="C1238" s="138" t="s">
        <v>9683</v>
      </c>
      <c r="D1238" s="138" t="s">
        <v>9683</v>
      </c>
      <c r="E1238" s="137" t="s">
        <v>8366</v>
      </c>
      <c r="F1238" s="139"/>
      <c r="G1238" s="136">
        <v>38985346</v>
      </c>
      <c r="H1238" s="136">
        <v>3</v>
      </c>
      <c r="J1238" s="136" t="s">
        <v>8367</v>
      </c>
    </row>
    <row r="1239" spans="1:10" s="136" customFormat="1" ht="13.6" x14ac:dyDescent="0.2">
      <c r="A1239" s="136" t="s">
        <v>9568</v>
      </c>
      <c r="B1239" s="147">
        <v>9141</v>
      </c>
      <c r="C1239" s="138" t="s">
        <v>9684</v>
      </c>
      <c r="D1239" s="138" t="s">
        <v>9684</v>
      </c>
      <c r="E1239" s="137" t="s">
        <v>8366</v>
      </c>
      <c r="F1239" s="139"/>
      <c r="G1239" s="136">
        <v>12027612.999999998</v>
      </c>
      <c r="H1239" s="136">
        <v>3</v>
      </c>
      <c r="J1239" s="136" t="s">
        <v>8367</v>
      </c>
    </row>
    <row r="1240" spans="1:10" s="136" customFormat="1" ht="13.6" x14ac:dyDescent="0.2">
      <c r="A1240" s="136" t="s">
        <v>9568</v>
      </c>
      <c r="B1240" s="147">
        <v>9143</v>
      </c>
      <c r="C1240" s="138" t="s">
        <v>9685</v>
      </c>
      <c r="D1240" s="138" t="s">
        <v>9685</v>
      </c>
      <c r="E1240" s="137" t="s">
        <v>8366</v>
      </c>
      <c r="F1240" s="139"/>
      <c r="G1240" s="136">
        <v>31988879</v>
      </c>
      <c r="H1240" s="136">
        <v>3</v>
      </c>
      <c r="J1240" s="136" t="s">
        <v>8367</v>
      </c>
    </row>
    <row r="1241" spans="1:10" s="136" customFormat="1" ht="13.6" x14ac:dyDescent="0.2">
      <c r="A1241" s="136" t="s">
        <v>9568</v>
      </c>
      <c r="B1241" s="147">
        <v>9144</v>
      </c>
      <c r="C1241" s="138" t="s">
        <v>9686</v>
      </c>
      <c r="D1241" s="138" t="s">
        <v>9686</v>
      </c>
      <c r="E1241" s="137" t="s">
        <v>8366</v>
      </c>
      <c r="F1241" s="139"/>
      <c r="G1241" s="136">
        <v>17354800</v>
      </c>
      <c r="H1241" s="136">
        <v>3</v>
      </c>
      <c r="J1241" s="136" t="s">
        <v>8367</v>
      </c>
    </row>
    <row r="1242" spans="1:10" s="136" customFormat="1" ht="13.6" x14ac:dyDescent="0.2">
      <c r="A1242" s="136" t="s">
        <v>9568</v>
      </c>
      <c r="B1242" s="147">
        <v>9148</v>
      </c>
      <c r="C1242" s="138" t="s">
        <v>9687</v>
      </c>
      <c r="D1242" s="138" t="s">
        <v>9687</v>
      </c>
      <c r="E1242" s="137" t="s">
        <v>8366</v>
      </c>
      <c r="F1242" s="139"/>
      <c r="G1242" s="136">
        <v>19752942</v>
      </c>
      <c r="H1242" s="136">
        <v>3</v>
      </c>
      <c r="J1242" s="136" t="s">
        <v>8367</v>
      </c>
    </row>
    <row r="1243" spans="1:10" s="136" customFormat="1" ht="13.6" x14ac:dyDescent="0.2">
      <c r="A1243" s="136" t="s">
        <v>9568</v>
      </c>
      <c r="B1243" s="147">
        <v>9149</v>
      </c>
      <c r="C1243" s="138" t="s">
        <v>9688</v>
      </c>
      <c r="D1243" s="138" t="s">
        <v>9688</v>
      </c>
      <c r="E1243" s="137" t="s">
        <v>8366</v>
      </c>
      <c r="F1243" s="139"/>
      <c r="G1243" s="136">
        <v>16346181</v>
      </c>
      <c r="H1243" s="136">
        <v>3</v>
      </c>
      <c r="J1243" s="136" t="s">
        <v>8367</v>
      </c>
    </row>
    <row r="1244" spans="1:10" s="136" customFormat="1" ht="13.6" x14ac:dyDescent="0.2">
      <c r="A1244" s="136" t="s">
        <v>9568</v>
      </c>
      <c r="B1244" s="147">
        <v>9151</v>
      </c>
      <c r="C1244" s="138" t="s">
        <v>9689</v>
      </c>
      <c r="D1244" s="138" t="s">
        <v>9689</v>
      </c>
      <c r="E1244" s="137" t="s">
        <v>8366</v>
      </c>
      <c r="F1244" s="139"/>
      <c r="G1244" s="136">
        <v>75504436</v>
      </c>
      <c r="H1244" s="136">
        <v>3</v>
      </c>
      <c r="J1244" s="136" t="s">
        <v>8367</v>
      </c>
    </row>
    <row r="1245" spans="1:10" s="136" customFormat="1" ht="13.6" x14ac:dyDescent="0.2">
      <c r="A1245" s="136" t="s">
        <v>9568</v>
      </c>
      <c r="B1245" s="147">
        <v>9152</v>
      </c>
      <c r="C1245" s="138" t="s">
        <v>9690</v>
      </c>
      <c r="D1245" s="138" t="s">
        <v>9690</v>
      </c>
      <c r="E1245" s="137" t="s">
        <v>8366</v>
      </c>
      <c r="F1245" s="139"/>
      <c r="G1245" s="136">
        <v>57708524</v>
      </c>
      <c r="H1245" s="136">
        <v>3</v>
      </c>
      <c r="J1245" s="136" t="s">
        <v>8367</v>
      </c>
    </row>
    <row r="1246" spans="1:10" s="136" customFormat="1" ht="13.6" x14ac:dyDescent="0.2">
      <c r="A1246" s="136" t="s">
        <v>9568</v>
      </c>
      <c r="B1246" s="147">
        <v>9154</v>
      </c>
      <c r="C1246" s="138" t="s">
        <v>9691</v>
      </c>
      <c r="D1246" s="138" t="s">
        <v>9691</v>
      </c>
      <c r="E1246" s="137" t="s">
        <v>8366</v>
      </c>
      <c r="F1246" s="139"/>
      <c r="G1246" s="136">
        <v>7901439</v>
      </c>
      <c r="H1246" s="136">
        <v>3</v>
      </c>
      <c r="J1246" s="136" t="s">
        <v>8367</v>
      </c>
    </row>
    <row r="1247" spans="1:10" s="136" customFormat="1" ht="13.6" x14ac:dyDescent="0.2">
      <c r="A1247" s="136" t="s">
        <v>9568</v>
      </c>
      <c r="B1247" s="147">
        <v>9155</v>
      </c>
      <c r="C1247" s="138" t="s">
        <v>9692</v>
      </c>
      <c r="D1247" s="138" t="s">
        <v>9692</v>
      </c>
      <c r="E1247" s="137" t="s">
        <v>8366</v>
      </c>
      <c r="F1247" s="139"/>
      <c r="G1247" s="136">
        <v>82297603.999999985</v>
      </c>
      <c r="H1247" s="136">
        <v>3</v>
      </c>
      <c r="J1247" s="136" t="s">
        <v>8367</v>
      </c>
    </row>
    <row r="1248" spans="1:10" s="136" customFormat="1" ht="13.6" x14ac:dyDescent="0.2">
      <c r="A1248" s="136" t="s">
        <v>9568</v>
      </c>
      <c r="B1248" s="147">
        <v>9159</v>
      </c>
      <c r="C1248" s="138" t="s">
        <v>9693</v>
      </c>
      <c r="D1248" s="138" t="s">
        <v>9693</v>
      </c>
      <c r="E1248" s="137" t="s">
        <v>8366</v>
      </c>
      <c r="F1248" s="139"/>
      <c r="G1248" s="136">
        <v>10218133</v>
      </c>
      <c r="H1248" s="136">
        <v>3</v>
      </c>
      <c r="J1248" s="136" t="s">
        <v>8367</v>
      </c>
    </row>
    <row r="1249" spans="1:20" s="136" customFormat="1" ht="13.6" x14ac:dyDescent="0.2">
      <c r="A1249" s="136" t="s">
        <v>9568</v>
      </c>
      <c r="B1249" s="147">
        <v>9160</v>
      </c>
      <c r="C1249" s="138" t="s">
        <v>9694</v>
      </c>
      <c r="D1249" s="138" t="s">
        <v>9694</v>
      </c>
      <c r="E1249" s="137" t="s">
        <v>8366</v>
      </c>
      <c r="F1249" s="139"/>
      <c r="G1249" s="136">
        <v>12220449.000000002</v>
      </c>
      <c r="H1249" s="136">
        <v>3</v>
      </c>
      <c r="J1249" s="136" t="s">
        <v>8367</v>
      </c>
    </row>
    <row r="1250" spans="1:20" s="136" customFormat="1" ht="13.6" x14ac:dyDescent="0.2">
      <c r="A1250" s="136" t="s">
        <v>9568</v>
      </c>
      <c r="B1250" s="147">
        <v>9162</v>
      </c>
      <c r="C1250" s="138" t="s">
        <v>9695</v>
      </c>
      <c r="D1250" s="138" t="s">
        <v>9695</v>
      </c>
      <c r="E1250" s="137" t="s">
        <v>8366</v>
      </c>
      <c r="F1250" s="139"/>
      <c r="G1250" s="136">
        <v>19386259</v>
      </c>
      <c r="H1250" s="136">
        <v>3</v>
      </c>
      <c r="J1250" s="136" t="s">
        <v>8367</v>
      </c>
      <c r="R1250" s="136" t="s">
        <v>9574</v>
      </c>
      <c r="S1250" s="136" t="s">
        <v>8367</v>
      </c>
      <c r="T1250" s="136" t="s">
        <v>9575</v>
      </c>
    </row>
    <row r="1251" spans="1:20" s="136" customFormat="1" ht="13.6" x14ac:dyDescent="0.2">
      <c r="A1251" s="136" t="s">
        <v>9568</v>
      </c>
      <c r="B1251" s="147">
        <v>9163</v>
      </c>
      <c r="C1251" s="138" t="s">
        <v>9696</v>
      </c>
      <c r="D1251" s="138" t="s">
        <v>9696</v>
      </c>
      <c r="E1251" s="137" t="s">
        <v>8366</v>
      </c>
      <c r="F1251" s="139"/>
      <c r="G1251" s="136">
        <v>80843678</v>
      </c>
      <c r="H1251" s="136">
        <v>3</v>
      </c>
      <c r="J1251" s="136" t="s">
        <v>8367</v>
      </c>
    </row>
    <row r="1252" spans="1:20" s="136" customFormat="1" ht="13.6" x14ac:dyDescent="0.2">
      <c r="A1252" s="136" t="s">
        <v>9568</v>
      </c>
      <c r="B1252" s="147">
        <v>9164</v>
      </c>
      <c r="C1252" s="138" t="s">
        <v>9697</v>
      </c>
      <c r="D1252" s="138" t="s">
        <v>9697</v>
      </c>
      <c r="E1252" s="137" t="s">
        <v>8366</v>
      </c>
      <c r="F1252" s="139"/>
      <c r="G1252" s="136">
        <v>33581128</v>
      </c>
      <c r="H1252" s="136">
        <v>3</v>
      </c>
      <c r="J1252" s="136" t="s">
        <v>8367</v>
      </c>
    </row>
    <row r="1253" spans="1:20" s="136" customFormat="1" ht="13.6" x14ac:dyDescent="0.2">
      <c r="A1253" s="136" t="s">
        <v>9568</v>
      </c>
      <c r="B1253" s="147">
        <v>9166</v>
      </c>
      <c r="C1253" s="138" t="s">
        <v>9698</v>
      </c>
      <c r="D1253" s="138" t="s">
        <v>9698</v>
      </c>
      <c r="E1253" s="137" t="s">
        <v>8366</v>
      </c>
      <c r="F1253" s="139"/>
      <c r="G1253" s="136">
        <v>36576447</v>
      </c>
      <c r="H1253" s="136">
        <v>3</v>
      </c>
      <c r="J1253" s="136" t="s">
        <v>8367</v>
      </c>
    </row>
    <row r="1254" spans="1:20" s="136" customFormat="1" ht="13.6" x14ac:dyDescent="0.2">
      <c r="A1254" s="136" t="s">
        <v>9568</v>
      </c>
      <c r="B1254" s="147">
        <v>9167</v>
      </c>
      <c r="C1254" s="138" t="s">
        <v>9699</v>
      </c>
      <c r="D1254" s="138" t="s">
        <v>9699</v>
      </c>
      <c r="E1254" s="137" t="s">
        <v>8366</v>
      </c>
      <c r="F1254" s="139"/>
      <c r="G1254" s="136">
        <v>14078317</v>
      </c>
      <c r="H1254" s="136">
        <v>3</v>
      </c>
      <c r="J1254" s="136" t="s">
        <v>8367</v>
      </c>
    </row>
    <row r="1255" spans="1:20" s="136" customFormat="1" ht="13.6" x14ac:dyDescent="0.2">
      <c r="A1255" s="136" t="s">
        <v>9568</v>
      </c>
      <c r="B1255" s="147">
        <v>9168</v>
      </c>
      <c r="C1255" s="138" t="s">
        <v>9700</v>
      </c>
      <c r="D1255" s="138" t="s">
        <v>9700</v>
      </c>
      <c r="E1255" s="137" t="s">
        <v>8366</v>
      </c>
      <c r="F1255" s="139"/>
      <c r="G1255" s="136">
        <v>29990549</v>
      </c>
      <c r="H1255" s="136">
        <v>3</v>
      </c>
      <c r="J1255" s="136" t="s">
        <v>8367</v>
      </c>
    </row>
    <row r="1256" spans="1:20" s="136" customFormat="1" ht="13.6" x14ac:dyDescent="0.2">
      <c r="A1256" s="136" t="s">
        <v>9568</v>
      </c>
      <c r="B1256" s="147">
        <v>9169</v>
      </c>
      <c r="C1256" s="138" t="s">
        <v>9701</v>
      </c>
      <c r="D1256" s="138" t="s">
        <v>9701</v>
      </c>
      <c r="E1256" s="137" t="s">
        <v>8366</v>
      </c>
      <c r="F1256" s="139"/>
      <c r="G1256" s="136">
        <v>20661649.000000004</v>
      </c>
      <c r="H1256" s="136">
        <v>3</v>
      </c>
      <c r="J1256" s="136" t="s">
        <v>8367</v>
      </c>
    </row>
    <row r="1257" spans="1:20" s="136" customFormat="1" ht="13.6" x14ac:dyDescent="0.2">
      <c r="A1257" s="136" t="s">
        <v>9568</v>
      </c>
      <c r="B1257" s="147">
        <v>9170</v>
      </c>
      <c r="C1257" s="138" t="s">
        <v>9702</v>
      </c>
      <c r="D1257" s="138" t="s">
        <v>9702</v>
      </c>
      <c r="E1257" s="137" t="s">
        <v>8366</v>
      </c>
      <c r="F1257" s="139"/>
      <c r="G1257" s="136">
        <v>12782724</v>
      </c>
      <c r="H1257" s="136">
        <v>3</v>
      </c>
      <c r="J1257" s="136" t="s">
        <v>8367</v>
      </c>
    </row>
    <row r="1258" spans="1:20" s="136" customFormat="1" ht="13.6" x14ac:dyDescent="0.2">
      <c r="A1258" s="136" t="s">
        <v>9568</v>
      </c>
      <c r="B1258" s="147">
        <v>9172</v>
      </c>
      <c r="C1258" s="138" t="s">
        <v>9703</v>
      </c>
      <c r="D1258" s="138" t="s">
        <v>9703</v>
      </c>
      <c r="E1258" s="137" t="s">
        <v>8366</v>
      </c>
      <c r="F1258" s="139"/>
      <c r="G1258" s="136">
        <v>48699696</v>
      </c>
      <c r="H1258" s="136">
        <v>3</v>
      </c>
      <c r="J1258" s="136" t="s">
        <v>8367</v>
      </c>
    </row>
    <row r="1259" spans="1:20" s="136" customFormat="1" ht="13.6" x14ac:dyDescent="0.2">
      <c r="A1259" s="136" t="s">
        <v>9568</v>
      </c>
      <c r="B1259" s="147">
        <v>9173</v>
      </c>
      <c r="C1259" s="138" t="s">
        <v>9704</v>
      </c>
      <c r="D1259" s="138" t="s">
        <v>9704</v>
      </c>
      <c r="E1259" s="137" t="s">
        <v>8366</v>
      </c>
      <c r="F1259" s="139"/>
      <c r="G1259" s="136">
        <v>33181398</v>
      </c>
      <c r="H1259" s="136">
        <v>3</v>
      </c>
      <c r="J1259" s="136" t="s">
        <v>8367</v>
      </c>
    </row>
    <row r="1260" spans="1:20" s="136" customFormat="1" ht="13.6" x14ac:dyDescent="0.2">
      <c r="A1260" s="136" t="s">
        <v>9568</v>
      </c>
      <c r="B1260" s="147">
        <v>9174</v>
      </c>
      <c r="C1260" s="138" t="s">
        <v>9705</v>
      </c>
      <c r="D1260" s="138" t="s">
        <v>9705</v>
      </c>
      <c r="E1260" s="137" t="s">
        <v>8366</v>
      </c>
      <c r="F1260" s="139"/>
      <c r="G1260" s="136">
        <v>97814578</v>
      </c>
      <c r="H1260" s="136">
        <v>3</v>
      </c>
      <c r="J1260" s="136" t="s">
        <v>8367</v>
      </c>
    </row>
    <row r="1261" spans="1:20" s="136" customFormat="1" ht="13.6" x14ac:dyDescent="0.2">
      <c r="A1261" s="136" t="s">
        <v>9568</v>
      </c>
      <c r="B1261" s="147">
        <v>9175</v>
      </c>
      <c r="C1261" s="138" t="s">
        <v>9706</v>
      </c>
      <c r="D1261" s="138" t="s">
        <v>9706</v>
      </c>
      <c r="E1261" s="137" t="s">
        <v>8366</v>
      </c>
      <c r="F1261" s="139"/>
      <c r="G1261" s="136">
        <v>85192969</v>
      </c>
      <c r="H1261" s="136">
        <v>3</v>
      </c>
      <c r="J1261" s="136" t="s">
        <v>8367</v>
      </c>
    </row>
    <row r="1262" spans="1:20" s="136" customFormat="1" ht="13.6" x14ac:dyDescent="0.2">
      <c r="A1262" s="136" t="s">
        <v>9568</v>
      </c>
      <c r="B1262" s="147">
        <v>9176</v>
      </c>
      <c r="C1262" s="138" t="s">
        <v>9707</v>
      </c>
      <c r="D1262" s="138" t="s">
        <v>9707</v>
      </c>
      <c r="E1262" s="137" t="s">
        <v>8366</v>
      </c>
      <c r="F1262" s="139"/>
      <c r="G1262" s="136">
        <v>8294761.9999999991</v>
      </c>
      <c r="H1262" s="136">
        <v>3</v>
      </c>
      <c r="J1262" s="136" t="s">
        <v>8367</v>
      </c>
      <c r="R1262" s="136" t="s">
        <v>9574</v>
      </c>
      <c r="S1262" s="136" t="s">
        <v>8367</v>
      </c>
      <c r="T1262" s="136" t="s">
        <v>9575</v>
      </c>
    </row>
    <row r="1263" spans="1:20" s="136" customFormat="1" ht="13.6" x14ac:dyDescent="0.2">
      <c r="A1263" s="136" t="s">
        <v>9568</v>
      </c>
      <c r="B1263" s="147">
        <v>9177</v>
      </c>
      <c r="C1263" s="138" t="s">
        <v>9708</v>
      </c>
      <c r="D1263" s="138" t="s">
        <v>9708</v>
      </c>
      <c r="E1263" s="137" t="s">
        <v>8366</v>
      </c>
      <c r="F1263" s="139"/>
      <c r="G1263" s="136">
        <v>130268812</v>
      </c>
      <c r="H1263" s="136">
        <v>3</v>
      </c>
      <c r="J1263" s="136" t="s">
        <v>8367</v>
      </c>
      <c r="R1263" s="136" t="s">
        <v>9574</v>
      </c>
      <c r="S1263" s="136" t="s">
        <v>8367</v>
      </c>
      <c r="T1263" s="136" t="s">
        <v>9575</v>
      </c>
    </row>
    <row r="1264" spans="1:20" s="136" customFormat="1" ht="13.6" x14ac:dyDescent="0.2">
      <c r="A1264" s="136" t="s">
        <v>9568</v>
      </c>
      <c r="B1264" s="147">
        <v>9178</v>
      </c>
      <c r="C1264" s="138" t="s">
        <v>9709</v>
      </c>
      <c r="D1264" s="138" t="s">
        <v>9709</v>
      </c>
      <c r="E1264" s="137" t="s">
        <v>8366</v>
      </c>
      <c r="F1264" s="139"/>
      <c r="G1264" s="136">
        <v>5637455</v>
      </c>
      <c r="H1264" s="136">
        <v>3</v>
      </c>
      <c r="J1264" s="136" t="s">
        <v>8367</v>
      </c>
    </row>
    <row r="1265" spans="1:10" s="136" customFormat="1" ht="13.6" x14ac:dyDescent="0.2">
      <c r="A1265" s="136" t="s">
        <v>9568</v>
      </c>
      <c r="B1265" s="147">
        <v>9179</v>
      </c>
      <c r="C1265" s="138" t="s">
        <v>9710</v>
      </c>
      <c r="D1265" s="138" t="s">
        <v>9710</v>
      </c>
      <c r="E1265" s="137" t="s">
        <v>8366</v>
      </c>
      <c r="F1265" s="139"/>
      <c r="G1265" s="136">
        <v>15024435</v>
      </c>
      <c r="H1265" s="136">
        <v>3</v>
      </c>
      <c r="J1265" s="136" t="s">
        <v>8367</v>
      </c>
    </row>
    <row r="1266" spans="1:10" s="136" customFormat="1" ht="13.6" x14ac:dyDescent="0.2">
      <c r="A1266" s="136" t="s">
        <v>9568</v>
      </c>
      <c r="B1266" s="147">
        <v>9180</v>
      </c>
      <c r="C1266" s="138" t="s">
        <v>9711</v>
      </c>
      <c r="D1266" s="138" t="s">
        <v>9711</v>
      </c>
      <c r="E1266" s="137" t="s">
        <v>8366</v>
      </c>
      <c r="F1266" s="139"/>
      <c r="G1266" s="136">
        <v>34538315</v>
      </c>
      <c r="H1266" s="136">
        <v>3</v>
      </c>
      <c r="J1266" s="136" t="s">
        <v>8367</v>
      </c>
    </row>
    <row r="1267" spans="1:10" s="136" customFormat="1" ht="13.6" x14ac:dyDescent="0.2">
      <c r="A1267" s="136" t="s">
        <v>9568</v>
      </c>
      <c r="B1267" s="147">
        <v>9181</v>
      </c>
      <c r="C1267" s="138" t="s">
        <v>9712</v>
      </c>
      <c r="D1267" s="138" t="s">
        <v>9712</v>
      </c>
      <c r="E1267" s="137" t="s">
        <v>8366</v>
      </c>
      <c r="F1267" s="139"/>
      <c r="G1267" s="136">
        <v>66418952</v>
      </c>
      <c r="H1267" s="136">
        <v>3</v>
      </c>
      <c r="J1267" s="136" t="s">
        <v>8367</v>
      </c>
    </row>
    <row r="1268" spans="1:10" s="136" customFormat="1" ht="13.6" x14ac:dyDescent="0.2">
      <c r="A1268" s="136" t="s">
        <v>9568</v>
      </c>
      <c r="B1268" s="147">
        <v>9182</v>
      </c>
      <c r="C1268" s="138" t="s">
        <v>9713</v>
      </c>
      <c r="D1268" s="138" t="s">
        <v>9713</v>
      </c>
      <c r="E1268" s="137" t="s">
        <v>8366</v>
      </c>
      <c r="F1268" s="139"/>
      <c r="G1268" s="136">
        <v>16914169</v>
      </c>
      <c r="H1268" s="136">
        <v>3</v>
      </c>
      <c r="J1268" s="136" t="s">
        <v>8367</v>
      </c>
    </row>
    <row r="1269" spans="1:10" s="136" customFormat="1" ht="13.6" x14ac:dyDescent="0.2">
      <c r="A1269" s="136" t="s">
        <v>9568</v>
      </c>
      <c r="B1269" s="147">
        <v>9183</v>
      </c>
      <c r="C1269" s="138" t="s">
        <v>9714</v>
      </c>
      <c r="D1269" s="138" t="s">
        <v>9714</v>
      </c>
      <c r="E1269" s="137" t="s">
        <v>8366</v>
      </c>
      <c r="F1269" s="139"/>
      <c r="G1269" s="136">
        <v>21563476.999999996</v>
      </c>
      <c r="H1269" s="136">
        <v>3</v>
      </c>
      <c r="J1269" s="136" t="s">
        <v>8367</v>
      </c>
    </row>
    <row r="1270" spans="1:10" s="136" customFormat="1" ht="13.6" x14ac:dyDescent="0.2">
      <c r="A1270" s="136" t="s">
        <v>9568</v>
      </c>
      <c r="B1270" s="147">
        <v>9184</v>
      </c>
      <c r="C1270" s="138" t="s">
        <v>9715</v>
      </c>
      <c r="D1270" s="138" t="s">
        <v>9715</v>
      </c>
      <c r="E1270" s="137" t="s">
        <v>8366</v>
      </c>
      <c r="F1270" s="139"/>
      <c r="G1270" s="136">
        <v>17449625</v>
      </c>
      <c r="H1270" s="136">
        <v>3</v>
      </c>
      <c r="J1270" s="136" t="s">
        <v>8367</v>
      </c>
    </row>
    <row r="1271" spans="1:10" s="136" customFormat="1" ht="13.6" x14ac:dyDescent="0.2">
      <c r="A1271" s="136" t="s">
        <v>9568</v>
      </c>
      <c r="B1271" s="147">
        <v>9189</v>
      </c>
      <c r="C1271" s="138" t="s">
        <v>9716</v>
      </c>
      <c r="D1271" s="138" t="s">
        <v>9716</v>
      </c>
      <c r="E1271" s="137" t="s">
        <v>8366</v>
      </c>
      <c r="F1271" s="139"/>
      <c r="G1271" s="136">
        <v>75811799</v>
      </c>
      <c r="H1271" s="136">
        <v>3</v>
      </c>
      <c r="J1271" s="136" t="s">
        <v>8367</v>
      </c>
    </row>
    <row r="1272" spans="1:10" s="136" customFormat="1" ht="13.6" x14ac:dyDescent="0.2">
      <c r="A1272" s="136" t="s">
        <v>9568</v>
      </c>
      <c r="B1272" s="147">
        <v>9190</v>
      </c>
      <c r="C1272" s="138" t="s">
        <v>9717</v>
      </c>
      <c r="D1272" s="138" t="s">
        <v>9717</v>
      </c>
      <c r="E1272" s="137" t="s">
        <v>8366</v>
      </c>
      <c r="F1272" s="139"/>
      <c r="G1272" s="136">
        <v>45890392</v>
      </c>
      <c r="H1272" s="136">
        <v>3</v>
      </c>
      <c r="J1272" s="136" t="s">
        <v>8367</v>
      </c>
    </row>
    <row r="1273" spans="1:10" s="136" customFormat="1" ht="13.6" x14ac:dyDescent="0.2">
      <c r="A1273" s="136" t="s">
        <v>9568</v>
      </c>
      <c r="B1273" s="147">
        <v>9191</v>
      </c>
      <c r="C1273" s="138" t="s">
        <v>9718</v>
      </c>
      <c r="D1273" s="138" t="s">
        <v>9718</v>
      </c>
      <c r="E1273" s="137" t="s">
        <v>8366</v>
      </c>
      <c r="F1273" s="139"/>
      <c r="G1273" s="136">
        <v>25044769</v>
      </c>
      <c r="H1273" s="136">
        <v>3</v>
      </c>
      <c r="J1273" s="136" t="s">
        <v>8367</v>
      </c>
    </row>
    <row r="1274" spans="1:10" s="136" customFormat="1" ht="13.6" x14ac:dyDescent="0.2">
      <c r="A1274" s="136" t="s">
        <v>9568</v>
      </c>
      <c r="B1274" s="147">
        <v>9192</v>
      </c>
      <c r="C1274" s="138" t="s">
        <v>9719</v>
      </c>
      <c r="D1274" s="138" t="s">
        <v>9719</v>
      </c>
      <c r="E1274" s="137" t="s">
        <v>8366</v>
      </c>
      <c r="F1274" s="139"/>
      <c r="G1274" s="136">
        <v>30992142</v>
      </c>
      <c r="H1274" s="136">
        <v>3</v>
      </c>
      <c r="J1274" s="136" t="s">
        <v>8367</v>
      </c>
    </row>
    <row r="1275" spans="1:10" s="136" customFormat="1" ht="13.6" x14ac:dyDescent="0.2">
      <c r="A1275" s="136" t="s">
        <v>9568</v>
      </c>
      <c r="B1275" s="147">
        <v>9194</v>
      </c>
      <c r="C1275" s="138" t="s">
        <v>9720</v>
      </c>
      <c r="D1275" s="138" t="s">
        <v>9720</v>
      </c>
      <c r="E1275" s="137" t="s">
        <v>8366</v>
      </c>
      <c r="F1275" s="139"/>
      <c r="G1275" s="136">
        <v>164694800</v>
      </c>
      <c r="H1275" s="136">
        <v>3</v>
      </c>
      <c r="J1275" s="136" t="s">
        <v>8367</v>
      </c>
    </row>
    <row r="1276" spans="1:10" s="136" customFormat="1" ht="13.6" x14ac:dyDescent="0.2">
      <c r="A1276" s="136" t="s">
        <v>9568</v>
      </c>
      <c r="B1276" s="147">
        <v>9195</v>
      </c>
      <c r="C1276" s="138" t="s">
        <v>9721</v>
      </c>
      <c r="D1276" s="138" t="s">
        <v>9721</v>
      </c>
      <c r="E1276" s="137" t="s">
        <v>8366</v>
      </c>
      <c r="F1276" s="139"/>
      <c r="G1276" s="136">
        <v>15189346</v>
      </c>
      <c r="H1276" s="136">
        <v>3</v>
      </c>
      <c r="J1276" s="136" t="s">
        <v>8367</v>
      </c>
    </row>
    <row r="1277" spans="1:10" s="136" customFormat="1" ht="13.6" x14ac:dyDescent="0.2">
      <c r="A1277" s="136" t="s">
        <v>9568</v>
      </c>
      <c r="B1277" s="147">
        <v>9196</v>
      </c>
      <c r="C1277" s="138" t="s">
        <v>9722</v>
      </c>
      <c r="D1277" s="138" t="s">
        <v>9722</v>
      </c>
      <c r="E1277" s="137" t="s">
        <v>8366</v>
      </c>
      <c r="F1277" s="139"/>
      <c r="G1277" s="136">
        <v>26876574</v>
      </c>
      <c r="H1277" s="136">
        <v>3</v>
      </c>
      <c r="J1277" s="136" t="s">
        <v>8367</v>
      </c>
    </row>
    <row r="1278" spans="1:10" s="136" customFormat="1" ht="13.6" x14ac:dyDescent="0.2">
      <c r="A1278" s="136" t="s">
        <v>9568</v>
      </c>
      <c r="B1278" s="147">
        <v>9197</v>
      </c>
      <c r="C1278" s="138" t="s">
        <v>9723</v>
      </c>
      <c r="D1278" s="138" t="s">
        <v>9723</v>
      </c>
      <c r="E1278" s="137" t="s">
        <v>8366</v>
      </c>
      <c r="F1278" s="139"/>
      <c r="G1278" s="136">
        <v>25169662</v>
      </c>
      <c r="H1278" s="136">
        <v>3</v>
      </c>
      <c r="J1278" s="136" t="s">
        <v>8367</v>
      </c>
    </row>
    <row r="1279" spans="1:10" s="136" customFormat="1" ht="13.6" x14ac:dyDescent="0.2">
      <c r="A1279" s="136" t="s">
        <v>9568</v>
      </c>
      <c r="B1279" s="147">
        <v>9198</v>
      </c>
      <c r="C1279" s="138" t="s">
        <v>9724</v>
      </c>
      <c r="D1279" s="138" t="s">
        <v>9724</v>
      </c>
      <c r="E1279" s="137" t="s">
        <v>8366</v>
      </c>
      <c r="F1279" s="139"/>
      <c r="G1279" s="136">
        <v>33608116</v>
      </c>
      <c r="H1279" s="136">
        <v>3</v>
      </c>
      <c r="J1279" s="136" t="s">
        <v>8367</v>
      </c>
    </row>
    <row r="1280" spans="1:10" s="136" customFormat="1" ht="13.6" x14ac:dyDescent="0.2">
      <c r="A1280" s="136" t="s">
        <v>9568</v>
      </c>
      <c r="B1280" s="147">
        <v>9199</v>
      </c>
      <c r="C1280" s="138" t="s">
        <v>9725</v>
      </c>
      <c r="D1280" s="138" t="s">
        <v>9725</v>
      </c>
      <c r="E1280" s="137" t="s">
        <v>8366</v>
      </c>
      <c r="F1280" s="139"/>
      <c r="G1280" s="136">
        <v>16042657.999999998</v>
      </c>
      <c r="H1280" s="136">
        <v>3</v>
      </c>
      <c r="J1280" s="136" t="s">
        <v>8367</v>
      </c>
    </row>
    <row r="1281" spans="1:20" s="136" customFormat="1" ht="13.6" x14ac:dyDescent="0.2">
      <c r="A1281" s="136" t="s">
        <v>9568</v>
      </c>
      <c r="B1281" s="147">
        <v>9200</v>
      </c>
      <c r="C1281" s="138" t="s">
        <v>9726</v>
      </c>
      <c r="D1281" s="138" t="s">
        <v>9726</v>
      </c>
      <c r="E1281" s="137" t="s">
        <v>8366</v>
      </c>
      <c r="F1281" s="139"/>
      <c r="G1281" s="136">
        <v>34025439</v>
      </c>
      <c r="H1281" s="136">
        <v>3</v>
      </c>
      <c r="J1281" s="136" t="s">
        <v>8367</v>
      </c>
    </row>
    <row r="1282" spans="1:20" s="136" customFormat="1" ht="13.6" x14ac:dyDescent="0.2">
      <c r="A1282" s="136" t="s">
        <v>9568</v>
      </c>
      <c r="B1282" s="147">
        <v>9201</v>
      </c>
      <c r="C1282" s="138" t="s">
        <v>9727</v>
      </c>
      <c r="D1282" s="138" t="s">
        <v>9727</v>
      </c>
      <c r="E1282" s="137" t="s">
        <v>8366</v>
      </c>
      <c r="F1282" s="139"/>
      <c r="G1282" s="136">
        <v>18322258</v>
      </c>
      <c r="H1282" s="136">
        <v>3</v>
      </c>
      <c r="J1282" s="136" t="s">
        <v>8367</v>
      </c>
    </row>
    <row r="1283" spans="1:20" s="136" customFormat="1" ht="13.6" x14ac:dyDescent="0.2">
      <c r="A1283" s="136" t="s">
        <v>9568</v>
      </c>
      <c r="B1283" s="147">
        <v>9202</v>
      </c>
      <c r="C1283" s="138" t="s">
        <v>9728</v>
      </c>
      <c r="D1283" s="138" t="s">
        <v>9728</v>
      </c>
      <c r="E1283" s="137" t="s">
        <v>8366</v>
      </c>
      <c r="F1283" s="139"/>
      <c r="G1283" s="136">
        <v>6580021</v>
      </c>
      <c r="H1283" s="136">
        <v>3</v>
      </c>
      <c r="J1283" s="136" t="s">
        <v>8367</v>
      </c>
    </row>
    <row r="1284" spans="1:20" s="136" customFormat="1" ht="13.6" x14ac:dyDescent="0.2">
      <c r="A1284" s="136" t="s">
        <v>9568</v>
      </c>
      <c r="B1284" s="147">
        <v>9206</v>
      </c>
      <c r="C1284" s="138" t="s">
        <v>9729</v>
      </c>
      <c r="D1284" s="138" t="s">
        <v>9729</v>
      </c>
      <c r="E1284" s="137" t="s">
        <v>8366</v>
      </c>
      <c r="F1284" s="139"/>
      <c r="G1284" s="136">
        <v>13411128.000000002</v>
      </c>
      <c r="H1284" s="136">
        <v>3</v>
      </c>
      <c r="J1284" s="136" t="s">
        <v>8367</v>
      </c>
    </row>
    <row r="1285" spans="1:20" s="136" customFormat="1" ht="13.6" x14ac:dyDescent="0.2">
      <c r="A1285" s="136" t="s">
        <v>9568</v>
      </c>
      <c r="B1285" s="147">
        <v>9208</v>
      </c>
      <c r="C1285" s="138" t="s">
        <v>9730</v>
      </c>
      <c r="D1285" s="138" t="s">
        <v>9730</v>
      </c>
      <c r="E1285" s="137" t="s">
        <v>8366</v>
      </c>
      <c r="F1285" s="139"/>
      <c r="G1285" s="136">
        <v>59631622</v>
      </c>
      <c r="H1285" s="136">
        <v>3</v>
      </c>
      <c r="J1285" s="136" t="s">
        <v>8367</v>
      </c>
    </row>
    <row r="1286" spans="1:20" s="136" customFormat="1" ht="13.6" x14ac:dyDescent="0.2">
      <c r="A1286" s="136" t="s">
        <v>9568</v>
      </c>
      <c r="B1286" s="147">
        <v>9209</v>
      </c>
      <c r="C1286" s="138" t="s">
        <v>9731</v>
      </c>
      <c r="D1286" s="138" t="s">
        <v>9731</v>
      </c>
      <c r="E1286" s="137" t="s">
        <v>8366</v>
      </c>
      <c r="F1286" s="139"/>
      <c r="G1286" s="136">
        <v>214196408</v>
      </c>
      <c r="H1286" s="136">
        <v>2</v>
      </c>
      <c r="J1286" s="136" t="s">
        <v>8367</v>
      </c>
    </row>
    <row r="1287" spans="1:20" s="136" customFormat="1" ht="13.6" x14ac:dyDescent="0.2">
      <c r="A1287" s="136" t="s">
        <v>9568</v>
      </c>
      <c r="B1287" s="147">
        <v>9211</v>
      </c>
      <c r="C1287" s="138" t="s">
        <v>9732</v>
      </c>
      <c r="D1287" s="138" t="s">
        <v>9732</v>
      </c>
      <c r="E1287" s="137" t="s">
        <v>8366</v>
      </c>
      <c r="F1287" s="139"/>
      <c r="G1287" s="136">
        <v>108623838</v>
      </c>
      <c r="H1287" s="136">
        <v>3</v>
      </c>
      <c r="J1287" s="136" t="s">
        <v>8367</v>
      </c>
    </row>
    <row r="1288" spans="1:20" s="136" customFormat="1" ht="13.6" x14ac:dyDescent="0.2">
      <c r="A1288" s="136" t="s">
        <v>9568</v>
      </c>
      <c r="B1288" s="147">
        <v>9213</v>
      </c>
      <c r="C1288" s="138" t="s">
        <v>9733</v>
      </c>
      <c r="D1288" s="138" t="s">
        <v>9733</v>
      </c>
      <c r="E1288" s="137" t="s">
        <v>8366</v>
      </c>
      <c r="F1288" s="139"/>
      <c r="G1288" s="136">
        <v>121974602</v>
      </c>
      <c r="H1288" s="136">
        <v>3</v>
      </c>
      <c r="J1288" s="136" t="s">
        <v>8367</v>
      </c>
    </row>
    <row r="1289" spans="1:20" s="136" customFormat="1" ht="13.6" x14ac:dyDescent="0.2">
      <c r="A1289" s="136" t="s">
        <v>9568</v>
      </c>
      <c r="B1289" s="147">
        <v>9214</v>
      </c>
      <c r="C1289" s="138" t="s">
        <v>9734</v>
      </c>
      <c r="D1289" s="138" t="s">
        <v>9734</v>
      </c>
      <c r="E1289" s="137" t="s">
        <v>8366</v>
      </c>
      <c r="F1289" s="139"/>
      <c r="G1289" s="136">
        <v>100071834</v>
      </c>
      <c r="H1289" s="136">
        <v>3</v>
      </c>
      <c r="J1289" s="136" t="s">
        <v>8367</v>
      </c>
    </row>
    <row r="1290" spans="1:20" s="136" customFormat="1" ht="13.6" x14ac:dyDescent="0.2">
      <c r="A1290" s="136" t="s">
        <v>9568</v>
      </c>
      <c r="B1290" s="147">
        <v>9215</v>
      </c>
      <c r="C1290" s="138" t="s">
        <v>9735</v>
      </c>
      <c r="D1290" s="138" t="s">
        <v>9735</v>
      </c>
      <c r="E1290" s="137" t="s">
        <v>8366</v>
      </c>
      <c r="F1290" s="139"/>
      <c r="G1290" s="136">
        <v>153350045</v>
      </c>
      <c r="H1290" s="136">
        <v>3</v>
      </c>
      <c r="J1290" s="136" t="s">
        <v>8367</v>
      </c>
    </row>
    <row r="1291" spans="1:20" s="136" customFormat="1" ht="13.6" x14ac:dyDescent="0.2">
      <c r="A1291" s="136" t="s">
        <v>9568</v>
      </c>
      <c r="B1291" s="147">
        <v>9216</v>
      </c>
      <c r="C1291" s="138" t="s">
        <v>9736</v>
      </c>
      <c r="D1291" s="138" t="s">
        <v>9736</v>
      </c>
      <c r="E1291" s="137" t="s">
        <v>8366</v>
      </c>
      <c r="F1291" s="139"/>
      <c r="G1291" s="136">
        <v>120167368</v>
      </c>
      <c r="H1291" s="136">
        <v>3</v>
      </c>
      <c r="J1291" s="136" t="s">
        <v>8367</v>
      </c>
    </row>
    <row r="1292" spans="1:20" s="136" customFormat="1" ht="13.6" x14ac:dyDescent="0.2">
      <c r="A1292" s="136" t="s">
        <v>9568</v>
      </c>
      <c r="B1292" s="147">
        <v>9217</v>
      </c>
      <c r="C1292" s="138" t="s">
        <v>9737</v>
      </c>
      <c r="D1292" s="138" t="s">
        <v>9737</v>
      </c>
      <c r="E1292" s="137" t="s">
        <v>8366</v>
      </c>
      <c r="F1292" s="139"/>
      <c r="G1292" s="136">
        <v>129089914.00000001</v>
      </c>
      <c r="H1292" s="136">
        <v>3</v>
      </c>
      <c r="J1292" s="136" t="s">
        <v>8367</v>
      </c>
    </row>
    <row r="1293" spans="1:20" s="136" customFormat="1" ht="13.6" x14ac:dyDescent="0.2">
      <c r="A1293" s="136" t="s">
        <v>9568</v>
      </c>
      <c r="B1293" s="147">
        <v>9218</v>
      </c>
      <c r="C1293" s="138" t="s">
        <v>9738</v>
      </c>
      <c r="D1293" s="138" t="s">
        <v>9738</v>
      </c>
      <c r="E1293" s="137" t="s">
        <v>8366</v>
      </c>
      <c r="F1293" s="139"/>
      <c r="G1293" s="136">
        <v>22025945</v>
      </c>
      <c r="H1293" s="136">
        <v>3</v>
      </c>
      <c r="J1293" s="136" t="s">
        <v>8367</v>
      </c>
    </row>
    <row r="1294" spans="1:20" s="136" customFormat="1" ht="13.6" x14ac:dyDescent="0.2">
      <c r="A1294" s="136" t="s">
        <v>9568</v>
      </c>
      <c r="B1294" s="147">
        <v>9219</v>
      </c>
      <c r="C1294" s="138" t="s">
        <v>9739</v>
      </c>
      <c r="D1294" s="138" t="s">
        <v>9739</v>
      </c>
      <c r="E1294" s="137" t="s">
        <v>8366</v>
      </c>
      <c r="F1294" s="139"/>
      <c r="G1294" s="136">
        <v>101325309</v>
      </c>
      <c r="H1294" s="136">
        <v>2</v>
      </c>
      <c r="J1294" s="136" t="s">
        <v>8367</v>
      </c>
    </row>
    <row r="1295" spans="1:20" s="136" customFormat="1" ht="13.6" x14ac:dyDescent="0.2">
      <c r="A1295" s="136" t="s">
        <v>9568</v>
      </c>
      <c r="B1295" s="147">
        <v>9220</v>
      </c>
      <c r="C1295" s="138" t="s">
        <v>9740</v>
      </c>
      <c r="D1295" s="138" t="s">
        <v>9740</v>
      </c>
      <c r="E1295" s="137" t="s">
        <v>8366</v>
      </c>
      <c r="F1295" s="139"/>
      <c r="G1295" s="136">
        <v>22703489</v>
      </c>
      <c r="H1295" s="136">
        <v>3</v>
      </c>
      <c r="J1295" s="136" t="s">
        <v>8367</v>
      </c>
    </row>
    <row r="1296" spans="1:20" s="136" customFormat="1" ht="13.6" x14ac:dyDescent="0.2">
      <c r="A1296" s="136" t="s">
        <v>9568</v>
      </c>
      <c r="B1296" s="147">
        <v>9221</v>
      </c>
      <c r="C1296" s="138" t="s">
        <v>9741</v>
      </c>
      <c r="D1296" s="138" t="s">
        <v>9741</v>
      </c>
      <c r="E1296" s="137" t="s">
        <v>8366</v>
      </c>
      <c r="F1296" s="139"/>
      <c r="G1296" s="136">
        <v>11747603.999999998</v>
      </c>
      <c r="H1296" s="136">
        <v>3</v>
      </c>
      <c r="J1296" s="136" t="s">
        <v>8367</v>
      </c>
      <c r="R1296" s="136" t="s">
        <v>9574</v>
      </c>
      <c r="S1296" s="136" t="s">
        <v>8367</v>
      </c>
      <c r="T1296" s="136" t="s">
        <v>9575</v>
      </c>
    </row>
    <row r="1297" spans="1:20" s="136" customFormat="1" ht="13.6" x14ac:dyDescent="0.2">
      <c r="A1297" s="136" t="s">
        <v>9568</v>
      </c>
      <c r="B1297" s="147">
        <v>9223</v>
      </c>
      <c r="C1297" s="138" t="s">
        <v>9742</v>
      </c>
      <c r="D1297" s="138" t="s">
        <v>9742</v>
      </c>
      <c r="E1297" s="137" t="s">
        <v>8366</v>
      </c>
      <c r="F1297" s="139"/>
      <c r="G1297" s="136">
        <v>5894999</v>
      </c>
      <c r="H1297" s="136">
        <v>3</v>
      </c>
      <c r="J1297" s="136" t="s">
        <v>8367</v>
      </c>
    </row>
    <row r="1298" spans="1:20" s="136" customFormat="1" ht="13.6" x14ac:dyDescent="0.2">
      <c r="A1298" s="136" t="s">
        <v>9568</v>
      </c>
      <c r="B1298" s="147">
        <v>9224</v>
      </c>
      <c r="C1298" s="138" t="s">
        <v>9743</v>
      </c>
      <c r="D1298" s="138" t="s">
        <v>9743</v>
      </c>
      <c r="E1298" s="137" t="s">
        <v>8366</v>
      </c>
      <c r="F1298" s="139"/>
      <c r="G1298" s="136">
        <v>37138704</v>
      </c>
      <c r="H1298" s="136">
        <v>3</v>
      </c>
      <c r="J1298" s="136" t="s">
        <v>8367</v>
      </c>
    </row>
    <row r="1299" spans="1:20" s="136" customFormat="1" ht="13.6" x14ac:dyDescent="0.2">
      <c r="A1299" s="136" t="s">
        <v>9568</v>
      </c>
      <c r="B1299" s="147">
        <v>9225</v>
      </c>
      <c r="C1299" s="138" t="s">
        <v>9744</v>
      </c>
      <c r="D1299" s="138" t="s">
        <v>9744</v>
      </c>
      <c r="E1299" s="137" t="s">
        <v>8366</v>
      </c>
      <c r="F1299" s="139"/>
      <c r="G1299" s="136">
        <v>26756727</v>
      </c>
      <c r="H1299" s="136">
        <v>3</v>
      </c>
      <c r="J1299" s="136" t="s">
        <v>8367</v>
      </c>
    </row>
    <row r="1300" spans="1:20" s="136" customFormat="1" ht="13.6" x14ac:dyDescent="0.2">
      <c r="A1300" s="136" t="s">
        <v>9568</v>
      </c>
      <c r="B1300" s="147">
        <v>9226</v>
      </c>
      <c r="C1300" s="138" t="s">
        <v>9745</v>
      </c>
      <c r="D1300" s="138" t="s">
        <v>9745</v>
      </c>
      <c r="E1300" s="137" t="s">
        <v>8366</v>
      </c>
      <c r="F1300" s="139"/>
      <c r="G1300" s="136">
        <v>15112319</v>
      </c>
      <c r="H1300" s="136">
        <v>3</v>
      </c>
      <c r="J1300" s="136" t="s">
        <v>8367</v>
      </c>
    </row>
    <row r="1301" spans="1:20" s="136" customFormat="1" ht="13.6" x14ac:dyDescent="0.2">
      <c r="A1301" s="136" t="s">
        <v>9568</v>
      </c>
      <c r="B1301" s="147">
        <v>9227</v>
      </c>
      <c r="C1301" s="138" t="s">
        <v>9746</v>
      </c>
      <c r="D1301" s="138" t="s">
        <v>9746</v>
      </c>
      <c r="E1301" s="137" t="s">
        <v>8366</v>
      </c>
      <c r="F1301" s="139"/>
      <c r="G1301" s="136">
        <v>23531849.000000004</v>
      </c>
      <c r="H1301" s="136">
        <v>3</v>
      </c>
      <c r="J1301" s="136" t="s">
        <v>8367</v>
      </c>
    </row>
    <row r="1302" spans="1:20" s="136" customFormat="1" ht="13.6" x14ac:dyDescent="0.2">
      <c r="A1302" s="136" t="s">
        <v>9568</v>
      </c>
      <c r="B1302" s="147">
        <v>9228</v>
      </c>
      <c r="C1302" s="138" t="s">
        <v>9747</v>
      </c>
      <c r="D1302" s="138" t="s">
        <v>9747</v>
      </c>
      <c r="E1302" s="137" t="s">
        <v>8366</v>
      </c>
      <c r="F1302" s="139"/>
      <c r="G1302" s="136">
        <v>13806253</v>
      </c>
      <c r="H1302" s="136">
        <v>3</v>
      </c>
      <c r="J1302" s="136" t="s">
        <v>8367</v>
      </c>
    </row>
    <row r="1303" spans="1:20" s="136" customFormat="1" ht="13.6" x14ac:dyDescent="0.2">
      <c r="A1303" s="136" t="s">
        <v>9568</v>
      </c>
      <c r="B1303" s="147">
        <v>9229</v>
      </c>
      <c r="C1303" s="138" t="s">
        <v>9748</v>
      </c>
      <c r="D1303" s="138" t="s">
        <v>9748</v>
      </c>
      <c r="E1303" s="137" t="s">
        <v>8366</v>
      </c>
      <c r="F1303" s="139"/>
      <c r="G1303" s="136">
        <v>22346425</v>
      </c>
      <c r="H1303" s="136">
        <v>3</v>
      </c>
      <c r="J1303" s="136" t="s">
        <v>8367</v>
      </c>
    </row>
    <row r="1304" spans="1:20" s="136" customFormat="1" ht="13.6" x14ac:dyDescent="0.2">
      <c r="A1304" s="136" t="s">
        <v>9568</v>
      </c>
      <c r="B1304" s="147">
        <v>9230</v>
      </c>
      <c r="C1304" s="138" t="s">
        <v>9749</v>
      </c>
      <c r="D1304" s="138" t="s">
        <v>9749</v>
      </c>
      <c r="E1304" s="137" t="s">
        <v>8366</v>
      </c>
      <c r="F1304" s="139"/>
      <c r="G1304" s="136">
        <v>8794959</v>
      </c>
      <c r="H1304" s="136">
        <v>3</v>
      </c>
      <c r="J1304" s="136" t="s">
        <v>8367</v>
      </c>
    </row>
    <row r="1305" spans="1:20" s="136" customFormat="1" ht="13.6" x14ac:dyDescent="0.2">
      <c r="A1305" s="136" t="s">
        <v>9568</v>
      </c>
      <c r="B1305" s="147">
        <v>9231</v>
      </c>
      <c r="C1305" s="138" t="s">
        <v>9750</v>
      </c>
      <c r="D1305" s="138" t="s">
        <v>9750</v>
      </c>
      <c r="E1305" s="137" t="s">
        <v>8366</v>
      </c>
      <c r="F1305" s="139"/>
      <c r="G1305" s="136">
        <v>28428688.000000004</v>
      </c>
      <c r="H1305" s="136">
        <v>3</v>
      </c>
      <c r="J1305" s="136" t="s">
        <v>8367</v>
      </c>
    </row>
    <row r="1306" spans="1:20" s="136" customFormat="1" ht="13.6" x14ac:dyDescent="0.2">
      <c r="A1306" s="136" t="s">
        <v>9568</v>
      </c>
      <c r="B1306" s="147">
        <v>9232</v>
      </c>
      <c r="C1306" s="138" t="s">
        <v>9751</v>
      </c>
      <c r="D1306" s="138" t="s">
        <v>9751</v>
      </c>
      <c r="E1306" s="137" t="s">
        <v>8366</v>
      </c>
      <c r="F1306" s="139"/>
      <c r="G1306" s="136">
        <v>68589516</v>
      </c>
      <c r="H1306" s="136">
        <v>3</v>
      </c>
      <c r="J1306" s="136" t="s">
        <v>8367</v>
      </c>
    </row>
    <row r="1307" spans="1:20" s="136" customFormat="1" ht="13.6" x14ac:dyDescent="0.2">
      <c r="A1307" s="136" t="s">
        <v>9568</v>
      </c>
      <c r="B1307" s="147">
        <v>9235</v>
      </c>
      <c r="C1307" s="138" t="s">
        <v>9752</v>
      </c>
      <c r="D1307" s="138" t="s">
        <v>9752</v>
      </c>
      <c r="E1307" s="137" t="s">
        <v>8366</v>
      </c>
      <c r="F1307" s="139"/>
      <c r="G1307" s="136">
        <v>26028091</v>
      </c>
      <c r="H1307" s="136">
        <v>3</v>
      </c>
      <c r="J1307" s="136" t="s">
        <v>8367</v>
      </c>
    </row>
    <row r="1308" spans="1:20" s="136" customFormat="1" ht="13.6" x14ac:dyDescent="0.2">
      <c r="A1308" s="136" t="s">
        <v>9568</v>
      </c>
      <c r="B1308" s="147">
        <v>9236</v>
      </c>
      <c r="C1308" s="138" t="s">
        <v>9753</v>
      </c>
      <c r="D1308" s="138" t="s">
        <v>9753</v>
      </c>
      <c r="E1308" s="137" t="s">
        <v>8366</v>
      </c>
      <c r="F1308" s="139"/>
      <c r="G1308" s="136">
        <v>7041701.0000000009</v>
      </c>
      <c r="H1308" s="136">
        <v>3</v>
      </c>
      <c r="J1308" s="136" t="s">
        <v>8367</v>
      </c>
    </row>
    <row r="1309" spans="1:20" s="136" customFormat="1" ht="13.6" x14ac:dyDescent="0.2">
      <c r="A1309" s="136" t="s">
        <v>9568</v>
      </c>
      <c r="B1309" s="147">
        <v>9238</v>
      </c>
      <c r="C1309" s="138" t="s">
        <v>9754</v>
      </c>
      <c r="D1309" s="138" t="s">
        <v>9754</v>
      </c>
      <c r="E1309" s="137" t="s">
        <v>8366</v>
      </c>
      <c r="F1309" s="139"/>
      <c r="G1309" s="136">
        <v>161640603</v>
      </c>
      <c r="H1309" s="136">
        <v>3</v>
      </c>
      <c r="J1309" s="136" t="s">
        <v>8367</v>
      </c>
    </row>
    <row r="1310" spans="1:20" s="136" customFormat="1" ht="13.6" x14ac:dyDescent="0.2">
      <c r="A1310" s="136" t="s">
        <v>9568</v>
      </c>
      <c r="B1310" s="147">
        <v>9239</v>
      </c>
      <c r="C1310" s="138" t="s">
        <v>9755</v>
      </c>
      <c r="D1310" s="138" t="s">
        <v>9755</v>
      </c>
      <c r="E1310" s="137" t="s">
        <v>8366</v>
      </c>
      <c r="F1310" s="139"/>
      <c r="G1310" s="136">
        <v>14984437</v>
      </c>
      <c r="H1310" s="136">
        <v>3</v>
      </c>
      <c r="J1310" s="136" t="s">
        <v>8367</v>
      </c>
    </row>
    <row r="1311" spans="1:20" s="136" customFormat="1" ht="13.6" x14ac:dyDescent="0.2">
      <c r="A1311" s="136" t="s">
        <v>9568</v>
      </c>
      <c r="B1311" s="147">
        <v>9241</v>
      </c>
      <c r="C1311" s="138" t="s">
        <v>9756</v>
      </c>
      <c r="D1311" s="138" t="s">
        <v>9756</v>
      </c>
      <c r="E1311" s="137" t="s">
        <v>8366</v>
      </c>
      <c r="F1311" s="139"/>
      <c r="G1311" s="136">
        <v>9342325</v>
      </c>
      <c r="H1311" s="136">
        <v>3</v>
      </c>
      <c r="J1311" s="136" t="s">
        <v>8367</v>
      </c>
      <c r="R1311" s="136" t="s">
        <v>9574</v>
      </c>
      <c r="S1311" s="136" t="s">
        <v>8367</v>
      </c>
      <c r="T1311" s="136" t="s">
        <v>9575</v>
      </c>
    </row>
    <row r="1312" spans="1:20" s="136" customFormat="1" ht="13.6" x14ac:dyDescent="0.2">
      <c r="A1312" s="136" t="s">
        <v>9568</v>
      </c>
      <c r="B1312" s="147">
        <v>9242</v>
      </c>
      <c r="C1312" s="138" t="s">
        <v>9757</v>
      </c>
      <c r="D1312" s="138" t="s">
        <v>9757</v>
      </c>
      <c r="E1312" s="137" t="s">
        <v>8366</v>
      </c>
      <c r="F1312" s="139"/>
      <c r="G1312" s="136">
        <v>27763155</v>
      </c>
      <c r="H1312" s="136">
        <v>3</v>
      </c>
      <c r="J1312" s="136" t="s">
        <v>8367</v>
      </c>
    </row>
    <row r="1313" spans="1:20" s="136" customFormat="1" ht="13.6" x14ac:dyDescent="0.2">
      <c r="A1313" s="136" t="s">
        <v>9568</v>
      </c>
      <c r="B1313" s="147">
        <v>9243</v>
      </c>
      <c r="C1313" s="138" t="s">
        <v>9758</v>
      </c>
      <c r="D1313" s="138" t="s">
        <v>9758</v>
      </c>
      <c r="E1313" s="137" t="s">
        <v>8366</v>
      </c>
      <c r="F1313" s="139"/>
      <c r="G1313" s="136">
        <v>23116677</v>
      </c>
      <c r="H1313" s="136">
        <v>3</v>
      </c>
      <c r="J1313" s="136" t="s">
        <v>8367</v>
      </c>
    </row>
    <row r="1314" spans="1:20" s="136" customFormat="1" ht="13.6" x14ac:dyDescent="0.2">
      <c r="A1314" s="136" t="s">
        <v>9568</v>
      </c>
      <c r="B1314" s="147">
        <v>9244</v>
      </c>
      <c r="C1314" s="138" t="s">
        <v>9759</v>
      </c>
      <c r="D1314" s="138" t="s">
        <v>9759</v>
      </c>
      <c r="E1314" s="137" t="s">
        <v>8366</v>
      </c>
      <c r="F1314" s="139"/>
      <c r="G1314" s="136">
        <v>20328898</v>
      </c>
      <c r="H1314" s="136">
        <v>3</v>
      </c>
      <c r="J1314" s="136" t="s">
        <v>8367</v>
      </c>
    </row>
    <row r="1315" spans="1:20" s="136" customFormat="1" ht="13.6" x14ac:dyDescent="0.2">
      <c r="A1315" s="136" t="s">
        <v>9568</v>
      </c>
      <c r="B1315" s="147">
        <v>9246</v>
      </c>
      <c r="C1315" s="138" t="s">
        <v>9760</v>
      </c>
      <c r="D1315" s="138" t="s">
        <v>9760</v>
      </c>
      <c r="E1315" s="137" t="s">
        <v>8366</v>
      </c>
      <c r="F1315" s="139"/>
      <c r="G1315" s="136">
        <v>70397130</v>
      </c>
      <c r="H1315" s="136">
        <v>3</v>
      </c>
      <c r="J1315" s="136" t="s">
        <v>8367</v>
      </c>
    </row>
    <row r="1316" spans="1:20" s="136" customFormat="1" ht="13.6" x14ac:dyDescent="0.2">
      <c r="A1316" s="136" t="s">
        <v>9568</v>
      </c>
      <c r="B1316" s="147">
        <v>9247</v>
      </c>
      <c r="C1316" s="138" t="s">
        <v>9761</v>
      </c>
      <c r="D1316" s="138" t="s">
        <v>9761</v>
      </c>
      <c r="E1316" s="137" t="s">
        <v>8366</v>
      </c>
      <c r="F1316" s="139"/>
      <c r="G1316" s="136">
        <v>10338216</v>
      </c>
      <c r="H1316" s="136">
        <v>3</v>
      </c>
      <c r="J1316" s="136" t="s">
        <v>8367</v>
      </c>
    </row>
    <row r="1317" spans="1:20" s="136" customFormat="1" ht="13.6" x14ac:dyDescent="0.2">
      <c r="A1317" s="136" t="s">
        <v>9568</v>
      </c>
      <c r="B1317" s="147">
        <v>9248</v>
      </c>
      <c r="C1317" s="138" t="s">
        <v>9762</v>
      </c>
      <c r="D1317" s="138" t="s">
        <v>9762</v>
      </c>
      <c r="E1317" s="137" t="s">
        <v>8366</v>
      </c>
      <c r="F1317" s="139"/>
      <c r="G1317" s="136">
        <v>15737376.999999998</v>
      </c>
      <c r="H1317" s="136">
        <v>3</v>
      </c>
      <c r="J1317" s="136" t="s">
        <v>8367</v>
      </c>
      <c r="R1317" s="136" t="s">
        <v>9574</v>
      </c>
      <c r="S1317" s="136" t="s">
        <v>8367</v>
      </c>
      <c r="T1317" s="136" t="s">
        <v>9575</v>
      </c>
    </row>
    <row r="1318" spans="1:20" s="136" customFormat="1" ht="13.6" x14ac:dyDescent="0.2">
      <c r="A1318" s="136" t="s">
        <v>9568</v>
      </c>
      <c r="B1318" s="147">
        <v>9249</v>
      </c>
      <c r="C1318" s="138" t="s">
        <v>9763</v>
      </c>
      <c r="D1318" s="138" t="s">
        <v>9763</v>
      </c>
      <c r="E1318" s="137" t="s">
        <v>8366</v>
      </c>
      <c r="F1318" s="139"/>
      <c r="G1318" s="136">
        <v>8690799</v>
      </c>
      <c r="H1318" s="136">
        <v>3</v>
      </c>
      <c r="J1318" s="136" t="s">
        <v>8367</v>
      </c>
    </row>
    <row r="1319" spans="1:20" s="136" customFormat="1" ht="13.6" x14ac:dyDescent="0.2">
      <c r="A1319" s="136" t="s">
        <v>9568</v>
      </c>
      <c r="B1319" s="147">
        <v>9250</v>
      </c>
      <c r="C1319" s="138" t="s">
        <v>9764</v>
      </c>
      <c r="D1319" s="138" t="s">
        <v>9764</v>
      </c>
      <c r="E1319" s="137" t="s">
        <v>8366</v>
      </c>
      <c r="F1319" s="139"/>
      <c r="G1319" s="136">
        <v>24399615</v>
      </c>
      <c r="H1319" s="136">
        <v>3</v>
      </c>
      <c r="J1319" s="136" t="s">
        <v>8367</v>
      </c>
    </row>
    <row r="1320" spans="1:20" s="136" customFormat="1" ht="13.6" x14ac:dyDescent="0.2">
      <c r="A1320" s="136" t="s">
        <v>9568</v>
      </c>
      <c r="B1320" s="147">
        <v>9251</v>
      </c>
      <c r="C1320" s="138" t="s">
        <v>9765</v>
      </c>
      <c r="D1320" s="138" t="s">
        <v>9765</v>
      </c>
      <c r="E1320" s="137" t="s">
        <v>8366</v>
      </c>
      <c r="F1320" s="139"/>
      <c r="G1320" s="136">
        <v>58450548</v>
      </c>
      <c r="H1320" s="136">
        <v>3</v>
      </c>
      <c r="J1320" s="136" t="s">
        <v>8367</v>
      </c>
    </row>
    <row r="1321" spans="1:20" s="136" customFormat="1" ht="13.6" x14ac:dyDescent="0.2">
      <c r="A1321" s="136" t="s">
        <v>9568</v>
      </c>
      <c r="B1321" s="147">
        <v>9253</v>
      </c>
      <c r="C1321" s="138" t="s">
        <v>9766</v>
      </c>
      <c r="D1321" s="138" t="s">
        <v>9766</v>
      </c>
      <c r="E1321" s="137" t="s">
        <v>8366</v>
      </c>
      <c r="F1321" s="139"/>
      <c r="G1321" s="136">
        <v>15197050.999999998</v>
      </c>
      <c r="H1321" s="136">
        <v>3</v>
      </c>
      <c r="J1321" s="136" t="s">
        <v>8367</v>
      </c>
    </row>
    <row r="1322" spans="1:20" s="136" customFormat="1" ht="13.6" x14ac:dyDescent="0.2">
      <c r="A1322" s="136" t="s">
        <v>9568</v>
      </c>
      <c r="B1322" s="147">
        <v>9255</v>
      </c>
      <c r="C1322" s="138" t="s">
        <v>9767</v>
      </c>
      <c r="D1322" s="138" t="s">
        <v>9767</v>
      </c>
      <c r="E1322" s="137" t="s">
        <v>8366</v>
      </c>
      <c r="F1322" s="139"/>
      <c r="G1322" s="136">
        <v>29787127.999999996</v>
      </c>
      <c r="H1322" s="136">
        <v>3</v>
      </c>
      <c r="J1322" s="136" t="s">
        <v>8367</v>
      </c>
    </row>
    <row r="1323" spans="1:20" s="136" customFormat="1" ht="13.6" x14ac:dyDescent="0.2">
      <c r="A1323" s="136" t="s">
        <v>9568</v>
      </c>
      <c r="B1323" s="147">
        <v>9256</v>
      </c>
      <c r="C1323" s="138" t="s">
        <v>9768</v>
      </c>
      <c r="D1323" s="138" t="s">
        <v>9768</v>
      </c>
      <c r="E1323" s="137" t="s">
        <v>8366</v>
      </c>
      <c r="F1323" s="139"/>
      <c r="G1323" s="136">
        <v>69861077</v>
      </c>
      <c r="H1323" s="136">
        <v>3</v>
      </c>
      <c r="J1323" s="136" t="s">
        <v>8367</v>
      </c>
    </row>
    <row r="1324" spans="1:20" s="136" customFormat="1" ht="13.6" x14ac:dyDescent="0.2">
      <c r="A1324" s="136" t="s">
        <v>9568</v>
      </c>
      <c r="B1324" s="147">
        <v>9257</v>
      </c>
      <c r="C1324" s="138" t="s">
        <v>9769</v>
      </c>
      <c r="D1324" s="138" t="s">
        <v>9769</v>
      </c>
      <c r="E1324" s="137" t="s">
        <v>8366</v>
      </c>
      <c r="F1324" s="139"/>
      <c r="G1324" s="136">
        <v>11328563.999999998</v>
      </c>
      <c r="H1324" s="136">
        <v>3</v>
      </c>
      <c r="J1324" s="136" t="s">
        <v>8367</v>
      </c>
    </row>
    <row r="1325" spans="1:20" s="136" customFormat="1" ht="13.6" x14ac:dyDescent="0.2">
      <c r="A1325" s="136" t="s">
        <v>9568</v>
      </c>
      <c r="B1325" s="147">
        <v>9258</v>
      </c>
      <c r="C1325" s="138" t="s">
        <v>9770</v>
      </c>
      <c r="D1325" s="138" t="s">
        <v>9770</v>
      </c>
      <c r="E1325" s="137" t="s">
        <v>8366</v>
      </c>
      <c r="F1325" s="139"/>
      <c r="G1325" s="136">
        <v>28410693</v>
      </c>
      <c r="H1325" s="136">
        <v>3</v>
      </c>
      <c r="J1325" s="136" t="s">
        <v>8367</v>
      </c>
    </row>
    <row r="1326" spans="1:20" s="136" customFormat="1" ht="13.6" x14ac:dyDescent="0.2">
      <c r="A1326" s="136" t="s">
        <v>9568</v>
      </c>
      <c r="B1326" s="147">
        <v>9259</v>
      </c>
      <c r="C1326" s="138" t="s">
        <v>9771</v>
      </c>
      <c r="D1326" s="138" t="s">
        <v>9771</v>
      </c>
      <c r="E1326" s="137" t="s">
        <v>8366</v>
      </c>
      <c r="F1326" s="139"/>
      <c r="G1326" s="136">
        <v>49059982</v>
      </c>
      <c r="H1326" s="136">
        <v>3</v>
      </c>
      <c r="J1326" s="136" t="s">
        <v>8367</v>
      </c>
    </row>
    <row r="1327" spans="1:20" s="136" customFormat="1" ht="13.6" x14ac:dyDescent="0.2">
      <c r="A1327" s="136" t="s">
        <v>9568</v>
      </c>
      <c r="B1327" s="147">
        <v>9261</v>
      </c>
      <c r="C1327" s="138" t="s">
        <v>9772</v>
      </c>
      <c r="D1327" s="138" t="s">
        <v>9772</v>
      </c>
      <c r="E1327" s="137" t="s">
        <v>8366</v>
      </c>
      <c r="F1327" s="139"/>
      <c r="G1327" s="136">
        <v>64532706</v>
      </c>
      <c r="H1327" s="136">
        <v>3</v>
      </c>
      <c r="J1327" s="136" t="s">
        <v>8367</v>
      </c>
    </row>
    <row r="1328" spans="1:20" s="136" customFormat="1" ht="13.6" x14ac:dyDescent="0.2">
      <c r="A1328" s="136" t="s">
        <v>9568</v>
      </c>
      <c r="B1328" s="147">
        <v>9262</v>
      </c>
      <c r="C1328" s="138" t="s">
        <v>9773</v>
      </c>
      <c r="D1328" s="138" t="s">
        <v>9773</v>
      </c>
      <c r="E1328" s="137" t="s">
        <v>8366</v>
      </c>
      <c r="F1328" s="139"/>
      <c r="G1328" s="136">
        <v>29027244.999999996</v>
      </c>
      <c r="H1328" s="136">
        <v>3</v>
      </c>
      <c r="J1328" s="136" t="s">
        <v>8367</v>
      </c>
    </row>
    <row r="1329" spans="1:20" s="136" customFormat="1" ht="13.6" x14ac:dyDescent="0.2">
      <c r="A1329" s="136" t="s">
        <v>9568</v>
      </c>
      <c r="B1329" s="147">
        <v>9265</v>
      </c>
      <c r="C1329" s="138" t="s">
        <v>9774</v>
      </c>
      <c r="D1329" s="138" t="s">
        <v>9774</v>
      </c>
      <c r="E1329" s="137" t="s">
        <v>8366</v>
      </c>
      <c r="F1329" s="139"/>
      <c r="G1329" s="136">
        <v>13401983</v>
      </c>
      <c r="H1329" s="136">
        <v>3</v>
      </c>
      <c r="J1329" s="136" t="s">
        <v>8367</v>
      </c>
    </row>
    <row r="1330" spans="1:20" s="136" customFormat="1" ht="13.6" x14ac:dyDescent="0.2">
      <c r="A1330" s="136" t="s">
        <v>9568</v>
      </c>
      <c r="B1330" s="147">
        <v>9266</v>
      </c>
      <c r="C1330" s="138" t="s">
        <v>9775</v>
      </c>
      <c r="D1330" s="138" t="s">
        <v>9775</v>
      </c>
      <c r="E1330" s="137" t="s">
        <v>8366</v>
      </c>
      <c r="F1330" s="139"/>
      <c r="G1330" s="136">
        <v>68766816</v>
      </c>
      <c r="H1330" s="136">
        <v>3</v>
      </c>
      <c r="J1330" s="136" t="s">
        <v>8367</v>
      </c>
    </row>
    <row r="1331" spans="1:20" s="136" customFormat="1" ht="13.6" x14ac:dyDescent="0.2">
      <c r="A1331" s="136" t="s">
        <v>9568</v>
      </c>
      <c r="B1331" s="147">
        <v>9267</v>
      </c>
      <c r="C1331" s="138" t="s">
        <v>9776</v>
      </c>
      <c r="D1331" s="138" t="s">
        <v>9776</v>
      </c>
      <c r="E1331" s="137" t="s">
        <v>8366</v>
      </c>
      <c r="F1331" s="139"/>
      <c r="G1331" s="136">
        <v>28170540</v>
      </c>
      <c r="H1331" s="136">
        <v>3</v>
      </c>
      <c r="J1331" s="136" t="s">
        <v>8367</v>
      </c>
    </row>
    <row r="1332" spans="1:20" s="136" customFormat="1" ht="13.6" x14ac:dyDescent="0.2">
      <c r="A1332" s="136" t="s">
        <v>9568</v>
      </c>
      <c r="B1332" s="147">
        <v>9268</v>
      </c>
      <c r="C1332" s="138" t="s">
        <v>9777</v>
      </c>
      <c r="D1332" s="138" t="s">
        <v>9777</v>
      </c>
      <c r="E1332" s="137" t="s">
        <v>8366</v>
      </c>
      <c r="F1332" s="139"/>
      <c r="G1332" s="136">
        <v>32520910</v>
      </c>
      <c r="H1332" s="136">
        <v>3</v>
      </c>
      <c r="J1332" s="136" t="s">
        <v>8367</v>
      </c>
    </row>
    <row r="1333" spans="1:20" s="136" customFormat="1" ht="13.6" x14ac:dyDescent="0.2">
      <c r="A1333" s="136" t="s">
        <v>9568</v>
      </c>
      <c r="B1333" s="147">
        <v>9269</v>
      </c>
      <c r="C1333" s="138" t="s">
        <v>9778</v>
      </c>
      <c r="D1333" s="138" t="s">
        <v>9778</v>
      </c>
      <c r="E1333" s="137" t="s">
        <v>8366</v>
      </c>
      <c r="F1333" s="139"/>
      <c r="G1333" s="136">
        <v>11012527</v>
      </c>
      <c r="H1333" s="136">
        <v>3</v>
      </c>
      <c r="J1333" s="136" t="s">
        <v>8367</v>
      </c>
    </row>
    <row r="1334" spans="1:20" s="136" customFormat="1" ht="13.6" x14ac:dyDescent="0.2">
      <c r="A1334" s="136" t="s">
        <v>9568</v>
      </c>
      <c r="B1334" s="147">
        <v>9270</v>
      </c>
      <c r="C1334" s="138" t="s">
        <v>9779</v>
      </c>
      <c r="D1334" s="138" t="s">
        <v>9779</v>
      </c>
      <c r="E1334" s="137" t="s">
        <v>8366</v>
      </c>
      <c r="F1334" s="139"/>
      <c r="G1334" s="136">
        <v>68314946</v>
      </c>
      <c r="H1334" s="136">
        <v>3</v>
      </c>
      <c r="J1334" s="136" t="s">
        <v>8367</v>
      </c>
    </row>
    <row r="1335" spans="1:20" s="136" customFormat="1" ht="13.6" x14ac:dyDescent="0.2">
      <c r="A1335" s="136" t="s">
        <v>9568</v>
      </c>
      <c r="B1335" s="147">
        <v>9272</v>
      </c>
      <c r="C1335" s="138" t="s">
        <v>9780</v>
      </c>
      <c r="D1335" s="138" t="s">
        <v>9780</v>
      </c>
      <c r="E1335" s="137" t="s">
        <v>8366</v>
      </c>
      <c r="F1335" s="139"/>
      <c r="G1335" s="136">
        <v>81901828</v>
      </c>
      <c r="H1335" s="136">
        <v>3</v>
      </c>
      <c r="J1335" s="136" t="s">
        <v>8367</v>
      </c>
    </row>
    <row r="1336" spans="1:20" s="136" customFormat="1" ht="13.6" x14ac:dyDescent="0.2">
      <c r="A1336" s="136" t="s">
        <v>9568</v>
      </c>
      <c r="B1336" s="147">
        <v>9273</v>
      </c>
      <c r="C1336" s="138" t="s">
        <v>9781</v>
      </c>
      <c r="D1336" s="138" t="s">
        <v>9781</v>
      </c>
      <c r="E1336" s="137" t="s">
        <v>8366</v>
      </c>
      <c r="F1336" s="139"/>
      <c r="G1336" s="136">
        <v>10785008</v>
      </c>
      <c r="H1336" s="136">
        <v>3</v>
      </c>
      <c r="J1336" s="136" t="s">
        <v>8367</v>
      </c>
    </row>
    <row r="1337" spans="1:20" s="136" customFormat="1" ht="13.6" x14ac:dyDescent="0.2">
      <c r="A1337" s="136" t="s">
        <v>9568</v>
      </c>
      <c r="B1337" s="147">
        <v>9274</v>
      </c>
      <c r="C1337" s="138" t="s">
        <v>9782</v>
      </c>
      <c r="D1337" s="138" t="s">
        <v>9782</v>
      </c>
      <c r="E1337" s="137" t="s">
        <v>8366</v>
      </c>
      <c r="F1337" s="139"/>
      <c r="G1337" s="136">
        <v>30544991</v>
      </c>
      <c r="H1337" s="136">
        <v>3</v>
      </c>
      <c r="J1337" s="136" t="s">
        <v>8367</v>
      </c>
    </row>
    <row r="1338" spans="1:20" s="136" customFormat="1" ht="13.6" x14ac:dyDescent="0.2">
      <c r="A1338" s="136" t="s">
        <v>9568</v>
      </c>
      <c r="B1338" s="147">
        <v>9275</v>
      </c>
      <c r="C1338" s="138" t="s">
        <v>9783</v>
      </c>
      <c r="D1338" s="138" t="s">
        <v>9783</v>
      </c>
      <c r="E1338" s="137" t="s">
        <v>8366</v>
      </c>
      <c r="F1338" s="139"/>
      <c r="G1338" s="136">
        <v>35350837</v>
      </c>
      <c r="H1338" s="136">
        <v>3</v>
      </c>
      <c r="J1338" s="136" t="s">
        <v>8367</v>
      </c>
    </row>
    <row r="1339" spans="1:20" s="136" customFormat="1" ht="13.6" x14ac:dyDescent="0.2">
      <c r="A1339" s="136" t="s">
        <v>9568</v>
      </c>
      <c r="B1339" s="147">
        <v>9276</v>
      </c>
      <c r="C1339" s="138" t="s">
        <v>9784</v>
      </c>
      <c r="D1339" s="138" t="s">
        <v>9784</v>
      </c>
      <c r="E1339" s="137" t="s">
        <v>8366</v>
      </c>
      <c r="F1339" s="139"/>
      <c r="G1339" s="136">
        <v>18871123</v>
      </c>
      <c r="H1339" s="136">
        <v>3</v>
      </c>
      <c r="J1339" s="136" t="s">
        <v>8367</v>
      </c>
      <c r="R1339" s="136" t="s">
        <v>8368</v>
      </c>
      <c r="S1339" s="136" t="s">
        <v>8367</v>
      </c>
      <c r="T1339" s="136" t="s">
        <v>8369</v>
      </c>
    </row>
    <row r="1340" spans="1:20" s="136" customFormat="1" ht="13.6" x14ac:dyDescent="0.2">
      <c r="A1340" s="136" t="s">
        <v>9568</v>
      </c>
      <c r="B1340" s="147">
        <v>9277</v>
      </c>
      <c r="C1340" s="138" t="s">
        <v>9785</v>
      </c>
      <c r="D1340" s="138" t="s">
        <v>9785</v>
      </c>
      <c r="E1340" s="137" t="s">
        <v>8366</v>
      </c>
      <c r="F1340" s="139"/>
      <c r="G1340" s="136">
        <v>16386631</v>
      </c>
      <c r="H1340" s="136">
        <v>3</v>
      </c>
      <c r="J1340" s="136" t="s">
        <v>8367</v>
      </c>
    </row>
    <row r="1341" spans="1:20" s="136" customFormat="1" ht="13.6" x14ac:dyDescent="0.2">
      <c r="A1341" s="136" t="s">
        <v>9568</v>
      </c>
      <c r="B1341" s="147">
        <v>9279</v>
      </c>
      <c r="C1341" s="138" t="s">
        <v>9786</v>
      </c>
      <c r="D1341" s="138" t="s">
        <v>9786</v>
      </c>
      <c r="E1341" s="137" t="s">
        <v>8366</v>
      </c>
      <c r="F1341" s="139"/>
      <c r="G1341" s="136">
        <v>20835041</v>
      </c>
      <c r="H1341" s="136">
        <v>3</v>
      </c>
      <c r="J1341" s="136" t="s">
        <v>8367</v>
      </c>
    </row>
    <row r="1342" spans="1:20" s="136" customFormat="1" ht="13.6" x14ac:dyDescent="0.2">
      <c r="A1342" s="136" t="s">
        <v>9568</v>
      </c>
      <c r="B1342" s="147">
        <v>9280</v>
      </c>
      <c r="C1342" s="138" t="s">
        <v>9787</v>
      </c>
      <c r="D1342" s="138" t="s">
        <v>9787</v>
      </c>
      <c r="E1342" s="137" t="s">
        <v>8366</v>
      </c>
      <c r="F1342" s="139"/>
      <c r="G1342" s="136">
        <v>12364958</v>
      </c>
      <c r="H1342" s="136">
        <v>3</v>
      </c>
      <c r="J1342" s="136" t="s">
        <v>8367</v>
      </c>
    </row>
    <row r="1343" spans="1:20" s="136" customFormat="1" ht="13.6" x14ac:dyDescent="0.2">
      <c r="A1343" s="136" t="s">
        <v>9568</v>
      </c>
      <c r="B1343" s="147">
        <v>9281</v>
      </c>
      <c r="C1343" s="138" t="s">
        <v>9788</v>
      </c>
      <c r="D1343" s="138" t="s">
        <v>9788</v>
      </c>
      <c r="E1343" s="137" t="s">
        <v>8366</v>
      </c>
      <c r="F1343" s="139"/>
      <c r="G1343" s="136">
        <v>10735089</v>
      </c>
      <c r="H1343" s="136">
        <v>3</v>
      </c>
      <c r="J1343" s="136" t="s">
        <v>8367</v>
      </c>
    </row>
    <row r="1344" spans="1:20" s="136" customFormat="1" ht="13.6" x14ac:dyDescent="0.2">
      <c r="A1344" s="136" t="s">
        <v>9568</v>
      </c>
      <c r="B1344" s="147">
        <v>9283</v>
      </c>
      <c r="C1344" s="138" t="s">
        <v>9789</v>
      </c>
      <c r="D1344" s="138" t="s">
        <v>9789</v>
      </c>
      <c r="E1344" s="137" t="s">
        <v>8366</v>
      </c>
      <c r="F1344" s="139"/>
      <c r="G1344" s="136">
        <v>17469724</v>
      </c>
      <c r="H1344" s="136">
        <v>3</v>
      </c>
      <c r="J1344" s="136" t="s">
        <v>8367</v>
      </c>
    </row>
    <row r="1345" spans="1:20" s="136" customFormat="1" ht="13.6" x14ac:dyDescent="0.2">
      <c r="A1345" s="136" t="s">
        <v>9568</v>
      </c>
      <c r="B1345" s="147">
        <v>9287</v>
      </c>
      <c r="C1345" s="138" t="s">
        <v>9790</v>
      </c>
      <c r="D1345" s="138" t="s">
        <v>9790</v>
      </c>
      <c r="E1345" s="137" t="s">
        <v>8366</v>
      </c>
      <c r="F1345" s="139"/>
      <c r="G1345" s="136">
        <v>5573911.0000000009</v>
      </c>
      <c r="H1345" s="136">
        <v>3</v>
      </c>
      <c r="J1345" s="136" t="s">
        <v>8367</v>
      </c>
      <c r="R1345" s="136" t="s">
        <v>9574</v>
      </c>
      <c r="S1345" s="136" t="s">
        <v>8367</v>
      </c>
      <c r="T1345" s="136" t="s">
        <v>9575</v>
      </c>
    </row>
    <row r="1346" spans="1:20" s="136" customFormat="1" ht="13.6" x14ac:dyDescent="0.2">
      <c r="A1346" s="136" t="s">
        <v>9568</v>
      </c>
      <c r="B1346" s="147">
        <v>9288</v>
      </c>
      <c r="C1346" s="138" t="s">
        <v>9791</v>
      </c>
      <c r="D1346" s="138" t="s">
        <v>9791</v>
      </c>
      <c r="E1346" s="137" t="s">
        <v>8366</v>
      </c>
      <c r="F1346" s="139"/>
      <c r="G1346" s="136">
        <v>15873741</v>
      </c>
      <c r="H1346" s="136">
        <v>3</v>
      </c>
      <c r="J1346" s="136" t="s">
        <v>8367</v>
      </c>
    </row>
    <row r="1347" spans="1:20" s="136" customFormat="1" ht="13.6" x14ac:dyDescent="0.2">
      <c r="A1347" s="136" t="s">
        <v>9568</v>
      </c>
      <c r="B1347" s="147">
        <v>9289</v>
      </c>
      <c r="C1347" s="138" t="s">
        <v>9792</v>
      </c>
      <c r="D1347" s="138" t="s">
        <v>9792</v>
      </c>
      <c r="E1347" s="137" t="s">
        <v>8366</v>
      </c>
      <c r="F1347" s="139"/>
      <c r="G1347" s="136">
        <v>59904016</v>
      </c>
      <c r="H1347" s="136">
        <v>3</v>
      </c>
      <c r="J1347" s="136" t="s">
        <v>8367</v>
      </c>
    </row>
    <row r="1348" spans="1:20" s="136" customFormat="1" ht="13.6" x14ac:dyDescent="0.2">
      <c r="A1348" s="136" t="s">
        <v>9568</v>
      </c>
      <c r="B1348" s="147">
        <v>9292</v>
      </c>
      <c r="C1348" s="138" t="s">
        <v>9793</v>
      </c>
      <c r="D1348" s="138" t="s">
        <v>9793</v>
      </c>
      <c r="E1348" s="137" t="s">
        <v>8366</v>
      </c>
      <c r="F1348" s="139"/>
      <c r="G1348" s="136">
        <v>11665598</v>
      </c>
      <c r="H1348" s="136">
        <v>3</v>
      </c>
      <c r="J1348" s="136" t="s">
        <v>8367</v>
      </c>
    </row>
    <row r="1349" spans="1:20" s="136" customFormat="1" ht="13.6" x14ac:dyDescent="0.2">
      <c r="A1349" s="136" t="s">
        <v>9568</v>
      </c>
      <c r="B1349" s="147">
        <v>9294</v>
      </c>
      <c r="C1349" s="138" t="s">
        <v>9794</v>
      </c>
      <c r="D1349" s="138" t="s">
        <v>9794</v>
      </c>
      <c r="E1349" s="137" t="s">
        <v>8366</v>
      </c>
      <c r="F1349" s="139"/>
      <c r="G1349" s="136">
        <v>13640300</v>
      </c>
      <c r="H1349" s="136">
        <v>3</v>
      </c>
      <c r="J1349" s="136" t="s">
        <v>8367</v>
      </c>
    </row>
    <row r="1350" spans="1:20" s="136" customFormat="1" ht="13.6" x14ac:dyDescent="0.2">
      <c r="A1350" s="136" t="s">
        <v>9568</v>
      </c>
      <c r="B1350" s="147">
        <v>9295</v>
      </c>
      <c r="C1350" s="138" t="s">
        <v>9795</v>
      </c>
      <c r="D1350" s="138" t="s">
        <v>9795</v>
      </c>
      <c r="E1350" s="137" t="s">
        <v>8366</v>
      </c>
      <c r="F1350" s="139"/>
      <c r="G1350" s="136">
        <v>20148573</v>
      </c>
      <c r="H1350" s="136">
        <v>3</v>
      </c>
      <c r="J1350" s="136" t="s">
        <v>8367</v>
      </c>
    </row>
    <row r="1351" spans="1:20" s="136" customFormat="1" ht="13.6" x14ac:dyDescent="0.2">
      <c r="A1351" s="136" t="s">
        <v>9568</v>
      </c>
      <c r="B1351" s="147">
        <v>9297</v>
      </c>
      <c r="C1351" s="138" t="s">
        <v>9796</v>
      </c>
      <c r="D1351" s="138" t="s">
        <v>9796</v>
      </c>
      <c r="E1351" s="137" t="s">
        <v>8366</v>
      </c>
      <c r="F1351" s="139"/>
      <c r="G1351" s="136">
        <v>24783250</v>
      </c>
      <c r="H1351" s="136">
        <v>3</v>
      </c>
      <c r="J1351" s="136" t="s">
        <v>8367</v>
      </c>
    </row>
    <row r="1352" spans="1:20" s="136" customFormat="1" ht="13.6" x14ac:dyDescent="0.2">
      <c r="A1352" s="136" t="s">
        <v>9568</v>
      </c>
      <c r="B1352" s="147">
        <v>9298</v>
      </c>
      <c r="C1352" s="138" t="s">
        <v>9797</v>
      </c>
      <c r="D1352" s="138" t="s">
        <v>9797</v>
      </c>
      <c r="E1352" s="137" t="s">
        <v>8366</v>
      </c>
      <c r="F1352" s="139"/>
      <c r="G1352" s="136">
        <v>45753452</v>
      </c>
      <c r="H1352" s="136">
        <v>3</v>
      </c>
      <c r="J1352" s="136" t="s">
        <v>8367</v>
      </c>
    </row>
    <row r="1353" spans="1:20" s="136" customFormat="1" ht="13.6" x14ac:dyDescent="0.2">
      <c r="A1353" s="136" t="s">
        <v>9568</v>
      </c>
      <c r="B1353" s="147">
        <v>9301</v>
      </c>
      <c r="C1353" s="138" t="s">
        <v>9798</v>
      </c>
      <c r="D1353" s="138" t="s">
        <v>9798</v>
      </c>
      <c r="E1353" s="137" t="s">
        <v>8366</v>
      </c>
      <c r="F1353" s="139"/>
      <c r="G1353" s="136">
        <v>13382063</v>
      </c>
      <c r="H1353" s="136">
        <v>3</v>
      </c>
      <c r="J1353" s="136" t="s">
        <v>8367</v>
      </c>
      <c r="R1353" s="136" t="s">
        <v>9574</v>
      </c>
      <c r="S1353" s="136" t="s">
        <v>8367</v>
      </c>
      <c r="T1353" s="136" t="s">
        <v>9575</v>
      </c>
    </row>
    <row r="1354" spans="1:20" s="136" customFormat="1" ht="13.6" x14ac:dyDescent="0.2">
      <c r="A1354" s="136" t="s">
        <v>9568</v>
      </c>
      <c r="B1354" s="147">
        <v>9302</v>
      </c>
      <c r="C1354" s="138" t="s">
        <v>9799</v>
      </c>
      <c r="D1354" s="138" t="s">
        <v>9799</v>
      </c>
      <c r="E1354" s="137" t="s">
        <v>8366</v>
      </c>
      <c r="F1354" s="139"/>
      <c r="G1354" s="136">
        <v>33242331</v>
      </c>
      <c r="H1354" s="136">
        <v>3</v>
      </c>
      <c r="J1354" s="136" t="s">
        <v>8367</v>
      </c>
    </row>
    <row r="1355" spans="1:20" s="136" customFormat="1" ht="13.6" x14ac:dyDescent="0.2">
      <c r="A1355" s="136" t="s">
        <v>9568</v>
      </c>
      <c r="B1355" s="147">
        <v>9303</v>
      </c>
      <c r="C1355" s="138" t="s">
        <v>9800</v>
      </c>
      <c r="D1355" s="138" t="s">
        <v>9800</v>
      </c>
      <c r="E1355" s="137" t="s">
        <v>8366</v>
      </c>
      <c r="F1355" s="139"/>
      <c r="G1355" s="136">
        <v>40635236</v>
      </c>
      <c r="H1355" s="136">
        <v>3</v>
      </c>
      <c r="J1355" s="136" t="s">
        <v>8367</v>
      </c>
    </row>
    <row r="1356" spans="1:20" s="136" customFormat="1" ht="13.6" x14ac:dyDescent="0.2">
      <c r="A1356" s="136" t="s">
        <v>9568</v>
      </c>
      <c r="B1356" s="147">
        <v>9304</v>
      </c>
      <c r="C1356" s="138" t="s">
        <v>9801</v>
      </c>
      <c r="D1356" s="138" t="s">
        <v>9801</v>
      </c>
      <c r="E1356" s="137" t="s">
        <v>8366</v>
      </c>
      <c r="F1356" s="139"/>
      <c r="G1356" s="136">
        <v>10106777</v>
      </c>
      <c r="H1356" s="136">
        <v>3</v>
      </c>
      <c r="J1356" s="136" t="s">
        <v>8367</v>
      </c>
      <c r="R1356" s="136" t="s">
        <v>9574</v>
      </c>
      <c r="S1356" s="136" t="s">
        <v>8367</v>
      </c>
      <c r="T1356" s="136" t="s">
        <v>9575</v>
      </c>
    </row>
    <row r="1357" spans="1:20" s="136" customFormat="1" ht="13.6" x14ac:dyDescent="0.2">
      <c r="A1357" s="136" t="s">
        <v>9568</v>
      </c>
      <c r="B1357" s="147">
        <v>9306</v>
      </c>
      <c r="C1357" s="138" t="s">
        <v>9802</v>
      </c>
      <c r="D1357" s="138" t="s">
        <v>9802</v>
      </c>
      <c r="E1357" s="137" t="s">
        <v>8366</v>
      </c>
      <c r="F1357" s="139"/>
      <c r="G1357" s="136">
        <v>50508812</v>
      </c>
      <c r="H1357" s="136">
        <v>3</v>
      </c>
      <c r="J1357" s="136" t="s">
        <v>8367</v>
      </c>
    </row>
    <row r="1358" spans="1:20" s="136" customFormat="1" ht="13.6" x14ac:dyDescent="0.2">
      <c r="A1358" s="136" t="s">
        <v>9568</v>
      </c>
      <c r="B1358" s="147">
        <v>9307</v>
      </c>
      <c r="C1358" s="138" t="s">
        <v>9803</v>
      </c>
      <c r="D1358" s="138" t="s">
        <v>9803</v>
      </c>
      <c r="E1358" s="137" t="s">
        <v>8366</v>
      </c>
      <c r="F1358" s="139"/>
      <c r="G1358" s="136">
        <v>12098878</v>
      </c>
      <c r="H1358" s="136">
        <v>3</v>
      </c>
      <c r="J1358" s="136" t="s">
        <v>8367</v>
      </c>
    </row>
    <row r="1359" spans="1:20" s="136" customFormat="1" ht="13.6" x14ac:dyDescent="0.2">
      <c r="A1359" s="136" t="s">
        <v>9568</v>
      </c>
      <c r="B1359" s="147">
        <v>9308</v>
      </c>
      <c r="C1359" s="138" t="s">
        <v>9804</v>
      </c>
      <c r="D1359" s="138" t="s">
        <v>9804</v>
      </c>
      <c r="E1359" s="137" t="s">
        <v>8366</v>
      </c>
      <c r="F1359" s="139"/>
      <c r="G1359" s="136">
        <v>17202588</v>
      </c>
      <c r="H1359" s="136">
        <v>3</v>
      </c>
      <c r="J1359" s="136" t="s">
        <v>8367</v>
      </c>
    </row>
    <row r="1360" spans="1:20" s="136" customFormat="1" ht="13.6" x14ac:dyDescent="0.2">
      <c r="A1360" s="136" t="s">
        <v>9568</v>
      </c>
      <c r="B1360" s="147">
        <v>9309</v>
      </c>
      <c r="C1360" s="138" t="s">
        <v>9805</v>
      </c>
      <c r="D1360" s="138" t="s">
        <v>9805</v>
      </c>
      <c r="E1360" s="137" t="s">
        <v>8366</v>
      </c>
      <c r="F1360" s="139"/>
      <c r="G1360" s="136">
        <v>20665823.999999996</v>
      </c>
      <c r="H1360" s="136">
        <v>3</v>
      </c>
      <c r="J1360" s="136" t="s">
        <v>8367</v>
      </c>
    </row>
    <row r="1361" spans="1:20" s="136" customFormat="1" ht="13.6" x14ac:dyDescent="0.2">
      <c r="A1361" s="136" t="s">
        <v>9568</v>
      </c>
      <c r="B1361" s="147">
        <v>9310</v>
      </c>
      <c r="C1361" s="138" t="s">
        <v>9806</v>
      </c>
      <c r="D1361" s="138" t="s">
        <v>9806</v>
      </c>
      <c r="E1361" s="137" t="s">
        <v>8366</v>
      </c>
      <c r="F1361" s="139"/>
      <c r="G1361" s="136">
        <v>8505020</v>
      </c>
      <c r="H1361" s="136">
        <v>3</v>
      </c>
      <c r="J1361" s="136" t="s">
        <v>8367</v>
      </c>
    </row>
    <row r="1362" spans="1:20" s="136" customFormat="1" ht="13.6" x14ac:dyDescent="0.2">
      <c r="A1362" s="136" t="s">
        <v>9568</v>
      </c>
      <c r="B1362" s="147">
        <v>9311</v>
      </c>
      <c r="C1362" s="138" t="s">
        <v>9807</v>
      </c>
      <c r="D1362" s="138" t="s">
        <v>9807</v>
      </c>
      <c r="E1362" s="137" t="s">
        <v>8366</v>
      </c>
      <c r="F1362" s="139"/>
      <c r="G1362" s="136">
        <v>8536907</v>
      </c>
      <c r="H1362" s="136">
        <v>3</v>
      </c>
      <c r="J1362" s="136" t="s">
        <v>8367</v>
      </c>
    </row>
    <row r="1363" spans="1:20" s="136" customFormat="1" ht="13.6" x14ac:dyDescent="0.2">
      <c r="A1363" s="136" t="s">
        <v>9568</v>
      </c>
      <c r="B1363" s="147">
        <v>9312</v>
      </c>
      <c r="C1363" s="138" t="s">
        <v>9808</v>
      </c>
      <c r="D1363" s="138" t="s">
        <v>9808</v>
      </c>
      <c r="E1363" s="137" t="s">
        <v>8366</v>
      </c>
      <c r="F1363" s="139"/>
      <c r="G1363" s="136">
        <v>15287300</v>
      </c>
      <c r="H1363" s="136">
        <v>3</v>
      </c>
      <c r="J1363" s="136" t="s">
        <v>8367</v>
      </c>
    </row>
    <row r="1364" spans="1:20" s="136" customFormat="1" ht="13.6" x14ac:dyDescent="0.2">
      <c r="A1364" s="136" t="s">
        <v>9568</v>
      </c>
      <c r="B1364" s="147">
        <v>9314</v>
      </c>
      <c r="C1364" s="138" t="s">
        <v>9809</v>
      </c>
      <c r="D1364" s="138" t="s">
        <v>9809</v>
      </c>
      <c r="E1364" s="137" t="s">
        <v>8366</v>
      </c>
      <c r="F1364" s="139"/>
      <c r="G1364" s="136">
        <v>39036831</v>
      </c>
      <c r="H1364" s="136">
        <v>3</v>
      </c>
      <c r="J1364" s="136" t="s">
        <v>8367</v>
      </c>
    </row>
    <row r="1365" spans="1:20" s="136" customFormat="1" ht="13.6" x14ac:dyDescent="0.2">
      <c r="A1365" s="136" t="s">
        <v>9568</v>
      </c>
      <c r="B1365" s="147">
        <v>9315</v>
      </c>
      <c r="C1365" s="138" t="s">
        <v>9810</v>
      </c>
      <c r="D1365" s="138" t="s">
        <v>9810</v>
      </c>
      <c r="E1365" s="137" t="s">
        <v>8366</v>
      </c>
      <c r="F1365" s="139"/>
      <c r="G1365" s="136">
        <v>16980747</v>
      </c>
      <c r="H1365" s="136">
        <v>3</v>
      </c>
      <c r="J1365" s="136" t="s">
        <v>8367</v>
      </c>
      <c r="R1365" s="136" t="s">
        <v>9574</v>
      </c>
      <c r="S1365" s="136" t="s">
        <v>8367</v>
      </c>
      <c r="T1365" s="136" t="s">
        <v>9575</v>
      </c>
    </row>
    <row r="1366" spans="1:20" s="136" customFormat="1" ht="13.6" x14ac:dyDescent="0.2">
      <c r="A1366" s="136" t="s">
        <v>9568</v>
      </c>
      <c r="B1366" s="147">
        <v>9316</v>
      </c>
      <c r="C1366" s="138" t="s">
        <v>9811</v>
      </c>
      <c r="D1366" s="138" t="s">
        <v>9811</v>
      </c>
      <c r="E1366" s="137" t="s">
        <v>8366</v>
      </c>
      <c r="F1366" s="139"/>
      <c r="G1366" s="136">
        <v>27461850</v>
      </c>
      <c r="H1366" s="136">
        <v>3</v>
      </c>
      <c r="J1366" s="136" t="s">
        <v>8367</v>
      </c>
    </row>
    <row r="1367" spans="1:20" s="136" customFormat="1" ht="13.6" x14ac:dyDescent="0.2">
      <c r="A1367" s="136" t="s">
        <v>9568</v>
      </c>
      <c r="B1367" s="147">
        <v>9317</v>
      </c>
      <c r="C1367" s="138" t="s">
        <v>9812</v>
      </c>
      <c r="D1367" s="138" t="s">
        <v>9812</v>
      </c>
      <c r="E1367" s="137" t="s">
        <v>8366</v>
      </c>
      <c r="F1367" s="139"/>
      <c r="G1367" s="136">
        <v>6702732</v>
      </c>
      <c r="H1367" s="136">
        <v>3</v>
      </c>
      <c r="J1367" s="136" t="s">
        <v>8367</v>
      </c>
    </row>
    <row r="1368" spans="1:20" s="136" customFormat="1" ht="13.6" x14ac:dyDescent="0.2">
      <c r="A1368" s="136" t="s">
        <v>9568</v>
      </c>
      <c r="B1368" s="147">
        <v>9318</v>
      </c>
      <c r="C1368" s="138" t="s">
        <v>9813</v>
      </c>
      <c r="D1368" s="138" t="s">
        <v>9813</v>
      </c>
      <c r="E1368" s="137" t="s">
        <v>8366</v>
      </c>
      <c r="F1368" s="139"/>
      <c r="G1368" s="136">
        <v>43316400</v>
      </c>
      <c r="H1368" s="136">
        <v>3</v>
      </c>
      <c r="J1368" s="136" t="s">
        <v>8367</v>
      </c>
    </row>
    <row r="1369" spans="1:20" s="136" customFormat="1" ht="13.6" x14ac:dyDescent="0.2">
      <c r="A1369" s="136" t="s">
        <v>9568</v>
      </c>
      <c r="B1369" s="147">
        <v>9321</v>
      </c>
      <c r="C1369" s="138" t="s">
        <v>9814</v>
      </c>
      <c r="D1369" s="138" t="s">
        <v>9814</v>
      </c>
      <c r="E1369" s="137" t="s">
        <v>8366</v>
      </c>
      <c r="F1369" s="139"/>
      <c r="G1369" s="136">
        <v>48919622</v>
      </c>
      <c r="H1369" s="136">
        <v>3</v>
      </c>
      <c r="J1369" s="136" t="s">
        <v>8367</v>
      </c>
    </row>
    <row r="1370" spans="1:20" s="136" customFormat="1" ht="13.6" x14ac:dyDescent="0.2">
      <c r="A1370" s="136" t="s">
        <v>9568</v>
      </c>
      <c r="B1370" s="147">
        <v>9323</v>
      </c>
      <c r="C1370" s="138" t="s">
        <v>9815</v>
      </c>
      <c r="D1370" s="138" t="s">
        <v>9815</v>
      </c>
      <c r="E1370" s="137" t="s">
        <v>8366</v>
      </c>
      <c r="F1370" s="139"/>
      <c r="G1370" s="136">
        <v>24928264</v>
      </c>
      <c r="H1370" s="136">
        <v>3</v>
      </c>
      <c r="J1370" s="136" t="s">
        <v>8367</v>
      </c>
    </row>
    <row r="1371" spans="1:20" s="136" customFormat="1" ht="13.6" x14ac:dyDescent="0.2">
      <c r="A1371" s="136" t="s">
        <v>9568</v>
      </c>
      <c r="B1371" s="147">
        <v>9325</v>
      </c>
      <c r="C1371" s="138" t="s">
        <v>9816</v>
      </c>
      <c r="D1371" s="138" t="s">
        <v>9816</v>
      </c>
      <c r="E1371" s="137" t="s">
        <v>8366</v>
      </c>
      <c r="F1371" s="139"/>
      <c r="G1371" s="136">
        <v>50611989</v>
      </c>
      <c r="H1371" s="136">
        <v>3</v>
      </c>
      <c r="J1371" s="136" t="s">
        <v>8367</v>
      </c>
    </row>
    <row r="1372" spans="1:20" s="136" customFormat="1" ht="13.6" x14ac:dyDescent="0.2">
      <c r="A1372" s="136" t="s">
        <v>9568</v>
      </c>
      <c r="B1372" s="147">
        <v>9326</v>
      </c>
      <c r="C1372" s="138" t="s">
        <v>9817</v>
      </c>
      <c r="D1372" s="138" t="s">
        <v>9817</v>
      </c>
      <c r="E1372" s="137" t="s">
        <v>8366</v>
      </c>
      <c r="F1372" s="139"/>
      <c r="G1372" s="136">
        <v>9768683</v>
      </c>
      <c r="H1372" s="136">
        <v>3</v>
      </c>
      <c r="J1372" s="136" t="s">
        <v>8367</v>
      </c>
      <c r="R1372" s="136" t="s">
        <v>9574</v>
      </c>
      <c r="S1372" s="136" t="s">
        <v>8367</v>
      </c>
      <c r="T1372" s="136" t="s">
        <v>9575</v>
      </c>
    </row>
    <row r="1373" spans="1:20" s="136" customFormat="1" ht="13.6" x14ac:dyDescent="0.2">
      <c r="A1373" s="136" t="s">
        <v>9568</v>
      </c>
      <c r="B1373" s="147">
        <v>9327</v>
      </c>
      <c r="C1373" s="138" t="s">
        <v>9818</v>
      </c>
      <c r="D1373" s="138" t="s">
        <v>9818</v>
      </c>
      <c r="E1373" s="137" t="s">
        <v>8366</v>
      </c>
      <c r="F1373" s="139"/>
      <c r="G1373" s="136">
        <v>39300000</v>
      </c>
      <c r="H1373" s="136">
        <v>3</v>
      </c>
      <c r="J1373" s="136" t="s">
        <v>8367</v>
      </c>
    </row>
    <row r="1374" spans="1:20" s="136" customFormat="1" ht="13.6" x14ac:dyDescent="0.2">
      <c r="A1374" s="136" t="s">
        <v>9568</v>
      </c>
      <c r="B1374" s="147">
        <v>9328</v>
      </c>
      <c r="C1374" s="138" t="s">
        <v>9819</v>
      </c>
      <c r="D1374" s="138" t="s">
        <v>9819</v>
      </c>
      <c r="E1374" s="137" t="s">
        <v>8366</v>
      </c>
      <c r="F1374" s="139"/>
      <c r="G1374" s="136">
        <v>32632477</v>
      </c>
      <c r="H1374" s="136">
        <v>3</v>
      </c>
      <c r="J1374" s="136" t="s">
        <v>8367</v>
      </c>
    </row>
    <row r="1375" spans="1:20" s="136" customFormat="1" ht="13.6" x14ac:dyDescent="0.2">
      <c r="A1375" s="136" t="s">
        <v>9568</v>
      </c>
      <c r="B1375" s="147">
        <v>9329</v>
      </c>
      <c r="C1375" s="138" t="s">
        <v>9820</v>
      </c>
      <c r="D1375" s="138" t="s">
        <v>9820</v>
      </c>
      <c r="E1375" s="137" t="s">
        <v>8366</v>
      </c>
      <c r="F1375" s="139"/>
      <c r="G1375" s="136">
        <v>13301588</v>
      </c>
      <c r="H1375" s="136">
        <v>3</v>
      </c>
      <c r="J1375" s="136" t="s">
        <v>8367</v>
      </c>
    </row>
    <row r="1376" spans="1:20" s="136" customFormat="1" ht="13.6" x14ac:dyDescent="0.2">
      <c r="A1376" s="136" t="s">
        <v>9568</v>
      </c>
      <c r="B1376" s="147">
        <v>9330</v>
      </c>
      <c r="C1376" s="138" t="s">
        <v>9821</v>
      </c>
      <c r="D1376" s="138" t="s">
        <v>9821</v>
      </c>
      <c r="E1376" s="137" t="s">
        <v>8366</v>
      </c>
      <c r="F1376" s="139"/>
      <c r="G1376" s="136">
        <v>31319032.000000004</v>
      </c>
      <c r="H1376" s="136">
        <v>3</v>
      </c>
      <c r="J1376" s="136" t="s">
        <v>8367</v>
      </c>
    </row>
    <row r="1377" spans="1:20" s="136" customFormat="1" ht="13.6" x14ac:dyDescent="0.2">
      <c r="A1377" s="136" t="s">
        <v>9568</v>
      </c>
      <c r="B1377" s="147">
        <v>9332</v>
      </c>
      <c r="C1377" s="138" t="s">
        <v>9822</v>
      </c>
      <c r="D1377" s="138" t="s">
        <v>9822</v>
      </c>
      <c r="E1377" s="137" t="s">
        <v>8366</v>
      </c>
      <c r="F1377" s="139"/>
      <c r="G1377" s="136">
        <v>8150635</v>
      </c>
      <c r="H1377" s="136">
        <v>3</v>
      </c>
      <c r="J1377" s="136" t="s">
        <v>8367</v>
      </c>
      <c r="R1377" s="136" t="s">
        <v>9574</v>
      </c>
      <c r="S1377" s="136" t="s">
        <v>8367</v>
      </c>
      <c r="T1377" s="136" t="s">
        <v>9575</v>
      </c>
    </row>
    <row r="1378" spans="1:20" s="136" customFormat="1" ht="13.6" x14ac:dyDescent="0.2">
      <c r="A1378" s="136" t="s">
        <v>9568</v>
      </c>
      <c r="B1378" s="147">
        <v>9334</v>
      </c>
      <c r="C1378" s="138" t="s">
        <v>9823</v>
      </c>
      <c r="D1378" s="138" t="s">
        <v>9823</v>
      </c>
      <c r="E1378" s="137" t="s">
        <v>8366</v>
      </c>
      <c r="F1378" s="139"/>
      <c r="G1378" s="136">
        <v>22832167</v>
      </c>
      <c r="H1378" s="136">
        <v>3</v>
      </c>
      <c r="J1378" s="136" t="s">
        <v>8367</v>
      </c>
    </row>
    <row r="1379" spans="1:20" s="136" customFormat="1" ht="13.6" x14ac:dyDescent="0.2">
      <c r="A1379" s="136" t="s">
        <v>9568</v>
      </c>
      <c r="B1379" s="147">
        <v>9335</v>
      </c>
      <c r="C1379" s="138" t="s">
        <v>9824</v>
      </c>
      <c r="D1379" s="138" t="s">
        <v>9824</v>
      </c>
      <c r="E1379" s="137" t="s">
        <v>8366</v>
      </c>
      <c r="F1379" s="139"/>
      <c r="G1379" s="136">
        <v>19887509</v>
      </c>
      <c r="H1379" s="136">
        <v>3</v>
      </c>
      <c r="J1379" s="136" t="s">
        <v>8367</v>
      </c>
      <c r="R1379" s="136" t="s">
        <v>9574</v>
      </c>
      <c r="S1379" s="136" t="s">
        <v>8367</v>
      </c>
      <c r="T1379" s="136" t="s">
        <v>9575</v>
      </c>
    </row>
    <row r="1380" spans="1:20" s="136" customFormat="1" ht="13.6" x14ac:dyDescent="0.2">
      <c r="A1380" s="136" t="s">
        <v>9568</v>
      </c>
      <c r="B1380" s="147">
        <v>9337</v>
      </c>
      <c r="C1380" s="138" t="s">
        <v>9825</v>
      </c>
      <c r="D1380" s="138" t="s">
        <v>9825</v>
      </c>
      <c r="E1380" s="137" t="s">
        <v>8366</v>
      </c>
      <c r="F1380" s="139"/>
      <c r="G1380" s="136">
        <v>26499124</v>
      </c>
      <c r="H1380" s="136">
        <v>3</v>
      </c>
      <c r="J1380" s="136" t="s">
        <v>8367</v>
      </c>
    </row>
    <row r="1381" spans="1:20" s="136" customFormat="1" ht="13.6" x14ac:dyDescent="0.2">
      <c r="A1381" s="136" t="s">
        <v>9568</v>
      </c>
      <c r="B1381" s="147">
        <v>9338</v>
      </c>
      <c r="C1381" s="138" t="s">
        <v>9826</v>
      </c>
      <c r="D1381" s="138" t="s">
        <v>9826</v>
      </c>
      <c r="E1381" s="137" t="s">
        <v>8366</v>
      </c>
      <c r="F1381" s="139"/>
      <c r="G1381" s="136">
        <v>5099700</v>
      </c>
      <c r="H1381" s="136">
        <v>3</v>
      </c>
      <c r="J1381" s="136" t="s">
        <v>8367</v>
      </c>
      <c r="R1381" s="136" t="s">
        <v>9574</v>
      </c>
      <c r="S1381" s="136" t="s">
        <v>8367</v>
      </c>
      <c r="T1381" s="136" t="s">
        <v>9575</v>
      </c>
    </row>
    <row r="1382" spans="1:20" s="136" customFormat="1" ht="13.6" x14ac:dyDescent="0.2">
      <c r="A1382" s="136" t="s">
        <v>9568</v>
      </c>
      <c r="B1382" s="147">
        <v>9339</v>
      </c>
      <c r="C1382" s="138" t="s">
        <v>9827</v>
      </c>
      <c r="D1382" s="138" t="s">
        <v>9827</v>
      </c>
      <c r="E1382" s="137" t="s">
        <v>8366</v>
      </c>
      <c r="F1382" s="139"/>
      <c r="G1382" s="136">
        <v>19404431</v>
      </c>
      <c r="H1382" s="136">
        <v>3</v>
      </c>
      <c r="J1382" s="136" t="s">
        <v>8367</v>
      </c>
    </row>
    <row r="1383" spans="1:20" s="136" customFormat="1" ht="13.6" x14ac:dyDescent="0.2">
      <c r="A1383" s="136" t="s">
        <v>9568</v>
      </c>
      <c r="B1383" s="147">
        <v>9340</v>
      </c>
      <c r="C1383" s="138" t="s">
        <v>9828</v>
      </c>
      <c r="D1383" s="138" t="s">
        <v>9828</v>
      </c>
      <c r="E1383" s="137" t="s">
        <v>8366</v>
      </c>
      <c r="F1383" s="139"/>
      <c r="G1383" s="136">
        <v>33616409</v>
      </c>
      <c r="H1383" s="136">
        <v>3</v>
      </c>
      <c r="J1383" s="136" t="s">
        <v>8367</v>
      </c>
    </row>
    <row r="1384" spans="1:20" s="136" customFormat="1" ht="13.6" x14ac:dyDescent="0.2">
      <c r="A1384" s="136" t="s">
        <v>9568</v>
      </c>
      <c r="B1384" s="147">
        <v>9343</v>
      </c>
      <c r="C1384" s="138" t="s">
        <v>9829</v>
      </c>
      <c r="D1384" s="138" t="s">
        <v>9829</v>
      </c>
      <c r="E1384" s="137" t="s">
        <v>8366</v>
      </c>
      <c r="F1384" s="139"/>
      <c r="G1384" s="136">
        <v>12458883</v>
      </c>
      <c r="H1384" s="136">
        <v>3</v>
      </c>
      <c r="J1384" s="136" t="s">
        <v>8367</v>
      </c>
    </row>
    <row r="1385" spans="1:20" s="136" customFormat="1" ht="13.6" x14ac:dyDescent="0.2">
      <c r="A1385" s="136" t="s">
        <v>9568</v>
      </c>
      <c r="B1385" s="147">
        <v>9345</v>
      </c>
      <c r="C1385" s="138" t="s">
        <v>9830</v>
      </c>
      <c r="D1385" s="138" t="s">
        <v>9830</v>
      </c>
      <c r="E1385" s="137" t="s">
        <v>8366</v>
      </c>
      <c r="F1385" s="139"/>
      <c r="G1385" s="136">
        <v>25859953.999999996</v>
      </c>
      <c r="H1385" s="136">
        <v>3</v>
      </c>
      <c r="J1385" s="136" t="s">
        <v>8367</v>
      </c>
    </row>
    <row r="1386" spans="1:20" s="136" customFormat="1" ht="13.6" x14ac:dyDescent="0.2">
      <c r="A1386" s="136" t="s">
        <v>9568</v>
      </c>
      <c r="B1386" s="147">
        <v>9346</v>
      </c>
      <c r="C1386" s="138" t="s">
        <v>9831</v>
      </c>
      <c r="D1386" s="138" t="s">
        <v>9831</v>
      </c>
      <c r="E1386" s="137" t="s">
        <v>8366</v>
      </c>
      <c r="F1386" s="139"/>
      <c r="G1386" s="136">
        <v>33923254</v>
      </c>
      <c r="H1386" s="136">
        <v>3</v>
      </c>
      <c r="J1386" s="136" t="s">
        <v>8367</v>
      </c>
    </row>
    <row r="1387" spans="1:20" s="136" customFormat="1" ht="13.6" x14ac:dyDescent="0.2">
      <c r="A1387" s="136" t="s">
        <v>9568</v>
      </c>
      <c r="B1387" s="147">
        <v>9347</v>
      </c>
      <c r="C1387" s="138" t="s">
        <v>9832</v>
      </c>
      <c r="D1387" s="138" t="s">
        <v>9832</v>
      </c>
      <c r="E1387" s="137" t="s">
        <v>8366</v>
      </c>
      <c r="F1387" s="139"/>
      <c r="G1387" s="136">
        <v>28980454</v>
      </c>
      <c r="H1387" s="136">
        <v>3</v>
      </c>
      <c r="J1387" s="136" t="s">
        <v>8367</v>
      </c>
    </row>
    <row r="1388" spans="1:20" s="136" customFormat="1" ht="13.6" x14ac:dyDescent="0.2">
      <c r="A1388" s="136" t="s">
        <v>9568</v>
      </c>
      <c r="B1388" s="147">
        <v>9348</v>
      </c>
      <c r="C1388" s="138" t="s">
        <v>9833</v>
      </c>
      <c r="D1388" s="138" t="s">
        <v>9833</v>
      </c>
      <c r="E1388" s="137" t="s">
        <v>8366</v>
      </c>
      <c r="F1388" s="139"/>
      <c r="G1388" s="136">
        <v>14866427.000000002</v>
      </c>
      <c r="H1388" s="136">
        <v>3</v>
      </c>
      <c r="J1388" s="136" t="s">
        <v>8367</v>
      </c>
    </row>
    <row r="1389" spans="1:20" s="136" customFormat="1" ht="13.6" x14ac:dyDescent="0.2">
      <c r="A1389" s="136" t="s">
        <v>9568</v>
      </c>
      <c r="B1389" s="147">
        <v>9350</v>
      </c>
      <c r="C1389" s="138" t="s">
        <v>9834</v>
      </c>
      <c r="D1389" s="138" t="s">
        <v>9834</v>
      </c>
      <c r="E1389" s="137" t="s">
        <v>8366</v>
      </c>
      <c r="F1389" s="139"/>
      <c r="G1389" s="136">
        <v>60318955</v>
      </c>
      <c r="H1389" s="136">
        <v>3</v>
      </c>
      <c r="J1389" s="136" t="s">
        <v>8367</v>
      </c>
    </row>
    <row r="1390" spans="1:20" s="136" customFormat="1" ht="13.6" x14ac:dyDescent="0.2">
      <c r="A1390" s="136" t="s">
        <v>9568</v>
      </c>
      <c r="B1390" s="147">
        <v>9351</v>
      </c>
      <c r="C1390" s="138" t="s">
        <v>9835</v>
      </c>
      <c r="D1390" s="138" t="s">
        <v>9835</v>
      </c>
      <c r="E1390" s="137" t="s">
        <v>8366</v>
      </c>
      <c r="F1390" s="139"/>
      <c r="G1390" s="136">
        <v>16179681</v>
      </c>
      <c r="H1390" s="136">
        <v>3</v>
      </c>
      <c r="J1390" s="136" t="s">
        <v>8367</v>
      </c>
    </row>
    <row r="1391" spans="1:20" s="136" customFormat="1" ht="13.6" x14ac:dyDescent="0.2">
      <c r="A1391" s="136" t="s">
        <v>9568</v>
      </c>
      <c r="B1391" s="147">
        <v>9352</v>
      </c>
      <c r="C1391" s="138" t="s">
        <v>9836</v>
      </c>
      <c r="D1391" s="138" t="s">
        <v>9836</v>
      </c>
      <c r="E1391" s="137" t="s">
        <v>8366</v>
      </c>
      <c r="F1391" s="139"/>
      <c r="G1391" s="136">
        <v>30207716.999999996</v>
      </c>
      <c r="H1391" s="136">
        <v>3</v>
      </c>
      <c r="J1391" s="136" t="s">
        <v>8367</v>
      </c>
    </row>
    <row r="1392" spans="1:20" s="136" customFormat="1" ht="13.6" x14ac:dyDescent="0.2">
      <c r="A1392" s="136" t="s">
        <v>9568</v>
      </c>
      <c r="B1392" s="147">
        <v>9353</v>
      </c>
      <c r="C1392" s="138" t="s">
        <v>9837</v>
      </c>
      <c r="D1392" s="138" t="s">
        <v>9837</v>
      </c>
      <c r="E1392" s="137" t="s">
        <v>8366</v>
      </c>
      <c r="F1392" s="139"/>
      <c r="G1392" s="136">
        <v>11764780</v>
      </c>
      <c r="H1392" s="136">
        <v>3</v>
      </c>
      <c r="J1392" s="136" t="s">
        <v>8367</v>
      </c>
    </row>
    <row r="1393" spans="1:20" s="136" customFormat="1" ht="13.6" x14ac:dyDescent="0.2">
      <c r="A1393" s="136" t="s">
        <v>9568</v>
      </c>
      <c r="B1393" s="147">
        <v>9354</v>
      </c>
      <c r="C1393" s="138" t="s">
        <v>9838</v>
      </c>
      <c r="D1393" s="138" t="s">
        <v>9838</v>
      </c>
      <c r="E1393" s="137" t="s">
        <v>8366</v>
      </c>
      <c r="F1393" s="139"/>
      <c r="G1393" s="136">
        <v>10735389</v>
      </c>
      <c r="H1393" s="136">
        <v>3</v>
      </c>
      <c r="J1393" s="136" t="s">
        <v>8367</v>
      </c>
    </row>
    <row r="1394" spans="1:20" s="136" customFormat="1" ht="13.6" x14ac:dyDescent="0.2">
      <c r="A1394" s="136" t="s">
        <v>9568</v>
      </c>
      <c r="B1394" s="147">
        <v>9355</v>
      </c>
      <c r="C1394" s="138" t="s">
        <v>9839</v>
      </c>
      <c r="D1394" s="138" t="s">
        <v>9839</v>
      </c>
      <c r="E1394" s="137" t="s">
        <v>8366</v>
      </c>
      <c r="F1394" s="139"/>
      <c r="G1394" s="136">
        <v>22250386</v>
      </c>
      <c r="H1394" s="136">
        <v>3</v>
      </c>
      <c r="J1394" s="136" t="s">
        <v>8367</v>
      </c>
    </row>
    <row r="1395" spans="1:20" s="136" customFormat="1" ht="13.6" x14ac:dyDescent="0.2">
      <c r="A1395" s="136" t="s">
        <v>9568</v>
      </c>
      <c r="B1395" s="147">
        <v>9356</v>
      </c>
      <c r="C1395" s="138" t="s">
        <v>9840</v>
      </c>
      <c r="D1395" s="138" t="s">
        <v>9840</v>
      </c>
      <c r="E1395" s="137" t="s">
        <v>8366</v>
      </c>
      <c r="F1395" s="139"/>
      <c r="G1395" s="136">
        <v>14959940.999999998</v>
      </c>
      <c r="H1395" s="136">
        <v>3</v>
      </c>
      <c r="J1395" s="136" t="s">
        <v>8367</v>
      </c>
    </row>
    <row r="1396" spans="1:20" s="136" customFormat="1" ht="13.6" x14ac:dyDescent="0.2">
      <c r="A1396" s="136" t="s">
        <v>9568</v>
      </c>
      <c r="B1396" s="147">
        <v>9358</v>
      </c>
      <c r="C1396" s="138" t="s">
        <v>9841</v>
      </c>
      <c r="D1396" s="138" t="s">
        <v>9841</v>
      </c>
      <c r="E1396" s="137" t="s">
        <v>8366</v>
      </c>
      <c r="F1396" s="139"/>
      <c r="G1396" s="136">
        <v>78911274</v>
      </c>
      <c r="H1396" s="136">
        <v>3</v>
      </c>
      <c r="J1396" s="136" t="s">
        <v>8367</v>
      </c>
    </row>
    <row r="1397" spans="1:20" s="136" customFormat="1" ht="13.6" x14ac:dyDescent="0.2">
      <c r="A1397" s="136" t="s">
        <v>9568</v>
      </c>
      <c r="B1397" s="147">
        <v>9360</v>
      </c>
      <c r="C1397" s="138" t="s">
        <v>9842</v>
      </c>
      <c r="D1397" s="138" t="s">
        <v>9842</v>
      </c>
      <c r="E1397" s="137" t="s">
        <v>8366</v>
      </c>
      <c r="F1397" s="139"/>
      <c r="G1397" s="136">
        <v>13420782.999999998</v>
      </c>
      <c r="H1397" s="136">
        <v>3</v>
      </c>
      <c r="J1397" s="136" t="s">
        <v>8367</v>
      </c>
    </row>
    <row r="1398" spans="1:20" s="136" customFormat="1" ht="13.6" x14ac:dyDescent="0.2">
      <c r="A1398" s="136" t="s">
        <v>9568</v>
      </c>
      <c r="B1398" s="147">
        <v>9361</v>
      </c>
      <c r="C1398" s="138" t="s">
        <v>9843</v>
      </c>
      <c r="D1398" s="138" t="s">
        <v>9843</v>
      </c>
      <c r="E1398" s="137" t="s">
        <v>8366</v>
      </c>
      <c r="F1398" s="139"/>
      <c r="G1398" s="136">
        <v>86220271</v>
      </c>
      <c r="H1398" s="136">
        <v>3</v>
      </c>
      <c r="J1398" s="136" t="s">
        <v>8367</v>
      </c>
    </row>
    <row r="1399" spans="1:20" s="136" customFormat="1" ht="13.6" x14ac:dyDescent="0.2">
      <c r="A1399" s="136" t="s">
        <v>9568</v>
      </c>
      <c r="B1399" s="147">
        <v>9362</v>
      </c>
      <c r="C1399" s="138" t="s">
        <v>9844</v>
      </c>
      <c r="D1399" s="138" t="s">
        <v>9844</v>
      </c>
      <c r="E1399" s="137" t="s">
        <v>8366</v>
      </c>
      <c r="F1399" s="139"/>
      <c r="G1399" s="136">
        <v>9609677</v>
      </c>
      <c r="H1399" s="136">
        <v>3</v>
      </c>
      <c r="J1399" s="136" t="s">
        <v>8367</v>
      </c>
      <c r="R1399" s="136" t="s">
        <v>9574</v>
      </c>
      <c r="S1399" s="136" t="s">
        <v>8367</v>
      </c>
      <c r="T1399" s="136" t="s">
        <v>9575</v>
      </c>
    </row>
    <row r="1400" spans="1:20" s="136" customFormat="1" ht="13.6" x14ac:dyDescent="0.2">
      <c r="A1400" s="136" t="s">
        <v>9568</v>
      </c>
      <c r="B1400" s="147">
        <v>9363</v>
      </c>
      <c r="C1400" s="138" t="s">
        <v>9845</v>
      </c>
      <c r="D1400" s="138" t="s">
        <v>9845</v>
      </c>
      <c r="E1400" s="137" t="s">
        <v>8366</v>
      </c>
      <c r="F1400" s="139"/>
      <c r="G1400" s="136">
        <v>113108410</v>
      </c>
      <c r="H1400" s="136">
        <v>3</v>
      </c>
      <c r="J1400" s="136" t="s">
        <v>8367</v>
      </c>
    </row>
    <row r="1401" spans="1:20" s="136" customFormat="1" ht="13.6" x14ac:dyDescent="0.2">
      <c r="A1401" s="136" t="s">
        <v>9568</v>
      </c>
      <c r="B1401" s="147">
        <v>9365</v>
      </c>
      <c r="C1401" s="138" t="s">
        <v>9846</v>
      </c>
      <c r="D1401" s="138" t="s">
        <v>9846</v>
      </c>
      <c r="E1401" s="137" t="s">
        <v>8366</v>
      </c>
      <c r="F1401" s="139"/>
      <c r="G1401" s="136">
        <v>6843957</v>
      </c>
      <c r="H1401" s="136">
        <v>3</v>
      </c>
      <c r="J1401" s="136" t="s">
        <v>8367</v>
      </c>
    </row>
    <row r="1402" spans="1:20" s="136" customFormat="1" ht="13.6" x14ac:dyDescent="0.2">
      <c r="A1402" s="136" t="s">
        <v>9568</v>
      </c>
      <c r="B1402" s="147">
        <v>9366</v>
      </c>
      <c r="C1402" s="138" t="s">
        <v>9847</v>
      </c>
      <c r="D1402" s="138" t="s">
        <v>9847</v>
      </c>
      <c r="E1402" s="137" t="s">
        <v>8366</v>
      </c>
      <c r="F1402" s="139"/>
      <c r="G1402" s="136">
        <v>16509240</v>
      </c>
      <c r="H1402" s="136">
        <v>3</v>
      </c>
      <c r="J1402" s="136" t="s">
        <v>8367</v>
      </c>
    </row>
    <row r="1403" spans="1:20" s="136" customFormat="1" ht="13.6" x14ac:dyDescent="0.2">
      <c r="A1403" s="136" t="s">
        <v>9568</v>
      </c>
      <c r="B1403" s="147">
        <v>9368</v>
      </c>
      <c r="C1403" s="138" t="s">
        <v>9848</v>
      </c>
      <c r="D1403" s="138" t="s">
        <v>9848</v>
      </c>
      <c r="E1403" s="137" t="s">
        <v>8366</v>
      </c>
      <c r="F1403" s="139"/>
      <c r="G1403" s="136">
        <v>9709168</v>
      </c>
      <c r="H1403" s="136">
        <v>3</v>
      </c>
      <c r="J1403" s="136" t="s">
        <v>8367</v>
      </c>
    </row>
    <row r="1404" spans="1:20" s="136" customFormat="1" ht="13.6" x14ac:dyDescent="0.2">
      <c r="A1404" s="136" t="s">
        <v>9568</v>
      </c>
      <c r="B1404" s="147">
        <v>9369</v>
      </c>
      <c r="C1404" s="138" t="s">
        <v>9849</v>
      </c>
      <c r="D1404" s="138" t="s">
        <v>9849</v>
      </c>
      <c r="E1404" s="137" t="s">
        <v>8366</v>
      </c>
      <c r="F1404" s="139"/>
      <c r="G1404" s="136">
        <v>42459915</v>
      </c>
      <c r="H1404" s="136">
        <v>3</v>
      </c>
      <c r="J1404" s="136" t="s">
        <v>8367</v>
      </c>
    </row>
    <row r="1405" spans="1:20" s="136" customFormat="1" ht="13.6" x14ac:dyDescent="0.2">
      <c r="A1405" s="136" t="s">
        <v>9568</v>
      </c>
      <c r="B1405" s="147">
        <v>9372</v>
      </c>
      <c r="C1405" s="138" t="s">
        <v>9850</v>
      </c>
      <c r="D1405" s="138" t="s">
        <v>9850</v>
      </c>
      <c r="E1405" s="137" t="s">
        <v>8366</v>
      </c>
      <c r="F1405" s="139"/>
      <c r="G1405" s="136">
        <v>5490256.0000000009</v>
      </c>
      <c r="H1405" s="136">
        <v>3</v>
      </c>
      <c r="J1405" s="136" t="s">
        <v>8367</v>
      </c>
      <c r="R1405" s="136" t="s">
        <v>9574</v>
      </c>
      <c r="S1405" s="136" t="s">
        <v>8367</v>
      </c>
      <c r="T1405" s="136" t="s">
        <v>9575</v>
      </c>
    </row>
    <row r="1406" spans="1:20" s="136" customFormat="1" ht="13.6" x14ac:dyDescent="0.2">
      <c r="A1406" s="136" t="s">
        <v>9568</v>
      </c>
      <c r="B1406" s="147">
        <v>9373</v>
      </c>
      <c r="C1406" s="138" t="s">
        <v>9851</v>
      </c>
      <c r="D1406" s="138" t="s">
        <v>9851</v>
      </c>
      <c r="E1406" s="137" t="s">
        <v>8366</v>
      </c>
      <c r="F1406" s="139"/>
      <c r="G1406" s="136">
        <v>172193472</v>
      </c>
      <c r="H1406" s="136">
        <v>3</v>
      </c>
      <c r="J1406" s="136" t="s">
        <v>8367</v>
      </c>
    </row>
    <row r="1407" spans="1:20" s="136" customFormat="1" ht="13.6" x14ac:dyDescent="0.2">
      <c r="A1407" s="136" t="s">
        <v>9568</v>
      </c>
      <c r="B1407" s="147">
        <v>9374</v>
      </c>
      <c r="C1407" s="138" t="s">
        <v>9852</v>
      </c>
      <c r="D1407" s="138" t="s">
        <v>9852</v>
      </c>
      <c r="E1407" s="137" t="s">
        <v>8366</v>
      </c>
      <c r="F1407" s="139"/>
      <c r="G1407" s="136">
        <v>11454412</v>
      </c>
      <c r="H1407" s="136">
        <v>3</v>
      </c>
      <c r="J1407" s="136" t="s">
        <v>8367</v>
      </c>
      <c r="R1407" s="136" t="s">
        <v>9574</v>
      </c>
      <c r="S1407" s="136" t="s">
        <v>8367</v>
      </c>
      <c r="T1407" s="136" t="s">
        <v>9575</v>
      </c>
    </row>
    <row r="1408" spans="1:20" s="136" customFormat="1" ht="13.6" x14ac:dyDescent="0.2">
      <c r="A1408" s="136" t="s">
        <v>9568</v>
      </c>
      <c r="B1408" s="147">
        <v>9375</v>
      </c>
      <c r="C1408" s="138" t="s">
        <v>9853</v>
      </c>
      <c r="D1408" s="138" t="s">
        <v>9853</v>
      </c>
      <c r="E1408" s="137" t="s">
        <v>8366</v>
      </c>
      <c r="F1408" s="139"/>
      <c r="G1408" s="136">
        <v>15656252</v>
      </c>
      <c r="H1408" s="136">
        <v>3</v>
      </c>
      <c r="J1408" s="136" t="s">
        <v>8367</v>
      </c>
    </row>
    <row r="1409" spans="1:20" s="136" customFormat="1" ht="13.6" x14ac:dyDescent="0.2">
      <c r="A1409" s="136" t="s">
        <v>9568</v>
      </c>
      <c r="B1409" s="147">
        <v>9377</v>
      </c>
      <c r="C1409" s="138" t="s">
        <v>9854</v>
      </c>
      <c r="D1409" s="138" t="s">
        <v>9854</v>
      </c>
      <c r="E1409" s="137" t="s">
        <v>8366</v>
      </c>
      <c r="F1409" s="139"/>
      <c r="G1409" s="136">
        <v>12722300</v>
      </c>
      <c r="H1409" s="136">
        <v>3</v>
      </c>
      <c r="J1409" s="136" t="s">
        <v>8367</v>
      </c>
      <c r="R1409" s="136" t="s">
        <v>9574</v>
      </c>
      <c r="S1409" s="136" t="s">
        <v>8367</v>
      </c>
      <c r="T1409" s="136" t="s">
        <v>9575</v>
      </c>
    </row>
    <row r="1410" spans="1:20" s="136" customFormat="1" ht="13.6" x14ac:dyDescent="0.2">
      <c r="A1410" s="136" t="s">
        <v>9568</v>
      </c>
      <c r="B1410" s="147">
        <v>9378</v>
      </c>
      <c r="C1410" s="138" t="s">
        <v>9855</v>
      </c>
      <c r="D1410" s="138" t="s">
        <v>9855</v>
      </c>
      <c r="E1410" s="137" t="s">
        <v>8366</v>
      </c>
      <c r="F1410" s="139"/>
      <c r="G1410" s="136">
        <v>22744808</v>
      </c>
      <c r="H1410" s="136">
        <v>3</v>
      </c>
      <c r="J1410" s="136" t="s">
        <v>8367</v>
      </c>
    </row>
    <row r="1411" spans="1:20" s="136" customFormat="1" ht="13.6" x14ac:dyDescent="0.2">
      <c r="A1411" s="136" t="s">
        <v>9568</v>
      </c>
      <c r="B1411" s="147">
        <v>9380</v>
      </c>
      <c r="C1411" s="138" t="s">
        <v>9856</v>
      </c>
      <c r="D1411" s="138" t="s">
        <v>9856</v>
      </c>
      <c r="E1411" s="137" t="s">
        <v>8366</v>
      </c>
      <c r="F1411" s="139"/>
      <c r="G1411" s="136">
        <v>14394934</v>
      </c>
      <c r="H1411" s="136">
        <v>3</v>
      </c>
      <c r="J1411" s="136" t="s">
        <v>8367</v>
      </c>
    </row>
    <row r="1412" spans="1:20" s="136" customFormat="1" ht="13.6" x14ac:dyDescent="0.2">
      <c r="A1412" s="136" t="s">
        <v>9568</v>
      </c>
      <c r="B1412" s="147">
        <v>9381</v>
      </c>
      <c r="C1412" s="138" t="s">
        <v>9857</v>
      </c>
      <c r="D1412" s="138" t="s">
        <v>9857</v>
      </c>
      <c r="E1412" s="137" t="s">
        <v>8366</v>
      </c>
      <c r="F1412" s="139"/>
      <c r="G1412" s="136">
        <v>29380203</v>
      </c>
      <c r="H1412" s="136">
        <v>3</v>
      </c>
      <c r="J1412" s="136" t="s">
        <v>8367</v>
      </c>
    </row>
    <row r="1413" spans="1:20" s="136" customFormat="1" ht="13.6" x14ac:dyDescent="0.2">
      <c r="A1413" s="136" t="s">
        <v>9568</v>
      </c>
      <c r="B1413" s="147">
        <v>9382</v>
      </c>
      <c r="C1413" s="138" t="s">
        <v>9858</v>
      </c>
      <c r="D1413" s="138" t="s">
        <v>9858</v>
      </c>
      <c r="E1413" s="137" t="s">
        <v>8366</v>
      </c>
      <c r="F1413" s="139"/>
      <c r="G1413" s="136">
        <v>11955677</v>
      </c>
      <c r="H1413" s="136">
        <v>3</v>
      </c>
      <c r="J1413" s="136" t="s">
        <v>8367</v>
      </c>
    </row>
    <row r="1414" spans="1:20" s="136" customFormat="1" ht="13.6" x14ac:dyDescent="0.2">
      <c r="A1414" s="136" t="s">
        <v>9568</v>
      </c>
      <c r="B1414" s="147">
        <v>9384</v>
      </c>
      <c r="C1414" s="138" t="s">
        <v>9859</v>
      </c>
      <c r="D1414" s="138" t="s">
        <v>9859</v>
      </c>
      <c r="E1414" s="137" t="s">
        <v>8366</v>
      </c>
      <c r="F1414" s="139"/>
      <c r="G1414" s="136">
        <v>30059467</v>
      </c>
      <c r="H1414" s="136">
        <v>3</v>
      </c>
      <c r="J1414" s="136" t="s">
        <v>8367</v>
      </c>
    </row>
    <row r="1415" spans="1:20" s="136" customFormat="1" ht="13.6" x14ac:dyDescent="0.2">
      <c r="A1415" s="136" t="s">
        <v>9568</v>
      </c>
      <c r="B1415" s="147">
        <v>9386</v>
      </c>
      <c r="C1415" s="138" t="s">
        <v>9860</v>
      </c>
      <c r="D1415" s="138" t="s">
        <v>9860</v>
      </c>
      <c r="E1415" s="137" t="s">
        <v>8366</v>
      </c>
      <c r="F1415" s="139"/>
      <c r="G1415" s="136">
        <v>14930356</v>
      </c>
      <c r="H1415" s="136">
        <v>3</v>
      </c>
      <c r="J1415" s="136" t="s">
        <v>8367</v>
      </c>
    </row>
    <row r="1416" spans="1:20" s="136" customFormat="1" ht="13.6" x14ac:dyDescent="0.2">
      <c r="A1416" s="136" t="s">
        <v>9568</v>
      </c>
      <c r="B1416" s="147">
        <v>9387</v>
      </c>
      <c r="C1416" s="138" t="s">
        <v>9861</v>
      </c>
      <c r="D1416" s="138" t="s">
        <v>9861</v>
      </c>
      <c r="E1416" s="137" t="s">
        <v>8366</v>
      </c>
      <c r="F1416" s="139"/>
      <c r="G1416" s="136">
        <v>15358396</v>
      </c>
      <c r="H1416" s="136">
        <v>3</v>
      </c>
      <c r="J1416" s="136" t="s">
        <v>8367</v>
      </c>
    </row>
    <row r="1417" spans="1:20" s="136" customFormat="1" ht="13.6" x14ac:dyDescent="0.2">
      <c r="A1417" s="136" t="s">
        <v>9568</v>
      </c>
      <c r="B1417" s="147">
        <v>9388</v>
      </c>
      <c r="C1417" s="138" t="s">
        <v>9862</v>
      </c>
      <c r="D1417" s="138" t="s">
        <v>9862</v>
      </c>
      <c r="E1417" s="137" t="s">
        <v>8366</v>
      </c>
      <c r="F1417" s="139"/>
      <c r="G1417" s="136">
        <v>12512252</v>
      </c>
      <c r="H1417" s="136">
        <v>3</v>
      </c>
      <c r="J1417" s="136" t="s">
        <v>8367</v>
      </c>
    </row>
    <row r="1418" spans="1:20" s="136" customFormat="1" ht="13.6" x14ac:dyDescent="0.2">
      <c r="A1418" s="136" t="s">
        <v>9568</v>
      </c>
      <c r="B1418" s="147">
        <v>9389</v>
      </c>
      <c r="C1418" s="138" t="s">
        <v>9863</v>
      </c>
      <c r="D1418" s="138" t="s">
        <v>9863</v>
      </c>
      <c r="E1418" s="137" t="s">
        <v>8366</v>
      </c>
      <c r="F1418" s="139"/>
      <c r="G1418" s="136">
        <v>28560279.999999996</v>
      </c>
      <c r="H1418" s="136">
        <v>3</v>
      </c>
      <c r="J1418" s="136" t="s">
        <v>8367</v>
      </c>
    </row>
    <row r="1419" spans="1:20" s="136" customFormat="1" ht="13.6" x14ac:dyDescent="0.2">
      <c r="A1419" s="136" t="s">
        <v>9568</v>
      </c>
      <c r="B1419" s="147">
        <v>9390</v>
      </c>
      <c r="C1419" s="138" t="s">
        <v>9864</v>
      </c>
      <c r="D1419" s="138" t="s">
        <v>9864</v>
      </c>
      <c r="E1419" s="137" t="s">
        <v>8366</v>
      </c>
      <c r="F1419" s="139"/>
      <c r="G1419" s="136">
        <v>93199017</v>
      </c>
      <c r="H1419" s="136">
        <v>3</v>
      </c>
      <c r="J1419" s="136" t="s">
        <v>8367</v>
      </c>
    </row>
    <row r="1420" spans="1:20" s="136" customFormat="1" ht="13.6" x14ac:dyDescent="0.2">
      <c r="A1420" s="136" t="s">
        <v>9568</v>
      </c>
      <c r="B1420" s="147">
        <v>9391</v>
      </c>
      <c r="C1420" s="138" t="s">
        <v>9865</v>
      </c>
      <c r="D1420" s="138" t="s">
        <v>9865</v>
      </c>
      <c r="E1420" s="137" t="s">
        <v>8366</v>
      </c>
      <c r="F1420" s="139"/>
      <c r="G1420" s="136">
        <v>79200021</v>
      </c>
      <c r="H1420" s="136">
        <v>3</v>
      </c>
      <c r="J1420" s="136" t="s">
        <v>8367</v>
      </c>
    </row>
    <row r="1421" spans="1:20" s="136" customFormat="1" ht="13.6" x14ac:dyDescent="0.2">
      <c r="A1421" s="136" t="s">
        <v>9568</v>
      </c>
      <c r="B1421" s="147">
        <v>9392</v>
      </c>
      <c r="C1421" s="138" t="s">
        <v>9866</v>
      </c>
      <c r="D1421" s="138" t="s">
        <v>9866</v>
      </c>
      <c r="E1421" s="137" t="s">
        <v>8366</v>
      </c>
      <c r="F1421" s="139"/>
      <c r="G1421" s="136">
        <v>5735210</v>
      </c>
      <c r="H1421" s="136">
        <v>3</v>
      </c>
      <c r="J1421" s="136" t="s">
        <v>8367</v>
      </c>
    </row>
    <row r="1422" spans="1:20" s="136" customFormat="1" ht="13.6" x14ac:dyDescent="0.2">
      <c r="A1422" s="136" t="s">
        <v>9568</v>
      </c>
      <c r="B1422" s="147">
        <v>9394</v>
      </c>
      <c r="C1422" s="138" t="s">
        <v>9867</v>
      </c>
      <c r="D1422" s="138" t="s">
        <v>9867</v>
      </c>
      <c r="E1422" s="137" t="s">
        <v>8366</v>
      </c>
      <c r="F1422" s="139"/>
      <c r="G1422" s="136">
        <v>36811590</v>
      </c>
      <c r="H1422" s="136">
        <v>3</v>
      </c>
      <c r="J1422" s="136" t="s">
        <v>8367</v>
      </c>
    </row>
    <row r="1423" spans="1:20" s="136" customFormat="1" ht="13.6" x14ac:dyDescent="0.2">
      <c r="A1423" s="136" t="s">
        <v>9568</v>
      </c>
      <c r="B1423" s="147">
        <v>9395</v>
      </c>
      <c r="C1423" s="138" t="s">
        <v>9868</v>
      </c>
      <c r="D1423" s="138" t="s">
        <v>9868</v>
      </c>
      <c r="E1423" s="137" t="s">
        <v>8366</v>
      </c>
      <c r="F1423" s="139"/>
      <c r="G1423" s="136">
        <v>78687775</v>
      </c>
      <c r="H1423" s="136">
        <v>3</v>
      </c>
      <c r="J1423" s="136" t="s">
        <v>8367</v>
      </c>
    </row>
    <row r="1424" spans="1:20" s="136" customFormat="1" ht="13.6" x14ac:dyDescent="0.2">
      <c r="A1424" s="136" t="s">
        <v>9568</v>
      </c>
      <c r="B1424" s="147">
        <v>9396</v>
      </c>
      <c r="C1424" s="138" t="s">
        <v>9869</v>
      </c>
      <c r="D1424" s="138" t="s">
        <v>9869</v>
      </c>
      <c r="E1424" s="137" t="s">
        <v>8366</v>
      </c>
      <c r="F1424" s="139"/>
      <c r="G1424" s="136">
        <v>23206225</v>
      </c>
      <c r="H1424" s="136">
        <v>3</v>
      </c>
      <c r="J1424" s="136" t="s">
        <v>8367</v>
      </c>
    </row>
    <row r="1425" spans="1:20" s="136" customFormat="1" ht="13.6" x14ac:dyDescent="0.2">
      <c r="A1425" s="136" t="s">
        <v>9568</v>
      </c>
      <c r="B1425" s="147">
        <v>9398</v>
      </c>
      <c r="C1425" s="138" t="s">
        <v>9870</v>
      </c>
      <c r="D1425" s="138" t="s">
        <v>9870</v>
      </c>
      <c r="E1425" s="137" t="s">
        <v>8366</v>
      </c>
      <c r="F1425" s="139"/>
      <c r="G1425" s="136">
        <v>30831635</v>
      </c>
      <c r="H1425" s="136">
        <v>3</v>
      </c>
      <c r="J1425" s="136" t="s">
        <v>8367</v>
      </c>
    </row>
    <row r="1426" spans="1:20" s="136" customFormat="1" ht="13.6" x14ac:dyDescent="0.2">
      <c r="A1426" s="136" t="s">
        <v>9568</v>
      </c>
      <c r="B1426" s="147">
        <v>9400</v>
      </c>
      <c r="C1426" s="138" t="s">
        <v>9871</v>
      </c>
      <c r="D1426" s="138" t="s">
        <v>9871</v>
      </c>
      <c r="E1426" s="137" t="s">
        <v>8366</v>
      </c>
      <c r="F1426" s="139"/>
      <c r="G1426" s="136">
        <v>25690985</v>
      </c>
      <c r="H1426" s="136">
        <v>3</v>
      </c>
      <c r="J1426" s="136" t="s">
        <v>8367</v>
      </c>
    </row>
    <row r="1427" spans="1:20" s="136" customFormat="1" ht="13.6" x14ac:dyDescent="0.2">
      <c r="A1427" s="136" t="s">
        <v>9568</v>
      </c>
      <c r="B1427" s="147">
        <v>9403</v>
      </c>
      <c r="C1427" s="138" t="s">
        <v>9872</v>
      </c>
      <c r="D1427" s="138" t="s">
        <v>9872</v>
      </c>
      <c r="E1427" s="137" t="s">
        <v>8366</v>
      </c>
      <c r="F1427" s="139"/>
      <c r="G1427" s="136">
        <v>30984748</v>
      </c>
      <c r="H1427" s="136">
        <v>3</v>
      </c>
      <c r="J1427" s="136" t="s">
        <v>8367</v>
      </c>
    </row>
    <row r="1428" spans="1:20" s="136" customFormat="1" ht="13.6" x14ac:dyDescent="0.2">
      <c r="A1428" s="136" t="s">
        <v>9568</v>
      </c>
      <c r="B1428" s="147">
        <v>9405</v>
      </c>
      <c r="C1428" s="138" t="s">
        <v>9873</v>
      </c>
      <c r="D1428" s="138" t="s">
        <v>9873</v>
      </c>
      <c r="E1428" s="137" t="s">
        <v>8366</v>
      </c>
      <c r="F1428" s="139"/>
      <c r="G1428" s="136">
        <v>20474834</v>
      </c>
      <c r="H1428" s="136">
        <v>3</v>
      </c>
      <c r="J1428" s="136" t="s">
        <v>8367</v>
      </c>
    </row>
    <row r="1429" spans="1:20" s="136" customFormat="1" ht="13.6" x14ac:dyDescent="0.2">
      <c r="A1429" s="136" t="s">
        <v>9568</v>
      </c>
      <c r="B1429" s="147">
        <v>9406</v>
      </c>
      <c r="C1429" s="138" t="s">
        <v>9874</v>
      </c>
      <c r="D1429" s="138" t="s">
        <v>9874</v>
      </c>
      <c r="E1429" s="137" t="s">
        <v>8366</v>
      </c>
      <c r="F1429" s="139"/>
      <c r="G1429" s="136">
        <v>16641768</v>
      </c>
      <c r="H1429" s="136">
        <v>3</v>
      </c>
      <c r="J1429" s="136" t="s">
        <v>8367</v>
      </c>
      <c r="R1429" s="136" t="s">
        <v>9574</v>
      </c>
      <c r="S1429" s="136" t="s">
        <v>8367</v>
      </c>
      <c r="T1429" s="136" t="s">
        <v>9575</v>
      </c>
    </row>
    <row r="1430" spans="1:20" s="136" customFormat="1" ht="13.6" x14ac:dyDescent="0.2">
      <c r="A1430" s="136" t="s">
        <v>9568</v>
      </c>
      <c r="B1430" s="147">
        <v>9407</v>
      </c>
      <c r="C1430" s="138" t="s">
        <v>9875</v>
      </c>
      <c r="D1430" s="138" t="s">
        <v>9875</v>
      </c>
      <c r="E1430" s="137" t="s">
        <v>8366</v>
      </c>
      <c r="F1430" s="139"/>
      <c r="G1430" s="136">
        <v>16965908</v>
      </c>
      <c r="H1430" s="136">
        <v>3</v>
      </c>
      <c r="J1430" s="136" t="s">
        <v>8367</v>
      </c>
    </row>
    <row r="1431" spans="1:20" s="136" customFormat="1" ht="13.6" x14ac:dyDescent="0.2">
      <c r="A1431" s="136" t="s">
        <v>9568</v>
      </c>
      <c r="B1431" s="147">
        <v>9408</v>
      </c>
      <c r="C1431" s="138" t="s">
        <v>9876</v>
      </c>
      <c r="D1431" s="138" t="s">
        <v>9876</v>
      </c>
      <c r="E1431" s="137" t="s">
        <v>8366</v>
      </c>
      <c r="F1431" s="139"/>
      <c r="G1431" s="136">
        <v>19123059</v>
      </c>
      <c r="H1431" s="136">
        <v>3</v>
      </c>
      <c r="J1431" s="136" t="s">
        <v>8367</v>
      </c>
    </row>
    <row r="1432" spans="1:20" s="136" customFormat="1" ht="13.6" x14ac:dyDescent="0.2">
      <c r="A1432" s="136" t="s">
        <v>9568</v>
      </c>
      <c r="B1432" s="147">
        <v>9409</v>
      </c>
      <c r="C1432" s="138" t="s">
        <v>9877</v>
      </c>
      <c r="D1432" s="138" t="s">
        <v>9877</v>
      </c>
      <c r="E1432" s="137" t="s">
        <v>8366</v>
      </c>
      <c r="F1432" s="139"/>
      <c r="G1432" s="136">
        <v>70442260</v>
      </c>
      <c r="H1432" s="136">
        <v>3</v>
      </c>
      <c r="J1432" s="136" t="s">
        <v>8367</v>
      </c>
    </row>
    <row r="1433" spans="1:20" s="136" customFormat="1" ht="13.6" x14ac:dyDescent="0.2">
      <c r="A1433" s="136" t="s">
        <v>9568</v>
      </c>
      <c r="B1433" s="147">
        <v>9410</v>
      </c>
      <c r="C1433" s="138" t="s">
        <v>9878</v>
      </c>
      <c r="D1433" s="138" t="s">
        <v>9878</v>
      </c>
      <c r="E1433" s="137" t="s">
        <v>8366</v>
      </c>
      <c r="F1433" s="139"/>
      <c r="G1433" s="136">
        <v>263173200</v>
      </c>
      <c r="H1433" s="136">
        <v>3</v>
      </c>
      <c r="J1433" s="136" t="s">
        <v>8367</v>
      </c>
      <c r="R1433" s="136" t="s">
        <v>8370</v>
      </c>
      <c r="S1433" s="136" t="s">
        <v>8367</v>
      </c>
      <c r="T1433" s="136" t="s">
        <v>8371</v>
      </c>
    </row>
    <row r="1434" spans="1:20" s="136" customFormat="1" ht="13.6" x14ac:dyDescent="0.2">
      <c r="A1434" s="136" t="s">
        <v>9568</v>
      </c>
      <c r="B1434" s="147">
        <v>9411</v>
      </c>
      <c r="C1434" s="138" t="s">
        <v>9879</v>
      </c>
      <c r="D1434" s="138" t="s">
        <v>9879</v>
      </c>
      <c r="E1434" s="137" t="s">
        <v>8366</v>
      </c>
      <c r="F1434" s="139"/>
      <c r="G1434" s="136">
        <v>38471505</v>
      </c>
      <c r="H1434" s="136">
        <v>3</v>
      </c>
      <c r="J1434" s="136" t="s">
        <v>8367</v>
      </c>
    </row>
    <row r="1435" spans="1:20" s="136" customFormat="1" ht="13.6" x14ac:dyDescent="0.2">
      <c r="A1435" s="136" t="s">
        <v>9568</v>
      </c>
      <c r="B1435" s="147">
        <v>9412</v>
      </c>
      <c r="C1435" s="138" t="s">
        <v>9880</v>
      </c>
      <c r="D1435" s="138" t="s">
        <v>9880</v>
      </c>
      <c r="E1435" s="137" t="s">
        <v>8366</v>
      </c>
      <c r="F1435" s="139"/>
      <c r="G1435" s="136">
        <v>157492633</v>
      </c>
      <c r="H1435" s="136">
        <v>3</v>
      </c>
      <c r="J1435" s="136" t="s">
        <v>8456</v>
      </c>
    </row>
    <row r="1436" spans="1:20" s="136" customFormat="1" ht="13.6" x14ac:dyDescent="0.2">
      <c r="A1436" s="136" t="s">
        <v>9568</v>
      </c>
      <c r="B1436" s="147">
        <v>9413</v>
      </c>
      <c r="C1436" s="138" t="s">
        <v>9881</v>
      </c>
      <c r="D1436" s="138" t="s">
        <v>9881</v>
      </c>
      <c r="E1436" s="137" t="s">
        <v>8366</v>
      </c>
      <c r="F1436" s="139"/>
      <c r="G1436" s="136">
        <v>156640600</v>
      </c>
      <c r="H1436" s="136">
        <v>3</v>
      </c>
      <c r="J1436" s="136" t="s">
        <v>8367</v>
      </c>
    </row>
    <row r="1437" spans="1:20" s="136" customFormat="1" ht="13.6" x14ac:dyDescent="0.2">
      <c r="A1437" s="136" t="s">
        <v>9568</v>
      </c>
      <c r="B1437" s="147">
        <v>9414</v>
      </c>
      <c r="C1437" s="138" t="s">
        <v>9882</v>
      </c>
      <c r="D1437" s="138" t="s">
        <v>9882</v>
      </c>
      <c r="E1437" s="137" t="s">
        <v>8366</v>
      </c>
      <c r="F1437" s="139"/>
      <c r="G1437" s="136">
        <v>92662402</v>
      </c>
      <c r="H1437" s="136">
        <v>3</v>
      </c>
      <c r="J1437" s="136" t="s">
        <v>8367</v>
      </c>
    </row>
    <row r="1438" spans="1:20" s="136" customFormat="1" ht="13.6" x14ac:dyDescent="0.2">
      <c r="A1438" s="136" t="s">
        <v>9568</v>
      </c>
      <c r="B1438" s="147">
        <v>9415</v>
      </c>
      <c r="C1438" s="138" t="s">
        <v>9883</v>
      </c>
      <c r="D1438" s="138" t="s">
        <v>9883</v>
      </c>
      <c r="E1438" s="137" t="s">
        <v>8366</v>
      </c>
      <c r="F1438" s="139"/>
      <c r="G1438" s="136">
        <v>95697382</v>
      </c>
      <c r="H1438" s="136">
        <v>3</v>
      </c>
      <c r="J1438" s="136" t="s">
        <v>8367</v>
      </c>
    </row>
    <row r="1439" spans="1:20" s="136" customFormat="1" ht="13.6" x14ac:dyDescent="0.2">
      <c r="A1439" s="136" t="s">
        <v>9568</v>
      </c>
      <c r="B1439" s="147">
        <v>9416</v>
      </c>
      <c r="C1439" s="138" t="s">
        <v>9884</v>
      </c>
      <c r="D1439" s="138" t="s">
        <v>9884</v>
      </c>
      <c r="E1439" s="137" t="s">
        <v>8366</v>
      </c>
      <c r="F1439" s="139"/>
      <c r="G1439" s="136">
        <v>19266805</v>
      </c>
      <c r="H1439" s="136">
        <v>3</v>
      </c>
      <c r="J1439" s="136" t="s">
        <v>8367</v>
      </c>
    </row>
    <row r="1440" spans="1:20" s="136" customFormat="1" ht="13.6" x14ac:dyDescent="0.2">
      <c r="A1440" s="136" t="s">
        <v>9568</v>
      </c>
      <c r="B1440" s="147">
        <v>9417</v>
      </c>
      <c r="C1440" s="138" t="s">
        <v>9885</v>
      </c>
      <c r="D1440" s="138" t="s">
        <v>9885</v>
      </c>
      <c r="E1440" s="137" t="s">
        <v>8366</v>
      </c>
      <c r="F1440" s="139"/>
      <c r="G1440" s="136">
        <v>18324948</v>
      </c>
      <c r="H1440" s="136">
        <v>3</v>
      </c>
      <c r="J1440" s="136" t="s">
        <v>8367</v>
      </c>
    </row>
    <row r="1441" spans="1:20" s="136" customFormat="1" ht="13.6" x14ac:dyDescent="0.2">
      <c r="A1441" s="136" t="s">
        <v>9568</v>
      </c>
      <c r="B1441" s="147">
        <v>9418</v>
      </c>
      <c r="C1441" s="138" t="s">
        <v>9886</v>
      </c>
      <c r="D1441" s="138" t="s">
        <v>9886</v>
      </c>
      <c r="E1441" s="137" t="s">
        <v>8366</v>
      </c>
      <c r="F1441" s="139"/>
      <c r="G1441" s="136">
        <v>20871487.000000004</v>
      </c>
      <c r="H1441" s="136">
        <v>3</v>
      </c>
      <c r="J1441" s="136" t="s">
        <v>8367</v>
      </c>
    </row>
    <row r="1442" spans="1:20" s="136" customFormat="1" ht="13.6" x14ac:dyDescent="0.2">
      <c r="A1442" s="136" t="s">
        <v>9568</v>
      </c>
      <c r="B1442" s="147">
        <v>9419</v>
      </c>
      <c r="C1442" s="138" t="s">
        <v>9887</v>
      </c>
      <c r="D1442" s="138" t="s">
        <v>9887</v>
      </c>
      <c r="E1442" s="137" t="s">
        <v>8366</v>
      </c>
      <c r="F1442" s="139"/>
      <c r="G1442" s="136">
        <v>27950243</v>
      </c>
      <c r="H1442" s="136">
        <v>3</v>
      </c>
      <c r="J1442" s="136" t="s">
        <v>8367</v>
      </c>
    </row>
    <row r="1443" spans="1:20" s="136" customFormat="1" ht="13.6" x14ac:dyDescent="0.2">
      <c r="A1443" s="136" t="s">
        <v>9568</v>
      </c>
      <c r="B1443" s="147">
        <v>9421</v>
      </c>
      <c r="C1443" s="138" t="s">
        <v>9888</v>
      </c>
      <c r="D1443" s="138" t="s">
        <v>9888</v>
      </c>
      <c r="E1443" s="137" t="s">
        <v>8366</v>
      </c>
      <c r="F1443" s="139"/>
      <c r="G1443" s="136">
        <v>37580523</v>
      </c>
      <c r="H1443" s="136">
        <v>3</v>
      </c>
      <c r="J1443" s="136" t="s">
        <v>8367</v>
      </c>
    </row>
    <row r="1444" spans="1:20" s="136" customFormat="1" ht="13.6" x14ac:dyDescent="0.2">
      <c r="A1444" s="136" t="s">
        <v>9568</v>
      </c>
      <c r="B1444" s="147">
        <v>9422</v>
      </c>
      <c r="C1444" s="138" t="s">
        <v>9889</v>
      </c>
      <c r="D1444" s="138" t="s">
        <v>9889</v>
      </c>
      <c r="E1444" s="137" t="s">
        <v>8366</v>
      </c>
      <c r="F1444" s="139"/>
      <c r="G1444" s="136">
        <v>9742977</v>
      </c>
      <c r="H1444" s="136">
        <v>3</v>
      </c>
      <c r="J1444" s="136" t="s">
        <v>8367</v>
      </c>
    </row>
    <row r="1445" spans="1:20" s="136" customFormat="1" ht="13.6" x14ac:dyDescent="0.2">
      <c r="A1445" s="136" t="s">
        <v>9568</v>
      </c>
      <c r="B1445" s="147">
        <v>9423</v>
      </c>
      <c r="C1445" s="138" t="s">
        <v>9890</v>
      </c>
      <c r="D1445" s="138" t="s">
        <v>9890</v>
      </c>
      <c r="E1445" s="137" t="s">
        <v>8366</v>
      </c>
      <c r="F1445" s="139"/>
      <c r="G1445" s="136">
        <v>6348098</v>
      </c>
      <c r="H1445" s="136">
        <v>3</v>
      </c>
      <c r="J1445" s="136" t="s">
        <v>8367</v>
      </c>
    </row>
    <row r="1446" spans="1:20" s="136" customFormat="1" ht="13.6" x14ac:dyDescent="0.2">
      <c r="A1446" s="136" t="s">
        <v>9568</v>
      </c>
      <c r="B1446" s="147">
        <v>9424</v>
      </c>
      <c r="C1446" s="138" t="s">
        <v>9891</v>
      </c>
      <c r="D1446" s="138" t="s">
        <v>9891</v>
      </c>
      <c r="E1446" s="137" t="s">
        <v>8366</v>
      </c>
      <c r="F1446" s="139"/>
      <c r="G1446" s="136">
        <v>6947177</v>
      </c>
      <c r="H1446" s="136">
        <v>3</v>
      </c>
      <c r="J1446" s="136" t="s">
        <v>8367</v>
      </c>
    </row>
    <row r="1447" spans="1:20" s="136" customFormat="1" ht="13.6" x14ac:dyDescent="0.2">
      <c r="A1447" s="136" t="s">
        <v>9568</v>
      </c>
      <c r="B1447" s="147">
        <v>9425</v>
      </c>
      <c r="C1447" s="138" t="s">
        <v>9892</v>
      </c>
      <c r="D1447" s="138" t="s">
        <v>9892</v>
      </c>
      <c r="E1447" s="137" t="s">
        <v>8366</v>
      </c>
      <c r="F1447" s="139"/>
      <c r="G1447" s="136">
        <v>33897452</v>
      </c>
      <c r="H1447" s="136">
        <v>3</v>
      </c>
      <c r="J1447" s="136" t="s">
        <v>8367</v>
      </c>
    </row>
    <row r="1448" spans="1:20" s="136" customFormat="1" ht="13.6" x14ac:dyDescent="0.2">
      <c r="A1448" s="136" t="s">
        <v>9568</v>
      </c>
      <c r="B1448" s="147">
        <v>9427</v>
      </c>
      <c r="C1448" s="138" t="s">
        <v>9893</v>
      </c>
      <c r="D1448" s="138" t="s">
        <v>9893</v>
      </c>
      <c r="E1448" s="137" t="s">
        <v>8366</v>
      </c>
      <c r="F1448" s="139"/>
      <c r="G1448" s="136">
        <v>327962154</v>
      </c>
      <c r="H1448" s="136">
        <v>3</v>
      </c>
      <c r="J1448" s="136" t="s">
        <v>8367</v>
      </c>
    </row>
    <row r="1449" spans="1:20" s="136" customFormat="1" ht="13.6" x14ac:dyDescent="0.2">
      <c r="A1449" s="136" t="s">
        <v>9568</v>
      </c>
      <c r="B1449" s="147">
        <v>9428</v>
      </c>
      <c r="C1449" s="138" t="s">
        <v>9894</v>
      </c>
      <c r="D1449" s="138" t="s">
        <v>9894</v>
      </c>
      <c r="E1449" s="137" t="s">
        <v>8366</v>
      </c>
      <c r="F1449" s="139"/>
      <c r="G1449" s="136">
        <v>17499747</v>
      </c>
      <c r="H1449" s="136">
        <v>3</v>
      </c>
      <c r="J1449" s="136" t="s">
        <v>8367</v>
      </c>
    </row>
    <row r="1450" spans="1:20" s="136" customFormat="1" ht="13.6" x14ac:dyDescent="0.2">
      <c r="A1450" s="136" t="s">
        <v>9568</v>
      </c>
      <c r="B1450" s="147">
        <v>9429</v>
      </c>
      <c r="C1450" s="138" t="s">
        <v>9895</v>
      </c>
      <c r="D1450" s="138" t="s">
        <v>9895</v>
      </c>
      <c r="E1450" s="137" t="s">
        <v>8366</v>
      </c>
      <c r="F1450" s="139"/>
      <c r="G1450" s="136">
        <v>16244876.999999998</v>
      </c>
      <c r="H1450" s="136">
        <v>3</v>
      </c>
      <c r="J1450" s="136" t="s">
        <v>8367</v>
      </c>
    </row>
    <row r="1451" spans="1:20" s="136" customFormat="1" ht="13.6" x14ac:dyDescent="0.2">
      <c r="A1451" s="136" t="s">
        <v>9568</v>
      </c>
      <c r="B1451" s="147">
        <v>9430</v>
      </c>
      <c r="C1451" s="138" t="s">
        <v>9896</v>
      </c>
      <c r="D1451" s="138" t="s">
        <v>9896</v>
      </c>
      <c r="E1451" s="137" t="s">
        <v>8366</v>
      </c>
      <c r="F1451" s="139"/>
      <c r="G1451" s="136">
        <v>19494494</v>
      </c>
      <c r="H1451" s="136">
        <v>3</v>
      </c>
      <c r="J1451" s="136" t="s">
        <v>8367</v>
      </c>
    </row>
    <row r="1452" spans="1:20" s="136" customFormat="1" ht="13.6" x14ac:dyDescent="0.2">
      <c r="A1452" s="136" t="s">
        <v>9568</v>
      </c>
      <c r="B1452" s="147">
        <v>9431</v>
      </c>
      <c r="C1452" s="138" t="s">
        <v>9897</v>
      </c>
      <c r="D1452" s="138" t="s">
        <v>9897</v>
      </c>
      <c r="E1452" s="137" t="s">
        <v>8366</v>
      </c>
      <c r="F1452" s="139"/>
      <c r="G1452" s="136">
        <v>52453482</v>
      </c>
      <c r="H1452" s="136">
        <v>3</v>
      </c>
      <c r="J1452" s="136" t="s">
        <v>8367</v>
      </c>
    </row>
    <row r="1453" spans="1:20" s="136" customFormat="1" ht="13.6" x14ac:dyDescent="0.2">
      <c r="A1453" s="136" t="s">
        <v>9568</v>
      </c>
      <c r="B1453" s="147">
        <v>9432</v>
      </c>
      <c r="C1453" s="138" t="s">
        <v>9898</v>
      </c>
      <c r="D1453" s="138" t="s">
        <v>9898</v>
      </c>
      <c r="E1453" s="137" t="s">
        <v>8366</v>
      </c>
      <c r="F1453" s="139"/>
      <c r="G1453" s="136">
        <v>52008450</v>
      </c>
      <c r="H1453" s="136">
        <v>3</v>
      </c>
      <c r="J1453" s="136" t="s">
        <v>8367</v>
      </c>
    </row>
    <row r="1454" spans="1:20" s="136" customFormat="1" ht="13.6" x14ac:dyDescent="0.2">
      <c r="A1454" s="136" t="s">
        <v>9568</v>
      </c>
      <c r="B1454" s="147">
        <v>9433</v>
      </c>
      <c r="C1454" s="138" t="s">
        <v>9899</v>
      </c>
      <c r="D1454" s="138" t="s">
        <v>9899</v>
      </c>
      <c r="E1454" s="137" t="s">
        <v>8366</v>
      </c>
      <c r="F1454" s="139"/>
      <c r="G1454" s="136">
        <v>22065841.999999996</v>
      </c>
      <c r="H1454" s="136">
        <v>3</v>
      </c>
      <c r="J1454" s="136" t="s">
        <v>8367</v>
      </c>
    </row>
    <row r="1455" spans="1:20" s="136" customFormat="1" ht="13.6" x14ac:dyDescent="0.2">
      <c r="A1455" s="136" t="s">
        <v>9568</v>
      </c>
      <c r="B1455" s="147">
        <v>9434</v>
      </c>
      <c r="C1455" s="138" t="s">
        <v>9900</v>
      </c>
      <c r="D1455" s="138" t="s">
        <v>9900</v>
      </c>
      <c r="E1455" s="137" t="s">
        <v>8366</v>
      </c>
      <c r="F1455" s="139"/>
      <c r="G1455" s="136">
        <v>13817400</v>
      </c>
      <c r="H1455" s="136">
        <v>3</v>
      </c>
      <c r="J1455" s="136" t="s">
        <v>8367</v>
      </c>
      <c r="R1455" s="136" t="s">
        <v>9574</v>
      </c>
      <c r="S1455" s="136" t="s">
        <v>8367</v>
      </c>
      <c r="T1455" s="136" t="s">
        <v>9575</v>
      </c>
    </row>
    <row r="1456" spans="1:20" s="136" customFormat="1" ht="13.6" x14ac:dyDescent="0.2">
      <c r="A1456" s="136" t="s">
        <v>9568</v>
      </c>
      <c r="B1456" s="147">
        <v>9437</v>
      </c>
      <c r="C1456" s="138" t="s">
        <v>9901</v>
      </c>
      <c r="D1456" s="138" t="s">
        <v>9901</v>
      </c>
      <c r="E1456" s="137" t="s">
        <v>8366</v>
      </c>
      <c r="F1456" s="139"/>
      <c r="G1456" s="136">
        <v>50532569.999999993</v>
      </c>
      <c r="H1456" s="136">
        <v>3</v>
      </c>
      <c r="J1456" s="136" t="s">
        <v>8367</v>
      </c>
    </row>
    <row r="1457" spans="1:20" s="136" customFormat="1" ht="13.6" x14ac:dyDescent="0.2">
      <c r="A1457" s="136" t="s">
        <v>9568</v>
      </c>
      <c r="B1457" s="147">
        <v>9438</v>
      </c>
      <c r="C1457" s="138" t="s">
        <v>9902</v>
      </c>
      <c r="D1457" s="138" t="s">
        <v>9902</v>
      </c>
      <c r="E1457" s="137" t="s">
        <v>8366</v>
      </c>
      <c r="F1457" s="139"/>
      <c r="G1457" s="136">
        <v>13752810</v>
      </c>
      <c r="H1457" s="136">
        <v>3</v>
      </c>
      <c r="J1457" s="136" t="s">
        <v>8367</v>
      </c>
    </row>
    <row r="1458" spans="1:20" s="136" customFormat="1" ht="13.6" x14ac:dyDescent="0.2">
      <c r="A1458" s="136" t="s">
        <v>9568</v>
      </c>
      <c r="B1458" s="147">
        <v>9439</v>
      </c>
      <c r="C1458" s="138" t="s">
        <v>9903</v>
      </c>
      <c r="D1458" s="138" t="s">
        <v>9903</v>
      </c>
      <c r="E1458" s="137" t="s">
        <v>8366</v>
      </c>
      <c r="F1458" s="139"/>
      <c r="G1458" s="136">
        <v>14451600</v>
      </c>
      <c r="H1458" s="136">
        <v>3</v>
      </c>
      <c r="J1458" s="136" t="s">
        <v>8367</v>
      </c>
      <c r="R1458" s="136" t="s">
        <v>9574</v>
      </c>
      <c r="S1458" s="136" t="s">
        <v>8367</v>
      </c>
      <c r="T1458" s="136" t="s">
        <v>9575</v>
      </c>
    </row>
    <row r="1459" spans="1:20" s="136" customFormat="1" ht="13.6" x14ac:dyDescent="0.2">
      <c r="A1459" s="136" t="s">
        <v>9568</v>
      </c>
      <c r="B1459" s="147">
        <v>9440</v>
      </c>
      <c r="C1459" s="138" t="s">
        <v>9904</v>
      </c>
      <c r="D1459" s="138" t="s">
        <v>9904</v>
      </c>
      <c r="E1459" s="137" t="s">
        <v>8366</v>
      </c>
      <c r="F1459" s="139"/>
      <c r="G1459" s="136">
        <v>26412338</v>
      </c>
      <c r="H1459" s="136">
        <v>3</v>
      </c>
      <c r="J1459" s="136" t="s">
        <v>8367</v>
      </c>
    </row>
    <row r="1460" spans="1:20" s="136" customFormat="1" ht="13.6" x14ac:dyDescent="0.2">
      <c r="A1460" s="136" t="s">
        <v>9568</v>
      </c>
      <c r="B1460" s="147">
        <v>9441</v>
      </c>
      <c r="C1460" s="138" t="s">
        <v>9905</v>
      </c>
      <c r="D1460" s="138" t="s">
        <v>9905</v>
      </c>
      <c r="E1460" s="137" t="s">
        <v>8366</v>
      </c>
      <c r="F1460" s="139"/>
      <c r="G1460" s="136">
        <v>13430295.000000002</v>
      </c>
      <c r="H1460" s="136">
        <v>3</v>
      </c>
      <c r="J1460" s="136" t="s">
        <v>8367</v>
      </c>
    </row>
    <row r="1461" spans="1:20" s="136" customFormat="1" ht="13.6" x14ac:dyDescent="0.2">
      <c r="A1461" s="136" t="s">
        <v>9568</v>
      </c>
      <c r="B1461" s="147">
        <v>9442</v>
      </c>
      <c r="C1461" s="138" t="s">
        <v>9906</v>
      </c>
      <c r="D1461" s="138" t="s">
        <v>9906</v>
      </c>
      <c r="E1461" s="137" t="s">
        <v>8366</v>
      </c>
      <c r="F1461" s="139"/>
      <c r="G1461" s="136">
        <v>23914340.000000004</v>
      </c>
      <c r="H1461" s="136">
        <v>3</v>
      </c>
      <c r="J1461" s="136" t="s">
        <v>8367</v>
      </c>
    </row>
    <row r="1462" spans="1:20" s="136" customFormat="1" ht="13.6" x14ac:dyDescent="0.2">
      <c r="A1462" s="136" t="s">
        <v>9568</v>
      </c>
      <c r="B1462" s="147">
        <v>9443</v>
      </c>
      <c r="C1462" s="138" t="s">
        <v>9907</v>
      </c>
      <c r="D1462" s="138" t="s">
        <v>9907</v>
      </c>
      <c r="E1462" s="137" t="s">
        <v>8366</v>
      </c>
      <c r="F1462" s="139"/>
      <c r="G1462" s="136">
        <v>40713701</v>
      </c>
      <c r="H1462" s="136">
        <v>3</v>
      </c>
      <c r="J1462" s="136" t="s">
        <v>8367</v>
      </c>
    </row>
    <row r="1463" spans="1:20" s="136" customFormat="1" ht="13.6" x14ac:dyDescent="0.2">
      <c r="A1463" s="136" t="s">
        <v>9568</v>
      </c>
      <c r="B1463" s="147">
        <v>9444</v>
      </c>
      <c r="C1463" s="138" t="s">
        <v>9908</v>
      </c>
      <c r="D1463" s="138" t="s">
        <v>9908</v>
      </c>
      <c r="E1463" s="137" t="s">
        <v>8366</v>
      </c>
      <c r="F1463" s="139"/>
      <c r="G1463" s="136">
        <v>18749246</v>
      </c>
      <c r="H1463" s="136">
        <v>3</v>
      </c>
      <c r="J1463" s="136" t="s">
        <v>8367</v>
      </c>
    </row>
    <row r="1464" spans="1:20" s="136" customFormat="1" ht="13.6" x14ac:dyDescent="0.2">
      <c r="A1464" s="136" t="s">
        <v>9568</v>
      </c>
      <c r="B1464" s="147">
        <v>9445</v>
      </c>
      <c r="C1464" s="138" t="s">
        <v>9909</v>
      </c>
      <c r="D1464" s="138" t="s">
        <v>9909</v>
      </c>
      <c r="E1464" s="137" t="s">
        <v>8366</v>
      </c>
      <c r="F1464" s="139"/>
      <c r="G1464" s="136">
        <v>13070218</v>
      </c>
      <c r="H1464" s="136">
        <v>3</v>
      </c>
      <c r="J1464" s="136" t="s">
        <v>8367</v>
      </c>
    </row>
    <row r="1465" spans="1:20" s="136" customFormat="1" ht="13.6" x14ac:dyDescent="0.2">
      <c r="A1465" s="136" t="s">
        <v>9568</v>
      </c>
      <c r="B1465" s="147">
        <v>9446</v>
      </c>
      <c r="C1465" s="138" t="s">
        <v>9910</v>
      </c>
      <c r="D1465" s="138" t="s">
        <v>9910</v>
      </c>
      <c r="E1465" s="137" t="s">
        <v>8366</v>
      </c>
      <c r="F1465" s="139"/>
      <c r="G1465" s="136">
        <v>6758250</v>
      </c>
      <c r="H1465" s="136">
        <v>3</v>
      </c>
      <c r="J1465" s="136" t="s">
        <v>8367</v>
      </c>
    </row>
    <row r="1466" spans="1:20" s="136" customFormat="1" ht="13.6" x14ac:dyDescent="0.2">
      <c r="A1466" s="136" t="s">
        <v>9568</v>
      </c>
      <c r="B1466" s="147">
        <v>9447</v>
      </c>
      <c r="C1466" s="138" t="s">
        <v>9911</v>
      </c>
      <c r="D1466" s="138" t="s">
        <v>9911</v>
      </c>
      <c r="E1466" s="137" t="s">
        <v>8366</v>
      </c>
      <c r="F1466" s="139"/>
      <c r="G1466" s="136">
        <v>17906866</v>
      </c>
      <c r="H1466" s="136">
        <v>3</v>
      </c>
      <c r="J1466" s="136" t="s">
        <v>8367</v>
      </c>
    </row>
    <row r="1467" spans="1:20" s="136" customFormat="1" ht="13.6" x14ac:dyDescent="0.2">
      <c r="A1467" s="136" t="s">
        <v>9568</v>
      </c>
      <c r="B1467" s="147">
        <v>9448</v>
      </c>
      <c r="C1467" s="138" t="s">
        <v>9912</v>
      </c>
      <c r="D1467" s="138" t="s">
        <v>9912</v>
      </c>
      <c r="E1467" s="137" t="s">
        <v>8366</v>
      </c>
      <c r="F1467" s="139"/>
      <c r="G1467" s="136">
        <v>38348119</v>
      </c>
      <c r="H1467" s="136">
        <v>3</v>
      </c>
      <c r="J1467" s="136" t="s">
        <v>8367</v>
      </c>
    </row>
    <row r="1468" spans="1:20" s="136" customFormat="1" ht="13.6" x14ac:dyDescent="0.2">
      <c r="A1468" s="136" t="s">
        <v>9568</v>
      </c>
      <c r="B1468" s="147">
        <v>9449</v>
      </c>
      <c r="C1468" s="138" t="s">
        <v>9913</v>
      </c>
      <c r="D1468" s="138" t="s">
        <v>9913</v>
      </c>
      <c r="E1468" s="137" t="s">
        <v>8366</v>
      </c>
      <c r="F1468" s="139"/>
      <c r="G1468" s="136">
        <v>7921404</v>
      </c>
      <c r="H1468" s="136">
        <v>3</v>
      </c>
      <c r="J1468" s="136" t="s">
        <v>8367</v>
      </c>
    </row>
    <row r="1469" spans="1:20" s="136" customFormat="1" ht="13.6" x14ac:dyDescent="0.2">
      <c r="A1469" s="136" t="s">
        <v>9568</v>
      </c>
      <c r="B1469" s="147">
        <v>9450</v>
      </c>
      <c r="C1469" s="138" t="s">
        <v>9914</v>
      </c>
      <c r="D1469" s="138" t="s">
        <v>9914</v>
      </c>
      <c r="E1469" s="137" t="s">
        <v>8366</v>
      </c>
      <c r="F1469" s="139"/>
      <c r="G1469" s="136">
        <v>7382681</v>
      </c>
      <c r="H1469" s="136">
        <v>3</v>
      </c>
      <c r="J1469" s="136" t="s">
        <v>8367</v>
      </c>
    </row>
    <row r="1470" spans="1:20" s="136" customFormat="1" ht="13.6" x14ac:dyDescent="0.2">
      <c r="A1470" s="136" t="s">
        <v>9568</v>
      </c>
      <c r="B1470" s="147">
        <v>9451</v>
      </c>
      <c r="C1470" s="138" t="s">
        <v>9915</v>
      </c>
      <c r="D1470" s="138" t="s">
        <v>9915</v>
      </c>
      <c r="E1470" s="137" t="s">
        <v>8366</v>
      </c>
      <c r="F1470" s="139"/>
      <c r="G1470" s="136">
        <v>22329273</v>
      </c>
      <c r="H1470" s="136">
        <v>3</v>
      </c>
      <c r="J1470" s="136" t="s">
        <v>8367</v>
      </c>
    </row>
    <row r="1471" spans="1:20" s="136" customFormat="1" ht="13.6" x14ac:dyDescent="0.2">
      <c r="A1471" s="136" t="s">
        <v>9568</v>
      </c>
      <c r="B1471" s="147">
        <v>9454</v>
      </c>
      <c r="C1471" s="138" t="s">
        <v>9916</v>
      </c>
      <c r="D1471" s="138" t="s">
        <v>9916</v>
      </c>
      <c r="E1471" s="137" t="s">
        <v>8366</v>
      </c>
      <c r="F1471" s="139"/>
      <c r="G1471" s="136">
        <v>6124493</v>
      </c>
      <c r="H1471" s="136">
        <v>3</v>
      </c>
      <c r="J1471" s="136" t="s">
        <v>8367</v>
      </c>
    </row>
    <row r="1472" spans="1:20" s="136" customFormat="1" ht="13.6" x14ac:dyDescent="0.2">
      <c r="A1472" s="136" t="s">
        <v>9568</v>
      </c>
      <c r="B1472" s="147">
        <v>9455</v>
      </c>
      <c r="C1472" s="138" t="s">
        <v>9917</v>
      </c>
      <c r="D1472" s="138" t="s">
        <v>9917</v>
      </c>
      <c r="E1472" s="137" t="s">
        <v>8366</v>
      </c>
      <c r="F1472" s="139"/>
      <c r="G1472" s="136">
        <v>11483825</v>
      </c>
      <c r="H1472" s="136">
        <v>3</v>
      </c>
      <c r="J1472" s="136" t="s">
        <v>8367</v>
      </c>
    </row>
    <row r="1473" spans="1:20" s="136" customFormat="1" ht="13.6" x14ac:dyDescent="0.2">
      <c r="A1473" s="136" t="s">
        <v>9568</v>
      </c>
      <c r="B1473" s="147">
        <v>9456</v>
      </c>
      <c r="C1473" s="138" t="s">
        <v>9918</v>
      </c>
      <c r="D1473" s="138" t="s">
        <v>9918</v>
      </c>
      <c r="E1473" s="137" t="s">
        <v>8366</v>
      </c>
      <c r="F1473" s="139"/>
      <c r="G1473" s="136">
        <v>12975722</v>
      </c>
      <c r="H1473" s="136">
        <v>3</v>
      </c>
      <c r="J1473" s="136" t="s">
        <v>8367</v>
      </c>
    </row>
    <row r="1474" spans="1:20" s="136" customFormat="1" ht="13.6" x14ac:dyDescent="0.2">
      <c r="A1474" s="136" t="s">
        <v>9568</v>
      </c>
      <c r="B1474" s="147">
        <v>9458</v>
      </c>
      <c r="C1474" s="138" t="s">
        <v>9919</v>
      </c>
      <c r="D1474" s="138" t="s">
        <v>9919</v>
      </c>
      <c r="E1474" s="137" t="s">
        <v>8366</v>
      </c>
      <c r="F1474" s="139"/>
      <c r="G1474" s="136">
        <v>10240000</v>
      </c>
      <c r="H1474" s="136">
        <v>3</v>
      </c>
      <c r="J1474" s="136" t="s">
        <v>8367</v>
      </c>
      <c r="R1474" s="136" t="s">
        <v>9574</v>
      </c>
      <c r="S1474" s="136" t="s">
        <v>8367</v>
      </c>
      <c r="T1474" s="136" t="s">
        <v>9575</v>
      </c>
    </row>
    <row r="1475" spans="1:20" s="136" customFormat="1" ht="13.6" x14ac:dyDescent="0.2">
      <c r="A1475" s="136" t="s">
        <v>9568</v>
      </c>
      <c r="B1475" s="147">
        <v>9460</v>
      </c>
      <c r="C1475" s="138" t="s">
        <v>9920</v>
      </c>
      <c r="D1475" s="138" t="s">
        <v>9920</v>
      </c>
      <c r="E1475" s="137" t="s">
        <v>8366</v>
      </c>
      <c r="F1475" s="139"/>
      <c r="G1475" s="136">
        <v>43714428</v>
      </c>
      <c r="H1475" s="136">
        <v>3</v>
      </c>
      <c r="J1475" s="136" t="s">
        <v>8367</v>
      </c>
    </row>
    <row r="1476" spans="1:20" s="136" customFormat="1" ht="13.6" x14ac:dyDescent="0.2">
      <c r="A1476" s="136" t="s">
        <v>9568</v>
      </c>
      <c r="B1476" s="147">
        <v>9463</v>
      </c>
      <c r="C1476" s="138" t="s">
        <v>9921</v>
      </c>
      <c r="D1476" s="138" t="s">
        <v>9921</v>
      </c>
      <c r="E1476" s="137" t="s">
        <v>8366</v>
      </c>
      <c r="F1476" s="139"/>
      <c r="G1476" s="136">
        <v>87801245</v>
      </c>
      <c r="H1476" s="136">
        <v>3</v>
      </c>
      <c r="J1476" s="136" t="s">
        <v>8367</v>
      </c>
    </row>
    <row r="1477" spans="1:20" s="136" customFormat="1" ht="13.6" x14ac:dyDescent="0.2">
      <c r="A1477" s="136" t="s">
        <v>9568</v>
      </c>
      <c r="B1477" s="147">
        <v>9464</v>
      </c>
      <c r="C1477" s="138" t="s">
        <v>9922</v>
      </c>
      <c r="D1477" s="138" t="s">
        <v>9922</v>
      </c>
      <c r="E1477" s="137" t="s">
        <v>8366</v>
      </c>
      <c r="F1477" s="139"/>
      <c r="G1477" s="136">
        <v>15295046</v>
      </c>
      <c r="H1477" s="136">
        <v>3</v>
      </c>
      <c r="J1477" s="136" t="s">
        <v>8367</v>
      </c>
    </row>
    <row r="1478" spans="1:20" s="136" customFormat="1" ht="13.6" x14ac:dyDescent="0.2">
      <c r="A1478" s="136" t="s">
        <v>9568</v>
      </c>
      <c r="B1478" s="147">
        <v>9466</v>
      </c>
      <c r="C1478" s="138" t="s">
        <v>9923</v>
      </c>
      <c r="D1478" s="138" t="s">
        <v>9923</v>
      </c>
      <c r="E1478" s="137" t="s">
        <v>8366</v>
      </c>
      <c r="F1478" s="139"/>
      <c r="G1478" s="136">
        <v>37305231</v>
      </c>
      <c r="H1478" s="136">
        <v>3</v>
      </c>
      <c r="J1478" s="136" t="s">
        <v>8367</v>
      </c>
    </row>
    <row r="1479" spans="1:20" s="136" customFormat="1" ht="13.6" x14ac:dyDescent="0.2">
      <c r="A1479" s="136" t="s">
        <v>9568</v>
      </c>
      <c r="B1479" s="147">
        <v>9467</v>
      </c>
      <c r="C1479" s="138" t="s">
        <v>9924</v>
      </c>
      <c r="D1479" s="138" t="s">
        <v>9924</v>
      </c>
      <c r="E1479" s="137" t="s">
        <v>8366</v>
      </c>
      <c r="F1479" s="139"/>
      <c r="G1479" s="136">
        <v>13551308</v>
      </c>
      <c r="H1479" s="136">
        <v>3</v>
      </c>
      <c r="J1479" s="136" t="s">
        <v>8367</v>
      </c>
    </row>
    <row r="1480" spans="1:20" s="136" customFormat="1" ht="13.6" x14ac:dyDescent="0.2">
      <c r="A1480" s="136" t="s">
        <v>9568</v>
      </c>
      <c r="B1480" s="147">
        <v>9471</v>
      </c>
      <c r="C1480" s="138" t="s">
        <v>9925</v>
      </c>
      <c r="D1480" s="138" t="s">
        <v>9925</v>
      </c>
      <c r="E1480" s="137" t="s">
        <v>8366</v>
      </c>
      <c r="F1480" s="139"/>
      <c r="G1480" s="136">
        <v>10492443</v>
      </c>
      <c r="H1480" s="136">
        <v>3</v>
      </c>
      <c r="J1480" s="136" t="s">
        <v>8367</v>
      </c>
      <c r="R1480" s="136" t="s">
        <v>9574</v>
      </c>
      <c r="S1480" s="136" t="s">
        <v>8367</v>
      </c>
      <c r="T1480" s="136" t="s">
        <v>9575</v>
      </c>
    </row>
    <row r="1481" spans="1:20" s="136" customFormat="1" ht="13.6" x14ac:dyDescent="0.2">
      <c r="A1481" s="136" t="s">
        <v>9568</v>
      </c>
      <c r="B1481" s="147">
        <v>9472</v>
      </c>
      <c r="C1481" s="138" t="s">
        <v>9926</v>
      </c>
      <c r="D1481" s="138" t="s">
        <v>9926</v>
      </c>
      <c r="E1481" s="137" t="s">
        <v>8366</v>
      </c>
      <c r="F1481" s="139"/>
      <c r="G1481" s="136">
        <v>11734585</v>
      </c>
      <c r="H1481" s="136">
        <v>3</v>
      </c>
      <c r="J1481" s="136" t="s">
        <v>8367</v>
      </c>
    </row>
    <row r="1482" spans="1:20" s="136" customFormat="1" ht="13.6" x14ac:dyDescent="0.2">
      <c r="A1482" s="136" t="s">
        <v>9568</v>
      </c>
      <c r="B1482" s="147">
        <v>9473</v>
      </c>
      <c r="C1482" s="138" t="s">
        <v>9927</v>
      </c>
      <c r="D1482" s="138" t="s">
        <v>9927</v>
      </c>
      <c r="E1482" s="137" t="s">
        <v>8366</v>
      </c>
      <c r="F1482" s="139"/>
      <c r="G1482" s="136">
        <v>24593122</v>
      </c>
      <c r="H1482" s="136">
        <v>3</v>
      </c>
      <c r="J1482" s="136" t="s">
        <v>8367</v>
      </c>
    </row>
    <row r="1483" spans="1:20" s="136" customFormat="1" ht="13.6" x14ac:dyDescent="0.2">
      <c r="A1483" s="136" t="s">
        <v>9568</v>
      </c>
      <c r="B1483" s="147">
        <v>9476</v>
      </c>
      <c r="C1483" s="138" t="s">
        <v>9928</v>
      </c>
      <c r="D1483" s="138" t="s">
        <v>9928</v>
      </c>
      <c r="E1483" s="137" t="s">
        <v>8366</v>
      </c>
      <c r="F1483" s="139"/>
      <c r="G1483" s="136">
        <v>25753856</v>
      </c>
      <c r="H1483" s="136">
        <v>3</v>
      </c>
      <c r="J1483" s="136" t="s">
        <v>8367</v>
      </c>
    </row>
    <row r="1484" spans="1:20" s="136" customFormat="1" ht="13.6" x14ac:dyDescent="0.2">
      <c r="A1484" s="136" t="s">
        <v>9568</v>
      </c>
      <c r="B1484" s="147">
        <v>9478</v>
      </c>
      <c r="C1484" s="138" t="s">
        <v>9929</v>
      </c>
      <c r="D1484" s="138" t="s">
        <v>9929</v>
      </c>
      <c r="E1484" s="137" t="s">
        <v>8366</v>
      </c>
      <c r="F1484" s="139"/>
      <c r="G1484" s="136">
        <v>11483348</v>
      </c>
      <c r="H1484" s="136">
        <v>3</v>
      </c>
      <c r="J1484" s="136" t="s">
        <v>8367</v>
      </c>
    </row>
    <row r="1485" spans="1:20" s="136" customFormat="1" ht="13.6" x14ac:dyDescent="0.2">
      <c r="A1485" s="136" t="s">
        <v>9568</v>
      </c>
      <c r="B1485" s="147">
        <v>9480</v>
      </c>
      <c r="C1485" s="138" t="s">
        <v>9930</v>
      </c>
      <c r="D1485" s="138" t="s">
        <v>9930</v>
      </c>
      <c r="E1485" s="137" t="s">
        <v>8366</v>
      </c>
      <c r="F1485" s="139"/>
      <c r="G1485" s="136">
        <v>18764605</v>
      </c>
      <c r="H1485" s="136">
        <v>3</v>
      </c>
      <c r="J1485" s="136" t="s">
        <v>8367</v>
      </c>
    </row>
    <row r="1486" spans="1:20" s="136" customFormat="1" ht="13.6" x14ac:dyDescent="0.2">
      <c r="A1486" s="136" t="s">
        <v>9568</v>
      </c>
      <c r="B1486" s="147">
        <v>9482</v>
      </c>
      <c r="C1486" s="138" t="s">
        <v>9931</v>
      </c>
      <c r="D1486" s="138" t="s">
        <v>9931</v>
      </c>
      <c r="E1486" s="137" t="s">
        <v>8366</v>
      </c>
      <c r="F1486" s="139"/>
      <c r="G1486" s="136">
        <v>10811846</v>
      </c>
      <c r="H1486" s="136">
        <v>3</v>
      </c>
      <c r="J1486" s="136" t="s">
        <v>8367</v>
      </c>
    </row>
    <row r="1487" spans="1:20" s="136" customFormat="1" ht="13.6" x14ac:dyDescent="0.2">
      <c r="A1487" s="136" t="s">
        <v>9568</v>
      </c>
      <c r="B1487" s="147">
        <v>9483</v>
      </c>
      <c r="C1487" s="138" t="s">
        <v>9932</v>
      </c>
      <c r="D1487" s="138" t="s">
        <v>9932</v>
      </c>
      <c r="E1487" s="137" t="s">
        <v>8366</v>
      </c>
      <c r="F1487" s="139"/>
      <c r="G1487" s="136">
        <v>22579414</v>
      </c>
      <c r="H1487" s="136">
        <v>3</v>
      </c>
      <c r="J1487" s="136" t="s">
        <v>8367</v>
      </c>
    </row>
    <row r="1488" spans="1:20" s="136" customFormat="1" ht="13.6" x14ac:dyDescent="0.2">
      <c r="A1488" s="136" t="s">
        <v>9568</v>
      </c>
      <c r="B1488" s="147">
        <v>9485</v>
      </c>
      <c r="C1488" s="138" t="s">
        <v>9933</v>
      </c>
      <c r="D1488" s="138" t="s">
        <v>9933</v>
      </c>
      <c r="E1488" s="137" t="s">
        <v>8366</v>
      </c>
      <c r="F1488" s="139"/>
      <c r="G1488" s="136">
        <v>12143751</v>
      </c>
      <c r="H1488" s="136">
        <v>3</v>
      </c>
      <c r="J1488" s="136" t="s">
        <v>8367</v>
      </c>
    </row>
    <row r="1489" spans="1:20" s="136" customFormat="1" ht="13.6" x14ac:dyDescent="0.2">
      <c r="A1489" s="136" t="s">
        <v>9568</v>
      </c>
      <c r="B1489" s="147">
        <v>9901</v>
      </c>
      <c r="C1489" s="138" t="s">
        <v>9934</v>
      </c>
      <c r="D1489" s="138" t="s">
        <v>9934</v>
      </c>
      <c r="E1489" s="137" t="s">
        <v>8366</v>
      </c>
      <c r="F1489" s="139"/>
      <c r="G1489" s="136">
        <v>35786214</v>
      </c>
      <c r="H1489" s="136">
        <v>3</v>
      </c>
      <c r="J1489" s="136" t="s">
        <v>8367</v>
      </c>
    </row>
    <row r="1490" spans="1:20" s="136" customFormat="1" ht="13.6" x14ac:dyDescent="0.2">
      <c r="A1490" s="136" t="s">
        <v>9568</v>
      </c>
      <c r="B1490" s="147">
        <v>9902</v>
      </c>
      <c r="C1490" s="138" t="s">
        <v>9935</v>
      </c>
      <c r="D1490" s="138" t="s">
        <v>9935</v>
      </c>
      <c r="E1490" s="137" t="s">
        <v>8366</v>
      </c>
      <c r="F1490" s="139"/>
      <c r="G1490" s="136">
        <v>105859148</v>
      </c>
      <c r="H1490" s="136">
        <v>3</v>
      </c>
      <c r="J1490" s="136" t="s">
        <v>8367</v>
      </c>
      <c r="R1490" s="136" t="s">
        <v>9574</v>
      </c>
      <c r="S1490" s="136" t="s">
        <v>8367</v>
      </c>
      <c r="T1490" s="136" t="s">
        <v>9575</v>
      </c>
    </row>
    <row r="1491" spans="1:20" s="136" customFormat="1" ht="13.6" x14ac:dyDescent="0.2">
      <c r="A1491" s="136" t="s">
        <v>9568</v>
      </c>
      <c r="B1491" s="147">
        <v>9903</v>
      </c>
      <c r="C1491" s="138" t="s">
        <v>9936</v>
      </c>
      <c r="D1491" s="138" t="s">
        <v>9936</v>
      </c>
      <c r="E1491" s="137" t="s">
        <v>8366</v>
      </c>
      <c r="F1491" s="139"/>
      <c r="G1491" s="136">
        <v>151266728</v>
      </c>
      <c r="H1491" s="136">
        <v>3</v>
      </c>
      <c r="J1491" s="136" t="s">
        <v>8367</v>
      </c>
    </row>
    <row r="1492" spans="1:20" s="136" customFormat="1" ht="13.6" x14ac:dyDescent="0.2">
      <c r="A1492" s="136" t="s">
        <v>9568</v>
      </c>
      <c r="B1492" s="147">
        <v>9904</v>
      </c>
      <c r="C1492" s="138" t="s">
        <v>9937</v>
      </c>
      <c r="D1492" s="138" t="s">
        <v>9937</v>
      </c>
      <c r="E1492" s="137" t="s">
        <v>8366</v>
      </c>
      <c r="F1492" s="139"/>
      <c r="G1492" s="136">
        <v>111830166.00000001</v>
      </c>
      <c r="H1492" s="136">
        <v>3</v>
      </c>
      <c r="J1492" s="136" t="s">
        <v>8367</v>
      </c>
      <c r="R1492" s="136" t="s">
        <v>9574</v>
      </c>
      <c r="S1492" s="136" t="s">
        <v>8367</v>
      </c>
      <c r="T1492" s="136" t="s">
        <v>9575</v>
      </c>
    </row>
    <row r="1493" spans="1:20" s="136" customFormat="1" ht="13.6" x14ac:dyDescent="0.2">
      <c r="A1493" s="136" t="s">
        <v>9568</v>
      </c>
      <c r="B1493" s="147">
        <v>9905</v>
      </c>
      <c r="C1493" s="138" t="s">
        <v>9938</v>
      </c>
      <c r="D1493" s="138" t="s">
        <v>9938</v>
      </c>
      <c r="E1493" s="137" t="s">
        <v>8366</v>
      </c>
      <c r="F1493" s="139"/>
      <c r="G1493" s="136">
        <v>264055688.99999997</v>
      </c>
      <c r="H1493" s="136">
        <v>3</v>
      </c>
      <c r="J1493" s="136" t="s">
        <v>8367</v>
      </c>
    </row>
    <row r="1494" spans="1:20" s="136" customFormat="1" ht="13.6" x14ac:dyDescent="0.2">
      <c r="A1494" s="136" t="s">
        <v>9568</v>
      </c>
      <c r="B1494" s="147">
        <v>9906</v>
      </c>
      <c r="C1494" s="138" t="s">
        <v>9939</v>
      </c>
      <c r="D1494" s="138" t="s">
        <v>9939</v>
      </c>
      <c r="E1494" s="137" t="s">
        <v>8366</v>
      </c>
      <c r="F1494" s="139"/>
      <c r="G1494" s="136">
        <v>275228192</v>
      </c>
      <c r="H1494" s="136">
        <v>3</v>
      </c>
      <c r="J1494" s="136" t="s">
        <v>8367</v>
      </c>
      <c r="R1494" s="136" t="s">
        <v>9574</v>
      </c>
      <c r="S1494" s="136" t="s">
        <v>8367</v>
      </c>
      <c r="T1494" s="136" t="s">
        <v>9575</v>
      </c>
    </row>
    <row r="1495" spans="1:20" s="136" customFormat="1" ht="13.6" x14ac:dyDescent="0.2">
      <c r="A1495" s="136" t="s">
        <v>9568</v>
      </c>
      <c r="B1495" s="147">
        <v>9907</v>
      </c>
      <c r="C1495" s="138" t="s">
        <v>9940</v>
      </c>
      <c r="D1495" s="138" t="s">
        <v>9940</v>
      </c>
      <c r="E1495" s="137" t="s">
        <v>8366</v>
      </c>
      <c r="F1495" s="139"/>
      <c r="G1495" s="136">
        <v>41508107</v>
      </c>
      <c r="H1495" s="136">
        <v>3</v>
      </c>
      <c r="J1495" s="136" t="s">
        <v>8367</v>
      </c>
      <c r="R1495" s="136" t="s">
        <v>9574</v>
      </c>
      <c r="S1495" s="136" t="s">
        <v>8367</v>
      </c>
      <c r="T1495" s="136" t="s">
        <v>9575</v>
      </c>
    </row>
    <row r="1496" spans="1:20" s="136" customFormat="1" ht="13.6" x14ac:dyDescent="0.2">
      <c r="A1496" s="136" t="s">
        <v>9568</v>
      </c>
      <c r="B1496" s="147">
        <v>9908</v>
      </c>
      <c r="C1496" s="138" t="s">
        <v>9941</v>
      </c>
      <c r="D1496" s="138" t="s">
        <v>9941</v>
      </c>
      <c r="E1496" s="137" t="s">
        <v>8366</v>
      </c>
      <c r="F1496" s="139"/>
      <c r="G1496" s="136">
        <v>227657231</v>
      </c>
      <c r="H1496" s="136">
        <v>3</v>
      </c>
      <c r="J1496" s="136" t="s">
        <v>8367</v>
      </c>
    </row>
    <row r="1497" spans="1:20" s="136" customFormat="1" ht="13.6" x14ac:dyDescent="0.2">
      <c r="A1497" s="136" t="s">
        <v>9942</v>
      </c>
      <c r="B1497" s="147">
        <v>10001</v>
      </c>
      <c r="C1497" s="138" t="s">
        <v>9943</v>
      </c>
      <c r="D1497" s="138" t="s">
        <v>9943</v>
      </c>
      <c r="E1497" s="137" t="s">
        <v>8366</v>
      </c>
      <c r="F1497" s="139"/>
      <c r="G1497" s="136">
        <v>45075593</v>
      </c>
      <c r="H1497" s="136">
        <v>3</v>
      </c>
      <c r="J1497" s="136" t="s">
        <v>8367</v>
      </c>
    </row>
    <row r="1498" spans="1:20" s="136" customFormat="1" ht="13.6" x14ac:dyDescent="0.2">
      <c r="A1498" s="136" t="s">
        <v>9942</v>
      </c>
      <c r="B1498" s="147">
        <v>10002</v>
      </c>
      <c r="C1498" s="138" t="s">
        <v>9944</v>
      </c>
      <c r="D1498" s="138" t="s">
        <v>9944</v>
      </c>
      <c r="E1498" s="137" t="s">
        <v>8366</v>
      </c>
      <c r="F1498" s="139"/>
      <c r="G1498" s="136">
        <v>62707646.000000007</v>
      </c>
      <c r="H1498" s="136">
        <v>3</v>
      </c>
      <c r="J1498" s="136" t="s">
        <v>8367</v>
      </c>
    </row>
    <row r="1499" spans="1:20" s="136" customFormat="1" ht="13.6" x14ac:dyDescent="0.2">
      <c r="A1499" s="136" t="s">
        <v>9942</v>
      </c>
      <c r="B1499" s="147">
        <v>10003</v>
      </c>
      <c r="C1499" s="138" t="s">
        <v>9945</v>
      </c>
      <c r="D1499" s="138" t="s">
        <v>9945</v>
      </c>
      <c r="E1499" s="137" t="s">
        <v>8366</v>
      </c>
      <c r="F1499" s="139"/>
      <c r="G1499" s="136">
        <v>57021000</v>
      </c>
      <c r="H1499" s="136">
        <v>3</v>
      </c>
      <c r="J1499" s="136" t="s">
        <v>8367</v>
      </c>
    </row>
    <row r="1500" spans="1:20" s="136" customFormat="1" ht="13.6" x14ac:dyDescent="0.2">
      <c r="A1500" s="136" t="s">
        <v>9942</v>
      </c>
      <c r="B1500" s="147">
        <v>10004</v>
      </c>
      <c r="C1500" s="138" t="s">
        <v>9946</v>
      </c>
      <c r="D1500" s="138" t="s">
        <v>9946</v>
      </c>
      <c r="E1500" s="137" t="s">
        <v>8366</v>
      </c>
      <c r="F1500" s="139"/>
      <c r="G1500" s="136">
        <v>91064649.000000015</v>
      </c>
      <c r="H1500" s="136">
        <v>3</v>
      </c>
      <c r="J1500" s="136" t="s">
        <v>8367</v>
      </c>
    </row>
    <row r="1501" spans="1:20" s="136" customFormat="1" ht="13.6" x14ac:dyDescent="0.2">
      <c r="A1501" s="136" t="s">
        <v>9942</v>
      </c>
      <c r="B1501" s="147">
        <v>10005</v>
      </c>
      <c r="C1501" s="138" t="s">
        <v>9947</v>
      </c>
      <c r="D1501" s="138" t="s">
        <v>9947</v>
      </c>
      <c r="E1501" s="137" t="s">
        <v>8366</v>
      </c>
      <c r="F1501" s="139"/>
      <c r="G1501" s="136">
        <v>40076141</v>
      </c>
      <c r="H1501" s="136">
        <v>3</v>
      </c>
      <c r="J1501" s="136" t="s">
        <v>8367</v>
      </c>
    </row>
    <row r="1502" spans="1:20" s="136" customFormat="1" ht="13.6" x14ac:dyDescent="0.2">
      <c r="A1502" s="136" t="s">
        <v>9942</v>
      </c>
      <c r="B1502" s="147">
        <v>10006</v>
      </c>
      <c r="C1502" s="138" t="s">
        <v>9948</v>
      </c>
      <c r="D1502" s="138" t="s">
        <v>9948</v>
      </c>
      <c r="E1502" s="137" t="s">
        <v>8366</v>
      </c>
      <c r="F1502" s="139"/>
      <c r="G1502" s="136">
        <v>52073458</v>
      </c>
      <c r="H1502" s="136">
        <v>3</v>
      </c>
      <c r="J1502" s="136" t="s">
        <v>8367</v>
      </c>
    </row>
    <row r="1503" spans="1:20" s="136" customFormat="1" ht="13.6" x14ac:dyDescent="0.2">
      <c r="A1503" s="136" t="s">
        <v>9942</v>
      </c>
      <c r="B1503" s="147">
        <v>10007</v>
      </c>
      <c r="C1503" s="138" t="s">
        <v>9949</v>
      </c>
      <c r="D1503" s="138" t="s">
        <v>9949</v>
      </c>
      <c r="E1503" s="137" t="s">
        <v>8366</v>
      </c>
      <c r="F1503" s="139"/>
      <c r="G1503" s="136">
        <v>38494679</v>
      </c>
      <c r="H1503" s="136">
        <v>3</v>
      </c>
      <c r="J1503" s="136" t="s">
        <v>8367</v>
      </c>
    </row>
    <row r="1504" spans="1:20" s="136" customFormat="1" ht="13.6" x14ac:dyDescent="0.2">
      <c r="A1504" s="136" t="s">
        <v>9942</v>
      </c>
      <c r="B1504" s="147">
        <v>10008</v>
      </c>
      <c r="C1504" s="138" t="s">
        <v>9950</v>
      </c>
      <c r="D1504" s="138" t="s">
        <v>9950</v>
      </c>
      <c r="E1504" s="137" t="s">
        <v>8366</v>
      </c>
      <c r="F1504" s="139"/>
      <c r="G1504" s="136">
        <v>551994783</v>
      </c>
      <c r="H1504" s="136">
        <v>3</v>
      </c>
      <c r="J1504" s="136" t="s">
        <v>8367</v>
      </c>
    </row>
    <row r="1505" spans="1:20" s="136" customFormat="1" ht="13.6" x14ac:dyDescent="0.2">
      <c r="A1505" s="136" t="s">
        <v>9942</v>
      </c>
      <c r="B1505" s="147">
        <v>10009</v>
      </c>
      <c r="C1505" s="138" t="s">
        <v>9951</v>
      </c>
      <c r="D1505" s="138" t="s">
        <v>9951</v>
      </c>
      <c r="E1505" s="137" t="s">
        <v>8366</v>
      </c>
      <c r="F1505" s="139"/>
      <c r="G1505" s="136">
        <v>79915871</v>
      </c>
      <c r="H1505" s="136">
        <v>3</v>
      </c>
      <c r="J1505" s="136" t="s">
        <v>8367</v>
      </c>
    </row>
    <row r="1506" spans="1:20" s="136" customFormat="1" ht="13.6" x14ac:dyDescent="0.2">
      <c r="A1506" s="136" t="s">
        <v>9942</v>
      </c>
      <c r="B1506" s="147">
        <v>10010</v>
      </c>
      <c r="C1506" s="138" t="s">
        <v>9952</v>
      </c>
      <c r="D1506" s="138" t="s">
        <v>9952</v>
      </c>
      <c r="E1506" s="137" t="s">
        <v>8366</v>
      </c>
      <c r="F1506" s="139"/>
      <c r="G1506" s="136">
        <v>108611100</v>
      </c>
      <c r="H1506" s="136">
        <v>3</v>
      </c>
      <c r="J1506" s="136" t="s">
        <v>8367</v>
      </c>
    </row>
    <row r="1507" spans="1:20" s="136" customFormat="1" ht="13.6" x14ac:dyDescent="0.2">
      <c r="A1507" s="136" t="s">
        <v>9942</v>
      </c>
      <c r="B1507" s="147">
        <v>10011</v>
      </c>
      <c r="C1507" s="138" t="s">
        <v>9953</v>
      </c>
      <c r="D1507" s="138" t="s">
        <v>9953</v>
      </c>
      <c r="E1507" s="137" t="s">
        <v>8366</v>
      </c>
      <c r="F1507" s="139"/>
      <c r="G1507" s="136">
        <v>110562449</v>
      </c>
      <c r="H1507" s="136">
        <v>3</v>
      </c>
      <c r="J1507" s="136" t="s">
        <v>8367</v>
      </c>
    </row>
    <row r="1508" spans="1:20" s="136" customFormat="1" ht="13.6" x14ac:dyDescent="0.2">
      <c r="A1508" s="136" t="s">
        <v>9942</v>
      </c>
      <c r="B1508" s="147">
        <v>10012</v>
      </c>
      <c r="C1508" s="138" t="s">
        <v>9954</v>
      </c>
      <c r="D1508" s="138" t="s">
        <v>9954</v>
      </c>
      <c r="E1508" s="137" t="s">
        <v>8366</v>
      </c>
      <c r="F1508" s="139"/>
      <c r="G1508" s="136">
        <v>28690443</v>
      </c>
      <c r="H1508" s="136">
        <v>3</v>
      </c>
      <c r="J1508" s="136" t="s">
        <v>8367</v>
      </c>
    </row>
    <row r="1509" spans="1:20" s="136" customFormat="1" ht="13.6" x14ac:dyDescent="0.2">
      <c r="A1509" s="136" t="s">
        <v>9942</v>
      </c>
      <c r="B1509" s="147">
        <v>10013</v>
      </c>
      <c r="C1509" s="138" t="s">
        <v>9955</v>
      </c>
      <c r="D1509" s="138" t="s">
        <v>9955</v>
      </c>
      <c r="E1509" s="137" t="s">
        <v>8366</v>
      </c>
      <c r="F1509" s="139"/>
      <c r="G1509" s="136">
        <v>37846996</v>
      </c>
      <c r="H1509" s="136">
        <v>3</v>
      </c>
      <c r="J1509" s="136" t="s">
        <v>8367</v>
      </c>
    </row>
    <row r="1510" spans="1:20" s="136" customFormat="1" ht="13.6" x14ac:dyDescent="0.2">
      <c r="A1510" s="136" t="s">
        <v>9942</v>
      </c>
      <c r="B1510" s="147">
        <v>10014</v>
      </c>
      <c r="C1510" s="138" t="s">
        <v>9956</v>
      </c>
      <c r="D1510" s="138" t="s">
        <v>9956</v>
      </c>
      <c r="E1510" s="137" t="s">
        <v>8366</v>
      </c>
      <c r="F1510" s="139"/>
      <c r="G1510" s="136">
        <v>37601718</v>
      </c>
      <c r="H1510" s="136">
        <v>3</v>
      </c>
      <c r="J1510" s="136" t="s">
        <v>8367</v>
      </c>
    </row>
    <row r="1511" spans="1:20" s="136" customFormat="1" ht="13.6" x14ac:dyDescent="0.2">
      <c r="A1511" s="136" t="s">
        <v>9942</v>
      </c>
      <c r="B1511" s="147">
        <v>10015</v>
      </c>
      <c r="C1511" s="138" t="s">
        <v>9957</v>
      </c>
      <c r="D1511" s="138" t="s">
        <v>9957</v>
      </c>
      <c r="E1511" s="137" t="s">
        <v>8366</v>
      </c>
      <c r="F1511" s="139"/>
      <c r="G1511" s="136">
        <v>20053558</v>
      </c>
      <c r="H1511" s="136">
        <v>3</v>
      </c>
      <c r="J1511" s="136" t="s">
        <v>8367</v>
      </c>
    </row>
    <row r="1512" spans="1:20" s="136" customFormat="1" ht="13.6" x14ac:dyDescent="0.2">
      <c r="A1512" s="136" t="s">
        <v>9942</v>
      </c>
      <c r="B1512" s="147">
        <v>10016</v>
      </c>
      <c r="C1512" s="138" t="s">
        <v>9958</v>
      </c>
      <c r="D1512" s="138" t="s">
        <v>9958</v>
      </c>
      <c r="E1512" s="137" t="s">
        <v>8366</v>
      </c>
      <c r="F1512" s="139"/>
      <c r="G1512" s="136">
        <v>11758613</v>
      </c>
      <c r="H1512" s="136">
        <v>3</v>
      </c>
      <c r="J1512" s="136" t="s">
        <v>8367</v>
      </c>
    </row>
    <row r="1513" spans="1:20" s="136" customFormat="1" ht="13.6" x14ac:dyDescent="0.2">
      <c r="A1513" s="136" t="s">
        <v>9942</v>
      </c>
      <c r="B1513" s="147">
        <v>10017</v>
      </c>
      <c r="C1513" s="138" t="s">
        <v>9959</v>
      </c>
      <c r="D1513" s="138" t="s">
        <v>9959</v>
      </c>
      <c r="E1513" s="137" t="s">
        <v>8366</v>
      </c>
      <c r="F1513" s="139"/>
      <c r="G1513" s="136">
        <v>599510845</v>
      </c>
      <c r="H1513" s="136">
        <v>3</v>
      </c>
      <c r="J1513" s="136" t="s">
        <v>8367</v>
      </c>
    </row>
    <row r="1514" spans="1:20" s="136" customFormat="1" ht="13.6" x14ac:dyDescent="0.2">
      <c r="A1514" s="136" t="s">
        <v>9942</v>
      </c>
      <c r="B1514" s="147">
        <v>10018</v>
      </c>
      <c r="C1514" s="138" t="s">
        <v>9960</v>
      </c>
      <c r="D1514" s="138" t="s">
        <v>9960</v>
      </c>
      <c r="E1514" s="137" t="s">
        <v>8366</v>
      </c>
      <c r="F1514" s="139"/>
      <c r="G1514" s="136">
        <v>80513659</v>
      </c>
      <c r="H1514" s="136">
        <v>3</v>
      </c>
      <c r="J1514" s="136" t="s">
        <v>8367</v>
      </c>
      <c r="R1514" s="136" t="s">
        <v>9961</v>
      </c>
      <c r="S1514" s="136" t="s">
        <v>8456</v>
      </c>
      <c r="T1514" s="136" t="s">
        <v>9962</v>
      </c>
    </row>
    <row r="1515" spans="1:20" s="136" customFormat="1" ht="13.6" x14ac:dyDescent="0.2">
      <c r="A1515" s="136" t="s">
        <v>9942</v>
      </c>
      <c r="B1515" s="147">
        <v>10019</v>
      </c>
      <c r="C1515" s="138" t="s">
        <v>9963</v>
      </c>
      <c r="D1515" s="138" t="s">
        <v>9963</v>
      </c>
      <c r="E1515" s="137" t="s">
        <v>8366</v>
      </c>
      <c r="F1515" s="139"/>
      <c r="G1515" s="136">
        <v>33905489</v>
      </c>
      <c r="H1515" s="136">
        <v>3</v>
      </c>
      <c r="J1515" s="136" t="s">
        <v>8367</v>
      </c>
    </row>
    <row r="1516" spans="1:20" s="136" customFormat="1" ht="13.6" x14ac:dyDescent="0.2">
      <c r="A1516" s="136" t="s">
        <v>9942</v>
      </c>
      <c r="B1516" s="147">
        <v>10020</v>
      </c>
      <c r="C1516" s="138" t="s">
        <v>9964</v>
      </c>
      <c r="D1516" s="138" t="s">
        <v>9964</v>
      </c>
      <c r="E1516" s="137" t="s">
        <v>8366</v>
      </c>
      <c r="F1516" s="139"/>
      <c r="G1516" s="136">
        <v>93393799.999999985</v>
      </c>
      <c r="H1516" s="136">
        <v>3</v>
      </c>
      <c r="J1516" s="136" t="s">
        <v>8367</v>
      </c>
    </row>
    <row r="1517" spans="1:20" s="136" customFormat="1" ht="13.6" x14ac:dyDescent="0.2">
      <c r="A1517" s="136" t="s">
        <v>9942</v>
      </c>
      <c r="B1517" s="147">
        <v>10021</v>
      </c>
      <c r="C1517" s="138" t="s">
        <v>9965</v>
      </c>
      <c r="D1517" s="138" t="s">
        <v>9965</v>
      </c>
      <c r="E1517" s="137" t="s">
        <v>8366</v>
      </c>
      <c r="F1517" s="139"/>
      <c r="G1517" s="136">
        <v>128057445</v>
      </c>
      <c r="H1517" s="136">
        <v>2</v>
      </c>
      <c r="J1517" s="136" t="s">
        <v>8367</v>
      </c>
      <c r="R1517" s="136" t="s">
        <v>9961</v>
      </c>
      <c r="S1517" s="136" t="s">
        <v>8456</v>
      </c>
      <c r="T1517" s="136" t="s">
        <v>9962</v>
      </c>
    </row>
    <row r="1518" spans="1:20" s="136" customFormat="1" ht="13.6" x14ac:dyDescent="0.2">
      <c r="A1518" s="136" t="s">
        <v>9942</v>
      </c>
      <c r="B1518" s="147">
        <v>10022</v>
      </c>
      <c r="C1518" s="138" t="s">
        <v>9966</v>
      </c>
      <c r="D1518" s="138" t="s">
        <v>9966</v>
      </c>
      <c r="E1518" s="137" t="s">
        <v>8366</v>
      </c>
      <c r="F1518" s="139"/>
      <c r="G1518" s="136">
        <v>23192844</v>
      </c>
      <c r="H1518" s="136">
        <v>3</v>
      </c>
      <c r="J1518" s="136" t="s">
        <v>8367</v>
      </c>
    </row>
    <row r="1519" spans="1:20" s="136" customFormat="1" ht="13.6" x14ac:dyDescent="0.2">
      <c r="A1519" s="136" t="s">
        <v>9942</v>
      </c>
      <c r="B1519" s="147">
        <v>10023</v>
      </c>
      <c r="C1519" s="138" t="s">
        <v>9967</v>
      </c>
      <c r="D1519" s="138" t="s">
        <v>9967</v>
      </c>
      <c r="E1519" s="137" t="s">
        <v>8366</v>
      </c>
      <c r="F1519" s="139"/>
      <c r="G1519" s="136">
        <v>115508000</v>
      </c>
      <c r="H1519" s="136">
        <v>3</v>
      </c>
      <c r="J1519" s="136" t="s">
        <v>8367</v>
      </c>
    </row>
    <row r="1520" spans="1:20" s="136" customFormat="1" ht="13.6" x14ac:dyDescent="0.2">
      <c r="A1520" s="136" t="s">
        <v>9942</v>
      </c>
      <c r="B1520" s="147">
        <v>10024</v>
      </c>
      <c r="C1520" s="138" t="s">
        <v>9968</v>
      </c>
      <c r="D1520" s="138" t="s">
        <v>9968</v>
      </c>
      <c r="E1520" s="137" t="s">
        <v>8366</v>
      </c>
      <c r="F1520" s="139"/>
      <c r="G1520" s="136">
        <v>21975768</v>
      </c>
      <c r="H1520" s="136">
        <v>3</v>
      </c>
      <c r="J1520" s="136" t="s">
        <v>8367</v>
      </c>
    </row>
    <row r="1521" spans="1:20" s="136" customFormat="1" ht="13.6" x14ac:dyDescent="0.2">
      <c r="A1521" s="136" t="s">
        <v>9942</v>
      </c>
      <c r="B1521" s="147">
        <v>10025</v>
      </c>
      <c r="C1521" s="138" t="s">
        <v>9969</v>
      </c>
      <c r="D1521" s="138" t="s">
        <v>9969</v>
      </c>
      <c r="E1521" s="137" t="s">
        <v>8366</v>
      </c>
      <c r="F1521" s="139"/>
      <c r="G1521" s="136">
        <v>21291708</v>
      </c>
      <c r="H1521" s="136">
        <v>3</v>
      </c>
      <c r="J1521" s="136" t="s">
        <v>8367</v>
      </c>
    </row>
    <row r="1522" spans="1:20" s="136" customFormat="1" ht="13.6" x14ac:dyDescent="0.2">
      <c r="A1522" s="136" t="s">
        <v>9942</v>
      </c>
      <c r="B1522" s="147">
        <v>10026</v>
      </c>
      <c r="C1522" s="138" t="s">
        <v>9970</v>
      </c>
      <c r="D1522" s="138" t="s">
        <v>9970</v>
      </c>
      <c r="E1522" s="137" t="s">
        <v>8366</v>
      </c>
      <c r="F1522" s="139"/>
      <c r="G1522" s="136">
        <v>44982188</v>
      </c>
      <c r="H1522" s="136">
        <v>3</v>
      </c>
      <c r="J1522" s="136" t="s">
        <v>8367</v>
      </c>
    </row>
    <row r="1523" spans="1:20" s="136" customFormat="1" ht="13.6" x14ac:dyDescent="0.2">
      <c r="A1523" s="136" t="s">
        <v>9942</v>
      </c>
      <c r="B1523" s="147">
        <v>10027</v>
      </c>
      <c r="C1523" s="138" t="s">
        <v>9971</v>
      </c>
      <c r="D1523" s="138" t="s">
        <v>9971</v>
      </c>
      <c r="E1523" s="137" t="s">
        <v>8366</v>
      </c>
      <c r="F1523" s="139"/>
      <c r="G1523" s="136">
        <v>13311767</v>
      </c>
      <c r="H1523" s="136">
        <v>3</v>
      </c>
      <c r="J1523" s="136" t="s">
        <v>8367</v>
      </c>
    </row>
    <row r="1524" spans="1:20" s="136" customFormat="1" ht="13.6" x14ac:dyDescent="0.2">
      <c r="A1524" s="136" t="s">
        <v>9942</v>
      </c>
      <c r="B1524" s="147">
        <v>10028</v>
      </c>
      <c r="C1524" s="138" t="s">
        <v>9972</v>
      </c>
      <c r="D1524" s="138" t="s">
        <v>9972</v>
      </c>
      <c r="E1524" s="137" t="s">
        <v>8366</v>
      </c>
      <c r="F1524" s="139"/>
      <c r="G1524" s="136">
        <v>15832440</v>
      </c>
      <c r="H1524" s="136">
        <v>3</v>
      </c>
      <c r="J1524" s="136" t="s">
        <v>8367</v>
      </c>
    </row>
    <row r="1525" spans="1:20" s="136" customFormat="1" ht="13.6" x14ac:dyDescent="0.2">
      <c r="A1525" s="136" t="s">
        <v>9942</v>
      </c>
      <c r="B1525" s="147">
        <v>10029</v>
      </c>
      <c r="C1525" s="138" t="s">
        <v>9973</v>
      </c>
      <c r="D1525" s="138" t="s">
        <v>9973</v>
      </c>
      <c r="E1525" s="137" t="s">
        <v>8366</v>
      </c>
      <c r="F1525" s="139"/>
      <c r="G1525" s="136">
        <v>133591380.00000001</v>
      </c>
      <c r="H1525" s="136">
        <v>3</v>
      </c>
      <c r="J1525" s="136" t="s">
        <v>8367</v>
      </c>
    </row>
    <row r="1526" spans="1:20" s="136" customFormat="1" ht="13.6" x14ac:dyDescent="0.2">
      <c r="A1526" s="136" t="s">
        <v>9942</v>
      </c>
      <c r="B1526" s="147">
        <v>10030</v>
      </c>
      <c r="C1526" s="138" t="s">
        <v>9974</v>
      </c>
      <c r="D1526" s="138" t="s">
        <v>9974</v>
      </c>
      <c r="E1526" s="137" t="s">
        <v>8366</v>
      </c>
      <c r="F1526" s="139"/>
      <c r="G1526" s="136">
        <v>64601556</v>
      </c>
      <c r="H1526" s="136">
        <v>3</v>
      </c>
      <c r="J1526" s="136" t="s">
        <v>8367</v>
      </c>
    </row>
    <row r="1527" spans="1:20" s="136" customFormat="1" ht="13.6" x14ac:dyDescent="0.2">
      <c r="A1527" s="136" t="s">
        <v>9942</v>
      </c>
      <c r="B1527" s="147">
        <v>10031</v>
      </c>
      <c r="C1527" s="138" t="s">
        <v>9975</v>
      </c>
      <c r="D1527" s="138" t="s">
        <v>9975</v>
      </c>
      <c r="E1527" s="137" t="s">
        <v>8366</v>
      </c>
      <c r="F1527" s="139"/>
      <c r="G1527" s="136">
        <v>18820314</v>
      </c>
      <c r="H1527" s="136">
        <v>3</v>
      </c>
      <c r="J1527" s="136" t="s">
        <v>8367</v>
      </c>
    </row>
    <row r="1528" spans="1:20" s="136" customFormat="1" ht="13.6" x14ac:dyDescent="0.2">
      <c r="A1528" s="136" t="s">
        <v>9942</v>
      </c>
      <c r="B1528" s="147">
        <v>10032</v>
      </c>
      <c r="C1528" s="138" t="s">
        <v>9976</v>
      </c>
      <c r="D1528" s="138" t="s">
        <v>9976</v>
      </c>
      <c r="E1528" s="137" t="s">
        <v>8366</v>
      </c>
      <c r="F1528" s="139"/>
      <c r="G1528" s="136">
        <v>398844747</v>
      </c>
      <c r="H1528" s="136">
        <v>3</v>
      </c>
      <c r="J1528" s="136" t="s">
        <v>8367</v>
      </c>
    </row>
    <row r="1529" spans="1:20" s="136" customFormat="1" ht="13.6" x14ac:dyDescent="0.2">
      <c r="A1529" s="136" t="s">
        <v>9942</v>
      </c>
      <c r="B1529" s="147">
        <v>10033</v>
      </c>
      <c r="C1529" s="138" t="s">
        <v>9977</v>
      </c>
      <c r="D1529" s="138" t="s">
        <v>9977</v>
      </c>
      <c r="E1529" s="137" t="s">
        <v>8366</v>
      </c>
      <c r="F1529" s="139"/>
      <c r="G1529" s="136">
        <v>105270169</v>
      </c>
      <c r="H1529" s="136">
        <v>3</v>
      </c>
      <c r="J1529" s="136" t="s">
        <v>8367</v>
      </c>
    </row>
    <row r="1530" spans="1:20" s="136" customFormat="1" ht="13.6" x14ac:dyDescent="0.2">
      <c r="A1530" s="136" t="s">
        <v>9942</v>
      </c>
      <c r="B1530" s="147">
        <v>10034</v>
      </c>
      <c r="C1530" s="138" t="s">
        <v>9978</v>
      </c>
      <c r="D1530" s="138" t="s">
        <v>9978</v>
      </c>
      <c r="E1530" s="137" t="s">
        <v>8366</v>
      </c>
      <c r="F1530" s="139"/>
      <c r="G1530" s="136">
        <v>33557576</v>
      </c>
      <c r="H1530" s="136">
        <v>3</v>
      </c>
      <c r="J1530" s="136" t="s">
        <v>8367</v>
      </c>
    </row>
    <row r="1531" spans="1:20" s="136" customFormat="1" ht="13.6" x14ac:dyDescent="0.2">
      <c r="A1531" s="136" t="s">
        <v>9942</v>
      </c>
      <c r="B1531" s="147">
        <v>10035</v>
      </c>
      <c r="C1531" s="138" t="s">
        <v>9979</v>
      </c>
      <c r="D1531" s="138" t="s">
        <v>9979</v>
      </c>
      <c r="E1531" s="137" t="s">
        <v>8366</v>
      </c>
      <c r="F1531" s="139"/>
      <c r="G1531" s="136">
        <v>56572254.999999993</v>
      </c>
      <c r="H1531" s="136">
        <v>3</v>
      </c>
      <c r="J1531" s="136" t="s">
        <v>8367</v>
      </c>
    </row>
    <row r="1532" spans="1:20" s="136" customFormat="1" ht="13.6" x14ac:dyDescent="0.2">
      <c r="A1532" s="136" t="s">
        <v>9942</v>
      </c>
      <c r="B1532" s="147">
        <v>10036</v>
      </c>
      <c r="C1532" s="138" t="s">
        <v>9980</v>
      </c>
      <c r="D1532" s="138" t="s">
        <v>9980</v>
      </c>
      <c r="E1532" s="137" t="s">
        <v>8366</v>
      </c>
      <c r="F1532" s="139"/>
      <c r="G1532" s="136">
        <v>6625223.9999999991</v>
      </c>
      <c r="H1532" s="136">
        <v>3</v>
      </c>
      <c r="J1532" s="136" t="s">
        <v>8367</v>
      </c>
    </row>
    <row r="1533" spans="1:20" s="136" customFormat="1" ht="13.6" x14ac:dyDescent="0.2">
      <c r="A1533" s="136" t="s">
        <v>9942</v>
      </c>
      <c r="B1533" s="147">
        <v>10037</v>
      </c>
      <c r="C1533" s="138" t="s">
        <v>9962</v>
      </c>
      <c r="D1533" s="138" t="s">
        <v>9962</v>
      </c>
      <c r="E1533" s="137" t="s">
        <v>8366</v>
      </c>
      <c r="F1533" s="139"/>
      <c r="G1533" s="136">
        <v>1750229100</v>
      </c>
      <c r="H1533" s="136">
        <v>1</v>
      </c>
      <c r="J1533" s="136" t="s">
        <v>8367</v>
      </c>
      <c r="L1533" s="136" t="s">
        <v>9981</v>
      </c>
      <c r="M1533" s="136" t="s">
        <v>8367</v>
      </c>
      <c r="N1533" s="136" t="s">
        <v>9962</v>
      </c>
      <c r="R1533" s="136" t="s">
        <v>9961</v>
      </c>
      <c r="S1533" s="136" t="s">
        <v>8456</v>
      </c>
      <c r="T1533" s="136" t="s">
        <v>9962</v>
      </c>
    </row>
    <row r="1534" spans="1:20" s="136" customFormat="1" ht="13.6" x14ac:dyDescent="0.2">
      <c r="A1534" s="136" t="s">
        <v>9942</v>
      </c>
      <c r="B1534" s="147">
        <v>10038</v>
      </c>
      <c r="C1534" s="138" t="s">
        <v>9982</v>
      </c>
      <c r="D1534" s="138" t="s">
        <v>9982</v>
      </c>
      <c r="E1534" s="137" t="s">
        <v>8366</v>
      </c>
      <c r="F1534" s="139"/>
      <c r="G1534" s="136">
        <v>41376328</v>
      </c>
      <c r="H1534" s="136">
        <v>3</v>
      </c>
      <c r="J1534" s="136" t="s">
        <v>8367</v>
      </c>
    </row>
    <row r="1535" spans="1:20" s="136" customFormat="1" ht="13.6" x14ac:dyDescent="0.2">
      <c r="A1535" s="136" t="s">
        <v>9942</v>
      </c>
      <c r="B1535" s="147">
        <v>10039</v>
      </c>
      <c r="C1535" s="138" t="s">
        <v>9983</v>
      </c>
      <c r="D1535" s="138" t="s">
        <v>9983</v>
      </c>
      <c r="E1535" s="137" t="s">
        <v>8366</v>
      </c>
      <c r="F1535" s="139"/>
      <c r="G1535" s="136">
        <v>7353400</v>
      </c>
      <c r="H1535" s="136">
        <v>3</v>
      </c>
      <c r="J1535" s="136" t="s">
        <v>8367</v>
      </c>
    </row>
    <row r="1536" spans="1:20" s="136" customFormat="1" ht="13.6" x14ac:dyDescent="0.2">
      <c r="A1536" s="136" t="s">
        <v>9942</v>
      </c>
      <c r="B1536" s="147">
        <v>10040</v>
      </c>
      <c r="C1536" s="138" t="s">
        <v>9984</v>
      </c>
      <c r="D1536" s="138" t="s">
        <v>9984</v>
      </c>
      <c r="E1536" s="137" t="s">
        <v>8366</v>
      </c>
      <c r="F1536" s="139"/>
      <c r="G1536" s="136">
        <v>76339828</v>
      </c>
      <c r="H1536" s="136">
        <v>3</v>
      </c>
      <c r="J1536" s="136" t="s">
        <v>8367</v>
      </c>
    </row>
    <row r="1537" spans="1:20" s="136" customFormat="1" ht="13.6" x14ac:dyDescent="0.2">
      <c r="A1537" s="136" t="s">
        <v>9942</v>
      </c>
      <c r="B1537" s="147">
        <v>10041</v>
      </c>
      <c r="C1537" s="138" t="s">
        <v>9985</v>
      </c>
      <c r="D1537" s="138" t="s">
        <v>9985</v>
      </c>
      <c r="E1537" s="137" t="s">
        <v>8366</v>
      </c>
      <c r="F1537" s="139"/>
      <c r="G1537" s="136">
        <v>147062704</v>
      </c>
      <c r="H1537" s="136">
        <v>3</v>
      </c>
      <c r="J1537" s="136" t="s">
        <v>8367</v>
      </c>
    </row>
    <row r="1538" spans="1:20" s="136" customFormat="1" ht="13.6" x14ac:dyDescent="0.2">
      <c r="A1538" s="136" t="s">
        <v>9942</v>
      </c>
      <c r="B1538" s="147">
        <v>10042</v>
      </c>
      <c r="C1538" s="138" t="s">
        <v>9986</v>
      </c>
      <c r="D1538" s="138" t="s">
        <v>9986</v>
      </c>
      <c r="E1538" s="137" t="s">
        <v>8366</v>
      </c>
      <c r="F1538" s="139"/>
      <c r="G1538" s="136">
        <v>25598219</v>
      </c>
      <c r="H1538" s="136">
        <v>3</v>
      </c>
      <c r="J1538" s="136" t="s">
        <v>8367</v>
      </c>
    </row>
    <row r="1539" spans="1:20" s="136" customFormat="1" ht="13.6" x14ac:dyDescent="0.2">
      <c r="A1539" s="136" t="s">
        <v>9942</v>
      </c>
      <c r="B1539" s="147">
        <v>10043</v>
      </c>
      <c r="C1539" s="138" t="s">
        <v>9987</v>
      </c>
      <c r="D1539" s="138" t="s">
        <v>9987</v>
      </c>
      <c r="E1539" s="137" t="s">
        <v>8366</v>
      </c>
      <c r="F1539" s="139"/>
      <c r="G1539" s="136">
        <v>73055383</v>
      </c>
      <c r="H1539" s="136">
        <v>3</v>
      </c>
      <c r="J1539" s="136" t="s">
        <v>8367</v>
      </c>
    </row>
    <row r="1540" spans="1:20" s="136" customFormat="1" ht="13.6" x14ac:dyDescent="0.2">
      <c r="A1540" s="136" t="s">
        <v>9942</v>
      </c>
      <c r="B1540" s="147">
        <v>10044</v>
      </c>
      <c r="C1540" s="138" t="s">
        <v>9988</v>
      </c>
      <c r="D1540" s="138" t="s">
        <v>9988</v>
      </c>
      <c r="E1540" s="137" t="s">
        <v>8366</v>
      </c>
      <c r="F1540" s="139"/>
      <c r="G1540" s="136">
        <v>151448600</v>
      </c>
      <c r="H1540" s="136">
        <v>3</v>
      </c>
      <c r="J1540" s="136" t="s">
        <v>8367</v>
      </c>
    </row>
    <row r="1541" spans="1:20" s="136" customFormat="1" ht="13.6" x14ac:dyDescent="0.2">
      <c r="A1541" s="136" t="s">
        <v>9942</v>
      </c>
      <c r="B1541" s="147">
        <v>10045</v>
      </c>
      <c r="C1541" s="138" t="s">
        <v>9989</v>
      </c>
      <c r="D1541" s="138" t="s">
        <v>9989</v>
      </c>
      <c r="E1541" s="137" t="s">
        <v>8366</v>
      </c>
      <c r="F1541" s="139"/>
      <c r="G1541" s="136">
        <v>86478857</v>
      </c>
      <c r="H1541" s="136">
        <v>3</v>
      </c>
      <c r="J1541" s="136" t="s">
        <v>8367</v>
      </c>
    </row>
    <row r="1542" spans="1:20" s="136" customFormat="1" ht="13.6" x14ac:dyDescent="0.2">
      <c r="A1542" s="136" t="s">
        <v>9942</v>
      </c>
      <c r="B1542" s="147">
        <v>10046</v>
      </c>
      <c r="C1542" s="138" t="s">
        <v>9990</v>
      </c>
      <c r="D1542" s="138" t="s">
        <v>9990</v>
      </c>
      <c r="E1542" s="137" t="s">
        <v>8366</v>
      </c>
      <c r="F1542" s="139"/>
      <c r="G1542" s="136">
        <v>27939429</v>
      </c>
      <c r="H1542" s="136">
        <v>3</v>
      </c>
      <c r="J1542" s="136" t="s">
        <v>8367</v>
      </c>
    </row>
    <row r="1543" spans="1:20" s="136" customFormat="1" ht="13.6" x14ac:dyDescent="0.2">
      <c r="A1543" s="136" t="s">
        <v>9942</v>
      </c>
      <c r="B1543" s="147">
        <v>10047</v>
      </c>
      <c r="C1543" s="138" t="s">
        <v>9991</v>
      </c>
      <c r="D1543" s="138" t="s">
        <v>9991</v>
      </c>
      <c r="E1543" s="137" t="s">
        <v>8366</v>
      </c>
      <c r="F1543" s="139"/>
      <c r="G1543" s="136">
        <v>20295236</v>
      </c>
      <c r="H1543" s="136">
        <v>3</v>
      </c>
      <c r="J1543" s="136" t="s">
        <v>8367</v>
      </c>
    </row>
    <row r="1544" spans="1:20" s="136" customFormat="1" ht="13.6" x14ac:dyDescent="0.2">
      <c r="A1544" s="136" t="s">
        <v>9942</v>
      </c>
      <c r="B1544" s="147">
        <v>10048</v>
      </c>
      <c r="C1544" s="138" t="s">
        <v>9992</v>
      </c>
      <c r="D1544" s="138" t="s">
        <v>9992</v>
      </c>
      <c r="E1544" s="137" t="s">
        <v>8366</v>
      </c>
      <c r="F1544" s="139"/>
      <c r="G1544" s="136">
        <v>48476223</v>
      </c>
      <c r="H1544" s="136">
        <v>3</v>
      </c>
      <c r="J1544" s="136" t="s">
        <v>8367</v>
      </c>
    </row>
    <row r="1545" spans="1:20" s="136" customFormat="1" ht="13.6" x14ac:dyDescent="0.2">
      <c r="A1545" s="136" t="s">
        <v>9942</v>
      </c>
      <c r="B1545" s="147">
        <v>10049</v>
      </c>
      <c r="C1545" s="138" t="s">
        <v>9993</v>
      </c>
      <c r="D1545" s="138" t="s">
        <v>9993</v>
      </c>
      <c r="E1545" s="137" t="s">
        <v>8366</v>
      </c>
      <c r="F1545" s="139"/>
      <c r="G1545" s="136">
        <v>130297949.00000001</v>
      </c>
      <c r="H1545" s="136">
        <v>3</v>
      </c>
      <c r="J1545" s="136" t="s">
        <v>8367</v>
      </c>
      <c r="R1545" s="136" t="s">
        <v>9961</v>
      </c>
      <c r="S1545" s="136" t="s">
        <v>8456</v>
      </c>
      <c r="T1545" s="136" t="s">
        <v>9962</v>
      </c>
    </row>
    <row r="1546" spans="1:20" s="136" customFormat="1" ht="13.6" x14ac:dyDescent="0.2">
      <c r="A1546" s="136" t="s">
        <v>9942</v>
      </c>
      <c r="B1546" s="147">
        <v>10050</v>
      </c>
      <c r="C1546" s="138" t="s">
        <v>9994</v>
      </c>
      <c r="D1546" s="138" t="s">
        <v>9994</v>
      </c>
      <c r="E1546" s="137" t="s">
        <v>8366</v>
      </c>
      <c r="F1546" s="139"/>
      <c r="G1546" s="136">
        <v>36913839</v>
      </c>
      <c r="H1546" s="136">
        <v>3</v>
      </c>
      <c r="J1546" s="136" t="s">
        <v>8367</v>
      </c>
    </row>
    <row r="1547" spans="1:20" s="136" customFormat="1" ht="13.6" x14ac:dyDescent="0.2">
      <c r="A1547" s="136" t="s">
        <v>9942</v>
      </c>
      <c r="B1547" s="147">
        <v>10051</v>
      </c>
      <c r="C1547" s="138" t="s">
        <v>9995</v>
      </c>
      <c r="D1547" s="138" t="s">
        <v>9995</v>
      </c>
      <c r="E1547" s="137" t="s">
        <v>8366</v>
      </c>
      <c r="F1547" s="139"/>
      <c r="G1547" s="136">
        <v>20751388</v>
      </c>
      <c r="H1547" s="136">
        <v>3</v>
      </c>
      <c r="J1547" s="136" t="s">
        <v>8367</v>
      </c>
    </row>
    <row r="1548" spans="1:20" s="136" customFormat="1" ht="13.6" x14ac:dyDescent="0.2">
      <c r="A1548" s="136" t="s">
        <v>9942</v>
      </c>
      <c r="B1548" s="147">
        <v>10052</v>
      </c>
      <c r="C1548" s="138" t="s">
        <v>9996</v>
      </c>
      <c r="D1548" s="138" t="s">
        <v>9996</v>
      </c>
      <c r="E1548" s="137" t="s">
        <v>8366</v>
      </c>
      <c r="F1548" s="139"/>
      <c r="G1548" s="136">
        <v>31419600</v>
      </c>
      <c r="H1548" s="136">
        <v>3</v>
      </c>
      <c r="J1548" s="136" t="s">
        <v>8367</v>
      </c>
    </row>
    <row r="1549" spans="1:20" s="136" customFormat="1" ht="13.6" x14ac:dyDescent="0.2">
      <c r="A1549" s="136" t="s">
        <v>9942</v>
      </c>
      <c r="B1549" s="147">
        <v>10053</v>
      </c>
      <c r="C1549" s="138" t="s">
        <v>9997</v>
      </c>
      <c r="D1549" s="138" t="s">
        <v>9997</v>
      </c>
      <c r="E1549" s="137" t="s">
        <v>8366</v>
      </c>
      <c r="F1549" s="139"/>
      <c r="G1549" s="136">
        <v>31157167</v>
      </c>
      <c r="H1549" s="136">
        <v>3</v>
      </c>
      <c r="J1549" s="136" t="s">
        <v>8367</v>
      </c>
    </row>
    <row r="1550" spans="1:20" s="136" customFormat="1" ht="13.6" x14ac:dyDescent="0.2">
      <c r="A1550" s="136" t="s">
        <v>9942</v>
      </c>
      <c r="B1550" s="147">
        <v>10054</v>
      </c>
      <c r="C1550" s="138" t="s">
        <v>9998</v>
      </c>
      <c r="D1550" s="138" t="s">
        <v>9998</v>
      </c>
      <c r="E1550" s="137" t="s">
        <v>8366</v>
      </c>
      <c r="F1550" s="139"/>
      <c r="G1550" s="136">
        <v>24634426</v>
      </c>
      <c r="H1550" s="136">
        <v>3</v>
      </c>
      <c r="J1550" s="136" t="s">
        <v>8367</v>
      </c>
    </row>
    <row r="1551" spans="1:20" s="136" customFormat="1" ht="13.6" x14ac:dyDescent="0.2">
      <c r="A1551" s="136" t="s">
        <v>9942</v>
      </c>
      <c r="B1551" s="147">
        <v>10055</v>
      </c>
      <c r="C1551" s="138" t="s">
        <v>9999</v>
      </c>
      <c r="D1551" s="138" t="s">
        <v>9999</v>
      </c>
      <c r="E1551" s="137" t="s">
        <v>8366</v>
      </c>
      <c r="F1551" s="139"/>
      <c r="G1551" s="136">
        <v>27608705</v>
      </c>
      <c r="H1551" s="136">
        <v>3</v>
      </c>
      <c r="J1551" s="136" t="s">
        <v>8367</v>
      </c>
    </row>
    <row r="1552" spans="1:20" s="136" customFormat="1" ht="13.6" x14ac:dyDescent="0.2">
      <c r="A1552" s="136" t="s">
        <v>9942</v>
      </c>
      <c r="B1552" s="147">
        <v>10056</v>
      </c>
      <c r="C1552" s="138" t="s">
        <v>10000</v>
      </c>
      <c r="D1552" s="138" t="s">
        <v>10000</v>
      </c>
      <c r="E1552" s="137" t="s">
        <v>8366</v>
      </c>
      <c r="F1552" s="139"/>
      <c r="G1552" s="136">
        <v>152911271</v>
      </c>
      <c r="H1552" s="136">
        <v>3</v>
      </c>
      <c r="J1552" s="136" t="s">
        <v>8367</v>
      </c>
    </row>
    <row r="1553" spans="1:10" s="136" customFormat="1" ht="13.6" x14ac:dyDescent="0.2">
      <c r="A1553" s="136" t="s">
        <v>9942</v>
      </c>
      <c r="B1553" s="147">
        <v>10057</v>
      </c>
      <c r="C1553" s="138" t="s">
        <v>10001</v>
      </c>
      <c r="D1553" s="138" t="s">
        <v>10001</v>
      </c>
      <c r="E1553" s="137" t="s">
        <v>8366</v>
      </c>
      <c r="F1553" s="139"/>
      <c r="G1553" s="136">
        <v>50584600</v>
      </c>
      <c r="H1553" s="136">
        <v>3</v>
      </c>
      <c r="J1553" s="136" t="s">
        <v>8367</v>
      </c>
    </row>
    <row r="1554" spans="1:10" s="136" customFormat="1" ht="13.6" x14ac:dyDescent="0.2">
      <c r="A1554" s="136" t="s">
        <v>9942</v>
      </c>
      <c r="B1554" s="147">
        <v>10058</v>
      </c>
      <c r="C1554" s="138" t="s">
        <v>10002</v>
      </c>
      <c r="D1554" s="138" t="s">
        <v>10002</v>
      </c>
      <c r="E1554" s="137" t="s">
        <v>8366</v>
      </c>
      <c r="F1554" s="139"/>
      <c r="G1554" s="136">
        <v>111822274</v>
      </c>
      <c r="H1554" s="136">
        <v>3</v>
      </c>
      <c r="J1554" s="136" t="s">
        <v>8367</v>
      </c>
    </row>
    <row r="1555" spans="1:10" s="136" customFormat="1" ht="13.6" x14ac:dyDescent="0.2">
      <c r="A1555" s="136" t="s">
        <v>9942</v>
      </c>
      <c r="B1555" s="147">
        <v>10059</v>
      </c>
      <c r="C1555" s="138" t="s">
        <v>10003</v>
      </c>
      <c r="D1555" s="138" t="s">
        <v>10003</v>
      </c>
      <c r="E1555" s="137" t="s">
        <v>8366</v>
      </c>
      <c r="F1555" s="139"/>
      <c r="G1555" s="136">
        <v>61973154.000000007</v>
      </c>
      <c r="H1555" s="136">
        <v>3</v>
      </c>
      <c r="J1555" s="136" t="s">
        <v>8367</v>
      </c>
    </row>
    <row r="1556" spans="1:10" s="136" customFormat="1" ht="13.6" x14ac:dyDescent="0.2">
      <c r="A1556" s="136" t="s">
        <v>9942</v>
      </c>
      <c r="B1556" s="147">
        <v>10060</v>
      </c>
      <c r="C1556" s="138" t="s">
        <v>10004</v>
      </c>
      <c r="D1556" s="138" t="s">
        <v>10004</v>
      </c>
      <c r="E1556" s="137" t="s">
        <v>8366</v>
      </c>
      <c r="F1556" s="139"/>
      <c r="G1556" s="136">
        <v>146974581</v>
      </c>
      <c r="H1556" s="136">
        <v>3</v>
      </c>
      <c r="J1556" s="136" t="s">
        <v>8367</v>
      </c>
    </row>
    <row r="1557" spans="1:10" s="136" customFormat="1" ht="13.6" x14ac:dyDescent="0.2">
      <c r="A1557" s="136" t="s">
        <v>9942</v>
      </c>
      <c r="B1557" s="147">
        <v>10061</v>
      </c>
      <c r="C1557" s="138" t="s">
        <v>10005</v>
      </c>
      <c r="D1557" s="138" t="s">
        <v>10005</v>
      </c>
      <c r="E1557" s="137" t="s">
        <v>8366</v>
      </c>
      <c r="F1557" s="139"/>
      <c r="G1557" s="136">
        <v>159494772</v>
      </c>
      <c r="H1557" s="136">
        <v>3</v>
      </c>
      <c r="J1557" s="136" t="s">
        <v>8367</v>
      </c>
    </row>
    <row r="1558" spans="1:10" s="136" customFormat="1" ht="13.6" x14ac:dyDescent="0.2">
      <c r="A1558" s="136" t="s">
        <v>9942</v>
      </c>
      <c r="B1558" s="147">
        <v>10062</v>
      </c>
      <c r="C1558" s="138" t="s">
        <v>10006</v>
      </c>
      <c r="D1558" s="138" t="s">
        <v>10006</v>
      </c>
      <c r="E1558" s="137" t="s">
        <v>8366</v>
      </c>
      <c r="F1558" s="139"/>
      <c r="G1558" s="136">
        <v>61558729</v>
      </c>
      <c r="H1558" s="136">
        <v>3</v>
      </c>
      <c r="J1558" s="136" t="s">
        <v>8367</v>
      </c>
    </row>
    <row r="1559" spans="1:10" s="136" customFormat="1" ht="13.6" x14ac:dyDescent="0.2">
      <c r="A1559" s="136" t="s">
        <v>9942</v>
      </c>
      <c r="B1559" s="147">
        <v>10063</v>
      </c>
      <c r="C1559" s="138" t="s">
        <v>10007</v>
      </c>
      <c r="D1559" s="138" t="s">
        <v>10007</v>
      </c>
      <c r="E1559" s="137" t="s">
        <v>8366</v>
      </c>
      <c r="F1559" s="139"/>
      <c r="G1559" s="136">
        <v>18135619</v>
      </c>
      <c r="H1559" s="136">
        <v>3</v>
      </c>
      <c r="J1559" s="136" t="s">
        <v>8367</v>
      </c>
    </row>
    <row r="1560" spans="1:10" s="136" customFormat="1" ht="13.6" x14ac:dyDescent="0.2">
      <c r="A1560" s="136" t="s">
        <v>9942</v>
      </c>
      <c r="B1560" s="147">
        <v>10064</v>
      </c>
      <c r="C1560" s="138" t="s">
        <v>10008</v>
      </c>
      <c r="D1560" s="138" t="s">
        <v>10008</v>
      </c>
      <c r="E1560" s="137" t="s">
        <v>8366</v>
      </c>
      <c r="F1560" s="139"/>
      <c r="G1560" s="136">
        <v>208733000</v>
      </c>
      <c r="H1560" s="136">
        <v>3</v>
      </c>
      <c r="J1560" s="136" t="s">
        <v>8367</v>
      </c>
    </row>
    <row r="1561" spans="1:10" s="136" customFormat="1" ht="13.6" x14ac:dyDescent="0.2">
      <c r="A1561" s="136" t="s">
        <v>9942</v>
      </c>
      <c r="B1561" s="147">
        <v>10065</v>
      </c>
      <c r="C1561" s="138" t="s">
        <v>10009</v>
      </c>
      <c r="D1561" s="138" t="s">
        <v>10009</v>
      </c>
      <c r="E1561" s="137" t="s">
        <v>8366</v>
      </c>
      <c r="F1561" s="139"/>
      <c r="G1561" s="136">
        <v>44940168.999999993</v>
      </c>
      <c r="H1561" s="136">
        <v>3</v>
      </c>
      <c r="J1561" s="136" t="s">
        <v>8367</v>
      </c>
    </row>
    <row r="1562" spans="1:10" s="136" customFormat="1" ht="13.6" x14ac:dyDescent="0.2">
      <c r="A1562" s="136" t="s">
        <v>9942</v>
      </c>
      <c r="B1562" s="147">
        <v>10066</v>
      </c>
      <c r="C1562" s="138" t="s">
        <v>10010</v>
      </c>
      <c r="D1562" s="138" t="s">
        <v>10010</v>
      </c>
      <c r="E1562" s="137" t="s">
        <v>8366</v>
      </c>
      <c r="F1562" s="139"/>
      <c r="G1562" s="136">
        <v>41769625</v>
      </c>
      <c r="H1562" s="136">
        <v>3</v>
      </c>
      <c r="J1562" s="136" t="s">
        <v>8367</v>
      </c>
    </row>
    <row r="1563" spans="1:10" s="136" customFormat="1" ht="13.6" x14ac:dyDescent="0.2">
      <c r="A1563" s="136" t="s">
        <v>9942</v>
      </c>
      <c r="B1563" s="147">
        <v>10067</v>
      </c>
      <c r="C1563" s="138" t="s">
        <v>10011</v>
      </c>
      <c r="D1563" s="138" t="s">
        <v>10011</v>
      </c>
      <c r="E1563" s="137" t="s">
        <v>8366</v>
      </c>
      <c r="F1563" s="139"/>
      <c r="G1563" s="136">
        <v>103464254</v>
      </c>
      <c r="H1563" s="136">
        <v>2</v>
      </c>
      <c r="J1563" s="136" t="s">
        <v>8367</v>
      </c>
    </row>
    <row r="1564" spans="1:10" s="136" customFormat="1" ht="13.6" x14ac:dyDescent="0.2">
      <c r="A1564" s="136" t="s">
        <v>9942</v>
      </c>
      <c r="B1564" s="147">
        <v>10068</v>
      </c>
      <c r="C1564" s="138" t="s">
        <v>10012</v>
      </c>
      <c r="D1564" s="138" t="s">
        <v>10012</v>
      </c>
      <c r="E1564" s="137" t="s">
        <v>8366</v>
      </c>
      <c r="F1564" s="139"/>
      <c r="G1564" s="136">
        <v>52634789</v>
      </c>
      <c r="H1564" s="136">
        <v>3</v>
      </c>
      <c r="J1564" s="136" t="s">
        <v>8367</v>
      </c>
    </row>
    <row r="1565" spans="1:10" s="136" customFormat="1" ht="13.6" x14ac:dyDescent="0.2">
      <c r="A1565" s="136" t="s">
        <v>9942</v>
      </c>
      <c r="B1565" s="147">
        <v>10069</v>
      </c>
      <c r="C1565" s="138" t="s">
        <v>10013</v>
      </c>
      <c r="D1565" s="138" t="s">
        <v>10013</v>
      </c>
      <c r="E1565" s="137" t="s">
        <v>8366</v>
      </c>
      <c r="F1565" s="139"/>
      <c r="G1565" s="136">
        <v>113515247</v>
      </c>
      <c r="H1565" s="136">
        <v>3</v>
      </c>
      <c r="J1565" s="136" t="s">
        <v>8367</v>
      </c>
    </row>
    <row r="1566" spans="1:10" s="136" customFormat="1" ht="13.6" x14ac:dyDescent="0.2">
      <c r="A1566" s="136" t="s">
        <v>9942</v>
      </c>
      <c r="B1566" s="147">
        <v>10070</v>
      </c>
      <c r="C1566" s="138" t="s">
        <v>10014</v>
      </c>
      <c r="D1566" s="138" t="s">
        <v>10014</v>
      </c>
      <c r="E1566" s="137" t="s">
        <v>8366</v>
      </c>
      <c r="F1566" s="139"/>
      <c r="G1566" s="136">
        <v>144213418</v>
      </c>
      <c r="H1566" s="136">
        <v>3</v>
      </c>
      <c r="J1566" s="136" t="s">
        <v>8367</v>
      </c>
    </row>
    <row r="1567" spans="1:10" s="136" customFormat="1" ht="13.6" x14ac:dyDescent="0.2">
      <c r="A1567" s="136" t="s">
        <v>9942</v>
      </c>
      <c r="B1567" s="147">
        <v>10071</v>
      </c>
      <c r="C1567" s="138" t="s">
        <v>10015</v>
      </c>
      <c r="D1567" s="138" t="s">
        <v>10015</v>
      </c>
      <c r="E1567" s="137" t="s">
        <v>8366</v>
      </c>
      <c r="F1567" s="139"/>
      <c r="G1567" s="136">
        <v>52916048</v>
      </c>
      <c r="H1567" s="136">
        <v>3</v>
      </c>
      <c r="J1567" s="136" t="s">
        <v>8367</v>
      </c>
    </row>
    <row r="1568" spans="1:10" s="136" customFormat="1" ht="13.6" x14ac:dyDescent="0.2">
      <c r="A1568" s="136" t="s">
        <v>9942</v>
      </c>
      <c r="B1568" s="147">
        <v>10072</v>
      </c>
      <c r="C1568" s="138" t="s">
        <v>10016</v>
      </c>
      <c r="D1568" s="138" t="s">
        <v>10016</v>
      </c>
      <c r="E1568" s="137" t="s">
        <v>8366</v>
      </c>
      <c r="F1568" s="139"/>
      <c r="G1568" s="136">
        <v>32547223</v>
      </c>
      <c r="H1568" s="136">
        <v>3</v>
      </c>
      <c r="J1568" s="136" t="s">
        <v>8367</v>
      </c>
    </row>
    <row r="1569" spans="1:20" s="136" customFormat="1" ht="13.6" x14ac:dyDescent="0.2">
      <c r="A1569" s="136" t="s">
        <v>9942</v>
      </c>
      <c r="B1569" s="147">
        <v>10073</v>
      </c>
      <c r="C1569" s="138" t="s">
        <v>10017</v>
      </c>
      <c r="D1569" s="138" t="s">
        <v>10017</v>
      </c>
      <c r="E1569" s="137" t="s">
        <v>8366</v>
      </c>
      <c r="F1569" s="139"/>
      <c r="G1569" s="136">
        <v>100711348.99999999</v>
      </c>
      <c r="H1569" s="136">
        <v>3</v>
      </c>
      <c r="J1569" s="136" t="s">
        <v>8367</v>
      </c>
    </row>
    <row r="1570" spans="1:20" s="136" customFormat="1" ht="13.6" x14ac:dyDescent="0.2">
      <c r="A1570" s="136" t="s">
        <v>9942</v>
      </c>
      <c r="B1570" s="147">
        <v>10075</v>
      </c>
      <c r="C1570" s="138" t="s">
        <v>10018</v>
      </c>
      <c r="D1570" s="138" t="s">
        <v>10018</v>
      </c>
      <c r="E1570" s="137" t="s">
        <v>8366</v>
      </c>
      <c r="F1570" s="139"/>
      <c r="G1570" s="136">
        <v>54661310.999999993</v>
      </c>
      <c r="H1570" s="136">
        <v>3</v>
      </c>
      <c r="J1570" s="136" t="s">
        <v>8367</v>
      </c>
    </row>
    <row r="1571" spans="1:20" s="136" customFormat="1" ht="13.6" x14ac:dyDescent="0.2">
      <c r="A1571" s="136" t="s">
        <v>9942</v>
      </c>
      <c r="B1571" s="147">
        <v>10076</v>
      </c>
      <c r="C1571" s="138" t="s">
        <v>10019</v>
      </c>
      <c r="D1571" s="138" t="s">
        <v>10019</v>
      </c>
      <c r="E1571" s="137" t="s">
        <v>8366</v>
      </c>
      <c r="F1571" s="139"/>
      <c r="G1571" s="136">
        <v>65473500</v>
      </c>
      <c r="H1571" s="136">
        <v>3</v>
      </c>
      <c r="J1571" s="136" t="s">
        <v>8367</v>
      </c>
    </row>
    <row r="1572" spans="1:20" s="136" customFormat="1" ht="13.6" x14ac:dyDescent="0.2">
      <c r="A1572" s="136" t="s">
        <v>9942</v>
      </c>
      <c r="B1572" s="147">
        <v>10077</v>
      </c>
      <c r="C1572" s="138" t="s">
        <v>10020</v>
      </c>
      <c r="D1572" s="138" t="s">
        <v>10020</v>
      </c>
      <c r="E1572" s="137" t="s">
        <v>8366</v>
      </c>
      <c r="F1572" s="139"/>
      <c r="G1572" s="136">
        <v>150282649</v>
      </c>
      <c r="H1572" s="136">
        <v>3</v>
      </c>
      <c r="J1572" s="136" t="s">
        <v>8367</v>
      </c>
    </row>
    <row r="1573" spans="1:20" s="136" customFormat="1" ht="13.6" x14ac:dyDescent="0.2">
      <c r="A1573" s="136" t="s">
        <v>9942</v>
      </c>
      <c r="B1573" s="147">
        <v>10078</v>
      </c>
      <c r="C1573" s="138" t="s">
        <v>10021</v>
      </c>
      <c r="D1573" s="138" t="s">
        <v>10021</v>
      </c>
      <c r="E1573" s="137" t="s">
        <v>8366</v>
      </c>
      <c r="F1573" s="139"/>
      <c r="G1573" s="136">
        <v>24078150.999999996</v>
      </c>
      <c r="H1573" s="136">
        <v>3</v>
      </c>
      <c r="J1573" s="136" t="s">
        <v>8367</v>
      </c>
    </row>
    <row r="1574" spans="1:20" s="136" customFormat="1" ht="13.6" x14ac:dyDescent="0.2">
      <c r="A1574" s="136" t="s">
        <v>9942</v>
      </c>
      <c r="B1574" s="147">
        <v>10079</v>
      </c>
      <c r="C1574" s="138" t="s">
        <v>10022</v>
      </c>
      <c r="D1574" s="138" t="s">
        <v>10022</v>
      </c>
      <c r="E1574" s="137" t="s">
        <v>8366</v>
      </c>
      <c r="F1574" s="139"/>
      <c r="G1574" s="136">
        <v>48062497.999999993</v>
      </c>
      <c r="H1574" s="136">
        <v>3</v>
      </c>
      <c r="J1574" s="136" t="s">
        <v>8367</v>
      </c>
    </row>
    <row r="1575" spans="1:20" s="136" customFormat="1" ht="13.6" x14ac:dyDescent="0.2">
      <c r="A1575" s="136" t="s">
        <v>9942</v>
      </c>
      <c r="B1575" s="147">
        <v>10080</v>
      </c>
      <c r="C1575" s="138" t="s">
        <v>10023</v>
      </c>
      <c r="D1575" s="138" t="s">
        <v>10023</v>
      </c>
      <c r="E1575" s="137" t="s">
        <v>8366</v>
      </c>
      <c r="F1575" s="139"/>
      <c r="G1575" s="136">
        <v>20871060.000000004</v>
      </c>
      <c r="H1575" s="136">
        <v>3</v>
      </c>
      <c r="J1575" s="136" t="s">
        <v>8367</v>
      </c>
    </row>
    <row r="1576" spans="1:20" s="136" customFormat="1" ht="13.6" x14ac:dyDescent="0.2">
      <c r="A1576" s="136" t="s">
        <v>9942</v>
      </c>
      <c r="B1576" s="147">
        <v>10081</v>
      </c>
      <c r="C1576" s="138" t="s">
        <v>10024</v>
      </c>
      <c r="D1576" s="138" t="s">
        <v>10024</v>
      </c>
      <c r="E1576" s="137" t="s">
        <v>8366</v>
      </c>
      <c r="F1576" s="139"/>
      <c r="G1576" s="136">
        <v>51600586</v>
      </c>
      <c r="H1576" s="136">
        <v>3</v>
      </c>
      <c r="J1576" s="136" t="s">
        <v>8367</v>
      </c>
    </row>
    <row r="1577" spans="1:20" s="136" customFormat="1" ht="13.6" x14ac:dyDescent="0.2">
      <c r="A1577" s="136" t="s">
        <v>9942</v>
      </c>
      <c r="B1577" s="147">
        <v>10082</v>
      </c>
      <c r="C1577" s="138" t="s">
        <v>10025</v>
      </c>
      <c r="D1577" s="138" t="s">
        <v>10025</v>
      </c>
      <c r="E1577" s="137" t="s">
        <v>8366</v>
      </c>
      <c r="F1577" s="139"/>
      <c r="G1577" s="136">
        <v>206852923.99999997</v>
      </c>
      <c r="H1577" s="136">
        <v>3</v>
      </c>
      <c r="J1577" s="136" t="s">
        <v>8367</v>
      </c>
      <c r="R1577" s="136" t="s">
        <v>9961</v>
      </c>
      <c r="S1577" s="136" t="s">
        <v>8456</v>
      </c>
      <c r="T1577" s="136" t="s">
        <v>9962</v>
      </c>
    </row>
    <row r="1578" spans="1:20" s="136" customFormat="1" ht="13.6" x14ac:dyDescent="0.2">
      <c r="A1578" s="136" t="s">
        <v>9942</v>
      </c>
      <c r="B1578" s="147">
        <v>10083</v>
      </c>
      <c r="C1578" s="138" t="s">
        <v>10026</v>
      </c>
      <c r="D1578" s="138" t="s">
        <v>10026</v>
      </c>
      <c r="E1578" s="137" t="s">
        <v>8366</v>
      </c>
      <c r="F1578" s="139"/>
      <c r="G1578" s="136">
        <v>38267429</v>
      </c>
      <c r="H1578" s="136">
        <v>3</v>
      </c>
      <c r="J1578" s="136" t="s">
        <v>8367</v>
      </c>
    </row>
    <row r="1579" spans="1:20" s="136" customFormat="1" ht="13.6" x14ac:dyDescent="0.2">
      <c r="A1579" s="136" t="s">
        <v>9942</v>
      </c>
      <c r="B1579" s="147">
        <v>10084</v>
      </c>
      <c r="C1579" s="138" t="s">
        <v>10027</v>
      </c>
      <c r="D1579" s="138" t="s">
        <v>10027</v>
      </c>
      <c r="E1579" s="137" t="s">
        <v>8366</v>
      </c>
      <c r="F1579" s="139"/>
      <c r="G1579" s="136">
        <v>94176258</v>
      </c>
      <c r="H1579" s="136">
        <v>3</v>
      </c>
      <c r="J1579" s="136" t="s">
        <v>8367</v>
      </c>
    </row>
    <row r="1580" spans="1:20" s="136" customFormat="1" ht="13.6" x14ac:dyDescent="0.2">
      <c r="A1580" s="136" t="s">
        <v>9942</v>
      </c>
      <c r="B1580" s="147">
        <v>10085</v>
      </c>
      <c r="C1580" s="138" t="s">
        <v>10028</v>
      </c>
      <c r="D1580" s="138" t="s">
        <v>10028</v>
      </c>
      <c r="E1580" s="137" t="s">
        <v>8366</v>
      </c>
      <c r="F1580" s="139"/>
      <c r="G1580" s="136">
        <v>77041060</v>
      </c>
      <c r="H1580" s="136">
        <v>3</v>
      </c>
      <c r="J1580" s="136" t="s">
        <v>8367</v>
      </c>
    </row>
    <row r="1581" spans="1:20" s="136" customFormat="1" ht="13.6" x14ac:dyDescent="0.2">
      <c r="A1581" s="136" t="s">
        <v>9942</v>
      </c>
      <c r="B1581" s="147">
        <v>10086</v>
      </c>
      <c r="C1581" s="138" t="s">
        <v>10029</v>
      </c>
      <c r="D1581" s="138" t="s">
        <v>10029</v>
      </c>
      <c r="E1581" s="137" t="s">
        <v>8366</v>
      </c>
      <c r="F1581" s="139"/>
      <c r="G1581" s="136">
        <v>14944357</v>
      </c>
      <c r="H1581" s="136">
        <v>3</v>
      </c>
      <c r="J1581" s="136" t="s">
        <v>8367</v>
      </c>
    </row>
    <row r="1582" spans="1:20" s="136" customFormat="1" ht="13.6" x14ac:dyDescent="0.2">
      <c r="A1582" s="136" t="s">
        <v>9942</v>
      </c>
      <c r="B1582" s="147">
        <v>10087</v>
      </c>
      <c r="C1582" s="138" t="s">
        <v>10030</v>
      </c>
      <c r="D1582" s="138" t="s">
        <v>10030</v>
      </c>
      <c r="E1582" s="137" t="s">
        <v>8366</v>
      </c>
      <c r="F1582" s="139"/>
      <c r="G1582" s="136">
        <v>68194710</v>
      </c>
      <c r="H1582" s="136">
        <v>3</v>
      </c>
      <c r="J1582" s="136" t="s">
        <v>8367</v>
      </c>
    </row>
    <row r="1583" spans="1:20" s="136" customFormat="1" ht="13.6" x14ac:dyDescent="0.2">
      <c r="A1583" s="136" t="s">
        <v>9942</v>
      </c>
      <c r="B1583" s="147">
        <v>10088</v>
      </c>
      <c r="C1583" s="138" t="s">
        <v>10031</v>
      </c>
      <c r="D1583" s="138" t="s">
        <v>10031</v>
      </c>
      <c r="E1583" s="137" t="s">
        <v>8366</v>
      </c>
      <c r="F1583" s="139"/>
      <c r="G1583" s="136">
        <v>74746436</v>
      </c>
      <c r="H1583" s="136">
        <v>3</v>
      </c>
      <c r="J1583" s="136" t="s">
        <v>8367</v>
      </c>
    </row>
    <row r="1584" spans="1:20" s="136" customFormat="1" ht="13.6" x14ac:dyDescent="0.2">
      <c r="A1584" s="136" t="s">
        <v>9942</v>
      </c>
      <c r="B1584" s="147">
        <v>10089</v>
      </c>
      <c r="C1584" s="138" t="s">
        <v>10032</v>
      </c>
      <c r="D1584" s="138" t="s">
        <v>10032</v>
      </c>
      <c r="E1584" s="137" t="s">
        <v>8366</v>
      </c>
      <c r="F1584" s="139"/>
      <c r="G1584" s="136">
        <v>62277650</v>
      </c>
      <c r="H1584" s="136">
        <v>3</v>
      </c>
      <c r="J1584" s="136" t="s">
        <v>8367</v>
      </c>
    </row>
    <row r="1585" spans="1:10" s="136" customFormat="1" ht="13.6" x14ac:dyDescent="0.2">
      <c r="A1585" s="136" t="s">
        <v>9942</v>
      </c>
      <c r="B1585" s="147">
        <v>10090</v>
      </c>
      <c r="C1585" s="138" t="s">
        <v>10033</v>
      </c>
      <c r="D1585" s="138" t="s">
        <v>10033</v>
      </c>
      <c r="E1585" s="137" t="s">
        <v>8366</v>
      </c>
      <c r="F1585" s="139"/>
      <c r="G1585" s="136">
        <v>75028300</v>
      </c>
      <c r="H1585" s="136">
        <v>3</v>
      </c>
      <c r="J1585" s="136" t="s">
        <v>8367</v>
      </c>
    </row>
    <row r="1586" spans="1:10" s="136" customFormat="1" ht="13.6" x14ac:dyDescent="0.2">
      <c r="A1586" s="136" t="s">
        <v>9942</v>
      </c>
      <c r="B1586" s="147">
        <v>10091</v>
      </c>
      <c r="C1586" s="138" t="s">
        <v>10034</v>
      </c>
      <c r="D1586" s="138" t="s">
        <v>10034</v>
      </c>
      <c r="E1586" s="137" t="s">
        <v>8366</v>
      </c>
      <c r="F1586" s="139"/>
      <c r="G1586" s="136">
        <v>34540471</v>
      </c>
      <c r="H1586" s="136">
        <v>3</v>
      </c>
      <c r="J1586" s="136" t="s">
        <v>8367</v>
      </c>
    </row>
    <row r="1587" spans="1:10" s="136" customFormat="1" ht="13.6" x14ac:dyDescent="0.2">
      <c r="A1587" s="136" t="s">
        <v>9942</v>
      </c>
      <c r="B1587" s="147">
        <v>10092</v>
      </c>
      <c r="C1587" s="138" t="s">
        <v>10035</v>
      </c>
      <c r="D1587" s="138" t="s">
        <v>10035</v>
      </c>
      <c r="E1587" s="137" t="s">
        <v>8366</v>
      </c>
      <c r="F1587" s="139"/>
      <c r="G1587" s="136">
        <v>41965086</v>
      </c>
      <c r="H1587" s="136">
        <v>3</v>
      </c>
      <c r="J1587" s="136" t="s">
        <v>8367</v>
      </c>
    </row>
    <row r="1588" spans="1:10" s="136" customFormat="1" ht="13.6" x14ac:dyDescent="0.2">
      <c r="A1588" s="136" t="s">
        <v>9942</v>
      </c>
      <c r="B1588" s="147">
        <v>10093</v>
      </c>
      <c r="C1588" s="138" t="s">
        <v>10036</v>
      </c>
      <c r="D1588" s="138" t="s">
        <v>10036</v>
      </c>
      <c r="E1588" s="137" t="s">
        <v>8366</v>
      </c>
      <c r="F1588" s="139"/>
      <c r="G1588" s="136">
        <v>35759342</v>
      </c>
      <c r="H1588" s="136">
        <v>3</v>
      </c>
      <c r="J1588" s="136" t="s">
        <v>8367</v>
      </c>
    </row>
    <row r="1589" spans="1:10" s="136" customFormat="1" ht="13.6" x14ac:dyDescent="0.2">
      <c r="A1589" s="136" t="s">
        <v>9942</v>
      </c>
      <c r="B1589" s="147">
        <v>10094</v>
      </c>
      <c r="C1589" s="138" t="s">
        <v>10037</v>
      </c>
      <c r="D1589" s="138" t="s">
        <v>10037</v>
      </c>
      <c r="E1589" s="137" t="s">
        <v>8366</v>
      </c>
      <c r="F1589" s="139"/>
      <c r="G1589" s="136">
        <v>121610193.99999999</v>
      </c>
      <c r="H1589" s="136">
        <v>3</v>
      </c>
      <c r="J1589" s="136" t="s">
        <v>8367</v>
      </c>
    </row>
    <row r="1590" spans="1:10" s="136" customFormat="1" ht="13.6" x14ac:dyDescent="0.2">
      <c r="A1590" s="136" t="s">
        <v>9942</v>
      </c>
      <c r="B1590" s="147">
        <v>10095</v>
      </c>
      <c r="C1590" s="138" t="s">
        <v>10038</v>
      </c>
      <c r="D1590" s="138" t="s">
        <v>10038</v>
      </c>
      <c r="E1590" s="137" t="s">
        <v>8366</v>
      </c>
      <c r="F1590" s="139"/>
      <c r="G1590" s="136">
        <v>113723144</v>
      </c>
      <c r="H1590" s="136">
        <v>3</v>
      </c>
      <c r="J1590" s="136" t="s">
        <v>8367</v>
      </c>
    </row>
    <row r="1591" spans="1:10" s="136" customFormat="1" ht="13.6" x14ac:dyDescent="0.2">
      <c r="A1591" s="136" t="s">
        <v>9942</v>
      </c>
      <c r="B1591" s="147">
        <v>10096</v>
      </c>
      <c r="C1591" s="138" t="s">
        <v>10039</v>
      </c>
      <c r="D1591" s="138" t="s">
        <v>10039</v>
      </c>
      <c r="E1591" s="137" t="s">
        <v>8366</v>
      </c>
      <c r="F1591" s="139"/>
      <c r="G1591" s="136">
        <v>59779176</v>
      </c>
      <c r="H1591" s="136">
        <v>3</v>
      </c>
      <c r="J1591" s="136" t="s">
        <v>8367</v>
      </c>
    </row>
    <row r="1592" spans="1:10" s="136" customFormat="1" ht="13.6" x14ac:dyDescent="0.2">
      <c r="A1592" s="136" t="s">
        <v>9942</v>
      </c>
      <c r="B1592" s="147">
        <v>10097</v>
      </c>
      <c r="C1592" s="138" t="s">
        <v>10040</v>
      </c>
      <c r="D1592" s="138" t="s">
        <v>10040</v>
      </c>
      <c r="E1592" s="137" t="s">
        <v>8366</v>
      </c>
      <c r="F1592" s="139"/>
      <c r="G1592" s="136">
        <v>40535026</v>
      </c>
      <c r="H1592" s="136">
        <v>3</v>
      </c>
      <c r="J1592" s="136" t="s">
        <v>8367</v>
      </c>
    </row>
    <row r="1593" spans="1:10" s="136" customFormat="1" ht="13.6" x14ac:dyDescent="0.2">
      <c r="A1593" s="136" t="s">
        <v>9942</v>
      </c>
      <c r="B1593" s="147">
        <v>10098</v>
      </c>
      <c r="C1593" s="138" t="s">
        <v>10041</v>
      </c>
      <c r="D1593" s="138" t="s">
        <v>10041</v>
      </c>
      <c r="E1593" s="137" t="s">
        <v>8366</v>
      </c>
      <c r="F1593" s="139"/>
      <c r="G1593" s="136">
        <v>63453057</v>
      </c>
      <c r="H1593" s="136">
        <v>3</v>
      </c>
      <c r="J1593" s="136" t="s">
        <v>8367</v>
      </c>
    </row>
    <row r="1594" spans="1:10" s="136" customFormat="1" ht="13.6" x14ac:dyDescent="0.2">
      <c r="A1594" s="136" t="s">
        <v>9942</v>
      </c>
      <c r="B1594" s="147">
        <v>10099</v>
      </c>
      <c r="C1594" s="138" t="s">
        <v>10042</v>
      </c>
      <c r="D1594" s="138" t="s">
        <v>10042</v>
      </c>
      <c r="E1594" s="137" t="s">
        <v>8366</v>
      </c>
      <c r="F1594" s="139"/>
      <c r="G1594" s="136">
        <v>37193839</v>
      </c>
      <c r="H1594" s="136">
        <v>3</v>
      </c>
      <c r="J1594" s="136" t="s">
        <v>8367</v>
      </c>
    </row>
    <row r="1595" spans="1:10" s="136" customFormat="1" ht="13.6" x14ac:dyDescent="0.2">
      <c r="A1595" s="136" t="s">
        <v>9942</v>
      </c>
      <c r="B1595" s="147">
        <v>10100</v>
      </c>
      <c r="C1595" s="138" t="s">
        <v>10043</v>
      </c>
      <c r="D1595" s="138" t="s">
        <v>10043</v>
      </c>
      <c r="E1595" s="137" t="s">
        <v>8366</v>
      </c>
      <c r="F1595" s="139"/>
      <c r="G1595" s="136">
        <v>15094641.999999998</v>
      </c>
      <c r="H1595" s="136">
        <v>3</v>
      </c>
      <c r="J1595" s="136" t="s">
        <v>8367</v>
      </c>
    </row>
    <row r="1596" spans="1:10" s="136" customFormat="1" ht="13.6" x14ac:dyDescent="0.2">
      <c r="A1596" s="136" t="s">
        <v>9942</v>
      </c>
      <c r="B1596" s="147">
        <v>10101</v>
      </c>
      <c r="C1596" s="138" t="s">
        <v>10044</v>
      </c>
      <c r="D1596" s="138" t="s">
        <v>10044</v>
      </c>
      <c r="E1596" s="137" t="s">
        <v>8366</v>
      </c>
      <c r="F1596" s="139"/>
      <c r="G1596" s="136">
        <v>10730317</v>
      </c>
      <c r="H1596" s="136">
        <v>3</v>
      </c>
      <c r="J1596" s="136" t="s">
        <v>8367</v>
      </c>
    </row>
    <row r="1597" spans="1:10" s="136" customFormat="1" ht="13.6" x14ac:dyDescent="0.2">
      <c r="A1597" s="136" t="s">
        <v>9942</v>
      </c>
      <c r="B1597" s="147">
        <v>10102</v>
      </c>
      <c r="C1597" s="138" t="s">
        <v>10045</v>
      </c>
      <c r="D1597" s="138" t="s">
        <v>10045</v>
      </c>
      <c r="E1597" s="137" t="s">
        <v>8366</v>
      </c>
      <c r="F1597" s="139"/>
      <c r="G1597" s="136">
        <v>76954065</v>
      </c>
      <c r="H1597" s="136">
        <v>3</v>
      </c>
      <c r="J1597" s="136" t="s">
        <v>8367</v>
      </c>
    </row>
    <row r="1598" spans="1:10" s="136" customFormat="1" ht="13.6" x14ac:dyDescent="0.2">
      <c r="A1598" s="136" t="s">
        <v>9942</v>
      </c>
      <c r="B1598" s="147">
        <v>10103</v>
      </c>
      <c r="C1598" s="138" t="s">
        <v>10046</v>
      </c>
      <c r="D1598" s="138" t="s">
        <v>10046</v>
      </c>
      <c r="E1598" s="137" t="s">
        <v>8366</v>
      </c>
      <c r="F1598" s="139"/>
      <c r="G1598" s="136">
        <v>177052800</v>
      </c>
      <c r="H1598" s="136">
        <v>3</v>
      </c>
      <c r="J1598" s="136" t="s">
        <v>8367</v>
      </c>
    </row>
    <row r="1599" spans="1:10" s="136" customFormat="1" ht="13.6" x14ac:dyDescent="0.2">
      <c r="A1599" s="136" t="s">
        <v>9942</v>
      </c>
      <c r="B1599" s="147">
        <v>10104</v>
      </c>
      <c r="C1599" s="138" t="s">
        <v>10047</v>
      </c>
      <c r="D1599" s="138" t="s">
        <v>10047</v>
      </c>
      <c r="E1599" s="137" t="s">
        <v>8366</v>
      </c>
      <c r="F1599" s="139"/>
      <c r="G1599" s="136">
        <v>62529861</v>
      </c>
      <c r="H1599" s="136">
        <v>2</v>
      </c>
      <c r="J1599" s="136" t="s">
        <v>8367</v>
      </c>
    </row>
    <row r="1600" spans="1:10" s="136" customFormat="1" ht="13.6" x14ac:dyDescent="0.2">
      <c r="A1600" s="136" t="s">
        <v>9942</v>
      </c>
      <c r="B1600" s="147">
        <v>10105</v>
      </c>
      <c r="C1600" s="138" t="s">
        <v>10048</v>
      </c>
      <c r="D1600" s="138" t="s">
        <v>10048</v>
      </c>
      <c r="E1600" s="137" t="s">
        <v>8366</v>
      </c>
      <c r="F1600" s="139"/>
      <c r="G1600" s="136">
        <v>61510150</v>
      </c>
      <c r="H1600" s="136">
        <v>3</v>
      </c>
      <c r="J1600" s="136" t="s">
        <v>8367</v>
      </c>
    </row>
    <row r="1601" spans="1:20" s="136" customFormat="1" ht="13.6" x14ac:dyDescent="0.2">
      <c r="A1601" s="136" t="s">
        <v>9942</v>
      </c>
      <c r="B1601" s="147">
        <v>10106</v>
      </c>
      <c r="C1601" s="138" t="s">
        <v>10049</v>
      </c>
      <c r="D1601" s="138" t="s">
        <v>10049</v>
      </c>
      <c r="E1601" s="137" t="s">
        <v>8366</v>
      </c>
      <c r="F1601" s="139"/>
      <c r="G1601" s="136">
        <v>28470169</v>
      </c>
      <c r="H1601" s="136">
        <v>3</v>
      </c>
      <c r="J1601" s="136" t="s">
        <v>8367</v>
      </c>
    </row>
    <row r="1602" spans="1:20" s="136" customFormat="1" ht="13.6" x14ac:dyDescent="0.2">
      <c r="A1602" s="136" t="s">
        <v>9942</v>
      </c>
      <c r="B1602" s="147">
        <v>10107</v>
      </c>
      <c r="C1602" s="138" t="s">
        <v>10050</v>
      </c>
      <c r="D1602" s="138" t="s">
        <v>10050</v>
      </c>
      <c r="E1602" s="137" t="s">
        <v>8366</v>
      </c>
      <c r="F1602" s="139"/>
      <c r="G1602" s="136">
        <v>58950370.999999993</v>
      </c>
      <c r="H1602" s="136">
        <v>3</v>
      </c>
      <c r="J1602" s="136" t="s">
        <v>8367</v>
      </c>
    </row>
    <row r="1603" spans="1:20" s="136" customFormat="1" ht="13.6" x14ac:dyDescent="0.2">
      <c r="A1603" s="136" t="s">
        <v>9942</v>
      </c>
      <c r="B1603" s="147">
        <v>10108</v>
      </c>
      <c r="C1603" s="138" t="s">
        <v>10051</v>
      </c>
      <c r="D1603" s="138" t="s">
        <v>10051</v>
      </c>
      <c r="E1603" s="137" t="s">
        <v>8366</v>
      </c>
      <c r="F1603" s="139"/>
      <c r="G1603" s="136">
        <v>53034713</v>
      </c>
      <c r="H1603" s="136">
        <v>3</v>
      </c>
      <c r="J1603" s="136" t="s">
        <v>8367</v>
      </c>
    </row>
    <row r="1604" spans="1:20" s="136" customFormat="1" ht="13.6" x14ac:dyDescent="0.2">
      <c r="A1604" s="136" t="s">
        <v>9942</v>
      </c>
      <c r="B1604" s="147">
        <v>10109</v>
      </c>
      <c r="C1604" s="138" t="s">
        <v>10052</v>
      </c>
      <c r="D1604" s="138" t="s">
        <v>10052</v>
      </c>
      <c r="E1604" s="137" t="s">
        <v>8366</v>
      </c>
      <c r="F1604" s="139"/>
      <c r="G1604" s="136">
        <v>365307359</v>
      </c>
      <c r="H1604" s="136">
        <v>3</v>
      </c>
      <c r="J1604" s="136" t="s">
        <v>8367</v>
      </c>
    </row>
    <row r="1605" spans="1:20" s="136" customFormat="1" ht="13.6" x14ac:dyDescent="0.2">
      <c r="A1605" s="136" t="s">
        <v>9942</v>
      </c>
      <c r="B1605" s="147">
        <v>10110</v>
      </c>
      <c r="C1605" s="138" t="s">
        <v>10053</v>
      </c>
      <c r="D1605" s="138" t="s">
        <v>10053</v>
      </c>
      <c r="E1605" s="137" t="s">
        <v>8366</v>
      </c>
      <c r="F1605" s="139"/>
      <c r="G1605" s="136">
        <v>82079809</v>
      </c>
      <c r="H1605" s="136">
        <v>3</v>
      </c>
      <c r="J1605" s="136" t="s">
        <v>8367</v>
      </c>
    </row>
    <row r="1606" spans="1:20" s="136" customFormat="1" ht="13.6" x14ac:dyDescent="0.2">
      <c r="A1606" s="136" t="s">
        <v>9942</v>
      </c>
      <c r="B1606" s="147">
        <v>10111</v>
      </c>
      <c r="C1606" s="138" t="s">
        <v>10054</v>
      </c>
      <c r="D1606" s="138" t="s">
        <v>10054</v>
      </c>
      <c r="E1606" s="137" t="s">
        <v>8366</v>
      </c>
      <c r="F1606" s="139"/>
      <c r="G1606" s="136">
        <v>41629340</v>
      </c>
      <c r="H1606" s="136">
        <v>3</v>
      </c>
      <c r="J1606" s="136" t="s">
        <v>8367</v>
      </c>
    </row>
    <row r="1607" spans="1:20" s="136" customFormat="1" ht="13.6" x14ac:dyDescent="0.2">
      <c r="A1607" s="136" t="s">
        <v>9942</v>
      </c>
      <c r="B1607" s="147">
        <v>10112</v>
      </c>
      <c r="C1607" s="138" t="s">
        <v>10055</v>
      </c>
      <c r="D1607" s="138" t="s">
        <v>10055</v>
      </c>
      <c r="E1607" s="137" t="s">
        <v>8366</v>
      </c>
      <c r="F1607" s="139"/>
      <c r="G1607" s="136">
        <v>100809799</v>
      </c>
      <c r="H1607" s="136">
        <v>3</v>
      </c>
      <c r="J1607" s="136" t="s">
        <v>8367</v>
      </c>
    </row>
    <row r="1608" spans="1:20" s="136" customFormat="1" ht="13.6" x14ac:dyDescent="0.2">
      <c r="A1608" s="136" t="s">
        <v>9942</v>
      </c>
      <c r="B1608" s="147">
        <v>10113</v>
      </c>
      <c r="C1608" s="138" t="s">
        <v>10056</v>
      </c>
      <c r="D1608" s="138" t="s">
        <v>10056</v>
      </c>
      <c r="E1608" s="137" t="s">
        <v>8366</v>
      </c>
      <c r="F1608" s="139"/>
      <c r="G1608" s="136">
        <v>132909071</v>
      </c>
      <c r="H1608" s="136">
        <v>3</v>
      </c>
      <c r="J1608" s="136" t="s">
        <v>8367</v>
      </c>
    </row>
    <row r="1609" spans="1:20" s="136" customFormat="1" ht="13.6" x14ac:dyDescent="0.2">
      <c r="A1609" s="136" t="s">
        <v>9942</v>
      </c>
      <c r="B1609" s="147">
        <v>10114</v>
      </c>
      <c r="C1609" s="138" t="s">
        <v>10057</v>
      </c>
      <c r="D1609" s="138" t="s">
        <v>10057</v>
      </c>
      <c r="E1609" s="137" t="s">
        <v>8366</v>
      </c>
      <c r="F1609" s="139"/>
      <c r="G1609" s="136">
        <v>51963513.999999993</v>
      </c>
      <c r="H1609" s="136">
        <v>3</v>
      </c>
      <c r="J1609" s="136" t="s">
        <v>8367</v>
      </c>
    </row>
    <row r="1610" spans="1:20" s="136" customFormat="1" ht="13.6" x14ac:dyDescent="0.2">
      <c r="A1610" s="136" t="s">
        <v>9942</v>
      </c>
      <c r="B1610" s="147">
        <v>10115</v>
      </c>
      <c r="C1610" s="138" t="s">
        <v>10058</v>
      </c>
      <c r="D1610" s="138" t="s">
        <v>10058</v>
      </c>
      <c r="E1610" s="137" t="s">
        <v>8366</v>
      </c>
      <c r="F1610" s="139"/>
      <c r="G1610" s="136">
        <v>32164310</v>
      </c>
      <c r="H1610" s="136">
        <v>3</v>
      </c>
      <c r="J1610" s="136" t="s">
        <v>8367</v>
      </c>
      <c r="R1610" s="136" t="s">
        <v>9961</v>
      </c>
      <c r="S1610" s="136" t="s">
        <v>8456</v>
      </c>
      <c r="T1610" s="136" t="s">
        <v>9962</v>
      </c>
    </row>
    <row r="1611" spans="1:20" s="136" customFormat="1" ht="13.6" x14ac:dyDescent="0.2">
      <c r="A1611" s="136" t="s">
        <v>9942</v>
      </c>
      <c r="B1611" s="147">
        <v>10116</v>
      </c>
      <c r="C1611" s="138" t="s">
        <v>10059</v>
      </c>
      <c r="D1611" s="138" t="s">
        <v>10059</v>
      </c>
      <c r="E1611" s="137" t="s">
        <v>8366</v>
      </c>
      <c r="F1611" s="139"/>
      <c r="G1611" s="136">
        <v>372647081.00000006</v>
      </c>
      <c r="H1611" s="136">
        <v>3</v>
      </c>
      <c r="J1611" s="136" t="s">
        <v>8367</v>
      </c>
    </row>
    <row r="1612" spans="1:20" s="136" customFormat="1" ht="13.6" x14ac:dyDescent="0.2">
      <c r="A1612" s="136" t="s">
        <v>9942</v>
      </c>
      <c r="B1612" s="147">
        <v>10117</v>
      </c>
      <c r="C1612" s="138" t="s">
        <v>10060</v>
      </c>
      <c r="D1612" s="138" t="s">
        <v>10060</v>
      </c>
      <c r="E1612" s="137" t="s">
        <v>8366</v>
      </c>
      <c r="F1612" s="139"/>
      <c r="G1612" s="136">
        <v>9473174</v>
      </c>
      <c r="H1612" s="136">
        <v>3</v>
      </c>
      <c r="J1612" s="136" t="s">
        <v>8367</v>
      </c>
    </row>
    <row r="1613" spans="1:20" s="136" customFormat="1" ht="13.6" x14ac:dyDescent="0.2">
      <c r="A1613" s="136" t="s">
        <v>9942</v>
      </c>
      <c r="B1613" s="147">
        <v>10118</v>
      </c>
      <c r="C1613" s="138" t="s">
        <v>10061</v>
      </c>
      <c r="D1613" s="138" t="s">
        <v>10061</v>
      </c>
      <c r="E1613" s="137" t="s">
        <v>8366</v>
      </c>
      <c r="F1613" s="139"/>
      <c r="G1613" s="136">
        <v>33504328.999999996</v>
      </c>
      <c r="H1613" s="136">
        <v>3</v>
      </c>
      <c r="J1613" s="136" t="s">
        <v>8367</v>
      </c>
    </row>
    <row r="1614" spans="1:20" s="136" customFormat="1" ht="13.6" x14ac:dyDescent="0.2">
      <c r="A1614" s="136" t="s">
        <v>9942</v>
      </c>
      <c r="B1614" s="147">
        <v>10119</v>
      </c>
      <c r="C1614" s="138" t="s">
        <v>10062</v>
      </c>
      <c r="D1614" s="138" t="s">
        <v>10062</v>
      </c>
      <c r="E1614" s="137" t="s">
        <v>8366</v>
      </c>
      <c r="F1614" s="139"/>
      <c r="G1614" s="136">
        <v>207736502</v>
      </c>
      <c r="H1614" s="136">
        <v>3</v>
      </c>
      <c r="J1614" s="136" t="s">
        <v>8367</v>
      </c>
    </row>
    <row r="1615" spans="1:20" s="136" customFormat="1" ht="13.6" x14ac:dyDescent="0.2">
      <c r="A1615" s="136" t="s">
        <v>9942</v>
      </c>
      <c r="B1615" s="147">
        <v>10120</v>
      </c>
      <c r="C1615" s="138" t="s">
        <v>10063</v>
      </c>
      <c r="D1615" s="138" t="s">
        <v>10063</v>
      </c>
      <c r="E1615" s="137" t="s">
        <v>8366</v>
      </c>
      <c r="F1615" s="139"/>
      <c r="G1615" s="136">
        <v>48753028.000000007</v>
      </c>
      <c r="H1615" s="136">
        <v>3</v>
      </c>
      <c r="J1615" s="136" t="s">
        <v>8367</v>
      </c>
    </row>
    <row r="1616" spans="1:20" s="136" customFormat="1" ht="13.6" x14ac:dyDescent="0.2">
      <c r="A1616" s="136" t="s">
        <v>9942</v>
      </c>
      <c r="B1616" s="147">
        <v>10121</v>
      </c>
      <c r="C1616" s="138" t="s">
        <v>10064</v>
      </c>
      <c r="D1616" s="138" t="s">
        <v>10064</v>
      </c>
      <c r="E1616" s="137" t="s">
        <v>8366</v>
      </c>
      <c r="F1616" s="139"/>
      <c r="G1616" s="136">
        <v>120750295</v>
      </c>
      <c r="H1616" s="136">
        <v>2</v>
      </c>
      <c r="J1616" s="136" t="s">
        <v>8367</v>
      </c>
    </row>
    <row r="1617" spans="1:10" s="136" customFormat="1" ht="13.6" x14ac:dyDescent="0.2">
      <c r="A1617" s="136" t="s">
        <v>9942</v>
      </c>
      <c r="B1617" s="147">
        <v>10122</v>
      </c>
      <c r="C1617" s="138" t="s">
        <v>10065</v>
      </c>
      <c r="D1617" s="138" t="s">
        <v>10065</v>
      </c>
      <c r="E1617" s="137" t="s">
        <v>8366</v>
      </c>
      <c r="F1617" s="139"/>
      <c r="G1617" s="136">
        <v>17611671</v>
      </c>
      <c r="H1617" s="136">
        <v>3</v>
      </c>
      <c r="J1617" s="136" t="s">
        <v>8367</v>
      </c>
    </row>
    <row r="1618" spans="1:10" s="136" customFormat="1" ht="13.6" x14ac:dyDescent="0.2">
      <c r="A1618" s="136" t="s">
        <v>9942</v>
      </c>
      <c r="B1618" s="147">
        <v>10123</v>
      </c>
      <c r="C1618" s="138" t="s">
        <v>10066</v>
      </c>
      <c r="D1618" s="138" t="s">
        <v>10066</v>
      </c>
      <c r="E1618" s="137" t="s">
        <v>8366</v>
      </c>
      <c r="F1618" s="139"/>
      <c r="G1618" s="136">
        <v>49299617</v>
      </c>
      <c r="H1618" s="136">
        <v>3</v>
      </c>
      <c r="J1618" s="136" t="s">
        <v>8367</v>
      </c>
    </row>
    <row r="1619" spans="1:10" s="136" customFormat="1" ht="13.6" x14ac:dyDescent="0.2">
      <c r="A1619" s="136" t="s">
        <v>9942</v>
      </c>
      <c r="B1619" s="147">
        <v>10124</v>
      </c>
      <c r="C1619" s="138" t="s">
        <v>10067</v>
      </c>
      <c r="D1619" s="138" t="s">
        <v>10067</v>
      </c>
      <c r="E1619" s="137" t="s">
        <v>8366</v>
      </c>
      <c r="F1619" s="139"/>
      <c r="G1619" s="136">
        <v>58723477.999999993</v>
      </c>
      <c r="H1619" s="136">
        <v>3</v>
      </c>
      <c r="J1619" s="136" t="s">
        <v>8367</v>
      </c>
    </row>
    <row r="1620" spans="1:10" s="136" customFormat="1" ht="13.6" x14ac:dyDescent="0.2">
      <c r="A1620" s="136" t="s">
        <v>9942</v>
      </c>
      <c r="B1620" s="147">
        <v>10125</v>
      </c>
      <c r="C1620" s="138" t="s">
        <v>10068</v>
      </c>
      <c r="D1620" s="138" t="s">
        <v>10068</v>
      </c>
      <c r="E1620" s="137" t="s">
        <v>8366</v>
      </c>
      <c r="F1620" s="139"/>
      <c r="G1620" s="136">
        <v>204454844</v>
      </c>
      <c r="H1620" s="136">
        <v>3</v>
      </c>
      <c r="J1620" s="136" t="s">
        <v>8367</v>
      </c>
    </row>
    <row r="1621" spans="1:10" s="136" customFormat="1" ht="13.6" x14ac:dyDescent="0.2">
      <c r="A1621" s="136" t="s">
        <v>9942</v>
      </c>
      <c r="B1621" s="147">
        <v>10126</v>
      </c>
      <c r="C1621" s="138" t="s">
        <v>10069</v>
      </c>
      <c r="D1621" s="138" t="s">
        <v>10069</v>
      </c>
      <c r="E1621" s="137" t="s">
        <v>8366</v>
      </c>
      <c r="F1621" s="139"/>
      <c r="G1621" s="136">
        <v>112925000</v>
      </c>
      <c r="H1621" s="136">
        <v>3</v>
      </c>
      <c r="J1621" s="136" t="s">
        <v>8367</v>
      </c>
    </row>
    <row r="1622" spans="1:10" s="136" customFormat="1" ht="13.6" x14ac:dyDescent="0.2">
      <c r="A1622" s="136" t="s">
        <v>9942</v>
      </c>
      <c r="B1622" s="147">
        <v>10127</v>
      </c>
      <c r="C1622" s="138" t="s">
        <v>10070</v>
      </c>
      <c r="D1622" s="138" t="s">
        <v>10070</v>
      </c>
      <c r="E1622" s="137" t="s">
        <v>8366</v>
      </c>
      <c r="F1622" s="139"/>
      <c r="G1622" s="136">
        <v>96451200.000000015</v>
      </c>
      <c r="H1622" s="136">
        <v>2</v>
      </c>
      <c r="J1622" s="136" t="s">
        <v>8367</v>
      </c>
    </row>
    <row r="1623" spans="1:10" s="136" customFormat="1" ht="13.6" x14ac:dyDescent="0.2">
      <c r="A1623" s="136" t="s">
        <v>9942</v>
      </c>
      <c r="B1623" s="147">
        <v>10128</v>
      </c>
      <c r="C1623" s="138" t="s">
        <v>10071</v>
      </c>
      <c r="D1623" s="138" t="s">
        <v>10071</v>
      </c>
      <c r="E1623" s="137" t="s">
        <v>8366</v>
      </c>
      <c r="F1623" s="139"/>
      <c r="G1623" s="136">
        <v>125421800</v>
      </c>
      <c r="H1623" s="136">
        <v>2</v>
      </c>
      <c r="J1623" s="136" t="s">
        <v>8367</v>
      </c>
    </row>
    <row r="1624" spans="1:10" s="136" customFormat="1" ht="13.6" x14ac:dyDescent="0.2">
      <c r="A1624" s="136" t="s">
        <v>9942</v>
      </c>
      <c r="B1624" s="147">
        <v>10129</v>
      </c>
      <c r="C1624" s="138" t="s">
        <v>10072</v>
      </c>
      <c r="D1624" s="138" t="s">
        <v>10072</v>
      </c>
      <c r="E1624" s="137" t="s">
        <v>8366</v>
      </c>
      <c r="F1624" s="139"/>
      <c r="G1624" s="136">
        <v>16231661.999999998</v>
      </c>
      <c r="H1624" s="136">
        <v>3</v>
      </c>
      <c r="J1624" s="136" t="s">
        <v>8367</v>
      </c>
    </row>
    <row r="1625" spans="1:10" s="136" customFormat="1" ht="13.6" x14ac:dyDescent="0.2">
      <c r="A1625" s="136" t="s">
        <v>9942</v>
      </c>
      <c r="B1625" s="147">
        <v>10130</v>
      </c>
      <c r="C1625" s="138" t="s">
        <v>10073</v>
      </c>
      <c r="D1625" s="138" t="s">
        <v>10073</v>
      </c>
      <c r="E1625" s="137" t="s">
        <v>8366</v>
      </c>
      <c r="F1625" s="139"/>
      <c r="G1625" s="136">
        <v>51395433.999999993</v>
      </c>
      <c r="H1625" s="136">
        <v>3</v>
      </c>
      <c r="J1625" s="136" t="s">
        <v>8367</v>
      </c>
    </row>
    <row r="1626" spans="1:10" s="136" customFormat="1" ht="13.6" x14ac:dyDescent="0.2">
      <c r="A1626" s="136" t="s">
        <v>9942</v>
      </c>
      <c r="B1626" s="147">
        <v>10131</v>
      </c>
      <c r="C1626" s="138" t="s">
        <v>10074</v>
      </c>
      <c r="D1626" s="138" t="s">
        <v>10074</v>
      </c>
      <c r="E1626" s="137" t="s">
        <v>8366</v>
      </c>
      <c r="F1626" s="139"/>
      <c r="G1626" s="136">
        <v>155958767</v>
      </c>
      <c r="H1626" s="136">
        <v>2</v>
      </c>
      <c r="J1626" s="136" t="s">
        <v>8367</v>
      </c>
    </row>
    <row r="1627" spans="1:10" s="136" customFormat="1" ht="13.6" x14ac:dyDescent="0.2">
      <c r="A1627" s="136" t="s">
        <v>9942</v>
      </c>
      <c r="B1627" s="147">
        <v>10132</v>
      </c>
      <c r="C1627" s="138" t="s">
        <v>10075</v>
      </c>
      <c r="D1627" s="138" t="s">
        <v>10075</v>
      </c>
      <c r="E1627" s="137" t="s">
        <v>8366</v>
      </c>
      <c r="F1627" s="139"/>
      <c r="G1627" s="136">
        <v>55525835</v>
      </c>
      <c r="H1627" s="136">
        <v>3</v>
      </c>
      <c r="J1627" s="136" t="s">
        <v>8367</v>
      </c>
    </row>
    <row r="1628" spans="1:10" s="136" customFormat="1" ht="13.6" x14ac:dyDescent="0.2">
      <c r="A1628" s="136" t="s">
        <v>9942</v>
      </c>
      <c r="B1628" s="147">
        <v>10133</v>
      </c>
      <c r="C1628" s="138" t="s">
        <v>10076</v>
      </c>
      <c r="D1628" s="138" t="s">
        <v>10076</v>
      </c>
      <c r="E1628" s="137" t="s">
        <v>8366</v>
      </c>
      <c r="F1628" s="139"/>
      <c r="G1628" s="136">
        <v>112289549</v>
      </c>
      <c r="H1628" s="136">
        <v>3</v>
      </c>
      <c r="J1628" s="136" t="s">
        <v>8367</v>
      </c>
    </row>
    <row r="1629" spans="1:10" s="136" customFormat="1" ht="13.6" x14ac:dyDescent="0.2">
      <c r="A1629" s="136" t="s">
        <v>9942</v>
      </c>
      <c r="B1629" s="147">
        <v>10134</v>
      </c>
      <c r="C1629" s="138" t="s">
        <v>10077</v>
      </c>
      <c r="D1629" s="138" t="s">
        <v>10077</v>
      </c>
      <c r="E1629" s="137" t="s">
        <v>8366</v>
      </c>
      <c r="F1629" s="139"/>
      <c r="G1629" s="136">
        <v>59985787</v>
      </c>
      <c r="H1629" s="136">
        <v>3</v>
      </c>
      <c r="J1629" s="136" t="s">
        <v>8367</v>
      </c>
    </row>
    <row r="1630" spans="1:10" s="136" customFormat="1" ht="13.6" x14ac:dyDescent="0.2">
      <c r="A1630" s="136" t="s">
        <v>9942</v>
      </c>
      <c r="B1630" s="147">
        <v>10135</v>
      </c>
      <c r="C1630" s="138" t="s">
        <v>10078</v>
      </c>
      <c r="D1630" s="138" t="s">
        <v>10078</v>
      </c>
      <c r="E1630" s="137" t="s">
        <v>8366</v>
      </c>
      <c r="F1630" s="139"/>
      <c r="G1630" s="136">
        <v>94775661</v>
      </c>
      <c r="H1630" s="136">
        <v>3</v>
      </c>
      <c r="J1630" s="136" t="s">
        <v>8367</v>
      </c>
    </row>
    <row r="1631" spans="1:10" s="136" customFormat="1" ht="13.6" x14ac:dyDescent="0.2">
      <c r="A1631" s="136" t="s">
        <v>9942</v>
      </c>
      <c r="B1631" s="147">
        <v>10136</v>
      </c>
      <c r="C1631" s="138" t="s">
        <v>10079</v>
      </c>
      <c r="D1631" s="138" t="s">
        <v>10079</v>
      </c>
      <c r="E1631" s="137" t="s">
        <v>8366</v>
      </c>
      <c r="F1631" s="139"/>
      <c r="G1631" s="136">
        <v>88733997</v>
      </c>
      <c r="H1631" s="136">
        <v>3</v>
      </c>
      <c r="J1631" s="136" t="s">
        <v>8367</v>
      </c>
    </row>
    <row r="1632" spans="1:10" s="136" customFormat="1" ht="13.6" x14ac:dyDescent="0.2">
      <c r="A1632" s="136" t="s">
        <v>9942</v>
      </c>
      <c r="B1632" s="147">
        <v>10137</v>
      </c>
      <c r="C1632" s="138" t="s">
        <v>10080</v>
      </c>
      <c r="D1632" s="138" t="s">
        <v>10080</v>
      </c>
      <c r="E1632" s="137" t="s">
        <v>8366</v>
      </c>
      <c r="F1632" s="139"/>
      <c r="G1632" s="136">
        <v>20274155</v>
      </c>
      <c r="H1632" s="136">
        <v>3</v>
      </c>
      <c r="J1632" s="136" t="s">
        <v>8367</v>
      </c>
    </row>
    <row r="1633" spans="1:10" s="136" customFormat="1" ht="13.6" x14ac:dyDescent="0.2">
      <c r="A1633" s="136" t="s">
        <v>9942</v>
      </c>
      <c r="B1633" s="147">
        <v>10138</v>
      </c>
      <c r="C1633" s="138" t="s">
        <v>10081</v>
      </c>
      <c r="D1633" s="138" t="s">
        <v>10081</v>
      </c>
      <c r="E1633" s="137" t="s">
        <v>8366</v>
      </c>
      <c r="F1633" s="139"/>
      <c r="G1633" s="136">
        <v>38965585</v>
      </c>
      <c r="H1633" s="136">
        <v>3</v>
      </c>
      <c r="J1633" s="136" t="s">
        <v>8367</v>
      </c>
    </row>
    <row r="1634" spans="1:10" s="136" customFormat="1" ht="13.6" x14ac:dyDescent="0.2">
      <c r="A1634" s="136" t="s">
        <v>9942</v>
      </c>
      <c r="B1634" s="147">
        <v>10139</v>
      </c>
      <c r="C1634" s="138" t="s">
        <v>10082</v>
      </c>
      <c r="D1634" s="138" t="s">
        <v>10082</v>
      </c>
      <c r="E1634" s="137" t="s">
        <v>8366</v>
      </c>
      <c r="F1634" s="139"/>
      <c r="G1634" s="136">
        <v>33230999</v>
      </c>
      <c r="H1634" s="136">
        <v>3</v>
      </c>
      <c r="J1634" s="136" t="s">
        <v>8367</v>
      </c>
    </row>
    <row r="1635" spans="1:10" s="136" customFormat="1" ht="13.6" x14ac:dyDescent="0.2">
      <c r="A1635" s="136" t="s">
        <v>9942</v>
      </c>
      <c r="B1635" s="147">
        <v>10140</v>
      </c>
      <c r="C1635" s="138" t="s">
        <v>10083</v>
      </c>
      <c r="D1635" s="138" t="s">
        <v>10083</v>
      </c>
      <c r="E1635" s="137" t="s">
        <v>8366</v>
      </c>
      <c r="F1635" s="139"/>
      <c r="G1635" s="136">
        <v>92064881</v>
      </c>
      <c r="H1635" s="136">
        <v>3</v>
      </c>
      <c r="J1635" s="136" t="s">
        <v>8367</v>
      </c>
    </row>
    <row r="1636" spans="1:10" s="136" customFormat="1" ht="13.6" x14ac:dyDescent="0.2">
      <c r="A1636" s="136" t="s">
        <v>9942</v>
      </c>
      <c r="B1636" s="147">
        <v>10141</v>
      </c>
      <c r="C1636" s="138" t="s">
        <v>10084</v>
      </c>
      <c r="D1636" s="138" t="s">
        <v>10084</v>
      </c>
      <c r="E1636" s="137" t="s">
        <v>8366</v>
      </c>
      <c r="F1636" s="139"/>
      <c r="G1636" s="136">
        <v>61898066</v>
      </c>
      <c r="H1636" s="136">
        <v>3</v>
      </c>
      <c r="J1636" s="136" t="s">
        <v>8367</v>
      </c>
    </row>
    <row r="1637" spans="1:10" s="136" customFormat="1" ht="13.6" x14ac:dyDescent="0.2">
      <c r="A1637" s="136" t="s">
        <v>9942</v>
      </c>
      <c r="B1637" s="147">
        <v>10142</v>
      </c>
      <c r="C1637" s="138" t="s">
        <v>10085</v>
      </c>
      <c r="D1637" s="138" t="s">
        <v>10085</v>
      </c>
      <c r="E1637" s="137" t="s">
        <v>8366</v>
      </c>
      <c r="F1637" s="139"/>
      <c r="G1637" s="136">
        <v>36277775</v>
      </c>
      <c r="H1637" s="136">
        <v>3</v>
      </c>
      <c r="J1637" s="136" t="s">
        <v>8367</v>
      </c>
    </row>
    <row r="1638" spans="1:10" s="136" customFormat="1" ht="13.6" x14ac:dyDescent="0.2">
      <c r="A1638" s="136" t="s">
        <v>9942</v>
      </c>
      <c r="B1638" s="147">
        <v>10143</v>
      </c>
      <c r="C1638" s="138" t="s">
        <v>10086</v>
      </c>
      <c r="D1638" s="138" t="s">
        <v>10086</v>
      </c>
      <c r="E1638" s="137" t="s">
        <v>8366</v>
      </c>
      <c r="F1638" s="139"/>
      <c r="G1638" s="136">
        <v>52059031.000000007</v>
      </c>
      <c r="H1638" s="136">
        <v>3</v>
      </c>
      <c r="J1638" s="136" t="s">
        <v>8367</v>
      </c>
    </row>
    <row r="1639" spans="1:10" s="136" customFormat="1" ht="13.6" x14ac:dyDescent="0.2">
      <c r="A1639" s="136" t="s">
        <v>9942</v>
      </c>
      <c r="B1639" s="147">
        <v>10144</v>
      </c>
      <c r="C1639" s="138" t="s">
        <v>10087</v>
      </c>
      <c r="D1639" s="138" t="s">
        <v>10087</v>
      </c>
      <c r="E1639" s="137" t="s">
        <v>8366</v>
      </c>
      <c r="F1639" s="139"/>
      <c r="G1639" s="136">
        <v>19882787</v>
      </c>
      <c r="H1639" s="136">
        <v>3</v>
      </c>
      <c r="J1639" s="136" t="s">
        <v>8367</v>
      </c>
    </row>
    <row r="1640" spans="1:10" s="136" customFormat="1" ht="13.6" x14ac:dyDescent="0.2">
      <c r="A1640" s="136" t="s">
        <v>9942</v>
      </c>
      <c r="B1640" s="147">
        <v>10145</v>
      </c>
      <c r="C1640" s="138" t="s">
        <v>10088</v>
      </c>
      <c r="D1640" s="138" t="s">
        <v>10088</v>
      </c>
      <c r="E1640" s="137" t="s">
        <v>8366</v>
      </c>
      <c r="F1640" s="139"/>
      <c r="G1640" s="136">
        <v>4535146</v>
      </c>
      <c r="H1640" s="136">
        <v>3</v>
      </c>
      <c r="J1640" s="136" t="s">
        <v>8367</v>
      </c>
    </row>
    <row r="1641" spans="1:10" s="136" customFormat="1" ht="13.6" x14ac:dyDescent="0.2">
      <c r="A1641" s="136" t="s">
        <v>9942</v>
      </c>
      <c r="B1641" s="147">
        <v>10146</v>
      </c>
      <c r="C1641" s="138" t="s">
        <v>10089</v>
      </c>
      <c r="D1641" s="138" t="s">
        <v>10089</v>
      </c>
      <c r="E1641" s="137" t="s">
        <v>8366</v>
      </c>
      <c r="F1641" s="139"/>
      <c r="G1641" s="136">
        <v>146838170</v>
      </c>
      <c r="H1641" s="136">
        <v>3</v>
      </c>
      <c r="J1641" s="136" t="s">
        <v>8367</v>
      </c>
    </row>
    <row r="1642" spans="1:10" s="136" customFormat="1" ht="13.6" x14ac:dyDescent="0.2">
      <c r="A1642" s="136" t="s">
        <v>9942</v>
      </c>
      <c r="B1642" s="147">
        <v>10147</v>
      </c>
      <c r="C1642" s="138" t="s">
        <v>10090</v>
      </c>
      <c r="D1642" s="138" t="s">
        <v>10090</v>
      </c>
      <c r="E1642" s="137" t="s">
        <v>8366</v>
      </c>
      <c r="F1642" s="139"/>
      <c r="G1642" s="136">
        <v>36385667</v>
      </c>
      <c r="H1642" s="136">
        <v>3</v>
      </c>
      <c r="J1642" s="136" t="s">
        <v>8367</v>
      </c>
    </row>
    <row r="1643" spans="1:10" s="136" customFormat="1" ht="13.6" x14ac:dyDescent="0.2">
      <c r="A1643" s="136" t="s">
        <v>9942</v>
      </c>
      <c r="B1643" s="147">
        <v>10148</v>
      </c>
      <c r="C1643" s="138" t="s">
        <v>10091</v>
      </c>
      <c r="D1643" s="138" t="s">
        <v>10091</v>
      </c>
      <c r="E1643" s="137" t="s">
        <v>8366</v>
      </c>
      <c r="F1643" s="139"/>
      <c r="G1643" s="136">
        <v>217939673</v>
      </c>
      <c r="H1643" s="136">
        <v>2</v>
      </c>
      <c r="J1643" s="136" t="s">
        <v>8367</v>
      </c>
    </row>
    <row r="1644" spans="1:10" s="136" customFormat="1" ht="13.6" x14ac:dyDescent="0.2">
      <c r="A1644" s="136" t="s">
        <v>9942</v>
      </c>
      <c r="B1644" s="147">
        <v>10149</v>
      </c>
      <c r="C1644" s="138" t="s">
        <v>10092</v>
      </c>
      <c r="D1644" s="138" t="s">
        <v>10092</v>
      </c>
      <c r="E1644" s="137" t="s">
        <v>8366</v>
      </c>
      <c r="F1644" s="139"/>
      <c r="G1644" s="136">
        <v>36671557</v>
      </c>
      <c r="H1644" s="136">
        <v>3</v>
      </c>
      <c r="J1644" s="136" t="s">
        <v>8367</v>
      </c>
    </row>
    <row r="1645" spans="1:10" s="136" customFormat="1" ht="13.6" x14ac:dyDescent="0.2">
      <c r="A1645" s="136" t="s">
        <v>9942</v>
      </c>
      <c r="B1645" s="147">
        <v>10150</v>
      </c>
      <c r="C1645" s="138" t="s">
        <v>10093</v>
      </c>
      <c r="D1645" s="138" t="s">
        <v>10093</v>
      </c>
      <c r="E1645" s="137" t="s">
        <v>8366</v>
      </c>
      <c r="F1645" s="139"/>
      <c r="G1645" s="136">
        <v>100547203.00000001</v>
      </c>
      <c r="H1645" s="136">
        <v>3</v>
      </c>
      <c r="J1645" s="136" t="s">
        <v>8367</v>
      </c>
    </row>
    <row r="1646" spans="1:10" s="136" customFormat="1" ht="13.6" x14ac:dyDescent="0.2">
      <c r="A1646" s="136" t="s">
        <v>9942</v>
      </c>
      <c r="B1646" s="147">
        <v>10151</v>
      </c>
      <c r="C1646" s="138" t="s">
        <v>10094</v>
      </c>
      <c r="D1646" s="138" t="s">
        <v>10094</v>
      </c>
      <c r="E1646" s="137" t="s">
        <v>8366</v>
      </c>
      <c r="F1646" s="139"/>
      <c r="G1646" s="136">
        <v>126105354</v>
      </c>
      <c r="H1646" s="136">
        <v>3</v>
      </c>
      <c r="J1646" s="136" t="s">
        <v>8367</v>
      </c>
    </row>
    <row r="1647" spans="1:10" s="136" customFormat="1" ht="13.6" x14ac:dyDescent="0.2">
      <c r="A1647" s="136" t="s">
        <v>9942</v>
      </c>
      <c r="B1647" s="147">
        <v>10152</v>
      </c>
      <c r="C1647" s="138" t="s">
        <v>10095</v>
      </c>
      <c r="D1647" s="138" t="s">
        <v>10095</v>
      </c>
      <c r="E1647" s="137" t="s">
        <v>8366</v>
      </c>
      <c r="F1647" s="139"/>
      <c r="G1647" s="136">
        <v>47425323</v>
      </c>
      <c r="H1647" s="136">
        <v>3</v>
      </c>
      <c r="J1647" s="136" t="s">
        <v>8367</v>
      </c>
    </row>
    <row r="1648" spans="1:10" s="136" customFormat="1" ht="13.6" x14ac:dyDescent="0.2">
      <c r="A1648" s="136" t="s">
        <v>9942</v>
      </c>
      <c r="B1648" s="147">
        <v>10153</v>
      </c>
      <c r="C1648" s="138" t="s">
        <v>10096</v>
      </c>
      <c r="D1648" s="138" t="s">
        <v>10096</v>
      </c>
      <c r="E1648" s="137" t="s">
        <v>8366</v>
      </c>
      <c r="F1648" s="139"/>
      <c r="G1648" s="136">
        <v>33721630</v>
      </c>
      <c r="H1648" s="136">
        <v>3</v>
      </c>
      <c r="J1648" s="136" t="s">
        <v>8367</v>
      </c>
    </row>
    <row r="1649" spans="1:10" s="136" customFormat="1" ht="13.6" x14ac:dyDescent="0.2">
      <c r="A1649" s="136" t="s">
        <v>9942</v>
      </c>
      <c r="B1649" s="147">
        <v>10154</v>
      </c>
      <c r="C1649" s="138" t="s">
        <v>10097</v>
      </c>
      <c r="D1649" s="138" t="s">
        <v>10097</v>
      </c>
      <c r="E1649" s="137" t="s">
        <v>8366</v>
      </c>
      <c r="F1649" s="139"/>
      <c r="G1649" s="136">
        <v>11506441</v>
      </c>
      <c r="H1649" s="136">
        <v>3</v>
      </c>
      <c r="J1649" s="136" t="s">
        <v>8367</v>
      </c>
    </row>
    <row r="1650" spans="1:10" s="136" customFormat="1" ht="13.6" x14ac:dyDescent="0.2">
      <c r="A1650" s="136" t="s">
        <v>9942</v>
      </c>
      <c r="B1650" s="147">
        <v>10155</v>
      </c>
      <c r="C1650" s="138" t="s">
        <v>10098</v>
      </c>
      <c r="D1650" s="138" t="s">
        <v>10098</v>
      </c>
      <c r="E1650" s="137" t="s">
        <v>8366</v>
      </c>
      <c r="F1650" s="139"/>
      <c r="G1650" s="136">
        <v>49231000</v>
      </c>
      <c r="H1650" s="136">
        <v>3</v>
      </c>
      <c r="J1650" s="136" t="s">
        <v>8367</v>
      </c>
    </row>
    <row r="1651" spans="1:10" s="136" customFormat="1" ht="13.6" x14ac:dyDescent="0.2">
      <c r="A1651" s="136" t="s">
        <v>9942</v>
      </c>
      <c r="B1651" s="147">
        <v>10156</v>
      </c>
      <c r="C1651" s="138" t="s">
        <v>10099</v>
      </c>
      <c r="D1651" s="138" t="s">
        <v>10099</v>
      </c>
      <c r="E1651" s="137" t="s">
        <v>8366</v>
      </c>
      <c r="F1651" s="139"/>
      <c r="G1651" s="136">
        <v>31074923</v>
      </c>
      <c r="H1651" s="136">
        <v>3</v>
      </c>
      <c r="J1651" s="136" t="s">
        <v>8367</v>
      </c>
    </row>
    <row r="1652" spans="1:10" s="136" customFormat="1" ht="13.6" x14ac:dyDescent="0.2">
      <c r="A1652" s="136" t="s">
        <v>9942</v>
      </c>
      <c r="B1652" s="147">
        <v>10157</v>
      </c>
      <c r="C1652" s="138" t="s">
        <v>10100</v>
      </c>
      <c r="D1652" s="138" t="s">
        <v>10100</v>
      </c>
      <c r="E1652" s="137" t="s">
        <v>8366</v>
      </c>
      <c r="F1652" s="139"/>
      <c r="G1652" s="136">
        <v>12834463</v>
      </c>
      <c r="H1652" s="136">
        <v>3</v>
      </c>
      <c r="J1652" s="136" t="s">
        <v>8367</v>
      </c>
    </row>
    <row r="1653" spans="1:10" s="136" customFormat="1" ht="13.6" x14ac:dyDescent="0.2">
      <c r="A1653" s="136" t="s">
        <v>9942</v>
      </c>
      <c r="B1653" s="147">
        <v>10158</v>
      </c>
      <c r="C1653" s="138" t="s">
        <v>10101</v>
      </c>
      <c r="D1653" s="138" t="s">
        <v>10101</v>
      </c>
      <c r="E1653" s="137" t="s">
        <v>8366</v>
      </c>
      <c r="F1653" s="139"/>
      <c r="G1653" s="136">
        <v>44782542</v>
      </c>
      <c r="H1653" s="136">
        <v>3</v>
      </c>
      <c r="J1653" s="136" t="s">
        <v>8367</v>
      </c>
    </row>
    <row r="1654" spans="1:10" s="136" customFormat="1" ht="13.6" x14ac:dyDescent="0.2">
      <c r="A1654" s="136" t="s">
        <v>9942</v>
      </c>
      <c r="B1654" s="147">
        <v>10159</v>
      </c>
      <c r="C1654" s="138" t="s">
        <v>10102</v>
      </c>
      <c r="D1654" s="138" t="s">
        <v>10102</v>
      </c>
      <c r="E1654" s="137" t="s">
        <v>8366</v>
      </c>
      <c r="F1654" s="139"/>
      <c r="G1654" s="136">
        <v>61744435.999999993</v>
      </c>
      <c r="H1654" s="136">
        <v>3</v>
      </c>
      <c r="J1654" s="136" t="s">
        <v>8367</v>
      </c>
    </row>
    <row r="1655" spans="1:10" s="136" customFormat="1" ht="13.6" x14ac:dyDescent="0.2">
      <c r="A1655" s="136" t="s">
        <v>9942</v>
      </c>
      <c r="B1655" s="147">
        <v>10160</v>
      </c>
      <c r="C1655" s="138" t="s">
        <v>10103</v>
      </c>
      <c r="D1655" s="138" t="s">
        <v>10103</v>
      </c>
      <c r="E1655" s="137" t="s">
        <v>8366</v>
      </c>
      <c r="F1655" s="139"/>
      <c r="G1655" s="136">
        <v>39066906</v>
      </c>
      <c r="H1655" s="136">
        <v>3</v>
      </c>
      <c r="J1655" s="136" t="s">
        <v>8367</v>
      </c>
    </row>
    <row r="1656" spans="1:10" s="136" customFormat="1" ht="13.6" x14ac:dyDescent="0.2">
      <c r="A1656" s="136" t="s">
        <v>9942</v>
      </c>
      <c r="B1656" s="147">
        <v>10161</v>
      </c>
      <c r="C1656" s="138" t="s">
        <v>10104</v>
      </c>
      <c r="D1656" s="138" t="s">
        <v>10104</v>
      </c>
      <c r="E1656" s="137" t="s">
        <v>8366</v>
      </c>
      <c r="F1656" s="139"/>
      <c r="G1656" s="136">
        <v>15106665</v>
      </c>
      <c r="H1656" s="136">
        <v>3</v>
      </c>
      <c r="J1656" s="136" t="s">
        <v>8367</v>
      </c>
    </row>
    <row r="1657" spans="1:10" s="136" customFormat="1" ht="13.6" x14ac:dyDescent="0.2">
      <c r="A1657" s="136" t="s">
        <v>9942</v>
      </c>
      <c r="B1657" s="147">
        <v>10162</v>
      </c>
      <c r="C1657" s="138" t="s">
        <v>10105</v>
      </c>
      <c r="D1657" s="138" t="s">
        <v>10105</v>
      </c>
      <c r="E1657" s="137" t="s">
        <v>8366</v>
      </c>
      <c r="F1657" s="139"/>
      <c r="G1657" s="136">
        <v>157645285</v>
      </c>
      <c r="H1657" s="136">
        <v>3</v>
      </c>
      <c r="J1657" s="136" t="s">
        <v>8367</v>
      </c>
    </row>
    <row r="1658" spans="1:10" s="136" customFormat="1" ht="13.6" x14ac:dyDescent="0.2">
      <c r="A1658" s="136" t="s">
        <v>9942</v>
      </c>
      <c r="B1658" s="147">
        <v>10163</v>
      </c>
      <c r="C1658" s="138" t="s">
        <v>10106</v>
      </c>
      <c r="D1658" s="138" t="s">
        <v>10106</v>
      </c>
      <c r="E1658" s="137" t="s">
        <v>8366</v>
      </c>
      <c r="F1658" s="139"/>
      <c r="G1658" s="136">
        <v>33446528</v>
      </c>
      <c r="H1658" s="136">
        <v>3</v>
      </c>
      <c r="J1658" s="136" t="s">
        <v>8367</v>
      </c>
    </row>
    <row r="1659" spans="1:10" s="136" customFormat="1" ht="13.6" x14ac:dyDescent="0.2">
      <c r="A1659" s="136" t="s">
        <v>9942</v>
      </c>
      <c r="B1659" s="147">
        <v>10164</v>
      </c>
      <c r="C1659" s="138" t="s">
        <v>10107</v>
      </c>
      <c r="D1659" s="138" t="s">
        <v>10107</v>
      </c>
      <c r="E1659" s="137" t="s">
        <v>8366</v>
      </c>
      <c r="F1659" s="139"/>
      <c r="G1659" s="136">
        <v>24757399.999999996</v>
      </c>
      <c r="H1659" s="136">
        <v>3</v>
      </c>
      <c r="J1659" s="136" t="s">
        <v>8367</v>
      </c>
    </row>
    <row r="1660" spans="1:10" s="136" customFormat="1" ht="13.6" x14ac:dyDescent="0.2">
      <c r="A1660" s="136" t="s">
        <v>9942</v>
      </c>
      <c r="B1660" s="147">
        <v>10165</v>
      </c>
      <c r="C1660" s="138" t="s">
        <v>10108</v>
      </c>
      <c r="D1660" s="138" t="s">
        <v>10108</v>
      </c>
      <c r="E1660" s="137" t="s">
        <v>8366</v>
      </c>
      <c r="F1660" s="139"/>
      <c r="G1660" s="136">
        <v>34988189</v>
      </c>
      <c r="H1660" s="136">
        <v>3</v>
      </c>
      <c r="J1660" s="136" t="s">
        <v>8367</v>
      </c>
    </row>
    <row r="1661" spans="1:10" s="136" customFormat="1" ht="13.6" x14ac:dyDescent="0.2">
      <c r="A1661" s="136" t="s">
        <v>9942</v>
      </c>
      <c r="B1661" s="147">
        <v>10166</v>
      </c>
      <c r="C1661" s="138" t="s">
        <v>10109</v>
      </c>
      <c r="D1661" s="138" t="s">
        <v>10109</v>
      </c>
      <c r="E1661" s="137" t="s">
        <v>8366</v>
      </c>
      <c r="F1661" s="139"/>
      <c r="G1661" s="136">
        <v>44595301</v>
      </c>
      <c r="H1661" s="136">
        <v>3</v>
      </c>
      <c r="J1661" s="136" t="s">
        <v>8367</v>
      </c>
    </row>
    <row r="1662" spans="1:10" s="136" customFormat="1" ht="13.6" x14ac:dyDescent="0.2">
      <c r="A1662" s="136" t="s">
        <v>9942</v>
      </c>
      <c r="B1662" s="147">
        <v>10167</v>
      </c>
      <c r="C1662" s="138" t="s">
        <v>10110</v>
      </c>
      <c r="D1662" s="138" t="s">
        <v>10110</v>
      </c>
      <c r="E1662" s="137" t="s">
        <v>8366</v>
      </c>
      <c r="F1662" s="139"/>
      <c r="G1662" s="136">
        <v>83810188</v>
      </c>
      <c r="H1662" s="136">
        <v>3</v>
      </c>
      <c r="J1662" s="136" t="s">
        <v>8367</v>
      </c>
    </row>
    <row r="1663" spans="1:10" s="136" customFormat="1" ht="13.6" x14ac:dyDescent="0.2">
      <c r="A1663" s="136" t="s">
        <v>9942</v>
      </c>
      <c r="B1663" s="147">
        <v>10168</v>
      </c>
      <c r="C1663" s="138" t="s">
        <v>10111</v>
      </c>
      <c r="D1663" s="138" t="s">
        <v>10111</v>
      </c>
      <c r="E1663" s="137" t="s">
        <v>8366</v>
      </c>
      <c r="F1663" s="139"/>
      <c r="G1663" s="136">
        <v>39681562</v>
      </c>
      <c r="H1663" s="136">
        <v>3</v>
      </c>
      <c r="J1663" s="136" t="s">
        <v>8367</v>
      </c>
    </row>
    <row r="1664" spans="1:10" s="136" customFormat="1" ht="13.6" x14ac:dyDescent="0.2">
      <c r="A1664" s="136" t="s">
        <v>9942</v>
      </c>
      <c r="B1664" s="147">
        <v>10169</v>
      </c>
      <c r="C1664" s="138" t="s">
        <v>10112</v>
      </c>
      <c r="D1664" s="138" t="s">
        <v>10112</v>
      </c>
      <c r="E1664" s="137" t="s">
        <v>8366</v>
      </c>
      <c r="F1664" s="139"/>
      <c r="G1664" s="136">
        <v>95667050</v>
      </c>
      <c r="H1664" s="136">
        <v>3</v>
      </c>
      <c r="J1664" s="136" t="s">
        <v>8367</v>
      </c>
    </row>
    <row r="1665" spans="1:20" s="136" customFormat="1" ht="13.6" x14ac:dyDescent="0.2">
      <c r="A1665" s="136" t="s">
        <v>9942</v>
      </c>
      <c r="B1665" s="147">
        <v>10170</v>
      </c>
      <c r="C1665" s="138" t="s">
        <v>10113</v>
      </c>
      <c r="D1665" s="138" t="s">
        <v>10113</v>
      </c>
      <c r="E1665" s="137" t="s">
        <v>8366</v>
      </c>
      <c r="F1665" s="139"/>
      <c r="G1665" s="136">
        <v>73334529</v>
      </c>
      <c r="H1665" s="136">
        <v>3</v>
      </c>
      <c r="J1665" s="136" t="s">
        <v>8367</v>
      </c>
    </row>
    <row r="1666" spans="1:20" s="136" customFormat="1" ht="13.6" x14ac:dyDescent="0.2">
      <c r="A1666" s="136" t="s">
        <v>9942</v>
      </c>
      <c r="B1666" s="147">
        <v>10171</v>
      </c>
      <c r="C1666" s="138" t="s">
        <v>10114</v>
      </c>
      <c r="D1666" s="138" t="s">
        <v>10114</v>
      </c>
      <c r="E1666" s="137" t="s">
        <v>8366</v>
      </c>
      <c r="F1666" s="139"/>
      <c r="G1666" s="136">
        <v>99072198.000000015</v>
      </c>
      <c r="H1666" s="136">
        <v>3</v>
      </c>
      <c r="J1666" s="136" t="s">
        <v>8367</v>
      </c>
    </row>
    <row r="1667" spans="1:20" s="136" customFormat="1" ht="13.6" x14ac:dyDescent="0.2">
      <c r="A1667" s="136" t="s">
        <v>9942</v>
      </c>
      <c r="B1667" s="147">
        <v>10172</v>
      </c>
      <c r="C1667" s="138" t="s">
        <v>10115</v>
      </c>
      <c r="D1667" s="138" t="s">
        <v>10115</v>
      </c>
      <c r="E1667" s="137" t="s">
        <v>8366</v>
      </c>
      <c r="F1667" s="139"/>
      <c r="G1667" s="136">
        <v>46154731</v>
      </c>
      <c r="H1667" s="136">
        <v>3</v>
      </c>
      <c r="J1667" s="136" t="s">
        <v>8367</v>
      </c>
    </row>
    <row r="1668" spans="1:20" s="136" customFormat="1" ht="13.6" x14ac:dyDescent="0.2">
      <c r="A1668" s="136" t="s">
        <v>9942</v>
      </c>
      <c r="B1668" s="147">
        <v>10173</v>
      </c>
      <c r="C1668" s="138" t="s">
        <v>10116</v>
      </c>
      <c r="D1668" s="138" t="s">
        <v>10116</v>
      </c>
      <c r="E1668" s="137" t="s">
        <v>8366</v>
      </c>
      <c r="F1668" s="139"/>
      <c r="G1668" s="136">
        <v>60413411</v>
      </c>
      <c r="H1668" s="136">
        <v>3</v>
      </c>
      <c r="J1668" s="136" t="s">
        <v>8367</v>
      </c>
    </row>
    <row r="1669" spans="1:20" s="136" customFormat="1" ht="13.6" x14ac:dyDescent="0.2">
      <c r="A1669" s="136" t="s">
        <v>9942</v>
      </c>
      <c r="B1669" s="147">
        <v>10174</v>
      </c>
      <c r="C1669" s="138" t="s">
        <v>10117</v>
      </c>
      <c r="D1669" s="138" t="s">
        <v>10117</v>
      </c>
      <c r="E1669" s="137" t="s">
        <v>8366</v>
      </c>
      <c r="F1669" s="139"/>
      <c r="G1669" s="136">
        <v>14732089</v>
      </c>
      <c r="H1669" s="136">
        <v>3</v>
      </c>
      <c r="J1669" s="136" t="s">
        <v>8367</v>
      </c>
    </row>
    <row r="1670" spans="1:20" s="136" customFormat="1" ht="13.6" x14ac:dyDescent="0.2">
      <c r="A1670" s="136" t="s">
        <v>9942</v>
      </c>
      <c r="B1670" s="147">
        <v>10175</v>
      </c>
      <c r="C1670" s="138" t="s">
        <v>10118</v>
      </c>
      <c r="D1670" s="138" t="s">
        <v>10118</v>
      </c>
      <c r="E1670" s="137" t="s">
        <v>8366</v>
      </c>
      <c r="F1670" s="139"/>
      <c r="G1670" s="136">
        <v>259186580</v>
      </c>
      <c r="H1670" s="136">
        <v>3</v>
      </c>
      <c r="J1670" s="136" t="s">
        <v>8367</v>
      </c>
    </row>
    <row r="1671" spans="1:20" s="136" customFormat="1" ht="13.6" x14ac:dyDescent="0.2">
      <c r="A1671" s="136" t="s">
        <v>9942</v>
      </c>
      <c r="B1671" s="147">
        <v>10176</v>
      </c>
      <c r="C1671" s="138" t="s">
        <v>10119</v>
      </c>
      <c r="D1671" s="138" t="s">
        <v>10119</v>
      </c>
      <c r="E1671" s="137" t="s">
        <v>8366</v>
      </c>
      <c r="F1671" s="139"/>
      <c r="G1671" s="136">
        <v>124153248</v>
      </c>
      <c r="H1671" s="136">
        <v>3</v>
      </c>
      <c r="J1671" s="136" t="s">
        <v>8367</v>
      </c>
    </row>
    <row r="1672" spans="1:20" s="136" customFormat="1" ht="13.6" x14ac:dyDescent="0.2">
      <c r="A1672" s="136" t="s">
        <v>9942</v>
      </c>
      <c r="B1672" s="147">
        <v>10177</v>
      </c>
      <c r="C1672" s="138" t="s">
        <v>10120</v>
      </c>
      <c r="D1672" s="138" t="s">
        <v>10120</v>
      </c>
      <c r="E1672" s="137" t="s">
        <v>8366</v>
      </c>
      <c r="F1672" s="139"/>
      <c r="G1672" s="136">
        <v>25213174</v>
      </c>
      <c r="H1672" s="136">
        <v>3</v>
      </c>
      <c r="J1672" s="136" t="s">
        <v>8367</v>
      </c>
      <c r="R1672" s="136" t="s">
        <v>9961</v>
      </c>
      <c r="S1672" s="136" t="s">
        <v>8456</v>
      </c>
      <c r="T1672" s="136" t="s">
        <v>9962</v>
      </c>
    </row>
    <row r="1673" spans="1:20" s="136" customFormat="1" ht="13.6" x14ac:dyDescent="0.2">
      <c r="A1673" s="136" t="s">
        <v>9942</v>
      </c>
      <c r="B1673" s="147">
        <v>10178</v>
      </c>
      <c r="C1673" s="138" t="s">
        <v>10121</v>
      </c>
      <c r="D1673" s="138" t="s">
        <v>10121</v>
      </c>
      <c r="E1673" s="137" t="s">
        <v>8366</v>
      </c>
      <c r="F1673" s="139"/>
      <c r="G1673" s="136">
        <v>98481476</v>
      </c>
      <c r="H1673" s="136">
        <v>3</v>
      </c>
      <c r="J1673" s="136" t="s">
        <v>8367</v>
      </c>
    </row>
    <row r="1674" spans="1:20" s="136" customFormat="1" ht="13.6" x14ac:dyDescent="0.2">
      <c r="A1674" s="136" t="s">
        <v>9942</v>
      </c>
      <c r="B1674" s="147">
        <v>10179</v>
      </c>
      <c r="C1674" s="138" t="s">
        <v>10122</v>
      </c>
      <c r="D1674" s="138" t="s">
        <v>10122</v>
      </c>
      <c r="E1674" s="137" t="s">
        <v>8366</v>
      </c>
      <c r="F1674" s="139"/>
      <c r="G1674" s="136">
        <v>21335684</v>
      </c>
      <c r="H1674" s="136">
        <v>3</v>
      </c>
      <c r="J1674" s="136" t="s">
        <v>8367</v>
      </c>
    </row>
    <row r="1675" spans="1:20" s="136" customFormat="1" ht="13.6" x14ac:dyDescent="0.2">
      <c r="A1675" s="136" t="s">
        <v>9942</v>
      </c>
      <c r="B1675" s="147">
        <v>10180</v>
      </c>
      <c r="C1675" s="138" t="s">
        <v>10123</v>
      </c>
      <c r="D1675" s="138" t="s">
        <v>10123</v>
      </c>
      <c r="E1675" s="137" t="s">
        <v>8366</v>
      </c>
      <c r="F1675" s="139"/>
      <c r="G1675" s="136">
        <v>181197599.99999997</v>
      </c>
      <c r="H1675" s="136">
        <v>2</v>
      </c>
      <c r="J1675" s="136" t="s">
        <v>8367</v>
      </c>
    </row>
    <row r="1676" spans="1:20" s="136" customFormat="1" ht="13.6" x14ac:dyDescent="0.2">
      <c r="A1676" s="136" t="s">
        <v>9942</v>
      </c>
      <c r="B1676" s="147">
        <v>10181</v>
      </c>
      <c r="C1676" s="138" t="s">
        <v>10124</v>
      </c>
      <c r="D1676" s="138" t="s">
        <v>10124</v>
      </c>
      <c r="E1676" s="137" t="s">
        <v>8366</v>
      </c>
      <c r="F1676" s="139"/>
      <c r="G1676" s="136">
        <v>52833429</v>
      </c>
      <c r="H1676" s="136">
        <v>3</v>
      </c>
      <c r="J1676" s="136" t="s">
        <v>8367</v>
      </c>
    </row>
    <row r="1677" spans="1:20" s="136" customFormat="1" ht="13.6" x14ac:dyDescent="0.2">
      <c r="A1677" s="136" t="s">
        <v>9942</v>
      </c>
      <c r="B1677" s="147">
        <v>10182</v>
      </c>
      <c r="C1677" s="138" t="s">
        <v>10125</v>
      </c>
      <c r="D1677" s="138" t="s">
        <v>10125</v>
      </c>
      <c r="E1677" s="137" t="s">
        <v>8366</v>
      </c>
      <c r="F1677" s="139"/>
      <c r="G1677" s="136">
        <v>149759383</v>
      </c>
      <c r="H1677" s="136">
        <v>3</v>
      </c>
      <c r="J1677" s="136" t="s">
        <v>8367</v>
      </c>
    </row>
    <row r="1678" spans="1:20" s="136" customFormat="1" ht="13.6" x14ac:dyDescent="0.2">
      <c r="A1678" s="136" t="s">
        <v>9942</v>
      </c>
      <c r="B1678" s="147">
        <v>10183</v>
      </c>
      <c r="C1678" s="138" t="s">
        <v>10126</v>
      </c>
      <c r="D1678" s="138" t="s">
        <v>10126</v>
      </c>
      <c r="E1678" s="137" t="s">
        <v>8366</v>
      </c>
      <c r="F1678" s="139"/>
      <c r="G1678" s="136">
        <v>76598085</v>
      </c>
      <c r="H1678" s="136">
        <v>3</v>
      </c>
      <c r="J1678" s="136" t="s">
        <v>8367</v>
      </c>
    </row>
    <row r="1679" spans="1:20" s="136" customFormat="1" ht="13.6" x14ac:dyDescent="0.2">
      <c r="A1679" s="136" t="s">
        <v>9942</v>
      </c>
      <c r="B1679" s="147">
        <v>10184</v>
      </c>
      <c r="C1679" s="138" t="s">
        <v>10127</v>
      </c>
      <c r="D1679" s="138" t="s">
        <v>10127</v>
      </c>
      <c r="E1679" s="137" t="s">
        <v>8366</v>
      </c>
      <c r="F1679" s="139"/>
      <c r="G1679" s="136">
        <v>22260028.000000004</v>
      </c>
      <c r="H1679" s="136">
        <v>3</v>
      </c>
      <c r="J1679" s="136" t="s">
        <v>8367</v>
      </c>
    </row>
    <row r="1680" spans="1:20" s="136" customFormat="1" ht="13.6" x14ac:dyDescent="0.2">
      <c r="A1680" s="136" t="s">
        <v>9942</v>
      </c>
      <c r="B1680" s="147">
        <v>10185</v>
      </c>
      <c r="C1680" s="138" t="s">
        <v>10128</v>
      </c>
      <c r="D1680" s="138" t="s">
        <v>10128</v>
      </c>
      <c r="E1680" s="137" t="s">
        <v>8366</v>
      </c>
      <c r="F1680" s="139"/>
      <c r="G1680" s="136">
        <v>43292380.999999993</v>
      </c>
      <c r="H1680" s="136">
        <v>3</v>
      </c>
      <c r="J1680" s="136" t="s">
        <v>8367</v>
      </c>
    </row>
    <row r="1681" spans="1:20" s="136" customFormat="1" ht="13.6" x14ac:dyDescent="0.2">
      <c r="A1681" s="136" t="s">
        <v>9942</v>
      </c>
      <c r="B1681" s="147">
        <v>10186</v>
      </c>
      <c r="C1681" s="138" t="s">
        <v>10129</v>
      </c>
      <c r="D1681" s="138" t="s">
        <v>10129</v>
      </c>
      <c r="E1681" s="137" t="s">
        <v>8366</v>
      </c>
      <c r="F1681" s="139"/>
      <c r="G1681" s="136">
        <v>139545806</v>
      </c>
      <c r="H1681" s="136">
        <v>3</v>
      </c>
      <c r="J1681" s="136" t="s">
        <v>8367</v>
      </c>
    </row>
    <row r="1682" spans="1:20" s="136" customFormat="1" ht="13.6" x14ac:dyDescent="0.2">
      <c r="A1682" s="136" t="s">
        <v>9942</v>
      </c>
      <c r="B1682" s="147">
        <v>10187</v>
      </c>
      <c r="C1682" s="138" t="s">
        <v>10130</v>
      </c>
      <c r="D1682" s="138" t="s">
        <v>10130</v>
      </c>
      <c r="E1682" s="137" t="s">
        <v>8366</v>
      </c>
      <c r="F1682" s="139"/>
      <c r="G1682" s="136">
        <v>11550079</v>
      </c>
      <c r="H1682" s="136">
        <v>3</v>
      </c>
      <c r="J1682" s="136" t="s">
        <v>8367</v>
      </c>
    </row>
    <row r="1683" spans="1:20" s="136" customFormat="1" ht="13.6" x14ac:dyDescent="0.2">
      <c r="A1683" s="136" t="s">
        <v>9942</v>
      </c>
      <c r="B1683" s="147">
        <v>10188</v>
      </c>
      <c r="C1683" s="138" t="s">
        <v>10131</v>
      </c>
      <c r="D1683" s="138" t="s">
        <v>10131</v>
      </c>
      <c r="E1683" s="137" t="s">
        <v>8366</v>
      </c>
      <c r="F1683" s="139"/>
      <c r="G1683" s="136">
        <v>19066166</v>
      </c>
      <c r="H1683" s="136">
        <v>3</v>
      </c>
      <c r="J1683" s="136" t="s">
        <v>8367</v>
      </c>
    </row>
    <row r="1684" spans="1:20" s="136" customFormat="1" ht="13.6" x14ac:dyDescent="0.2">
      <c r="A1684" s="136" t="s">
        <v>9942</v>
      </c>
      <c r="B1684" s="147">
        <v>10189</v>
      </c>
      <c r="C1684" s="138" t="s">
        <v>10132</v>
      </c>
      <c r="D1684" s="138" t="s">
        <v>10132</v>
      </c>
      <c r="E1684" s="137" t="s">
        <v>8366</v>
      </c>
      <c r="F1684" s="139"/>
      <c r="G1684" s="136">
        <v>94538098.000000015</v>
      </c>
      <c r="H1684" s="136">
        <v>3</v>
      </c>
      <c r="J1684" s="136" t="s">
        <v>8367</v>
      </c>
    </row>
    <row r="1685" spans="1:20" s="136" customFormat="1" ht="13.6" x14ac:dyDescent="0.2">
      <c r="A1685" s="136" t="s">
        <v>9942</v>
      </c>
      <c r="B1685" s="147">
        <v>10190</v>
      </c>
      <c r="C1685" s="138" t="s">
        <v>10133</v>
      </c>
      <c r="D1685" s="138" t="s">
        <v>10133</v>
      </c>
      <c r="E1685" s="137" t="s">
        <v>8366</v>
      </c>
      <c r="F1685" s="139"/>
      <c r="G1685" s="136">
        <v>221882667</v>
      </c>
      <c r="H1685" s="136">
        <v>3</v>
      </c>
      <c r="J1685" s="136" t="s">
        <v>8367</v>
      </c>
    </row>
    <row r="1686" spans="1:20" s="136" customFormat="1" ht="13.6" x14ac:dyDescent="0.2">
      <c r="A1686" s="136" t="s">
        <v>9942</v>
      </c>
      <c r="B1686" s="147">
        <v>10191</v>
      </c>
      <c r="C1686" s="138" t="s">
        <v>10134</v>
      </c>
      <c r="D1686" s="138" t="s">
        <v>10134</v>
      </c>
      <c r="E1686" s="137" t="s">
        <v>8366</v>
      </c>
      <c r="F1686" s="139"/>
      <c r="G1686" s="136">
        <v>12150043</v>
      </c>
      <c r="H1686" s="136">
        <v>3</v>
      </c>
      <c r="J1686" s="136" t="s">
        <v>8367</v>
      </c>
    </row>
    <row r="1687" spans="1:20" s="136" customFormat="1" ht="13.6" x14ac:dyDescent="0.2">
      <c r="A1687" s="136" t="s">
        <v>9942</v>
      </c>
      <c r="B1687" s="147">
        <v>10192</v>
      </c>
      <c r="C1687" s="138" t="s">
        <v>10135</v>
      </c>
      <c r="D1687" s="138" t="s">
        <v>10135</v>
      </c>
      <c r="E1687" s="137" t="s">
        <v>8366</v>
      </c>
      <c r="F1687" s="139"/>
      <c r="G1687" s="136">
        <v>63832287</v>
      </c>
      <c r="H1687" s="136">
        <v>3</v>
      </c>
      <c r="J1687" s="136" t="s">
        <v>8367</v>
      </c>
    </row>
    <row r="1688" spans="1:20" s="136" customFormat="1" ht="13.6" x14ac:dyDescent="0.2">
      <c r="A1688" s="136" t="s">
        <v>9942</v>
      </c>
      <c r="B1688" s="147">
        <v>10193</v>
      </c>
      <c r="C1688" s="138" t="s">
        <v>10136</v>
      </c>
      <c r="D1688" s="138" t="s">
        <v>10136</v>
      </c>
      <c r="E1688" s="137" t="s">
        <v>8366</v>
      </c>
      <c r="F1688" s="139"/>
      <c r="G1688" s="136">
        <v>28776382</v>
      </c>
      <c r="H1688" s="136">
        <v>3</v>
      </c>
      <c r="J1688" s="136" t="s">
        <v>8367</v>
      </c>
      <c r="R1688" s="136" t="s">
        <v>9961</v>
      </c>
      <c r="S1688" s="136" t="s">
        <v>8456</v>
      </c>
      <c r="T1688" s="136" t="s">
        <v>9962</v>
      </c>
    </row>
    <row r="1689" spans="1:20" s="136" customFormat="1" ht="13.6" x14ac:dyDescent="0.2">
      <c r="A1689" s="136" t="s">
        <v>9942</v>
      </c>
      <c r="B1689" s="147">
        <v>10194</v>
      </c>
      <c r="C1689" s="138" t="s">
        <v>10137</v>
      </c>
      <c r="D1689" s="138" t="s">
        <v>10137</v>
      </c>
      <c r="E1689" s="137" t="s">
        <v>8366</v>
      </c>
      <c r="F1689" s="139"/>
      <c r="G1689" s="136">
        <v>30813148</v>
      </c>
      <c r="H1689" s="136">
        <v>3</v>
      </c>
      <c r="J1689" s="136" t="s">
        <v>8367</v>
      </c>
    </row>
    <row r="1690" spans="1:20" s="136" customFormat="1" ht="13.6" x14ac:dyDescent="0.2">
      <c r="A1690" s="136" t="s">
        <v>9942</v>
      </c>
      <c r="B1690" s="147">
        <v>10195</v>
      </c>
      <c r="C1690" s="138" t="s">
        <v>10138</v>
      </c>
      <c r="D1690" s="138" t="s">
        <v>10138</v>
      </c>
      <c r="E1690" s="137" t="s">
        <v>8366</v>
      </c>
      <c r="F1690" s="139"/>
      <c r="G1690" s="136">
        <v>649530000</v>
      </c>
      <c r="H1690" s="136">
        <v>2</v>
      </c>
      <c r="J1690" s="136" t="s">
        <v>8367</v>
      </c>
    </row>
    <row r="1691" spans="1:20" s="136" customFormat="1" ht="13.6" x14ac:dyDescent="0.2">
      <c r="A1691" s="136" t="s">
        <v>9942</v>
      </c>
      <c r="B1691" s="147">
        <v>10196</v>
      </c>
      <c r="C1691" s="138" t="s">
        <v>10139</v>
      </c>
      <c r="D1691" s="138" t="s">
        <v>10139</v>
      </c>
      <c r="E1691" s="137" t="s">
        <v>8366</v>
      </c>
      <c r="F1691" s="139"/>
      <c r="G1691" s="136">
        <v>8102130</v>
      </c>
      <c r="H1691" s="136">
        <v>3</v>
      </c>
      <c r="J1691" s="136" t="s">
        <v>8367</v>
      </c>
    </row>
    <row r="1692" spans="1:20" s="136" customFormat="1" ht="13.6" x14ac:dyDescent="0.2">
      <c r="A1692" s="136" t="s">
        <v>9942</v>
      </c>
      <c r="B1692" s="147">
        <v>10197</v>
      </c>
      <c r="C1692" s="138" t="s">
        <v>10140</v>
      </c>
      <c r="D1692" s="138" t="s">
        <v>10140</v>
      </c>
      <c r="E1692" s="137" t="s">
        <v>8366</v>
      </c>
      <c r="F1692" s="139"/>
      <c r="G1692" s="136">
        <v>18813332</v>
      </c>
      <c r="H1692" s="136">
        <v>3</v>
      </c>
      <c r="J1692" s="136" t="s">
        <v>8367</v>
      </c>
    </row>
    <row r="1693" spans="1:20" s="136" customFormat="1" ht="13.6" x14ac:dyDescent="0.2">
      <c r="A1693" s="136" t="s">
        <v>9942</v>
      </c>
      <c r="B1693" s="147">
        <v>10198</v>
      </c>
      <c r="C1693" s="138" t="s">
        <v>10141</v>
      </c>
      <c r="D1693" s="138" t="s">
        <v>10141</v>
      </c>
      <c r="E1693" s="137" t="s">
        <v>8366</v>
      </c>
      <c r="F1693" s="139"/>
      <c r="G1693" s="136">
        <v>27140813</v>
      </c>
      <c r="H1693" s="136">
        <v>3</v>
      </c>
      <c r="J1693" s="136" t="s">
        <v>8367</v>
      </c>
    </row>
    <row r="1694" spans="1:20" s="136" customFormat="1" ht="13.6" x14ac:dyDescent="0.2">
      <c r="A1694" s="136" t="s">
        <v>9942</v>
      </c>
      <c r="B1694" s="147">
        <v>10199</v>
      </c>
      <c r="C1694" s="138" t="s">
        <v>10142</v>
      </c>
      <c r="D1694" s="138" t="s">
        <v>10142</v>
      </c>
      <c r="E1694" s="137" t="s">
        <v>8366</v>
      </c>
      <c r="F1694" s="139"/>
      <c r="G1694" s="136">
        <v>25598158</v>
      </c>
      <c r="H1694" s="136">
        <v>3</v>
      </c>
      <c r="J1694" s="136" t="s">
        <v>8367</v>
      </c>
    </row>
    <row r="1695" spans="1:20" s="136" customFormat="1" ht="13.6" x14ac:dyDescent="0.2">
      <c r="A1695" s="136" t="s">
        <v>9942</v>
      </c>
      <c r="B1695" s="147">
        <v>10200</v>
      </c>
      <c r="C1695" s="138" t="s">
        <v>10143</v>
      </c>
      <c r="D1695" s="138" t="s">
        <v>10143</v>
      </c>
      <c r="E1695" s="137" t="s">
        <v>8366</v>
      </c>
      <c r="F1695" s="139"/>
      <c r="G1695" s="136">
        <v>72901939</v>
      </c>
      <c r="H1695" s="136">
        <v>3</v>
      </c>
      <c r="J1695" s="136" t="s">
        <v>8367</v>
      </c>
    </row>
    <row r="1696" spans="1:20" s="136" customFormat="1" ht="13.6" x14ac:dyDescent="0.2">
      <c r="A1696" s="136" t="s">
        <v>9942</v>
      </c>
      <c r="B1696" s="147">
        <v>10201</v>
      </c>
      <c r="C1696" s="138" t="s">
        <v>10144</v>
      </c>
      <c r="D1696" s="138" t="s">
        <v>10144</v>
      </c>
      <c r="E1696" s="137" t="s">
        <v>8366</v>
      </c>
      <c r="F1696" s="139"/>
      <c r="G1696" s="136">
        <v>9952400</v>
      </c>
      <c r="H1696" s="136">
        <v>3</v>
      </c>
      <c r="J1696" s="136" t="s">
        <v>8367</v>
      </c>
    </row>
    <row r="1697" spans="1:10" s="136" customFormat="1" ht="13.6" x14ac:dyDescent="0.2">
      <c r="A1697" s="136" t="s">
        <v>9942</v>
      </c>
      <c r="B1697" s="147">
        <v>10202</v>
      </c>
      <c r="C1697" s="138" t="s">
        <v>10145</v>
      </c>
      <c r="D1697" s="138" t="s">
        <v>10145</v>
      </c>
      <c r="E1697" s="137" t="s">
        <v>8366</v>
      </c>
      <c r="F1697" s="139"/>
      <c r="G1697" s="136">
        <v>42097912</v>
      </c>
      <c r="H1697" s="136">
        <v>3</v>
      </c>
      <c r="J1697" s="136" t="s">
        <v>8367</v>
      </c>
    </row>
    <row r="1698" spans="1:10" s="136" customFormat="1" ht="13.6" x14ac:dyDescent="0.2">
      <c r="A1698" s="136" t="s">
        <v>9942</v>
      </c>
      <c r="B1698" s="147">
        <v>10203</v>
      </c>
      <c r="C1698" s="138" t="s">
        <v>10146</v>
      </c>
      <c r="D1698" s="138" t="s">
        <v>10146</v>
      </c>
      <c r="E1698" s="137" t="s">
        <v>8366</v>
      </c>
      <c r="F1698" s="139"/>
      <c r="G1698" s="136">
        <v>594833948</v>
      </c>
      <c r="H1698" s="136">
        <v>2</v>
      </c>
      <c r="J1698" s="136" t="s">
        <v>8367</v>
      </c>
    </row>
    <row r="1699" spans="1:10" s="136" customFormat="1" ht="13.6" x14ac:dyDescent="0.2">
      <c r="A1699" s="136" t="s">
        <v>9942</v>
      </c>
      <c r="B1699" s="147">
        <v>10204</v>
      </c>
      <c r="C1699" s="138" t="s">
        <v>10147</v>
      </c>
      <c r="D1699" s="138" t="s">
        <v>10147</v>
      </c>
      <c r="E1699" s="137" t="s">
        <v>8366</v>
      </c>
      <c r="F1699" s="139"/>
      <c r="G1699" s="136">
        <v>46954326</v>
      </c>
      <c r="H1699" s="136">
        <v>3</v>
      </c>
      <c r="J1699" s="136" t="s">
        <v>8367</v>
      </c>
    </row>
    <row r="1700" spans="1:10" s="136" customFormat="1" ht="13.6" x14ac:dyDescent="0.2">
      <c r="A1700" s="136" t="s">
        <v>9942</v>
      </c>
      <c r="B1700" s="147">
        <v>10205</v>
      </c>
      <c r="C1700" s="138" t="s">
        <v>10148</v>
      </c>
      <c r="D1700" s="138" t="s">
        <v>10148</v>
      </c>
      <c r="E1700" s="137" t="s">
        <v>8366</v>
      </c>
      <c r="F1700" s="139"/>
      <c r="G1700" s="136">
        <v>196974718</v>
      </c>
      <c r="H1700" s="136">
        <v>3</v>
      </c>
      <c r="J1700" s="136" t="s">
        <v>8367</v>
      </c>
    </row>
    <row r="1701" spans="1:10" s="136" customFormat="1" ht="13.6" x14ac:dyDescent="0.2">
      <c r="A1701" s="136" t="s">
        <v>9942</v>
      </c>
      <c r="B1701" s="147">
        <v>10206</v>
      </c>
      <c r="C1701" s="138" t="s">
        <v>10149</v>
      </c>
      <c r="D1701" s="138" t="s">
        <v>10149</v>
      </c>
      <c r="E1701" s="137" t="s">
        <v>8366</v>
      </c>
      <c r="F1701" s="139"/>
      <c r="G1701" s="136">
        <v>28002345</v>
      </c>
      <c r="H1701" s="136">
        <v>3</v>
      </c>
      <c r="J1701" s="136" t="s">
        <v>8367</v>
      </c>
    </row>
    <row r="1702" spans="1:10" s="136" customFormat="1" ht="13.6" x14ac:dyDescent="0.2">
      <c r="A1702" s="136" t="s">
        <v>9942</v>
      </c>
      <c r="B1702" s="147">
        <v>10207</v>
      </c>
      <c r="C1702" s="138" t="s">
        <v>10150</v>
      </c>
      <c r="D1702" s="138" t="s">
        <v>10150</v>
      </c>
      <c r="E1702" s="137" t="s">
        <v>8366</v>
      </c>
      <c r="F1702" s="139"/>
      <c r="G1702" s="136">
        <v>56923706</v>
      </c>
      <c r="H1702" s="136">
        <v>3</v>
      </c>
      <c r="J1702" s="136" t="s">
        <v>8367</v>
      </c>
    </row>
    <row r="1703" spans="1:10" s="136" customFormat="1" ht="13.6" x14ac:dyDescent="0.2">
      <c r="A1703" s="136" t="s">
        <v>9942</v>
      </c>
      <c r="B1703" s="147">
        <v>10208</v>
      </c>
      <c r="C1703" s="138" t="s">
        <v>10151</v>
      </c>
      <c r="D1703" s="138" t="s">
        <v>10151</v>
      </c>
      <c r="E1703" s="137" t="s">
        <v>8366</v>
      </c>
      <c r="F1703" s="139"/>
      <c r="G1703" s="136">
        <v>57291184</v>
      </c>
      <c r="H1703" s="136">
        <v>3</v>
      </c>
      <c r="J1703" s="136" t="s">
        <v>8367</v>
      </c>
    </row>
    <row r="1704" spans="1:10" s="136" customFormat="1" ht="13.6" x14ac:dyDescent="0.2">
      <c r="A1704" s="136" t="s">
        <v>9942</v>
      </c>
      <c r="B1704" s="147">
        <v>10209</v>
      </c>
      <c r="C1704" s="138" t="s">
        <v>10152</v>
      </c>
      <c r="D1704" s="138" t="s">
        <v>10152</v>
      </c>
      <c r="E1704" s="137" t="s">
        <v>8366</v>
      </c>
      <c r="F1704" s="139"/>
      <c r="G1704" s="136">
        <v>46469011</v>
      </c>
      <c r="H1704" s="136">
        <v>3</v>
      </c>
      <c r="J1704" s="136" t="s">
        <v>8367</v>
      </c>
    </row>
    <row r="1705" spans="1:10" s="136" customFormat="1" ht="13.6" x14ac:dyDescent="0.2">
      <c r="A1705" s="136" t="s">
        <v>9942</v>
      </c>
      <c r="B1705" s="147">
        <v>10210</v>
      </c>
      <c r="C1705" s="138" t="s">
        <v>10153</v>
      </c>
      <c r="D1705" s="138" t="s">
        <v>10153</v>
      </c>
      <c r="E1705" s="137" t="s">
        <v>8366</v>
      </c>
      <c r="F1705" s="139"/>
      <c r="G1705" s="136">
        <v>73086848</v>
      </c>
      <c r="H1705" s="136">
        <v>3</v>
      </c>
      <c r="J1705" s="136" t="s">
        <v>8367</v>
      </c>
    </row>
    <row r="1706" spans="1:10" s="136" customFormat="1" ht="13.6" x14ac:dyDescent="0.2">
      <c r="A1706" s="136" t="s">
        <v>9942</v>
      </c>
      <c r="B1706" s="147">
        <v>10211</v>
      </c>
      <c r="C1706" s="138" t="s">
        <v>10154</v>
      </c>
      <c r="D1706" s="138" t="s">
        <v>10154</v>
      </c>
      <c r="E1706" s="137" t="s">
        <v>8366</v>
      </c>
      <c r="F1706" s="139"/>
      <c r="G1706" s="136">
        <v>43619120.999999993</v>
      </c>
      <c r="H1706" s="136">
        <v>3</v>
      </c>
      <c r="J1706" s="136" t="s">
        <v>8367</v>
      </c>
    </row>
    <row r="1707" spans="1:10" s="136" customFormat="1" ht="13.6" x14ac:dyDescent="0.2">
      <c r="A1707" s="136" t="s">
        <v>9942</v>
      </c>
      <c r="B1707" s="147">
        <v>10212</v>
      </c>
      <c r="C1707" s="138" t="s">
        <v>10155</v>
      </c>
      <c r="D1707" s="138" t="s">
        <v>10155</v>
      </c>
      <c r="E1707" s="137" t="s">
        <v>8366</v>
      </c>
      <c r="F1707" s="139"/>
      <c r="G1707" s="136">
        <v>129657238</v>
      </c>
      <c r="H1707" s="136">
        <v>3</v>
      </c>
      <c r="J1707" s="136" t="s">
        <v>8367</v>
      </c>
    </row>
    <row r="1708" spans="1:10" s="136" customFormat="1" ht="13.6" x14ac:dyDescent="0.2">
      <c r="A1708" s="136" t="s">
        <v>9942</v>
      </c>
      <c r="B1708" s="147">
        <v>10213</v>
      </c>
      <c r="C1708" s="138" t="s">
        <v>10156</v>
      </c>
      <c r="D1708" s="138" t="s">
        <v>10156</v>
      </c>
      <c r="E1708" s="137" t="s">
        <v>8366</v>
      </c>
      <c r="F1708" s="139"/>
      <c r="G1708" s="136">
        <v>242401578.99999997</v>
      </c>
      <c r="H1708" s="136">
        <v>3</v>
      </c>
      <c r="J1708" s="136" t="s">
        <v>8367</v>
      </c>
    </row>
    <row r="1709" spans="1:10" s="136" customFormat="1" ht="13.6" x14ac:dyDescent="0.2">
      <c r="A1709" s="136" t="s">
        <v>9942</v>
      </c>
      <c r="B1709" s="147">
        <v>10214</v>
      </c>
      <c r="C1709" s="138" t="s">
        <v>10157</v>
      </c>
      <c r="D1709" s="138" t="s">
        <v>10157</v>
      </c>
      <c r="E1709" s="137" t="s">
        <v>8366</v>
      </c>
      <c r="F1709" s="139"/>
      <c r="G1709" s="136">
        <v>24993541</v>
      </c>
      <c r="H1709" s="136">
        <v>3</v>
      </c>
      <c r="J1709" s="136" t="s">
        <v>8367</v>
      </c>
    </row>
    <row r="1710" spans="1:10" s="136" customFormat="1" ht="13.6" x14ac:dyDescent="0.2">
      <c r="A1710" s="136" t="s">
        <v>9942</v>
      </c>
      <c r="B1710" s="147">
        <v>10215</v>
      </c>
      <c r="C1710" s="138" t="s">
        <v>10158</v>
      </c>
      <c r="D1710" s="138" t="s">
        <v>10158</v>
      </c>
      <c r="E1710" s="137" t="s">
        <v>8366</v>
      </c>
      <c r="F1710" s="139"/>
      <c r="G1710" s="136">
        <v>46826834</v>
      </c>
      <c r="H1710" s="136">
        <v>3</v>
      </c>
      <c r="J1710" s="136" t="s">
        <v>8367</v>
      </c>
    </row>
    <row r="1711" spans="1:10" s="136" customFormat="1" ht="13.6" x14ac:dyDescent="0.2">
      <c r="A1711" s="136" t="s">
        <v>9942</v>
      </c>
      <c r="B1711" s="147">
        <v>10216</v>
      </c>
      <c r="C1711" s="138" t="s">
        <v>10159</v>
      </c>
      <c r="D1711" s="138" t="s">
        <v>10159</v>
      </c>
      <c r="E1711" s="137" t="s">
        <v>8366</v>
      </c>
      <c r="F1711" s="139"/>
      <c r="G1711" s="136">
        <v>133563396</v>
      </c>
      <c r="H1711" s="136">
        <v>3</v>
      </c>
      <c r="J1711" s="136" t="s">
        <v>8367</v>
      </c>
    </row>
    <row r="1712" spans="1:10" s="136" customFormat="1" ht="13.6" x14ac:dyDescent="0.2">
      <c r="A1712" s="136" t="s">
        <v>9942</v>
      </c>
      <c r="B1712" s="147">
        <v>10217</v>
      </c>
      <c r="C1712" s="138" t="s">
        <v>10160</v>
      </c>
      <c r="D1712" s="138" t="s">
        <v>10160</v>
      </c>
      <c r="E1712" s="137" t="s">
        <v>8366</v>
      </c>
      <c r="F1712" s="139"/>
      <c r="G1712" s="136">
        <v>36818282</v>
      </c>
      <c r="H1712" s="136">
        <v>3</v>
      </c>
      <c r="J1712" s="136" t="s">
        <v>8367</v>
      </c>
    </row>
    <row r="1713" spans="1:20" s="136" customFormat="1" ht="13.6" x14ac:dyDescent="0.2">
      <c r="A1713" s="136" t="s">
        <v>9942</v>
      </c>
      <c r="B1713" s="147">
        <v>10218</v>
      </c>
      <c r="C1713" s="138" t="s">
        <v>10161</v>
      </c>
      <c r="D1713" s="138" t="s">
        <v>10161</v>
      </c>
      <c r="E1713" s="137" t="s">
        <v>8366</v>
      </c>
      <c r="F1713" s="139"/>
      <c r="G1713" s="136">
        <v>170275445</v>
      </c>
      <c r="H1713" s="136">
        <v>3</v>
      </c>
      <c r="J1713" s="136" t="s">
        <v>8367</v>
      </c>
    </row>
    <row r="1714" spans="1:20" s="136" customFormat="1" ht="13.6" x14ac:dyDescent="0.2">
      <c r="A1714" s="136" t="s">
        <v>9942</v>
      </c>
      <c r="B1714" s="147">
        <v>10219</v>
      </c>
      <c r="C1714" s="138" t="s">
        <v>10162</v>
      </c>
      <c r="D1714" s="138" t="s">
        <v>10162</v>
      </c>
      <c r="E1714" s="137" t="s">
        <v>8366</v>
      </c>
      <c r="F1714" s="139"/>
      <c r="G1714" s="136">
        <v>186961744</v>
      </c>
      <c r="H1714" s="136">
        <v>3</v>
      </c>
      <c r="J1714" s="136" t="s">
        <v>8367</v>
      </c>
    </row>
    <row r="1715" spans="1:20" s="136" customFormat="1" ht="13.6" x14ac:dyDescent="0.2">
      <c r="A1715" s="136" t="s">
        <v>9942</v>
      </c>
      <c r="B1715" s="147">
        <v>10901</v>
      </c>
      <c r="C1715" s="138" t="s">
        <v>10163</v>
      </c>
      <c r="D1715" s="138" t="s">
        <v>10163</v>
      </c>
      <c r="E1715" s="137" t="s">
        <v>8366</v>
      </c>
      <c r="F1715" s="139"/>
      <c r="G1715" s="136">
        <v>40441900</v>
      </c>
      <c r="H1715" s="136">
        <v>3</v>
      </c>
      <c r="J1715" s="136" t="s">
        <v>8367</v>
      </c>
    </row>
    <row r="1716" spans="1:20" s="136" customFormat="1" ht="13.6" x14ac:dyDescent="0.2">
      <c r="A1716" s="136" t="s">
        <v>9942</v>
      </c>
      <c r="B1716" s="147">
        <v>10902</v>
      </c>
      <c r="C1716" s="137" t="s">
        <v>10164</v>
      </c>
      <c r="D1716" s="137" t="s">
        <v>10164</v>
      </c>
      <c r="E1716" s="137" t="s">
        <v>8366</v>
      </c>
      <c r="F1716" s="139"/>
      <c r="G1716" s="136">
        <v>22375700</v>
      </c>
      <c r="H1716" s="136">
        <v>3</v>
      </c>
      <c r="J1716" s="136" t="s">
        <v>8367</v>
      </c>
    </row>
    <row r="1717" spans="1:20" s="136" customFormat="1" ht="13.6" x14ac:dyDescent="0.2">
      <c r="A1717" s="136" t="s">
        <v>9942</v>
      </c>
      <c r="B1717" s="147">
        <v>10903</v>
      </c>
      <c r="C1717" s="137" t="s">
        <v>10165</v>
      </c>
      <c r="D1717" s="137" t="s">
        <v>10165</v>
      </c>
      <c r="E1717" s="137" t="s">
        <v>8366</v>
      </c>
      <c r="F1717" s="139"/>
      <c r="G1717" s="136">
        <v>14291900</v>
      </c>
      <c r="H1717" s="136">
        <v>3</v>
      </c>
      <c r="J1717" s="136" t="s">
        <v>8367</v>
      </c>
    </row>
    <row r="1718" spans="1:20" s="136" customFormat="1" ht="13.6" x14ac:dyDescent="0.2">
      <c r="A1718" s="136" t="s">
        <v>9942</v>
      </c>
      <c r="B1718" s="147">
        <v>10904</v>
      </c>
      <c r="C1718" s="137" t="s">
        <v>10166</v>
      </c>
      <c r="D1718" s="137" t="s">
        <v>10166</v>
      </c>
      <c r="E1718" s="137" t="s">
        <v>8366</v>
      </c>
      <c r="F1718" s="139"/>
      <c r="G1718" s="136">
        <v>23933900</v>
      </c>
      <c r="H1718" s="136">
        <v>3</v>
      </c>
      <c r="J1718" s="136" t="s">
        <v>8367</v>
      </c>
    </row>
    <row r="1719" spans="1:20" s="136" customFormat="1" ht="13.6" x14ac:dyDescent="0.2">
      <c r="A1719" s="136" t="s">
        <v>9942</v>
      </c>
      <c r="B1719" s="147">
        <v>10905</v>
      </c>
      <c r="C1719" s="137" t="s">
        <v>10167</v>
      </c>
      <c r="D1719" s="137" t="s">
        <v>10167</v>
      </c>
      <c r="E1719" s="137" t="s">
        <v>8366</v>
      </c>
      <c r="F1719" s="139"/>
      <c r="G1719" s="136">
        <v>23275800</v>
      </c>
      <c r="H1719" s="136">
        <v>3</v>
      </c>
      <c r="J1719" s="136" t="s">
        <v>8367</v>
      </c>
    </row>
    <row r="1720" spans="1:20" s="136" customFormat="1" ht="13.6" x14ac:dyDescent="0.2">
      <c r="A1720" s="136" t="s">
        <v>10168</v>
      </c>
      <c r="B1720" s="147">
        <v>11001</v>
      </c>
      <c r="C1720" s="138" t="s">
        <v>10169</v>
      </c>
      <c r="D1720" s="138" t="s">
        <v>10169</v>
      </c>
      <c r="E1720" s="137" t="s">
        <v>8366</v>
      </c>
      <c r="F1720" s="139"/>
      <c r="G1720" s="136">
        <v>479073700</v>
      </c>
      <c r="H1720" s="136">
        <v>2</v>
      </c>
      <c r="J1720" s="136" t="s">
        <v>8367</v>
      </c>
    </row>
    <row r="1721" spans="1:20" s="136" customFormat="1" ht="13.6" x14ac:dyDescent="0.2">
      <c r="A1721" s="136" t="s">
        <v>10168</v>
      </c>
      <c r="B1721" s="147">
        <v>11002</v>
      </c>
      <c r="C1721" s="138" t="s">
        <v>10170</v>
      </c>
      <c r="D1721" s="138" t="s">
        <v>10170</v>
      </c>
      <c r="E1721" s="137" t="s">
        <v>8366</v>
      </c>
      <c r="F1721" s="139"/>
      <c r="G1721" s="136">
        <v>46894901</v>
      </c>
      <c r="H1721" s="136">
        <v>2</v>
      </c>
      <c r="J1721" s="136" t="s">
        <v>8367</v>
      </c>
    </row>
    <row r="1722" spans="1:20" s="136" customFormat="1" ht="13.6" x14ac:dyDescent="0.2">
      <c r="A1722" s="136" t="s">
        <v>10168</v>
      </c>
      <c r="B1722" s="147">
        <v>11003</v>
      </c>
      <c r="C1722" s="138" t="s">
        <v>10171</v>
      </c>
      <c r="D1722" s="138" t="s">
        <v>10171</v>
      </c>
      <c r="E1722" s="137" t="s">
        <v>8366</v>
      </c>
      <c r="F1722" s="139"/>
      <c r="G1722" s="136">
        <v>26605170</v>
      </c>
      <c r="H1722" s="136">
        <v>3</v>
      </c>
      <c r="J1722" s="136" t="s">
        <v>8367</v>
      </c>
    </row>
    <row r="1723" spans="1:20" s="136" customFormat="1" ht="13.6" x14ac:dyDescent="0.2">
      <c r="A1723" s="136" t="s">
        <v>10168</v>
      </c>
      <c r="B1723" s="147">
        <v>11004</v>
      </c>
      <c r="C1723" s="138" t="s">
        <v>10172</v>
      </c>
      <c r="D1723" s="138" t="s">
        <v>10172</v>
      </c>
      <c r="E1723" s="137" t="s">
        <v>8366</v>
      </c>
      <c r="F1723" s="139"/>
      <c r="G1723" s="136">
        <v>85800552</v>
      </c>
      <c r="H1723" s="136">
        <v>1</v>
      </c>
      <c r="J1723" s="136" t="s">
        <v>8456</v>
      </c>
      <c r="L1723" s="136" t="s">
        <v>10173</v>
      </c>
      <c r="M1723" s="136" t="s">
        <v>8367</v>
      </c>
      <c r="N1723" s="136" t="s">
        <v>10172</v>
      </c>
      <c r="R1723" s="136" t="s">
        <v>10174</v>
      </c>
      <c r="S1723" s="136" t="s">
        <v>8367</v>
      </c>
      <c r="T1723" s="136" t="s">
        <v>10175</v>
      </c>
    </row>
    <row r="1724" spans="1:20" s="136" customFormat="1" ht="13.6" x14ac:dyDescent="0.2">
      <c r="A1724" s="136" t="s">
        <v>10168</v>
      </c>
      <c r="B1724" s="147">
        <v>11005</v>
      </c>
      <c r="C1724" s="138" t="s">
        <v>10176</v>
      </c>
      <c r="D1724" s="138" t="s">
        <v>10176</v>
      </c>
      <c r="E1724" s="137" t="s">
        <v>8366</v>
      </c>
      <c r="F1724" s="139"/>
      <c r="G1724" s="136">
        <v>134047099.99999999</v>
      </c>
      <c r="H1724" s="136">
        <v>3</v>
      </c>
      <c r="J1724" s="136" t="s">
        <v>8367</v>
      </c>
    </row>
    <row r="1725" spans="1:20" s="136" customFormat="1" ht="13.6" x14ac:dyDescent="0.2">
      <c r="A1725" s="136" t="s">
        <v>10168</v>
      </c>
      <c r="B1725" s="147">
        <v>11006</v>
      </c>
      <c r="C1725" s="138" t="s">
        <v>10177</v>
      </c>
      <c r="D1725" s="138" t="s">
        <v>10177</v>
      </c>
      <c r="E1725" s="137" t="s">
        <v>8366</v>
      </c>
      <c r="F1725" s="139"/>
      <c r="G1725" s="136">
        <v>526807600</v>
      </c>
      <c r="H1725" s="136">
        <v>2</v>
      </c>
      <c r="J1725" s="136" t="s">
        <v>8367</v>
      </c>
    </row>
    <row r="1726" spans="1:20" s="136" customFormat="1" ht="13.6" x14ac:dyDescent="0.2">
      <c r="A1726" s="136" t="s">
        <v>10168</v>
      </c>
      <c r="B1726" s="147">
        <v>11007</v>
      </c>
      <c r="C1726" s="138" t="s">
        <v>10178</v>
      </c>
      <c r="D1726" s="138" t="s">
        <v>10178</v>
      </c>
      <c r="E1726" s="137" t="s">
        <v>8366</v>
      </c>
      <c r="F1726" s="139"/>
      <c r="G1726" s="136">
        <v>143205800</v>
      </c>
      <c r="H1726" s="136">
        <v>2</v>
      </c>
      <c r="J1726" s="136" t="s">
        <v>8456</v>
      </c>
    </row>
    <row r="1727" spans="1:20" s="136" customFormat="1" ht="13.6" x14ac:dyDescent="0.2">
      <c r="A1727" s="136" t="s">
        <v>10168</v>
      </c>
      <c r="B1727" s="147">
        <v>11008</v>
      </c>
      <c r="C1727" s="138" t="s">
        <v>10179</v>
      </c>
      <c r="D1727" s="138" t="s">
        <v>10179</v>
      </c>
      <c r="E1727" s="137" t="s">
        <v>8366</v>
      </c>
      <c r="F1727" s="139"/>
      <c r="G1727" s="136">
        <v>330466200</v>
      </c>
      <c r="H1727" s="136">
        <v>2</v>
      </c>
      <c r="J1727" s="136" t="s">
        <v>8456</v>
      </c>
      <c r="R1727" s="136" t="s">
        <v>10174</v>
      </c>
      <c r="S1727" s="136" t="s">
        <v>8367</v>
      </c>
      <c r="T1727" s="136" t="s">
        <v>10175</v>
      </c>
    </row>
    <row r="1728" spans="1:20" s="136" customFormat="1" ht="13.6" x14ac:dyDescent="0.2">
      <c r="A1728" s="136" t="s">
        <v>10168</v>
      </c>
      <c r="B1728" s="147">
        <v>11009</v>
      </c>
      <c r="C1728" s="138" t="s">
        <v>10180</v>
      </c>
      <c r="D1728" s="138" t="s">
        <v>10180</v>
      </c>
      <c r="E1728" s="137" t="s">
        <v>8366</v>
      </c>
      <c r="F1728" s="139"/>
      <c r="G1728" s="136">
        <v>69389625</v>
      </c>
      <c r="H1728" s="136">
        <v>3</v>
      </c>
      <c r="J1728" s="136" t="s">
        <v>8367</v>
      </c>
    </row>
    <row r="1729" spans="1:20" s="136" customFormat="1" ht="13.6" x14ac:dyDescent="0.2">
      <c r="A1729" s="136" t="s">
        <v>10168</v>
      </c>
      <c r="B1729" s="147">
        <v>11010</v>
      </c>
      <c r="C1729" s="138" t="s">
        <v>10181</v>
      </c>
      <c r="D1729" s="138" t="s">
        <v>10181</v>
      </c>
      <c r="E1729" s="137" t="s">
        <v>8366</v>
      </c>
      <c r="F1729" s="139"/>
      <c r="G1729" s="136">
        <v>55094000</v>
      </c>
      <c r="H1729" s="136">
        <v>3</v>
      </c>
      <c r="J1729" s="136" t="s">
        <v>8367</v>
      </c>
    </row>
    <row r="1730" spans="1:20" s="136" customFormat="1" ht="13.6" x14ac:dyDescent="0.2">
      <c r="A1730" s="136" t="s">
        <v>10168</v>
      </c>
      <c r="B1730" s="147">
        <v>11011</v>
      </c>
      <c r="C1730" s="138" t="s">
        <v>10182</v>
      </c>
      <c r="D1730" s="138" t="s">
        <v>10182</v>
      </c>
      <c r="E1730" s="137" t="s">
        <v>8366</v>
      </c>
      <c r="F1730" s="139"/>
      <c r="G1730" s="136">
        <v>30745171.999999996</v>
      </c>
      <c r="H1730" s="136">
        <v>3</v>
      </c>
      <c r="J1730" s="136" t="s">
        <v>8367</v>
      </c>
    </row>
    <row r="1731" spans="1:20" s="136" customFormat="1" ht="13.6" x14ac:dyDescent="0.2">
      <c r="A1731" s="136" t="s">
        <v>10168</v>
      </c>
      <c r="B1731" s="147">
        <v>11012</v>
      </c>
      <c r="C1731" s="138" t="s">
        <v>10175</v>
      </c>
      <c r="D1731" s="138" t="s">
        <v>10175</v>
      </c>
      <c r="E1731" s="137" t="s">
        <v>8366</v>
      </c>
      <c r="F1731" s="139"/>
      <c r="G1731" s="136">
        <v>12300063</v>
      </c>
      <c r="H1731" s="136">
        <v>1</v>
      </c>
      <c r="J1731" s="136" t="s">
        <v>8456</v>
      </c>
      <c r="L1731" s="136" t="s">
        <v>10183</v>
      </c>
      <c r="M1731" s="136" t="s">
        <v>8367</v>
      </c>
      <c r="N1731" s="136" t="s">
        <v>10175</v>
      </c>
      <c r="R1731" s="136" t="s">
        <v>10174</v>
      </c>
      <c r="S1731" s="136" t="s">
        <v>8367</v>
      </c>
      <c r="T1731" s="136" t="s">
        <v>10175</v>
      </c>
    </row>
    <row r="1732" spans="1:20" s="136" customFormat="1" ht="13.6" x14ac:dyDescent="0.2">
      <c r="A1732" s="136" t="s">
        <v>10168</v>
      </c>
      <c r="B1732" s="147">
        <v>11013</v>
      </c>
      <c r="C1732" s="138" t="s">
        <v>10184</v>
      </c>
      <c r="D1732" s="138" t="s">
        <v>10184</v>
      </c>
      <c r="E1732" s="137" t="s">
        <v>8366</v>
      </c>
      <c r="F1732" s="139"/>
      <c r="G1732" s="136">
        <v>180441800</v>
      </c>
      <c r="H1732" s="136">
        <v>3</v>
      </c>
      <c r="J1732" s="136" t="s">
        <v>8367</v>
      </c>
    </row>
    <row r="1733" spans="1:20" s="136" customFormat="1" ht="13.6" x14ac:dyDescent="0.2">
      <c r="A1733" s="136" t="s">
        <v>10168</v>
      </c>
      <c r="B1733" s="147">
        <v>11014</v>
      </c>
      <c r="C1733" s="138" t="s">
        <v>10185</v>
      </c>
      <c r="D1733" s="138" t="s">
        <v>10185</v>
      </c>
      <c r="E1733" s="137" t="s">
        <v>8366</v>
      </c>
      <c r="F1733" s="139"/>
      <c r="G1733" s="136">
        <v>88072200</v>
      </c>
      <c r="H1733" s="136">
        <v>2</v>
      </c>
      <c r="J1733" s="136" t="s">
        <v>8456</v>
      </c>
    </row>
    <row r="1734" spans="1:20" s="136" customFormat="1" ht="13.6" x14ac:dyDescent="0.2">
      <c r="A1734" s="136" t="s">
        <v>10168</v>
      </c>
      <c r="B1734" s="147">
        <v>11015</v>
      </c>
      <c r="C1734" s="138" t="s">
        <v>10186</v>
      </c>
      <c r="D1734" s="138" t="s">
        <v>10186</v>
      </c>
      <c r="E1734" s="137" t="s">
        <v>8366</v>
      </c>
      <c r="F1734" s="139"/>
      <c r="G1734" s="136">
        <v>205858500</v>
      </c>
      <c r="H1734" s="136">
        <v>1</v>
      </c>
      <c r="J1734" s="136" t="s">
        <v>8456</v>
      </c>
      <c r="L1734" s="136" t="s">
        <v>10187</v>
      </c>
      <c r="M1734" s="136" t="s">
        <v>8456</v>
      </c>
      <c r="N1734" s="136" t="s">
        <v>10186</v>
      </c>
    </row>
    <row r="1735" spans="1:20" s="136" customFormat="1" ht="13.6" x14ac:dyDescent="0.2">
      <c r="A1735" s="136" t="s">
        <v>10168</v>
      </c>
      <c r="B1735" s="147">
        <v>11016</v>
      </c>
      <c r="C1735" s="138" t="s">
        <v>10188</v>
      </c>
      <c r="D1735" s="138" t="s">
        <v>10188</v>
      </c>
      <c r="E1735" s="137" t="s">
        <v>8366</v>
      </c>
      <c r="F1735" s="139"/>
      <c r="G1735" s="136">
        <v>32904500</v>
      </c>
      <c r="H1735" s="136">
        <v>2</v>
      </c>
      <c r="J1735" s="136" t="s">
        <v>8456</v>
      </c>
    </row>
    <row r="1736" spans="1:20" s="136" customFormat="1" ht="13.6" x14ac:dyDescent="0.2">
      <c r="A1736" s="136" t="s">
        <v>10168</v>
      </c>
      <c r="B1736" s="147">
        <v>11017</v>
      </c>
      <c r="C1736" s="138" t="s">
        <v>10189</v>
      </c>
      <c r="D1736" s="138" t="s">
        <v>10189</v>
      </c>
      <c r="E1736" s="137" t="s">
        <v>8366</v>
      </c>
      <c r="F1736" s="139"/>
      <c r="G1736" s="136">
        <v>123444000</v>
      </c>
      <c r="H1736" s="136">
        <v>3</v>
      </c>
      <c r="J1736" s="136" t="s">
        <v>8367</v>
      </c>
    </row>
    <row r="1737" spans="1:20" s="136" customFormat="1" ht="13.6" x14ac:dyDescent="0.2">
      <c r="A1737" s="136" t="s">
        <v>10168</v>
      </c>
      <c r="B1737" s="147">
        <v>11018</v>
      </c>
      <c r="C1737" s="138" t="s">
        <v>10190</v>
      </c>
      <c r="D1737" s="138" t="s">
        <v>10190</v>
      </c>
      <c r="E1737" s="137" t="s">
        <v>8366</v>
      </c>
      <c r="F1737" s="139"/>
      <c r="G1737" s="136">
        <v>27542100</v>
      </c>
      <c r="H1737" s="136">
        <v>3</v>
      </c>
      <c r="J1737" s="136" t="s">
        <v>8367</v>
      </c>
    </row>
    <row r="1738" spans="1:20" s="136" customFormat="1" ht="13.6" x14ac:dyDescent="0.2">
      <c r="A1738" s="136" t="s">
        <v>10168</v>
      </c>
      <c r="B1738" s="147">
        <v>11019</v>
      </c>
      <c r="C1738" s="138" t="s">
        <v>10191</v>
      </c>
      <c r="D1738" s="138" t="s">
        <v>10191</v>
      </c>
      <c r="E1738" s="137" t="s">
        <v>8366</v>
      </c>
      <c r="F1738" s="139"/>
      <c r="G1738" s="136">
        <v>122410800</v>
      </c>
      <c r="H1738" s="136">
        <v>3</v>
      </c>
      <c r="J1738" s="136" t="s">
        <v>8367</v>
      </c>
    </row>
    <row r="1739" spans="1:20" s="136" customFormat="1" ht="13.6" x14ac:dyDescent="0.2">
      <c r="A1739" s="136" t="s">
        <v>10168</v>
      </c>
      <c r="B1739" s="147">
        <v>11020</v>
      </c>
      <c r="C1739" s="138" t="s">
        <v>10192</v>
      </c>
      <c r="D1739" s="138" t="s">
        <v>10192</v>
      </c>
      <c r="E1739" s="137" t="s">
        <v>8366</v>
      </c>
      <c r="F1739" s="139"/>
      <c r="G1739" s="136">
        <v>1187915200</v>
      </c>
      <c r="H1739" s="136">
        <v>1</v>
      </c>
      <c r="J1739" s="136" t="s">
        <v>8367</v>
      </c>
      <c r="L1739" s="136" t="s">
        <v>10193</v>
      </c>
      <c r="M1739" s="136" t="s">
        <v>8367</v>
      </c>
      <c r="N1739" s="136" t="s">
        <v>10192</v>
      </c>
      <c r="R1739" s="136" t="s">
        <v>10194</v>
      </c>
      <c r="S1739" s="136" t="s">
        <v>8367</v>
      </c>
      <c r="T1739" s="136" t="s">
        <v>10192</v>
      </c>
    </row>
    <row r="1740" spans="1:20" s="136" customFormat="1" ht="13.6" x14ac:dyDescent="0.2">
      <c r="A1740" s="136" t="s">
        <v>10168</v>
      </c>
      <c r="B1740" s="147">
        <v>11021</v>
      </c>
      <c r="C1740" s="138" t="s">
        <v>10195</v>
      </c>
      <c r="D1740" s="138" t="s">
        <v>10195</v>
      </c>
      <c r="E1740" s="137" t="s">
        <v>8366</v>
      </c>
      <c r="F1740" s="139"/>
      <c r="G1740" s="136">
        <v>298415800</v>
      </c>
      <c r="H1740" s="136">
        <v>2</v>
      </c>
      <c r="J1740" s="136" t="s">
        <v>8367</v>
      </c>
    </row>
    <row r="1741" spans="1:20" s="136" customFormat="1" ht="13.6" x14ac:dyDescent="0.2">
      <c r="A1741" s="136" t="s">
        <v>10168</v>
      </c>
      <c r="B1741" s="147">
        <v>11022</v>
      </c>
      <c r="C1741" s="138" t="s">
        <v>10196</v>
      </c>
      <c r="D1741" s="138" t="s">
        <v>10196</v>
      </c>
      <c r="E1741" s="137" t="s">
        <v>8366</v>
      </c>
      <c r="F1741" s="139"/>
      <c r="G1741" s="136">
        <v>26666500</v>
      </c>
      <c r="H1741" s="136">
        <v>1</v>
      </c>
      <c r="J1741" s="136" t="s">
        <v>8456</v>
      </c>
      <c r="L1741" s="136" t="s">
        <v>10197</v>
      </c>
      <c r="M1741" s="136" t="s">
        <v>8367</v>
      </c>
      <c r="N1741" s="136" t="s">
        <v>10196</v>
      </c>
    </row>
    <row r="1742" spans="1:20" s="136" customFormat="1" ht="13.6" x14ac:dyDescent="0.2">
      <c r="A1742" s="136" t="s">
        <v>10168</v>
      </c>
      <c r="B1742" s="147">
        <v>11023</v>
      </c>
      <c r="C1742" s="138" t="s">
        <v>10198</v>
      </c>
      <c r="D1742" s="138" t="s">
        <v>10198</v>
      </c>
      <c r="E1742" s="137" t="s">
        <v>8366</v>
      </c>
      <c r="F1742" s="139"/>
      <c r="G1742" s="136">
        <v>487227600</v>
      </c>
      <c r="H1742" s="136">
        <v>2</v>
      </c>
      <c r="J1742" s="136" t="s">
        <v>8367</v>
      </c>
    </row>
    <row r="1743" spans="1:20" s="136" customFormat="1" ht="13.6" x14ac:dyDescent="0.2">
      <c r="A1743" s="136" t="s">
        <v>10168</v>
      </c>
      <c r="B1743" s="147">
        <v>11024</v>
      </c>
      <c r="C1743" s="138" t="s">
        <v>10199</v>
      </c>
      <c r="D1743" s="138" t="s">
        <v>10199</v>
      </c>
      <c r="E1743" s="137" t="s">
        <v>8366</v>
      </c>
      <c r="F1743" s="139"/>
      <c r="G1743" s="136">
        <v>193692900</v>
      </c>
      <c r="H1743" s="136">
        <v>2</v>
      </c>
      <c r="J1743" s="136" t="s">
        <v>8367</v>
      </c>
    </row>
    <row r="1744" spans="1:20" s="136" customFormat="1" ht="13.6" x14ac:dyDescent="0.2">
      <c r="A1744" s="136" t="s">
        <v>10168</v>
      </c>
      <c r="B1744" s="147">
        <v>11025</v>
      </c>
      <c r="C1744" s="138" t="s">
        <v>10200</v>
      </c>
      <c r="D1744" s="138" t="s">
        <v>10200</v>
      </c>
      <c r="E1744" s="137" t="s">
        <v>8366</v>
      </c>
      <c r="F1744" s="139"/>
      <c r="G1744" s="136">
        <v>13825700</v>
      </c>
      <c r="H1744" s="136">
        <v>2</v>
      </c>
      <c r="J1744" s="136" t="s">
        <v>8367</v>
      </c>
    </row>
    <row r="1745" spans="1:20" s="136" customFormat="1" ht="13.6" x14ac:dyDescent="0.2">
      <c r="A1745" s="136" t="s">
        <v>10168</v>
      </c>
      <c r="B1745" s="147">
        <v>11026</v>
      </c>
      <c r="C1745" s="138" t="s">
        <v>10201</v>
      </c>
      <c r="D1745" s="138" t="s">
        <v>10201</v>
      </c>
      <c r="E1745" s="137" t="s">
        <v>8366</v>
      </c>
      <c r="F1745" s="139"/>
      <c r="G1745" s="136">
        <v>48576346</v>
      </c>
      <c r="H1745" s="136">
        <v>2</v>
      </c>
      <c r="J1745" s="136" t="s">
        <v>8367</v>
      </c>
    </row>
    <row r="1746" spans="1:20" s="136" customFormat="1" ht="13.6" x14ac:dyDescent="0.2">
      <c r="A1746" s="136" t="s">
        <v>10168</v>
      </c>
      <c r="B1746" s="147">
        <v>11027</v>
      </c>
      <c r="C1746" s="138" t="s">
        <v>10202</v>
      </c>
      <c r="D1746" s="138" t="s">
        <v>10202</v>
      </c>
      <c r="E1746" s="137" t="s">
        <v>8366</v>
      </c>
      <c r="F1746" s="139"/>
      <c r="G1746" s="136">
        <v>159085900</v>
      </c>
      <c r="H1746" s="136">
        <v>1</v>
      </c>
      <c r="J1746" s="136" t="s">
        <v>8456</v>
      </c>
      <c r="L1746" s="136" t="s">
        <v>10203</v>
      </c>
      <c r="M1746" s="136" t="s">
        <v>8367</v>
      </c>
      <c r="N1746" s="136" t="s">
        <v>10202</v>
      </c>
    </row>
    <row r="1747" spans="1:20" s="136" customFormat="1" ht="13.6" x14ac:dyDescent="0.2">
      <c r="A1747" s="136" t="s">
        <v>10168</v>
      </c>
      <c r="B1747" s="147">
        <v>11028</v>
      </c>
      <c r="C1747" s="138" t="s">
        <v>10204</v>
      </c>
      <c r="D1747" s="138" t="s">
        <v>10204</v>
      </c>
      <c r="E1747" s="137" t="s">
        <v>8366</v>
      </c>
      <c r="F1747" s="139"/>
      <c r="G1747" s="136">
        <v>196059700</v>
      </c>
      <c r="H1747" s="136">
        <v>2</v>
      </c>
      <c r="J1747" s="136" t="s">
        <v>8456</v>
      </c>
      <c r="R1747" s="136" t="s">
        <v>10205</v>
      </c>
      <c r="S1747" s="136" t="s">
        <v>8367</v>
      </c>
      <c r="T1747" s="136" t="s">
        <v>10175</v>
      </c>
    </row>
    <row r="1748" spans="1:20" s="136" customFormat="1" ht="13.6" x14ac:dyDescent="0.2">
      <c r="A1748" s="136" t="s">
        <v>10168</v>
      </c>
      <c r="B1748" s="147">
        <v>11029</v>
      </c>
      <c r="C1748" s="138" t="s">
        <v>10206</v>
      </c>
      <c r="D1748" s="138" t="s">
        <v>10206</v>
      </c>
      <c r="E1748" s="137" t="s">
        <v>8366</v>
      </c>
      <c r="F1748" s="139"/>
      <c r="G1748" s="136">
        <v>79853017</v>
      </c>
      <c r="H1748" s="136">
        <v>2</v>
      </c>
      <c r="J1748" s="136" t="s">
        <v>8367</v>
      </c>
    </row>
    <row r="1749" spans="1:20" s="136" customFormat="1" ht="13.6" x14ac:dyDescent="0.2">
      <c r="A1749" s="136" t="s">
        <v>10168</v>
      </c>
      <c r="B1749" s="147">
        <v>11030</v>
      </c>
      <c r="C1749" s="138" t="s">
        <v>10207</v>
      </c>
      <c r="D1749" s="138" t="s">
        <v>10207</v>
      </c>
      <c r="E1749" s="137" t="s">
        <v>8366</v>
      </c>
      <c r="F1749" s="139"/>
      <c r="G1749" s="136">
        <v>84192800</v>
      </c>
      <c r="H1749" s="136">
        <v>2</v>
      </c>
      <c r="J1749" s="136" t="s">
        <v>8456</v>
      </c>
    </row>
    <row r="1750" spans="1:20" s="136" customFormat="1" ht="13.6" x14ac:dyDescent="0.2">
      <c r="A1750" s="136" t="s">
        <v>10168</v>
      </c>
      <c r="B1750" s="147">
        <v>11031</v>
      </c>
      <c r="C1750" s="138" t="s">
        <v>10208</v>
      </c>
      <c r="D1750" s="138" t="s">
        <v>10208</v>
      </c>
      <c r="E1750" s="137" t="s">
        <v>8366</v>
      </c>
      <c r="F1750" s="139"/>
      <c r="G1750" s="136">
        <v>30650478</v>
      </c>
      <c r="H1750" s="136">
        <v>1</v>
      </c>
      <c r="J1750" s="136" t="s">
        <v>8456</v>
      </c>
      <c r="L1750" s="136" t="s">
        <v>10209</v>
      </c>
      <c r="M1750" s="136" t="s">
        <v>8367</v>
      </c>
      <c r="N1750" s="136" t="s">
        <v>10208</v>
      </c>
      <c r="R1750" s="136" t="s">
        <v>10205</v>
      </c>
      <c r="S1750" s="136" t="s">
        <v>8367</v>
      </c>
      <c r="T1750" s="136" t="s">
        <v>10175</v>
      </c>
    </row>
    <row r="1751" spans="1:20" s="136" customFormat="1" ht="13.6" x14ac:dyDescent="0.2">
      <c r="A1751" s="136" t="s">
        <v>10168</v>
      </c>
      <c r="B1751" s="147">
        <v>11032</v>
      </c>
      <c r="C1751" s="138" t="s">
        <v>10210</v>
      </c>
      <c r="D1751" s="138" t="s">
        <v>10210</v>
      </c>
      <c r="E1751" s="137" t="s">
        <v>8366</v>
      </c>
      <c r="F1751" s="139"/>
      <c r="G1751" s="136">
        <v>170271100</v>
      </c>
      <c r="H1751" s="136">
        <v>1</v>
      </c>
      <c r="J1751" s="136" t="s">
        <v>8456</v>
      </c>
      <c r="L1751" s="136" t="s">
        <v>10211</v>
      </c>
      <c r="M1751" s="136" t="s">
        <v>8367</v>
      </c>
      <c r="N1751" s="136" t="s">
        <v>10210</v>
      </c>
    </row>
    <row r="1752" spans="1:20" s="136" customFormat="1" ht="13.6" x14ac:dyDescent="0.2">
      <c r="A1752" s="136" t="s">
        <v>10168</v>
      </c>
      <c r="B1752" s="147">
        <v>11033</v>
      </c>
      <c r="C1752" s="138" t="s">
        <v>10212</v>
      </c>
      <c r="D1752" s="138" t="s">
        <v>10212</v>
      </c>
      <c r="E1752" s="137" t="s">
        <v>8366</v>
      </c>
      <c r="F1752" s="139"/>
      <c r="G1752" s="136">
        <v>139560900</v>
      </c>
      <c r="H1752" s="136">
        <v>2</v>
      </c>
      <c r="J1752" s="136" t="s">
        <v>8456</v>
      </c>
    </row>
    <row r="1753" spans="1:20" s="136" customFormat="1" ht="13.6" x14ac:dyDescent="0.2">
      <c r="A1753" s="136" t="s">
        <v>10168</v>
      </c>
      <c r="B1753" s="147">
        <v>11034</v>
      </c>
      <c r="C1753" s="138" t="s">
        <v>10213</v>
      </c>
      <c r="D1753" s="138" t="s">
        <v>10213</v>
      </c>
      <c r="E1753" s="137" t="s">
        <v>8366</v>
      </c>
      <c r="F1753" s="139"/>
      <c r="G1753" s="136">
        <v>82145697</v>
      </c>
      <c r="H1753" s="136">
        <v>3</v>
      </c>
      <c r="J1753" s="136" t="s">
        <v>8367</v>
      </c>
    </row>
    <row r="1754" spans="1:20" s="136" customFormat="1" ht="13.6" x14ac:dyDescent="0.2">
      <c r="A1754" s="136" t="s">
        <v>10168</v>
      </c>
      <c r="B1754" s="147">
        <v>11035</v>
      </c>
      <c r="C1754" s="138" t="s">
        <v>10214</v>
      </c>
      <c r="D1754" s="138" t="s">
        <v>10214</v>
      </c>
      <c r="E1754" s="137" t="s">
        <v>8366</v>
      </c>
      <c r="F1754" s="139"/>
      <c r="G1754" s="136">
        <v>419765800</v>
      </c>
      <c r="H1754" s="136">
        <v>2</v>
      </c>
      <c r="J1754" s="136" t="s">
        <v>8456</v>
      </c>
    </row>
    <row r="1755" spans="1:20" s="136" customFormat="1" ht="13.6" x14ac:dyDescent="0.2">
      <c r="A1755" s="136" t="s">
        <v>10168</v>
      </c>
      <c r="B1755" s="147">
        <v>11036</v>
      </c>
      <c r="C1755" s="138" t="s">
        <v>10215</v>
      </c>
      <c r="D1755" s="138" t="s">
        <v>10215</v>
      </c>
      <c r="E1755" s="137" t="s">
        <v>8366</v>
      </c>
      <c r="F1755" s="139"/>
      <c r="G1755" s="136">
        <v>17361383</v>
      </c>
      <c r="H1755" s="136">
        <v>3</v>
      </c>
      <c r="J1755" s="136" t="s">
        <v>8367</v>
      </c>
    </row>
    <row r="1756" spans="1:20" s="136" customFormat="1" ht="13.6" x14ac:dyDescent="0.2">
      <c r="A1756" s="136" t="s">
        <v>10168</v>
      </c>
      <c r="B1756" s="147">
        <v>11037</v>
      </c>
      <c r="C1756" s="138" t="s">
        <v>10216</v>
      </c>
      <c r="D1756" s="138" t="s">
        <v>10216</v>
      </c>
      <c r="E1756" s="137" t="s">
        <v>8366</v>
      </c>
      <c r="F1756" s="139"/>
      <c r="G1756" s="136">
        <v>70723500</v>
      </c>
      <c r="H1756" s="136">
        <v>2</v>
      </c>
      <c r="J1756" s="136" t="s">
        <v>8367</v>
      </c>
      <c r="R1756" s="136" t="s">
        <v>10194</v>
      </c>
      <c r="S1756" s="136" t="s">
        <v>8367</v>
      </c>
      <c r="T1756" s="136" t="s">
        <v>10192</v>
      </c>
    </row>
    <row r="1757" spans="1:20" s="136" customFormat="1" ht="13.6" x14ac:dyDescent="0.2">
      <c r="A1757" s="136" t="s">
        <v>10168</v>
      </c>
      <c r="B1757" s="147">
        <v>11038</v>
      </c>
      <c r="C1757" s="138" t="s">
        <v>10217</v>
      </c>
      <c r="D1757" s="138" t="s">
        <v>10217</v>
      </c>
      <c r="E1757" s="137" t="s">
        <v>8366</v>
      </c>
      <c r="F1757" s="139"/>
      <c r="G1757" s="136">
        <v>69752968</v>
      </c>
      <c r="H1757" s="136">
        <v>2</v>
      </c>
      <c r="J1757" s="136" t="s">
        <v>8367</v>
      </c>
    </row>
    <row r="1758" spans="1:20" s="136" customFormat="1" ht="13.6" x14ac:dyDescent="0.2">
      <c r="A1758" s="136" t="s">
        <v>10168</v>
      </c>
      <c r="B1758" s="147">
        <v>11039</v>
      </c>
      <c r="C1758" s="138" t="s">
        <v>10218</v>
      </c>
      <c r="D1758" s="138" t="s">
        <v>10218</v>
      </c>
      <c r="E1758" s="137" t="s">
        <v>8366</v>
      </c>
      <c r="F1758" s="139"/>
      <c r="G1758" s="136">
        <v>262905300</v>
      </c>
      <c r="H1758" s="136">
        <v>2</v>
      </c>
      <c r="J1758" s="136" t="s">
        <v>8456</v>
      </c>
    </row>
    <row r="1759" spans="1:20" s="136" customFormat="1" ht="13.6" x14ac:dyDescent="0.2">
      <c r="A1759" s="136" t="s">
        <v>10168</v>
      </c>
      <c r="B1759" s="147">
        <v>11040</v>
      </c>
      <c r="C1759" s="138" t="s">
        <v>10219</v>
      </c>
      <c r="D1759" s="138" t="s">
        <v>10219</v>
      </c>
      <c r="E1759" s="137" t="s">
        <v>8366</v>
      </c>
      <c r="F1759" s="139"/>
      <c r="G1759" s="136">
        <v>59463932.000000007</v>
      </c>
      <c r="H1759" s="136">
        <v>3</v>
      </c>
      <c r="J1759" s="136" t="s">
        <v>8367</v>
      </c>
    </row>
    <row r="1760" spans="1:20" s="136" customFormat="1" ht="13.6" x14ac:dyDescent="0.2">
      <c r="A1760" s="136" t="s">
        <v>10168</v>
      </c>
      <c r="B1760" s="147">
        <v>11041</v>
      </c>
      <c r="C1760" s="138" t="s">
        <v>10220</v>
      </c>
      <c r="D1760" s="138" t="s">
        <v>10220</v>
      </c>
      <c r="E1760" s="137" t="s">
        <v>8366</v>
      </c>
      <c r="F1760" s="139"/>
      <c r="G1760" s="136">
        <v>211850000</v>
      </c>
      <c r="H1760" s="136">
        <v>2</v>
      </c>
      <c r="J1760" s="136" t="s">
        <v>8367</v>
      </c>
    </row>
    <row r="1761" spans="1:20" s="136" customFormat="1" ht="13.6" x14ac:dyDescent="0.2">
      <c r="A1761" s="136" t="s">
        <v>10168</v>
      </c>
      <c r="B1761" s="147">
        <v>11042</v>
      </c>
      <c r="C1761" s="138" t="s">
        <v>10221</v>
      </c>
      <c r="D1761" s="138" t="s">
        <v>10221</v>
      </c>
      <c r="E1761" s="137" t="s">
        <v>8366</v>
      </c>
      <c r="F1761" s="139"/>
      <c r="G1761" s="136">
        <v>72479532</v>
      </c>
      <c r="H1761" s="136">
        <v>3</v>
      </c>
      <c r="J1761" s="136" t="s">
        <v>8367</v>
      </c>
    </row>
    <row r="1762" spans="1:20" s="136" customFormat="1" ht="13.6" x14ac:dyDescent="0.2">
      <c r="A1762" s="136" t="s">
        <v>10168</v>
      </c>
      <c r="B1762" s="147">
        <v>11901</v>
      </c>
      <c r="C1762" s="138" t="s">
        <v>10222</v>
      </c>
      <c r="D1762" s="138" t="s">
        <v>10222</v>
      </c>
      <c r="E1762" s="137" t="s">
        <v>8366</v>
      </c>
      <c r="F1762" s="139"/>
      <c r="G1762" s="136">
        <v>60374300</v>
      </c>
      <c r="H1762" s="136">
        <v>2</v>
      </c>
      <c r="J1762" s="136" t="s">
        <v>8367</v>
      </c>
    </row>
    <row r="1763" spans="1:20" s="136" customFormat="1" ht="13.6" x14ac:dyDescent="0.2">
      <c r="A1763" s="136" t="s">
        <v>10168</v>
      </c>
      <c r="B1763" s="147">
        <v>11902</v>
      </c>
      <c r="C1763" s="138" t="s">
        <v>10223</v>
      </c>
      <c r="D1763" s="138" t="s">
        <v>10223</v>
      </c>
      <c r="E1763" s="137" t="s">
        <v>8366</v>
      </c>
      <c r="F1763" s="139"/>
      <c r="G1763" s="136">
        <v>223850000</v>
      </c>
      <c r="H1763" s="136">
        <v>3</v>
      </c>
      <c r="J1763" s="136" t="s">
        <v>8367</v>
      </c>
    </row>
    <row r="1764" spans="1:20" s="136" customFormat="1" ht="13.6" x14ac:dyDescent="0.2">
      <c r="A1764" s="136" t="s">
        <v>10168</v>
      </c>
      <c r="B1764" s="147">
        <v>11903</v>
      </c>
      <c r="C1764" s="138" t="s">
        <v>10224</v>
      </c>
      <c r="D1764" s="138" t="s">
        <v>10224</v>
      </c>
      <c r="E1764" s="137" t="s">
        <v>8366</v>
      </c>
      <c r="F1764" s="139"/>
      <c r="G1764" s="136">
        <v>48443400</v>
      </c>
      <c r="H1764" s="136">
        <v>3</v>
      </c>
      <c r="J1764" s="136" t="s">
        <v>8367</v>
      </c>
    </row>
    <row r="1765" spans="1:20" s="136" customFormat="1" ht="13.6" x14ac:dyDescent="0.2">
      <c r="A1765" s="136" t="s">
        <v>10225</v>
      </c>
      <c r="B1765" s="147">
        <v>12001</v>
      </c>
      <c r="C1765" s="138" t="s">
        <v>10226</v>
      </c>
      <c r="D1765" s="138" t="s">
        <v>10226</v>
      </c>
      <c r="E1765" s="137" t="s">
        <v>8366</v>
      </c>
      <c r="F1765" s="139"/>
      <c r="G1765" s="136">
        <v>71157872</v>
      </c>
      <c r="H1765" s="136">
        <v>3</v>
      </c>
      <c r="J1765" s="136" t="s">
        <v>8367</v>
      </c>
    </row>
    <row r="1766" spans="1:20" s="136" customFormat="1" ht="13.6" x14ac:dyDescent="0.2">
      <c r="A1766" s="136" t="s">
        <v>10225</v>
      </c>
      <c r="B1766" s="147">
        <v>12002</v>
      </c>
      <c r="C1766" s="138" t="s">
        <v>10227</v>
      </c>
      <c r="D1766" s="138" t="s">
        <v>10227</v>
      </c>
      <c r="E1766" s="137" t="s">
        <v>8366</v>
      </c>
      <c r="F1766" s="139"/>
      <c r="G1766" s="136">
        <v>12289740</v>
      </c>
      <c r="H1766" s="136">
        <v>3</v>
      </c>
      <c r="J1766" s="136" t="s">
        <v>8367</v>
      </c>
    </row>
    <row r="1767" spans="1:20" s="136" customFormat="1" ht="13.6" x14ac:dyDescent="0.2">
      <c r="A1767" s="136" t="s">
        <v>10225</v>
      </c>
      <c r="B1767" s="147">
        <v>12003</v>
      </c>
      <c r="C1767" s="138" t="s">
        <v>10228</v>
      </c>
      <c r="D1767" s="138" t="s">
        <v>10228</v>
      </c>
      <c r="E1767" s="137" t="s">
        <v>8366</v>
      </c>
      <c r="F1767" s="139"/>
      <c r="G1767" s="136">
        <v>82292421</v>
      </c>
      <c r="H1767" s="136">
        <v>3</v>
      </c>
      <c r="J1767" s="136" t="s">
        <v>8367</v>
      </c>
    </row>
    <row r="1768" spans="1:20" s="136" customFormat="1" ht="13.6" x14ac:dyDescent="0.2">
      <c r="A1768" s="136" t="s">
        <v>10225</v>
      </c>
      <c r="B1768" s="147">
        <v>12004</v>
      </c>
      <c r="C1768" s="138" t="s">
        <v>10229</v>
      </c>
      <c r="D1768" s="138" t="s">
        <v>10229</v>
      </c>
      <c r="E1768" s="137" t="s">
        <v>8366</v>
      </c>
      <c r="F1768" s="139"/>
      <c r="G1768" s="136">
        <v>167558645</v>
      </c>
      <c r="H1768" s="136">
        <v>3</v>
      </c>
      <c r="J1768" s="136" t="s">
        <v>8456</v>
      </c>
    </row>
    <row r="1769" spans="1:20" s="136" customFormat="1" ht="13.6" x14ac:dyDescent="0.2">
      <c r="A1769" s="136" t="s">
        <v>10225</v>
      </c>
      <c r="B1769" s="147">
        <v>12005</v>
      </c>
      <c r="C1769" s="138" t="s">
        <v>10230</v>
      </c>
      <c r="D1769" s="138" t="s">
        <v>10230</v>
      </c>
      <c r="E1769" s="137" t="s">
        <v>8366</v>
      </c>
      <c r="F1769" s="139"/>
      <c r="G1769" s="136">
        <v>95175800</v>
      </c>
      <c r="H1769" s="136">
        <v>2</v>
      </c>
      <c r="J1769" s="136" t="s">
        <v>8367</v>
      </c>
    </row>
    <row r="1770" spans="1:20" s="136" customFormat="1" ht="13.6" x14ac:dyDescent="0.2">
      <c r="A1770" s="136" t="s">
        <v>10225</v>
      </c>
      <c r="B1770" s="147">
        <v>12006</v>
      </c>
      <c r="C1770" s="138" t="s">
        <v>10231</v>
      </c>
      <c r="D1770" s="138" t="s">
        <v>10231</v>
      </c>
      <c r="E1770" s="137" t="s">
        <v>8366</v>
      </c>
      <c r="F1770" s="139"/>
      <c r="G1770" s="136">
        <v>30657921</v>
      </c>
      <c r="H1770" s="136">
        <v>3</v>
      </c>
      <c r="J1770" s="136" t="s">
        <v>8367</v>
      </c>
    </row>
    <row r="1771" spans="1:20" s="136" customFormat="1" ht="13.6" x14ac:dyDescent="0.2">
      <c r="A1771" s="136" t="s">
        <v>10225</v>
      </c>
      <c r="B1771" s="147">
        <v>12007</v>
      </c>
      <c r="C1771" s="138" t="s">
        <v>10232</v>
      </c>
      <c r="D1771" s="138" t="s">
        <v>10232</v>
      </c>
      <c r="E1771" s="137" t="s">
        <v>8366</v>
      </c>
      <c r="F1771" s="139"/>
      <c r="G1771" s="136">
        <v>28328096</v>
      </c>
      <c r="H1771" s="136">
        <v>3</v>
      </c>
      <c r="J1771" s="136" t="s">
        <v>8367</v>
      </c>
    </row>
    <row r="1772" spans="1:20" s="136" customFormat="1" ht="13.6" x14ac:dyDescent="0.2">
      <c r="A1772" s="136" t="s">
        <v>10225</v>
      </c>
      <c r="B1772" s="147">
        <v>12008</v>
      </c>
      <c r="C1772" s="138" t="s">
        <v>10233</v>
      </c>
      <c r="D1772" s="138" t="s">
        <v>10233</v>
      </c>
      <c r="E1772" s="137" t="s">
        <v>8366</v>
      </c>
      <c r="F1772" s="139"/>
      <c r="G1772" s="136">
        <v>20332957</v>
      </c>
      <c r="H1772" s="136">
        <v>3</v>
      </c>
      <c r="J1772" s="136" t="s">
        <v>8367</v>
      </c>
    </row>
    <row r="1773" spans="1:20" s="136" customFormat="1" ht="13.6" x14ac:dyDescent="0.2">
      <c r="A1773" s="136" t="s">
        <v>10225</v>
      </c>
      <c r="B1773" s="147">
        <v>12009</v>
      </c>
      <c r="C1773" s="136" t="s">
        <v>10234</v>
      </c>
      <c r="D1773" s="136" t="s">
        <v>10234</v>
      </c>
      <c r="E1773" s="137" t="s">
        <v>8366</v>
      </c>
      <c r="F1773" s="139"/>
      <c r="G1773" s="136">
        <v>32973900</v>
      </c>
      <c r="H1773" s="136">
        <v>2</v>
      </c>
      <c r="J1773" s="136" t="s">
        <v>8367</v>
      </c>
      <c r="R1773" s="136" t="s">
        <v>10235</v>
      </c>
      <c r="S1773" s="136" t="s">
        <v>8367</v>
      </c>
      <c r="T1773" s="136" t="s">
        <v>10236</v>
      </c>
    </row>
    <row r="1774" spans="1:20" s="136" customFormat="1" ht="13.6" x14ac:dyDescent="0.2">
      <c r="A1774" s="136" t="s">
        <v>10225</v>
      </c>
      <c r="B1774" s="147">
        <v>12010</v>
      </c>
      <c r="C1774" s="138" t="s">
        <v>10237</v>
      </c>
      <c r="D1774" s="138" t="s">
        <v>10237</v>
      </c>
      <c r="E1774" s="137" t="s">
        <v>8366</v>
      </c>
      <c r="F1774" s="139"/>
      <c r="G1774" s="136">
        <v>20898613.999999996</v>
      </c>
      <c r="H1774" s="136">
        <v>3</v>
      </c>
      <c r="J1774" s="136" t="s">
        <v>8367</v>
      </c>
    </row>
    <row r="1775" spans="1:20" s="136" customFormat="1" ht="13.6" x14ac:dyDescent="0.2">
      <c r="A1775" s="136" t="s">
        <v>10225</v>
      </c>
      <c r="B1775" s="147">
        <v>12011</v>
      </c>
      <c r="C1775" s="138" t="s">
        <v>10238</v>
      </c>
      <c r="D1775" s="138" t="s">
        <v>10238</v>
      </c>
      <c r="E1775" s="137" t="s">
        <v>8366</v>
      </c>
      <c r="F1775" s="139"/>
      <c r="G1775" s="136">
        <v>27626373</v>
      </c>
      <c r="H1775" s="136">
        <v>2</v>
      </c>
      <c r="J1775" s="136" t="s">
        <v>8456</v>
      </c>
    </row>
    <row r="1776" spans="1:20" s="136" customFormat="1" ht="13.6" x14ac:dyDescent="0.2">
      <c r="A1776" s="136" t="s">
        <v>10225</v>
      </c>
      <c r="B1776" s="147">
        <v>12012</v>
      </c>
      <c r="C1776" s="138" t="s">
        <v>10239</v>
      </c>
      <c r="D1776" s="138" t="s">
        <v>10239</v>
      </c>
      <c r="E1776" s="137" t="s">
        <v>8366</v>
      </c>
      <c r="F1776" s="139"/>
      <c r="G1776" s="136">
        <v>129564959</v>
      </c>
      <c r="H1776" s="136">
        <v>3</v>
      </c>
      <c r="J1776" s="136" t="s">
        <v>8367</v>
      </c>
    </row>
    <row r="1777" spans="1:20" s="136" customFormat="1" ht="13.6" x14ac:dyDescent="0.2">
      <c r="A1777" s="136" t="s">
        <v>10225</v>
      </c>
      <c r="B1777" s="147">
        <v>12013</v>
      </c>
      <c r="C1777" s="138" t="s">
        <v>10240</v>
      </c>
      <c r="D1777" s="138" t="s">
        <v>10240</v>
      </c>
      <c r="E1777" s="137" t="s">
        <v>8366</v>
      </c>
      <c r="F1777" s="139"/>
      <c r="G1777" s="136">
        <v>19160900</v>
      </c>
      <c r="H1777" s="136">
        <v>3</v>
      </c>
      <c r="J1777" s="136" t="s">
        <v>8367</v>
      </c>
    </row>
    <row r="1778" spans="1:20" s="136" customFormat="1" ht="13.6" x14ac:dyDescent="0.2">
      <c r="A1778" s="136" t="s">
        <v>10225</v>
      </c>
      <c r="B1778" s="147">
        <v>12014</v>
      </c>
      <c r="C1778" s="142" t="s">
        <v>10241</v>
      </c>
      <c r="D1778" s="142" t="s">
        <v>10241</v>
      </c>
      <c r="E1778" s="137" t="s">
        <v>8366</v>
      </c>
      <c r="F1778" s="139"/>
      <c r="G1778" s="136">
        <v>118668895</v>
      </c>
      <c r="H1778" s="136">
        <v>3</v>
      </c>
      <c r="J1778" s="136" t="s">
        <v>8367</v>
      </c>
    </row>
    <row r="1779" spans="1:20" s="136" customFormat="1" ht="13.6" x14ac:dyDescent="0.2">
      <c r="A1779" s="136" t="s">
        <v>10225</v>
      </c>
      <c r="B1779" s="147">
        <v>12015</v>
      </c>
      <c r="C1779" s="138" t="s">
        <v>10242</v>
      </c>
      <c r="D1779" s="138" t="s">
        <v>10242</v>
      </c>
      <c r="E1779" s="137" t="s">
        <v>8366</v>
      </c>
      <c r="F1779" s="139"/>
      <c r="G1779" s="136">
        <v>15469806.000000002</v>
      </c>
      <c r="H1779" s="136">
        <v>3</v>
      </c>
      <c r="J1779" s="136" t="s">
        <v>8367</v>
      </c>
    </row>
    <row r="1780" spans="1:20" s="136" customFormat="1" ht="13.6" x14ac:dyDescent="0.2">
      <c r="A1780" s="136" t="s">
        <v>10225</v>
      </c>
      <c r="B1780" s="147">
        <v>12016</v>
      </c>
      <c r="C1780" s="138" t="s">
        <v>10243</v>
      </c>
      <c r="D1780" s="138" t="s">
        <v>10243</v>
      </c>
      <c r="E1780" s="137" t="s">
        <v>8366</v>
      </c>
      <c r="F1780" s="139"/>
      <c r="G1780" s="136">
        <v>36330720</v>
      </c>
      <c r="H1780" s="136">
        <v>3</v>
      </c>
      <c r="J1780" s="136" t="s">
        <v>8367</v>
      </c>
    </row>
    <row r="1781" spans="1:20" s="136" customFormat="1" ht="13.6" x14ac:dyDescent="0.2">
      <c r="A1781" s="136" t="s">
        <v>10225</v>
      </c>
      <c r="B1781" s="147">
        <v>12017</v>
      </c>
      <c r="C1781" s="138" t="s">
        <v>10244</v>
      </c>
      <c r="D1781" s="138" t="s">
        <v>10244</v>
      </c>
      <c r="E1781" s="137" t="s">
        <v>8366</v>
      </c>
      <c r="F1781" s="139"/>
      <c r="G1781" s="136">
        <v>24364342</v>
      </c>
      <c r="H1781" s="136">
        <v>3</v>
      </c>
      <c r="J1781" s="136" t="s">
        <v>8367</v>
      </c>
    </row>
    <row r="1782" spans="1:20" s="136" customFormat="1" ht="13.6" x14ac:dyDescent="0.2">
      <c r="A1782" s="136" t="s">
        <v>10225</v>
      </c>
      <c r="B1782" s="147">
        <v>12018</v>
      </c>
      <c r="C1782" s="138" t="s">
        <v>10245</v>
      </c>
      <c r="D1782" s="138" t="s">
        <v>10245</v>
      </c>
      <c r="E1782" s="137" t="s">
        <v>8366</v>
      </c>
      <c r="F1782" s="139"/>
      <c r="G1782" s="136">
        <v>23400855</v>
      </c>
      <c r="H1782" s="136">
        <v>3</v>
      </c>
      <c r="J1782" s="136" t="s">
        <v>8367</v>
      </c>
    </row>
    <row r="1783" spans="1:20" s="136" customFormat="1" ht="13.6" x14ac:dyDescent="0.2">
      <c r="A1783" s="136" t="s">
        <v>10225</v>
      </c>
      <c r="B1783" s="147">
        <v>12020</v>
      </c>
      <c r="C1783" s="138" t="s">
        <v>10246</v>
      </c>
      <c r="D1783" s="138" t="s">
        <v>10246</v>
      </c>
      <c r="E1783" s="137" t="s">
        <v>8366</v>
      </c>
      <c r="F1783" s="139"/>
      <c r="G1783" s="136">
        <v>42148976</v>
      </c>
      <c r="H1783" s="136">
        <v>3</v>
      </c>
      <c r="J1783" s="136" t="s">
        <v>8367</v>
      </c>
    </row>
    <row r="1784" spans="1:20" s="136" customFormat="1" ht="13.6" x14ac:dyDescent="0.2">
      <c r="A1784" s="136" t="s">
        <v>10225</v>
      </c>
      <c r="B1784" s="147">
        <v>12021</v>
      </c>
      <c r="C1784" s="138" t="s">
        <v>10247</v>
      </c>
      <c r="D1784" s="138" t="s">
        <v>10247</v>
      </c>
      <c r="E1784" s="137" t="s">
        <v>8366</v>
      </c>
      <c r="F1784" s="139"/>
      <c r="G1784" s="136">
        <v>21439624</v>
      </c>
      <c r="H1784" s="136">
        <v>2</v>
      </c>
      <c r="J1784" s="136" t="s">
        <v>8367</v>
      </c>
    </row>
    <row r="1785" spans="1:20" s="136" customFormat="1" ht="13.6" x14ac:dyDescent="0.2">
      <c r="A1785" s="136" t="s">
        <v>10225</v>
      </c>
      <c r="B1785" s="147">
        <v>12022</v>
      </c>
      <c r="C1785" s="138" t="s">
        <v>10248</v>
      </c>
      <c r="D1785" s="138" t="s">
        <v>10248</v>
      </c>
      <c r="E1785" s="137" t="s">
        <v>8366</v>
      </c>
      <c r="F1785" s="139"/>
      <c r="G1785" s="136">
        <v>42353167.999999993</v>
      </c>
      <c r="H1785" s="136">
        <v>3</v>
      </c>
      <c r="J1785" s="136" t="s">
        <v>8367</v>
      </c>
    </row>
    <row r="1786" spans="1:20" s="136" customFormat="1" ht="13.6" x14ac:dyDescent="0.2">
      <c r="A1786" s="136" t="s">
        <v>10225</v>
      </c>
      <c r="B1786" s="147">
        <v>12024</v>
      </c>
      <c r="C1786" s="138" t="s">
        <v>10249</v>
      </c>
      <c r="D1786" s="138" t="s">
        <v>10249</v>
      </c>
      <c r="E1786" s="137" t="s">
        <v>8366</v>
      </c>
      <c r="F1786" s="139"/>
      <c r="G1786" s="136">
        <v>17032866</v>
      </c>
      <c r="H1786" s="136">
        <v>3</v>
      </c>
      <c r="J1786" s="136" t="s">
        <v>8367</v>
      </c>
    </row>
    <row r="1787" spans="1:20" s="136" customFormat="1" ht="13.6" x14ac:dyDescent="0.2">
      <c r="A1787" s="136" t="s">
        <v>10225</v>
      </c>
      <c r="B1787" s="147">
        <v>12025</v>
      </c>
      <c r="C1787" s="138" t="s">
        <v>10250</v>
      </c>
      <c r="D1787" s="138" t="s">
        <v>10250</v>
      </c>
      <c r="E1787" s="137" t="s">
        <v>8366</v>
      </c>
      <c r="F1787" s="139"/>
      <c r="G1787" s="136">
        <v>35599592</v>
      </c>
      <c r="H1787" s="136">
        <v>3</v>
      </c>
      <c r="J1787" s="136" t="s">
        <v>8367</v>
      </c>
    </row>
    <row r="1788" spans="1:20" s="136" customFormat="1" ht="13.6" x14ac:dyDescent="0.2">
      <c r="A1788" s="136" t="s">
        <v>10225</v>
      </c>
      <c r="B1788" s="147">
        <v>12026</v>
      </c>
      <c r="C1788" s="138" t="s">
        <v>10251</v>
      </c>
      <c r="D1788" s="138" t="s">
        <v>10251</v>
      </c>
      <c r="E1788" s="137" t="s">
        <v>8366</v>
      </c>
      <c r="F1788" s="139"/>
      <c r="G1788" s="136">
        <v>79578206</v>
      </c>
      <c r="H1788" s="136">
        <v>3</v>
      </c>
      <c r="J1788" s="136" t="s">
        <v>8367</v>
      </c>
    </row>
    <row r="1789" spans="1:20" s="136" customFormat="1" ht="13.6" x14ac:dyDescent="0.2">
      <c r="A1789" s="136" t="s">
        <v>10225</v>
      </c>
      <c r="B1789" s="147">
        <v>12027</v>
      </c>
      <c r="C1789" s="138" t="s">
        <v>10252</v>
      </c>
      <c r="D1789" s="138" t="s">
        <v>10252</v>
      </c>
      <c r="E1789" s="137" t="s">
        <v>8366</v>
      </c>
      <c r="F1789" s="139"/>
      <c r="G1789" s="136">
        <v>47864056</v>
      </c>
      <c r="H1789" s="136">
        <v>2</v>
      </c>
      <c r="J1789" s="136" t="s">
        <v>8456</v>
      </c>
    </row>
    <row r="1790" spans="1:20" s="136" customFormat="1" ht="13.6" x14ac:dyDescent="0.2">
      <c r="A1790" s="136" t="s">
        <v>10225</v>
      </c>
      <c r="B1790" s="147">
        <v>12028</v>
      </c>
      <c r="C1790" s="136" t="s">
        <v>10253</v>
      </c>
      <c r="D1790" s="136" t="s">
        <v>10254</v>
      </c>
      <c r="E1790" s="137" t="s">
        <v>8366</v>
      </c>
      <c r="F1790" s="139"/>
      <c r="G1790" s="136">
        <v>36228900</v>
      </c>
      <c r="H1790" s="136">
        <v>2</v>
      </c>
      <c r="J1790" s="136" t="s">
        <v>8456</v>
      </c>
      <c r="R1790" s="136" t="s">
        <v>10235</v>
      </c>
      <c r="S1790" s="136" t="s">
        <v>8367</v>
      </c>
      <c r="T1790" s="136" t="s">
        <v>10236</v>
      </c>
    </row>
    <row r="1791" spans="1:20" s="136" customFormat="1" ht="13.6" x14ac:dyDescent="0.2">
      <c r="A1791" s="136" t="s">
        <v>10225</v>
      </c>
      <c r="B1791" s="147">
        <v>12029</v>
      </c>
      <c r="C1791" s="138" t="s">
        <v>10255</v>
      </c>
      <c r="D1791" s="138" t="s">
        <v>10255</v>
      </c>
      <c r="E1791" s="137" t="s">
        <v>8366</v>
      </c>
      <c r="F1791" s="139"/>
      <c r="G1791" s="136">
        <v>43522085</v>
      </c>
      <c r="H1791" s="136">
        <v>3</v>
      </c>
      <c r="J1791" s="136" t="s">
        <v>8367</v>
      </c>
    </row>
    <row r="1792" spans="1:20" s="136" customFormat="1" ht="13.6" x14ac:dyDescent="0.2">
      <c r="A1792" s="136" t="s">
        <v>10225</v>
      </c>
      <c r="B1792" s="147">
        <v>12031</v>
      </c>
      <c r="C1792" s="138" t="s">
        <v>10256</v>
      </c>
      <c r="D1792" s="138" t="s">
        <v>10256</v>
      </c>
      <c r="E1792" s="137" t="s">
        <v>8366</v>
      </c>
      <c r="F1792" s="139"/>
      <c r="G1792" s="136">
        <v>61556200</v>
      </c>
      <c r="H1792" s="136">
        <v>3</v>
      </c>
      <c r="J1792" s="136" t="s">
        <v>8367</v>
      </c>
      <c r="R1792" s="136" t="s">
        <v>10235</v>
      </c>
      <c r="S1792" s="136" t="s">
        <v>8367</v>
      </c>
      <c r="T1792" s="136" t="s">
        <v>10236</v>
      </c>
    </row>
    <row r="1793" spans="1:20" s="136" customFormat="1" ht="13.6" x14ac:dyDescent="0.2">
      <c r="A1793" s="136" t="s">
        <v>10225</v>
      </c>
      <c r="B1793" s="147">
        <v>12032</v>
      </c>
      <c r="C1793" s="136" t="s">
        <v>10257</v>
      </c>
      <c r="D1793" s="136" t="s">
        <v>10258</v>
      </c>
      <c r="E1793" s="137" t="s">
        <v>8366</v>
      </c>
      <c r="F1793" s="139"/>
      <c r="G1793" s="136">
        <v>46994236</v>
      </c>
      <c r="H1793" s="136">
        <v>2</v>
      </c>
      <c r="J1793" s="136" t="s">
        <v>8456</v>
      </c>
    </row>
    <row r="1794" spans="1:20" s="136" customFormat="1" ht="13.6" x14ac:dyDescent="0.2">
      <c r="A1794" s="136" t="s">
        <v>10225</v>
      </c>
      <c r="B1794" s="147">
        <v>12033</v>
      </c>
      <c r="C1794" s="138" t="s">
        <v>10259</v>
      </c>
      <c r="D1794" s="138" t="s">
        <v>10259</v>
      </c>
      <c r="E1794" s="137" t="s">
        <v>8366</v>
      </c>
      <c r="F1794" s="139"/>
      <c r="G1794" s="136">
        <v>131636982</v>
      </c>
      <c r="H1794" s="136">
        <v>3</v>
      </c>
      <c r="J1794" s="136" t="s">
        <v>8456</v>
      </c>
    </row>
    <row r="1795" spans="1:20" s="136" customFormat="1" ht="13.6" x14ac:dyDescent="0.2">
      <c r="A1795" s="136" t="s">
        <v>10225</v>
      </c>
      <c r="B1795" s="147">
        <v>12034</v>
      </c>
      <c r="C1795" s="138" t="s">
        <v>10260</v>
      </c>
      <c r="D1795" s="138" t="s">
        <v>10260</v>
      </c>
      <c r="E1795" s="137" t="s">
        <v>8366</v>
      </c>
      <c r="F1795" s="139"/>
      <c r="G1795" s="136">
        <v>27465737</v>
      </c>
      <c r="H1795" s="136">
        <v>3</v>
      </c>
      <c r="J1795" s="136" t="s">
        <v>8456</v>
      </c>
    </row>
    <row r="1796" spans="1:20" s="136" customFormat="1" ht="13.6" x14ac:dyDescent="0.2">
      <c r="A1796" s="136" t="s">
        <v>10225</v>
      </c>
      <c r="B1796" s="147">
        <v>12036</v>
      </c>
      <c r="C1796" s="138" t="s">
        <v>10261</v>
      </c>
      <c r="D1796" s="138" t="s">
        <v>10261</v>
      </c>
      <c r="E1796" s="137" t="s">
        <v>8366</v>
      </c>
      <c r="F1796" s="139"/>
      <c r="G1796" s="136">
        <v>68680000</v>
      </c>
      <c r="H1796" s="136">
        <v>3</v>
      </c>
      <c r="J1796" s="136" t="s">
        <v>8367</v>
      </c>
    </row>
    <row r="1797" spans="1:20" s="136" customFormat="1" ht="13.6" x14ac:dyDescent="0.2">
      <c r="A1797" s="136" t="s">
        <v>10225</v>
      </c>
      <c r="B1797" s="147">
        <v>12037</v>
      </c>
      <c r="C1797" s="138" t="s">
        <v>10262</v>
      </c>
      <c r="D1797" s="138" t="s">
        <v>10262</v>
      </c>
      <c r="E1797" s="137" t="s">
        <v>8366</v>
      </c>
      <c r="F1797" s="139"/>
      <c r="G1797" s="136">
        <v>30720745</v>
      </c>
      <c r="H1797" s="136">
        <v>3</v>
      </c>
      <c r="J1797" s="136" t="s">
        <v>8367</v>
      </c>
    </row>
    <row r="1798" spans="1:20" s="136" customFormat="1" ht="13.6" x14ac:dyDescent="0.2">
      <c r="A1798" s="136" t="s">
        <v>10225</v>
      </c>
      <c r="B1798" s="147">
        <v>12038</v>
      </c>
      <c r="C1798" s="138" t="s">
        <v>10263</v>
      </c>
      <c r="D1798" s="138" t="s">
        <v>10263</v>
      </c>
      <c r="E1798" s="137" t="s">
        <v>8366</v>
      </c>
      <c r="F1798" s="139"/>
      <c r="G1798" s="136">
        <v>66737059</v>
      </c>
      <c r="H1798" s="136">
        <v>3</v>
      </c>
      <c r="J1798" s="136" t="s">
        <v>8367</v>
      </c>
    </row>
    <row r="1799" spans="1:20" s="136" customFormat="1" ht="13.6" x14ac:dyDescent="0.2">
      <c r="A1799" s="136" t="s">
        <v>10225</v>
      </c>
      <c r="B1799" s="147">
        <v>12039</v>
      </c>
      <c r="C1799" s="138" t="s">
        <v>10264</v>
      </c>
      <c r="D1799" s="138" t="s">
        <v>10264</v>
      </c>
      <c r="E1799" s="137" t="s">
        <v>8366</v>
      </c>
      <c r="F1799" s="139"/>
      <c r="G1799" s="136">
        <v>19202880</v>
      </c>
      <c r="H1799" s="136">
        <v>3</v>
      </c>
      <c r="J1799" s="136" t="s">
        <v>8367</v>
      </c>
    </row>
    <row r="1800" spans="1:20" s="136" customFormat="1" ht="13.6" x14ac:dyDescent="0.2">
      <c r="A1800" s="136" t="s">
        <v>10225</v>
      </c>
      <c r="B1800" s="147">
        <v>12040</v>
      </c>
      <c r="C1800" s="141" t="s">
        <v>10265</v>
      </c>
      <c r="D1800" s="141" t="s">
        <v>10265</v>
      </c>
      <c r="E1800" s="137" t="s">
        <v>10266</v>
      </c>
      <c r="F1800" s="139"/>
      <c r="G1800" s="136">
        <v>111325400.00000001</v>
      </c>
      <c r="H1800" s="136">
        <v>1</v>
      </c>
      <c r="J1800" s="136" t="s">
        <v>8456</v>
      </c>
      <c r="L1800" s="136" t="s">
        <v>10267</v>
      </c>
      <c r="M1800" s="136" t="s">
        <v>8367</v>
      </c>
      <c r="N1800" s="143" t="s">
        <v>10265</v>
      </c>
      <c r="R1800" s="136" t="s">
        <v>10235</v>
      </c>
      <c r="S1800" s="136" t="s">
        <v>8367</v>
      </c>
      <c r="T1800" s="143" t="s">
        <v>10265</v>
      </c>
    </row>
    <row r="1801" spans="1:20" s="136" customFormat="1" ht="13.6" x14ac:dyDescent="0.2">
      <c r="A1801" s="136" t="s">
        <v>10225</v>
      </c>
      <c r="B1801" s="147">
        <v>12041</v>
      </c>
      <c r="C1801" s="138" t="s">
        <v>10268</v>
      </c>
      <c r="D1801" s="138" t="s">
        <v>10268</v>
      </c>
      <c r="E1801" s="137" t="s">
        <v>8366</v>
      </c>
      <c r="F1801" s="139"/>
      <c r="G1801" s="136">
        <v>37740355</v>
      </c>
      <c r="H1801" s="136">
        <v>3</v>
      </c>
      <c r="J1801" s="136" t="s">
        <v>8367</v>
      </c>
    </row>
    <row r="1802" spans="1:20" s="136" customFormat="1" ht="13.6" x14ac:dyDescent="0.2">
      <c r="A1802" s="136" t="s">
        <v>10225</v>
      </c>
      <c r="B1802" s="147">
        <v>12042</v>
      </c>
      <c r="C1802" s="138" t="s">
        <v>10269</v>
      </c>
      <c r="D1802" s="138" t="s">
        <v>10269</v>
      </c>
      <c r="E1802" s="137" t="s">
        <v>8366</v>
      </c>
      <c r="F1802" s="139"/>
      <c r="G1802" s="136">
        <v>102346222</v>
      </c>
      <c r="H1802" s="136">
        <v>3</v>
      </c>
      <c r="J1802" s="136" t="s">
        <v>8367</v>
      </c>
    </row>
    <row r="1803" spans="1:20" s="136" customFormat="1" ht="13.6" x14ac:dyDescent="0.2">
      <c r="A1803" s="136" t="s">
        <v>10225</v>
      </c>
      <c r="B1803" s="147">
        <v>12043</v>
      </c>
      <c r="C1803" s="138" t="s">
        <v>10270</v>
      </c>
      <c r="D1803" s="138" t="s">
        <v>10270</v>
      </c>
      <c r="E1803" s="137" t="s">
        <v>8366</v>
      </c>
      <c r="F1803" s="139"/>
      <c r="G1803" s="136">
        <v>62380992</v>
      </c>
      <c r="H1803" s="136">
        <v>3</v>
      </c>
      <c r="J1803" s="136" t="s">
        <v>8367</v>
      </c>
    </row>
    <row r="1804" spans="1:20" s="136" customFormat="1" ht="13.6" x14ac:dyDescent="0.2">
      <c r="A1804" s="136" t="s">
        <v>10225</v>
      </c>
      <c r="B1804" s="147">
        <v>12044</v>
      </c>
      <c r="C1804" s="138" t="s">
        <v>10271</v>
      </c>
      <c r="D1804" s="138" t="s">
        <v>10271</v>
      </c>
      <c r="E1804" s="137" t="s">
        <v>8366</v>
      </c>
      <c r="F1804" s="139"/>
      <c r="G1804" s="136">
        <v>93235221</v>
      </c>
      <c r="H1804" s="136">
        <v>3</v>
      </c>
      <c r="J1804" s="136" t="s">
        <v>8367</v>
      </c>
    </row>
    <row r="1805" spans="1:20" s="136" customFormat="1" ht="13.6" x14ac:dyDescent="0.2">
      <c r="A1805" s="136" t="s">
        <v>10225</v>
      </c>
      <c r="B1805" s="147">
        <v>12045</v>
      </c>
      <c r="C1805" s="138" t="s">
        <v>10272</v>
      </c>
      <c r="D1805" s="138" t="s">
        <v>10272</v>
      </c>
      <c r="E1805" s="137" t="s">
        <v>8366</v>
      </c>
      <c r="F1805" s="139"/>
      <c r="G1805" s="136">
        <v>35063943</v>
      </c>
      <c r="H1805" s="136">
        <v>3</v>
      </c>
      <c r="J1805" s="136" t="s">
        <v>8367</v>
      </c>
    </row>
    <row r="1806" spans="1:20" s="136" customFormat="1" ht="13.6" x14ac:dyDescent="0.2">
      <c r="A1806" s="136" t="s">
        <v>10225</v>
      </c>
      <c r="B1806" s="147">
        <v>12046</v>
      </c>
      <c r="C1806" s="138" t="s">
        <v>10273</v>
      </c>
      <c r="D1806" s="138" t="s">
        <v>10273</v>
      </c>
      <c r="E1806" s="137" t="s">
        <v>8366</v>
      </c>
      <c r="F1806" s="139"/>
      <c r="G1806" s="136">
        <v>41100340</v>
      </c>
      <c r="H1806" s="136">
        <v>3</v>
      </c>
      <c r="J1806" s="136" t="s">
        <v>8367</v>
      </c>
    </row>
    <row r="1807" spans="1:20" s="136" customFormat="1" ht="13.6" x14ac:dyDescent="0.2">
      <c r="A1807" s="136" t="s">
        <v>10225</v>
      </c>
      <c r="B1807" s="147">
        <v>12048</v>
      </c>
      <c r="C1807" s="138" t="s">
        <v>10274</v>
      </c>
      <c r="D1807" s="138" t="s">
        <v>10274</v>
      </c>
      <c r="E1807" s="137" t="s">
        <v>8366</v>
      </c>
      <c r="F1807" s="139"/>
      <c r="G1807" s="136">
        <v>80587338</v>
      </c>
      <c r="H1807" s="136">
        <v>3</v>
      </c>
      <c r="J1807" s="136" t="s">
        <v>8367</v>
      </c>
    </row>
    <row r="1808" spans="1:20" s="136" customFormat="1" ht="13.6" x14ac:dyDescent="0.2">
      <c r="A1808" s="136" t="s">
        <v>10225</v>
      </c>
      <c r="B1808" s="147">
        <v>12049</v>
      </c>
      <c r="C1808" s="138" t="s">
        <v>10275</v>
      </c>
      <c r="D1808" s="138" t="s">
        <v>10275</v>
      </c>
      <c r="E1808" s="137" t="s">
        <v>8366</v>
      </c>
      <c r="F1808" s="139"/>
      <c r="G1808" s="136">
        <v>21930200</v>
      </c>
      <c r="H1808" s="136">
        <v>3</v>
      </c>
      <c r="J1808" s="136" t="s">
        <v>8367</v>
      </c>
    </row>
    <row r="1809" spans="1:10" s="136" customFormat="1" ht="13.6" x14ac:dyDescent="0.2">
      <c r="A1809" s="136" t="s">
        <v>10225</v>
      </c>
      <c r="B1809" s="147">
        <v>12050</v>
      </c>
      <c r="C1809" s="138" t="s">
        <v>10276</v>
      </c>
      <c r="D1809" s="138" t="s">
        <v>10276</v>
      </c>
      <c r="E1809" s="137" t="s">
        <v>8366</v>
      </c>
      <c r="F1809" s="139"/>
      <c r="G1809" s="136">
        <v>136436216</v>
      </c>
      <c r="H1809" s="136">
        <v>3</v>
      </c>
      <c r="J1809" s="136" t="s">
        <v>8367</v>
      </c>
    </row>
    <row r="1810" spans="1:10" s="136" customFormat="1" ht="13.6" x14ac:dyDescent="0.2">
      <c r="A1810" s="136" t="s">
        <v>10225</v>
      </c>
      <c r="B1810" s="147">
        <v>12051</v>
      </c>
      <c r="C1810" s="138" t="s">
        <v>10277</v>
      </c>
      <c r="D1810" s="138" t="s">
        <v>10277</v>
      </c>
      <c r="E1810" s="137" t="s">
        <v>8366</v>
      </c>
      <c r="F1810" s="139"/>
      <c r="G1810" s="136">
        <v>115859000</v>
      </c>
      <c r="H1810" s="136">
        <v>3</v>
      </c>
      <c r="J1810" s="136" t="s">
        <v>8367</v>
      </c>
    </row>
    <row r="1811" spans="1:10" s="136" customFormat="1" ht="13.6" x14ac:dyDescent="0.2">
      <c r="A1811" s="136" t="s">
        <v>10225</v>
      </c>
      <c r="B1811" s="147">
        <v>12052</v>
      </c>
      <c r="C1811" s="136" t="s">
        <v>10278</v>
      </c>
      <c r="D1811" s="136" t="s">
        <v>10278</v>
      </c>
      <c r="E1811" s="137" t="s">
        <v>8366</v>
      </c>
      <c r="F1811" s="139"/>
      <c r="G1811" s="136">
        <v>82509055.000000015</v>
      </c>
      <c r="H1811" s="136">
        <v>3</v>
      </c>
      <c r="J1811" s="136" t="s">
        <v>8367</v>
      </c>
    </row>
    <row r="1812" spans="1:10" s="136" customFormat="1" ht="13.6" x14ac:dyDescent="0.2">
      <c r="A1812" s="136" t="s">
        <v>10225</v>
      </c>
      <c r="B1812" s="147">
        <v>12053</v>
      </c>
      <c r="C1812" s="136" t="s">
        <v>10279</v>
      </c>
      <c r="D1812" s="136" t="s">
        <v>10280</v>
      </c>
      <c r="E1812" s="137" t="s">
        <v>8366</v>
      </c>
      <c r="F1812" s="139"/>
      <c r="G1812" s="136">
        <v>13580721</v>
      </c>
      <c r="H1812" s="136">
        <v>3</v>
      </c>
      <c r="J1812" s="136" t="s">
        <v>8456</v>
      </c>
    </row>
    <row r="1813" spans="1:10" s="136" customFormat="1" ht="13.6" x14ac:dyDescent="0.2">
      <c r="A1813" s="136" t="s">
        <v>10225</v>
      </c>
      <c r="B1813" s="147">
        <v>12055</v>
      </c>
      <c r="C1813" s="136" t="s">
        <v>10281</v>
      </c>
      <c r="D1813" s="136" t="s">
        <v>10282</v>
      </c>
      <c r="E1813" s="137" t="s">
        <v>8366</v>
      </c>
      <c r="F1813" s="139"/>
      <c r="G1813" s="136">
        <v>44265793</v>
      </c>
      <c r="H1813" s="136">
        <v>3</v>
      </c>
      <c r="J1813" s="136" t="s">
        <v>8367</v>
      </c>
    </row>
    <row r="1814" spans="1:10" s="136" customFormat="1" ht="13.6" x14ac:dyDescent="0.2">
      <c r="A1814" s="136" t="s">
        <v>10225</v>
      </c>
      <c r="B1814" s="147">
        <v>12056</v>
      </c>
      <c r="C1814" s="138" t="s">
        <v>10283</v>
      </c>
      <c r="D1814" s="138" t="s">
        <v>10283</v>
      </c>
      <c r="E1814" s="137" t="s">
        <v>8366</v>
      </c>
      <c r="F1814" s="139"/>
      <c r="G1814" s="136">
        <v>18309448</v>
      </c>
      <c r="H1814" s="136">
        <v>3</v>
      </c>
      <c r="J1814" s="136" t="s">
        <v>8367</v>
      </c>
    </row>
    <row r="1815" spans="1:10" s="136" customFormat="1" ht="13.6" x14ac:dyDescent="0.2">
      <c r="A1815" s="136" t="s">
        <v>10225</v>
      </c>
      <c r="B1815" s="147">
        <v>12057</v>
      </c>
      <c r="C1815" s="138" t="s">
        <v>10284</v>
      </c>
      <c r="D1815" s="138" t="s">
        <v>10284</v>
      </c>
      <c r="E1815" s="137" t="s">
        <v>8366</v>
      </c>
      <c r="F1815" s="139"/>
      <c r="G1815" s="136">
        <v>18125292</v>
      </c>
      <c r="H1815" s="136">
        <v>3</v>
      </c>
      <c r="J1815" s="136" t="s">
        <v>8367</v>
      </c>
    </row>
    <row r="1816" spans="1:10" s="136" customFormat="1" ht="13.6" x14ac:dyDescent="0.2">
      <c r="A1816" s="136" t="s">
        <v>10225</v>
      </c>
      <c r="B1816" s="147">
        <v>12058</v>
      </c>
      <c r="C1816" s="138" t="s">
        <v>10285</v>
      </c>
      <c r="D1816" s="138" t="s">
        <v>10285</v>
      </c>
      <c r="E1816" s="137" t="s">
        <v>8366</v>
      </c>
      <c r="F1816" s="139"/>
      <c r="G1816" s="136">
        <v>11963637.000000002</v>
      </c>
      <c r="H1816" s="136">
        <v>3</v>
      </c>
      <c r="J1816" s="136" t="s">
        <v>8367</v>
      </c>
    </row>
    <row r="1817" spans="1:10" s="136" customFormat="1" ht="13.6" x14ac:dyDescent="0.2">
      <c r="A1817" s="136" t="s">
        <v>10225</v>
      </c>
      <c r="B1817" s="147">
        <v>12059</v>
      </c>
      <c r="C1817" s="138" t="s">
        <v>10286</v>
      </c>
      <c r="D1817" s="138" t="s">
        <v>10286</v>
      </c>
      <c r="E1817" s="137" t="s">
        <v>8366</v>
      </c>
      <c r="F1817" s="139"/>
      <c r="G1817" s="136">
        <v>34975702</v>
      </c>
      <c r="H1817" s="136">
        <v>3</v>
      </c>
      <c r="J1817" s="136" t="s">
        <v>8367</v>
      </c>
    </row>
    <row r="1818" spans="1:10" s="136" customFormat="1" ht="13.6" x14ac:dyDescent="0.2">
      <c r="A1818" s="136" t="s">
        <v>10225</v>
      </c>
      <c r="B1818" s="147">
        <v>12060</v>
      </c>
      <c r="C1818" s="138" t="s">
        <v>10287</v>
      </c>
      <c r="D1818" s="138" t="s">
        <v>10287</v>
      </c>
      <c r="E1818" s="137" t="s">
        <v>8366</v>
      </c>
      <c r="F1818" s="139"/>
      <c r="G1818" s="136">
        <v>12088508</v>
      </c>
      <c r="H1818" s="136">
        <v>3</v>
      </c>
      <c r="J1818" s="136" t="s">
        <v>8367</v>
      </c>
    </row>
    <row r="1819" spans="1:10" s="136" customFormat="1" ht="13.6" x14ac:dyDescent="0.2">
      <c r="A1819" s="136" t="s">
        <v>10225</v>
      </c>
      <c r="B1819" s="147">
        <v>12061</v>
      </c>
      <c r="C1819" s="138" t="s">
        <v>10288</v>
      </c>
      <c r="D1819" s="138" t="s">
        <v>10288</v>
      </c>
      <c r="E1819" s="137" t="s">
        <v>8366</v>
      </c>
      <c r="F1819" s="139"/>
      <c r="G1819" s="136">
        <v>39206431</v>
      </c>
      <c r="H1819" s="136">
        <v>3</v>
      </c>
      <c r="J1819" s="136" t="s">
        <v>8367</v>
      </c>
    </row>
    <row r="1820" spans="1:10" s="136" customFormat="1" ht="13.6" x14ac:dyDescent="0.2">
      <c r="A1820" s="136" t="s">
        <v>10225</v>
      </c>
      <c r="B1820" s="147">
        <v>12063</v>
      </c>
      <c r="C1820" s="138" t="s">
        <v>10289</v>
      </c>
      <c r="D1820" s="138" t="s">
        <v>10289</v>
      </c>
      <c r="E1820" s="137" t="s">
        <v>8366</v>
      </c>
      <c r="F1820" s="139"/>
      <c r="G1820" s="136">
        <v>7499855</v>
      </c>
      <c r="H1820" s="136">
        <v>3</v>
      </c>
      <c r="J1820" s="136" t="s">
        <v>8367</v>
      </c>
    </row>
    <row r="1821" spans="1:10" s="136" customFormat="1" ht="13.6" x14ac:dyDescent="0.2">
      <c r="A1821" s="136" t="s">
        <v>10225</v>
      </c>
      <c r="B1821" s="147">
        <v>12064</v>
      </c>
      <c r="C1821" s="138" t="s">
        <v>10290</v>
      </c>
      <c r="D1821" s="138" t="s">
        <v>10290</v>
      </c>
      <c r="E1821" s="137" t="s">
        <v>8366</v>
      </c>
      <c r="F1821" s="139"/>
      <c r="G1821" s="136">
        <v>10983414</v>
      </c>
      <c r="H1821" s="136">
        <v>3</v>
      </c>
      <c r="J1821" s="136" t="s">
        <v>8367</v>
      </c>
    </row>
    <row r="1822" spans="1:10" s="136" customFormat="1" ht="13.6" x14ac:dyDescent="0.2">
      <c r="A1822" s="136" t="s">
        <v>10225</v>
      </c>
      <c r="B1822" s="147">
        <v>12065</v>
      </c>
      <c r="C1822" s="138" t="s">
        <v>10291</v>
      </c>
      <c r="D1822" s="138" t="s">
        <v>10291</v>
      </c>
      <c r="E1822" s="137" t="s">
        <v>8366</v>
      </c>
      <c r="F1822" s="139"/>
      <c r="G1822" s="136">
        <v>18078289</v>
      </c>
      <c r="H1822" s="136">
        <v>3</v>
      </c>
      <c r="J1822" s="136" t="s">
        <v>8367</v>
      </c>
    </row>
    <row r="1823" spans="1:10" s="136" customFormat="1" ht="13.6" x14ac:dyDescent="0.2">
      <c r="A1823" s="136" t="s">
        <v>10225</v>
      </c>
      <c r="B1823" s="147">
        <v>12067</v>
      </c>
      <c r="C1823" s="138" t="s">
        <v>10292</v>
      </c>
      <c r="D1823" s="138" t="s">
        <v>10292</v>
      </c>
      <c r="E1823" s="137" t="s">
        <v>8366</v>
      </c>
      <c r="F1823" s="139"/>
      <c r="G1823" s="136">
        <v>563344</v>
      </c>
      <c r="H1823" s="136">
        <v>3</v>
      </c>
      <c r="J1823" s="136" t="s">
        <v>8367</v>
      </c>
    </row>
    <row r="1824" spans="1:10" s="136" customFormat="1" ht="13.6" x14ac:dyDescent="0.2">
      <c r="A1824" s="136" t="s">
        <v>10225</v>
      </c>
      <c r="B1824" s="147">
        <v>12068</v>
      </c>
      <c r="C1824" s="138" t="s">
        <v>10293</v>
      </c>
      <c r="D1824" s="138" t="s">
        <v>10293</v>
      </c>
      <c r="E1824" s="137" t="s">
        <v>8366</v>
      </c>
      <c r="F1824" s="139"/>
      <c r="G1824" s="136">
        <v>27117894</v>
      </c>
      <c r="H1824" s="136">
        <v>3</v>
      </c>
      <c r="J1824" s="136" t="s">
        <v>8367</v>
      </c>
    </row>
    <row r="1825" spans="1:10" s="136" customFormat="1" ht="13.6" x14ac:dyDescent="0.2">
      <c r="A1825" s="136" t="s">
        <v>10225</v>
      </c>
      <c r="B1825" s="147">
        <v>12069</v>
      </c>
      <c r="C1825" s="138" t="s">
        <v>10294</v>
      </c>
      <c r="D1825" s="138" t="s">
        <v>10294</v>
      </c>
      <c r="E1825" s="137" t="s">
        <v>8366</v>
      </c>
      <c r="F1825" s="139"/>
      <c r="G1825" s="136">
        <v>11844124</v>
      </c>
      <c r="H1825" s="136">
        <v>3</v>
      </c>
      <c r="J1825" s="136" t="s">
        <v>8367</v>
      </c>
    </row>
    <row r="1826" spans="1:10" s="136" customFormat="1" ht="13.6" x14ac:dyDescent="0.2">
      <c r="A1826" s="136" t="s">
        <v>10225</v>
      </c>
      <c r="B1826" s="147">
        <v>12070</v>
      </c>
      <c r="C1826" s="138" t="s">
        <v>10295</v>
      </c>
      <c r="D1826" s="138" t="s">
        <v>10295</v>
      </c>
      <c r="E1826" s="137" t="s">
        <v>8366</v>
      </c>
      <c r="F1826" s="139"/>
      <c r="G1826" s="136">
        <v>19502490</v>
      </c>
      <c r="H1826" s="136">
        <v>3</v>
      </c>
      <c r="J1826" s="136" t="s">
        <v>8367</v>
      </c>
    </row>
    <row r="1827" spans="1:10" s="136" customFormat="1" ht="13.6" x14ac:dyDescent="0.2">
      <c r="A1827" s="136" t="s">
        <v>10225</v>
      </c>
      <c r="B1827" s="147">
        <v>12071</v>
      </c>
      <c r="C1827" s="138" t="s">
        <v>10296</v>
      </c>
      <c r="D1827" s="138" t="s">
        <v>10296</v>
      </c>
      <c r="E1827" s="137" t="s">
        <v>8366</v>
      </c>
      <c r="F1827" s="139"/>
      <c r="G1827" s="136">
        <v>78275351</v>
      </c>
      <c r="H1827" s="136">
        <v>3</v>
      </c>
      <c r="J1827" s="136" t="s">
        <v>8367</v>
      </c>
    </row>
    <row r="1828" spans="1:10" s="136" customFormat="1" ht="13.6" x14ac:dyDescent="0.2">
      <c r="A1828" s="136" t="s">
        <v>10225</v>
      </c>
      <c r="B1828" s="147">
        <v>12072</v>
      </c>
      <c r="C1828" s="138" t="s">
        <v>10297</v>
      </c>
      <c r="D1828" s="138" t="s">
        <v>10298</v>
      </c>
      <c r="E1828" s="137" t="s">
        <v>8366</v>
      </c>
      <c r="F1828" s="139"/>
      <c r="G1828" s="136">
        <v>137035914</v>
      </c>
      <c r="H1828" s="136">
        <v>3</v>
      </c>
      <c r="J1828" s="136" t="s">
        <v>8367</v>
      </c>
    </row>
    <row r="1829" spans="1:10" s="136" customFormat="1" ht="13.6" x14ac:dyDescent="0.2">
      <c r="A1829" s="136" t="s">
        <v>10225</v>
      </c>
      <c r="B1829" s="147">
        <v>12073</v>
      </c>
      <c r="C1829" s="138" t="s">
        <v>10299</v>
      </c>
      <c r="D1829" s="138" t="s">
        <v>10299</v>
      </c>
      <c r="E1829" s="137" t="s">
        <v>8366</v>
      </c>
      <c r="F1829" s="139"/>
      <c r="G1829" s="136">
        <v>31350562</v>
      </c>
      <c r="H1829" s="136">
        <v>3</v>
      </c>
      <c r="J1829" s="136" t="s">
        <v>8367</v>
      </c>
    </row>
    <row r="1830" spans="1:10" s="136" customFormat="1" ht="13.6" x14ac:dyDescent="0.2">
      <c r="A1830" s="136" t="s">
        <v>10225</v>
      </c>
      <c r="B1830" s="147">
        <v>12074</v>
      </c>
      <c r="C1830" s="138" t="s">
        <v>10300</v>
      </c>
      <c r="D1830" s="138" t="s">
        <v>10300</v>
      </c>
      <c r="E1830" s="137" t="s">
        <v>8366</v>
      </c>
      <c r="F1830" s="139"/>
      <c r="G1830" s="136">
        <v>10032537</v>
      </c>
      <c r="H1830" s="136">
        <v>3</v>
      </c>
      <c r="J1830" s="136" t="s">
        <v>8456</v>
      </c>
    </row>
    <row r="1831" spans="1:10" s="136" customFormat="1" ht="13.6" x14ac:dyDescent="0.2">
      <c r="A1831" s="136" t="s">
        <v>10225</v>
      </c>
      <c r="B1831" s="147">
        <v>12075</v>
      </c>
      <c r="C1831" s="138" t="s">
        <v>10301</v>
      </c>
      <c r="D1831" s="138" t="s">
        <v>10301</v>
      </c>
      <c r="E1831" s="137" t="s">
        <v>8366</v>
      </c>
      <c r="F1831" s="139"/>
      <c r="G1831" s="136">
        <v>15160688</v>
      </c>
      <c r="H1831" s="136">
        <v>3</v>
      </c>
      <c r="J1831" s="136" t="s">
        <v>8367</v>
      </c>
    </row>
    <row r="1832" spans="1:10" s="136" customFormat="1" ht="13.6" x14ac:dyDescent="0.2">
      <c r="A1832" s="136" t="s">
        <v>10225</v>
      </c>
      <c r="B1832" s="147">
        <v>12076</v>
      </c>
      <c r="C1832" s="138" t="s">
        <v>10302</v>
      </c>
      <c r="D1832" s="138" t="s">
        <v>10302</v>
      </c>
      <c r="E1832" s="137" t="s">
        <v>8366</v>
      </c>
      <c r="F1832" s="139"/>
      <c r="G1832" s="136">
        <v>14887542</v>
      </c>
      <c r="H1832" s="136">
        <v>3</v>
      </c>
      <c r="J1832" s="136" t="s">
        <v>8367</v>
      </c>
    </row>
    <row r="1833" spans="1:10" s="136" customFormat="1" ht="13.6" x14ac:dyDescent="0.2">
      <c r="A1833" s="136" t="s">
        <v>10225</v>
      </c>
      <c r="B1833" s="147">
        <v>12077</v>
      </c>
      <c r="C1833" s="138" t="s">
        <v>10303</v>
      </c>
      <c r="D1833" s="138" t="s">
        <v>10303</v>
      </c>
      <c r="E1833" s="137" t="s">
        <v>8366</v>
      </c>
      <c r="F1833" s="139"/>
      <c r="G1833" s="136">
        <v>14529029</v>
      </c>
      <c r="H1833" s="136">
        <v>2</v>
      </c>
      <c r="J1833" s="136" t="s">
        <v>8456</v>
      </c>
    </row>
    <row r="1834" spans="1:10" s="136" customFormat="1" ht="13.6" x14ac:dyDescent="0.2">
      <c r="A1834" s="136" t="s">
        <v>10225</v>
      </c>
      <c r="B1834" s="147">
        <v>12078</v>
      </c>
      <c r="C1834" s="138" t="s">
        <v>10304</v>
      </c>
      <c r="D1834" s="138" t="s">
        <v>10304</v>
      </c>
      <c r="E1834" s="137" t="s">
        <v>8366</v>
      </c>
      <c r="F1834" s="139"/>
      <c r="G1834" s="136">
        <v>34097088</v>
      </c>
      <c r="H1834" s="136">
        <v>3</v>
      </c>
      <c r="J1834" s="136" t="s">
        <v>8367</v>
      </c>
    </row>
    <row r="1835" spans="1:10" s="136" customFormat="1" ht="13.6" x14ac:dyDescent="0.2">
      <c r="A1835" s="136" t="s">
        <v>10225</v>
      </c>
      <c r="B1835" s="147">
        <v>12079</v>
      </c>
      <c r="C1835" s="138" t="s">
        <v>10305</v>
      </c>
      <c r="D1835" s="138" t="s">
        <v>10305</v>
      </c>
      <c r="E1835" s="137" t="s">
        <v>8366</v>
      </c>
      <c r="F1835" s="139"/>
      <c r="G1835" s="136">
        <v>37799876</v>
      </c>
      <c r="H1835" s="136">
        <v>3</v>
      </c>
      <c r="J1835" s="136" t="s">
        <v>8367</v>
      </c>
    </row>
    <row r="1836" spans="1:10" s="136" customFormat="1" ht="13.6" x14ac:dyDescent="0.2">
      <c r="A1836" s="136" t="s">
        <v>10225</v>
      </c>
      <c r="B1836" s="147">
        <v>12080</v>
      </c>
      <c r="C1836" s="138" t="s">
        <v>10306</v>
      </c>
      <c r="D1836" s="138" t="s">
        <v>10306</v>
      </c>
      <c r="E1836" s="137" t="s">
        <v>8366</v>
      </c>
      <c r="F1836" s="139"/>
      <c r="G1836" s="136">
        <v>413539073.99999994</v>
      </c>
      <c r="H1836" s="136">
        <v>3</v>
      </c>
      <c r="J1836" s="136" t="s">
        <v>8367</v>
      </c>
    </row>
    <row r="1837" spans="1:10" s="136" customFormat="1" ht="13.6" x14ac:dyDescent="0.2">
      <c r="A1837" s="136" t="s">
        <v>10225</v>
      </c>
      <c r="B1837" s="147">
        <v>12081</v>
      </c>
      <c r="C1837" s="138" t="s">
        <v>10307</v>
      </c>
      <c r="D1837" s="138" t="s">
        <v>10307</v>
      </c>
      <c r="E1837" s="137" t="s">
        <v>8366</v>
      </c>
      <c r="F1837" s="139"/>
      <c r="G1837" s="136">
        <v>7888131</v>
      </c>
      <c r="H1837" s="136">
        <v>3</v>
      </c>
      <c r="J1837" s="136" t="s">
        <v>8367</v>
      </c>
    </row>
    <row r="1838" spans="1:10" s="136" customFormat="1" ht="13.6" x14ac:dyDescent="0.2">
      <c r="A1838" s="136" t="s">
        <v>10225</v>
      </c>
      <c r="B1838" s="147">
        <v>12082</v>
      </c>
      <c r="C1838" s="138" t="s">
        <v>10308</v>
      </c>
      <c r="D1838" s="138" t="s">
        <v>10308</v>
      </c>
      <c r="E1838" s="137" t="s">
        <v>8366</v>
      </c>
      <c r="F1838" s="139"/>
      <c r="G1838" s="136">
        <v>50533525</v>
      </c>
      <c r="H1838" s="136">
        <v>2</v>
      </c>
      <c r="J1838" s="136" t="s">
        <v>8456</v>
      </c>
    </row>
    <row r="1839" spans="1:10" s="136" customFormat="1" ht="13.6" x14ac:dyDescent="0.2">
      <c r="A1839" s="136" t="s">
        <v>10225</v>
      </c>
      <c r="B1839" s="147">
        <v>12083</v>
      </c>
      <c r="C1839" s="138" t="s">
        <v>10309</v>
      </c>
      <c r="D1839" s="138" t="s">
        <v>10309</v>
      </c>
      <c r="E1839" s="137" t="s">
        <v>8366</v>
      </c>
      <c r="F1839" s="139"/>
      <c r="G1839" s="136">
        <v>43980103</v>
      </c>
      <c r="H1839" s="136">
        <v>3</v>
      </c>
      <c r="J1839" s="136" t="s">
        <v>8367</v>
      </c>
    </row>
    <row r="1840" spans="1:10" s="136" customFormat="1" ht="13.6" x14ac:dyDescent="0.2">
      <c r="A1840" s="136" t="s">
        <v>10225</v>
      </c>
      <c r="B1840" s="147">
        <v>12084</v>
      </c>
      <c r="C1840" s="138" t="s">
        <v>10310</v>
      </c>
      <c r="D1840" s="138" t="s">
        <v>10310</v>
      </c>
      <c r="E1840" s="137" t="s">
        <v>8366</v>
      </c>
      <c r="F1840" s="139"/>
      <c r="G1840" s="136">
        <v>108201200.00000001</v>
      </c>
      <c r="H1840" s="136">
        <v>2</v>
      </c>
      <c r="J1840" s="136" t="s">
        <v>8367</v>
      </c>
    </row>
    <row r="1841" spans="1:20" s="136" customFormat="1" ht="13.6" x14ac:dyDescent="0.2">
      <c r="A1841" s="136" t="s">
        <v>10225</v>
      </c>
      <c r="B1841" s="147">
        <v>12085</v>
      </c>
      <c r="C1841" s="136" t="s">
        <v>10311</v>
      </c>
      <c r="D1841" s="136" t="s">
        <v>10312</v>
      </c>
      <c r="E1841" s="137" t="s">
        <v>8366</v>
      </c>
      <c r="F1841" s="139"/>
      <c r="G1841" s="136">
        <v>26421622.000000004</v>
      </c>
      <c r="H1841" s="136">
        <v>2</v>
      </c>
      <c r="J1841" s="136" t="s">
        <v>8456</v>
      </c>
      <c r="R1841" s="136" t="s">
        <v>10235</v>
      </c>
      <c r="S1841" s="136" t="s">
        <v>8367</v>
      </c>
      <c r="T1841" s="136" t="s">
        <v>10236</v>
      </c>
    </row>
    <row r="1842" spans="1:20" s="136" customFormat="1" ht="13.6" x14ac:dyDescent="0.2">
      <c r="A1842" s="136" t="s">
        <v>10225</v>
      </c>
      <c r="B1842" s="147">
        <v>12087</v>
      </c>
      <c r="C1842" s="138" t="s">
        <v>10313</v>
      </c>
      <c r="D1842" s="138" t="s">
        <v>10313</v>
      </c>
      <c r="E1842" s="137" t="s">
        <v>8366</v>
      </c>
      <c r="F1842" s="139"/>
      <c r="G1842" s="136">
        <v>14321458</v>
      </c>
      <c r="H1842" s="136">
        <v>3</v>
      </c>
      <c r="J1842" s="136" t="s">
        <v>8367</v>
      </c>
    </row>
    <row r="1843" spans="1:20" s="136" customFormat="1" ht="13.6" x14ac:dyDescent="0.2">
      <c r="A1843" s="136" t="s">
        <v>10225</v>
      </c>
      <c r="B1843" s="147">
        <v>12088</v>
      </c>
      <c r="C1843" s="138" t="s">
        <v>10314</v>
      </c>
      <c r="D1843" s="138" t="s">
        <v>10314</v>
      </c>
      <c r="E1843" s="137" t="s">
        <v>8366</v>
      </c>
      <c r="F1843" s="139"/>
      <c r="G1843" s="136">
        <v>14412146</v>
      </c>
      <c r="H1843" s="136">
        <v>3</v>
      </c>
      <c r="J1843" s="136" t="s">
        <v>8367</v>
      </c>
    </row>
    <row r="1844" spans="1:20" s="136" customFormat="1" ht="13.6" x14ac:dyDescent="0.2">
      <c r="A1844" s="136" t="s">
        <v>10225</v>
      </c>
      <c r="B1844" s="147">
        <v>12089</v>
      </c>
      <c r="C1844" s="136" t="s">
        <v>10315</v>
      </c>
      <c r="D1844" s="136" t="s">
        <v>10316</v>
      </c>
      <c r="E1844" s="137" t="s">
        <v>8366</v>
      </c>
      <c r="F1844" s="139"/>
      <c r="G1844" s="136">
        <v>78973546</v>
      </c>
      <c r="H1844" s="136">
        <v>3</v>
      </c>
      <c r="J1844" s="136" t="s">
        <v>8456</v>
      </c>
    </row>
    <row r="1845" spans="1:20" s="136" customFormat="1" ht="13.6" x14ac:dyDescent="0.2">
      <c r="A1845" s="136" t="s">
        <v>10225</v>
      </c>
      <c r="B1845" s="147">
        <v>12090</v>
      </c>
      <c r="C1845" s="138" t="s">
        <v>10317</v>
      </c>
      <c r="D1845" s="138" t="s">
        <v>10317</v>
      </c>
      <c r="E1845" s="137" t="s">
        <v>8366</v>
      </c>
      <c r="F1845" s="139"/>
      <c r="G1845" s="136">
        <v>31603366</v>
      </c>
      <c r="H1845" s="136">
        <v>3</v>
      </c>
      <c r="J1845" s="136" t="s">
        <v>8367</v>
      </c>
    </row>
    <row r="1846" spans="1:20" s="136" customFormat="1" ht="13.6" x14ac:dyDescent="0.2">
      <c r="A1846" s="136" t="s">
        <v>10225</v>
      </c>
      <c r="B1846" s="147">
        <v>12091</v>
      </c>
      <c r="C1846" s="138" t="s">
        <v>10318</v>
      </c>
      <c r="D1846" s="138" t="s">
        <v>10318</v>
      </c>
      <c r="E1846" s="137" t="s">
        <v>8366</v>
      </c>
      <c r="F1846" s="139"/>
      <c r="G1846" s="136">
        <v>49395208</v>
      </c>
      <c r="H1846" s="136">
        <v>3</v>
      </c>
      <c r="J1846" s="136" t="s">
        <v>8367</v>
      </c>
    </row>
    <row r="1847" spans="1:20" s="136" customFormat="1" ht="13.6" x14ac:dyDescent="0.2">
      <c r="A1847" s="136" t="s">
        <v>10225</v>
      </c>
      <c r="B1847" s="147">
        <v>12092</v>
      </c>
      <c r="C1847" s="138" t="s">
        <v>10319</v>
      </c>
      <c r="D1847" s="138" t="s">
        <v>10319</v>
      </c>
      <c r="E1847" s="137" t="s">
        <v>8366</v>
      </c>
      <c r="F1847" s="139"/>
      <c r="G1847" s="136">
        <v>42528530</v>
      </c>
      <c r="H1847" s="136">
        <v>3</v>
      </c>
      <c r="J1847" s="136" t="s">
        <v>8367</v>
      </c>
    </row>
    <row r="1848" spans="1:20" s="136" customFormat="1" ht="13.6" x14ac:dyDescent="0.2">
      <c r="A1848" s="136" t="s">
        <v>10225</v>
      </c>
      <c r="B1848" s="147">
        <v>12093</v>
      </c>
      <c r="C1848" s="138" t="s">
        <v>10320</v>
      </c>
      <c r="D1848" s="138" t="s">
        <v>10320</v>
      </c>
      <c r="E1848" s="137" t="s">
        <v>8366</v>
      </c>
      <c r="F1848" s="139"/>
      <c r="G1848" s="136">
        <v>135998721</v>
      </c>
      <c r="H1848" s="136">
        <v>3</v>
      </c>
      <c r="J1848" s="136" t="s">
        <v>8367</v>
      </c>
    </row>
    <row r="1849" spans="1:20" s="136" customFormat="1" ht="13.6" x14ac:dyDescent="0.2">
      <c r="A1849" s="136" t="s">
        <v>10225</v>
      </c>
      <c r="B1849" s="147">
        <v>12094</v>
      </c>
      <c r="C1849" s="138" t="s">
        <v>10321</v>
      </c>
      <c r="D1849" s="138" t="s">
        <v>10321</v>
      </c>
      <c r="E1849" s="137" t="s">
        <v>8366</v>
      </c>
      <c r="F1849" s="139"/>
      <c r="G1849" s="136">
        <v>25691000</v>
      </c>
      <c r="H1849" s="136">
        <v>3</v>
      </c>
      <c r="J1849" s="136" t="s">
        <v>8456</v>
      </c>
      <c r="R1849" s="136" t="s">
        <v>10235</v>
      </c>
      <c r="S1849" s="136" t="s">
        <v>8367</v>
      </c>
      <c r="T1849" s="136" t="s">
        <v>10236</v>
      </c>
    </row>
    <row r="1850" spans="1:20" s="136" customFormat="1" ht="13.6" x14ac:dyDescent="0.2">
      <c r="A1850" s="136" t="s">
        <v>10225</v>
      </c>
      <c r="B1850" s="147">
        <v>12095</v>
      </c>
      <c r="C1850" s="138" t="s">
        <v>10322</v>
      </c>
      <c r="D1850" s="138" t="s">
        <v>10322</v>
      </c>
      <c r="E1850" s="137" t="s">
        <v>8366</v>
      </c>
      <c r="F1850" s="139"/>
      <c r="G1850" s="136">
        <v>8539900</v>
      </c>
      <c r="H1850" s="136">
        <v>3</v>
      </c>
      <c r="J1850" s="136" t="s">
        <v>8367</v>
      </c>
    </row>
    <row r="1851" spans="1:20" s="136" customFormat="1" ht="13.6" x14ac:dyDescent="0.2">
      <c r="A1851" s="136" t="s">
        <v>10225</v>
      </c>
      <c r="B1851" s="147">
        <v>12096</v>
      </c>
      <c r="C1851" s="138" t="s">
        <v>10323</v>
      </c>
      <c r="D1851" s="138" t="s">
        <v>10323</v>
      </c>
      <c r="E1851" s="137" t="s">
        <v>8366</v>
      </c>
      <c r="F1851" s="139"/>
      <c r="G1851" s="136">
        <v>74925762</v>
      </c>
      <c r="H1851" s="136">
        <v>3</v>
      </c>
      <c r="J1851" s="136" t="s">
        <v>8367</v>
      </c>
    </row>
    <row r="1852" spans="1:20" s="136" customFormat="1" ht="13.6" x14ac:dyDescent="0.2">
      <c r="A1852" s="136" t="s">
        <v>10225</v>
      </c>
      <c r="B1852" s="147">
        <v>12097</v>
      </c>
      <c r="C1852" s="138" t="s">
        <v>10324</v>
      </c>
      <c r="D1852" s="138" t="s">
        <v>10324</v>
      </c>
      <c r="E1852" s="137" t="s">
        <v>8366</v>
      </c>
      <c r="F1852" s="139"/>
      <c r="G1852" s="136">
        <v>30495994.999999996</v>
      </c>
      <c r="H1852" s="136">
        <v>3</v>
      </c>
      <c r="J1852" s="136" t="s">
        <v>8367</v>
      </c>
    </row>
    <row r="1853" spans="1:20" s="136" customFormat="1" ht="13.6" x14ac:dyDescent="0.2">
      <c r="A1853" s="136" t="s">
        <v>10225</v>
      </c>
      <c r="B1853" s="147">
        <v>12098</v>
      </c>
      <c r="C1853" s="138" t="s">
        <v>10325</v>
      </c>
      <c r="D1853" s="138" t="s">
        <v>10325</v>
      </c>
      <c r="E1853" s="137" t="s">
        <v>8366</v>
      </c>
      <c r="F1853" s="139"/>
      <c r="G1853" s="136">
        <v>49920375</v>
      </c>
      <c r="H1853" s="136">
        <v>3</v>
      </c>
      <c r="J1853" s="136" t="s">
        <v>8367</v>
      </c>
    </row>
    <row r="1854" spans="1:20" s="136" customFormat="1" ht="13.6" x14ac:dyDescent="0.2">
      <c r="A1854" s="136" t="s">
        <v>10225</v>
      </c>
      <c r="B1854" s="147">
        <v>12099</v>
      </c>
      <c r="C1854" s="136" t="s">
        <v>10326</v>
      </c>
      <c r="D1854" s="136" t="s">
        <v>10327</v>
      </c>
      <c r="E1854" s="137" t="s">
        <v>8366</v>
      </c>
      <c r="F1854" s="139"/>
      <c r="G1854" s="136">
        <v>36494389</v>
      </c>
      <c r="H1854" s="136">
        <v>3</v>
      </c>
      <c r="J1854" s="136" t="s">
        <v>8367</v>
      </c>
    </row>
    <row r="1855" spans="1:20" s="136" customFormat="1" ht="13.6" x14ac:dyDescent="0.2">
      <c r="A1855" s="136" t="s">
        <v>10225</v>
      </c>
      <c r="B1855" s="147">
        <v>12100</v>
      </c>
      <c r="C1855" s="138" t="s">
        <v>10328</v>
      </c>
      <c r="D1855" s="138" t="s">
        <v>10328</v>
      </c>
      <c r="E1855" s="137" t="s">
        <v>8366</v>
      </c>
      <c r="F1855" s="139"/>
      <c r="G1855" s="136">
        <v>64623731</v>
      </c>
      <c r="H1855" s="136">
        <v>3</v>
      </c>
      <c r="J1855" s="136" t="s">
        <v>8367</v>
      </c>
    </row>
    <row r="1856" spans="1:20" s="136" customFormat="1" ht="13.6" x14ac:dyDescent="0.2">
      <c r="A1856" s="136" t="s">
        <v>10225</v>
      </c>
      <c r="B1856" s="147">
        <v>12101</v>
      </c>
      <c r="C1856" s="138" t="s">
        <v>10329</v>
      </c>
      <c r="D1856" s="138" t="s">
        <v>10329</v>
      </c>
      <c r="E1856" s="137" t="s">
        <v>8366</v>
      </c>
      <c r="F1856" s="139"/>
      <c r="G1856" s="136">
        <v>21151251.000000004</v>
      </c>
      <c r="H1856" s="136">
        <v>3</v>
      </c>
      <c r="J1856" s="136" t="s">
        <v>8367</v>
      </c>
    </row>
    <row r="1857" spans="1:10" s="136" customFormat="1" ht="13.6" x14ac:dyDescent="0.2">
      <c r="A1857" s="136" t="s">
        <v>10225</v>
      </c>
      <c r="B1857" s="147">
        <v>12102</v>
      </c>
      <c r="C1857" s="138" t="s">
        <v>10330</v>
      </c>
      <c r="D1857" s="138" t="s">
        <v>10330</v>
      </c>
      <c r="E1857" s="137" t="s">
        <v>8366</v>
      </c>
      <c r="F1857" s="139"/>
      <c r="G1857" s="136">
        <v>66485334.999999993</v>
      </c>
      <c r="H1857" s="136">
        <v>3</v>
      </c>
      <c r="J1857" s="136" t="s">
        <v>8456</v>
      </c>
    </row>
    <row r="1858" spans="1:10" s="136" customFormat="1" ht="13.6" x14ac:dyDescent="0.2">
      <c r="A1858" s="136" t="s">
        <v>10225</v>
      </c>
      <c r="B1858" s="147">
        <v>12103</v>
      </c>
      <c r="C1858" s="138" t="s">
        <v>10331</v>
      </c>
      <c r="D1858" s="138" t="s">
        <v>10331</v>
      </c>
      <c r="E1858" s="137" t="s">
        <v>8366</v>
      </c>
      <c r="F1858" s="139"/>
      <c r="G1858" s="136">
        <v>18812414</v>
      </c>
      <c r="H1858" s="136">
        <v>3</v>
      </c>
      <c r="J1858" s="136" t="s">
        <v>8367</v>
      </c>
    </row>
    <row r="1859" spans="1:10" s="136" customFormat="1" ht="13.6" x14ac:dyDescent="0.2">
      <c r="A1859" s="136" t="s">
        <v>10225</v>
      </c>
      <c r="B1859" s="147">
        <v>12104</v>
      </c>
      <c r="C1859" s="138" t="s">
        <v>10332</v>
      </c>
      <c r="D1859" s="138" t="s">
        <v>10332</v>
      </c>
      <c r="E1859" s="137" t="s">
        <v>8366</v>
      </c>
      <c r="F1859" s="139"/>
      <c r="G1859" s="136">
        <v>106079590</v>
      </c>
      <c r="H1859" s="136">
        <v>2</v>
      </c>
      <c r="J1859" s="136" t="s">
        <v>8367</v>
      </c>
    </row>
    <row r="1860" spans="1:10" s="136" customFormat="1" ht="13.6" x14ac:dyDescent="0.2">
      <c r="A1860" s="136" t="s">
        <v>10225</v>
      </c>
      <c r="B1860" s="147">
        <v>12105</v>
      </c>
      <c r="C1860" s="138" t="s">
        <v>10333</v>
      </c>
      <c r="D1860" s="138" t="s">
        <v>10333</v>
      </c>
      <c r="E1860" s="137" t="s">
        <v>8366</v>
      </c>
      <c r="F1860" s="139"/>
      <c r="G1860" s="136">
        <v>81980402</v>
      </c>
      <c r="H1860" s="136">
        <v>3</v>
      </c>
      <c r="J1860" s="136" t="s">
        <v>8367</v>
      </c>
    </row>
    <row r="1861" spans="1:10" s="136" customFormat="1" ht="13.6" x14ac:dyDescent="0.2">
      <c r="A1861" s="136" t="s">
        <v>10225</v>
      </c>
      <c r="B1861" s="147">
        <v>12106</v>
      </c>
      <c r="C1861" s="138" t="s">
        <v>10334</v>
      </c>
      <c r="D1861" s="138" t="s">
        <v>10334</v>
      </c>
      <c r="E1861" s="137" t="s">
        <v>8366</v>
      </c>
      <c r="F1861" s="139"/>
      <c r="G1861" s="136">
        <v>29104904</v>
      </c>
      <c r="H1861" s="136">
        <v>3</v>
      </c>
      <c r="J1861" s="136" t="s">
        <v>8367</v>
      </c>
    </row>
    <row r="1862" spans="1:10" s="136" customFormat="1" ht="13.6" x14ac:dyDescent="0.2">
      <c r="A1862" s="136" t="s">
        <v>10225</v>
      </c>
      <c r="B1862" s="147">
        <v>12107</v>
      </c>
      <c r="C1862" s="138" t="s">
        <v>10335</v>
      </c>
      <c r="D1862" s="138" t="s">
        <v>10335</v>
      </c>
      <c r="E1862" s="137" t="s">
        <v>8366</v>
      </c>
      <c r="F1862" s="139"/>
      <c r="G1862" s="136">
        <v>8640175</v>
      </c>
      <c r="H1862" s="136">
        <v>3</v>
      </c>
      <c r="J1862" s="136" t="s">
        <v>8367</v>
      </c>
    </row>
    <row r="1863" spans="1:10" s="136" customFormat="1" ht="13.6" x14ac:dyDescent="0.2">
      <c r="A1863" s="136" t="s">
        <v>10225</v>
      </c>
      <c r="B1863" s="147">
        <v>12108</v>
      </c>
      <c r="C1863" s="136" t="s">
        <v>10336</v>
      </c>
      <c r="D1863" s="136" t="s">
        <v>10337</v>
      </c>
      <c r="E1863" s="137" t="s">
        <v>8366</v>
      </c>
      <c r="F1863" s="139"/>
      <c r="G1863" s="136">
        <v>22219871</v>
      </c>
      <c r="H1863" s="136">
        <v>3</v>
      </c>
      <c r="J1863" s="136" t="s">
        <v>8367</v>
      </c>
    </row>
    <row r="1864" spans="1:10" s="136" customFormat="1" ht="13.6" x14ac:dyDescent="0.2">
      <c r="A1864" s="136" t="s">
        <v>10225</v>
      </c>
      <c r="B1864" s="147">
        <v>12109</v>
      </c>
      <c r="C1864" s="138" t="s">
        <v>10338</v>
      </c>
      <c r="D1864" s="138" t="s">
        <v>10338</v>
      </c>
      <c r="E1864" s="137" t="s">
        <v>8366</v>
      </c>
      <c r="F1864" s="139"/>
      <c r="G1864" s="136">
        <v>14525416</v>
      </c>
      <c r="H1864" s="136">
        <v>3</v>
      </c>
      <c r="J1864" s="136" t="s">
        <v>8367</v>
      </c>
    </row>
    <row r="1865" spans="1:10" s="136" customFormat="1" ht="13.6" x14ac:dyDescent="0.2">
      <c r="A1865" s="136" t="s">
        <v>10225</v>
      </c>
      <c r="B1865" s="147">
        <v>12110</v>
      </c>
      <c r="C1865" s="138" t="s">
        <v>10339</v>
      </c>
      <c r="D1865" s="138" t="s">
        <v>10339</v>
      </c>
      <c r="E1865" s="137" t="s">
        <v>8366</v>
      </c>
      <c r="F1865" s="139"/>
      <c r="G1865" s="136">
        <v>19886280</v>
      </c>
      <c r="H1865" s="136">
        <v>3</v>
      </c>
      <c r="J1865" s="136" t="s">
        <v>8367</v>
      </c>
    </row>
    <row r="1866" spans="1:10" s="136" customFormat="1" ht="13.6" x14ac:dyDescent="0.2">
      <c r="A1866" s="136" t="s">
        <v>10225</v>
      </c>
      <c r="B1866" s="147">
        <v>12111</v>
      </c>
      <c r="C1866" s="138" t="s">
        <v>10340</v>
      </c>
      <c r="D1866" s="138" t="s">
        <v>10340</v>
      </c>
      <c r="E1866" s="137" t="s">
        <v>8366</v>
      </c>
      <c r="F1866" s="139"/>
      <c r="G1866" s="136">
        <v>42336389</v>
      </c>
      <c r="H1866" s="136">
        <v>3</v>
      </c>
      <c r="J1866" s="136" t="s">
        <v>8367</v>
      </c>
    </row>
    <row r="1867" spans="1:10" s="136" customFormat="1" ht="13.6" x14ac:dyDescent="0.2">
      <c r="A1867" s="136" t="s">
        <v>10225</v>
      </c>
      <c r="B1867" s="147">
        <v>12112</v>
      </c>
      <c r="C1867" s="138" t="s">
        <v>10341</v>
      </c>
      <c r="D1867" s="138" t="s">
        <v>10341</v>
      </c>
      <c r="E1867" s="137" t="s">
        <v>8366</v>
      </c>
      <c r="F1867" s="139"/>
      <c r="G1867" s="136">
        <v>34025262</v>
      </c>
      <c r="H1867" s="136">
        <v>3</v>
      </c>
      <c r="J1867" s="136" t="s">
        <v>8367</v>
      </c>
    </row>
    <row r="1868" spans="1:10" s="136" customFormat="1" ht="13.6" x14ac:dyDescent="0.2">
      <c r="A1868" s="136" t="s">
        <v>10225</v>
      </c>
      <c r="B1868" s="147">
        <v>12113</v>
      </c>
      <c r="C1868" s="138" t="s">
        <v>10342</v>
      </c>
      <c r="D1868" s="138" t="s">
        <v>10342</v>
      </c>
      <c r="E1868" s="137" t="s">
        <v>8366</v>
      </c>
      <c r="F1868" s="139"/>
      <c r="G1868" s="136">
        <v>13524020</v>
      </c>
      <c r="H1868" s="136">
        <v>3</v>
      </c>
      <c r="J1868" s="136" t="s">
        <v>8367</v>
      </c>
    </row>
    <row r="1869" spans="1:10" s="136" customFormat="1" ht="13.6" x14ac:dyDescent="0.2">
      <c r="A1869" s="136" t="s">
        <v>10225</v>
      </c>
      <c r="B1869" s="147">
        <v>12114</v>
      </c>
      <c r="C1869" s="138" t="s">
        <v>10343</v>
      </c>
      <c r="D1869" s="138" t="s">
        <v>10343</v>
      </c>
      <c r="E1869" s="137" t="s">
        <v>8366</v>
      </c>
      <c r="F1869" s="139"/>
      <c r="G1869" s="136">
        <v>16783633</v>
      </c>
      <c r="H1869" s="136">
        <v>3</v>
      </c>
      <c r="J1869" s="136" t="s">
        <v>8367</v>
      </c>
    </row>
    <row r="1870" spans="1:10" s="136" customFormat="1" ht="13.6" x14ac:dyDescent="0.2">
      <c r="A1870" s="136" t="s">
        <v>10225</v>
      </c>
      <c r="B1870" s="147">
        <v>12115</v>
      </c>
      <c r="C1870" s="138" t="s">
        <v>10344</v>
      </c>
      <c r="D1870" s="138" t="s">
        <v>10344</v>
      </c>
      <c r="E1870" s="137" t="s">
        <v>8366</v>
      </c>
      <c r="F1870" s="139"/>
      <c r="G1870" s="136">
        <v>109951285</v>
      </c>
      <c r="H1870" s="136">
        <v>3</v>
      </c>
      <c r="J1870" s="136" t="s">
        <v>8367</v>
      </c>
    </row>
    <row r="1871" spans="1:10" s="136" customFormat="1" ht="13.6" x14ac:dyDescent="0.2">
      <c r="A1871" s="136" t="s">
        <v>10225</v>
      </c>
      <c r="B1871" s="147">
        <v>12116</v>
      </c>
      <c r="C1871" s="138" t="s">
        <v>10345</v>
      </c>
      <c r="D1871" s="138" t="s">
        <v>10345</v>
      </c>
      <c r="E1871" s="137" t="s">
        <v>8366</v>
      </c>
      <c r="F1871" s="139"/>
      <c r="G1871" s="136">
        <v>21192800.000000004</v>
      </c>
      <c r="H1871" s="136">
        <v>3</v>
      </c>
      <c r="J1871" s="136" t="s">
        <v>8367</v>
      </c>
    </row>
    <row r="1872" spans="1:10" s="136" customFormat="1" ht="13.6" x14ac:dyDescent="0.2">
      <c r="A1872" s="136" t="s">
        <v>10225</v>
      </c>
      <c r="B1872" s="147">
        <v>12117</v>
      </c>
      <c r="C1872" s="138" t="s">
        <v>10346</v>
      </c>
      <c r="D1872" s="138" t="s">
        <v>10346</v>
      </c>
      <c r="E1872" s="137" t="s">
        <v>8366</v>
      </c>
      <c r="F1872" s="139"/>
      <c r="G1872" s="136">
        <v>29814000</v>
      </c>
      <c r="H1872" s="136">
        <v>2</v>
      </c>
      <c r="J1872" s="136" t="s">
        <v>8456</v>
      </c>
    </row>
    <row r="1873" spans="1:10" s="136" customFormat="1" ht="13.6" x14ac:dyDescent="0.2">
      <c r="A1873" s="136" t="s">
        <v>10225</v>
      </c>
      <c r="B1873" s="147">
        <v>12118</v>
      </c>
      <c r="C1873" s="138" t="s">
        <v>10347</v>
      </c>
      <c r="D1873" s="138" t="s">
        <v>10347</v>
      </c>
      <c r="E1873" s="137" t="s">
        <v>8366</v>
      </c>
      <c r="F1873" s="139"/>
      <c r="G1873" s="136">
        <v>11847691</v>
      </c>
      <c r="H1873" s="136">
        <v>3</v>
      </c>
      <c r="J1873" s="136" t="s">
        <v>8367</v>
      </c>
    </row>
    <row r="1874" spans="1:10" s="136" customFormat="1" ht="13.6" x14ac:dyDescent="0.2">
      <c r="A1874" s="136" t="s">
        <v>10225</v>
      </c>
      <c r="B1874" s="147">
        <v>12119</v>
      </c>
      <c r="C1874" s="138" t="s">
        <v>10348</v>
      </c>
      <c r="D1874" s="138" t="s">
        <v>10348</v>
      </c>
      <c r="E1874" s="137" t="s">
        <v>8366</v>
      </c>
      <c r="F1874" s="139"/>
      <c r="G1874" s="136">
        <v>12309900</v>
      </c>
      <c r="H1874" s="136">
        <v>3</v>
      </c>
      <c r="J1874" s="136" t="s">
        <v>8367</v>
      </c>
    </row>
    <row r="1875" spans="1:10" s="136" customFormat="1" ht="13.6" x14ac:dyDescent="0.2">
      <c r="A1875" s="136" t="s">
        <v>10225</v>
      </c>
      <c r="B1875" s="147">
        <v>12120</v>
      </c>
      <c r="C1875" s="138" t="s">
        <v>10349</v>
      </c>
      <c r="D1875" s="138" t="s">
        <v>10349</v>
      </c>
      <c r="E1875" s="137" t="s">
        <v>8366</v>
      </c>
      <c r="F1875" s="139"/>
      <c r="G1875" s="136">
        <v>3185666</v>
      </c>
      <c r="H1875" s="136">
        <v>3</v>
      </c>
      <c r="J1875" s="136" t="s">
        <v>8367</v>
      </c>
    </row>
    <row r="1876" spans="1:10" s="136" customFormat="1" ht="13.6" x14ac:dyDescent="0.2">
      <c r="A1876" s="136" t="s">
        <v>10225</v>
      </c>
      <c r="B1876" s="147">
        <v>12121</v>
      </c>
      <c r="C1876" s="138" t="s">
        <v>10350</v>
      </c>
      <c r="D1876" s="138" t="s">
        <v>10350</v>
      </c>
      <c r="E1876" s="137" t="s">
        <v>8366</v>
      </c>
      <c r="F1876" s="139"/>
      <c r="G1876" s="136">
        <v>59758207</v>
      </c>
      <c r="H1876" s="136">
        <v>3</v>
      </c>
      <c r="J1876" s="136" t="s">
        <v>8367</v>
      </c>
    </row>
    <row r="1877" spans="1:10" s="136" customFormat="1" ht="13.6" x14ac:dyDescent="0.2">
      <c r="A1877" s="136" t="s">
        <v>10225</v>
      </c>
      <c r="B1877" s="147">
        <v>12122</v>
      </c>
      <c r="C1877" s="136" t="s">
        <v>10351</v>
      </c>
      <c r="D1877" s="136" t="s">
        <v>10352</v>
      </c>
      <c r="E1877" s="137" t="s">
        <v>8366</v>
      </c>
      <c r="F1877" s="139"/>
      <c r="G1877" s="136">
        <v>80686203</v>
      </c>
      <c r="H1877" s="136">
        <v>3</v>
      </c>
      <c r="J1877" s="136" t="s">
        <v>8367</v>
      </c>
    </row>
    <row r="1878" spans="1:10" s="136" customFormat="1" ht="13.6" x14ac:dyDescent="0.2">
      <c r="A1878" s="136" t="s">
        <v>10225</v>
      </c>
      <c r="B1878" s="147">
        <v>12123</v>
      </c>
      <c r="C1878" s="138" t="s">
        <v>10353</v>
      </c>
      <c r="D1878" s="138" t="s">
        <v>10353</v>
      </c>
      <c r="E1878" s="137" t="s">
        <v>8366</v>
      </c>
      <c r="F1878" s="139"/>
      <c r="G1878" s="136">
        <v>5005483</v>
      </c>
      <c r="H1878" s="136">
        <v>3</v>
      </c>
      <c r="J1878" s="136" t="s">
        <v>8367</v>
      </c>
    </row>
    <row r="1879" spans="1:10" s="136" customFormat="1" ht="13.6" x14ac:dyDescent="0.2">
      <c r="A1879" s="136" t="s">
        <v>10225</v>
      </c>
      <c r="B1879" s="147">
        <v>12124</v>
      </c>
      <c r="C1879" s="138" t="s">
        <v>10354</v>
      </c>
      <c r="D1879" s="138" t="s">
        <v>10354</v>
      </c>
      <c r="E1879" s="137" t="s">
        <v>8366</v>
      </c>
      <c r="F1879" s="139"/>
      <c r="G1879" s="136">
        <v>52915890</v>
      </c>
      <c r="H1879" s="136">
        <v>3</v>
      </c>
      <c r="J1879" s="136" t="s">
        <v>8367</v>
      </c>
    </row>
    <row r="1880" spans="1:10" s="136" customFormat="1" ht="13.6" x14ac:dyDescent="0.2">
      <c r="A1880" s="136" t="s">
        <v>10225</v>
      </c>
      <c r="B1880" s="147">
        <v>12125</v>
      </c>
      <c r="C1880" s="138" t="s">
        <v>10355</v>
      </c>
      <c r="D1880" s="138" t="s">
        <v>10355</v>
      </c>
      <c r="E1880" s="137" t="s">
        <v>8366</v>
      </c>
      <c r="F1880" s="139"/>
      <c r="G1880" s="136">
        <v>21120046.000000004</v>
      </c>
      <c r="H1880" s="136">
        <v>3</v>
      </c>
      <c r="J1880" s="136" t="s">
        <v>8367</v>
      </c>
    </row>
    <row r="1881" spans="1:10" s="136" customFormat="1" ht="13.6" x14ac:dyDescent="0.2">
      <c r="A1881" s="136" t="s">
        <v>10225</v>
      </c>
      <c r="B1881" s="147">
        <v>12126</v>
      </c>
      <c r="C1881" s="138" t="s">
        <v>10356</v>
      </c>
      <c r="D1881" s="138" t="s">
        <v>10356</v>
      </c>
      <c r="E1881" s="137" t="s">
        <v>8366</v>
      </c>
      <c r="F1881" s="139"/>
      <c r="G1881" s="136">
        <v>67081043</v>
      </c>
      <c r="H1881" s="136">
        <v>2</v>
      </c>
      <c r="J1881" s="136" t="s">
        <v>8456</v>
      </c>
    </row>
    <row r="1882" spans="1:10" s="136" customFormat="1" ht="13.6" x14ac:dyDescent="0.2">
      <c r="A1882" s="136" t="s">
        <v>10225</v>
      </c>
      <c r="B1882" s="147">
        <v>12127</v>
      </c>
      <c r="C1882" s="138" t="s">
        <v>10357</v>
      </c>
      <c r="D1882" s="138" t="s">
        <v>10357</v>
      </c>
      <c r="E1882" s="137" t="s">
        <v>8366</v>
      </c>
      <c r="F1882" s="139"/>
      <c r="G1882" s="136">
        <v>91370710.999999985</v>
      </c>
      <c r="H1882" s="136">
        <v>3</v>
      </c>
      <c r="J1882" s="136" t="s">
        <v>8367</v>
      </c>
    </row>
    <row r="1883" spans="1:10" s="136" customFormat="1" ht="13.6" x14ac:dyDescent="0.2">
      <c r="A1883" s="136" t="s">
        <v>10225</v>
      </c>
      <c r="B1883" s="147">
        <v>12128</v>
      </c>
      <c r="C1883" s="138" t="s">
        <v>10358</v>
      </c>
      <c r="D1883" s="138" t="s">
        <v>10358</v>
      </c>
      <c r="E1883" s="137" t="s">
        <v>8366</v>
      </c>
      <c r="F1883" s="139"/>
      <c r="G1883" s="136">
        <v>70545200</v>
      </c>
      <c r="H1883" s="136">
        <v>3</v>
      </c>
      <c r="J1883" s="136" t="s">
        <v>8367</v>
      </c>
    </row>
    <row r="1884" spans="1:10" s="136" customFormat="1" ht="13.6" x14ac:dyDescent="0.2">
      <c r="A1884" s="136" t="s">
        <v>10225</v>
      </c>
      <c r="B1884" s="147">
        <v>12129</v>
      </c>
      <c r="C1884" s="136" t="s">
        <v>10359</v>
      </c>
      <c r="D1884" s="136" t="s">
        <v>10360</v>
      </c>
      <c r="E1884" s="137" t="s">
        <v>8366</v>
      </c>
      <c r="F1884" s="139"/>
      <c r="G1884" s="136">
        <v>93845092</v>
      </c>
      <c r="H1884" s="136">
        <v>3</v>
      </c>
      <c r="J1884" s="136" t="s">
        <v>8367</v>
      </c>
    </row>
    <row r="1885" spans="1:10" s="136" customFormat="1" ht="13.6" x14ac:dyDescent="0.2">
      <c r="A1885" s="136" t="s">
        <v>10225</v>
      </c>
      <c r="B1885" s="147">
        <v>12130</v>
      </c>
      <c r="C1885" s="138" t="s">
        <v>10361</v>
      </c>
      <c r="D1885" s="138" t="s">
        <v>10361</v>
      </c>
      <c r="E1885" s="137" t="s">
        <v>8366</v>
      </c>
      <c r="F1885" s="139"/>
      <c r="G1885" s="136">
        <v>108884971</v>
      </c>
      <c r="H1885" s="136">
        <v>3</v>
      </c>
      <c r="J1885" s="136" t="s">
        <v>8367</v>
      </c>
    </row>
    <row r="1886" spans="1:10" s="136" customFormat="1" ht="13.6" x14ac:dyDescent="0.2">
      <c r="A1886" s="136" t="s">
        <v>10225</v>
      </c>
      <c r="B1886" s="147">
        <v>12131</v>
      </c>
      <c r="C1886" s="138" t="s">
        <v>10362</v>
      </c>
      <c r="D1886" s="138" t="s">
        <v>10362</v>
      </c>
      <c r="E1886" s="137" t="s">
        <v>8366</v>
      </c>
      <c r="F1886" s="139"/>
      <c r="G1886" s="136">
        <v>19474670</v>
      </c>
      <c r="H1886" s="136">
        <v>3</v>
      </c>
      <c r="J1886" s="136" t="s">
        <v>8367</v>
      </c>
    </row>
    <row r="1887" spans="1:10" s="136" customFormat="1" ht="13.6" x14ac:dyDescent="0.2">
      <c r="A1887" s="136" t="s">
        <v>10225</v>
      </c>
      <c r="B1887" s="147">
        <v>12132</v>
      </c>
      <c r="C1887" s="138" t="s">
        <v>10363</v>
      </c>
      <c r="D1887" s="138" t="s">
        <v>10363</v>
      </c>
      <c r="E1887" s="137" t="s">
        <v>8366</v>
      </c>
      <c r="F1887" s="139"/>
      <c r="G1887" s="136">
        <v>68409033</v>
      </c>
      <c r="H1887" s="136">
        <v>3</v>
      </c>
      <c r="J1887" s="136" t="s">
        <v>8367</v>
      </c>
    </row>
    <row r="1888" spans="1:10" s="136" customFormat="1" ht="13.6" x14ac:dyDescent="0.2">
      <c r="A1888" s="136" t="s">
        <v>10225</v>
      </c>
      <c r="B1888" s="147">
        <v>12133</v>
      </c>
      <c r="C1888" s="138" t="s">
        <v>10364</v>
      </c>
      <c r="D1888" s="138" t="s">
        <v>10364</v>
      </c>
      <c r="E1888" s="137" t="s">
        <v>8366</v>
      </c>
      <c r="F1888" s="139"/>
      <c r="G1888" s="136">
        <v>5946937</v>
      </c>
      <c r="H1888" s="136">
        <v>3</v>
      </c>
      <c r="J1888" s="136" t="s">
        <v>8367</v>
      </c>
    </row>
    <row r="1889" spans="1:20" s="136" customFormat="1" ht="13.6" x14ac:dyDescent="0.2">
      <c r="A1889" s="136" t="s">
        <v>10225</v>
      </c>
      <c r="B1889" s="147">
        <v>12134</v>
      </c>
      <c r="C1889" s="138" t="s">
        <v>10365</v>
      </c>
      <c r="D1889" s="138" t="s">
        <v>10365</v>
      </c>
      <c r="E1889" s="137" t="s">
        <v>8366</v>
      </c>
      <c r="F1889" s="139"/>
      <c r="G1889" s="136">
        <v>15910400</v>
      </c>
      <c r="H1889" s="136">
        <v>3</v>
      </c>
      <c r="J1889" s="136" t="s">
        <v>8367</v>
      </c>
    </row>
    <row r="1890" spans="1:20" s="136" customFormat="1" ht="13.6" x14ac:dyDescent="0.2">
      <c r="A1890" s="136" t="s">
        <v>10225</v>
      </c>
      <c r="B1890" s="147">
        <v>12135</v>
      </c>
      <c r="C1890" s="138" t="s">
        <v>10366</v>
      </c>
      <c r="D1890" s="138" t="s">
        <v>10366</v>
      </c>
      <c r="E1890" s="137" t="s">
        <v>8366</v>
      </c>
      <c r="F1890" s="139"/>
      <c r="G1890" s="136">
        <v>55123400</v>
      </c>
      <c r="H1890" s="136">
        <v>2</v>
      </c>
      <c r="J1890" s="136" t="s">
        <v>8456</v>
      </c>
    </row>
    <row r="1891" spans="1:20" s="136" customFormat="1" ht="13.6" x14ac:dyDescent="0.2">
      <c r="A1891" s="136" t="s">
        <v>10225</v>
      </c>
      <c r="B1891" s="147">
        <v>12136</v>
      </c>
      <c r="C1891" s="138" t="s">
        <v>10367</v>
      </c>
      <c r="D1891" s="138" t="s">
        <v>10367</v>
      </c>
      <c r="E1891" s="137" t="s">
        <v>8366</v>
      </c>
      <c r="F1891" s="139"/>
      <c r="G1891" s="136">
        <v>6146217</v>
      </c>
      <c r="H1891" s="136">
        <v>2</v>
      </c>
      <c r="J1891" s="136" t="s">
        <v>8456</v>
      </c>
    </row>
    <row r="1892" spans="1:20" s="136" customFormat="1" ht="13.6" x14ac:dyDescent="0.2">
      <c r="A1892" s="136" t="s">
        <v>10225</v>
      </c>
      <c r="B1892" s="147">
        <v>12137</v>
      </c>
      <c r="C1892" s="138" t="s">
        <v>10368</v>
      </c>
      <c r="D1892" s="138" t="s">
        <v>10368</v>
      </c>
      <c r="E1892" s="137" t="s">
        <v>8366</v>
      </c>
      <c r="F1892" s="139"/>
      <c r="G1892" s="136">
        <v>5305213</v>
      </c>
      <c r="H1892" s="136">
        <v>3</v>
      </c>
      <c r="J1892" s="136" t="s">
        <v>8367</v>
      </c>
    </row>
    <row r="1893" spans="1:20" s="136" customFormat="1" ht="13.6" x14ac:dyDescent="0.2">
      <c r="A1893" s="136" t="s">
        <v>10225</v>
      </c>
      <c r="B1893" s="147">
        <v>12138</v>
      </c>
      <c r="C1893" s="138" t="s">
        <v>10369</v>
      </c>
      <c r="D1893" s="138" t="s">
        <v>10369</v>
      </c>
      <c r="E1893" s="137" t="s">
        <v>8366</v>
      </c>
      <c r="F1893" s="139"/>
      <c r="G1893" s="136">
        <v>95455282</v>
      </c>
      <c r="H1893" s="136">
        <v>2</v>
      </c>
      <c r="J1893" s="136" t="s">
        <v>8456</v>
      </c>
    </row>
    <row r="1894" spans="1:20" s="136" customFormat="1" ht="13.6" x14ac:dyDescent="0.2">
      <c r="A1894" s="136" t="s">
        <v>10225</v>
      </c>
      <c r="B1894" s="147">
        <v>12139</v>
      </c>
      <c r="C1894" s="138" t="s">
        <v>10370</v>
      </c>
      <c r="D1894" s="138" t="s">
        <v>10370</v>
      </c>
      <c r="E1894" s="137" t="s">
        <v>8366</v>
      </c>
      <c r="F1894" s="139"/>
      <c r="G1894" s="136">
        <v>150995493</v>
      </c>
      <c r="H1894" s="136">
        <v>3</v>
      </c>
      <c r="J1894" s="136" t="s">
        <v>8367</v>
      </c>
    </row>
    <row r="1895" spans="1:20" s="136" customFormat="1" ht="13.6" x14ac:dyDescent="0.2">
      <c r="A1895" s="136" t="s">
        <v>10225</v>
      </c>
      <c r="B1895" s="147">
        <v>12140</v>
      </c>
      <c r="C1895" s="138" t="s">
        <v>10371</v>
      </c>
      <c r="D1895" s="138" t="s">
        <v>10371</v>
      </c>
      <c r="E1895" s="137" t="s">
        <v>8366</v>
      </c>
      <c r="F1895" s="139"/>
      <c r="G1895" s="136">
        <v>49926102</v>
      </c>
      <c r="H1895" s="136">
        <v>3</v>
      </c>
      <c r="J1895" s="136" t="s">
        <v>8367</v>
      </c>
    </row>
    <row r="1896" spans="1:20" s="136" customFormat="1" ht="13.6" x14ac:dyDescent="0.2">
      <c r="A1896" s="136" t="s">
        <v>10225</v>
      </c>
      <c r="B1896" s="147">
        <v>12141</v>
      </c>
      <c r="C1896" s="138" t="s">
        <v>10372</v>
      </c>
      <c r="D1896" s="138" t="s">
        <v>10372</v>
      </c>
      <c r="E1896" s="137" t="s">
        <v>8366</v>
      </c>
      <c r="F1896" s="139"/>
      <c r="G1896" s="136">
        <v>68832672</v>
      </c>
      <c r="H1896" s="136">
        <v>3</v>
      </c>
      <c r="J1896" s="136" t="s">
        <v>8367</v>
      </c>
    </row>
    <row r="1897" spans="1:20" s="136" customFormat="1" ht="13.6" x14ac:dyDescent="0.2">
      <c r="A1897" s="136" t="s">
        <v>10225</v>
      </c>
      <c r="B1897" s="147">
        <v>12142</v>
      </c>
      <c r="C1897" s="138" t="s">
        <v>10373</v>
      </c>
      <c r="D1897" s="138" t="s">
        <v>10373</v>
      </c>
      <c r="E1897" s="137" t="s">
        <v>8366</v>
      </c>
      <c r="F1897" s="139"/>
      <c r="G1897" s="136">
        <v>51569990</v>
      </c>
      <c r="H1897" s="136">
        <v>3</v>
      </c>
      <c r="J1897" s="136" t="s">
        <v>8367</v>
      </c>
    </row>
    <row r="1898" spans="1:20" s="136" customFormat="1" ht="13.6" x14ac:dyDescent="0.2">
      <c r="A1898" s="136" t="s">
        <v>10225</v>
      </c>
      <c r="B1898" s="147">
        <v>12901</v>
      </c>
      <c r="C1898" s="138" t="s">
        <v>10374</v>
      </c>
      <c r="D1898" s="138" t="s">
        <v>10375</v>
      </c>
      <c r="E1898" s="137" t="s">
        <v>8366</v>
      </c>
      <c r="F1898" s="139"/>
      <c r="G1898" s="136">
        <v>12609503</v>
      </c>
      <c r="H1898" s="136">
        <v>2</v>
      </c>
      <c r="J1898" s="136" t="s">
        <v>8456</v>
      </c>
    </row>
    <row r="1899" spans="1:20" s="136" customFormat="1" ht="13.6" x14ac:dyDescent="0.2">
      <c r="A1899" s="136" t="s">
        <v>10225</v>
      </c>
      <c r="B1899" s="147">
        <v>12902</v>
      </c>
      <c r="C1899" s="138" t="s">
        <v>10376</v>
      </c>
      <c r="D1899" s="138" t="s">
        <v>10376</v>
      </c>
      <c r="E1899" s="137" t="s">
        <v>8366</v>
      </c>
      <c r="F1899" s="139"/>
      <c r="G1899" s="136">
        <v>28664300</v>
      </c>
      <c r="H1899" s="136">
        <v>3</v>
      </c>
      <c r="J1899" s="136" t="s">
        <v>8367</v>
      </c>
      <c r="R1899" s="136" t="s">
        <v>10235</v>
      </c>
      <c r="S1899" s="136" t="s">
        <v>8367</v>
      </c>
      <c r="T1899" s="136" t="s">
        <v>10236</v>
      </c>
    </row>
    <row r="1900" spans="1:20" s="136" customFormat="1" ht="13.6" x14ac:dyDescent="0.2">
      <c r="A1900" s="136" t="s">
        <v>10377</v>
      </c>
      <c r="B1900" s="147">
        <v>13001</v>
      </c>
      <c r="C1900" s="138" t="s">
        <v>17072</v>
      </c>
      <c r="D1900" s="138" t="s">
        <v>17072</v>
      </c>
      <c r="E1900" s="137" t="s">
        <v>8366</v>
      </c>
      <c r="F1900" s="139"/>
      <c r="G1900" s="136">
        <v>423434476</v>
      </c>
      <c r="H1900" s="136">
        <v>3</v>
      </c>
      <c r="J1900" s="136" t="s">
        <v>8367</v>
      </c>
    </row>
    <row r="1901" spans="1:20" s="136" customFormat="1" ht="13.6" x14ac:dyDescent="0.2">
      <c r="A1901" s="136" t="s">
        <v>10377</v>
      </c>
      <c r="B1901" s="147">
        <v>13002</v>
      </c>
      <c r="C1901" s="138" t="s">
        <v>10378</v>
      </c>
      <c r="D1901" s="138" t="s">
        <v>10378</v>
      </c>
      <c r="E1901" s="137" t="s">
        <v>8366</v>
      </c>
      <c r="F1901" s="139"/>
      <c r="G1901" s="136">
        <v>229963250</v>
      </c>
      <c r="H1901" s="136">
        <v>3</v>
      </c>
      <c r="J1901" s="136" t="s">
        <v>8367</v>
      </c>
    </row>
    <row r="1902" spans="1:20" s="136" customFormat="1" ht="13.6" x14ac:dyDescent="0.2">
      <c r="A1902" s="136" t="s">
        <v>10377</v>
      </c>
      <c r="B1902" s="147">
        <v>13003</v>
      </c>
      <c r="C1902" s="138" t="s">
        <v>10379</v>
      </c>
      <c r="D1902" s="138" t="s">
        <v>10379</v>
      </c>
      <c r="E1902" s="137" t="s">
        <v>8366</v>
      </c>
      <c r="F1902" s="139"/>
      <c r="G1902" s="136">
        <v>67289254</v>
      </c>
      <c r="H1902" s="136">
        <v>3</v>
      </c>
      <c r="J1902" s="136" t="s">
        <v>8367</v>
      </c>
    </row>
    <row r="1903" spans="1:20" s="136" customFormat="1" ht="13.6" x14ac:dyDescent="0.2">
      <c r="A1903" s="136" t="s">
        <v>10377</v>
      </c>
      <c r="B1903" s="147">
        <v>13004</v>
      </c>
      <c r="C1903" s="138" t="s">
        <v>10380</v>
      </c>
      <c r="D1903" s="138" t="s">
        <v>10380</v>
      </c>
      <c r="E1903" s="137" t="s">
        <v>8366</v>
      </c>
      <c r="F1903" s="139"/>
      <c r="G1903" s="136">
        <v>48939299</v>
      </c>
      <c r="H1903" s="136">
        <v>3</v>
      </c>
      <c r="J1903" s="136" t="s">
        <v>8367</v>
      </c>
    </row>
    <row r="1904" spans="1:20" s="136" customFormat="1" ht="13.6" x14ac:dyDescent="0.2">
      <c r="A1904" s="136" t="s">
        <v>10377</v>
      </c>
      <c r="B1904" s="147">
        <v>13005</v>
      </c>
      <c r="C1904" s="138" t="s">
        <v>16983</v>
      </c>
      <c r="D1904" s="138" t="s">
        <v>16983</v>
      </c>
      <c r="E1904" s="137" t="s">
        <v>8366</v>
      </c>
      <c r="F1904" s="139"/>
      <c r="G1904" s="136">
        <v>666503100</v>
      </c>
      <c r="H1904" s="136">
        <v>2</v>
      </c>
      <c r="J1904" s="136" t="s">
        <v>8367</v>
      </c>
    </row>
    <row r="1905" spans="1:20" s="136" customFormat="1" ht="13.6" x14ac:dyDescent="0.2">
      <c r="A1905" s="136" t="s">
        <v>10377</v>
      </c>
      <c r="B1905" s="147">
        <v>13006</v>
      </c>
      <c r="C1905" s="138" t="s">
        <v>10381</v>
      </c>
      <c r="D1905" s="138" t="s">
        <v>10381</v>
      </c>
      <c r="E1905" s="137" t="s">
        <v>8366</v>
      </c>
      <c r="F1905" s="139"/>
      <c r="G1905" s="136">
        <v>307097022</v>
      </c>
      <c r="H1905" s="136">
        <v>3</v>
      </c>
      <c r="J1905" s="136" t="s">
        <v>8367</v>
      </c>
    </row>
    <row r="1906" spans="1:20" s="136" customFormat="1" ht="13.6" x14ac:dyDescent="0.2">
      <c r="A1906" s="136" t="s">
        <v>10377</v>
      </c>
      <c r="B1906" s="147">
        <v>13007</v>
      </c>
      <c r="C1906" s="138" t="s">
        <v>10382</v>
      </c>
      <c r="D1906" s="138" t="s">
        <v>10382</v>
      </c>
      <c r="E1906" s="137" t="s">
        <v>8366</v>
      </c>
      <c r="F1906" s="139"/>
      <c r="G1906" s="136">
        <v>70722000</v>
      </c>
      <c r="H1906" s="136">
        <v>3</v>
      </c>
      <c r="J1906" s="136" t="s">
        <v>8367</v>
      </c>
      <c r="R1906" s="136" t="s">
        <v>10383</v>
      </c>
      <c r="S1906" s="136" t="s">
        <v>8456</v>
      </c>
      <c r="T1906" s="138" t="s">
        <v>10384</v>
      </c>
    </row>
    <row r="1907" spans="1:20" s="136" customFormat="1" ht="13.6" x14ac:dyDescent="0.2">
      <c r="A1907" s="136" t="s">
        <v>10377</v>
      </c>
      <c r="B1907" s="147">
        <v>13008</v>
      </c>
      <c r="C1907" s="138" t="s">
        <v>10385</v>
      </c>
      <c r="D1907" s="138" t="s">
        <v>10385</v>
      </c>
      <c r="E1907" s="137" t="s">
        <v>8366</v>
      </c>
      <c r="F1907" s="139"/>
      <c r="G1907" s="136">
        <v>47460954</v>
      </c>
      <c r="H1907" s="136">
        <v>3</v>
      </c>
      <c r="J1907" s="136" t="s">
        <v>8367</v>
      </c>
    </row>
    <row r="1908" spans="1:20" s="136" customFormat="1" ht="13.6" x14ac:dyDescent="0.2">
      <c r="A1908" s="136" t="s">
        <v>10377</v>
      </c>
      <c r="B1908" s="147">
        <v>13009</v>
      </c>
      <c r="C1908" s="138" t="s">
        <v>10386</v>
      </c>
      <c r="D1908" s="138" t="s">
        <v>10386</v>
      </c>
      <c r="E1908" s="137" t="s">
        <v>8366</v>
      </c>
      <c r="F1908" s="139"/>
      <c r="G1908" s="136">
        <v>154313342</v>
      </c>
      <c r="H1908" s="136">
        <v>3</v>
      </c>
      <c r="J1908" s="136" t="s">
        <v>8367</v>
      </c>
    </row>
    <row r="1909" spans="1:20" s="136" customFormat="1" ht="13.6" x14ac:dyDescent="0.2">
      <c r="A1909" s="136" t="s">
        <v>10377</v>
      </c>
      <c r="B1909" s="147">
        <v>13010</v>
      </c>
      <c r="C1909" s="138" t="s">
        <v>10387</v>
      </c>
      <c r="D1909" s="138" t="s">
        <v>10387</v>
      </c>
      <c r="E1909" s="137" t="s">
        <v>8366</v>
      </c>
      <c r="F1909" s="139"/>
      <c r="G1909" s="136">
        <v>580094200</v>
      </c>
      <c r="H1909" s="136">
        <v>3</v>
      </c>
      <c r="J1909" s="136" t="s">
        <v>8367</v>
      </c>
    </row>
    <row r="1910" spans="1:20" s="136" customFormat="1" ht="13.6" x14ac:dyDescent="0.2">
      <c r="A1910" s="136" t="s">
        <v>10377</v>
      </c>
      <c r="B1910" s="147">
        <v>13011</v>
      </c>
      <c r="C1910" s="138" t="s">
        <v>17016</v>
      </c>
      <c r="D1910" s="138" t="s">
        <v>17016</v>
      </c>
      <c r="E1910" s="137" t="s">
        <v>8366</v>
      </c>
      <c r="F1910" s="139"/>
      <c r="G1910" s="136">
        <v>239643626</v>
      </c>
      <c r="H1910" s="136">
        <v>2</v>
      </c>
      <c r="J1910" s="136" t="s">
        <v>8367</v>
      </c>
    </row>
    <row r="1911" spans="1:20" s="136" customFormat="1" ht="13.6" x14ac:dyDescent="0.2">
      <c r="A1911" s="136" t="s">
        <v>10377</v>
      </c>
      <c r="B1911" s="147">
        <v>13012</v>
      </c>
      <c r="C1911" s="138" t="s">
        <v>10388</v>
      </c>
      <c r="D1911" s="138" t="s">
        <v>10388</v>
      </c>
      <c r="E1911" s="137" t="s">
        <v>8366</v>
      </c>
      <c r="F1911" s="139"/>
      <c r="G1911" s="136">
        <v>102878366</v>
      </c>
      <c r="H1911" s="136">
        <v>3</v>
      </c>
      <c r="J1911" s="136" t="s">
        <v>8367</v>
      </c>
    </row>
    <row r="1912" spans="1:20" s="136" customFormat="1" ht="13.6" x14ac:dyDescent="0.2">
      <c r="A1912" s="136" t="s">
        <v>10377</v>
      </c>
      <c r="B1912" s="147">
        <v>13013</v>
      </c>
      <c r="C1912" s="138" t="s">
        <v>10389</v>
      </c>
      <c r="D1912" s="138" t="s">
        <v>10389</v>
      </c>
      <c r="E1912" s="137" t="s">
        <v>8366</v>
      </c>
      <c r="F1912" s="139"/>
      <c r="G1912" s="136">
        <v>249949700</v>
      </c>
      <c r="H1912" s="136">
        <v>2</v>
      </c>
      <c r="J1912" s="136" t="s">
        <v>8367</v>
      </c>
    </row>
    <row r="1913" spans="1:20" s="136" customFormat="1" ht="13.6" x14ac:dyDescent="0.2">
      <c r="A1913" s="136" t="s">
        <v>10377</v>
      </c>
      <c r="B1913" s="147">
        <v>13014</v>
      </c>
      <c r="C1913" s="138" t="s">
        <v>10390</v>
      </c>
      <c r="D1913" s="138" t="s">
        <v>10390</v>
      </c>
      <c r="E1913" s="137" t="s">
        <v>8366</v>
      </c>
      <c r="F1913" s="139"/>
      <c r="G1913" s="136">
        <v>55901845.999999993</v>
      </c>
      <c r="H1913" s="136">
        <v>3</v>
      </c>
      <c r="J1913" s="136" t="s">
        <v>8367</v>
      </c>
    </row>
    <row r="1914" spans="1:20" s="136" customFormat="1" ht="13.6" x14ac:dyDescent="0.2">
      <c r="A1914" s="136" t="s">
        <v>10377</v>
      </c>
      <c r="B1914" s="147">
        <v>13015</v>
      </c>
      <c r="C1914" s="138" t="s">
        <v>17073</v>
      </c>
      <c r="D1914" s="138" t="s">
        <v>17073</v>
      </c>
      <c r="E1914" s="137" t="s">
        <v>8366</v>
      </c>
      <c r="F1914" s="139"/>
      <c r="G1914" s="136">
        <v>1208266092</v>
      </c>
      <c r="H1914" s="136">
        <v>2</v>
      </c>
      <c r="J1914" s="136" t="s">
        <v>8367</v>
      </c>
    </row>
    <row r="1915" spans="1:20" s="136" customFormat="1" ht="13.6" x14ac:dyDescent="0.2">
      <c r="A1915" s="136" t="s">
        <v>10377</v>
      </c>
      <c r="B1915" s="147">
        <v>13016</v>
      </c>
      <c r="C1915" s="138" t="s">
        <v>10391</v>
      </c>
      <c r="D1915" s="138" t="s">
        <v>10391</v>
      </c>
      <c r="E1915" s="137" t="s">
        <v>8366</v>
      </c>
      <c r="F1915" s="139"/>
      <c r="G1915" s="136">
        <v>66164682</v>
      </c>
      <c r="H1915" s="136">
        <v>3</v>
      </c>
      <c r="J1915" s="136" t="s">
        <v>8367</v>
      </c>
    </row>
    <row r="1916" spans="1:20" s="136" customFormat="1" ht="13.6" x14ac:dyDescent="0.2">
      <c r="A1916" s="136" t="s">
        <v>10377</v>
      </c>
      <c r="B1916" s="147">
        <v>13017</v>
      </c>
      <c r="C1916" s="138" t="s">
        <v>10392</v>
      </c>
      <c r="D1916" s="138" t="s">
        <v>10392</v>
      </c>
      <c r="E1916" s="137" t="s">
        <v>8366</v>
      </c>
      <c r="F1916" s="139"/>
      <c r="G1916" s="136">
        <v>231054490</v>
      </c>
      <c r="H1916" s="136">
        <v>3</v>
      </c>
      <c r="J1916" s="136" t="s">
        <v>8367</v>
      </c>
    </row>
    <row r="1917" spans="1:20" s="136" customFormat="1" ht="13.6" x14ac:dyDescent="0.2">
      <c r="A1917" s="136" t="s">
        <v>10377</v>
      </c>
      <c r="B1917" s="147">
        <v>13018</v>
      </c>
      <c r="C1917" s="138" t="s">
        <v>10393</v>
      </c>
      <c r="D1917" s="138" t="s">
        <v>10393</v>
      </c>
      <c r="E1917" s="137" t="s">
        <v>8366</v>
      </c>
      <c r="F1917" s="139"/>
      <c r="G1917" s="136">
        <v>63094102.999999993</v>
      </c>
      <c r="H1917" s="136">
        <v>3</v>
      </c>
      <c r="J1917" s="136" t="s">
        <v>8367</v>
      </c>
    </row>
    <row r="1918" spans="1:20" s="136" customFormat="1" ht="13.6" x14ac:dyDescent="0.2">
      <c r="A1918" s="136" t="s">
        <v>10377</v>
      </c>
      <c r="B1918" s="147">
        <v>13019</v>
      </c>
      <c r="C1918" s="138" t="s">
        <v>10394</v>
      </c>
      <c r="D1918" s="138" t="s">
        <v>10394</v>
      </c>
      <c r="E1918" s="137" t="s">
        <v>8366</v>
      </c>
      <c r="F1918" s="139"/>
      <c r="G1918" s="136">
        <v>396854500</v>
      </c>
      <c r="H1918" s="136">
        <v>2</v>
      </c>
      <c r="J1918" s="136" t="s">
        <v>8367</v>
      </c>
    </row>
    <row r="1919" spans="1:20" s="136" customFormat="1" ht="13.6" x14ac:dyDescent="0.2">
      <c r="A1919" s="136" t="s">
        <v>10377</v>
      </c>
      <c r="B1919" s="147">
        <v>13020</v>
      </c>
      <c r="C1919" s="138" t="s">
        <v>10395</v>
      </c>
      <c r="D1919" s="138" t="s">
        <v>10395</v>
      </c>
      <c r="E1919" s="137" t="s">
        <v>8366</v>
      </c>
      <c r="F1919" s="139"/>
      <c r="G1919" s="136">
        <v>165939199.99999997</v>
      </c>
      <c r="H1919" s="136">
        <v>2</v>
      </c>
      <c r="J1919" s="136" t="s">
        <v>8367</v>
      </c>
    </row>
    <row r="1920" spans="1:20" s="136" customFormat="1" ht="13.6" x14ac:dyDescent="0.2">
      <c r="A1920" s="136" t="s">
        <v>10377</v>
      </c>
      <c r="B1920" s="147">
        <v>13021</v>
      </c>
      <c r="C1920" s="138" t="s">
        <v>10396</v>
      </c>
      <c r="D1920" s="138" t="s">
        <v>10396</v>
      </c>
      <c r="E1920" s="137" t="s">
        <v>8366</v>
      </c>
      <c r="F1920" s="139"/>
      <c r="G1920" s="136">
        <v>61697791</v>
      </c>
      <c r="H1920" s="136">
        <v>3</v>
      </c>
      <c r="J1920" s="136" t="s">
        <v>8367</v>
      </c>
    </row>
    <row r="1921" spans="1:20" s="136" customFormat="1" ht="13.6" x14ac:dyDescent="0.2">
      <c r="A1921" s="136" t="s">
        <v>10377</v>
      </c>
      <c r="B1921" s="147">
        <v>13022</v>
      </c>
      <c r="C1921" s="138" t="s">
        <v>10397</v>
      </c>
      <c r="D1921" s="138" t="s">
        <v>10397</v>
      </c>
      <c r="E1921" s="137" t="s">
        <v>8366</v>
      </c>
      <c r="F1921" s="139"/>
      <c r="G1921" s="136">
        <v>57874700</v>
      </c>
      <c r="H1921" s="136">
        <v>3</v>
      </c>
      <c r="J1921" s="136" t="s">
        <v>8367</v>
      </c>
    </row>
    <row r="1922" spans="1:20" s="136" customFormat="1" ht="13.6" x14ac:dyDescent="0.2">
      <c r="A1922" s="136" t="s">
        <v>10377</v>
      </c>
      <c r="B1922" s="147">
        <v>13023</v>
      </c>
      <c r="C1922" s="138" t="s">
        <v>10398</v>
      </c>
      <c r="D1922" s="138" t="s">
        <v>10398</v>
      </c>
      <c r="E1922" s="137" t="s">
        <v>8366</v>
      </c>
      <c r="F1922" s="139"/>
      <c r="G1922" s="136">
        <v>87889538</v>
      </c>
      <c r="H1922" s="136">
        <v>2</v>
      </c>
      <c r="J1922" s="136" t="s">
        <v>8367</v>
      </c>
    </row>
    <row r="1923" spans="1:20" s="136" customFormat="1" ht="13.6" x14ac:dyDescent="0.2">
      <c r="A1923" s="136" t="s">
        <v>10377</v>
      </c>
      <c r="B1923" s="147">
        <v>13024</v>
      </c>
      <c r="C1923" s="138" t="s">
        <v>10399</v>
      </c>
      <c r="D1923" s="138" t="s">
        <v>10399</v>
      </c>
      <c r="E1923" s="137" t="s">
        <v>8366</v>
      </c>
      <c r="F1923" s="139"/>
      <c r="G1923" s="136">
        <v>271816032</v>
      </c>
      <c r="H1923" s="136">
        <v>3</v>
      </c>
      <c r="J1923" s="136" t="s">
        <v>8367</v>
      </c>
    </row>
    <row r="1924" spans="1:20" s="136" customFormat="1" ht="13.6" x14ac:dyDescent="0.2">
      <c r="A1924" s="136" t="s">
        <v>10377</v>
      </c>
      <c r="B1924" s="147">
        <v>13025</v>
      </c>
      <c r="C1924" s="138" t="s">
        <v>10400</v>
      </c>
      <c r="D1924" s="138" t="s">
        <v>10400</v>
      </c>
      <c r="E1924" s="137" t="s">
        <v>8366</v>
      </c>
      <c r="F1924" s="139"/>
      <c r="G1924" s="136">
        <v>80359105</v>
      </c>
      <c r="H1924" s="136">
        <v>3</v>
      </c>
      <c r="J1924" s="136" t="s">
        <v>8367</v>
      </c>
    </row>
    <row r="1925" spans="1:20" s="136" customFormat="1" ht="13.6" x14ac:dyDescent="0.2">
      <c r="A1925" s="136" t="s">
        <v>10377</v>
      </c>
      <c r="B1925" s="147">
        <v>13026</v>
      </c>
      <c r="C1925" s="138" t="s">
        <v>10401</v>
      </c>
      <c r="D1925" s="138" t="s">
        <v>10401</v>
      </c>
      <c r="E1925" s="137" t="s">
        <v>8366</v>
      </c>
      <c r="F1925" s="139"/>
      <c r="G1925" s="136">
        <v>100586524.00000001</v>
      </c>
      <c r="H1925" s="136">
        <v>3</v>
      </c>
      <c r="J1925" s="136" t="s">
        <v>8367</v>
      </c>
    </row>
    <row r="1926" spans="1:20" s="136" customFormat="1" ht="13.6" x14ac:dyDescent="0.2">
      <c r="A1926" s="136" t="s">
        <v>10377</v>
      </c>
      <c r="B1926" s="147">
        <v>13027</v>
      </c>
      <c r="C1926" s="138" t="s">
        <v>10402</v>
      </c>
      <c r="D1926" s="138" t="s">
        <v>10402</v>
      </c>
      <c r="E1926" s="137" t="s">
        <v>8366</v>
      </c>
      <c r="F1926" s="139"/>
      <c r="G1926" s="136">
        <v>410823600</v>
      </c>
      <c r="H1926" s="136">
        <v>3</v>
      </c>
      <c r="J1926" s="136" t="s">
        <v>8367</v>
      </c>
    </row>
    <row r="1927" spans="1:20" s="136" customFormat="1" ht="13.6" x14ac:dyDescent="0.2">
      <c r="A1927" s="136" t="s">
        <v>10377</v>
      </c>
      <c r="B1927" s="147">
        <v>13028</v>
      </c>
      <c r="C1927" s="138" t="s">
        <v>10403</v>
      </c>
      <c r="D1927" s="138" t="s">
        <v>10403</v>
      </c>
      <c r="E1927" s="137" t="s">
        <v>8366</v>
      </c>
      <c r="F1927" s="139"/>
      <c r="G1927" s="136">
        <v>303394300</v>
      </c>
      <c r="H1927" s="136">
        <v>2</v>
      </c>
      <c r="J1927" s="136" t="s">
        <v>8367</v>
      </c>
    </row>
    <row r="1928" spans="1:20" s="136" customFormat="1" ht="13.6" x14ac:dyDescent="0.2">
      <c r="A1928" s="136" t="s">
        <v>10377</v>
      </c>
      <c r="B1928" s="147">
        <v>13029</v>
      </c>
      <c r="C1928" s="138" t="s">
        <v>10404</v>
      </c>
      <c r="D1928" s="138" t="s">
        <v>10404</v>
      </c>
      <c r="E1928" s="137" t="s">
        <v>8366</v>
      </c>
      <c r="F1928" s="139"/>
      <c r="G1928" s="136">
        <v>30134699.999999996</v>
      </c>
      <c r="H1928" s="136">
        <v>3</v>
      </c>
      <c r="J1928" s="136" t="s">
        <v>8367</v>
      </c>
    </row>
    <row r="1929" spans="1:20" s="136" customFormat="1" ht="13.6" x14ac:dyDescent="0.2">
      <c r="A1929" s="136" t="s">
        <v>10377</v>
      </c>
      <c r="B1929" s="147">
        <v>13030</v>
      </c>
      <c r="C1929" s="138" t="s">
        <v>10405</v>
      </c>
      <c r="D1929" s="138" t="s">
        <v>10405</v>
      </c>
      <c r="E1929" s="137" t="s">
        <v>8366</v>
      </c>
      <c r="F1929" s="139"/>
      <c r="G1929" s="136">
        <v>9922776</v>
      </c>
      <c r="H1929" s="136">
        <v>3</v>
      </c>
      <c r="J1929" s="136" t="s">
        <v>8367</v>
      </c>
    </row>
    <row r="1930" spans="1:20" s="136" customFormat="1" ht="13.6" x14ac:dyDescent="0.2">
      <c r="A1930" s="136" t="s">
        <v>10377</v>
      </c>
      <c r="B1930" s="147">
        <v>13031</v>
      </c>
      <c r="C1930" s="138" t="s">
        <v>17074</v>
      </c>
      <c r="D1930" s="138" t="s">
        <v>17074</v>
      </c>
      <c r="E1930" s="137" t="s">
        <v>8366</v>
      </c>
      <c r="F1930" s="139"/>
      <c r="G1930" s="136">
        <v>95493799.999999985</v>
      </c>
      <c r="H1930" s="136">
        <v>3</v>
      </c>
      <c r="J1930" s="136" t="s">
        <v>8367</v>
      </c>
      <c r="R1930" s="136" t="s">
        <v>10383</v>
      </c>
      <c r="S1930" s="136" t="s">
        <v>8456</v>
      </c>
      <c r="T1930" s="138" t="s">
        <v>10384</v>
      </c>
    </row>
    <row r="1931" spans="1:20" s="136" customFormat="1" ht="13.6" x14ac:dyDescent="0.2">
      <c r="A1931" s="136" t="s">
        <v>10377</v>
      </c>
      <c r="B1931" s="147">
        <v>13032</v>
      </c>
      <c r="C1931" s="138" t="s">
        <v>10406</v>
      </c>
      <c r="D1931" s="138" t="s">
        <v>10406</v>
      </c>
      <c r="E1931" s="137" t="s">
        <v>8366</v>
      </c>
      <c r="F1931" s="139"/>
      <c r="G1931" s="136">
        <v>26042423</v>
      </c>
      <c r="H1931" s="136">
        <v>3</v>
      </c>
      <c r="J1931" s="136" t="s">
        <v>8367</v>
      </c>
    </row>
    <row r="1932" spans="1:20" s="136" customFormat="1" ht="13.6" x14ac:dyDescent="0.2">
      <c r="A1932" s="136" t="s">
        <v>10377</v>
      </c>
      <c r="B1932" s="147">
        <v>13033</v>
      </c>
      <c r="C1932" s="138" t="s">
        <v>10407</v>
      </c>
      <c r="D1932" s="138" t="s">
        <v>10407</v>
      </c>
      <c r="E1932" s="137" t="s">
        <v>8366</v>
      </c>
      <c r="F1932" s="139"/>
      <c r="G1932" s="136">
        <v>95504190.999999985</v>
      </c>
      <c r="H1932" s="136">
        <v>3</v>
      </c>
      <c r="J1932" s="136" t="s">
        <v>8367</v>
      </c>
    </row>
    <row r="1933" spans="1:20" s="136" customFormat="1" ht="13.6" x14ac:dyDescent="0.2">
      <c r="A1933" s="136" t="s">
        <v>10377</v>
      </c>
      <c r="B1933" s="147">
        <v>13034</v>
      </c>
      <c r="C1933" s="138" t="s">
        <v>10384</v>
      </c>
      <c r="D1933" s="138" t="s">
        <v>10384</v>
      </c>
      <c r="E1933" s="137" t="s">
        <v>8366</v>
      </c>
      <c r="F1933" s="139"/>
      <c r="G1933" s="136">
        <v>285147500</v>
      </c>
      <c r="H1933" s="136">
        <v>1</v>
      </c>
      <c r="J1933" s="136" t="s">
        <v>8367</v>
      </c>
      <c r="L1933" s="136" t="s">
        <v>10408</v>
      </c>
      <c r="M1933" s="136" t="s">
        <v>8367</v>
      </c>
      <c r="N1933" s="138" t="s">
        <v>10384</v>
      </c>
      <c r="R1933" s="136" t="s">
        <v>10383</v>
      </c>
      <c r="S1933" s="136" t="s">
        <v>8456</v>
      </c>
      <c r="T1933" s="138" t="s">
        <v>10384</v>
      </c>
    </row>
    <row r="1934" spans="1:20" s="136" customFormat="1" ht="13.6" x14ac:dyDescent="0.2">
      <c r="A1934" s="136" t="s">
        <v>10377</v>
      </c>
      <c r="B1934" s="147">
        <v>13035</v>
      </c>
      <c r="C1934" s="138" t="s">
        <v>10409</v>
      </c>
      <c r="D1934" s="138" t="s">
        <v>10409</v>
      </c>
      <c r="E1934" s="137" t="s">
        <v>8366</v>
      </c>
      <c r="F1934" s="139"/>
      <c r="G1934" s="136">
        <v>148819500</v>
      </c>
      <c r="H1934" s="136">
        <v>3</v>
      </c>
      <c r="J1934" s="136" t="s">
        <v>8367</v>
      </c>
    </row>
    <row r="1935" spans="1:20" s="136" customFormat="1" ht="13.6" x14ac:dyDescent="0.2">
      <c r="A1935" s="136" t="s">
        <v>10377</v>
      </c>
      <c r="B1935" s="147">
        <v>13036</v>
      </c>
      <c r="C1935" s="138" t="s">
        <v>10410</v>
      </c>
      <c r="D1935" s="138" t="s">
        <v>10410</v>
      </c>
      <c r="E1935" s="137" t="s">
        <v>8366</v>
      </c>
      <c r="F1935" s="139"/>
      <c r="G1935" s="136">
        <v>94886415</v>
      </c>
      <c r="H1935" s="136">
        <v>3</v>
      </c>
      <c r="J1935" s="136" t="s">
        <v>8367</v>
      </c>
    </row>
    <row r="1936" spans="1:20" s="136" customFormat="1" ht="13.6" x14ac:dyDescent="0.2">
      <c r="A1936" s="136" t="s">
        <v>10377</v>
      </c>
      <c r="B1936" s="147">
        <v>13037</v>
      </c>
      <c r="C1936" s="138" t="s">
        <v>17075</v>
      </c>
      <c r="D1936" s="138" t="s">
        <v>17075</v>
      </c>
      <c r="E1936" s="137" t="s">
        <v>8366</v>
      </c>
      <c r="F1936" s="139"/>
      <c r="G1936" s="136">
        <v>64993385</v>
      </c>
      <c r="H1936" s="136">
        <v>3</v>
      </c>
      <c r="J1936" s="136" t="s">
        <v>8367</v>
      </c>
    </row>
    <row r="1937" spans="1:20" s="136" customFormat="1" ht="13.6" x14ac:dyDescent="0.2">
      <c r="A1937" s="136" t="s">
        <v>10377</v>
      </c>
      <c r="B1937" s="147">
        <v>13038</v>
      </c>
      <c r="C1937" s="138" t="s">
        <v>17076</v>
      </c>
      <c r="D1937" s="138" t="s">
        <v>17076</v>
      </c>
      <c r="E1937" s="137" t="s">
        <v>8366</v>
      </c>
      <c r="F1937" s="139"/>
      <c r="G1937" s="136">
        <v>207782013</v>
      </c>
      <c r="H1937" s="136">
        <v>3</v>
      </c>
      <c r="J1937" s="136" t="s">
        <v>8367</v>
      </c>
    </row>
    <row r="1938" spans="1:20" s="136" customFormat="1" ht="13.6" x14ac:dyDescent="0.2">
      <c r="A1938" s="136" t="s">
        <v>10377</v>
      </c>
      <c r="B1938" s="147">
        <v>13039</v>
      </c>
      <c r="C1938" s="138" t="s">
        <v>10411</v>
      </c>
      <c r="D1938" s="138" t="s">
        <v>10411</v>
      </c>
      <c r="E1938" s="137" t="s">
        <v>8366</v>
      </c>
      <c r="F1938" s="139"/>
      <c r="G1938" s="136">
        <v>438061700</v>
      </c>
      <c r="H1938" s="136">
        <v>2</v>
      </c>
      <c r="J1938" s="136" t="s">
        <v>8367</v>
      </c>
    </row>
    <row r="1939" spans="1:20" s="136" customFormat="1" ht="13.6" x14ac:dyDescent="0.2">
      <c r="A1939" s="136" t="s">
        <v>10377</v>
      </c>
      <c r="B1939" s="147">
        <v>13040</v>
      </c>
      <c r="C1939" s="138" t="s">
        <v>16984</v>
      </c>
      <c r="D1939" s="138" t="s">
        <v>16984</v>
      </c>
      <c r="E1939" s="137" t="s">
        <v>8366</v>
      </c>
      <c r="F1939" s="139"/>
      <c r="G1939" s="136">
        <v>103962903</v>
      </c>
      <c r="H1939" s="136">
        <v>3</v>
      </c>
      <c r="J1939" s="136" t="s">
        <v>8367</v>
      </c>
      <c r="R1939" s="136" t="s">
        <v>10383</v>
      </c>
      <c r="S1939" s="136" t="s">
        <v>8456</v>
      </c>
      <c r="T1939" s="138" t="s">
        <v>10384</v>
      </c>
    </row>
    <row r="1940" spans="1:20" s="136" customFormat="1" ht="13.6" x14ac:dyDescent="0.2">
      <c r="A1940" s="136" t="s">
        <v>10377</v>
      </c>
      <c r="B1940" s="147">
        <v>13041</v>
      </c>
      <c r="C1940" s="138" t="s">
        <v>10412</v>
      </c>
      <c r="D1940" s="138" t="s">
        <v>10412</v>
      </c>
      <c r="E1940" s="137" t="s">
        <v>8366</v>
      </c>
      <c r="F1940" s="139"/>
      <c r="G1940" s="136">
        <v>76948034</v>
      </c>
      <c r="H1940" s="136">
        <v>3</v>
      </c>
      <c r="J1940" s="136" t="s">
        <v>8367</v>
      </c>
    </row>
    <row r="1941" spans="1:20" s="136" customFormat="1" ht="13.6" x14ac:dyDescent="0.2">
      <c r="A1941" s="136" t="s">
        <v>10377</v>
      </c>
      <c r="B1941" s="147">
        <v>13042</v>
      </c>
      <c r="C1941" s="138" t="s">
        <v>10413</v>
      </c>
      <c r="D1941" s="138" t="s">
        <v>10413</v>
      </c>
      <c r="E1941" s="137" t="s">
        <v>8366</v>
      </c>
      <c r="F1941" s="139"/>
      <c r="G1941" s="136">
        <v>269851698</v>
      </c>
      <c r="H1941" s="136">
        <v>3</v>
      </c>
      <c r="J1941" s="136" t="s">
        <v>8367</v>
      </c>
    </row>
    <row r="1942" spans="1:20" s="136" customFormat="1" ht="13.6" x14ac:dyDescent="0.2">
      <c r="A1942" s="136" t="s">
        <v>10377</v>
      </c>
      <c r="B1942" s="147">
        <v>13043</v>
      </c>
      <c r="C1942" s="138" t="s">
        <v>10414</v>
      </c>
      <c r="D1942" s="138" t="s">
        <v>10414</v>
      </c>
      <c r="E1942" s="137" t="s">
        <v>8366</v>
      </c>
      <c r="F1942" s="139"/>
      <c r="G1942" s="136">
        <v>59958720</v>
      </c>
      <c r="H1942" s="136">
        <v>3</v>
      </c>
      <c r="J1942" s="136" t="s">
        <v>8367</v>
      </c>
    </row>
    <row r="1943" spans="1:20" s="136" customFormat="1" ht="13.6" x14ac:dyDescent="0.2">
      <c r="A1943" s="136" t="s">
        <v>10377</v>
      </c>
      <c r="B1943" s="147">
        <v>13044</v>
      </c>
      <c r="C1943" s="138" t="s">
        <v>10415</v>
      </c>
      <c r="D1943" s="138" t="s">
        <v>10415</v>
      </c>
      <c r="E1943" s="137" t="s">
        <v>8366</v>
      </c>
      <c r="F1943" s="139"/>
      <c r="G1943" s="136">
        <v>119457344</v>
      </c>
      <c r="H1943" s="136">
        <v>3</v>
      </c>
      <c r="J1943" s="136" t="s">
        <v>8367</v>
      </c>
    </row>
    <row r="1944" spans="1:20" s="136" customFormat="1" ht="13.6" x14ac:dyDescent="0.2">
      <c r="A1944" s="136" t="s">
        <v>10377</v>
      </c>
      <c r="B1944" s="147">
        <v>13045</v>
      </c>
      <c r="C1944" s="138" t="s">
        <v>16985</v>
      </c>
      <c r="D1944" s="138" t="s">
        <v>16985</v>
      </c>
      <c r="E1944" s="137" t="s">
        <v>8366</v>
      </c>
      <c r="F1944" s="139"/>
      <c r="G1944" s="136">
        <v>152654758</v>
      </c>
      <c r="H1944" s="136">
        <v>3</v>
      </c>
      <c r="J1944" s="136" t="s">
        <v>8367</v>
      </c>
    </row>
    <row r="1945" spans="1:20" s="136" customFormat="1" ht="13.6" x14ac:dyDescent="0.2">
      <c r="A1945" s="136" t="s">
        <v>10377</v>
      </c>
      <c r="B1945" s="147">
        <v>13046</v>
      </c>
      <c r="C1945" s="138" t="s">
        <v>10416</v>
      </c>
      <c r="D1945" s="138" t="s">
        <v>10416</v>
      </c>
      <c r="E1945" s="137" t="s">
        <v>8366</v>
      </c>
      <c r="F1945" s="139"/>
      <c r="G1945" s="136">
        <v>71993198</v>
      </c>
      <c r="H1945" s="136">
        <v>3</v>
      </c>
      <c r="J1945" s="136" t="s">
        <v>8367</v>
      </c>
    </row>
    <row r="1946" spans="1:20" s="136" customFormat="1" ht="13.6" x14ac:dyDescent="0.2">
      <c r="A1946" s="136" t="s">
        <v>10377</v>
      </c>
      <c r="B1946" s="147">
        <v>13047</v>
      </c>
      <c r="C1946" s="138" t="s">
        <v>10417</v>
      </c>
      <c r="D1946" s="138" t="s">
        <v>10417</v>
      </c>
      <c r="E1946" s="137" t="s">
        <v>8366</v>
      </c>
      <c r="F1946" s="139"/>
      <c r="G1946" s="136">
        <v>227311300</v>
      </c>
      <c r="H1946" s="136">
        <v>2</v>
      </c>
      <c r="J1946" s="136" t="s">
        <v>8367</v>
      </c>
    </row>
    <row r="1947" spans="1:20" s="136" customFormat="1" ht="13.6" x14ac:dyDescent="0.2">
      <c r="A1947" s="136" t="s">
        <v>10377</v>
      </c>
      <c r="B1947" s="147">
        <v>13048</v>
      </c>
      <c r="C1947" s="138" t="s">
        <v>10418</v>
      </c>
      <c r="D1947" s="138" t="s">
        <v>10418</v>
      </c>
      <c r="E1947" s="137" t="s">
        <v>8366</v>
      </c>
      <c r="F1947" s="139"/>
      <c r="G1947" s="136">
        <v>102517369</v>
      </c>
      <c r="H1947" s="136">
        <v>3</v>
      </c>
      <c r="J1947" s="136" t="s">
        <v>8367</v>
      </c>
    </row>
    <row r="1948" spans="1:20" s="136" customFormat="1" ht="13.6" x14ac:dyDescent="0.2">
      <c r="A1948" s="136" t="s">
        <v>10377</v>
      </c>
      <c r="B1948" s="147">
        <v>13049</v>
      </c>
      <c r="C1948" s="138" t="s">
        <v>10419</v>
      </c>
      <c r="D1948" s="138" t="s">
        <v>10419</v>
      </c>
      <c r="E1948" s="137" t="s">
        <v>8366</v>
      </c>
      <c r="F1948" s="139"/>
      <c r="G1948" s="136">
        <v>207468800</v>
      </c>
      <c r="H1948" s="136">
        <v>3</v>
      </c>
      <c r="J1948" s="136" t="s">
        <v>8367</v>
      </c>
    </row>
    <row r="1949" spans="1:20" s="136" customFormat="1" ht="13.6" x14ac:dyDescent="0.2">
      <c r="A1949" s="136" t="s">
        <v>10377</v>
      </c>
      <c r="B1949" s="147">
        <v>13050</v>
      </c>
      <c r="C1949" s="138" t="s">
        <v>10420</v>
      </c>
      <c r="D1949" s="138" t="s">
        <v>10420</v>
      </c>
      <c r="E1949" s="137" t="s">
        <v>8366</v>
      </c>
      <c r="F1949" s="139"/>
      <c r="G1949" s="136">
        <v>34138192</v>
      </c>
      <c r="H1949" s="136">
        <v>3</v>
      </c>
      <c r="J1949" s="136" t="s">
        <v>8367</v>
      </c>
    </row>
    <row r="1950" spans="1:20" s="136" customFormat="1" ht="13.6" x14ac:dyDescent="0.2">
      <c r="A1950" s="136" t="s">
        <v>10377</v>
      </c>
      <c r="B1950" s="147">
        <v>13051</v>
      </c>
      <c r="C1950" s="138" t="s">
        <v>10421</v>
      </c>
      <c r="D1950" s="138" t="s">
        <v>10421</v>
      </c>
      <c r="E1950" s="137" t="s">
        <v>8366</v>
      </c>
      <c r="F1950" s="139"/>
      <c r="G1950" s="136">
        <v>113835501</v>
      </c>
      <c r="H1950" s="136">
        <v>3</v>
      </c>
      <c r="J1950" s="136" t="s">
        <v>8367</v>
      </c>
    </row>
    <row r="1951" spans="1:20" s="136" customFormat="1" ht="13.6" x14ac:dyDescent="0.2">
      <c r="A1951" s="136" t="s">
        <v>10377</v>
      </c>
      <c r="B1951" s="147">
        <v>13052</v>
      </c>
      <c r="C1951" s="138" t="s">
        <v>17077</v>
      </c>
      <c r="D1951" s="138" t="s">
        <v>17077</v>
      </c>
      <c r="E1951" s="137" t="s">
        <v>8366</v>
      </c>
      <c r="F1951" s="139"/>
      <c r="G1951" s="136">
        <v>364797303</v>
      </c>
      <c r="H1951" s="136">
        <v>2</v>
      </c>
      <c r="J1951" s="136" t="s">
        <v>8367</v>
      </c>
    </row>
    <row r="1952" spans="1:20" s="136" customFormat="1" ht="13.6" x14ac:dyDescent="0.2">
      <c r="A1952" s="136" t="s">
        <v>10377</v>
      </c>
      <c r="B1952" s="147">
        <v>13053</v>
      </c>
      <c r="C1952" s="138" t="s">
        <v>10422</v>
      </c>
      <c r="D1952" s="138" t="s">
        <v>10422</v>
      </c>
      <c r="E1952" s="137" t="s">
        <v>8366</v>
      </c>
      <c r="F1952" s="139"/>
      <c r="G1952" s="136">
        <v>474223100</v>
      </c>
      <c r="H1952" s="136">
        <v>2</v>
      </c>
      <c r="J1952" s="136" t="s">
        <v>8367</v>
      </c>
    </row>
    <row r="1953" spans="1:20" s="136" customFormat="1" ht="13.6" x14ac:dyDescent="0.2">
      <c r="A1953" s="136" t="s">
        <v>10377</v>
      </c>
      <c r="B1953" s="147">
        <v>13054</v>
      </c>
      <c r="C1953" s="138" t="s">
        <v>10423</v>
      </c>
      <c r="D1953" s="138" t="s">
        <v>10423</v>
      </c>
      <c r="E1953" s="137" t="s">
        <v>8366</v>
      </c>
      <c r="F1953" s="139"/>
      <c r="G1953" s="136">
        <v>143984800</v>
      </c>
      <c r="H1953" s="136">
        <v>2</v>
      </c>
      <c r="J1953" s="136" t="s">
        <v>8367</v>
      </c>
    </row>
    <row r="1954" spans="1:20" s="136" customFormat="1" ht="13.6" x14ac:dyDescent="0.2">
      <c r="A1954" s="136" t="s">
        <v>10377</v>
      </c>
      <c r="B1954" s="147">
        <v>13055</v>
      </c>
      <c r="C1954" s="138" t="s">
        <v>10424</v>
      </c>
      <c r="D1954" s="138" t="s">
        <v>10424</v>
      </c>
      <c r="E1954" s="137" t="s">
        <v>8366</v>
      </c>
      <c r="F1954" s="139"/>
      <c r="G1954" s="136">
        <v>370001800</v>
      </c>
      <c r="H1954" s="136">
        <v>3</v>
      </c>
      <c r="J1954" s="136" t="s">
        <v>8367</v>
      </c>
    </row>
    <row r="1955" spans="1:20" s="136" customFormat="1" ht="13.6" x14ac:dyDescent="0.2">
      <c r="A1955" s="136" t="s">
        <v>10377</v>
      </c>
      <c r="B1955" s="147">
        <v>13056</v>
      </c>
      <c r="C1955" s="138" t="s">
        <v>10425</v>
      </c>
      <c r="D1955" s="138" t="s">
        <v>10425</v>
      </c>
      <c r="E1955" s="137" t="s">
        <v>8366</v>
      </c>
      <c r="F1955" s="139"/>
      <c r="G1955" s="136">
        <v>118120100</v>
      </c>
      <c r="H1955" s="136">
        <v>2</v>
      </c>
      <c r="J1955" s="136" t="s">
        <v>8367</v>
      </c>
      <c r="R1955" s="136" t="s">
        <v>10383</v>
      </c>
      <c r="S1955" s="136" t="s">
        <v>8456</v>
      </c>
      <c r="T1955" s="138" t="s">
        <v>10384</v>
      </c>
    </row>
    <row r="1956" spans="1:20" s="136" customFormat="1" ht="13.6" x14ac:dyDescent="0.2">
      <c r="A1956" s="136" t="s">
        <v>10377</v>
      </c>
      <c r="B1956" s="147">
        <v>13057</v>
      </c>
      <c r="C1956" s="138" t="s">
        <v>10426</v>
      </c>
      <c r="D1956" s="138" t="s">
        <v>10426</v>
      </c>
      <c r="E1956" s="137" t="s">
        <v>8366</v>
      </c>
      <c r="F1956" s="139"/>
      <c r="G1956" s="136">
        <v>271216900</v>
      </c>
      <c r="H1956" s="136">
        <v>3</v>
      </c>
      <c r="J1956" s="136" t="s">
        <v>8367</v>
      </c>
    </row>
    <row r="1957" spans="1:20" s="136" customFormat="1" ht="13.6" x14ac:dyDescent="0.2">
      <c r="A1957" s="136" t="s">
        <v>10377</v>
      </c>
      <c r="B1957" s="147">
        <v>13058</v>
      </c>
      <c r="C1957" s="138" t="s">
        <v>10427</v>
      </c>
      <c r="D1957" s="138" t="s">
        <v>10427</v>
      </c>
      <c r="E1957" s="137" t="s">
        <v>8366</v>
      </c>
      <c r="F1957" s="139"/>
      <c r="G1957" s="136">
        <v>188519100</v>
      </c>
      <c r="H1957" s="136">
        <v>2</v>
      </c>
      <c r="J1957" s="136" t="s">
        <v>8367</v>
      </c>
    </row>
    <row r="1958" spans="1:20" s="136" customFormat="1" ht="13.6" x14ac:dyDescent="0.2">
      <c r="A1958" s="136" t="s">
        <v>10377</v>
      </c>
      <c r="B1958" s="147">
        <v>13059</v>
      </c>
      <c r="C1958" s="138" t="s">
        <v>10428</v>
      </c>
      <c r="D1958" s="138" t="s">
        <v>10428</v>
      </c>
      <c r="E1958" s="137" t="s">
        <v>8366</v>
      </c>
      <c r="F1958" s="139"/>
      <c r="G1958" s="136">
        <v>196326600</v>
      </c>
      <c r="H1958" s="136">
        <v>3</v>
      </c>
      <c r="J1958" s="136" t="s">
        <v>8367</v>
      </c>
    </row>
    <row r="1959" spans="1:20" s="136" customFormat="1" ht="13.6" x14ac:dyDescent="0.2">
      <c r="A1959" s="136" t="s">
        <v>10377</v>
      </c>
      <c r="B1959" s="147">
        <v>13060</v>
      </c>
      <c r="C1959" s="138" t="s">
        <v>10429</v>
      </c>
      <c r="D1959" s="138" t="s">
        <v>10429</v>
      </c>
      <c r="E1959" s="137" t="s">
        <v>8366</v>
      </c>
      <c r="F1959" s="139"/>
      <c r="G1959" s="136">
        <v>146540629</v>
      </c>
      <c r="H1959" s="136">
        <v>3</v>
      </c>
      <c r="J1959" s="136" t="s">
        <v>8367</v>
      </c>
    </row>
    <row r="1960" spans="1:20" s="136" customFormat="1" ht="13.6" x14ac:dyDescent="0.2">
      <c r="A1960" s="136" t="s">
        <v>10377</v>
      </c>
      <c r="B1960" s="147">
        <v>13061</v>
      </c>
      <c r="C1960" s="138" t="s">
        <v>10430</v>
      </c>
      <c r="D1960" s="138" t="s">
        <v>10430</v>
      </c>
      <c r="E1960" s="137" t="s">
        <v>8366</v>
      </c>
      <c r="F1960" s="139"/>
      <c r="G1960" s="136">
        <v>101061700</v>
      </c>
      <c r="H1960" s="136">
        <v>2</v>
      </c>
      <c r="J1960" s="136" t="s">
        <v>8367</v>
      </c>
    </row>
    <row r="1961" spans="1:20" s="136" customFormat="1" ht="13.6" x14ac:dyDescent="0.2">
      <c r="A1961" s="136" t="s">
        <v>10377</v>
      </c>
      <c r="B1961" s="147">
        <v>13062</v>
      </c>
      <c r="C1961" s="138" t="s">
        <v>17078</v>
      </c>
      <c r="D1961" s="138" t="s">
        <v>17078</v>
      </c>
      <c r="E1961" s="137" t="s">
        <v>8366</v>
      </c>
      <c r="F1961" s="139"/>
      <c r="G1961" s="136">
        <v>59664500</v>
      </c>
      <c r="H1961" s="136">
        <v>3</v>
      </c>
      <c r="J1961" s="136" t="s">
        <v>8367</v>
      </c>
      <c r="R1961" s="136" t="s">
        <v>10383</v>
      </c>
      <c r="S1961" s="136" t="s">
        <v>8456</v>
      </c>
      <c r="T1961" s="138" t="s">
        <v>10384</v>
      </c>
    </row>
    <row r="1962" spans="1:20" s="136" customFormat="1" ht="13.6" x14ac:dyDescent="0.2">
      <c r="A1962" s="136" t="s">
        <v>10377</v>
      </c>
      <c r="B1962" s="147">
        <v>13063</v>
      </c>
      <c r="C1962" s="138" t="s">
        <v>10431</v>
      </c>
      <c r="D1962" s="138" t="s">
        <v>10431</v>
      </c>
      <c r="E1962" s="137" t="s">
        <v>8366</v>
      </c>
      <c r="F1962" s="139"/>
      <c r="G1962" s="136">
        <v>565362793</v>
      </c>
      <c r="H1962" s="136">
        <v>3</v>
      </c>
      <c r="J1962" s="136" t="s">
        <v>8367</v>
      </c>
    </row>
    <row r="1963" spans="1:20" s="136" customFormat="1" ht="13.6" x14ac:dyDescent="0.2">
      <c r="A1963" s="136" t="s">
        <v>10377</v>
      </c>
      <c r="B1963" s="147">
        <v>13064</v>
      </c>
      <c r="C1963" s="138" t="s">
        <v>10432</v>
      </c>
      <c r="D1963" s="138" t="s">
        <v>10432</v>
      </c>
      <c r="E1963" s="137" t="s">
        <v>8366</v>
      </c>
      <c r="F1963" s="139"/>
      <c r="G1963" s="136">
        <v>27934500</v>
      </c>
      <c r="H1963" s="136">
        <v>3</v>
      </c>
      <c r="J1963" s="136" t="s">
        <v>8367</v>
      </c>
      <c r="R1963" s="136" t="s">
        <v>10383</v>
      </c>
      <c r="S1963" s="136" t="s">
        <v>8456</v>
      </c>
      <c r="T1963" s="138" t="s">
        <v>10384</v>
      </c>
    </row>
    <row r="1964" spans="1:20" s="136" customFormat="1" ht="13.6" x14ac:dyDescent="0.2">
      <c r="A1964" s="136" t="s">
        <v>10377</v>
      </c>
      <c r="B1964" s="147">
        <v>13065</v>
      </c>
      <c r="C1964" s="138" t="s">
        <v>10433</v>
      </c>
      <c r="D1964" s="138" t="s">
        <v>10433</v>
      </c>
      <c r="E1964" s="137" t="s">
        <v>8366</v>
      </c>
      <c r="F1964" s="139"/>
      <c r="G1964" s="136">
        <v>211903946</v>
      </c>
      <c r="H1964" s="136">
        <v>3</v>
      </c>
      <c r="J1964" s="136" t="s">
        <v>8367</v>
      </c>
    </row>
    <row r="1965" spans="1:20" s="136" customFormat="1" ht="13.6" x14ac:dyDescent="0.2">
      <c r="A1965" s="136" t="s">
        <v>10377</v>
      </c>
      <c r="B1965" s="147">
        <v>13066</v>
      </c>
      <c r="C1965" s="138" t="s">
        <v>10434</v>
      </c>
      <c r="D1965" s="138" t="s">
        <v>10434</v>
      </c>
      <c r="E1965" s="137" t="s">
        <v>8366</v>
      </c>
      <c r="F1965" s="139"/>
      <c r="G1965" s="136">
        <v>99633400</v>
      </c>
      <c r="H1965" s="136">
        <v>3</v>
      </c>
      <c r="J1965" s="136" t="s">
        <v>8367</v>
      </c>
      <c r="R1965" s="136" t="s">
        <v>10383</v>
      </c>
      <c r="S1965" s="136" t="s">
        <v>8456</v>
      </c>
      <c r="T1965" s="138" t="s">
        <v>10384</v>
      </c>
    </row>
    <row r="1966" spans="1:20" s="136" customFormat="1" ht="13.6" x14ac:dyDescent="0.2">
      <c r="A1966" s="136" t="s">
        <v>10377</v>
      </c>
      <c r="B1966" s="147">
        <v>13067</v>
      </c>
      <c r="C1966" s="138" t="s">
        <v>10435</v>
      </c>
      <c r="D1966" s="138" t="s">
        <v>10435</v>
      </c>
      <c r="E1966" s="137" t="s">
        <v>8366</v>
      </c>
      <c r="F1966" s="139"/>
      <c r="G1966" s="136">
        <v>83995522</v>
      </c>
      <c r="H1966" s="136">
        <v>3</v>
      </c>
      <c r="J1966" s="136" t="s">
        <v>8367</v>
      </c>
    </row>
    <row r="1967" spans="1:20" s="136" customFormat="1" ht="13.6" x14ac:dyDescent="0.2">
      <c r="A1967" s="136" t="s">
        <v>10377</v>
      </c>
      <c r="B1967" s="147">
        <v>13068</v>
      </c>
      <c r="C1967" s="138" t="s">
        <v>10436</v>
      </c>
      <c r="D1967" s="138" t="s">
        <v>10436</v>
      </c>
      <c r="E1967" s="137" t="s">
        <v>8366</v>
      </c>
      <c r="F1967" s="139"/>
      <c r="G1967" s="136">
        <v>424872883</v>
      </c>
      <c r="H1967" s="136">
        <v>3</v>
      </c>
      <c r="J1967" s="136" t="s">
        <v>8367</v>
      </c>
    </row>
    <row r="1968" spans="1:20" s="136" customFormat="1" ht="13.6" x14ac:dyDescent="0.2">
      <c r="A1968" s="136" t="s">
        <v>10377</v>
      </c>
      <c r="B1968" s="147">
        <v>13069</v>
      </c>
      <c r="C1968" s="138" t="s">
        <v>17044</v>
      </c>
      <c r="D1968" s="138" t="s">
        <v>17044</v>
      </c>
      <c r="E1968" s="137" t="s">
        <v>8366</v>
      </c>
      <c r="F1968" s="139"/>
      <c r="G1968" s="136">
        <v>33974774</v>
      </c>
      <c r="H1968" s="136">
        <v>3</v>
      </c>
      <c r="J1968" s="136" t="s">
        <v>8367</v>
      </c>
    </row>
    <row r="1969" spans="1:20" s="136" customFormat="1" ht="13.6" x14ac:dyDescent="0.2">
      <c r="A1969" s="136" t="s">
        <v>10377</v>
      </c>
      <c r="B1969" s="147">
        <v>13070</v>
      </c>
      <c r="C1969" s="138" t="s">
        <v>16986</v>
      </c>
      <c r="D1969" s="138" t="s">
        <v>16986</v>
      </c>
      <c r="E1969" s="137" t="s">
        <v>8366</v>
      </c>
      <c r="F1969" s="139"/>
      <c r="G1969" s="136">
        <v>54840500</v>
      </c>
      <c r="H1969" s="136">
        <v>3</v>
      </c>
      <c r="J1969" s="136" t="s">
        <v>8367</v>
      </c>
    </row>
    <row r="1970" spans="1:20" s="136" customFormat="1" ht="13.6" x14ac:dyDescent="0.2">
      <c r="A1970" s="136" t="s">
        <v>10377</v>
      </c>
      <c r="B1970" s="147">
        <v>13071</v>
      </c>
      <c r="C1970" s="138" t="s">
        <v>10437</v>
      </c>
      <c r="D1970" s="138" t="s">
        <v>10437</v>
      </c>
      <c r="E1970" s="137" t="s">
        <v>8366</v>
      </c>
      <c r="F1970" s="139"/>
      <c r="G1970" s="136">
        <v>226744657</v>
      </c>
      <c r="H1970" s="136">
        <v>2</v>
      </c>
      <c r="J1970" s="136" t="s">
        <v>8367</v>
      </c>
    </row>
    <row r="1971" spans="1:20" s="136" customFormat="1" ht="13.6" x14ac:dyDescent="0.2">
      <c r="A1971" s="136" t="s">
        <v>10377</v>
      </c>
      <c r="B1971" s="147">
        <v>13072</v>
      </c>
      <c r="C1971" s="138" t="s">
        <v>10438</v>
      </c>
      <c r="D1971" s="138" t="s">
        <v>10438</v>
      </c>
      <c r="E1971" s="137" t="s">
        <v>8366</v>
      </c>
      <c r="F1971" s="139"/>
      <c r="G1971" s="136">
        <v>653904933</v>
      </c>
      <c r="H1971" s="136">
        <v>3</v>
      </c>
      <c r="J1971" s="136" t="s">
        <v>8367</v>
      </c>
    </row>
    <row r="1972" spans="1:20" s="136" customFormat="1" ht="13.6" x14ac:dyDescent="0.2">
      <c r="A1972" s="136" t="s">
        <v>10377</v>
      </c>
      <c r="B1972" s="147">
        <v>13073</v>
      </c>
      <c r="C1972" s="138" t="s">
        <v>10439</v>
      </c>
      <c r="D1972" s="138" t="s">
        <v>10439</v>
      </c>
      <c r="E1972" s="137" t="s">
        <v>8366</v>
      </c>
      <c r="F1972" s="139"/>
      <c r="G1972" s="136">
        <v>247283904</v>
      </c>
      <c r="H1972" s="136">
        <v>3</v>
      </c>
      <c r="J1972" s="136" t="s">
        <v>8367</v>
      </c>
    </row>
    <row r="1973" spans="1:20" s="136" customFormat="1" ht="13.6" x14ac:dyDescent="0.2">
      <c r="A1973" s="136" t="s">
        <v>10377</v>
      </c>
      <c r="B1973" s="147">
        <v>13074</v>
      </c>
      <c r="C1973" s="138" t="s">
        <v>10440</v>
      </c>
      <c r="D1973" s="138" t="s">
        <v>10440</v>
      </c>
      <c r="E1973" s="137" t="s">
        <v>8366</v>
      </c>
      <c r="F1973" s="139"/>
      <c r="G1973" s="136">
        <v>58079900</v>
      </c>
      <c r="H1973" s="136">
        <v>3</v>
      </c>
      <c r="J1973" s="136" t="s">
        <v>8367</v>
      </c>
    </row>
    <row r="1974" spans="1:20" s="136" customFormat="1" ht="13.6" x14ac:dyDescent="0.2">
      <c r="A1974" s="136" t="s">
        <v>10377</v>
      </c>
      <c r="B1974" s="147">
        <v>13075</v>
      </c>
      <c r="C1974" s="138" t="s">
        <v>10441</v>
      </c>
      <c r="D1974" s="138" t="s">
        <v>10441</v>
      </c>
      <c r="E1974" s="137" t="s">
        <v>8366</v>
      </c>
      <c r="F1974" s="139"/>
      <c r="G1974" s="136">
        <v>105841100</v>
      </c>
      <c r="H1974" s="136">
        <v>3</v>
      </c>
      <c r="J1974" s="136" t="s">
        <v>8367</v>
      </c>
    </row>
    <row r="1975" spans="1:20" s="136" customFormat="1" ht="13.6" x14ac:dyDescent="0.2">
      <c r="A1975" s="136" t="s">
        <v>10377</v>
      </c>
      <c r="B1975" s="147">
        <v>13076</v>
      </c>
      <c r="C1975" s="138" t="s">
        <v>16987</v>
      </c>
      <c r="D1975" s="138" t="s">
        <v>16987</v>
      </c>
      <c r="E1975" s="137" t="s">
        <v>8366</v>
      </c>
      <c r="F1975" s="139"/>
      <c r="G1975" s="136">
        <v>17717055</v>
      </c>
      <c r="H1975" s="136">
        <v>3</v>
      </c>
      <c r="J1975" s="136" t="s">
        <v>8367</v>
      </c>
    </row>
    <row r="1976" spans="1:20" s="136" customFormat="1" ht="13.6" x14ac:dyDescent="0.2">
      <c r="A1976" s="136" t="s">
        <v>10377</v>
      </c>
      <c r="B1976" s="147">
        <v>13077</v>
      </c>
      <c r="C1976" s="138" t="s">
        <v>10442</v>
      </c>
      <c r="D1976" s="138" t="s">
        <v>10442</v>
      </c>
      <c r="E1976" s="137" t="s">
        <v>8366</v>
      </c>
      <c r="F1976" s="139"/>
      <c r="G1976" s="136">
        <v>133583400</v>
      </c>
      <c r="H1976" s="136">
        <v>3</v>
      </c>
      <c r="J1976" s="136" t="s">
        <v>8367</v>
      </c>
    </row>
    <row r="1977" spans="1:20" s="136" customFormat="1" ht="13.6" x14ac:dyDescent="0.2">
      <c r="A1977" s="136" t="s">
        <v>10377</v>
      </c>
      <c r="B1977" s="147">
        <v>13078</v>
      </c>
      <c r="C1977" s="138" t="s">
        <v>17017</v>
      </c>
      <c r="D1977" s="138" t="s">
        <v>17017</v>
      </c>
      <c r="E1977" s="137" t="s">
        <v>8366</v>
      </c>
      <c r="F1977" s="139"/>
      <c r="G1977" s="136">
        <v>373155899.99999994</v>
      </c>
      <c r="H1977" s="136">
        <v>2</v>
      </c>
      <c r="J1977" s="136" t="s">
        <v>8367</v>
      </c>
    </row>
    <row r="1978" spans="1:20" s="136" customFormat="1" ht="13.6" x14ac:dyDescent="0.2">
      <c r="A1978" s="136" t="s">
        <v>10377</v>
      </c>
      <c r="B1978" s="147">
        <v>13079</v>
      </c>
      <c r="C1978" s="138" t="s">
        <v>10443</v>
      </c>
      <c r="D1978" s="138" t="s">
        <v>10443</v>
      </c>
      <c r="E1978" s="137" t="s">
        <v>8366</v>
      </c>
      <c r="F1978" s="139"/>
      <c r="G1978" s="136">
        <v>134271500</v>
      </c>
      <c r="H1978" s="136">
        <v>2</v>
      </c>
      <c r="J1978" s="136" t="s">
        <v>8367</v>
      </c>
    </row>
    <row r="1979" spans="1:20" s="136" customFormat="1" ht="13.6" x14ac:dyDescent="0.2">
      <c r="A1979" s="136" t="s">
        <v>10377</v>
      </c>
      <c r="B1979" s="147">
        <v>13080</v>
      </c>
      <c r="C1979" s="138" t="s">
        <v>10444</v>
      </c>
      <c r="D1979" s="138" t="s">
        <v>10444</v>
      </c>
      <c r="E1979" s="137" t="s">
        <v>8366</v>
      </c>
      <c r="F1979" s="139"/>
      <c r="G1979" s="136">
        <v>180077568</v>
      </c>
      <c r="H1979" s="136">
        <v>3</v>
      </c>
      <c r="J1979" s="136" t="s">
        <v>8367</v>
      </c>
    </row>
    <row r="1980" spans="1:20" s="136" customFormat="1" ht="13.6" x14ac:dyDescent="0.2">
      <c r="A1980" s="136" t="s">
        <v>10377</v>
      </c>
      <c r="B1980" s="147">
        <v>13081</v>
      </c>
      <c r="C1980" s="138" t="s">
        <v>10445</v>
      </c>
      <c r="D1980" s="138" t="s">
        <v>10445</v>
      </c>
      <c r="E1980" s="137" t="s">
        <v>8366</v>
      </c>
      <c r="F1980" s="139"/>
      <c r="G1980" s="136">
        <v>55519715</v>
      </c>
      <c r="H1980" s="136">
        <v>3</v>
      </c>
      <c r="J1980" s="136" t="s">
        <v>8367</v>
      </c>
    </row>
    <row r="1981" spans="1:20" s="136" customFormat="1" ht="13.6" x14ac:dyDescent="0.2">
      <c r="A1981" s="136" t="s">
        <v>10377</v>
      </c>
      <c r="B1981" s="147">
        <v>13082</v>
      </c>
      <c r="C1981" s="138" t="s">
        <v>10446</v>
      </c>
      <c r="D1981" s="138" t="s">
        <v>10446</v>
      </c>
      <c r="E1981" s="137" t="s">
        <v>8366</v>
      </c>
      <c r="F1981" s="139"/>
      <c r="G1981" s="136">
        <v>242154100</v>
      </c>
      <c r="H1981" s="136">
        <v>2</v>
      </c>
      <c r="J1981" s="136" t="s">
        <v>8367</v>
      </c>
    </row>
    <row r="1982" spans="1:20" s="136" customFormat="1" ht="13.6" x14ac:dyDescent="0.2">
      <c r="A1982" s="136" t="s">
        <v>10377</v>
      </c>
      <c r="B1982" s="147">
        <v>13083</v>
      </c>
      <c r="C1982" s="138" t="s">
        <v>10447</v>
      </c>
      <c r="D1982" s="138" t="s">
        <v>10447</v>
      </c>
      <c r="E1982" s="137" t="s">
        <v>8366</v>
      </c>
      <c r="F1982" s="139"/>
      <c r="G1982" s="136">
        <v>101584915</v>
      </c>
      <c r="H1982" s="136">
        <v>3</v>
      </c>
      <c r="J1982" s="136" t="s">
        <v>8367</v>
      </c>
      <c r="R1982" s="136" t="s">
        <v>10383</v>
      </c>
      <c r="S1982" s="136" t="s">
        <v>8456</v>
      </c>
      <c r="T1982" s="138" t="s">
        <v>10384</v>
      </c>
    </row>
    <row r="1983" spans="1:20" s="136" customFormat="1" ht="13.6" x14ac:dyDescent="0.2">
      <c r="A1983" s="136" t="s">
        <v>10377</v>
      </c>
      <c r="B1983" s="147">
        <v>13084</v>
      </c>
      <c r="C1983" s="138" t="s">
        <v>10448</v>
      </c>
      <c r="D1983" s="138" t="s">
        <v>10448</v>
      </c>
      <c r="E1983" s="137" t="s">
        <v>8366</v>
      </c>
      <c r="F1983" s="139"/>
      <c r="G1983" s="136">
        <v>399187300.00000006</v>
      </c>
      <c r="H1983" s="136">
        <v>3</v>
      </c>
      <c r="J1983" s="136" t="s">
        <v>8367</v>
      </c>
    </row>
    <row r="1984" spans="1:20" s="136" customFormat="1" ht="13.6" x14ac:dyDescent="0.2">
      <c r="A1984" s="136" t="s">
        <v>10377</v>
      </c>
      <c r="B1984" s="147">
        <v>13085</v>
      </c>
      <c r="C1984" s="138" t="s">
        <v>10449</v>
      </c>
      <c r="D1984" s="138" t="s">
        <v>10449</v>
      </c>
      <c r="E1984" s="137" t="s">
        <v>8366</v>
      </c>
      <c r="F1984" s="139"/>
      <c r="G1984" s="136">
        <v>142003900</v>
      </c>
      <c r="H1984" s="136">
        <v>3</v>
      </c>
      <c r="J1984" s="136" t="s">
        <v>8367</v>
      </c>
    </row>
    <row r="1985" spans="1:10" s="136" customFormat="1" ht="13.6" x14ac:dyDescent="0.2">
      <c r="A1985" s="136" t="s">
        <v>10377</v>
      </c>
      <c r="B1985" s="147">
        <v>13086</v>
      </c>
      <c r="C1985" s="138" t="s">
        <v>10450</v>
      </c>
      <c r="D1985" s="138" t="s">
        <v>10450</v>
      </c>
      <c r="E1985" s="137" t="s">
        <v>8366</v>
      </c>
      <c r="F1985" s="139"/>
      <c r="G1985" s="136">
        <v>142456086</v>
      </c>
      <c r="H1985" s="136">
        <v>3</v>
      </c>
      <c r="J1985" s="136" t="s">
        <v>8367</v>
      </c>
    </row>
    <row r="1986" spans="1:10" s="136" customFormat="1" ht="13.6" x14ac:dyDescent="0.2">
      <c r="A1986" s="136" t="s">
        <v>10377</v>
      </c>
      <c r="B1986" s="147">
        <v>13087</v>
      </c>
      <c r="C1986" s="138" t="s">
        <v>10451</v>
      </c>
      <c r="D1986" s="138" t="s">
        <v>10451</v>
      </c>
      <c r="E1986" s="137" t="s">
        <v>8366</v>
      </c>
      <c r="F1986" s="139"/>
      <c r="G1986" s="136">
        <v>489259800.00000006</v>
      </c>
      <c r="H1986" s="136">
        <v>2</v>
      </c>
      <c r="J1986" s="136" t="s">
        <v>8367</v>
      </c>
    </row>
    <row r="1987" spans="1:10" s="136" customFormat="1" ht="13.6" x14ac:dyDescent="0.2">
      <c r="A1987" s="136" t="s">
        <v>10377</v>
      </c>
      <c r="B1987" s="147">
        <v>13088</v>
      </c>
      <c r="C1987" s="138" t="s">
        <v>10452</v>
      </c>
      <c r="D1987" s="138" t="s">
        <v>10452</v>
      </c>
      <c r="E1987" s="137" t="s">
        <v>8366</v>
      </c>
      <c r="F1987" s="139"/>
      <c r="G1987" s="136">
        <v>44080118</v>
      </c>
      <c r="H1987" s="136">
        <v>3</v>
      </c>
      <c r="J1987" s="136" t="s">
        <v>8367</v>
      </c>
    </row>
    <row r="1988" spans="1:10" s="136" customFormat="1" ht="13.6" x14ac:dyDescent="0.2">
      <c r="A1988" s="136" t="s">
        <v>10377</v>
      </c>
      <c r="B1988" s="147">
        <v>13089</v>
      </c>
      <c r="C1988" s="138" t="s">
        <v>10453</v>
      </c>
      <c r="D1988" s="138" t="s">
        <v>10453</v>
      </c>
      <c r="E1988" s="137" t="s">
        <v>8366</v>
      </c>
      <c r="F1988" s="139"/>
      <c r="G1988" s="136">
        <v>363010336</v>
      </c>
      <c r="H1988" s="136">
        <v>3</v>
      </c>
      <c r="J1988" s="136" t="s">
        <v>8367</v>
      </c>
    </row>
    <row r="1989" spans="1:10" s="136" customFormat="1" ht="13.6" x14ac:dyDescent="0.2">
      <c r="A1989" s="136" t="s">
        <v>10377</v>
      </c>
      <c r="B1989" s="147">
        <v>13090</v>
      </c>
      <c r="C1989" s="138" t="s">
        <v>10454</v>
      </c>
      <c r="D1989" s="138" t="s">
        <v>10454</v>
      </c>
      <c r="E1989" s="137" t="s">
        <v>8366</v>
      </c>
      <c r="F1989" s="139"/>
      <c r="G1989" s="136">
        <v>369999141</v>
      </c>
      <c r="H1989" s="136">
        <v>3</v>
      </c>
      <c r="J1989" s="136" t="s">
        <v>8367</v>
      </c>
    </row>
    <row r="1990" spans="1:10" s="136" customFormat="1" ht="13.6" x14ac:dyDescent="0.2">
      <c r="A1990" s="136" t="s">
        <v>10377</v>
      </c>
      <c r="B1990" s="147">
        <v>13091</v>
      </c>
      <c r="C1990" s="138" t="s">
        <v>10455</v>
      </c>
      <c r="D1990" s="138" t="s">
        <v>10455</v>
      </c>
      <c r="E1990" s="137" t="s">
        <v>8366</v>
      </c>
      <c r="F1990" s="139"/>
      <c r="G1990" s="136">
        <v>144806651</v>
      </c>
      <c r="H1990" s="136">
        <v>3</v>
      </c>
      <c r="J1990" s="136" t="s">
        <v>8367</v>
      </c>
    </row>
    <row r="1991" spans="1:10" s="136" customFormat="1" ht="13.6" x14ac:dyDescent="0.2">
      <c r="A1991" s="136" t="s">
        <v>10377</v>
      </c>
      <c r="B1991" s="147">
        <v>13092</v>
      </c>
      <c r="C1991" s="138" t="s">
        <v>10456</v>
      </c>
      <c r="D1991" s="138" t="s">
        <v>10456</v>
      </c>
      <c r="E1991" s="137" t="s">
        <v>8366</v>
      </c>
      <c r="F1991" s="139"/>
      <c r="G1991" s="136">
        <v>129096206</v>
      </c>
      <c r="H1991" s="136">
        <v>3</v>
      </c>
      <c r="J1991" s="136" t="s">
        <v>8367</v>
      </c>
    </row>
    <row r="1992" spans="1:10" s="136" customFormat="1" ht="13.6" x14ac:dyDescent="0.2">
      <c r="A1992" s="136" t="s">
        <v>10377</v>
      </c>
      <c r="B1992" s="147">
        <v>13093</v>
      </c>
      <c r="C1992" s="138" t="s">
        <v>10457</v>
      </c>
      <c r="D1992" s="138" t="s">
        <v>10457</v>
      </c>
      <c r="E1992" s="137" t="s">
        <v>8366</v>
      </c>
      <c r="F1992" s="139"/>
      <c r="G1992" s="136">
        <v>135063610</v>
      </c>
      <c r="H1992" s="136">
        <v>2</v>
      </c>
      <c r="J1992" s="136" t="s">
        <v>8367</v>
      </c>
    </row>
    <row r="1993" spans="1:10" s="136" customFormat="1" ht="13.6" x14ac:dyDescent="0.2">
      <c r="A1993" s="136" t="s">
        <v>10377</v>
      </c>
      <c r="B1993" s="147">
        <v>13094</v>
      </c>
      <c r="C1993" s="138" t="s">
        <v>10458</v>
      </c>
      <c r="D1993" s="138" t="s">
        <v>10458</v>
      </c>
      <c r="E1993" s="137" t="s">
        <v>8366</v>
      </c>
      <c r="F1993" s="139"/>
      <c r="G1993" s="136">
        <v>109251537.00000001</v>
      </c>
      <c r="H1993" s="136">
        <v>3</v>
      </c>
      <c r="J1993" s="136" t="s">
        <v>8367</v>
      </c>
    </row>
    <row r="1994" spans="1:10" s="136" customFormat="1" ht="13.6" x14ac:dyDescent="0.2">
      <c r="A1994" s="136" t="s">
        <v>10377</v>
      </c>
      <c r="B1994" s="147">
        <v>13095</v>
      </c>
      <c r="C1994" s="138" t="s">
        <v>10459</v>
      </c>
      <c r="D1994" s="138" t="s">
        <v>10459</v>
      </c>
      <c r="E1994" s="137" t="s">
        <v>8366</v>
      </c>
      <c r="F1994" s="139"/>
      <c r="G1994" s="136">
        <v>13144600</v>
      </c>
      <c r="H1994" s="136">
        <v>3</v>
      </c>
      <c r="J1994" s="136" t="s">
        <v>8367</v>
      </c>
    </row>
    <row r="1995" spans="1:10" s="136" customFormat="1" ht="13.6" x14ac:dyDescent="0.2">
      <c r="A1995" s="136" t="s">
        <v>10377</v>
      </c>
      <c r="B1995" s="147">
        <v>13096</v>
      </c>
      <c r="C1995" s="138" t="s">
        <v>10460</v>
      </c>
      <c r="D1995" s="138" t="s">
        <v>10460</v>
      </c>
      <c r="E1995" s="137" t="s">
        <v>8366</v>
      </c>
      <c r="F1995" s="139"/>
      <c r="G1995" s="136">
        <v>281857223</v>
      </c>
      <c r="H1995" s="136">
        <v>2</v>
      </c>
      <c r="J1995" s="136" t="s">
        <v>8367</v>
      </c>
    </row>
    <row r="1996" spans="1:10" s="136" customFormat="1" ht="13.6" x14ac:dyDescent="0.2">
      <c r="A1996" s="136" t="s">
        <v>10377</v>
      </c>
      <c r="B1996" s="147">
        <v>13097</v>
      </c>
      <c r="C1996" s="138" t="s">
        <v>10461</v>
      </c>
      <c r="D1996" s="138" t="s">
        <v>10461</v>
      </c>
      <c r="E1996" s="137" t="s">
        <v>8366</v>
      </c>
      <c r="F1996" s="139"/>
      <c r="G1996" s="136">
        <v>65996100</v>
      </c>
      <c r="H1996" s="136">
        <v>3</v>
      </c>
      <c r="J1996" s="136" t="s">
        <v>8367</v>
      </c>
    </row>
    <row r="1997" spans="1:10" s="136" customFormat="1" ht="13.6" x14ac:dyDescent="0.2">
      <c r="A1997" s="136" t="s">
        <v>10377</v>
      </c>
      <c r="B1997" s="147">
        <v>13098</v>
      </c>
      <c r="C1997" s="138" t="s">
        <v>17018</v>
      </c>
      <c r="D1997" s="138" t="s">
        <v>17018</v>
      </c>
      <c r="E1997" s="137" t="s">
        <v>8366</v>
      </c>
      <c r="F1997" s="139"/>
      <c r="G1997" s="136">
        <v>533199721.99999994</v>
      </c>
      <c r="H1997" s="136">
        <v>3</v>
      </c>
      <c r="J1997" s="136" t="s">
        <v>8367</v>
      </c>
    </row>
    <row r="1998" spans="1:10" s="136" customFormat="1" ht="13.6" x14ac:dyDescent="0.2">
      <c r="A1998" s="136" t="s">
        <v>10377</v>
      </c>
      <c r="B1998" s="147">
        <v>13901</v>
      </c>
      <c r="C1998" s="138" t="s">
        <v>10462</v>
      </c>
      <c r="D1998" s="138" t="s">
        <v>10462</v>
      </c>
      <c r="E1998" s="137" t="s">
        <v>8366</v>
      </c>
      <c r="F1998" s="139"/>
      <c r="G1998" s="136">
        <v>105498546</v>
      </c>
      <c r="H1998" s="136">
        <v>3</v>
      </c>
      <c r="J1998" s="136" t="s">
        <v>8367</v>
      </c>
    </row>
    <row r="1999" spans="1:10" s="136" customFormat="1" ht="13.6" x14ac:dyDescent="0.2">
      <c r="A1999" s="136" t="s">
        <v>10377</v>
      </c>
      <c r="B1999" s="147">
        <v>13902</v>
      </c>
      <c r="C1999" s="138" t="s">
        <v>10463</v>
      </c>
      <c r="D1999" s="138" t="s">
        <v>10463</v>
      </c>
      <c r="E1999" s="137" t="s">
        <v>8366</v>
      </c>
      <c r="F1999" s="139"/>
      <c r="G1999" s="136">
        <v>39202705</v>
      </c>
      <c r="H1999" s="136">
        <v>3</v>
      </c>
      <c r="J1999" s="136" t="s">
        <v>8367</v>
      </c>
    </row>
    <row r="2000" spans="1:10" s="136" customFormat="1" ht="13.6" x14ac:dyDescent="0.2">
      <c r="A2000" s="136" t="s">
        <v>10377</v>
      </c>
      <c r="B2000" s="147">
        <v>13903</v>
      </c>
      <c r="C2000" s="138" t="s">
        <v>10464</v>
      </c>
      <c r="D2000" s="138" t="s">
        <v>10464</v>
      </c>
      <c r="E2000" s="137" t="s">
        <v>8366</v>
      </c>
      <c r="F2000" s="139"/>
      <c r="G2000" s="136">
        <v>30529300</v>
      </c>
      <c r="H2000" s="136">
        <v>3</v>
      </c>
      <c r="J2000" s="136" t="s">
        <v>8367</v>
      </c>
    </row>
    <row r="2001" spans="1:20" s="136" customFormat="1" ht="13.6" x14ac:dyDescent="0.2">
      <c r="A2001" s="136" t="s">
        <v>10377</v>
      </c>
      <c r="B2001" s="147">
        <v>13904</v>
      </c>
      <c r="C2001" s="138" t="s">
        <v>10465</v>
      </c>
      <c r="D2001" s="138" t="s">
        <v>10465</v>
      </c>
      <c r="E2001" s="137" t="s">
        <v>8366</v>
      </c>
      <c r="F2001" s="139"/>
      <c r="G2001" s="136">
        <v>20424200</v>
      </c>
      <c r="H2001" s="136">
        <v>3</v>
      </c>
      <c r="J2001" s="136" t="s">
        <v>8367</v>
      </c>
    </row>
    <row r="2002" spans="1:20" s="136" customFormat="1" ht="13.6" x14ac:dyDescent="0.2">
      <c r="A2002" s="136" t="s">
        <v>10466</v>
      </c>
      <c r="B2002" s="147">
        <v>14001</v>
      </c>
      <c r="C2002" s="138" t="s">
        <v>10467</v>
      </c>
      <c r="D2002" s="138" t="s">
        <v>10467</v>
      </c>
      <c r="E2002" s="137" t="s">
        <v>8366</v>
      </c>
      <c r="F2002" s="139"/>
      <c r="G2002" s="136">
        <v>335002400</v>
      </c>
      <c r="H2002" s="136">
        <v>3</v>
      </c>
      <c r="J2002" s="136" t="s">
        <v>8367</v>
      </c>
    </row>
    <row r="2003" spans="1:20" s="136" customFormat="1" ht="13.6" x14ac:dyDescent="0.2">
      <c r="A2003" s="136" t="s">
        <v>10466</v>
      </c>
      <c r="B2003" s="147">
        <v>14002</v>
      </c>
      <c r="C2003" s="138" t="s">
        <v>10468</v>
      </c>
      <c r="D2003" s="138" t="s">
        <v>10468</v>
      </c>
      <c r="E2003" s="137" t="s">
        <v>8366</v>
      </c>
      <c r="F2003" s="139"/>
      <c r="G2003" s="136">
        <v>166057400.00000003</v>
      </c>
      <c r="H2003" s="136">
        <v>2</v>
      </c>
      <c r="J2003" s="136" t="s">
        <v>8367</v>
      </c>
    </row>
    <row r="2004" spans="1:20" s="136" customFormat="1" ht="13.6" x14ac:dyDescent="0.2">
      <c r="A2004" s="136" t="s">
        <v>10466</v>
      </c>
      <c r="B2004" s="147">
        <v>14003</v>
      </c>
      <c r="C2004" s="138" t="s">
        <v>10469</v>
      </c>
      <c r="D2004" s="138" t="s">
        <v>10469</v>
      </c>
      <c r="E2004" s="137" t="s">
        <v>8366</v>
      </c>
      <c r="F2004" s="139"/>
      <c r="G2004" s="136">
        <v>175870900</v>
      </c>
      <c r="H2004" s="136">
        <v>3</v>
      </c>
      <c r="J2004" s="136" t="s">
        <v>8367</v>
      </c>
    </row>
    <row r="2005" spans="1:20" s="136" customFormat="1" ht="13.6" x14ac:dyDescent="0.2">
      <c r="A2005" s="136" t="s">
        <v>10466</v>
      </c>
      <c r="B2005" s="147">
        <v>14004</v>
      </c>
      <c r="C2005" s="138" t="s">
        <v>10470</v>
      </c>
      <c r="D2005" s="138" t="s">
        <v>10470</v>
      </c>
      <c r="E2005" s="137" t="s">
        <v>8366</v>
      </c>
      <c r="F2005" s="139"/>
      <c r="G2005" s="136">
        <v>55517987</v>
      </c>
      <c r="H2005" s="136">
        <v>3</v>
      </c>
      <c r="J2005" s="136" t="s">
        <v>8367</v>
      </c>
    </row>
    <row r="2006" spans="1:20" s="136" customFormat="1" ht="13.6" x14ac:dyDescent="0.2">
      <c r="A2006" s="136" t="s">
        <v>10466</v>
      </c>
      <c r="B2006" s="147">
        <v>14005</v>
      </c>
      <c r="C2006" s="138" t="s">
        <v>10471</v>
      </c>
      <c r="D2006" s="138" t="s">
        <v>10471</v>
      </c>
      <c r="E2006" s="137" t="s">
        <v>8366</v>
      </c>
      <c r="F2006" s="139"/>
      <c r="G2006" s="136">
        <v>172529790</v>
      </c>
      <c r="H2006" s="136">
        <v>2</v>
      </c>
      <c r="J2006" s="136" t="s">
        <v>8367</v>
      </c>
      <c r="R2006" s="136" t="s">
        <v>10472</v>
      </c>
      <c r="S2006" s="136" t="s">
        <v>8367</v>
      </c>
      <c r="T2006" s="136" t="s">
        <v>10473</v>
      </c>
    </row>
    <row r="2007" spans="1:20" s="136" customFormat="1" ht="13.6" x14ac:dyDescent="0.2">
      <c r="A2007" s="136" t="s">
        <v>10466</v>
      </c>
      <c r="B2007" s="147">
        <v>14006</v>
      </c>
      <c r="C2007" s="138" t="s">
        <v>10474</v>
      </c>
      <c r="D2007" s="138" t="s">
        <v>10474</v>
      </c>
      <c r="E2007" s="137" t="s">
        <v>8366</v>
      </c>
      <c r="F2007" s="139"/>
      <c r="G2007" s="136">
        <v>112508799.99999999</v>
      </c>
      <c r="H2007" s="136">
        <v>3</v>
      </c>
      <c r="J2007" s="136" t="s">
        <v>8367</v>
      </c>
    </row>
    <row r="2008" spans="1:20" s="136" customFormat="1" ht="13.6" x14ac:dyDescent="0.2">
      <c r="A2008" s="136" t="s">
        <v>10466</v>
      </c>
      <c r="B2008" s="147">
        <v>14007</v>
      </c>
      <c r="C2008" s="138" t="s">
        <v>10475</v>
      </c>
      <c r="D2008" s="138" t="s">
        <v>10475</v>
      </c>
      <c r="E2008" s="137" t="s">
        <v>8366</v>
      </c>
      <c r="F2008" s="139"/>
      <c r="G2008" s="136">
        <v>362327400</v>
      </c>
      <c r="H2008" s="136">
        <v>2</v>
      </c>
      <c r="J2008" s="136" t="s">
        <v>8367</v>
      </c>
    </row>
    <row r="2009" spans="1:20" s="136" customFormat="1" ht="13.6" x14ac:dyDescent="0.2">
      <c r="A2009" s="136" t="s">
        <v>10466</v>
      </c>
      <c r="B2009" s="147">
        <v>14008</v>
      </c>
      <c r="C2009" s="138" t="s">
        <v>10476</v>
      </c>
      <c r="D2009" s="138" t="s">
        <v>10476</v>
      </c>
      <c r="E2009" s="137" t="s">
        <v>8366</v>
      </c>
      <c r="F2009" s="139"/>
      <c r="G2009" s="136">
        <v>355986746</v>
      </c>
      <c r="H2009" s="136">
        <v>3</v>
      </c>
      <c r="J2009" s="136" t="s">
        <v>8367</v>
      </c>
    </row>
    <row r="2010" spans="1:20" s="136" customFormat="1" ht="13.6" x14ac:dyDescent="0.2">
      <c r="A2010" s="136" t="s">
        <v>10466</v>
      </c>
      <c r="B2010" s="147">
        <v>14009</v>
      </c>
      <c r="C2010" s="138" t="s">
        <v>10477</v>
      </c>
      <c r="D2010" s="138" t="s">
        <v>10477</v>
      </c>
      <c r="E2010" s="137" t="s">
        <v>8366</v>
      </c>
      <c r="F2010" s="139"/>
      <c r="G2010" s="136">
        <v>207387974</v>
      </c>
      <c r="H2010" s="136">
        <v>3</v>
      </c>
      <c r="J2010" s="136" t="s">
        <v>8367</v>
      </c>
    </row>
    <row r="2011" spans="1:20" s="136" customFormat="1" ht="13.6" x14ac:dyDescent="0.2">
      <c r="A2011" s="136" t="s">
        <v>10466</v>
      </c>
      <c r="B2011" s="147">
        <v>14010</v>
      </c>
      <c r="C2011" s="138" t="s">
        <v>10478</v>
      </c>
      <c r="D2011" s="138" t="s">
        <v>10478</v>
      </c>
      <c r="E2011" s="137" t="s">
        <v>8366</v>
      </c>
      <c r="F2011" s="139"/>
      <c r="G2011" s="136">
        <v>53350500</v>
      </c>
      <c r="H2011" s="136">
        <v>3</v>
      </c>
      <c r="J2011" s="136" t="s">
        <v>8367</v>
      </c>
    </row>
    <row r="2012" spans="1:20" s="136" customFormat="1" ht="13.6" x14ac:dyDescent="0.2">
      <c r="A2012" s="136" t="s">
        <v>10466</v>
      </c>
      <c r="B2012" s="147">
        <v>14011</v>
      </c>
      <c r="C2012" s="138" t="s">
        <v>10479</v>
      </c>
      <c r="D2012" s="138" t="s">
        <v>10479</v>
      </c>
      <c r="E2012" s="137" t="s">
        <v>8366</v>
      </c>
      <c r="F2012" s="139"/>
      <c r="G2012" s="136">
        <v>102435900</v>
      </c>
      <c r="H2012" s="136">
        <v>3</v>
      </c>
      <c r="J2012" s="136" t="s">
        <v>8367</v>
      </c>
    </row>
    <row r="2013" spans="1:20" s="136" customFormat="1" ht="13.6" x14ac:dyDescent="0.2">
      <c r="A2013" s="136" t="s">
        <v>10466</v>
      </c>
      <c r="B2013" s="147">
        <v>14012</v>
      </c>
      <c r="C2013" s="138" t="s">
        <v>10480</v>
      </c>
      <c r="D2013" s="138" t="s">
        <v>10480</v>
      </c>
      <c r="E2013" s="137" t="s">
        <v>8366</v>
      </c>
      <c r="F2013" s="139"/>
      <c r="G2013" s="136">
        <v>124813516</v>
      </c>
      <c r="H2013" s="136">
        <v>2</v>
      </c>
      <c r="J2013" s="136" t="s">
        <v>8367</v>
      </c>
    </row>
    <row r="2014" spans="1:20" s="136" customFormat="1" ht="13.6" x14ac:dyDescent="0.2">
      <c r="A2014" s="136" t="s">
        <v>10466</v>
      </c>
      <c r="B2014" s="147">
        <v>14013</v>
      </c>
      <c r="C2014" s="138" t="s">
        <v>10481</v>
      </c>
      <c r="D2014" s="138" t="s">
        <v>10481</v>
      </c>
      <c r="E2014" s="137" t="s">
        <v>8366</v>
      </c>
      <c r="F2014" s="139"/>
      <c r="G2014" s="136">
        <v>229224100</v>
      </c>
      <c r="H2014" s="136">
        <v>2</v>
      </c>
      <c r="J2014" s="136" t="s">
        <v>8367</v>
      </c>
    </row>
    <row r="2015" spans="1:20" s="136" customFormat="1" ht="13.6" x14ac:dyDescent="0.2">
      <c r="A2015" s="136" t="s">
        <v>10466</v>
      </c>
      <c r="B2015" s="147">
        <v>14014</v>
      </c>
      <c r="C2015" s="138" t="s">
        <v>10482</v>
      </c>
      <c r="D2015" s="138" t="s">
        <v>10482</v>
      </c>
      <c r="E2015" s="137" t="s">
        <v>8366</v>
      </c>
      <c r="F2015" s="139"/>
      <c r="G2015" s="136">
        <v>103523369</v>
      </c>
      <c r="H2015" s="136">
        <v>3</v>
      </c>
      <c r="J2015" s="136" t="s">
        <v>8367</v>
      </c>
    </row>
    <row r="2016" spans="1:20" s="136" customFormat="1" ht="13.6" x14ac:dyDescent="0.2">
      <c r="A2016" s="136" t="s">
        <v>10466</v>
      </c>
      <c r="B2016" s="147">
        <v>14015</v>
      </c>
      <c r="C2016" s="138" t="s">
        <v>10483</v>
      </c>
      <c r="D2016" s="138" t="s">
        <v>10483</v>
      </c>
      <c r="E2016" s="137" t="s">
        <v>8366</v>
      </c>
      <c r="F2016" s="139"/>
      <c r="G2016" s="136">
        <v>79820400</v>
      </c>
      <c r="H2016" s="136">
        <v>3</v>
      </c>
      <c r="J2016" s="136" t="s">
        <v>8367</v>
      </c>
    </row>
    <row r="2017" spans="1:20" s="136" customFormat="1" ht="13.6" x14ac:dyDescent="0.2">
      <c r="A2017" s="136" t="s">
        <v>10466</v>
      </c>
      <c r="B2017" s="147">
        <v>14016</v>
      </c>
      <c r="C2017" s="138" t="s">
        <v>10484</v>
      </c>
      <c r="D2017" s="138" t="s">
        <v>10484</v>
      </c>
      <c r="E2017" s="137" t="s">
        <v>8366</v>
      </c>
      <c r="F2017" s="139"/>
      <c r="G2017" s="136">
        <v>512872163</v>
      </c>
      <c r="H2017" s="136">
        <v>3</v>
      </c>
      <c r="J2017" s="136" t="s">
        <v>8367</v>
      </c>
    </row>
    <row r="2018" spans="1:20" s="136" customFormat="1" ht="13.6" x14ac:dyDescent="0.2">
      <c r="A2018" s="136" t="s">
        <v>10466</v>
      </c>
      <c r="B2018" s="147">
        <v>14017</v>
      </c>
      <c r="C2018" s="138" t="s">
        <v>10485</v>
      </c>
      <c r="D2018" s="138" t="s">
        <v>10485</v>
      </c>
      <c r="E2018" s="137" t="s">
        <v>8366</v>
      </c>
      <c r="F2018" s="139"/>
      <c r="G2018" s="136">
        <v>79083200</v>
      </c>
      <c r="H2018" s="136">
        <v>2</v>
      </c>
      <c r="J2018" s="136" t="s">
        <v>8367</v>
      </c>
    </row>
    <row r="2019" spans="1:20" s="136" customFormat="1" ht="13.6" x14ac:dyDescent="0.2">
      <c r="A2019" s="136" t="s">
        <v>10466</v>
      </c>
      <c r="B2019" s="147">
        <v>14018</v>
      </c>
      <c r="C2019" s="138" t="s">
        <v>10486</v>
      </c>
      <c r="D2019" s="138" t="s">
        <v>10486</v>
      </c>
      <c r="E2019" s="137" t="s">
        <v>8366</v>
      </c>
      <c r="F2019" s="139"/>
      <c r="G2019" s="136">
        <v>46682100</v>
      </c>
      <c r="H2019" s="136">
        <v>3</v>
      </c>
      <c r="J2019" s="136" t="s">
        <v>8367</v>
      </c>
      <c r="R2019" s="136" t="s">
        <v>10472</v>
      </c>
      <c r="S2019" s="136" t="s">
        <v>8367</v>
      </c>
      <c r="T2019" s="136" t="s">
        <v>10473</v>
      </c>
    </row>
    <row r="2020" spans="1:20" s="136" customFormat="1" ht="13.6" x14ac:dyDescent="0.2">
      <c r="A2020" s="136" t="s">
        <v>10466</v>
      </c>
      <c r="B2020" s="147">
        <v>14019</v>
      </c>
      <c r="C2020" s="138" t="s">
        <v>10487</v>
      </c>
      <c r="D2020" s="138" t="s">
        <v>10487</v>
      </c>
      <c r="E2020" s="137" t="s">
        <v>8366</v>
      </c>
      <c r="F2020" s="139"/>
      <c r="G2020" s="136">
        <v>219721500</v>
      </c>
      <c r="H2020" s="136">
        <v>2</v>
      </c>
      <c r="J2020" s="136" t="s">
        <v>8367</v>
      </c>
    </row>
    <row r="2021" spans="1:20" s="136" customFormat="1" ht="13.6" x14ac:dyDescent="0.2">
      <c r="A2021" s="136" t="s">
        <v>10466</v>
      </c>
      <c r="B2021" s="147">
        <v>14020</v>
      </c>
      <c r="C2021" s="138" t="s">
        <v>10488</v>
      </c>
      <c r="D2021" s="138" t="s">
        <v>10488</v>
      </c>
      <c r="E2021" s="137" t="s">
        <v>8366</v>
      </c>
      <c r="F2021" s="139"/>
      <c r="G2021" s="136">
        <v>38548750</v>
      </c>
      <c r="H2021" s="136">
        <v>3</v>
      </c>
      <c r="J2021" s="136" t="s">
        <v>8367</v>
      </c>
    </row>
    <row r="2022" spans="1:20" s="136" customFormat="1" ht="13.6" x14ac:dyDescent="0.2">
      <c r="A2022" s="136" t="s">
        <v>10466</v>
      </c>
      <c r="B2022" s="147">
        <v>14021</v>
      </c>
      <c r="C2022" s="138" t="s">
        <v>10473</v>
      </c>
      <c r="D2022" s="138" t="s">
        <v>10473</v>
      </c>
      <c r="E2022" s="137" t="s">
        <v>8366</v>
      </c>
      <c r="F2022" s="139"/>
      <c r="G2022" s="136">
        <v>1254248200</v>
      </c>
      <c r="H2022" s="136">
        <v>1</v>
      </c>
      <c r="J2022" s="136" t="s">
        <v>8367</v>
      </c>
      <c r="L2022" s="136" t="s">
        <v>10489</v>
      </c>
      <c r="M2022" s="136" t="s">
        <v>8367</v>
      </c>
      <c r="N2022" s="136" t="s">
        <v>10473</v>
      </c>
      <c r="R2022" s="136" t="s">
        <v>10472</v>
      </c>
      <c r="S2022" s="136" t="s">
        <v>8367</v>
      </c>
      <c r="T2022" s="136" t="s">
        <v>10473</v>
      </c>
    </row>
    <row r="2023" spans="1:20" s="136" customFormat="1" ht="13.6" x14ac:dyDescent="0.2">
      <c r="A2023" s="136" t="s">
        <v>10466</v>
      </c>
      <c r="B2023" s="147">
        <v>14022</v>
      </c>
      <c r="C2023" s="138" t="s">
        <v>10490</v>
      </c>
      <c r="D2023" s="138" t="s">
        <v>10490</v>
      </c>
      <c r="E2023" s="137" t="s">
        <v>8366</v>
      </c>
      <c r="F2023" s="139"/>
      <c r="G2023" s="136">
        <v>15307400</v>
      </c>
      <c r="H2023" s="136">
        <v>3</v>
      </c>
      <c r="J2023" s="136" t="s">
        <v>8367</v>
      </c>
    </row>
    <row r="2024" spans="1:20" s="136" customFormat="1" ht="13.6" x14ac:dyDescent="0.2">
      <c r="A2024" s="136" t="s">
        <v>10466</v>
      </c>
      <c r="B2024" s="147">
        <v>14023</v>
      </c>
      <c r="C2024" s="138" t="s">
        <v>10491</v>
      </c>
      <c r="D2024" s="138" t="s">
        <v>10491</v>
      </c>
      <c r="E2024" s="137" t="s">
        <v>8366</v>
      </c>
      <c r="F2024" s="139"/>
      <c r="G2024" s="136">
        <v>129160100</v>
      </c>
      <c r="H2024" s="136">
        <v>3</v>
      </c>
      <c r="J2024" s="136" t="s">
        <v>8367</v>
      </c>
    </row>
    <row r="2025" spans="1:20" s="136" customFormat="1" ht="13.6" x14ac:dyDescent="0.2">
      <c r="A2025" s="136" t="s">
        <v>10466</v>
      </c>
      <c r="B2025" s="147">
        <v>14024</v>
      </c>
      <c r="C2025" s="138" t="s">
        <v>10492</v>
      </c>
      <c r="D2025" s="138" t="s">
        <v>10492</v>
      </c>
      <c r="E2025" s="137" t="s">
        <v>8366</v>
      </c>
      <c r="F2025" s="139"/>
      <c r="G2025" s="136">
        <v>33359300</v>
      </c>
      <c r="H2025" s="136">
        <v>3</v>
      </c>
      <c r="J2025" s="136" t="s">
        <v>8367</v>
      </c>
    </row>
    <row r="2026" spans="1:20" s="136" customFormat="1" ht="13.6" x14ac:dyDescent="0.2">
      <c r="A2026" s="136" t="s">
        <v>10466</v>
      </c>
      <c r="B2026" s="147">
        <v>14025</v>
      </c>
      <c r="C2026" s="138" t="s">
        <v>10493</v>
      </c>
      <c r="D2026" s="138" t="s">
        <v>10493</v>
      </c>
      <c r="E2026" s="137" t="s">
        <v>8366</v>
      </c>
      <c r="F2026" s="139"/>
      <c r="G2026" s="136">
        <v>56480100</v>
      </c>
      <c r="H2026" s="136">
        <v>3</v>
      </c>
      <c r="J2026" s="136" t="s">
        <v>8367</v>
      </c>
    </row>
    <row r="2027" spans="1:20" s="136" customFormat="1" ht="13.6" x14ac:dyDescent="0.2">
      <c r="A2027" s="136" t="s">
        <v>10466</v>
      </c>
      <c r="B2027" s="147">
        <v>14026</v>
      </c>
      <c r="C2027" s="138" t="s">
        <v>10494</v>
      </c>
      <c r="D2027" s="138" t="s">
        <v>10494</v>
      </c>
      <c r="E2027" s="137" t="s">
        <v>8366</v>
      </c>
      <c r="F2027" s="139"/>
      <c r="G2027" s="136">
        <v>437264569</v>
      </c>
      <c r="H2027" s="136">
        <v>3</v>
      </c>
      <c r="J2027" s="136" t="s">
        <v>8367</v>
      </c>
    </row>
    <row r="2028" spans="1:20" s="136" customFormat="1" ht="13.6" x14ac:dyDescent="0.2">
      <c r="A2028" s="136" t="s">
        <v>10466</v>
      </c>
      <c r="B2028" s="147">
        <v>14027</v>
      </c>
      <c r="C2028" s="138" t="s">
        <v>10495</v>
      </c>
      <c r="D2028" s="138" t="s">
        <v>10495</v>
      </c>
      <c r="E2028" s="137" t="s">
        <v>8366</v>
      </c>
      <c r="F2028" s="139"/>
      <c r="G2028" s="136">
        <v>30178900</v>
      </c>
      <c r="H2028" s="136">
        <v>2</v>
      </c>
      <c r="J2028" s="136" t="s">
        <v>8367</v>
      </c>
      <c r="R2028" s="136" t="s">
        <v>10472</v>
      </c>
      <c r="S2028" s="136" t="s">
        <v>8367</v>
      </c>
      <c r="T2028" s="136" t="s">
        <v>10473</v>
      </c>
    </row>
    <row r="2029" spans="1:20" s="136" customFormat="1" ht="13.6" x14ac:dyDescent="0.2">
      <c r="A2029" s="136" t="s">
        <v>10466</v>
      </c>
      <c r="B2029" s="147">
        <v>14028</v>
      </c>
      <c r="C2029" s="138" t="s">
        <v>10496</v>
      </c>
      <c r="D2029" s="138" t="s">
        <v>10496</v>
      </c>
      <c r="E2029" s="137" t="s">
        <v>8366</v>
      </c>
      <c r="F2029" s="139"/>
      <c r="G2029" s="136">
        <v>7830707</v>
      </c>
      <c r="H2029" s="136">
        <v>3</v>
      </c>
      <c r="J2029" s="136" t="s">
        <v>8367</v>
      </c>
    </row>
    <row r="2030" spans="1:20" s="136" customFormat="1" ht="13.6" x14ac:dyDescent="0.2">
      <c r="A2030" s="136" t="s">
        <v>10466</v>
      </c>
      <c r="B2030" s="147">
        <v>14029</v>
      </c>
      <c r="C2030" s="138" t="s">
        <v>10497</v>
      </c>
      <c r="D2030" s="138" t="s">
        <v>10497</v>
      </c>
      <c r="E2030" s="137" t="s">
        <v>8366</v>
      </c>
      <c r="F2030" s="139"/>
      <c r="G2030" s="136">
        <v>591389400</v>
      </c>
      <c r="H2030" s="136">
        <v>3</v>
      </c>
      <c r="J2030" s="136" t="s">
        <v>8367</v>
      </c>
    </row>
    <row r="2031" spans="1:20" s="136" customFormat="1" ht="13.6" x14ac:dyDescent="0.2">
      <c r="A2031" s="136" t="s">
        <v>10466</v>
      </c>
      <c r="B2031" s="147">
        <v>14030</v>
      </c>
      <c r="C2031" s="138" t="s">
        <v>10498</v>
      </c>
      <c r="D2031" s="138" t="s">
        <v>10498</v>
      </c>
      <c r="E2031" s="137" t="s">
        <v>8366</v>
      </c>
      <c r="F2031" s="139"/>
      <c r="G2031" s="136">
        <v>65381700</v>
      </c>
      <c r="H2031" s="136">
        <v>2</v>
      </c>
      <c r="J2031" s="136" t="s">
        <v>8367</v>
      </c>
    </row>
    <row r="2032" spans="1:20" s="136" customFormat="1" ht="13.6" x14ac:dyDescent="0.2">
      <c r="A2032" s="136" t="s">
        <v>10466</v>
      </c>
      <c r="B2032" s="147">
        <v>14031</v>
      </c>
      <c r="C2032" s="138" t="s">
        <v>10499</v>
      </c>
      <c r="D2032" s="138" t="s">
        <v>10499</v>
      </c>
      <c r="E2032" s="137" t="s">
        <v>8366</v>
      </c>
      <c r="F2032" s="139"/>
      <c r="G2032" s="136">
        <v>23664140.000000004</v>
      </c>
      <c r="H2032" s="136">
        <v>3</v>
      </c>
      <c r="J2032" s="136" t="s">
        <v>8367</v>
      </c>
    </row>
    <row r="2033" spans="1:20" s="136" customFormat="1" ht="13.6" x14ac:dyDescent="0.2">
      <c r="A2033" s="136" t="s">
        <v>10466</v>
      </c>
      <c r="B2033" s="147">
        <v>14032</v>
      </c>
      <c r="C2033" s="138" t="s">
        <v>10500</v>
      </c>
      <c r="D2033" s="138" t="s">
        <v>10500</v>
      </c>
      <c r="E2033" s="137" t="s">
        <v>8366</v>
      </c>
      <c r="F2033" s="139"/>
      <c r="G2033" s="136">
        <v>56147500</v>
      </c>
      <c r="H2033" s="136">
        <v>3</v>
      </c>
      <c r="J2033" s="136" t="s">
        <v>8367</v>
      </c>
    </row>
    <row r="2034" spans="1:20" s="136" customFormat="1" ht="13.6" x14ac:dyDescent="0.2">
      <c r="A2034" s="136" t="s">
        <v>10466</v>
      </c>
      <c r="B2034" s="147">
        <v>14033</v>
      </c>
      <c r="C2034" s="138" t="s">
        <v>10501</v>
      </c>
      <c r="D2034" s="138" t="s">
        <v>10501</v>
      </c>
      <c r="E2034" s="137" t="s">
        <v>8366</v>
      </c>
      <c r="F2034" s="139"/>
      <c r="G2034" s="136">
        <v>72368948</v>
      </c>
      <c r="H2034" s="136">
        <v>3</v>
      </c>
      <c r="J2034" s="136" t="s">
        <v>8367</v>
      </c>
      <c r="R2034" s="136" t="s">
        <v>10472</v>
      </c>
      <c r="S2034" s="136" t="s">
        <v>8367</v>
      </c>
      <c r="T2034" s="136" t="s">
        <v>10473</v>
      </c>
    </row>
    <row r="2035" spans="1:20" s="136" customFormat="1" ht="13.6" x14ac:dyDescent="0.2">
      <c r="A2035" s="136" t="s">
        <v>10466</v>
      </c>
      <c r="B2035" s="147">
        <v>14034</v>
      </c>
      <c r="C2035" s="138" t="s">
        <v>10502</v>
      </c>
      <c r="D2035" s="138" t="s">
        <v>10502</v>
      </c>
      <c r="E2035" s="137" t="s">
        <v>8366</v>
      </c>
      <c r="F2035" s="139"/>
      <c r="G2035" s="136">
        <v>67279382</v>
      </c>
      <c r="H2035" s="136">
        <v>3</v>
      </c>
      <c r="J2035" s="136" t="s">
        <v>8367</v>
      </c>
    </row>
    <row r="2036" spans="1:20" s="136" customFormat="1" ht="13.6" x14ac:dyDescent="0.2">
      <c r="A2036" s="136" t="s">
        <v>10466</v>
      </c>
      <c r="B2036" s="147">
        <v>14035</v>
      </c>
      <c r="C2036" s="138" t="s">
        <v>10503</v>
      </c>
      <c r="D2036" s="138" t="s">
        <v>10503</v>
      </c>
      <c r="E2036" s="137" t="s">
        <v>8366</v>
      </c>
      <c r="F2036" s="139"/>
      <c r="G2036" s="136">
        <v>531465656</v>
      </c>
      <c r="H2036" s="136">
        <v>2</v>
      </c>
      <c r="J2036" s="136" t="s">
        <v>8367</v>
      </c>
    </row>
    <row r="2037" spans="1:20" s="136" customFormat="1" ht="13.6" x14ac:dyDescent="0.2">
      <c r="A2037" s="136" t="s">
        <v>10466</v>
      </c>
      <c r="B2037" s="147">
        <v>14036</v>
      </c>
      <c r="C2037" s="138" t="s">
        <v>10504</v>
      </c>
      <c r="D2037" s="138" t="s">
        <v>10504</v>
      </c>
      <c r="E2037" s="137" t="s">
        <v>8366</v>
      </c>
      <c r="F2037" s="139"/>
      <c r="G2037" s="136">
        <v>909200600</v>
      </c>
      <c r="H2037" s="136">
        <v>3</v>
      </c>
      <c r="J2037" s="136" t="s">
        <v>8367</v>
      </c>
    </row>
    <row r="2038" spans="1:20" s="136" customFormat="1" ht="13.6" x14ac:dyDescent="0.2">
      <c r="A2038" s="136" t="s">
        <v>10466</v>
      </c>
      <c r="B2038" s="147">
        <v>14037</v>
      </c>
      <c r="C2038" s="138" t="s">
        <v>10505</v>
      </c>
      <c r="D2038" s="138" t="s">
        <v>10505</v>
      </c>
      <c r="E2038" s="137" t="s">
        <v>8366</v>
      </c>
      <c r="F2038" s="139"/>
      <c r="G2038" s="136">
        <v>136538200</v>
      </c>
      <c r="H2038" s="136">
        <v>3</v>
      </c>
      <c r="J2038" s="136" t="s">
        <v>8367</v>
      </c>
    </row>
    <row r="2039" spans="1:20" s="136" customFormat="1" ht="13.6" x14ac:dyDescent="0.2">
      <c r="A2039" s="136" t="s">
        <v>10466</v>
      </c>
      <c r="B2039" s="147">
        <v>14038</v>
      </c>
      <c r="C2039" s="138" t="s">
        <v>10506</v>
      </c>
      <c r="D2039" s="138" t="s">
        <v>10506</v>
      </c>
      <c r="E2039" s="137" t="s">
        <v>8366</v>
      </c>
      <c r="F2039" s="139"/>
      <c r="G2039" s="136">
        <v>352050400</v>
      </c>
      <c r="H2039" s="136">
        <v>2</v>
      </c>
      <c r="J2039" s="136" t="s">
        <v>8367</v>
      </c>
    </row>
    <row r="2040" spans="1:20" s="136" customFormat="1" ht="13.6" x14ac:dyDescent="0.2">
      <c r="A2040" s="136" t="s">
        <v>10466</v>
      </c>
      <c r="B2040" s="147">
        <v>14039</v>
      </c>
      <c r="C2040" s="138" t="s">
        <v>10507</v>
      </c>
      <c r="D2040" s="138" t="s">
        <v>10507</v>
      </c>
      <c r="E2040" s="137" t="s">
        <v>8366</v>
      </c>
      <c r="F2040" s="139"/>
      <c r="G2040" s="136">
        <v>140693300</v>
      </c>
      <c r="H2040" s="136">
        <v>3</v>
      </c>
      <c r="J2040" s="136" t="s">
        <v>8367</v>
      </c>
    </row>
    <row r="2041" spans="1:20" s="136" customFormat="1" ht="13.6" x14ac:dyDescent="0.2">
      <c r="A2041" s="136" t="s">
        <v>10466</v>
      </c>
      <c r="B2041" s="147">
        <v>14040</v>
      </c>
      <c r="C2041" s="138" t="s">
        <v>10508</v>
      </c>
      <c r="D2041" s="138" t="s">
        <v>10508</v>
      </c>
      <c r="E2041" s="137" t="s">
        <v>8366</v>
      </c>
      <c r="F2041" s="139"/>
      <c r="G2041" s="136">
        <v>34054200</v>
      </c>
      <c r="H2041" s="136">
        <v>2</v>
      </c>
      <c r="J2041" s="136" t="s">
        <v>8367</v>
      </c>
    </row>
    <row r="2042" spans="1:20" s="136" customFormat="1" ht="13.6" x14ac:dyDescent="0.2">
      <c r="A2042" s="136" t="s">
        <v>10466</v>
      </c>
      <c r="B2042" s="147">
        <v>14041</v>
      </c>
      <c r="C2042" s="138" t="s">
        <v>10509</v>
      </c>
      <c r="D2042" s="138" t="s">
        <v>10509</v>
      </c>
      <c r="E2042" s="137" t="s">
        <v>8366</v>
      </c>
      <c r="F2042" s="139"/>
      <c r="G2042" s="136">
        <v>57955900</v>
      </c>
      <c r="H2042" s="136">
        <v>3</v>
      </c>
      <c r="J2042" s="136" t="s">
        <v>8367</v>
      </c>
    </row>
    <row r="2043" spans="1:20" s="136" customFormat="1" ht="13.6" x14ac:dyDescent="0.2">
      <c r="A2043" s="136" t="s">
        <v>10466</v>
      </c>
      <c r="B2043" s="147">
        <v>14042</v>
      </c>
      <c r="C2043" s="138" t="s">
        <v>10510</v>
      </c>
      <c r="D2043" s="138" t="s">
        <v>10510</v>
      </c>
      <c r="E2043" s="137" t="s">
        <v>8366</v>
      </c>
      <c r="F2043" s="139"/>
      <c r="G2043" s="136">
        <v>169027700</v>
      </c>
      <c r="H2043" s="136">
        <v>2</v>
      </c>
      <c r="J2043" s="136" t="s">
        <v>8367</v>
      </c>
    </row>
    <row r="2044" spans="1:20" s="136" customFormat="1" ht="13.6" x14ac:dyDescent="0.2">
      <c r="A2044" s="136" t="s">
        <v>10466</v>
      </c>
      <c r="B2044" s="147">
        <v>14043</v>
      </c>
      <c r="C2044" s="138" t="s">
        <v>10511</v>
      </c>
      <c r="D2044" s="138" t="s">
        <v>10511</v>
      </c>
      <c r="E2044" s="137" t="s">
        <v>8366</v>
      </c>
      <c r="F2044" s="139"/>
      <c r="G2044" s="136">
        <v>586116451</v>
      </c>
      <c r="H2044" s="136">
        <v>2</v>
      </c>
      <c r="J2044" s="136" t="s">
        <v>8367</v>
      </c>
    </row>
    <row r="2045" spans="1:20" s="136" customFormat="1" ht="13.6" x14ac:dyDescent="0.2">
      <c r="A2045" s="136" t="s">
        <v>10466</v>
      </c>
      <c r="B2045" s="147">
        <v>14044</v>
      </c>
      <c r="C2045" s="138" t="s">
        <v>10512</v>
      </c>
      <c r="D2045" s="138" t="s">
        <v>10512</v>
      </c>
      <c r="E2045" s="137" t="s">
        <v>8366</v>
      </c>
      <c r="F2045" s="139"/>
      <c r="G2045" s="136">
        <v>32537300</v>
      </c>
      <c r="H2045" s="136">
        <v>3</v>
      </c>
      <c r="J2045" s="136" t="s">
        <v>8367</v>
      </c>
    </row>
    <row r="2046" spans="1:20" s="136" customFormat="1" ht="13.6" x14ac:dyDescent="0.2">
      <c r="A2046" s="136" t="s">
        <v>10466</v>
      </c>
      <c r="B2046" s="147">
        <v>14045</v>
      </c>
      <c r="C2046" s="138" t="s">
        <v>10513</v>
      </c>
      <c r="D2046" s="138" t="s">
        <v>10513</v>
      </c>
      <c r="E2046" s="137" t="s">
        <v>8366</v>
      </c>
      <c r="F2046" s="139"/>
      <c r="G2046" s="136">
        <v>19586900</v>
      </c>
      <c r="H2046" s="136">
        <v>3</v>
      </c>
      <c r="J2046" s="136" t="s">
        <v>8367</v>
      </c>
    </row>
    <row r="2047" spans="1:20" s="136" customFormat="1" ht="13.6" x14ac:dyDescent="0.2">
      <c r="A2047" s="136" t="s">
        <v>10466</v>
      </c>
      <c r="B2047" s="147">
        <v>14046</v>
      </c>
      <c r="C2047" s="138" t="s">
        <v>10514</v>
      </c>
      <c r="D2047" s="138" t="s">
        <v>10514</v>
      </c>
      <c r="E2047" s="137" t="s">
        <v>8366</v>
      </c>
      <c r="F2047" s="139"/>
      <c r="G2047" s="136">
        <v>69183904</v>
      </c>
      <c r="H2047" s="136">
        <v>2</v>
      </c>
      <c r="J2047" s="136" t="s">
        <v>8367</v>
      </c>
    </row>
    <row r="2048" spans="1:20" s="136" customFormat="1" ht="13.6" x14ac:dyDescent="0.2">
      <c r="A2048" s="136" t="s">
        <v>10466</v>
      </c>
      <c r="B2048" s="147">
        <v>14047</v>
      </c>
      <c r="C2048" s="138" t="s">
        <v>10515</v>
      </c>
      <c r="D2048" s="138" t="s">
        <v>10515</v>
      </c>
      <c r="E2048" s="137" t="s">
        <v>8366</v>
      </c>
      <c r="F2048" s="139"/>
      <c r="G2048" s="136">
        <v>215347300</v>
      </c>
      <c r="H2048" s="136">
        <v>3</v>
      </c>
      <c r="J2048" s="136" t="s">
        <v>8367</v>
      </c>
      <c r="R2048" s="136" t="s">
        <v>10472</v>
      </c>
      <c r="S2048" s="136" t="s">
        <v>8367</v>
      </c>
      <c r="T2048" s="136" t="s">
        <v>10473</v>
      </c>
    </row>
    <row r="2049" spans="1:10" s="136" customFormat="1" ht="13.6" x14ac:dyDescent="0.2">
      <c r="A2049" s="136" t="s">
        <v>10466</v>
      </c>
      <c r="B2049" s="147">
        <v>14048</v>
      </c>
      <c r="C2049" s="138" t="s">
        <v>10516</v>
      </c>
      <c r="D2049" s="138" t="s">
        <v>10516</v>
      </c>
      <c r="E2049" s="137" t="s">
        <v>8366</v>
      </c>
      <c r="F2049" s="139"/>
      <c r="G2049" s="136">
        <v>16131814</v>
      </c>
      <c r="H2049" s="136">
        <v>3</v>
      </c>
      <c r="J2049" s="136" t="s">
        <v>8367</v>
      </c>
    </row>
    <row r="2050" spans="1:10" s="136" customFormat="1" ht="13.6" x14ac:dyDescent="0.2">
      <c r="A2050" s="136" t="s">
        <v>10466</v>
      </c>
      <c r="B2050" s="147">
        <v>14049</v>
      </c>
      <c r="C2050" s="138" t="s">
        <v>10517</v>
      </c>
      <c r="D2050" s="138" t="s">
        <v>10517</v>
      </c>
      <c r="E2050" s="137" t="s">
        <v>8366</v>
      </c>
      <c r="F2050" s="139"/>
      <c r="G2050" s="136">
        <v>200187000</v>
      </c>
      <c r="H2050" s="136">
        <v>2</v>
      </c>
      <c r="J2050" s="136" t="s">
        <v>8367</v>
      </c>
    </row>
    <row r="2051" spans="1:10" s="136" customFormat="1" ht="13.6" x14ac:dyDescent="0.2">
      <c r="A2051" s="136" t="s">
        <v>10466</v>
      </c>
      <c r="B2051" s="147">
        <v>14050</v>
      </c>
      <c r="C2051" s="138" t="s">
        <v>10518</v>
      </c>
      <c r="D2051" s="138" t="s">
        <v>10518</v>
      </c>
      <c r="E2051" s="137" t="s">
        <v>8366</v>
      </c>
      <c r="F2051" s="139"/>
      <c r="G2051" s="136">
        <v>23458141.999999996</v>
      </c>
      <c r="H2051" s="136">
        <v>3</v>
      </c>
      <c r="J2051" s="136" t="s">
        <v>8367</v>
      </c>
    </row>
    <row r="2052" spans="1:10" s="136" customFormat="1" ht="13.6" x14ac:dyDescent="0.2">
      <c r="A2052" s="136" t="s">
        <v>10466</v>
      </c>
      <c r="B2052" s="147">
        <v>14051</v>
      </c>
      <c r="C2052" s="138" t="s">
        <v>10519</v>
      </c>
      <c r="D2052" s="138" t="s">
        <v>10519</v>
      </c>
      <c r="E2052" s="137" t="s">
        <v>8366</v>
      </c>
      <c r="F2052" s="139"/>
      <c r="G2052" s="136">
        <v>121648889.99999999</v>
      </c>
      <c r="H2052" s="136">
        <v>3</v>
      </c>
      <c r="J2052" s="136" t="s">
        <v>8367</v>
      </c>
    </row>
    <row r="2053" spans="1:10" s="136" customFormat="1" ht="13.6" x14ac:dyDescent="0.2">
      <c r="A2053" s="136" t="s">
        <v>10466</v>
      </c>
      <c r="B2053" s="147">
        <v>14052</v>
      </c>
      <c r="C2053" s="138" t="s">
        <v>10520</v>
      </c>
      <c r="D2053" s="138" t="s">
        <v>10520</v>
      </c>
      <c r="E2053" s="137" t="s">
        <v>8366</v>
      </c>
      <c r="F2053" s="139"/>
      <c r="G2053" s="136">
        <v>64875708.000000007</v>
      </c>
      <c r="H2053" s="136">
        <v>2</v>
      </c>
      <c r="J2053" s="136" t="s">
        <v>8367</v>
      </c>
    </row>
    <row r="2054" spans="1:10" s="136" customFormat="1" ht="13.6" x14ac:dyDescent="0.2">
      <c r="A2054" s="136" t="s">
        <v>10466</v>
      </c>
      <c r="B2054" s="147">
        <v>14053</v>
      </c>
      <c r="C2054" s="138" t="s">
        <v>10521</v>
      </c>
      <c r="D2054" s="138" t="s">
        <v>10521</v>
      </c>
      <c r="E2054" s="137" t="s">
        <v>8366</v>
      </c>
      <c r="F2054" s="139"/>
      <c r="G2054" s="136">
        <v>160275323</v>
      </c>
      <c r="H2054" s="136">
        <v>2</v>
      </c>
      <c r="J2054" s="136" t="s">
        <v>8367</v>
      </c>
    </row>
    <row r="2055" spans="1:10" s="136" customFormat="1" ht="13.6" x14ac:dyDescent="0.2">
      <c r="A2055" s="136" t="s">
        <v>10466</v>
      </c>
      <c r="B2055" s="147">
        <v>14054</v>
      </c>
      <c r="C2055" s="138" t="s">
        <v>10522</v>
      </c>
      <c r="D2055" s="138" t="s">
        <v>10522</v>
      </c>
      <c r="E2055" s="137" t="s">
        <v>8366</v>
      </c>
      <c r="F2055" s="139"/>
      <c r="G2055" s="136">
        <v>329924734</v>
      </c>
      <c r="H2055" s="136">
        <v>2</v>
      </c>
      <c r="J2055" s="136" t="s">
        <v>8367</v>
      </c>
    </row>
    <row r="2056" spans="1:10" s="136" customFormat="1" ht="13.6" x14ac:dyDescent="0.2">
      <c r="A2056" s="136" t="s">
        <v>10466</v>
      </c>
      <c r="B2056" s="147">
        <v>14055</v>
      </c>
      <c r="C2056" s="138" t="s">
        <v>10523</v>
      </c>
      <c r="D2056" s="138" t="s">
        <v>10523</v>
      </c>
      <c r="E2056" s="137" t="s">
        <v>8366</v>
      </c>
      <c r="F2056" s="139"/>
      <c r="G2056" s="136">
        <v>288271300</v>
      </c>
      <c r="H2056" s="136">
        <v>2</v>
      </c>
      <c r="J2056" s="136" t="s">
        <v>8367</v>
      </c>
    </row>
    <row r="2057" spans="1:10" s="136" customFormat="1" ht="13.6" x14ac:dyDescent="0.2">
      <c r="A2057" s="136" t="s">
        <v>10466</v>
      </c>
      <c r="B2057" s="147">
        <v>14056</v>
      </c>
      <c r="C2057" s="138" t="s">
        <v>10524</v>
      </c>
      <c r="D2057" s="138" t="s">
        <v>10524</v>
      </c>
      <c r="E2057" s="137" t="s">
        <v>8366</v>
      </c>
      <c r="F2057" s="139"/>
      <c r="G2057" s="136">
        <v>171053394</v>
      </c>
      <c r="H2057" s="136">
        <v>2</v>
      </c>
      <c r="J2057" s="136" t="s">
        <v>8367</v>
      </c>
    </row>
    <row r="2058" spans="1:10" s="136" customFormat="1" ht="13.6" x14ac:dyDescent="0.2">
      <c r="A2058" s="136" t="s">
        <v>10466</v>
      </c>
      <c r="B2058" s="147">
        <v>14057</v>
      </c>
      <c r="C2058" s="138" t="s">
        <v>10525</v>
      </c>
      <c r="D2058" s="138" t="s">
        <v>10525</v>
      </c>
      <c r="E2058" s="137" t="s">
        <v>8366</v>
      </c>
      <c r="F2058" s="139"/>
      <c r="G2058" s="136">
        <v>135672100</v>
      </c>
      <c r="H2058" s="136">
        <v>2</v>
      </c>
      <c r="J2058" s="136" t="s">
        <v>8367</v>
      </c>
    </row>
    <row r="2059" spans="1:10" s="136" customFormat="1" ht="13.6" x14ac:dyDescent="0.2">
      <c r="A2059" s="136" t="s">
        <v>10466</v>
      </c>
      <c r="B2059" s="147">
        <v>14058</v>
      </c>
      <c r="C2059" s="138" t="s">
        <v>10526</v>
      </c>
      <c r="D2059" s="138" t="s">
        <v>10526</v>
      </c>
      <c r="E2059" s="137" t="s">
        <v>8366</v>
      </c>
      <c r="F2059" s="139"/>
      <c r="G2059" s="136">
        <v>131931299.99999999</v>
      </c>
      <c r="H2059" s="136">
        <v>2</v>
      </c>
      <c r="J2059" s="136" t="s">
        <v>8367</v>
      </c>
    </row>
    <row r="2060" spans="1:10" s="136" customFormat="1" ht="13.6" x14ac:dyDescent="0.2">
      <c r="A2060" s="136" t="s">
        <v>10466</v>
      </c>
      <c r="B2060" s="147">
        <v>14059</v>
      </c>
      <c r="C2060" s="138" t="s">
        <v>10527</v>
      </c>
      <c r="D2060" s="138" t="s">
        <v>10527</v>
      </c>
      <c r="E2060" s="137" t="s">
        <v>8366</v>
      </c>
      <c r="F2060" s="139"/>
      <c r="G2060" s="136">
        <v>10505900</v>
      </c>
      <c r="H2060" s="136">
        <v>3</v>
      </c>
      <c r="J2060" s="136" t="s">
        <v>8367</v>
      </c>
    </row>
    <row r="2061" spans="1:10" s="136" customFormat="1" ht="13.6" x14ac:dyDescent="0.2">
      <c r="A2061" s="136" t="s">
        <v>10466</v>
      </c>
      <c r="B2061" s="147">
        <v>14060</v>
      </c>
      <c r="C2061" s="138" t="s">
        <v>10528</v>
      </c>
      <c r="D2061" s="138" t="s">
        <v>10528</v>
      </c>
      <c r="E2061" s="137" t="s">
        <v>8366</v>
      </c>
      <c r="F2061" s="139"/>
      <c r="G2061" s="136">
        <v>225798600</v>
      </c>
      <c r="H2061" s="136">
        <v>3</v>
      </c>
      <c r="J2061" s="136" t="s">
        <v>8367</v>
      </c>
    </row>
    <row r="2062" spans="1:10" s="136" customFormat="1" ht="13.6" x14ac:dyDescent="0.2">
      <c r="A2062" s="136" t="s">
        <v>10466</v>
      </c>
      <c r="B2062" s="147">
        <v>14061</v>
      </c>
      <c r="C2062" s="138" t="s">
        <v>10529</v>
      </c>
      <c r="D2062" s="138" t="s">
        <v>10529</v>
      </c>
      <c r="E2062" s="137" t="s">
        <v>8366</v>
      </c>
      <c r="F2062" s="139"/>
      <c r="G2062" s="136">
        <v>187340965</v>
      </c>
      <c r="H2062" s="136">
        <v>3</v>
      </c>
      <c r="J2062" s="136" t="s">
        <v>8367</v>
      </c>
    </row>
    <row r="2063" spans="1:10" s="136" customFormat="1" ht="13.6" x14ac:dyDescent="0.2">
      <c r="A2063" s="136" t="s">
        <v>10466</v>
      </c>
      <c r="B2063" s="147">
        <v>14062</v>
      </c>
      <c r="C2063" s="138" t="s">
        <v>10530</v>
      </c>
      <c r="D2063" s="138" t="s">
        <v>10530</v>
      </c>
      <c r="E2063" s="137" t="s">
        <v>8366</v>
      </c>
      <c r="F2063" s="139"/>
      <c r="G2063" s="136">
        <v>196544759</v>
      </c>
      <c r="H2063" s="136">
        <v>3</v>
      </c>
      <c r="J2063" s="136" t="s">
        <v>8367</v>
      </c>
    </row>
    <row r="2064" spans="1:10" s="136" customFormat="1" ht="13.6" x14ac:dyDescent="0.2">
      <c r="A2064" s="136" t="s">
        <v>10466</v>
      </c>
      <c r="B2064" s="147">
        <v>14063</v>
      </c>
      <c r="C2064" s="138" t="s">
        <v>10531</v>
      </c>
      <c r="D2064" s="138" t="s">
        <v>10531</v>
      </c>
      <c r="E2064" s="137" t="s">
        <v>8366</v>
      </c>
      <c r="F2064" s="139"/>
      <c r="G2064" s="136">
        <v>19037500</v>
      </c>
      <c r="H2064" s="136">
        <v>3</v>
      </c>
      <c r="J2064" s="136" t="s">
        <v>8367</v>
      </c>
    </row>
    <row r="2065" spans="1:20" s="136" customFormat="1" ht="13.6" x14ac:dyDescent="0.2">
      <c r="A2065" s="136" t="s">
        <v>10466</v>
      </c>
      <c r="B2065" s="147">
        <v>14064</v>
      </c>
      <c r="C2065" s="138" t="s">
        <v>10532</v>
      </c>
      <c r="D2065" s="138" t="s">
        <v>10532</v>
      </c>
      <c r="E2065" s="137" t="s">
        <v>8366</v>
      </c>
      <c r="F2065" s="139"/>
      <c r="G2065" s="136">
        <v>122026600</v>
      </c>
      <c r="H2065" s="136">
        <v>3</v>
      </c>
      <c r="J2065" s="136" t="s">
        <v>8367</v>
      </c>
    </row>
    <row r="2066" spans="1:20" s="136" customFormat="1" ht="13.6" x14ac:dyDescent="0.2">
      <c r="A2066" s="136" t="s">
        <v>10466</v>
      </c>
      <c r="B2066" s="147">
        <v>14065</v>
      </c>
      <c r="C2066" s="138" t="s">
        <v>10533</v>
      </c>
      <c r="D2066" s="138" t="s">
        <v>10533</v>
      </c>
      <c r="E2066" s="137" t="s">
        <v>8366</v>
      </c>
      <c r="F2066" s="139"/>
      <c r="G2066" s="136">
        <v>19444700</v>
      </c>
      <c r="H2066" s="136">
        <v>3</v>
      </c>
      <c r="J2066" s="136" t="s">
        <v>8367</v>
      </c>
      <c r="R2066" s="136" t="s">
        <v>10472</v>
      </c>
      <c r="S2066" s="136" t="s">
        <v>8367</v>
      </c>
      <c r="T2066" s="136" t="s">
        <v>10473</v>
      </c>
    </row>
    <row r="2067" spans="1:20" s="136" customFormat="1" ht="13.6" x14ac:dyDescent="0.2">
      <c r="A2067" s="136" t="s">
        <v>10466</v>
      </c>
      <c r="B2067" s="147">
        <v>14066</v>
      </c>
      <c r="C2067" s="138" t="s">
        <v>10534</v>
      </c>
      <c r="D2067" s="138" t="s">
        <v>10534</v>
      </c>
      <c r="E2067" s="137" t="s">
        <v>8366</v>
      </c>
      <c r="F2067" s="139"/>
      <c r="G2067" s="136">
        <v>22068932</v>
      </c>
      <c r="H2067" s="136">
        <v>2</v>
      </c>
      <c r="J2067" s="136" t="s">
        <v>8367</v>
      </c>
    </row>
    <row r="2068" spans="1:20" s="136" customFormat="1" ht="13.6" x14ac:dyDescent="0.2">
      <c r="A2068" s="136" t="s">
        <v>10466</v>
      </c>
      <c r="B2068" s="147">
        <v>14067</v>
      </c>
      <c r="C2068" s="138" t="s">
        <v>10535</v>
      </c>
      <c r="D2068" s="138" t="s">
        <v>10535</v>
      </c>
      <c r="E2068" s="137" t="s">
        <v>8366</v>
      </c>
      <c r="F2068" s="139"/>
      <c r="G2068" s="136">
        <v>58317400</v>
      </c>
      <c r="H2068" s="136">
        <v>3</v>
      </c>
      <c r="J2068" s="136" t="s">
        <v>8367</v>
      </c>
      <c r="R2068" s="136" t="s">
        <v>10472</v>
      </c>
      <c r="S2068" s="136" t="s">
        <v>8367</v>
      </c>
      <c r="T2068" s="136" t="s">
        <v>10473</v>
      </c>
    </row>
    <row r="2069" spans="1:20" s="136" customFormat="1" ht="13.6" x14ac:dyDescent="0.2">
      <c r="A2069" s="136" t="s">
        <v>10466</v>
      </c>
      <c r="B2069" s="147">
        <v>14068</v>
      </c>
      <c r="C2069" s="138" t="s">
        <v>10536</v>
      </c>
      <c r="D2069" s="138" t="s">
        <v>10536</v>
      </c>
      <c r="E2069" s="137" t="s">
        <v>8366</v>
      </c>
      <c r="F2069" s="139"/>
      <c r="G2069" s="136">
        <v>11963240</v>
      </c>
      <c r="H2069" s="136">
        <v>3</v>
      </c>
      <c r="J2069" s="136" t="s">
        <v>8367</v>
      </c>
    </row>
    <row r="2070" spans="1:20" s="136" customFormat="1" ht="13.6" x14ac:dyDescent="0.2">
      <c r="A2070" s="136" t="s">
        <v>10466</v>
      </c>
      <c r="B2070" s="147">
        <v>14069</v>
      </c>
      <c r="C2070" s="138" t="s">
        <v>10537</v>
      </c>
      <c r="D2070" s="138" t="s">
        <v>10537</v>
      </c>
      <c r="E2070" s="137" t="s">
        <v>8366</v>
      </c>
      <c r="F2070" s="139"/>
      <c r="G2070" s="136">
        <v>429522868</v>
      </c>
      <c r="H2070" s="136">
        <v>2</v>
      </c>
      <c r="J2070" s="136" t="s">
        <v>8367</v>
      </c>
    </row>
    <row r="2071" spans="1:20" s="136" customFormat="1" ht="13.6" x14ac:dyDescent="0.2">
      <c r="A2071" s="136" t="s">
        <v>10466</v>
      </c>
      <c r="B2071" s="147">
        <v>14070</v>
      </c>
      <c r="C2071" s="138" t="s">
        <v>10538</v>
      </c>
      <c r="D2071" s="138" t="s">
        <v>10538</v>
      </c>
      <c r="E2071" s="137" t="s">
        <v>8366</v>
      </c>
      <c r="F2071" s="139"/>
      <c r="G2071" s="136">
        <v>137602200</v>
      </c>
      <c r="H2071" s="136">
        <v>3</v>
      </c>
      <c r="J2071" s="136" t="s">
        <v>8367</v>
      </c>
    </row>
    <row r="2072" spans="1:20" s="136" customFormat="1" ht="13.6" x14ac:dyDescent="0.2">
      <c r="A2072" s="136" t="s">
        <v>10466</v>
      </c>
      <c r="B2072" s="147">
        <v>14071</v>
      </c>
      <c r="C2072" s="138" t="s">
        <v>10539</v>
      </c>
      <c r="D2072" s="138" t="s">
        <v>10539</v>
      </c>
      <c r="E2072" s="137" t="s">
        <v>8366</v>
      </c>
      <c r="F2072" s="139"/>
      <c r="G2072" s="136">
        <v>215796680</v>
      </c>
      <c r="H2072" s="136">
        <v>3</v>
      </c>
      <c r="J2072" s="136" t="s">
        <v>8367</v>
      </c>
    </row>
    <row r="2073" spans="1:20" s="136" customFormat="1" ht="13.6" x14ac:dyDescent="0.2">
      <c r="A2073" s="136" t="s">
        <v>10466</v>
      </c>
      <c r="B2073" s="147">
        <v>14072</v>
      </c>
      <c r="C2073" s="138" t="s">
        <v>10540</v>
      </c>
      <c r="D2073" s="138" t="s">
        <v>10540</v>
      </c>
      <c r="E2073" s="137" t="s">
        <v>8366</v>
      </c>
      <c r="F2073" s="139"/>
      <c r="G2073" s="136">
        <v>23843800</v>
      </c>
      <c r="H2073" s="136">
        <v>3</v>
      </c>
      <c r="J2073" s="136" t="s">
        <v>8367</v>
      </c>
    </row>
    <row r="2074" spans="1:20" s="136" customFormat="1" ht="13.6" x14ac:dyDescent="0.2">
      <c r="A2074" s="136" t="s">
        <v>10466</v>
      </c>
      <c r="B2074" s="147">
        <v>14073</v>
      </c>
      <c r="C2074" s="138" t="s">
        <v>10541</v>
      </c>
      <c r="D2074" s="138" t="s">
        <v>10541</v>
      </c>
      <c r="E2074" s="137" t="s">
        <v>8366</v>
      </c>
      <c r="F2074" s="139"/>
      <c r="G2074" s="136">
        <v>468748500</v>
      </c>
      <c r="H2074" s="136">
        <v>3</v>
      </c>
      <c r="J2074" s="136" t="s">
        <v>8367</v>
      </c>
    </row>
    <row r="2075" spans="1:20" s="136" customFormat="1" ht="13.6" x14ac:dyDescent="0.2">
      <c r="A2075" s="136" t="s">
        <v>10466</v>
      </c>
      <c r="B2075" s="147">
        <v>14074</v>
      </c>
      <c r="C2075" s="138" t="s">
        <v>10542</v>
      </c>
      <c r="D2075" s="138" t="s">
        <v>10542</v>
      </c>
      <c r="E2075" s="137" t="s">
        <v>8366</v>
      </c>
      <c r="F2075" s="139"/>
      <c r="G2075" s="136">
        <v>254417010.99999997</v>
      </c>
      <c r="H2075" s="136">
        <v>3</v>
      </c>
      <c r="J2075" s="136" t="s">
        <v>8367</v>
      </c>
    </row>
    <row r="2076" spans="1:20" s="136" customFormat="1" ht="13.6" x14ac:dyDescent="0.2">
      <c r="A2076" s="136" t="s">
        <v>10466</v>
      </c>
      <c r="B2076" s="147">
        <v>14075</v>
      </c>
      <c r="C2076" s="138" t="s">
        <v>10543</v>
      </c>
      <c r="D2076" s="138" t="s">
        <v>10543</v>
      </c>
      <c r="E2076" s="137" t="s">
        <v>8366</v>
      </c>
      <c r="F2076" s="139"/>
      <c r="G2076" s="136">
        <v>42294300</v>
      </c>
      <c r="H2076" s="136">
        <v>3</v>
      </c>
      <c r="J2076" s="136" t="s">
        <v>8367</v>
      </c>
    </row>
    <row r="2077" spans="1:20" s="136" customFormat="1" ht="13.6" x14ac:dyDescent="0.2">
      <c r="A2077" s="136" t="s">
        <v>10466</v>
      </c>
      <c r="B2077" s="147">
        <v>14901</v>
      </c>
      <c r="C2077" s="138" t="s">
        <v>10544</v>
      </c>
      <c r="D2077" s="138" t="s">
        <v>10544</v>
      </c>
      <c r="E2077" s="137" t="s">
        <v>8366</v>
      </c>
      <c r="F2077" s="139"/>
      <c r="G2077" s="136">
        <v>9346300</v>
      </c>
      <c r="H2077" s="136">
        <v>3</v>
      </c>
      <c r="J2077" s="136" t="s">
        <v>8367</v>
      </c>
    </row>
    <row r="2078" spans="1:20" s="136" customFormat="1" ht="13.6" x14ac:dyDescent="0.2">
      <c r="A2078" s="136" t="s">
        <v>10466</v>
      </c>
      <c r="B2078" s="147">
        <v>14902</v>
      </c>
      <c r="C2078" s="138" t="s">
        <v>10545</v>
      </c>
      <c r="D2078" s="138" t="s">
        <v>10545</v>
      </c>
      <c r="E2078" s="137" t="s">
        <v>8366</v>
      </c>
      <c r="F2078" s="139"/>
      <c r="G2078" s="136">
        <v>45663900</v>
      </c>
      <c r="H2078" s="136">
        <v>3</v>
      </c>
      <c r="J2078" s="136" t="s">
        <v>8367</v>
      </c>
    </row>
    <row r="2079" spans="1:20" s="136" customFormat="1" ht="13.6" x14ac:dyDescent="0.2">
      <c r="A2079" s="136" t="s">
        <v>10546</v>
      </c>
      <c r="B2079" s="147">
        <v>15001</v>
      </c>
      <c r="C2079" s="138" t="s">
        <v>10547</v>
      </c>
      <c r="D2079" s="138" t="s">
        <v>10547</v>
      </c>
      <c r="E2079" s="137" t="s">
        <v>8366</v>
      </c>
      <c r="F2079" s="139"/>
      <c r="G2079" s="136">
        <v>83896337</v>
      </c>
      <c r="H2079" s="136">
        <v>3</v>
      </c>
      <c r="J2079" s="136" t="s">
        <v>8367</v>
      </c>
      <c r="R2079" s="136" t="s">
        <v>10548</v>
      </c>
      <c r="S2079" s="136" t="s">
        <v>8367</v>
      </c>
      <c r="T2079" s="136" t="s">
        <v>10549</v>
      </c>
    </row>
    <row r="2080" spans="1:20" s="136" customFormat="1" ht="13.6" x14ac:dyDescent="0.2">
      <c r="A2080" s="136" t="s">
        <v>10546</v>
      </c>
      <c r="B2080" s="147">
        <v>15002</v>
      </c>
      <c r="C2080" s="138" t="s">
        <v>10550</v>
      </c>
      <c r="D2080" s="138" t="s">
        <v>10550</v>
      </c>
      <c r="E2080" s="137" t="s">
        <v>8366</v>
      </c>
      <c r="F2080" s="139"/>
      <c r="G2080" s="136">
        <v>80099100</v>
      </c>
      <c r="H2080" s="136">
        <v>2</v>
      </c>
      <c r="J2080" s="136" t="s">
        <v>8367</v>
      </c>
      <c r="R2080" s="136" t="s">
        <v>10551</v>
      </c>
      <c r="S2080" s="136" t="s">
        <v>8367</v>
      </c>
      <c r="T2080" s="136" t="s">
        <v>10552</v>
      </c>
    </row>
    <row r="2081" spans="1:20" s="136" customFormat="1" ht="13.6" x14ac:dyDescent="0.2">
      <c r="A2081" s="136" t="s">
        <v>10546</v>
      </c>
      <c r="B2081" s="147">
        <v>15003</v>
      </c>
      <c r="C2081" s="138" t="s">
        <v>10553</v>
      </c>
      <c r="D2081" s="138" t="s">
        <v>10553</v>
      </c>
      <c r="E2081" s="137" t="s">
        <v>8366</v>
      </c>
      <c r="F2081" s="139"/>
      <c r="G2081" s="136">
        <v>119590180</v>
      </c>
      <c r="H2081" s="136">
        <v>3</v>
      </c>
      <c r="J2081" s="136" t="s">
        <v>8367</v>
      </c>
    </row>
    <row r="2082" spans="1:20" s="136" customFormat="1" ht="13.6" x14ac:dyDescent="0.2">
      <c r="A2082" s="136" t="s">
        <v>10546</v>
      </c>
      <c r="B2082" s="147">
        <v>15004</v>
      </c>
      <c r="C2082" s="138" t="s">
        <v>10554</v>
      </c>
      <c r="D2082" s="138" t="s">
        <v>10554</v>
      </c>
      <c r="E2082" s="137" t="s">
        <v>8366</v>
      </c>
      <c r="F2082" s="139"/>
      <c r="G2082" s="136">
        <v>18309622</v>
      </c>
      <c r="H2082" s="136">
        <v>3</v>
      </c>
      <c r="J2082" s="136" t="s">
        <v>8456</v>
      </c>
      <c r="R2082" s="136" t="s">
        <v>10555</v>
      </c>
      <c r="S2082" s="136" t="s">
        <v>8456</v>
      </c>
      <c r="T2082" s="136" t="s">
        <v>10556</v>
      </c>
    </row>
    <row r="2083" spans="1:20" s="136" customFormat="1" ht="13.6" x14ac:dyDescent="0.2">
      <c r="A2083" s="136" t="s">
        <v>10546</v>
      </c>
      <c r="B2083" s="147">
        <v>15005</v>
      </c>
      <c r="C2083" s="138" t="s">
        <v>10557</v>
      </c>
      <c r="D2083" s="138" t="s">
        <v>10557</v>
      </c>
      <c r="E2083" s="137" t="s">
        <v>8366</v>
      </c>
      <c r="F2083" s="139"/>
      <c r="G2083" s="136">
        <v>93679610</v>
      </c>
      <c r="H2083" s="136">
        <v>2</v>
      </c>
      <c r="J2083" s="136" t="s">
        <v>8456</v>
      </c>
      <c r="R2083" s="136" t="s">
        <v>10548</v>
      </c>
      <c r="S2083" s="136" t="s">
        <v>8367</v>
      </c>
      <c r="T2083" s="136" t="s">
        <v>10549</v>
      </c>
    </row>
    <row r="2084" spans="1:20" s="136" customFormat="1" ht="13.6" x14ac:dyDescent="0.2">
      <c r="A2084" s="136" t="s">
        <v>10546</v>
      </c>
      <c r="B2084" s="147">
        <v>15006</v>
      </c>
      <c r="C2084" s="138" t="s">
        <v>10558</v>
      </c>
      <c r="D2084" s="138" t="s">
        <v>10558</v>
      </c>
      <c r="E2084" s="137" t="s">
        <v>8366</v>
      </c>
      <c r="F2084" s="139"/>
      <c r="G2084" s="136">
        <v>155476981</v>
      </c>
      <c r="H2084" s="136">
        <v>3</v>
      </c>
      <c r="J2084" s="136" t="s">
        <v>8367</v>
      </c>
    </row>
    <row r="2085" spans="1:20" s="136" customFormat="1" ht="13.6" x14ac:dyDescent="0.2">
      <c r="A2085" s="136" t="s">
        <v>10546</v>
      </c>
      <c r="B2085" s="147">
        <v>15007</v>
      </c>
      <c r="C2085" s="138" t="s">
        <v>10559</v>
      </c>
      <c r="D2085" s="138" t="s">
        <v>10559</v>
      </c>
      <c r="E2085" s="137" t="s">
        <v>8366</v>
      </c>
      <c r="F2085" s="139"/>
      <c r="G2085" s="136">
        <v>98189502</v>
      </c>
      <c r="H2085" s="136">
        <v>3</v>
      </c>
      <c r="J2085" s="136" t="s">
        <v>8367</v>
      </c>
      <c r="R2085" s="136" t="s">
        <v>10551</v>
      </c>
      <c r="S2085" s="136" t="s">
        <v>8367</v>
      </c>
      <c r="T2085" s="136" t="s">
        <v>10552</v>
      </c>
    </row>
    <row r="2086" spans="1:20" s="136" customFormat="1" ht="13.6" x14ac:dyDescent="0.2">
      <c r="A2086" s="136" t="s">
        <v>10546</v>
      </c>
      <c r="B2086" s="147">
        <v>15008</v>
      </c>
      <c r="C2086" s="138" t="s">
        <v>10560</v>
      </c>
      <c r="D2086" s="138" t="s">
        <v>10560</v>
      </c>
      <c r="E2086" s="137" t="s">
        <v>8366</v>
      </c>
      <c r="F2086" s="139"/>
      <c r="G2086" s="136">
        <v>32720438</v>
      </c>
      <c r="H2086" s="136">
        <v>3</v>
      </c>
      <c r="J2086" s="136" t="s">
        <v>8456</v>
      </c>
      <c r="R2086" s="136" t="s">
        <v>10548</v>
      </c>
      <c r="S2086" s="136" t="s">
        <v>8367</v>
      </c>
      <c r="T2086" s="136" t="s">
        <v>10549</v>
      </c>
    </row>
    <row r="2087" spans="1:20" s="136" customFormat="1" ht="13.6" x14ac:dyDescent="0.2">
      <c r="A2087" s="136" t="s">
        <v>10546</v>
      </c>
      <c r="B2087" s="147">
        <v>15009</v>
      </c>
      <c r="C2087" s="138" t="s">
        <v>10561</v>
      </c>
      <c r="D2087" s="138" t="s">
        <v>10561</v>
      </c>
      <c r="E2087" s="137" t="s">
        <v>8366</v>
      </c>
      <c r="F2087" s="139"/>
      <c r="G2087" s="136">
        <v>24211191</v>
      </c>
      <c r="H2087" s="136">
        <v>2</v>
      </c>
      <c r="J2087" s="136" t="s">
        <v>8456</v>
      </c>
    </row>
    <row r="2088" spans="1:20" s="136" customFormat="1" ht="13.6" x14ac:dyDescent="0.2">
      <c r="A2088" s="136" t="s">
        <v>10546</v>
      </c>
      <c r="B2088" s="147">
        <v>15010</v>
      </c>
      <c r="C2088" s="138" t="s">
        <v>10562</v>
      </c>
      <c r="D2088" s="138" t="s">
        <v>10562</v>
      </c>
      <c r="E2088" s="137" t="s">
        <v>8366</v>
      </c>
      <c r="F2088" s="139"/>
      <c r="G2088" s="136">
        <v>82341238</v>
      </c>
      <c r="H2088" s="136">
        <v>3</v>
      </c>
      <c r="J2088" s="136" t="s">
        <v>8367</v>
      </c>
    </row>
    <row r="2089" spans="1:20" s="136" customFormat="1" ht="13.6" x14ac:dyDescent="0.2">
      <c r="A2089" s="136" t="s">
        <v>10546</v>
      </c>
      <c r="B2089" s="147">
        <v>15011</v>
      </c>
      <c r="C2089" s="138" t="s">
        <v>10563</v>
      </c>
      <c r="D2089" s="138" t="s">
        <v>10563</v>
      </c>
      <c r="E2089" s="137" t="s">
        <v>8366</v>
      </c>
      <c r="F2089" s="139"/>
      <c r="G2089" s="136">
        <v>86578812</v>
      </c>
      <c r="H2089" s="136">
        <v>2</v>
      </c>
      <c r="J2089" s="136" t="s">
        <v>8456</v>
      </c>
    </row>
    <row r="2090" spans="1:20" s="136" customFormat="1" ht="13.6" x14ac:dyDescent="0.2">
      <c r="A2090" s="136" t="s">
        <v>10546</v>
      </c>
      <c r="B2090" s="147">
        <v>15012</v>
      </c>
      <c r="C2090" s="138" t="s">
        <v>10564</v>
      </c>
      <c r="D2090" s="138" t="s">
        <v>10564</v>
      </c>
      <c r="E2090" s="137" t="s">
        <v>8366</v>
      </c>
      <c r="F2090" s="139"/>
      <c r="G2090" s="136">
        <v>73179326</v>
      </c>
      <c r="H2090" s="136">
        <v>3</v>
      </c>
      <c r="J2090" s="136" t="s">
        <v>8367</v>
      </c>
      <c r="R2090" s="136" t="s">
        <v>10551</v>
      </c>
      <c r="S2090" s="136" t="s">
        <v>8367</v>
      </c>
      <c r="T2090" s="136" t="s">
        <v>10552</v>
      </c>
    </row>
    <row r="2091" spans="1:20" s="136" customFormat="1" ht="13.6" x14ac:dyDescent="0.2">
      <c r="A2091" s="136" t="s">
        <v>10546</v>
      </c>
      <c r="B2091" s="147">
        <v>15013</v>
      </c>
      <c r="C2091" s="138" t="s">
        <v>10565</v>
      </c>
      <c r="D2091" s="138" t="s">
        <v>10565</v>
      </c>
      <c r="E2091" s="137" t="s">
        <v>8366</v>
      </c>
      <c r="F2091" s="139"/>
      <c r="G2091" s="136">
        <v>74732700</v>
      </c>
      <c r="H2091" s="136">
        <v>3</v>
      </c>
      <c r="J2091" s="136" t="s">
        <v>8367</v>
      </c>
      <c r="R2091" s="136" t="s">
        <v>10551</v>
      </c>
      <c r="S2091" s="136" t="s">
        <v>8367</v>
      </c>
      <c r="T2091" s="136" t="s">
        <v>10552</v>
      </c>
    </row>
    <row r="2092" spans="1:20" s="136" customFormat="1" ht="13.6" x14ac:dyDescent="0.2">
      <c r="A2092" s="136" t="s">
        <v>10546</v>
      </c>
      <c r="B2092" s="147">
        <v>15014</v>
      </c>
      <c r="C2092" s="138" t="s">
        <v>10566</v>
      </c>
      <c r="D2092" s="138" t="s">
        <v>10566</v>
      </c>
      <c r="E2092" s="137" t="s">
        <v>8366</v>
      </c>
      <c r="F2092" s="139"/>
      <c r="G2092" s="136">
        <v>100227763</v>
      </c>
      <c r="H2092" s="136">
        <v>3</v>
      </c>
      <c r="J2092" s="136" t="s">
        <v>8456</v>
      </c>
    </row>
    <row r="2093" spans="1:20" s="136" customFormat="1" ht="13.6" x14ac:dyDescent="0.2">
      <c r="A2093" s="136" t="s">
        <v>10546</v>
      </c>
      <c r="B2093" s="147">
        <v>15015</v>
      </c>
      <c r="C2093" s="138" t="s">
        <v>10567</v>
      </c>
      <c r="D2093" s="138" t="s">
        <v>10567</v>
      </c>
      <c r="E2093" s="137" t="s">
        <v>8366</v>
      </c>
      <c r="F2093" s="139"/>
      <c r="G2093" s="136">
        <v>30304355.999999996</v>
      </c>
      <c r="H2093" s="136">
        <v>2</v>
      </c>
      <c r="J2093" s="136" t="s">
        <v>8456</v>
      </c>
      <c r="R2093" s="136" t="s">
        <v>10555</v>
      </c>
      <c r="S2093" s="136" t="s">
        <v>8456</v>
      </c>
      <c r="T2093" s="136" t="s">
        <v>10556</v>
      </c>
    </row>
    <row r="2094" spans="1:20" s="136" customFormat="1" ht="13.6" x14ac:dyDescent="0.2">
      <c r="A2094" s="136" t="s">
        <v>10546</v>
      </c>
      <c r="B2094" s="147">
        <v>15016</v>
      </c>
      <c r="C2094" s="138" t="s">
        <v>10568</v>
      </c>
      <c r="D2094" s="138" t="s">
        <v>10568</v>
      </c>
      <c r="E2094" s="137" t="s">
        <v>8366</v>
      </c>
      <c r="F2094" s="139"/>
      <c r="G2094" s="136">
        <v>51597675</v>
      </c>
      <c r="H2094" s="136">
        <v>3</v>
      </c>
      <c r="J2094" s="136" t="s">
        <v>8456</v>
      </c>
    </row>
    <row r="2095" spans="1:20" s="136" customFormat="1" ht="13.6" x14ac:dyDescent="0.2">
      <c r="A2095" s="136" t="s">
        <v>10546</v>
      </c>
      <c r="B2095" s="147">
        <v>15017</v>
      </c>
      <c r="C2095" s="138" t="s">
        <v>10569</v>
      </c>
      <c r="D2095" s="138" t="s">
        <v>10569</v>
      </c>
      <c r="E2095" s="137" t="s">
        <v>8366</v>
      </c>
      <c r="F2095" s="139"/>
      <c r="G2095" s="136">
        <v>40739518</v>
      </c>
      <c r="H2095" s="136">
        <v>2</v>
      </c>
      <c r="J2095" s="136" t="s">
        <v>8456</v>
      </c>
      <c r="R2095" s="136" t="s">
        <v>10548</v>
      </c>
      <c r="S2095" s="136" t="s">
        <v>8367</v>
      </c>
      <c r="T2095" s="136" t="s">
        <v>10549</v>
      </c>
    </row>
    <row r="2096" spans="1:20" s="136" customFormat="1" ht="13.6" x14ac:dyDescent="0.2">
      <c r="A2096" s="136" t="s">
        <v>10546</v>
      </c>
      <c r="B2096" s="147">
        <v>15018</v>
      </c>
      <c r="C2096" s="138" t="s">
        <v>10570</v>
      </c>
      <c r="D2096" s="138" t="s">
        <v>10570</v>
      </c>
      <c r="E2096" s="137" t="s">
        <v>8366</v>
      </c>
      <c r="F2096" s="139"/>
      <c r="G2096" s="136">
        <v>57995995.999999993</v>
      </c>
      <c r="H2096" s="136">
        <v>3</v>
      </c>
      <c r="J2096" s="136" t="s">
        <v>8367</v>
      </c>
    </row>
    <row r="2097" spans="1:20" s="136" customFormat="1" ht="13.6" x14ac:dyDescent="0.2">
      <c r="A2097" s="136" t="s">
        <v>10546</v>
      </c>
      <c r="B2097" s="147">
        <v>15019</v>
      </c>
      <c r="C2097" s="138" t="s">
        <v>10571</v>
      </c>
      <c r="D2097" s="138" t="s">
        <v>10571</v>
      </c>
      <c r="E2097" s="137" t="s">
        <v>8366</v>
      </c>
      <c r="F2097" s="139"/>
      <c r="G2097" s="136">
        <v>186088109</v>
      </c>
      <c r="H2097" s="136">
        <v>2</v>
      </c>
      <c r="J2097" s="136" t="s">
        <v>8456</v>
      </c>
    </row>
    <row r="2098" spans="1:20" s="136" customFormat="1" ht="13.6" x14ac:dyDescent="0.2">
      <c r="A2098" s="136" t="s">
        <v>10546</v>
      </c>
      <c r="B2098" s="147">
        <v>15020</v>
      </c>
      <c r="C2098" s="138" t="s">
        <v>10572</v>
      </c>
      <c r="D2098" s="138" t="s">
        <v>10572</v>
      </c>
      <c r="E2098" s="137" t="s">
        <v>8366</v>
      </c>
      <c r="F2098" s="139"/>
      <c r="G2098" s="136">
        <v>70897431</v>
      </c>
      <c r="H2098" s="136">
        <v>3</v>
      </c>
      <c r="J2098" s="136" t="s">
        <v>8456</v>
      </c>
    </row>
    <row r="2099" spans="1:20" s="136" customFormat="1" ht="13.6" x14ac:dyDescent="0.2">
      <c r="A2099" s="136" t="s">
        <v>10546</v>
      </c>
      <c r="B2099" s="147">
        <v>15021</v>
      </c>
      <c r="C2099" s="138" t="s">
        <v>10573</v>
      </c>
      <c r="D2099" s="138" t="s">
        <v>10573</v>
      </c>
      <c r="E2099" s="137" t="s">
        <v>8366</v>
      </c>
      <c r="F2099" s="139"/>
      <c r="G2099" s="136">
        <v>48029808.999999993</v>
      </c>
      <c r="H2099" s="136">
        <v>3</v>
      </c>
      <c r="J2099" s="136" t="s">
        <v>8367</v>
      </c>
      <c r="R2099" s="136" t="s">
        <v>10548</v>
      </c>
      <c r="S2099" s="136" t="s">
        <v>8367</v>
      </c>
      <c r="T2099" s="136" t="s">
        <v>10549</v>
      </c>
    </row>
    <row r="2100" spans="1:20" s="136" customFormat="1" ht="13.6" x14ac:dyDescent="0.2">
      <c r="A2100" s="136" t="s">
        <v>10546</v>
      </c>
      <c r="B2100" s="147">
        <v>15022</v>
      </c>
      <c r="C2100" s="138" t="s">
        <v>10574</v>
      </c>
      <c r="D2100" s="138" t="s">
        <v>10574</v>
      </c>
      <c r="E2100" s="137" t="s">
        <v>8366</v>
      </c>
      <c r="F2100" s="139"/>
      <c r="G2100" s="136">
        <v>85419917</v>
      </c>
      <c r="H2100" s="136">
        <v>2</v>
      </c>
      <c r="J2100" s="136" t="s">
        <v>8456</v>
      </c>
    </row>
    <row r="2101" spans="1:20" s="136" customFormat="1" ht="13.6" x14ac:dyDescent="0.2">
      <c r="A2101" s="136" t="s">
        <v>10546</v>
      </c>
      <c r="B2101" s="147">
        <v>15023</v>
      </c>
      <c r="C2101" s="138" t="s">
        <v>10575</v>
      </c>
      <c r="D2101" s="138" t="s">
        <v>10575</v>
      </c>
      <c r="E2101" s="137" t="s">
        <v>8366</v>
      </c>
      <c r="F2101" s="139"/>
      <c r="G2101" s="136">
        <v>57453229</v>
      </c>
      <c r="H2101" s="136">
        <v>2</v>
      </c>
      <c r="J2101" s="136" t="s">
        <v>8456</v>
      </c>
    </row>
    <row r="2102" spans="1:20" s="136" customFormat="1" ht="13.6" x14ac:dyDescent="0.2">
      <c r="A2102" s="136" t="s">
        <v>10546</v>
      </c>
      <c r="B2102" s="147">
        <v>15024</v>
      </c>
      <c r="C2102" s="138" t="s">
        <v>10576</v>
      </c>
      <c r="D2102" s="138" t="s">
        <v>10576</v>
      </c>
      <c r="E2102" s="137" t="s">
        <v>8366</v>
      </c>
      <c r="F2102" s="139"/>
      <c r="G2102" s="136">
        <v>111265482</v>
      </c>
      <c r="H2102" s="136">
        <v>3</v>
      </c>
      <c r="J2102" s="136" t="s">
        <v>8367</v>
      </c>
    </row>
    <row r="2103" spans="1:20" s="136" customFormat="1" ht="13.6" x14ac:dyDescent="0.2">
      <c r="A2103" s="136" t="s">
        <v>10546</v>
      </c>
      <c r="B2103" s="147">
        <v>15025</v>
      </c>
      <c r="C2103" s="138" t="s">
        <v>10577</v>
      </c>
      <c r="D2103" s="138" t="s">
        <v>10577</v>
      </c>
      <c r="E2103" s="137" t="s">
        <v>8366</v>
      </c>
      <c r="F2103" s="139"/>
      <c r="G2103" s="136">
        <v>52718397.000000007</v>
      </c>
      <c r="H2103" s="136">
        <v>3</v>
      </c>
      <c r="J2103" s="136" t="s">
        <v>8456</v>
      </c>
    </row>
    <row r="2104" spans="1:20" s="136" customFormat="1" ht="13.6" x14ac:dyDescent="0.2">
      <c r="A2104" s="136" t="s">
        <v>10546</v>
      </c>
      <c r="B2104" s="147">
        <v>15027</v>
      </c>
      <c r="C2104" s="138" t="s">
        <v>10578</v>
      </c>
      <c r="D2104" s="138" t="s">
        <v>10578</v>
      </c>
      <c r="E2104" s="137" t="s">
        <v>8366</v>
      </c>
      <c r="F2104" s="139"/>
      <c r="G2104" s="136">
        <v>33603007</v>
      </c>
      <c r="H2104" s="136">
        <v>3</v>
      </c>
      <c r="J2104" s="136" t="s">
        <v>8367</v>
      </c>
    </row>
    <row r="2105" spans="1:20" s="136" customFormat="1" ht="13.6" x14ac:dyDescent="0.2">
      <c r="A2105" s="136" t="s">
        <v>10546</v>
      </c>
      <c r="B2105" s="147">
        <v>15028</v>
      </c>
      <c r="C2105" s="138" t="s">
        <v>10579</v>
      </c>
      <c r="D2105" s="138" t="s">
        <v>10579</v>
      </c>
      <c r="E2105" s="137" t="s">
        <v>8366</v>
      </c>
      <c r="F2105" s="139"/>
      <c r="G2105" s="136">
        <v>6515819</v>
      </c>
      <c r="H2105" s="136">
        <v>2</v>
      </c>
      <c r="J2105" s="136" t="s">
        <v>8456</v>
      </c>
    </row>
    <row r="2106" spans="1:20" s="136" customFormat="1" ht="13.6" x14ac:dyDescent="0.2">
      <c r="A2106" s="136" t="s">
        <v>10546</v>
      </c>
      <c r="B2106" s="147">
        <v>15029</v>
      </c>
      <c r="C2106" s="138" t="s">
        <v>10580</v>
      </c>
      <c r="D2106" s="138" t="s">
        <v>10580</v>
      </c>
      <c r="E2106" s="137" t="s">
        <v>8366</v>
      </c>
      <c r="F2106" s="139"/>
      <c r="G2106" s="136">
        <v>141276235</v>
      </c>
      <c r="H2106" s="136">
        <v>3</v>
      </c>
      <c r="J2106" s="136" t="s">
        <v>8367</v>
      </c>
    </row>
    <row r="2107" spans="1:20" s="136" customFormat="1" ht="13.6" x14ac:dyDescent="0.2">
      <c r="A2107" s="136" t="s">
        <v>10546</v>
      </c>
      <c r="B2107" s="147">
        <v>15030</v>
      </c>
      <c r="C2107" s="138" t="s">
        <v>10549</v>
      </c>
      <c r="D2107" s="138" t="s">
        <v>10549</v>
      </c>
      <c r="E2107" s="137" t="s">
        <v>8366</v>
      </c>
      <c r="F2107" s="139"/>
      <c r="G2107" s="136">
        <v>37830149</v>
      </c>
      <c r="H2107" s="136">
        <v>1</v>
      </c>
      <c r="J2107" s="136" t="s">
        <v>8456</v>
      </c>
      <c r="L2107" s="136" t="s">
        <v>10581</v>
      </c>
      <c r="M2107" s="136" t="s">
        <v>8367</v>
      </c>
      <c r="N2107" s="136" t="s">
        <v>10549</v>
      </c>
      <c r="R2107" s="136" t="s">
        <v>10548</v>
      </c>
      <c r="S2107" s="136" t="s">
        <v>8367</v>
      </c>
      <c r="T2107" s="136" t="s">
        <v>10549</v>
      </c>
    </row>
    <row r="2108" spans="1:20" s="136" customFormat="1" ht="13.6" x14ac:dyDescent="0.2">
      <c r="A2108" s="136" t="s">
        <v>10546</v>
      </c>
      <c r="B2108" s="147">
        <v>15031</v>
      </c>
      <c r="C2108" s="138" t="s">
        <v>10582</v>
      </c>
      <c r="D2108" s="138" t="s">
        <v>10582</v>
      </c>
      <c r="E2108" s="137" t="s">
        <v>8366</v>
      </c>
      <c r="F2108" s="139"/>
      <c r="G2108" s="136">
        <v>61728010.000000007</v>
      </c>
      <c r="H2108" s="136">
        <v>2</v>
      </c>
      <c r="J2108" s="136" t="s">
        <v>8456</v>
      </c>
      <c r="R2108" s="136" t="s">
        <v>10548</v>
      </c>
      <c r="S2108" s="136" t="s">
        <v>8367</v>
      </c>
      <c r="T2108" s="136" t="s">
        <v>10549</v>
      </c>
    </row>
    <row r="2109" spans="1:20" s="136" customFormat="1" ht="13.6" x14ac:dyDescent="0.2">
      <c r="A2109" s="136" t="s">
        <v>10546</v>
      </c>
      <c r="B2109" s="147">
        <v>15032</v>
      </c>
      <c r="C2109" s="138" t="s">
        <v>10583</v>
      </c>
      <c r="D2109" s="138" t="s">
        <v>10583</v>
      </c>
      <c r="E2109" s="137" t="s">
        <v>8366</v>
      </c>
      <c r="F2109" s="139"/>
      <c r="G2109" s="136">
        <v>116695100</v>
      </c>
      <c r="H2109" s="136">
        <v>3</v>
      </c>
      <c r="J2109" s="136" t="s">
        <v>8367</v>
      </c>
    </row>
    <row r="2110" spans="1:20" s="136" customFormat="1" ht="13.6" x14ac:dyDescent="0.2">
      <c r="A2110" s="136" t="s">
        <v>10546</v>
      </c>
      <c r="B2110" s="147">
        <v>15033</v>
      </c>
      <c r="C2110" s="138" t="s">
        <v>10584</v>
      </c>
      <c r="D2110" s="138" t="s">
        <v>10584</v>
      </c>
      <c r="E2110" s="137" t="s">
        <v>8366</v>
      </c>
      <c r="F2110" s="139"/>
      <c r="G2110" s="136">
        <v>36117212</v>
      </c>
      <c r="H2110" s="136">
        <v>3</v>
      </c>
      <c r="J2110" s="136" t="s">
        <v>8456</v>
      </c>
    </row>
    <row r="2111" spans="1:20" s="136" customFormat="1" ht="13.6" x14ac:dyDescent="0.2">
      <c r="A2111" s="136" t="s">
        <v>10546</v>
      </c>
      <c r="B2111" s="147">
        <v>15034</v>
      </c>
      <c r="C2111" s="138" t="s">
        <v>10585</v>
      </c>
      <c r="D2111" s="138" t="s">
        <v>10585</v>
      </c>
      <c r="E2111" s="137" t="s">
        <v>8366</v>
      </c>
      <c r="F2111" s="139"/>
      <c r="G2111" s="136">
        <v>125193078</v>
      </c>
      <c r="H2111" s="136">
        <v>3</v>
      </c>
      <c r="J2111" s="136" t="s">
        <v>8456</v>
      </c>
    </row>
    <row r="2112" spans="1:20" s="136" customFormat="1" ht="13.6" x14ac:dyDescent="0.2">
      <c r="A2112" s="136" t="s">
        <v>10546</v>
      </c>
      <c r="B2112" s="147">
        <v>15035</v>
      </c>
      <c r="C2112" s="138" t="s">
        <v>10586</v>
      </c>
      <c r="D2112" s="138" t="s">
        <v>10586</v>
      </c>
      <c r="E2112" s="137" t="s">
        <v>8366</v>
      </c>
      <c r="F2112" s="139"/>
      <c r="G2112" s="136">
        <v>26305867</v>
      </c>
      <c r="H2112" s="136">
        <v>2</v>
      </c>
      <c r="J2112" s="136" t="s">
        <v>8456</v>
      </c>
      <c r="R2112" s="136" t="s">
        <v>10555</v>
      </c>
      <c r="S2112" s="136" t="s">
        <v>8456</v>
      </c>
      <c r="T2112" s="136" t="s">
        <v>10556</v>
      </c>
    </row>
    <row r="2113" spans="1:20" s="136" customFormat="1" ht="13.6" x14ac:dyDescent="0.2">
      <c r="A2113" s="136" t="s">
        <v>10546</v>
      </c>
      <c r="B2113" s="147">
        <v>15036</v>
      </c>
      <c r="C2113" s="138" t="s">
        <v>10556</v>
      </c>
      <c r="D2113" s="138" t="s">
        <v>10556</v>
      </c>
      <c r="E2113" s="137" t="s">
        <v>8366</v>
      </c>
      <c r="F2113" s="139"/>
      <c r="G2113" s="136">
        <v>82651443</v>
      </c>
      <c r="H2113" s="136">
        <v>1</v>
      </c>
      <c r="J2113" s="136" t="s">
        <v>8456</v>
      </c>
      <c r="L2113" s="136" t="s">
        <v>10587</v>
      </c>
      <c r="M2113" s="136" t="s">
        <v>8367</v>
      </c>
      <c r="N2113" s="138" t="s">
        <v>10556</v>
      </c>
      <c r="R2113" s="136" t="s">
        <v>10555</v>
      </c>
      <c r="S2113" s="136" t="s">
        <v>8456</v>
      </c>
      <c r="T2113" s="136" t="s">
        <v>10556</v>
      </c>
    </row>
    <row r="2114" spans="1:20" s="136" customFormat="1" ht="13.6" x14ac:dyDescent="0.2">
      <c r="A2114" s="136" t="s">
        <v>10546</v>
      </c>
      <c r="B2114" s="147">
        <v>15037</v>
      </c>
      <c r="C2114" s="138" t="s">
        <v>10588</v>
      </c>
      <c r="D2114" s="138" t="s">
        <v>10588</v>
      </c>
      <c r="E2114" s="137" t="s">
        <v>8366</v>
      </c>
      <c r="F2114" s="139"/>
      <c r="G2114" s="136">
        <v>29431284</v>
      </c>
      <c r="H2114" s="136">
        <v>3</v>
      </c>
      <c r="J2114" s="136" t="s">
        <v>8456</v>
      </c>
    </row>
    <row r="2115" spans="1:20" s="136" customFormat="1" ht="13.6" x14ac:dyDescent="0.2">
      <c r="A2115" s="136" t="s">
        <v>10546</v>
      </c>
      <c r="B2115" s="147">
        <v>15038</v>
      </c>
      <c r="C2115" s="138" t="s">
        <v>10589</v>
      </c>
      <c r="D2115" s="138" t="s">
        <v>10589</v>
      </c>
      <c r="E2115" s="137" t="s">
        <v>8366</v>
      </c>
      <c r="F2115" s="139"/>
      <c r="G2115" s="136">
        <v>81562119</v>
      </c>
      <c r="H2115" s="136">
        <v>3</v>
      </c>
      <c r="J2115" s="136" t="s">
        <v>8367</v>
      </c>
    </row>
    <row r="2116" spans="1:20" s="136" customFormat="1" ht="13.6" x14ac:dyDescent="0.2">
      <c r="A2116" s="136" t="s">
        <v>10546</v>
      </c>
      <c r="B2116" s="147">
        <v>15039</v>
      </c>
      <c r="C2116" s="138" t="s">
        <v>10590</v>
      </c>
      <c r="D2116" s="138" t="s">
        <v>10590</v>
      </c>
      <c r="E2116" s="137" t="s">
        <v>8366</v>
      </c>
      <c r="F2116" s="139"/>
      <c r="G2116" s="136">
        <v>68587254</v>
      </c>
      <c r="H2116" s="136">
        <v>3</v>
      </c>
      <c r="J2116" s="136" t="s">
        <v>8367</v>
      </c>
    </row>
    <row r="2117" spans="1:20" s="136" customFormat="1" ht="13.6" x14ac:dyDescent="0.2">
      <c r="A2117" s="136" t="s">
        <v>10546</v>
      </c>
      <c r="B2117" s="147">
        <v>15040</v>
      </c>
      <c r="C2117" s="138" t="s">
        <v>10591</v>
      </c>
      <c r="D2117" s="138" t="s">
        <v>10591</v>
      </c>
      <c r="E2117" s="137" t="s">
        <v>8366</v>
      </c>
      <c r="F2117" s="139"/>
      <c r="G2117" s="136">
        <v>36776598</v>
      </c>
      <c r="H2117" s="136">
        <v>3</v>
      </c>
      <c r="J2117" s="136" t="s">
        <v>8456</v>
      </c>
    </row>
    <row r="2118" spans="1:20" s="136" customFormat="1" ht="13.6" x14ac:dyDescent="0.2">
      <c r="A2118" s="136" t="s">
        <v>10546</v>
      </c>
      <c r="B2118" s="147">
        <v>15041</v>
      </c>
      <c r="C2118" s="138" t="s">
        <v>10592</v>
      </c>
      <c r="D2118" s="138" t="s">
        <v>10592</v>
      </c>
      <c r="E2118" s="137" t="s">
        <v>8366</v>
      </c>
      <c r="F2118" s="139"/>
      <c r="G2118" s="136">
        <v>125950755.00000001</v>
      </c>
      <c r="H2118" s="136">
        <v>3</v>
      </c>
      <c r="J2118" s="136" t="s">
        <v>8456</v>
      </c>
      <c r="R2118" s="136" t="s">
        <v>10548</v>
      </c>
      <c r="S2118" s="136" t="s">
        <v>8367</v>
      </c>
      <c r="T2118" s="136" t="s">
        <v>10549</v>
      </c>
    </row>
    <row r="2119" spans="1:20" s="136" customFormat="1" ht="13.6" x14ac:dyDescent="0.2">
      <c r="A2119" s="136" t="s">
        <v>10546</v>
      </c>
      <c r="B2119" s="147">
        <v>15042</v>
      </c>
      <c r="C2119" s="138" t="s">
        <v>10593</v>
      </c>
      <c r="D2119" s="138" t="s">
        <v>10593</v>
      </c>
      <c r="E2119" s="137" t="s">
        <v>8366</v>
      </c>
      <c r="F2119" s="139"/>
      <c r="G2119" s="136">
        <v>93648511</v>
      </c>
      <c r="H2119" s="136">
        <v>3</v>
      </c>
      <c r="J2119" s="136" t="s">
        <v>8456</v>
      </c>
    </row>
    <row r="2120" spans="1:20" s="136" customFormat="1" ht="13.6" x14ac:dyDescent="0.2">
      <c r="A2120" s="136" t="s">
        <v>10546</v>
      </c>
      <c r="B2120" s="147">
        <v>15043</v>
      </c>
      <c r="C2120" s="138" t="s">
        <v>10594</v>
      </c>
      <c r="D2120" s="138" t="s">
        <v>10594</v>
      </c>
      <c r="E2120" s="137" t="s">
        <v>8366</v>
      </c>
      <c r="F2120" s="139"/>
      <c r="G2120" s="136">
        <v>61219181</v>
      </c>
      <c r="H2120" s="136">
        <v>3</v>
      </c>
      <c r="J2120" s="136" t="s">
        <v>8456</v>
      </c>
    </row>
    <row r="2121" spans="1:20" s="136" customFormat="1" ht="13.6" x14ac:dyDescent="0.2">
      <c r="A2121" s="136" t="s">
        <v>10546</v>
      </c>
      <c r="B2121" s="147">
        <v>15044</v>
      </c>
      <c r="C2121" s="138" t="s">
        <v>10595</v>
      </c>
      <c r="D2121" s="138" t="s">
        <v>10595</v>
      </c>
      <c r="E2121" s="137" t="s">
        <v>8366</v>
      </c>
      <c r="F2121" s="139"/>
      <c r="G2121" s="136">
        <v>82205777</v>
      </c>
      <c r="H2121" s="136">
        <v>3</v>
      </c>
      <c r="J2121" s="136" t="s">
        <v>8456</v>
      </c>
    </row>
    <row r="2122" spans="1:20" s="136" customFormat="1" ht="13.6" x14ac:dyDescent="0.2">
      <c r="A2122" s="136" t="s">
        <v>10546</v>
      </c>
      <c r="B2122" s="147">
        <v>15045</v>
      </c>
      <c r="C2122" s="138" t="s">
        <v>10596</v>
      </c>
      <c r="D2122" s="138" t="s">
        <v>10596</v>
      </c>
      <c r="E2122" s="137" t="s">
        <v>8366</v>
      </c>
      <c r="F2122" s="139"/>
      <c r="G2122" s="136">
        <v>187304492</v>
      </c>
      <c r="H2122" s="136">
        <v>3</v>
      </c>
      <c r="J2122" s="136" t="s">
        <v>8367</v>
      </c>
    </row>
    <row r="2123" spans="1:20" s="136" customFormat="1" ht="13.6" x14ac:dyDescent="0.2">
      <c r="A2123" s="136" t="s">
        <v>10546</v>
      </c>
      <c r="B2123" s="147">
        <v>15046</v>
      </c>
      <c r="C2123" s="138" t="s">
        <v>10597</v>
      </c>
      <c r="D2123" s="138" t="s">
        <v>10597</v>
      </c>
      <c r="E2123" s="137" t="s">
        <v>8366</v>
      </c>
      <c r="F2123" s="139"/>
      <c r="G2123" s="136">
        <v>101301101</v>
      </c>
      <c r="H2123" s="136">
        <v>2</v>
      </c>
      <c r="J2123" s="136" t="s">
        <v>8367</v>
      </c>
    </row>
    <row r="2124" spans="1:20" s="136" customFormat="1" ht="13.6" x14ac:dyDescent="0.2">
      <c r="A2124" s="136" t="s">
        <v>10546</v>
      </c>
      <c r="B2124" s="147">
        <v>15047</v>
      </c>
      <c r="C2124" s="138" t="s">
        <v>10598</v>
      </c>
      <c r="D2124" s="138" t="s">
        <v>10598</v>
      </c>
      <c r="E2124" s="137" t="s">
        <v>8366</v>
      </c>
      <c r="F2124" s="139"/>
      <c r="G2124" s="136">
        <v>107207326</v>
      </c>
      <c r="H2124" s="136">
        <v>3</v>
      </c>
      <c r="J2124" s="136" t="s">
        <v>8367</v>
      </c>
    </row>
    <row r="2125" spans="1:20" s="136" customFormat="1" ht="13.6" x14ac:dyDescent="0.2">
      <c r="A2125" s="136" t="s">
        <v>10546</v>
      </c>
      <c r="B2125" s="147">
        <v>15048</v>
      </c>
      <c r="C2125" s="138" t="s">
        <v>10599</v>
      </c>
      <c r="D2125" s="138" t="s">
        <v>10599</v>
      </c>
      <c r="E2125" s="137" t="s">
        <v>8366</v>
      </c>
      <c r="F2125" s="139"/>
      <c r="G2125" s="136">
        <v>32970435.000000004</v>
      </c>
      <c r="H2125" s="136">
        <v>3</v>
      </c>
      <c r="J2125" s="136" t="s">
        <v>8456</v>
      </c>
    </row>
    <row r="2126" spans="1:20" s="136" customFormat="1" ht="13.6" x14ac:dyDescent="0.2">
      <c r="A2126" s="136" t="s">
        <v>10546</v>
      </c>
      <c r="B2126" s="147">
        <v>15049</v>
      </c>
      <c r="C2126" s="138" t="s">
        <v>10600</v>
      </c>
      <c r="D2126" s="138" t="s">
        <v>10600</v>
      </c>
      <c r="E2126" s="137" t="s">
        <v>8366</v>
      </c>
      <c r="F2126" s="139"/>
      <c r="G2126" s="136">
        <v>48499541</v>
      </c>
      <c r="H2126" s="136">
        <v>3</v>
      </c>
      <c r="J2126" s="136" t="s">
        <v>8367</v>
      </c>
    </row>
    <row r="2127" spans="1:20" s="136" customFormat="1" ht="13.6" x14ac:dyDescent="0.2">
      <c r="A2127" s="136" t="s">
        <v>10546</v>
      </c>
      <c r="B2127" s="147">
        <v>15050</v>
      </c>
      <c r="C2127" s="138" t="s">
        <v>10601</v>
      </c>
      <c r="D2127" s="138" t="s">
        <v>10601</v>
      </c>
      <c r="E2127" s="137" t="s">
        <v>8366</v>
      </c>
      <c r="F2127" s="139"/>
      <c r="G2127" s="136">
        <v>171673579</v>
      </c>
      <c r="H2127" s="136">
        <v>3</v>
      </c>
      <c r="J2127" s="136" t="s">
        <v>8367</v>
      </c>
    </row>
    <row r="2128" spans="1:20" s="136" customFormat="1" ht="13.6" x14ac:dyDescent="0.2">
      <c r="A2128" s="136" t="s">
        <v>10546</v>
      </c>
      <c r="B2128" s="147">
        <v>15051</v>
      </c>
      <c r="C2128" s="138" t="s">
        <v>10602</v>
      </c>
      <c r="D2128" s="138" t="s">
        <v>10602</v>
      </c>
      <c r="E2128" s="137" t="s">
        <v>8366</v>
      </c>
      <c r="F2128" s="139"/>
      <c r="G2128" s="136">
        <v>12770976</v>
      </c>
      <c r="H2128" s="136">
        <v>2</v>
      </c>
      <c r="J2128" s="136" t="s">
        <v>8456</v>
      </c>
      <c r="R2128" s="136" t="s">
        <v>10555</v>
      </c>
      <c r="S2128" s="136" t="s">
        <v>8456</v>
      </c>
      <c r="T2128" s="136" t="s">
        <v>10556</v>
      </c>
    </row>
    <row r="2129" spans="1:20" s="136" customFormat="1" ht="13.6" x14ac:dyDescent="0.2">
      <c r="A2129" s="136" t="s">
        <v>10546</v>
      </c>
      <c r="B2129" s="147">
        <v>15052</v>
      </c>
      <c r="C2129" s="138" t="s">
        <v>10603</v>
      </c>
      <c r="D2129" s="138" t="s">
        <v>10603</v>
      </c>
      <c r="E2129" s="137" t="s">
        <v>8366</v>
      </c>
      <c r="F2129" s="139"/>
      <c r="G2129" s="136">
        <v>121186602</v>
      </c>
      <c r="H2129" s="136">
        <v>3</v>
      </c>
      <c r="J2129" s="136" t="s">
        <v>8456</v>
      </c>
    </row>
    <row r="2130" spans="1:20" s="136" customFormat="1" ht="13.6" x14ac:dyDescent="0.2">
      <c r="A2130" s="136" t="s">
        <v>10546</v>
      </c>
      <c r="B2130" s="147">
        <v>15053</v>
      </c>
      <c r="C2130" s="138" t="s">
        <v>10604</v>
      </c>
      <c r="D2130" s="138" t="s">
        <v>10604</v>
      </c>
      <c r="E2130" s="137" t="s">
        <v>8366</v>
      </c>
      <c r="F2130" s="139"/>
      <c r="G2130" s="136">
        <v>72909245</v>
      </c>
      <c r="H2130" s="136">
        <v>3</v>
      </c>
      <c r="J2130" s="136" t="s">
        <v>8456</v>
      </c>
    </row>
    <row r="2131" spans="1:20" s="136" customFormat="1" ht="13.6" x14ac:dyDescent="0.2">
      <c r="A2131" s="136" t="s">
        <v>10546</v>
      </c>
      <c r="B2131" s="147">
        <v>15054</v>
      </c>
      <c r="C2131" s="138" t="s">
        <v>10605</v>
      </c>
      <c r="D2131" s="138" t="s">
        <v>10605</v>
      </c>
      <c r="E2131" s="137" t="s">
        <v>8366</v>
      </c>
      <c r="F2131" s="139"/>
      <c r="G2131" s="136">
        <v>66911350</v>
      </c>
      <c r="H2131" s="136">
        <v>2</v>
      </c>
      <c r="J2131" s="136" t="s">
        <v>8456</v>
      </c>
      <c r="R2131" s="136" t="s">
        <v>10555</v>
      </c>
      <c r="S2131" s="136" t="s">
        <v>8456</v>
      </c>
      <c r="T2131" s="136" t="s">
        <v>10556</v>
      </c>
    </row>
    <row r="2132" spans="1:20" s="136" customFormat="1" ht="13.6" x14ac:dyDescent="0.2">
      <c r="A2132" s="136" t="s">
        <v>10546</v>
      </c>
      <c r="B2132" s="147">
        <v>15055</v>
      </c>
      <c r="C2132" s="138" t="s">
        <v>10606</v>
      </c>
      <c r="D2132" s="138" t="s">
        <v>10606</v>
      </c>
      <c r="E2132" s="137" t="s">
        <v>8366</v>
      </c>
      <c r="F2132" s="139"/>
      <c r="G2132" s="136">
        <v>24461304</v>
      </c>
      <c r="H2132" s="136">
        <v>2</v>
      </c>
      <c r="J2132" s="136" t="s">
        <v>8456</v>
      </c>
      <c r="R2132" s="136" t="s">
        <v>10555</v>
      </c>
      <c r="S2132" s="136" t="s">
        <v>8456</v>
      </c>
      <c r="T2132" s="136" t="s">
        <v>10556</v>
      </c>
    </row>
    <row r="2133" spans="1:20" s="136" customFormat="1" ht="13.6" x14ac:dyDescent="0.2">
      <c r="A2133" s="136" t="s">
        <v>10546</v>
      </c>
      <c r="B2133" s="147">
        <v>15056</v>
      </c>
      <c r="C2133" s="138" t="s">
        <v>10607</v>
      </c>
      <c r="D2133" s="138" t="s">
        <v>10607</v>
      </c>
      <c r="E2133" s="137" t="s">
        <v>8366</v>
      </c>
      <c r="F2133" s="139"/>
      <c r="G2133" s="136">
        <v>115104392</v>
      </c>
      <c r="H2133" s="136">
        <v>3</v>
      </c>
      <c r="J2133" s="136" t="s">
        <v>8367</v>
      </c>
    </row>
    <row r="2134" spans="1:20" s="136" customFormat="1" ht="13.6" x14ac:dyDescent="0.2">
      <c r="A2134" s="136" t="s">
        <v>10546</v>
      </c>
      <c r="B2134" s="147">
        <v>15057</v>
      </c>
      <c r="C2134" s="138" t="s">
        <v>10608</v>
      </c>
      <c r="D2134" s="138" t="s">
        <v>10608</v>
      </c>
      <c r="E2134" s="137" t="s">
        <v>8366</v>
      </c>
      <c r="F2134" s="139"/>
      <c r="G2134" s="136">
        <v>37208406</v>
      </c>
      <c r="H2134" s="136">
        <v>2</v>
      </c>
      <c r="J2134" s="136" t="s">
        <v>8456</v>
      </c>
    </row>
    <row r="2135" spans="1:20" s="136" customFormat="1" ht="13.6" x14ac:dyDescent="0.2">
      <c r="A2135" s="136" t="s">
        <v>10546</v>
      </c>
      <c r="B2135" s="147">
        <v>15058</v>
      </c>
      <c r="C2135" s="138" t="s">
        <v>10609</v>
      </c>
      <c r="D2135" s="138" t="s">
        <v>10609</v>
      </c>
      <c r="E2135" s="137" t="s">
        <v>8366</v>
      </c>
      <c r="F2135" s="139"/>
      <c r="G2135" s="136">
        <v>43661715.000000007</v>
      </c>
      <c r="H2135" s="136">
        <v>2</v>
      </c>
      <c r="J2135" s="136" t="s">
        <v>8456</v>
      </c>
      <c r="R2135" s="136" t="s">
        <v>10548</v>
      </c>
      <c r="S2135" s="136" t="s">
        <v>8367</v>
      </c>
      <c r="T2135" s="136" t="s">
        <v>10549</v>
      </c>
    </row>
    <row r="2136" spans="1:20" s="136" customFormat="1" ht="13.6" x14ac:dyDescent="0.2">
      <c r="A2136" s="136" t="s">
        <v>10546</v>
      </c>
      <c r="B2136" s="147">
        <v>15059</v>
      </c>
      <c r="C2136" s="138" t="s">
        <v>10610</v>
      </c>
      <c r="D2136" s="138" t="s">
        <v>10610</v>
      </c>
      <c r="E2136" s="137" t="s">
        <v>8366</v>
      </c>
      <c r="F2136" s="139"/>
      <c r="G2136" s="136">
        <v>157229615</v>
      </c>
      <c r="H2136" s="136">
        <v>3</v>
      </c>
      <c r="J2136" s="136" t="s">
        <v>8367</v>
      </c>
    </row>
    <row r="2137" spans="1:20" s="136" customFormat="1" ht="13.6" x14ac:dyDescent="0.2">
      <c r="A2137" s="136" t="s">
        <v>10546</v>
      </c>
      <c r="B2137" s="147">
        <v>15060</v>
      </c>
      <c r="C2137" s="138" t="s">
        <v>10611</v>
      </c>
      <c r="D2137" s="138" t="s">
        <v>10611</v>
      </c>
      <c r="E2137" s="137" t="s">
        <v>8366</v>
      </c>
      <c r="F2137" s="139"/>
      <c r="G2137" s="136">
        <v>72592626</v>
      </c>
      <c r="H2137" s="136">
        <v>3</v>
      </c>
      <c r="J2137" s="136" t="s">
        <v>8367</v>
      </c>
      <c r="R2137" s="136" t="s">
        <v>10551</v>
      </c>
      <c r="S2137" s="136" t="s">
        <v>8367</v>
      </c>
      <c r="T2137" s="136" t="s">
        <v>10552</v>
      </c>
    </row>
    <row r="2138" spans="1:20" s="136" customFormat="1" ht="13.6" x14ac:dyDescent="0.2">
      <c r="A2138" s="136" t="s">
        <v>10546</v>
      </c>
      <c r="B2138" s="147">
        <v>15061</v>
      </c>
      <c r="C2138" s="138" t="s">
        <v>10612</v>
      </c>
      <c r="D2138" s="138" t="s">
        <v>10612</v>
      </c>
      <c r="E2138" s="137" t="s">
        <v>8366</v>
      </c>
      <c r="F2138" s="139"/>
      <c r="G2138" s="136">
        <v>209600000</v>
      </c>
      <c r="H2138" s="136">
        <v>3</v>
      </c>
      <c r="J2138" s="136" t="s">
        <v>8456</v>
      </c>
    </row>
    <row r="2139" spans="1:20" s="136" customFormat="1" ht="13.6" x14ac:dyDescent="0.2">
      <c r="A2139" s="136" t="s">
        <v>10546</v>
      </c>
      <c r="B2139" s="147">
        <v>15062</v>
      </c>
      <c r="C2139" s="138" t="s">
        <v>10613</v>
      </c>
      <c r="D2139" s="138" t="s">
        <v>10613</v>
      </c>
      <c r="E2139" s="137" t="s">
        <v>8366</v>
      </c>
      <c r="F2139" s="139"/>
      <c r="G2139" s="136">
        <v>99735234</v>
      </c>
      <c r="H2139" s="136">
        <v>3</v>
      </c>
      <c r="J2139" s="136" t="s">
        <v>8456</v>
      </c>
    </row>
    <row r="2140" spans="1:20" s="136" customFormat="1" ht="13.6" x14ac:dyDescent="0.2">
      <c r="A2140" s="136" t="s">
        <v>10546</v>
      </c>
      <c r="B2140" s="147">
        <v>15064</v>
      </c>
      <c r="C2140" s="138" t="s">
        <v>10614</v>
      </c>
      <c r="D2140" s="138" t="s">
        <v>10614</v>
      </c>
      <c r="E2140" s="137" t="s">
        <v>8366</v>
      </c>
      <c r="F2140" s="139"/>
      <c r="G2140" s="136">
        <v>39830867</v>
      </c>
      <c r="H2140" s="136">
        <v>3</v>
      </c>
      <c r="J2140" s="136" t="s">
        <v>8456</v>
      </c>
    </row>
    <row r="2141" spans="1:20" s="136" customFormat="1" ht="13.6" x14ac:dyDescent="0.2">
      <c r="A2141" s="136" t="s">
        <v>10546</v>
      </c>
      <c r="B2141" s="147">
        <v>15065</v>
      </c>
      <c r="C2141" s="138" t="s">
        <v>10615</v>
      </c>
      <c r="D2141" s="138" t="s">
        <v>10615</v>
      </c>
      <c r="E2141" s="137" t="s">
        <v>8366</v>
      </c>
      <c r="F2141" s="139"/>
      <c r="G2141" s="136">
        <v>48374163</v>
      </c>
      <c r="H2141" s="136">
        <v>2</v>
      </c>
      <c r="J2141" s="136" t="s">
        <v>8367</v>
      </c>
      <c r="R2141" s="136" t="s">
        <v>10551</v>
      </c>
      <c r="S2141" s="136" t="s">
        <v>8367</v>
      </c>
      <c r="T2141" s="136" t="s">
        <v>10552</v>
      </c>
    </row>
    <row r="2142" spans="1:20" s="136" customFormat="1" ht="13.6" x14ac:dyDescent="0.2">
      <c r="A2142" s="136" t="s">
        <v>10546</v>
      </c>
      <c r="B2142" s="147">
        <v>15066</v>
      </c>
      <c r="C2142" s="138" t="s">
        <v>10616</v>
      </c>
      <c r="D2142" s="138" t="s">
        <v>10616</v>
      </c>
      <c r="E2142" s="137" t="s">
        <v>8366</v>
      </c>
      <c r="F2142" s="139"/>
      <c r="G2142" s="136">
        <v>132145238.00000001</v>
      </c>
      <c r="H2142" s="136">
        <v>3</v>
      </c>
      <c r="J2142" s="136" t="s">
        <v>8367</v>
      </c>
      <c r="R2142" s="136" t="s">
        <v>10551</v>
      </c>
      <c r="S2142" s="136" t="s">
        <v>8367</v>
      </c>
      <c r="T2142" s="136" t="s">
        <v>10552</v>
      </c>
    </row>
    <row r="2143" spans="1:20" s="136" customFormat="1" ht="13.6" x14ac:dyDescent="0.2">
      <c r="A2143" s="136" t="s">
        <v>10546</v>
      </c>
      <c r="B2143" s="147">
        <v>15067</v>
      </c>
      <c r="C2143" s="138" t="s">
        <v>10617</v>
      </c>
      <c r="D2143" s="138" t="s">
        <v>10617</v>
      </c>
      <c r="E2143" s="137" t="s">
        <v>8366</v>
      </c>
      <c r="F2143" s="139"/>
      <c r="G2143" s="136">
        <v>32511691</v>
      </c>
      <c r="H2143" s="136">
        <v>2</v>
      </c>
      <c r="J2143" s="136" t="s">
        <v>8456</v>
      </c>
    </row>
    <row r="2144" spans="1:20" s="136" customFormat="1" ht="13.6" x14ac:dyDescent="0.2">
      <c r="A2144" s="136" t="s">
        <v>10546</v>
      </c>
      <c r="B2144" s="147">
        <v>15068</v>
      </c>
      <c r="C2144" s="138" t="s">
        <v>10618</v>
      </c>
      <c r="D2144" s="138" t="s">
        <v>10618</v>
      </c>
      <c r="E2144" s="137" t="s">
        <v>8366</v>
      </c>
      <c r="F2144" s="139"/>
      <c r="G2144" s="136">
        <v>91968820</v>
      </c>
      <c r="H2144" s="136">
        <v>3</v>
      </c>
      <c r="J2144" s="136" t="s">
        <v>8456</v>
      </c>
    </row>
    <row r="2145" spans="1:20" s="136" customFormat="1" ht="13.6" x14ac:dyDescent="0.2">
      <c r="A2145" s="136" t="s">
        <v>10546</v>
      </c>
      <c r="B2145" s="147">
        <v>15069</v>
      </c>
      <c r="C2145" s="138" t="s">
        <v>10619</v>
      </c>
      <c r="D2145" s="138" t="s">
        <v>10619</v>
      </c>
      <c r="E2145" s="137" t="s">
        <v>8366</v>
      </c>
      <c r="F2145" s="139"/>
      <c r="G2145" s="136">
        <v>29259647</v>
      </c>
      <c r="H2145" s="136">
        <v>2</v>
      </c>
      <c r="J2145" s="136" t="s">
        <v>8456</v>
      </c>
    </row>
    <row r="2146" spans="1:20" s="136" customFormat="1" ht="13.6" x14ac:dyDescent="0.2">
      <c r="A2146" s="136" t="s">
        <v>10546</v>
      </c>
      <c r="B2146" s="147">
        <v>15070</v>
      </c>
      <c r="C2146" s="138" t="s">
        <v>10620</v>
      </c>
      <c r="D2146" s="138" t="s">
        <v>10620</v>
      </c>
      <c r="E2146" s="137" t="s">
        <v>8366</v>
      </c>
      <c r="F2146" s="139"/>
      <c r="G2146" s="136">
        <v>249372968</v>
      </c>
      <c r="H2146" s="136">
        <v>2</v>
      </c>
      <c r="J2146" s="136" t="s">
        <v>8367</v>
      </c>
    </row>
    <row r="2147" spans="1:20" s="136" customFormat="1" ht="13.6" x14ac:dyDescent="0.2">
      <c r="A2147" s="136" t="s">
        <v>10546</v>
      </c>
      <c r="B2147" s="147">
        <v>15071</v>
      </c>
      <c r="C2147" s="138" t="s">
        <v>10621</v>
      </c>
      <c r="D2147" s="138" t="s">
        <v>10621</v>
      </c>
      <c r="E2147" s="137" t="s">
        <v>8366</v>
      </c>
      <c r="F2147" s="139"/>
      <c r="G2147" s="136">
        <v>94577510</v>
      </c>
      <c r="H2147" s="136">
        <v>3</v>
      </c>
      <c r="J2147" s="136" t="s">
        <v>8456</v>
      </c>
    </row>
    <row r="2148" spans="1:20" s="136" customFormat="1" ht="13.6" x14ac:dyDescent="0.2">
      <c r="A2148" s="136" t="s">
        <v>10546</v>
      </c>
      <c r="B2148" s="147">
        <v>15072</v>
      </c>
      <c r="C2148" s="138" t="s">
        <v>10622</v>
      </c>
      <c r="D2148" s="138" t="s">
        <v>10622</v>
      </c>
      <c r="E2148" s="137" t="s">
        <v>8366</v>
      </c>
      <c r="F2148" s="139"/>
      <c r="G2148" s="136">
        <v>58791030</v>
      </c>
      <c r="H2148" s="136">
        <v>2</v>
      </c>
      <c r="J2148" s="136" t="s">
        <v>8456</v>
      </c>
    </row>
    <row r="2149" spans="1:20" s="136" customFormat="1" ht="13.6" x14ac:dyDescent="0.2">
      <c r="A2149" s="136" t="s">
        <v>10546</v>
      </c>
      <c r="B2149" s="147">
        <v>15073</v>
      </c>
      <c r="C2149" s="138" t="s">
        <v>10623</v>
      </c>
      <c r="D2149" s="138" t="s">
        <v>10623</v>
      </c>
      <c r="E2149" s="137" t="s">
        <v>8366</v>
      </c>
      <c r="F2149" s="139"/>
      <c r="G2149" s="136">
        <v>68828758</v>
      </c>
      <c r="H2149" s="136">
        <v>2</v>
      </c>
      <c r="J2149" s="136" t="s">
        <v>8456</v>
      </c>
    </row>
    <row r="2150" spans="1:20" s="136" customFormat="1" ht="13.6" x14ac:dyDescent="0.2">
      <c r="A2150" s="136" t="s">
        <v>10546</v>
      </c>
      <c r="B2150" s="147">
        <v>15074</v>
      </c>
      <c r="C2150" s="138" t="s">
        <v>10624</v>
      </c>
      <c r="D2150" s="138" t="s">
        <v>10624</v>
      </c>
      <c r="E2150" s="137" t="s">
        <v>8366</v>
      </c>
      <c r="F2150" s="139"/>
      <c r="G2150" s="136">
        <v>92926700</v>
      </c>
      <c r="H2150" s="136">
        <v>3</v>
      </c>
      <c r="J2150" s="136" t="s">
        <v>8367</v>
      </c>
    </row>
    <row r="2151" spans="1:20" s="136" customFormat="1" ht="13.6" x14ac:dyDescent="0.2">
      <c r="A2151" s="136" t="s">
        <v>10546</v>
      </c>
      <c r="B2151" s="147">
        <v>15075</v>
      </c>
      <c r="C2151" s="138" t="s">
        <v>10625</v>
      </c>
      <c r="D2151" s="138" t="s">
        <v>10625</v>
      </c>
      <c r="E2151" s="137" t="s">
        <v>8366</v>
      </c>
      <c r="F2151" s="139"/>
      <c r="G2151" s="136">
        <v>27491111</v>
      </c>
      <c r="H2151" s="136">
        <v>2</v>
      </c>
      <c r="J2151" s="136" t="s">
        <v>8456</v>
      </c>
      <c r="R2151" s="136" t="s">
        <v>10548</v>
      </c>
      <c r="S2151" s="136" t="s">
        <v>8367</v>
      </c>
      <c r="T2151" s="136" t="s">
        <v>10549</v>
      </c>
    </row>
    <row r="2152" spans="1:20" s="136" customFormat="1" ht="13.6" x14ac:dyDescent="0.2">
      <c r="A2152" s="136" t="s">
        <v>10546</v>
      </c>
      <c r="B2152" s="147">
        <v>15076</v>
      </c>
      <c r="C2152" s="138" t="s">
        <v>10626</v>
      </c>
      <c r="D2152" s="138" t="s">
        <v>10626</v>
      </c>
      <c r="E2152" s="137" t="s">
        <v>8366</v>
      </c>
      <c r="F2152" s="139"/>
      <c r="G2152" s="136">
        <v>98979624</v>
      </c>
      <c r="H2152" s="136">
        <v>3</v>
      </c>
      <c r="J2152" s="136" t="s">
        <v>8456</v>
      </c>
      <c r="R2152" s="136" t="s">
        <v>10555</v>
      </c>
      <c r="S2152" s="136" t="s">
        <v>8456</v>
      </c>
      <c r="T2152" s="136" t="s">
        <v>10556</v>
      </c>
    </row>
    <row r="2153" spans="1:20" s="136" customFormat="1" ht="13.6" x14ac:dyDescent="0.2">
      <c r="A2153" s="136" t="s">
        <v>10546</v>
      </c>
      <c r="B2153" s="147">
        <v>15077</v>
      </c>
      <c r="C2153" s="138" t="s">
        <v>10627</v>
      </c>
      <c r="D2153" s="138" t="s">
        <v>10627</v>
      </c>
      <c r="E2153" s="137" t="s">
        <v>8366</v>
      </c>
      <c r="F2153" s="139"/>
      <c r="G2153" s="136">
        <v>203702339</v>
      </c>
      <c r="H2153" s="136">
        <v>3</v>
      </c>
      <c r="J2153" s="136" t="s">
        <v>8367</v>
      </c>
    </row>
    <row r="2154" spans="1:20" s="136" customFormat="1" ht="13.6" x14ac:dyDescent="0.2">
      <c r="A2154" s="136" t="s">
        <v>10546</v>
      </c>
      <c r="B2154" s="147">
        <v>15078</v>
      </c>
      <c r="C2154" s="138" t="s">
        <v>10552</v>
      </c>
      <c r="D2154" s="138" t="s">
        <v>10552</v>
      </c>
      <c r="E2154" s="137" t="s">
        <v>8366</v>
      </c>
      <c r="F2154" s="139"/>
      <c r="G2154" s="136">
        <v>220005099.99999997</v>
      </c>
      <c r="H2154" s="136">
        <v>1</v>
      </c>
      <c r="J2154" s="136" t="s">
        <v>8367</v>
      </c>
      <c r="L2154" s="136" t="s">
        <v>10628</v>
      </c>
      <c r="M2154" s="136" t="s">
        <v>8367</v>
      </c>
      <c r="N2154" s="136" t="s">
        <v>10552</v>
      </c>
      <c r="R2154" s="136" t="s">
        <v>10551</v>
      </c>
      <c r="S2154" s="136" t="s">
        <v>8367</v>
      </c>
      <c r="T2154" s="136" t="s">
        <v>10552</v>
      </c>
    </row>
    <row r="2155" spans="1:20" s="136" customFormat="1" ht="13.6" x14ac:dyDescent="0.2">
      <c r="A2155" s="136" t="s">
        <v>10546</v>
      </c>
      <c r="B2155" s="147">
        <v>15079</v>
      </c>
      <c r="C2155" s="138" t="s">
        <v>10629</v>
      </c>
      <c r="D2155" s="138" t="s">
        <v>10629</v>
      </c>
      <c r="E2155" s="137" t="s">
        <v>8366</v>
      </c>
      <c r="F2155" s="139"/>
      <c r="G2155" s="136">
        <v>67387438</v>
      </c>
      <c r="H2155" s="136">
        <v>3</v>
      </c>
      <c r="J2155" s="136" t="s">
        <v>8367</v>
      </c>
    </row>
    <row r="2156" spans="1:20" s="136" customFormat="1" ht="13.6" x14ac:dyDescent="0.2">
      <c r="A2156" s="136" t="s">
        <v>10546</v>
      </c>
      <c r="B2156" s="147">
        <v>15080</v>
      </c>
      <c r="C2156" s="138" t="s">
        <v>10630</v>
      </c>
      <c r="D2156" s="138" t="s">
        <v>10630</v>
      </c>
      <c r="E2156" s="137" t="s">
        <v>8366</v>
      </c>
      <c r="F2156" s="139"/>
      <c r="G2156" s="136">
        <v>120571500</v>
      </c>
      <c r="H2156" s="136">
        <v>3</v>
      </c>
      <c r="J2156" s="136" t="s">
        <v>8367</v>
      </c>
    </row>
    <row r="2157" spans="1:20" s="136" customFormat="1" ht="13.6" x14ac:dyDescent="0.2">
      <c r="A2157" s="136" t="s">
        <v>10546</v>
      </c>
      <c r="B2157" s="147">
        <v>15081</v>
      </c>
      <c r="C2157" s="138" t="s">
        <v>10631</v>
      </c>
      <c r="D2157" s="138" t="s">
        <v>10631</v>
      </c>
      <c r="E2157" s="137" t="s">
        <v>8366</v>
      </c>
      <c r="F2157" s="139"/>
      <c r="G2157" s="136">
        <v>70914427</v>
      </c>
      <c r="H2157" s="136">
        <v>3</v>
      </c>
      <c r="J2157" s="136" t="s">
        <v>8367</v>
      </c>
    </row>
    <row r="2158" spans="1:20" s="136" customFormat="1" ht="13.6" x14ac:dyDescent="0.2">
      <c r="A2158" s="136" t="s">
        <v>10546</v>
      </c>
      <c r="B2158" s="147">
        <v>15082</v>
      </c>
      <c r="C2158" s="138" t="s">
        <v>10632</v>
      </c>
      <c r="D2158" s="138" t="s">
        <v>10632</v>
      </c>
      <c r="E2158" s="137" t="s">
        <v>8366</v>
      </c>
      <c r="F2158" s="139"/>
      <c r="G2158" s="136">
        <v>79246700</v>
      </c>
      <c r="H2158" s="136">
        <v>2</v>
      </c>
      <c r="J2158" s="136" t="s">
        <v>8367</v>
      </c>
      <c r="R2158" s="136" t="s">
        <v>10551</v>
      </c>
      <c r="S2158" s="136" t="s">
        <v>8367</v>
      </c>
      <c r="T2158" s="136" t="s">
        <v>10552</v>
      </c>
    </row>
    <row r="2159" spans="1:20" s="136" customFormat="1" ht="13.6" x14ac:dyDescent="0.2">
      <c r="A2159" s="136" t="s">
        <v>10546</v>
      </c>
      <c r="B2159" s="147">
        <v>15083</v>
      </c>
      <c r="C2159" s="138" t="s">
        <v>10633</v>
      </c>
      <c r="D2159" s="138" t="s">
        <v>10633</v>
      </c>
      <c r="E2159" s="137" t="s">
        <v>8366</v>
      </c>
      <c r="F2159" s="139"/>
      <c r="G2159" s="136">
        <v>77925544</v>
      </c>
      <c r="H2159" s="136">
        <v>3</v>
      </c>
      <c r="J2159" s="136" t="s">
        <v>8367</v>
      </c>
    </row>
    <row r="2160" spans="1:20" s="136" customFormat="1" ht="13.6" x14ac:dyDescent="0.2">
      <c r="A2160" s="136" t="s">
        <v>10546</v>
      </c>
      <c r="B2160" s="147">
        <v>15084</v>
      </c>
      <c r="C2160" s="138" t="s">
        <v>10634</v>
      </c>
      <c r="D2160" s="138" t="s">
        <v>10634</v>
      </c>
      <c r="E2160" s="137" t="s">
        <v>8366</v>
      </c>
      <c r="F2160" s="139"/>
      <c r="G2160" s="136">
        <v>124551362.00000001</v>
      </c>
      <c r="H2160" s="136">
        <v>3</v>
      </c>
      <c r="J2160" s="136" t="s">
        <v>8367</v>
      </c>
    </row>
    <row r="2161" spans="1:20" s="136" customFormat="1" ht="13.6" x14ac:dyDescent="0.2">
      <c r="A2161" s="136" t="s">
        <v>10546</v>
      </c>
      <c r="B2161" s="147">
        <v>15085</v>
      </c>
      <c r="C2161" s="138" t="s">
        <v>10635</v>
      </c>
      <c r="D2161" s="138" t="s">
        <v>10635</v>
      </c>
      <c r="E2161" s="137" t="s">
        <v>8366</v>
      </c>
      <c r="F2161" s="139"/>
      <c r="G2161" s="136">
        <v>115340685</v>
      </c>
      <c r="H2161" s="136">
        <v>3</v>
      </c>
      <c r="J2161" s="136" t="s">
        <v>8367</v>
      </c>
      <c r="R2161" s="136" t="s">
        <v>10551</v>
      </c>
      <c r="S2161" s="136" t="s">
        <v>8367</v>
      </c>
      <c r="T2161" s="136" t="s">
        <v>10552</v>
      </c>
    </row>
    <row r="2162" spans="1:20" s="136" customFormat="1" ht="13.6" x14ac:dyDescent="0.2">
      <c r="A2162" s="136" t="s">
        <v>10546</v>
      </c>
      <c r="B2162" s="147">
        <v>15086</v>
      </c>
      <c r="C2162" s="138" t="s">
        <v>10636</v>
      </c>
      <c r="D2162" s="138" t="s">
        <v>10636</v>
      </c>
      <c r="E2162" s="137" t="s">
        <v>8366</v>
      </c>
      <c r="F2162" s="139"/>
      <c r="G2162" s="136">
        <v>101302782</v>
      </c>
      <c r="H2162" s="136">
        <v>3</v>
      </c>
      <c r="J2162" s="136" t="s">
        <v>8367</v>
      </c>
      <c r="R2162" s="136" t="s">
        <v>10551</v>
      </c>
      <c r="S2162" s="136" t="s">
        <v>8367</v>
      </c>
      <c r="T2162" s="136" t="s">
        <v>10552</v>
      </c>
    </row>
    <row r="2163" spans="1:20" s="136" customFormat="1" ht="13.6" x14ac:dyDescent="0.2">
      <c r="A2163" s="136" t="s">
        <v>10546</v>
      </c>
      <c r="B2163" s="147">
        <v>15087</v>
      </c>
      <c r="C2163" s="138" t="s">
        <v>10637</v>
      </c>
      <c r="D2163" s="138" t="s">
        <v>10637</v>
      </c>
      <c r="E2163" s="137" t="s">
        <v>8366</v>
      </c>
      <c r="F2163" s="139"/>
      <c r="G2163" s="136">
        <v>88222461</v>
      </c>
      <c r="H2163" s="136">
        <v>3</v>
      </c>
      <c r="J2163" s="136" t="s">
        <v>8456</v>
      </c>
      <c r="R2163" s="136" t="s">
        <v>10555</v>
      </c>
      <c r="S2163" s="136" t="s">
        <v>8456</v>
      </c>
      <c r="T2163" s="136" t="s">
        <v>10556</v>
      </c>
    </row>
    <row r="2164" spans="1:20" s="136" customFormat="1" ht="13.6" x14ac:dyDescent="0.2">
      <c r="A2164" s="136" t="s">
        <v>10546</v>
      </c>
      <c r="B2164" s="147">
        <v>15088</v>
      </c>
      <c r="C2164" s="138" t="s">
        <v>10638</v>
      </c>
      <c r="D2164" s="138" t="s">
        <v>10638</v>
      </c>
      <c r="E2164" s="137" t="s">
        <v>8366</v>
      </c>
      <c r="F2164" s="139"/>
      <c r="G2164" s="136">
        <v>108639715</v>
      </c>
      <c r="H2164" s="136">
        <v>3</v>
      </c>
      <c r="J2164" s="136" t="s">
        <v>8367</v>
      </c>
      <c r="R2164" s="136" t="s">
        <v>10551</v>
      </c>
      <c r="S2164" s="136" t="s">
        <v>8367</v>
      </c>
      <c r="T2164" s="136" t="s">
        <v>10552</v>
      </c>
    </row>
    <row r="2165" spans="1:20" s="136" customFormat="1" ht="13.6" x14ac:dyDescent="0.2">
      <c r="A2165" s="136" t="s">
        <v>10546</v>
      </c>
      <c r="B2165" s="147">
        <v>15089</v>
      </c>
      <c r="C2165" s="138" t="s">
        <v>10639</v>
      </c>
      <c r="D2165" s="138" t="s">
        <v>10639</v>
      </c>
      <c r="E2165" s="137" t="s">
        <v>8366</v>
      </c>
      <c r="F2165" s="139"/>
      <c r="G2165" s="136">
        <v>52778809</v>
      </c>
      <c r="H2165" s="136">
        <v>3</v>
      </c>
      <c r="J2165" s="136" t="s">
        <v>8367</v>
      </c>
      <c r="R2165" s="136" t="s">
        <v>10551</v>
      </c>
      <c r="S2165" s="136" t="s">
        <v>8367</v>
      </c>
      <c r="T2165" s="136" t="s">
        <v>10552</v>
      </c>
    </row>
    <row r="2166" spans="1:20" s="136" customFormat="1" ht="13.6" x14ac:dyDescent="0.2">
      <c r="A2166" s="136" t="s">
        <v>10546</v>
      </c>
      <c r="B2166" s="147">
        <v>15090</v>
      </c>
      <c r="C2166" s="138" t="s">
        <v>10640</v>
      </c>
      <c r="D2166" s="138" t="s">
        <v>10640</v>
      </c>
      <c r="E2166" s="137" t="s">
        <v>8366</v>
      </c>
      <c r="F2166" s="139"/>
      <c r="G2166" s="136">
        <v>59168338</v>
      </c>
      <c r="H2166" s="136">
        <v>3</v>
      </c>
      <c r="J2166" s="136" t="s">
        <v>8367</v>
      </c>
    </row>
    <row r="2167" spans="1:20" s="136" customFormat="1" ht="13.6" x14ac:dyDescent="0.2">
      <c r="A2167" s="136" t="s">
        <v>10546</v>
      </c>
      <c r="B2167" s="147">
        <v>15091</v>
      </c>
      <c r="C2167" s="138" t="s">
        <v>10641</v>
      </c>
      <c r="D2167" s="138" t="s">
        <v>10641</v>
      </c>
      <c r="E2167" s="137" t="s">
        <v>8366</v>
      </c>
      <c r="F2167" s="139"/>
      <c r="G2167" s="136">
        <v>30347014</v>
      </c>
      <c r="H2167" s="136">
        <v>3</v>
      </c>
      <c r="J2167" s="136" t="s">
        <v>8456</v>
      </c>
    </row>
    <row r="2168" spans="1:20" s="136" customFormat="1" ht="13.6" x14ac:dyDescent="0.2">
      <c r="A2168" s="136" t="s">
        <v>10546</v>
      </c>
      <c r="B2168" s="147">
        <v>15092</v>
      </c>
      <c r="C2168" s="138" t="s">
        <v>10642</v>
      </c>
      <c r="D2168" s="138" t="s">
        <v>10642</v>
      </c>
      <c r="E2168" s="137" t="s">
        <v>8366</v>
      </c>
      <c r="F2168" s="139"/>
      <c r="G2168" s="136">
        <v>187267862</v>
      </c>
      <c r="H2168" s="136">
        <v>3</v>
      </c>
      <c r="J2168" s="136" t="s">
        <v>8456</v>
      </c>
    </row>
    <row r="2169" spans="1:20" s="136" customFormat="1" ht="13.6" x14ac:dyDescent="0.2">
      <c r="A2169" s="136" t="s">
        <v>10546</v>
      </c>
      <c r="B2169" s="147">
        <v>15093</v>
      </c>
      <c r="C2169" s="138" t="s">
        <v>10643</v>
      </c>
      <c r="D2169" s="138" t="s">
        <v>10643</v>
      </c>
      <c r="E2169" s="137" t="s">
        <v>8366</v>
      </c>
      <c r="F2169" s="139"/>
      <c r="G2169" s="136">
        <v>133285273</v>
      </c>
      <c r="H2169" s="136">
        <v>3</v>
      </c>
      <c r="J2169" s="136" t="s">
        <v>8367</v>
      </c>
    </row>
    <row r="2170" spans="1:20" s="136" customFormat="1" ht="13.6" x14ac:dyDescent="0.2">
      <c r="A2170" s="136" t="s">
        <v>10546</v>
      </c>
      <c r="B2170" s="147">
        <v>15901</v>
      </c>
      <c r="C2170" s="138" t="s">
        <v>10644</v>
      </c>
      <c r="D2170" s="138" t="s">
        <v>10644</v>
      </c>
      <c r="E2170" s="137" t="s">
        <v>8366</v>
      </c>
      <c r="F2170" s="139"/>
      <c r="G2170" s="136">
        <v>47190000</v>
      </c>
      <c r="H2170" s="136">
        <v>3</v>
      </c>
      <c r="J2170" s="136" t="s">
        <v>8456</v>
      </c>
    </row>
    <row r="2171" spans="1:20" s="136" customFormat="1" ht="13.6" x14ac:dyDescent="0.2">
      <c r="A2171" s="136" t="s">
        <v>10546</v>
      </c>
      <c r="B2171" s="147">
        <v>15902</v>
      </c>
      <c r="C2171" s="138" t="s">
        <v>10645</v>
      </c>
      <c r="D2171" s="138" t="s">
        <v>10645</v>
      </c>
      <c r="E2171" s="137" t="s">
        <v>8366</v>
      </c>
      <c r="F2171" s="139"/>
      <c r="G2171" s="136">
        <v>151623037</v>
      </c>
      <c r="H2171" s="136">
        <v>3</v>
      </c>
      <c r="J2171" s="136" t="s">
        <v>8367</v>
      </c>
      <c r="R2171" s="136" t="s">
        <v>10548</v>
      </c>
      <c r="S2171" s="136" t="s">
        <v>8367</v>
      </c>
      <c r="T2171" s="136" t="s">
        <v>10549</v>
      </c>
    </row>
    <row r="2172" spans="1:20" s="136" customFormat="1" ht="13.6" x14ac:dyDescent="0.2">
      <c r="A2172" s="136" t="s">
        <v>10646</v>
      </c>
      <c r="B2172" s="147">
        <v>16001</v>
      </c>
      <c r="C2172" s="138" t="s">
        <v>17045</v>
      </c>
      <c r="D2172" s="138" t="s">
        <v>17045</v>
      </c>
      <c r="E2172" s="137" t="s">
        <v>8366</v>
      </c>
      <c r="F2172" s="139"/>
      <c r="G2172" s="136">
        <v>63054700</v>
      </c>
      <c r="H2172" s="136">
        <v>3</v>
      </c>
      <c r="J2172" s="136" t="s">
        <v>8367</v>
      </c>
    </row>
    <row r="2173" spans="1:20" s="136" customFormat="1" ht="13.6" x14ac:dyDescent="0.2">
      <c r="A2173" s="136" t="s">
        <v>10646</v>
      </c>
      <c r="B2173" s="147">
        <v>16002</v>
      </c>
      <c r="C2173" s="138" t="s">
        <v>17123</v>
      </c>
      <c r="D2173" s="138" t="s">
        <v>17123</v>
      </c>
      <c r="E2173" s="137" t="s">
        <v>8366</v>
      </c>
      <c r="F2173" s="139"/>
      <c r="G2173" s="136">
        <v>22108156</v>
      </c>
      <c r="H2173" s="136">
        <v>3</v>
      </c>
      <c r="J2173" s="136" t="s">
        <v>8367</v>
      </c>
    </row>
    <row r="2174" spans="1:20" s="136" customFormat="1" ht="13.6" x14ac:dyDescent="0.2">
      <c r="A2174" s="136" t="s">
        <v>10646</v>
      </c>
      <c r="B2174" s="147">
        <v>16003</v>
      </c>
      <c r="C2174" s="138" t="s">
        <v>17079</v>
      </c>
      <c r="D2174" s="138" t="s">
        <v>17079</v>
      </c>
      <c r="E2174" s="137" t="s">
        <v>8366</v>
      </c>
      <c r="F2174" s="139"/>
      <c r="G2174" s="136">
        <v>119958570</v>
      </c>
      <c r="H2174" s="136">
        <v>3</v>
      </c>
      <c r="J2174" s="136" t="s">
        <v>8367</v>
      </c>
    </row>
    <row r="2175" spans="1:20" s="136" customFormat="1" ht="13.6" x14ac:dyDescent="0.2">
      <c r="A2175" s="136" t="s">
        <v>10646</v>
      </c>
      <c r="B2175" s="147">
        <v>16004</v>
      </c>
      <c r="C2175" s="138" t="s">
        <v>10647</v>
      </c>
      <c r="D2175" s="138" t="s">
        <v>10647</v>
      </c>
      <c r="E2175" s="137" t="s">
        <v>8366</v>
      </c>
      <c r="F2175" s="139"/>
      <c r="G2175" s="136">
        <v>55191371</v>
      </c>
      <c r="H2175" s="136">
        <v>3</v>
      </c>
      <c r="J2175" s="136" t="s">
        <v>8367</v>
      </c>
    </row>
    <row r="2176" spans="1:20" s="136" customFormat="1" ht="13.6" x14ac:dyDescent="0.2">
      <c r="A2176" s="136" t="s">
        <v>10646</v>
      </c>
      <c r="B2176" s="147">
        <v>16005</v>
      </c>
      <c r="C2176" s="138" t="s">
        <v>10648</v>
      </c>
      <c r="D2176" s="138" t="s">
        <v>10648</v>
      </c>
      <c r="E2176" s="137" t="s">
        <v>8366</v>
      </c>
      <c r="F2176" s="139"/>
      <c r="G2176" s="136">
        <v>40108203</v>
      </c>
      <c r="H2176" s="136">
        <v>3</v>
      </c>
      <c r="J2176" s="136" t="s">
        <v>8367</v>
      </c>
    </row>
    <row r="2177" spans="1:10" s="136" customFormat="1" ht="13.6" x14ac:dyDescent="0.2">
      <c r="A2177" s="136" t="s">
        <v>10646</v>
      </c>
      <c r="B2177" s="147">
        <v>16006</v>
      </c>
      <c r="C2177" s="138" t="s">
        <v>10649</v>
      </c>
      <c r="D2177" s="138" t="s">
        <v>10649</v>
      </c>
      <c r="E2177" s="137" t="s">
        <v>8366</v>
      </c>
      <c r="F2177" s="139"/>
      <c r="G2177" s="136">
        <v>38197158</v>
      </c>
      <c r="H2177" s="136">
        <v>3</v>
      </c>
      <c r="J2177" s="136" t="s">
        <v>8367</v>
      </c>
    </row>
    <row r="2178" spans="1:10" s="136" customFormat="1" ht="13.6" x14ac:dyDescent="0.2">
      <c r="A2178" s="136" t="s">
        <v>10646</v>
      </c>
      <c r="B2178" s="147">
        <v>16007</v>
      </c>
      <c r="C2178" s="138" t="s">
        <v>17124</v>
      </c>
      <c r="D2178" s="138" t="s">
        <v>17124</v>
      </c>
      <c r="E2178" s="137" t="s">
        <v>8366</v>
      </c>
      <c r="F2178" s="139"/>
      <c r="G2178" s="136">
        <v>100857946</v>
      </c>
      <c r="H2178" s="136">
        <v>3</v>
      </c>
      <c r="J2178" s="136" t="s">
        <v>8367</v>
      </c>
    </row>
    <row r="2179" spans="1:10" s="136" customFormat="1" ht="13.6" x14ac:dyDescent="0.2">
      <c r="A2179" s="136" t="s">
        <v>10646</v>
      </c>
      <c r="B2179" s="147">
        <v>16008</v>
      </c>
      <c r="C2179" s="138" t="s">
        <v>16988</v>
      </c>
      <c r="D2179" s="138" t="s">
        <v>16988</v>
      </c>
      <c r="E2179" s="137" t="s">
        <v>8366</v>
      </c>
      <c r="F2179" s="139"/>
      <c r="G2179" s="136">
        <v>69252475</v>
      </c>
      <c r="H2179" s="136">
        <v>3</v>
      </c>
      <c r="J2179" s="136" t="s">
        <v>8367</v>
      </c>
    </row>
    <row r="2180" spans="1:10" s="136" customFormat="1" ht="13.6" x14ac:dyDescent="0.2">
      <c r="A2180" s="136" t="s">
        <v>10646</v>
      </c>
      <c r="B2180" s="147">
        <v>16009</v>
      </c>
      <c r="C2180" s="138" t="s">
        <v>10650</v>
      </c>
      <c r="D2180" s="138" t="s">
        <v>10650</v>
      </c>
      <c r="E2180" s="137" t="s">
        <v>8366</v>
      </c>
      <c r="F2180" s="139"/>
      <c r="G2180" s="136">
        <v>57631818</v>
      </c>
      <c r="H2180" s="136">
        <v>3</v>
      </c>
      <c r="J2180" s="136" t="s">
        <v>8367</v>
      </c>
    </row>
    <row r="2181" spans="1:10" s="136" customFormat="1" ht="13.6" x14ac:dyDescent="0.2">
      <c r="A2181" s="136" t="s">
        <v>10646</v>
      </c>
      <c r="B2181" s="147">
        <v>16010</v>
      </c>
      <c r="C2181" s="138" t="s">
        <v>16989</v>
      </c>
      <c r="D2181" s="138" t="s">
        <v>16989</v>
      </c>
      <c r="E2181" s="137" t="s">
        <v>8366</v>
      </c>
      <c r="F2181" s="139"/>
      <c r="G2181" s="136">
        <v>46498166</v>
      </c>
      <c r="H2181" s="136">
        <v>3</v>
      </c>
      <c r="J2181" s="136" t="s">
        <v>8367</v>
      </c>
    </row>
    <row r="2182" spans="1:10" s="136" customFormat="1" ht="13.6" x14ac:dyDescent="0.2">
      <c r="A2182" s="136" t="s">
        <v>10646</v>
      </c>
      <c r="B2182" s="147">
        <v>16011</v>
      </c>
      <c r="C2182" s="138" t="s">
        <v>10651</v>
      </c>
      <c r="D2182" s="138" t="s">
        <v>10651</v>
      </c>
      <c r="E2182" s="137" t="s">
        <v>8366</v>
      </c>
      <c r="F2182" s="139"/>
      <c r="G2182" s="136">
        <v>27289978</v>
      </c>
      <c r="H2182" s="136">
        <v>3</v>
      </c>
      <c r="J2182" s="136" t="s">
        <v>8367</v>
      </c>
    </row>
    <row r="2183" spans="1:10" s="136" customFormat="1" ht="13.6" x14ac:dyDescent="0.2">
      <c r="A2183" s="136" t="s">
        <v>10646</v>
      </c>
      <c r="B2183" s="147">
        <v>16012</v>
      </c>
      <c r="C2183" s="138" t="s">
        <v>10652</v>
      </c>
      <c r="D2183" s="138" t="s">
        <v>10652</v>
      </c>
      <c r="E2183" s="137" t="s">
        <v>8366</v>
      </c>
      <c r="F2183" s="139"/>
      <c r="G2183" s="136">
        <v>42941809</v>
      </c>
      <c r="H2183" s="136">
        <v>3</v>
      </c>
      <c r="J2183" s="136" t="s">
        <v>8367</v>
      </c>
    </row>
    <row r="2184" spans="1:10" s="136" customFormat="1" ht="13.6" x14ac:dyDescent="0.2">
      <c r="A2184" s="136" t="s">
        <v>10646</v>
      </c>
      <c r="B2184" s="147">
        <v>16013</v>
      </c>
      <c r="C2184" s="138" t="s">
        <v>10653</v>
      </c>
      <c r="D2184" s="138" t="s">
        <v>10653</v>
      </c>
      <c r="E2184" s="137" t="s">
        <v>8366</v>
      </c>
      <c r="F2184" s="139"/>
      <c r="G2184" s="136">
        <v>41913576</v>
      </c>
      <c r="H2184" s="136">
        <v>3</v>
      </c>
      <c r="J2184" s="136" t="s">
        <v>8367</v>
      </c>
    </row>
    <row r="2185" spans="1:10" s="136" customFormat="1" ht="13.6" x14ac:dyDescent="0.2">
      <c r="A2185" s="136" t="s">
        <v>10646</v>
      </c>
      <c r="B2185" s="147">
        <v>16014</v>
      </c>
      <c r="C2185" s="138" t="s">
        <v>10654</v>
      </c>
      <c r="D2185" s="138" t="s">
        <v>10654</v>
      </c>
      <c r="E2185" s="137" t="s">
        <v>8366</v>
      </c>
      <c r="F2185" s="139"/>
      <c r="G2185" s="136">
        <v>105910235</v>
      </c>
      <c r="H2185" s="136">
        <v>3</v>
      </c>
      <c r="J2185" s="136" t="s">
        <v>8367</v>
      </c>
    </row>
    <row r="2186" spans="1:10" s="136" customFormat="1" ht="13.6" x14ac:dyDescent="0.2">
      <c r="A2186" s="136" t="s">
        <v>10646</v>
      </c>
      <c r="B2186" s="147">
        <v>16015</v>
      </c>
      <c r="C2186" s="138" t="s">
        <v>10655</v>
      </c>
      <c r="D2186" s="138" t="s">
        <v>10655</v>
      </c>
      <c r="E2186" s="137" t="s">
        <v>8366</v>
      </c>
      <c r="F2186" s="139"/>
      <c r="G2186" s="136">
        <v>64358014</v>
      </c>
      <c r="H2186" s="136">
        <v>3</v>
      </c>
      <c r="J2186" s="136" t="s">
        <v>8367</v>
      </c>
    </row>
    <row r="2187" spans="1:10" s="136" customFormat="1" ht="13.6" x14ac:dyDescent="0.2">
      <c r="A2187" s="136" t="s">
        <v>10646</v>
      </c>
      <c r="B2187" s="147">
        <v>16016</v>
      </c>
      <c r="C2187" s="138" t="s">
        <v>10656</v>
      </c>
      <c r="D2187" s="138" t="s">
        <v>10656</v>
      </c>
      <c r="E2187" s="137" t="s">
        <v>8366</v>
      </c>
      <c r="F2187" s="139"/>
      <c r="G2187" s="136">
        <v>63113661</v>
      </c>
      <c r="H2187" s="136">
        <v>3</v>
      </c>
      <c r="J2187" s="136" t="s">
        <v>8367</v>
      </c>
    </row>
    <row r="2188" spans="1:10" s="136" customFormat="1" ht="13.6" x14ac:dyDescent="0.2">
      <c r="A2188" s="136" t="s">
        <v>10646</v>
      </c>
      <c r="B2188" s="147">
        <v>16017</v>
      </c>
      <c r="C2188" s="138" t="s">
        <v>17080</v>
      </c>
      <c r="D2188" s="138" t="s">
        <v>17080</v>
      </c>
      <c r="E2188" s="137" t="s">
        <v>8366</v>
      </c>
      <c r="F2188" s="139"/>
      <c r="G2188" s="136">
        <v>95029159</v>
      </c>
      <c r="H2188" s="136">
        <v>3</v>
      </c>
      <c r="J2188" s="136" t="s">
        <v>8367</v>
      </c>
    </row>
    <row r="2189" spans="1:10" s="136" customFormat="1" ht="13.6" x14ac:dyDescent="0.2">
      <c r="A2189" s="136" t="s">
        <v>10646</v>
      </c>
      <c r="B2189" s="147">
        <v>16018</v>
      </c>
      <c r="C2189" s="138" t="s">
        <v>10657</v>
      </c>
      <c r="D2189" s="138" t="s">
        <v>10657</v>
      </c>
      <c r="E2189" s="137" t="s">
        <v>8366</v>
      </c>
      <c r="F2189" s="139"/>
      <c r="G2189" s="136">
        <v>47152632</v>
      </c>
      <c r="H2189" s="136">
        <v>3</v>
      </c>
      <c r="J2189" s="136" t="s">
        <v>8367</v>
      </c>
    </row>
    <row r="2190" spans="1:10" s="136" customFormat="1" ht="13.6" x14ac:dyDescent="0.2">
      <c r="A2190" s="136" t="s">
        <v>10646</v>
      </c>
      <c r="B2190" s="147">
        <v>16019</v>
      </c>
      <c r="C2190" s="138" t="s">
        <v>10658</v>
      </c>
      <c r="D2190" s="138" t="s">
        <v>10658</v>
      </c>
      <c r="E2190" s="137" t="s">
        <v>8366</v>
      </c>
      <c r="F2190" s="139"/>
      <c r="G2190" s="136">
        <v>91321287</v>
      </c>
      <c r="H2190" s="136">
        <v>3</v>
      </c>
      <c r="J2190" s="136" t="s">
        <v>8367</v>
      </c>
    </row>
    <row r="2191" spans="1:10" s="136" customFormat="1" ht="13.6" x14ac:dyDescent="0.2">
      <c r="A2191" s="136" t="s">
        <v>10646</v>
      </c>
      <c r="B2191" s="147">
        <v>16020</v>
      </c>
      <c r="C2191" s="138" t="s">
        <v>10659</v>
      </c>
      <c r="D2191" s="138" t="s">
        <v>10659</v>
      </c>
      <c r="E2191" s="137" t="s">
        <v>8366</v>
      </c>
      <c r="F2191" s="139"/>
      <c r="G2191" s="136">
        <v>19476673</v>
      </c>
      <c r="H2191" s="136">
        <v>3</v>
      </c>
      <c r="J2191" s="136" t="s">
        <v>8367</v>
      </c>
    </row>
    <row r="2192" spans="1:10" s="136" customFormat="1" ht="13.6" x14ac:dyDescent="0.2">
      <c r="A2192" s="136" t="s">
        <v>10646</v>
      </c>
      <c r="B2192" s="147">
        <v>16022</v>
      </c>
      <c r="C2192" s="138" t="s">
        <v>10660</v>
      </c>
      <c r="D2192" s="138" t="s">
        <v>10660</v>
      </c>
      <c r="E2192" s="137" t="s">
        <v>8366</v>
      </c>
      <c r="F2192" s="139"/>
      <c r="G2192" s="136">
        <v>40503350</v>
      </c>
      <c r="H2192" s="136">
        <v>3</v>
      </c>
      <c r="J2192" s="136" t="s">
        <v>8367</v>
      </c>
    </row>
    <row r="2193" spans="1:20" s="136" customFormat="1" ht="13.6" x14ac:dyDescent="0.2">
      <c r="A2193" s="136" t="s">
        <v>10646</v>
      </c>
      <c r="B2193" s="147">
        <v>16023</v>
      </c>
      <c r="C2193" s="138" t="s">
        <v>17081</v>
      </c>
      <c r="D2193" s="138" t="s">
        <v>17081</v>
      </c>
      <c r="E2193" s="137" t="s">
        <v>8366</v>
      </c>
      <c r="F2193" s="139"/>
      <c r="G2193" s="136">
        <v>39171100</v>
      </c>
      <c r="H2193" s="136">
        <v>3</v>
      </c>
      <c r="J2193" s="136" t="s">
        <v>8367</v>
      </c>
      <c r="R2193" s="136" t="s">
        <v>10661</v>
      </c>
      <c r="S2193" s="136" t="s">
        <v>8456</v>
      </c>
      <c r="T2193" s="136" t="s">
        <v>10662</v>
      </c>
    </row>
    <row r="2194" spans="1:20" s="136" customFormat="1" ht="13.6" x14ac:dyDescent="0.2">
      <c r="A2194" s="136" t="s">
        <v>10646</v>
      </c>
      <c r="B2194" s="147">
        <v>16024</v>
      </c>
      <c r="C2194" s="138" t="s">
        <v>10663</v>
      </c>
      <c r="D2194" s="138" t="s">
        <v>10663</v>
      </c>
      <c r="E2194" s="137" t="s">
        <v>8366</v>
      </c>
      <c r="F2194" s="139"/>
      <c r="G2194" s="136">
        <v>49610105.999999993</v>
      </c>
      <c r="H2194" s="136">
        <v>3</v>
      </c>
      <c r="J2194" s="136" t="s">
        <v>8367</v>
      </c>
    </row>
    <row r="2195" spans="1:20" s="136" customFormat="1" ht="13.6" x14ac:dyDescent="0.2">
      <c r="A2195" s="136" t="s">
        <v>10646</v>
      </c>
      <c r="B2195" s="147">
        <v>16025</v>
      </c>
      <c r="C2195" s="138" t="s">
        <v>10664</v>
      </c>
      <c r="D2195" s="138" t="s">
        <v>10664</v>
      </c>
      <c r="E2195" s="137" t="s">
        <v>8366</v>
      </c>
      <c r="F2195" s="139"/>
      <c r="G2195" s="136">
        <v>18557746</v>
      </c>
      <c r="H2195" s="136">
        <v>3</v>
      </c>
      <c r="J2195" s="136" t="s">
        <v>8367</v>
      </c>
    </row>
    <row r="2196" spans="1:20" s="136" customFormat="1" ht="13.6" x14ac:dyDescent="0.2">
      <c r="A2196" s="136" t="s">
        <v>10646</v>
      </c>
      <c r="B2196" s="147">
        <v>16026</v>
      </c>
      <c r="C2196" s="138" t="s">
        <v>10665</v>
      </c>
      <c r="D2196" s="138" t="s">
        <v>10665</v>
      </c>
      <c r="E2196" s="137" t="s">
        <v>8366</v>
      </c>
      <c r="F2196" s="139"/>
      <c r="G2196" s="136">
        <v>46360531</v>
      </c>
      <c r="H2196" s="136">
        <v>3</v>
      </c>
      <c r="J2196" s="136" t="s">
        <v>8367</v>
      </c>
    </row>
    <row r="2197" spans="1:20" s="136" customFormat="1" ht="13.6" x14ac:dyDescent="0.2">
      <c r="A2197" s="136" t="s">
        <v>10646</v>
      </c>
      <c r="B2197" s="147">
        <v>16027</v>
      </c>
      <c r="C2197" s="138" t="s">
        <v>10666</v>
      </c>
      <c r="D2197" s="138" t="s">
        <v>10666</v>
      </c>
      <c r="E2197" s="137" t="s">
        <v>8366</v>
      </c>
      <c r="F2197" s="139"/>
      <c r="G2197" s="136">
        <v>136808988</v>
      </c>
      <c r="H2197" s="136">
        <v>3</v>
      </c>
      <c r="J2197" s="136" t="s">
        <v>8367</v>
      </c>
    </row>
    <row r="2198" spans="1:20" s="136" customFormat="1" ht="13.6" x14ac:dyDescent="0.2">
      <c r="A2198" s="136" t="s">
        <v>10646</v>
      </c>
      <c r="B2198" s="147">
        <v>16029</v>
      </c>
      <c r="C2198" s="138" t="s">
        <v>17046</v>
      </c>
      <c r="D2198" s="138" t="s">
        <v>17046</v>
      </c>
      <c r="E2198" s="137" t="s">
        <v>8366</v>
      </c>
      <c r="F2198" s="139"/>
      <c r="G2198" s="136">
        <v>65252989</v>
      </c>
      <c r="H2198" s="136">
        <v>3</v>
      </c>
      <c r="J2198" s="136" t="s">
        <v>8367</v>
      </c>
    </row>
    <row r="2199" spans="1:20" s="136" customFormat="1" ht="13.6" x14ac:dyDescent="0.2">
      <c r="A2199" s="136" t="s">
        <v>10646</v>
      </c>
      <c r="B2199" s="147">
        <v>16030</v>
      </c>
      <c r="C2199" s="138" t="s">
        <v>10667</v>
      </c>
      <c r="D2199" s="138" t="s">
        <v>10667</v>
      </c>
      <c r="E2199" s="137" t="s">
        <v>8366</v>
      </c>
      <c r="F2199" s="139"/>
      <c r="G2199" s="136">
        <v>19628200</v>
      </c>
      <c r="H2199" s="136">
        <v>3</v>
      </c>
      <c r="J2199" s="136" t="s">
        <v>8367</v>
      </c>
    </row>
    <row r="2200" spans="1:20" s="136" customFormat="1" ht="13.6" x14ac:dyDescent="0.2">
      <c r="A2200" s="136" t="s">
        <v>10646</v>
      </c>
      <c r="B2200" s="147">
        <v>16031</v>
      </c>
      <c r="C2200" s="138" t="s">
        <v>10668</v>
      </c>
      <c r="D2200" s="138" t="s">
        <v>10668</v>
      </c>
      <c r="E2200" s="137" t="s">
        <v>8366</v>
      </c>
      <c r="F2200" s="139"/>
      <c r="G2200" s="136">
        <v>23379699.999999996</v>
      </c>
      <c r="H2200" s="136">
        <v>3</v>
      </c>
      <c r="J2200" s="136" t="s">
        <v>8367</v>
      </c>
    </row>
    <row r="2201" spans="1:20" s="136" customFormat="1" ht="13.6" x14ac:dyDescent="0.2">
      <c r="A2201" s="136" t="s">
        <v>10646</v>
      </c>
      <c r="B2201" s="147">
        <v>16032</v>
      </c>
      <c r="C2201" s="138" t="s">
        <v>17082</v>
      </c>
      <c r="D2201" s="138" t="s">
        <v>17082</v>
      </c>
      <c r="E2201" s="137" t="s">
        <v>8366</v>
      </c>
      <c r="F2201" s="139"/>
      <c r="G2201" s="136">
        <v>79727861</v>
      </c>
      <c r="H2201" s="136">
        <v>3</v>
      </c>
      <c r="J2201" s="136" t="s">
        <v>8367</v>
      </c>
    </row>
    <row r="2202" spans="1:20" s="136" customFormat="1" ht="13.6" x14ac:dyDescent="0.2">
      <c r="A2202" s="136" t="s">
        <v>10646</v>
      </c>
      <c r="B2202" s="147">
        <v>16033</v>
      </c>
      <c r="C2202" s="138" t="s">
        <v>10669</v>
      </c>
      <c r="D2202" s="138" t="s">
        <v>10669</v>
      </c>
      <c r="E2202" s="137" t="s">
        <v>8366</v>
      </c>
      <c r="F2202" s="139"/>
      <c r="G2202" s="136">
        <v>92930121</v>
      </c>
      <c r="H2202" s="136">
        <v>3</v>
      </c>
      <c r="J2202" s="136" t="s">
        <v>8367</v>
      </c>
    </row>
    <row r="2203" spans="1:20" s="136" customFormat="1" ht="13.6" x14ac:dyDescent="0.2">
      <c r="A2203" s="136" t="s">
        <v>10646</v>
      </c>
      <c r="B2203" s="147">
        <v>16034</v>
      </c>
      <c r="C2203" s="138" t="s">
        <v>10670</v>
      </c>
      <c r="D2203" s="138" t="s">
        <v>10670</v>
      </c>
      <c r="E2203" s="137" t="s">
        <v>8366</v>
      </c>
      <c r="F2203" s="139"/>
      <c r="G2203" s="136">
        <v>52233315</v>
      </c>
      <c r="H2203" s="136">
        <v>3</v>
      </c>
      <c r="J2203" s="136" t="s">
        <v>8367</v>
      </c>
    </row>
    <row r="2204" spans="1:20" s="136" customFormat="1" ht="13.6" x14ac:dyDescent="0.2">
      <c r="A2204" s="136" t="s">
        <v>10646</v>
      </c>
      <c r="B2204" s="147">
        <v>16035</v>
      </c>
      <c r="C2204" s="138" t="s">
        <v>10671</v>
      </c>
      <c r="D2204" s="138" t="s">
        <v>10671</v>
      </c>
      <c r="E2204" s="137" t="s">
        <v>8366</v>
      </c>
      <c r="F2204" s="139"/>
      <c r="G2204" s="136">
        <v>115004900</v>
      </c>
      <c r="H2204" s="136">
        <v>3</v>
      </c>
      <c r="J2204" s="136" t="s">
        <v>8367</v>
      </c>
    </row>
    <row r="2205" spans="1:20" s="136" customFormat="1" ht="13.6" x14ac:dyDescent="0.2">
      <c r="A2205" s="136" t="s">
        <v>10646</v>
      </c>
      <c r="B2205" s="147">
        <v>16036</v>
      </c>
      <c r="C2205" s="138" t="s">
        <v>10672</v>
      </c>
      <c r="D2205" s="138" t="s">
        <v>10672</v>
      </c>
      <c r="E2205" s="137" t="s">
        <v>8366</v>
      </c>
      <c r="F2205" s="139"/>
      <c r="G2205" s="136">
        <v>53022912</v>
      </c>
      <c r="H2205" s="136">
        <v>3</v>
      </c>
      <c r="J2205" s="136" t="s">
        <v>8367</v>
      </c>
    </row>
    <row r="2206" spans="1:20" s="136" customFormat="1" ht="13.6" x14ac:dyDescent="0.2">
      <c r="A2206" s="136" t="s">
        <v>10646</v>
      </c>
      <c r="B2206" s="147">
        <v>16038</v>
      </c>
      <c r="C2206" s="138" t="s">
        <v>10673</v>
      </c>
      <c r="D2206" s="138" t="s">
        <v>10673</v>
      </c>
      <c r="E2206" s="137" t="s">
        <v>8366</v>
      </c>
      <c r="F2206" s="139"/>
      <c r="G2206" s="136">
        <v>9005864</v>
      </c>
      <c r="H2206" s="136">
        <v>3</v>
      </c>
      <c r="J2206" s="136" t="s">
        <v>8367</v>
      </c>
    </row>
    <row r="2207" spans="1:20" s="136" customFormat="1" ht="13.6" x14ac:dyDescent="0.2">
      <c r="A2207" s="136" t="s">
        <v>10646</v>
      </c>
      <c r="B2207" s="147">
        <v>16039</v>
      </c>
      <c r="C2207" s="138" t="s">
        <v>17083</v>
      </c>
      <c r="D2207" s="138" t="s">
        <v>17083</v>
      </c>
      <c r="E2207" s="137" t="s">
        <v>8366</v>
      </c>
      <c r="F2207" s="139"/>
      <c r="G2207" s="136">
        <v>64156596</v>
      </c>
      <c r="H2207" s="136">
        <v>3</v>
      </c>
      <c r="J2207" s="136" t="s">
        <v>8367</v>
      </c>
    </row>
    <row r="2208" spans="1:20" s="136" customFormat="1" ht="13.6" x14ac:dyDescent="0.2">
      <c r="A2208" s="136" t="s">
        <v>10646</v>
      </c>
      <c r="B2208" s="147">
        <v>16040</v>
      </c>
      <c r="C2208" s="138" t="s">
        <v>10674</v>
      </c>
      <c r="D2208" s="138" t="s">
        <v>10674</v>
      </c>
      <c r="E2208" s="137" t="s">
        <v>8366</v>
      </c>
      <c r="F2208" s="139"/>
      <c r="G2208" s="136">
        <v>57717400</v>
      </c>
      <c r="H2208" s="136">
        <v>3</v>
      </c>
      <c r="J2208" s="136" t="s">
        <v>8367</v>
      </c>
      <c r="R2208" s="136" t="s">
        <v>10661</v>
      </c>
      <c r="S2208" s="136" t="s">
        <v>8456</v>
      </c>
      <c r="T2208" s="136" t="s">
        <v>10662</v>
      </c>
    </row>
    <row r="2209" spans="1:20" s="136" customFormat="1" ht="13.6" x14ac:dyDescent="0.2">
      <c r="A2209" s="136" t="s">
        <v>10646</v>
      </c>
      <c r="B2209" s="147">
        <v>16041</v>
      </c>
      <c r="C2209" s="138" t="s">
        <v>17047</v>
      </c>
      <c r="D2209" s="138" t="s">
        <v>17047</v>
      </c>
      <c r="E2209" s="137" t="s">
        <v>8366</v>
      </c>
      <c r="F2209" s="139"/>
      <c r="G2209" s="136">
        <v>88502805.000000015</v>
      </c>
      <c r="H2209" s="136">
        <v>3</v>
      </c>
      <c r="J2209" s="136" t="s">
        <v>8367</v>
      </c>
    </row>
    <row r="2210" spans="1:20" s="136" customFormat="1" ht="13.6" x14ac:dyDescent="0.2">
      <c r="A2210" s="136" t="s">
        <v>10646</v>
      </c>
      <c r="B2210" s="147">
        <v>16042</v>
      </c>
      <c r="C2210" s="138" t="s">
        <v>10675</v>
      </c>
      <c r="D2210" s="138" t="s">
        <v>10675</v>
      </c>
      <c r="E2210" s="137" t="s">
        <v>8366</v>
      </c>
      <c r="F2210" s="139"/>
      <c r="G2210" s="136">
        <v>172409792.00000003</v>
      </c>
      <c r="H2210" s="136">
        <v>3</v>
      </c>
      <c r="J2210" s="136" t="s">
        <v>8367</v>
      </c>
    </row>
    <row r="2211" spans="1:20" s="136" customFormat="1" ht="13.6" x14ac:dyDescent="0.2">
      <c r="A2211" s="136" t="s">
        <v>10646</v>
      </c>
      <c r="B2211" s="147">
        <v>16043</v>
      </c>
      <c r="C2211" s="138" t="s">
        <v>10676</v>
      </c>
      <c r="D2211" s="138" t="s">
        <v>10676</v>
      </c>
      <c r="E2211" s="137" t="s">
        <v>8366</v>
      </c>
      <c r="F2211" s="139"/>
      <c r="G2211" s="136">
        <v>54343429</v>
      </c>
      <c r="H2211" s="136">
        <v>3</v>
      </c>
      <c r="J2211" s="136" t="s">
        <v>8367</v>
      </c>
    </row>
    <row r="2212" spans="1:20" s="136" customFormat="1" ht="13.6" x14ac:dyDescent="0.2">
      <c r="A2212" s="136" t="s">
        <v>10646</v>
      </c>
      <c r="B2212" s="147">
        <v>16044</v>
      </c>
      <c r="C2212" s="138" t="s">
        <v>10677</v>
      </c>
      <c r="D2212" s="138" t="s">
        <v>10677</v>
      </c>
      <c r="E2212" s="137" t="s">
        <v>8366</v>
      </c>
      <c r="F2212" s="139"/>
      <c r="G2212" s="136">
        <v>38026982</v>
      </c>
      <c r="H2212" s="136">
        <v>3</v>
      </c>
      <c r="J2212" s="136" t="s">
        <v>8367</v>
      </c>
    </row>
    <row r="2213" spans="1:20" s="136" customFormat="1" ht="13.6" x14ac:dyDescent="0.2">
      <c r="A2213" s="136" t="s">
        <v>10646</v>
      </c>
      <c r="B2213" s="147">
        <v>16045</v>
      </c>
      <c r="C2213" s="138" t="s">
        <v>10678</v>
      </c>
      <c r="D2213" s="138" t="s">
        <v>10678</v>
      </c>
      <c r="E2213" s="137" t="s">
        <v>8366</v>
      </c>
      <c r="F2213" s="139"/>
      <c r="G2213" s="136">
        <v>60947479.999999993</v>
      </c>
      <c r="H2213" s="136">
        <v>3</v>
      </c>
      <c r="J2213" s="136" t="s">
        <v>8367</v>
      </c>
    </row>
    <row r="2214" spans="1:20" s="136" customFormat="1" ht="13.6" x14ac:dyDescent="0.2">
      <c r="A2214" s="136" t="s">
        <v>10646</v>
      </c>
      <c r="B2214" s="147">
        <v>16046</v>
      </c>
      <c r="C2214" s="138" t="s">
        <v>10679</v>
      </c>
      <c r="D2214" s="138" t="s">
        <v>10679</v>
      </c>
      <c r="E2214" s="137" t="s">
        <v>8366</v>
      </c>
      <c r="F2214" s="139"/>
      <c r="G2214" s="136">
        <v>89754500</v>
      </c>
      <c r="H2214" s="136">
        <v>3</v>
      </c>
      <c r="J2214" s="136" t="s">
        <v>8367</v>
      </c>
    </row>
    <row r="2215" spans="1:20" s="136" customFormat="1" ht="13.6" x14ac:dyDescent="0.2">
      <c r="A2215" s="136" t="s">
        <v>10646</v>
      </c>
      <c r="B2215" s="147">
        <v>16047</v>
      </c>
      <c r="C2215" s="138" t="s">
        <v>10680</v>
      </c>
      <c r="D2215" s="138" t="s">
        <v>10680</v>
      </c>
      <c r="E2215" s="137" t="s">
        <v>8366</v>
      </c>
      <c r="F2215" s="139"/>
      <c r="G2215" s="136">
        <v>42715555.000000007</v>
      </c>
      <c r="H2215" s="136">
        <v>3</v>
      </c>
      <c r="J2215" s="136" t="s">
        <v>8367</v>
      </c>
    </row>
    <row r="2216" spans="1:20" s="136" customFormat="1" ht="13.6" x14ac:dyDescent="0.2">
      <c r="A2216" s="136" t="s">
        <v>10646</v>
      </c>
      <c r="B2216" s="147">
        <v>16048</v>
      </c>
      <c r="C2216" s="138" t="s">
        <v>10681</v>
      </c>
      <c r="D2216" s="138" t="s">
        <v>10681</v>
      </c>
      <c r="E2216" s="137" t="s">
        <v>8366</v>
      </c>
      <c r="F2216" s="139"/>
      <c r="G2216" s="136">
        <v>40518883</v>
      </c>
      <c r="H2216" s="136">
        <v>3</v>
      </c>
      <c r="J2216" s="136" t="s">
        <v>8367</v>
      </c>
    </row>
    <row r="2217" spans="1:20" s="136" customFormat="1" ht="13.6" x14ac:dyDescent="0.2">
      <c r="A2217" s="136" t="s">
        <v>10646</v>
      </c>
      <c r="B2217" s="147">
        <v>16049</v>
      </c>
      <c r="C2217" s="138" t="s">
        <v>10682</v>
      </c>
      <c r="D2217" s="138" t="s">
        <v>10682</v>
      </c>
      <c r="E2217" s="137" t="s">
        <v>8366</v>
      </c>
      <c r="F2217" s="139"/>
      <c r="G2217" s="136">
        <v>36102743</v>
      </c>
      <c r="H2217" s="136">
        <v>3</v>
      </c>
      <c r="J2217" s="136" t="s">
        <v>8367</v>
      </c>
    </row>
    <row r="2218" spans="1:20" s="136" customFormat="1" ht="13.6" x14ac:dyDescent="0.2">
      <c r="A2218" s="136" t="s">
        <v>10646</v>
      </c>
      <c r="B2218" s="147">
        <v>16050</v>
      </c>
      <c r="C2218" s="138" t="s">
        <v>10683</v>
      </c>
      <c r="D2218" s="138" t="s">
        <v>10683</v>
      </c>
      <c r="E2218" s="137" t="s">
        <v>8366</v>
      </c>
      <c r="F2218" s="139"/>
      <c r="G2218" s="136">
        <v>73628267</v>
      </c>
      <c r="H2218" s="136">
        <v>3</v>
      </c>
      <c r="J2218" s="136" t="s">
        <v>8367</v>
      </c>
    </row>
    <row r="2219" spans="1:20" s="136" customFormat="1" ht="13.6" x14ac:dyDescent="0.2">
      <c r="A2219" s="136" t="s">
        <v>10646</v>
      </c>
      <c r="B2219" s="147">
        <v>16051</v>
      </c>
      <c r="C2219" s="138" t="s">
        <v>10684</v>
      </c>
      <c r="D2219" s="138" t="s">
        <v>10684</v>
      </c>
      <c r="E2219" s="137" t="s">
        <v>8366</v>
      </c>
      <c r="F2219" s="139"/>
      <c r="G2219" s="136">
        <v>33574959</v>
      </c>
      <c r="H2219" s="136">
        <v>3</v>
      </c>
      <c r="J2219" s="136" t="s">
        <v>8367</v>
      </c>
    </row>
    <row r="2220" spans="1:20" s="136" customFormat="1" ht="13.6" x14ac:dyDescent="0.2">
      <c r="A2220" s="136" t="s">
        <v>10646</v>
      </c>
      <c r="B2220" s="147">
        <v>16052</v>
      </c>
      <c r="C2220" s="138" t="s">
        <v>10685</v>
      </c>
      <c r="D2220" s="138" t="s">
        <v>10685</v>
      </c>
      <c r="E2220" s="137" t="s">
        <v>8366</v>
      </c>
      <c r="F2220" s="139"/>
      <c r="G2220" s="136">
        <v>86960777</v>
      </c>
      <c r="H2220" s="136">
        <v>3</v>
      </c>
      <c r="J2220" s="136" t="s">
        <v>8367</v>
      </c>
    </row>
    <row r="2221" spans="1:20" s="136" customFormat="1" ht="13.6" x14ac:dyDescent="0.2">
      <c r="A2221" s="136" t="s">
        <v>10646</v>
      </c>
      <c r="B2221" s="147">
        <v>16053</v>
      </c>
      <c r="C2221" s="138" t="s">
        <v>10686</v>
      </c>
      <c r="D2221" s="138" t="s">
        <v>10686</v>
      </c>
      <c r="E2221" s="137" t="s">
        <v>8366</v>
      </c>
      <c r="F2221" s="139"/>
      <c r="G2221" s="136">
        <v>76165800</v>
      </c>
      <c r="H2221" s="136">
        <v>3</v>
      </c>
      <c r="J2221" s="136" t="s">
        <v>8367</v>
      </c>
      <c r="R2221" s="136" t="s">
        <v>10661</v>
      </c>
      <c r="S2221" s="136" t="s">
        <v>8456</v>
      </c>
      <c r="T2221" s="136" t="s">
        <v>10662</v>
      </c>
    </row>
    <row r="2222" spans="1:20" s="136" customFormat="1" ht="13.6" x14ac:dyDescent="0.2">
      <c r="A2222" s="136" t="s">
        <v>10646</v>
      </c>
      <c r="B2222" s="147">
        <v>16055</v>
      </c>
      <c r="C2222" s="138" t="s">
        <v>17084</v>
      </c>
      <c r="D2222" s="138" t="s">
        <v>17084</v>
      </c>
      <c r="E2222" s="137" t="s">
        <v>8366</v>
      </c>
      <c r="F2222" s="139"/>
      <c r="G2222" s="136">
        <v>100652589</v>
      </c>
      <c r="H2222" s="136">
        <v>3</v>
      </c>
      <c r="J2222" s="136" t="s">
        <v>8367</v>
      </c>
    </row>
    <row r="2223" spans="1:20" s="136" customFormat="1" ht="13.6" x14ac:dyDescent="0.2">
      <c r="A2223" s="136" t="s">
        <v>10646</v>
      </c>
      <c r="B2223" s="147">
        <v>16056</v>
      </c>
      <c r="C2223" s="138" t="s">
        <v>10687</v>
      </c>
      <c r="D2223" s="138" t="s">
        <v>10687</v>
      </c>
      <c r="E2223" s="137" t="s">
        <v>8366</v>
      </c>
      <c r="F2223" s="139"/>
      <c r="G2223" s="136">
        <v>97505583</v>
      </c>
      <c r="H2223" s="136">
        <v>3</v>
      </c>
      <c r="J2223" s="136" t="s">
        <v>8367</v>
      </c>
    </row>
    <row r="2224" spans="1:20" s="136" customFormat="1" ht="13.6" x14ac:dyDescent="0.2">
      <c r="A2224" s="136" t="s">
        <v>10646</v>
      </c>
      <c r="B2224" s="147">
        <v>16057</v>
      </c>
      <c r="C2224" s="138" t="s">
        <v>10688</v>
      </c>
      <c r="D2224" s="138" t="s">
        <v>10688</v>
      </c>
      <c r="E2224" s="137" t="s">
        <v>8366</v>
      </c>
      <c r="F2224" s="139"/>
      <c r="G2224" s="136">
        <v>71467227</v>
      </c>
      <c r="H2224" s="136">
        <v>3</v>
      </c>
      <c r="J2224" s="136" t="s">
        <v>8367</v>
      </c>
    </row>
    <row r="2225" spans="1:20" s="136" customFormat="1" ht="13.6" x14ac:dyDescent="0.2">
      <c r="A2225" s="136" t="s">
        <v>10646</v>
      </c>
      <c r="B2225" s="147">
        <v>16058</v>
      </c>
      <c r="C2225" s="138" t="s">
        <v>10689</v>
      </c>
      <c r="D2225" s="138" t="s">
        <v>10689</v>
      </c>
      <c r="E2225" s="137" t="s">
        <v>8366</v>
      </c>
      <c r="F2225" s="139"/>
      <c r="G2225" s="136">
        <v>29053222</v>
      </c>
      <c r="H2225" s="136">
        <v>3</v>
      </c>
      <c r="J2225" s="136" t="s">
        <v>8367</v>
      </c>
    </row>
    <row r="2226" spans="1:20" s="136" customFormat="1" ht="13.6" x14ac:dyDescent="0.2">
      <c r="A2226" s="136" t="s">
        <v>10646</v>
      </c>
      <c r="B2226" s="147">
        <v>16060</v>
      </c>
      <c r="C2226" s="138" t="s">
        <v>17048</v>
      </c>
      <c r="D2226" s="138" t="s">
        <v>17048</v>
      </c>
      <c r="E2226" s="137" t="s">
        <v>8366</v>
      </c>
      <c r="F2226" s="139"/>
      <c r="G2226" s="136">
        <v>46760962</v>
      </c>
      <c r="H2226" s="136">
        <v>3</v>
      </c>
      <c r="J2226" s="136" t="s">
        <v>8367</v>
      </c>
    </row>
    <row r="2227" spans="1:20" s="136" customFormat="1" ht="13.6" x14ac:dyDescent="0.2">
      <c r="A2227" s="136" t="s">
        <v>10646</v>
      </c>
      <c r="B2227" s="147">
        <v>16061</v>
      </c>
      <c r="C2227" s="138" t="s">
        <v>10690</v>
      </c>
      <c r="D2227" s="138" t="s">
        <v>10690</v>
      </c>
      <c r="E2227" s="137" t="s">
        <v>8366</v>
      </c>
      <c r="F2227" s="139"/>
      <c r="G2227" s="136">
        <v>30278184</v>
      </c>
      <c r="H2227" s="136">
        <v>3</v>
      </c>
      <c r="J2227" s="136" t="s">
        <v>8367</v>
      </c>
    </row>
    <row r="2228" spans="1:20" s="136" customFormat="1" ht="13.6" x14ac:dyDescent="0.2">
      <c r="A2228" s="136" t="s">
        <v>10646</v>
      </c>
      <c r="B2228" s="147">
        <v>16062</v>
      </c>
      <c r="C2228" s="138" t="s">
        <v>10691</v>
      </c>
      <c r="D2228" s="138" t="s">
        <v>10691</v>
      </c>
      <c r="E2228" s="137" t="s">
        <v>8366</v>
      </c>
      <c r="F2228" s="139"/>
      <c r="G2228" s="136">
        <v>38685598</v>
      </c>
      <c r="H2228" s="136">
        <v>3</v>
      </c>
      <c r="J2228" s="136" t="s">
        <v>8367</v>
      </c>
    </row>
    <row r="2229" spans="1:20" s="136" customFormat="1" ht="13.6" x14ac:dyDescent="0.2">
      <c r="A2229" s="136" t="s">
        <v>10646</v>
      </c>
      <c r="B2229" s="147">
        <v>16063</v>
      </c>
      <c r="C2229" s="138" t="s">
        <v>10692</v>
      </c>
      <c r="D2229" s="138" t="s">
        <v>10692</v>
      </c>
      <c r="E2229" s="137" t="s">
        <v>8366</v>
      </c>
      <c r="F2229" s="139"/>
      <c r="G2229" s="136">
        <v>8202465</v>
      </c>
      <c r="H2229" s="136">
        <v>3</v>
      </c>
      <c r="J2229" s="136" t="s">
        <v>8367</v>
      </c>
    </row>
    <row r="2230" spans="1:20" s="136" customFormat="1" ht="13.6" x14ac:dyDescent="0.2">
      <c r="A2230" s="136" t="s">
        <v>10646</v>
      </c>
      <c r="B2230" s="147">
        <v>16064</v>
      </c>
      <c r="C2230" s="138" t="s">
        <v>10693</v>
      </c>
      <c r="D2230" s="138" t="s">
        <v>10693</v>
      </c>
      <c r="E2230" s="137" t="s">
        <v>8366</v>
      </c>
      <c r="F2230" s="139"/>
      <c r="G2230" s="136">
        <v>110875305.00000001</v>
      </c>
      <c r="H2230" s="136">
        <v>3</v>
      </c>
      <c r="J2230" s="136" t="s">
        <v>8367</v>
      </c>
    </row>
    <row r="2231" spans="1:20" s="136" customFormat="1" ht="13.6" x14ac:dyDescent="0.2">
      <c r="A2231" s="136" t="s">
        <v>10646</v>
      </c>
      <c r="B2231" s="147">
        <v>16065</v>
      </c>
      <c r="C2231" s="138" t="s">
        <v>10694</v>
      </c>
      <c r="D2231" s="138" t="s">
        <v>10694</v>
      </c>
      <c r="E2231" s="137" t="s">
        <v>8366</v>
      </c>
      <c r="F2231" s="139"/>
      <c r="G2231" s="136">
        <v>68211270</v>
      </c>
      <c r="H2231" s="136">
        <v>3</v>
      </c>
      <c r="J2231" s="136" t="s">
        <v>8367</v>
      </c>
    </row>
    <row r="2232" spans="1:20" s="136" customFormat="1" ht="13.6" x14ac:dyDescent="0.2">
      <c r="A2232" s="136" t="s">
        <v>10646</v>
      </c>
      <c r="B2232" s="147">
        <v>16066</v>
      </c>
      <c r="C2232" s="138" t="s">
        <v>10695</v>
      </c>
      <c r="D2232" s="138" t="s">
        <v>10695</v>
      </c>
      <c r="E2232" s="137" t="s">
        <v>8366</v>
      </c>
      <c r="F2232" s="139"/>
      <c r="G2232" s="136">
        <v>49618781</v>
      </c>
      <c r="H2232" s="136">
        <v>3</v>
      </c>
      <c r="J2232" s="136" t="s">
        <v>8367</v>
      </c>
    </row>
    <row r="2233" spans="1:20" s="136" customFormat="1" ht="13.6" x14ac:dyDescent="0.2">
      <c r="A2233" s="136" t="s">
        <v>10646</v>
      </c>
      <c r="B2233" s="147">
        <v>16067</v>
      </c>
      <c r="C2233" s="138" t="s">
        <v>17085</v>
      </c>
      <c r="D2233" s="138" t="s">
        <v>17085</v>
      </c>
      <c r="E2233" s="137" t="s">
        <v>8366</v>
      </c>
      <c r="F2233" s="139"/>
      <c r="G2233" s="136">
        <v>43619603</v>
      </c>
      <c r="H2233" s="136">
        <v>3</v>
      </c>
      <c r="J2233" s="136" t="s">
        <v>8367</v>
      </c>
    </row>
    <row r="2234" spans="1:20" s="136" customFormat="1" ht="13.6" x14ac:dyDescent="0.2">
      <c r="A2234" s="136" t="s">
        <v>10646</v>
      </c>
      <c r="B2234" s="147">
        <v>16068</v>
      </c>
      <c r="C2234" s="138" t="s">
        <v>10697</v>
      </c>
      <c r="D2234" s="138" t="s">
        <v>10697</v>
      </c>
      <c r="E2234" s="137" t="s">
        <v>8366</v>
      </c>
      <c r="F2234" s="139"/>
      <c r="G2234" s="136">
        <v>27701524</v>
      </c>
      <c r="H2234" s="136">
        <v>3</v>
      </c>
      <c r="J2234" s="136" t="s">
        <v>8367</v>
      </c>
    </row>
    <row r="2235" spans="1:20" s="136" customFormat="1" ht="13.6" x14ac:dyDescent="0.2">
      <c r="A2235" s="136" t="s">
        <v>10646</v>
      </c>
      <c r="B2235" s="147">
        <v>16070</v>
      </c>
      <c r="C2235" s="138" t="s">
        <v>10698</v>
      </c>
      <c r="D2235" s="138" t="s">
        <v>10698</v>
      </c>
      <c r="E2235" s="137" t="s">
        <v>8366</v>
      </c>
      <c r="F2235" s="139"/>
      <c r="G2235" s="136">
        <v>30368800</v>
      </c>
      <c r="H2235" s="136">
        <v>3</v>
      </c>
      <c r="J2235" s="136" t="s">
        <v>8367</v>
      </c>
    </row>
    <row r="2236" spans="1:20" s="136" customFormat="1" ht="13.6" x14ac:dyDescent="0.2">
      <c r="A2236" s="136" t="s">
        <v>10646</v>
      </c>
      <c r="B2236" s="147">
        <v>16071</v>
      </c>
      <c r="C2236" s="138" t="s">
        <v>16990</v>
      </c>
      <c r="D2236" s="138" t="s">
        <v>16990</v>
      </c>
      <c r="E2236" s="137" t="s">
        <v>8366</v>
      </c>
      <c r="F2236" s="139"/>
      <c r="G2236" s="136">
        <v>12431747</v>
      </c>
      <c r="H2236" s="136">
        <v>3</v>
      </c>
      <c r="J2236" s="136" t="s">
        <v>8367</v>
      </c>
    </row>
    <row r="2237" spans="1:20" s="136" customFormat="1" ht="13.6" x14ac:dyDescent="0.2">
      <c r="A2237" s="136" t="s">
        <v>10646</v>
      </c>
      <c r="B2237" s="147">
        <v>16072</v>
      </c>
      <c r="C2237" s="138" t="s">
        <v>10699</v>
      </c>
      <c r="D2237" s="138" t="s">
        <v>10699</v>
      </c>
      <c r="E2237" s="137" t="s">
        <v>8366</v>
      </c>
      <c r="F2237" s="139"/>
      <c r="G2237" s="136">
        <v>82212672</v>
      </c>
      <c r="H2237" s="136">
        <v>3</v>
      </c>
      <c r="J2237" s="136" t="s">
        <v>8367</v>
      </c>
    </row>
    <row r="2238" spans="1:20" s="136" customFormat="1" ht="13.6" x14ac:dyDescent="0.2">
      <c r="A2238" s="136" t="s">
        <v>10646</v>
      </c>
      <c r="B2238" s="147">
        <v>16073</v>
      </c>
      <c r="C2238" s="138" t="s">
        <v>10700</v>
      </c>
      <c r="D2238" s="138" t="s">
        <v>10700</v>
      </c>
      <c r="E2238" s="137" t="s">
        <v>8366</v>
      </c>
      <c r="F2238" s="139"/>
      <c r="G2238" s="136">
        <v>55485426</v>
      </c>
      <c r="H2238" s="136">
        <v>3</v>
      </c>
      <c r="J2238" s="136" t="s">
        <v>8367</v>
      </c>
    </row>
    <row r="2239" spans="1:20" s="136" customFormat="1" ht="13.6" x14ac:dyDescent="0.2">
      <c r="A2239" s="136" t="s">
        <v>10646</v>
      </c>
      <c r="B2239" s="147">
        <v>16074</v>
      </c>
      <c r="C2239" s="138" t="s">
        <v>10701</v>
      </c>
      <c r="D2239" s="138" t="s">
        <v>10701</v>
      </c>
      <c r="E2239" s="137" t="s">
        <v>8366</v>
      </c>
      <c r="F2239" s="139"/>
      <c r="G2239" s="136">
        <v>71702900</v>
      </c>
      <c r="H2239" s="136">
        <v>3</v>
      </c>
      <c r="J2239" s="136" t="s">
        <v>8367</v>
      </c>
    </row>
    <row r="2240" spans="1:20" s="136" customFormat="1" ht="13.6" x14ac:dyDescent="0.2">
      <c r="A2240" s="136" t="s">
        <v>10646</v>
      </c>
      <c r="B2240" s="147">
        <v>16078</v>
      </c>
      <c r="C2240" s="138" t="s">
        <v>10662</v>
      </c>
      <c r="D2240" s="138" t="s">
        <v>10662</v>
      </c>
      <c r="E2240" s="137" t="s">
        <v>8366</v>
      </c>
      <c r="F2240" s="139"/>
      <c r="G2240" s="136">
        <v>910599200</v>
      </c>
      <c r="H2240" s="136">
        <v>1</v>
      </c>
      <c r="J2240" s="136" t="s">
        <v>8367</v>
      </c>
      <c r="L2240" s="136" t="s">
        <v>10702</v>
      </c>
      <c r="M2240" s="136" t="s">
        <v>8456</v>
      </c>
      <c r="N2240" s="136" t="s">
        <v>10662</v>
      </c>
      <c r="R2240" s="136" t="s">
        <v>10661</v>
      </c>
      <c r="S2240" s="136" t="s">
        <v>8456</v>
      </c>
      <c r="T2240" s="136" t="s">
        <v>10662</v>
      </c>
    </row>
    <row r="2241" spans="1:10" s="136" customFormat="1" ht="13.6" x14ac:dyDescent="0.2">
      <c r="A2241" s="136" t="s">
        <v>10646</v>
      </c>
      <c r="B2241" s="147">
        <v>16079</v>
      </c>
      <c r="C2241" s="138" t="s">
        <v>10703</v>
      </c>
      <c r="D2241" s="138" t="s">
        <v>10703</v>
      </c>
      <c r="E2241" s="137" t="s">
        <v>8366</v>
      </c>
      <c r="F2241" s="139"/>
      <c r="G2241" s="136">
        <v>28201387</v>
      </c>
      <c r="H2241" s="136">
        <v>3</v>
      </c>
      <c r="J2241" s="136" t="s">
        <v>8367</v>
      </c>
    </row>
    <row r="2242" spans="1:10" s="136" customFormat="1" ht="13.6" x14ac:dyDescent="0.2">
      <c r="A2242" s="136" t="s">
        <v>10646</v>
      </c>
      <c r="B2242" s="147">
        <v>16081</v>
      </c>
      <c r="C2242" s="138" t="s">
        <v>10704</v>
      </c>
      <c r="D2242" s="138" t="s">
        <v>10704</v>
      </c>
      <c r="E2242" s="137" t="s">
        <v>8366</v>
      </c>
      <c r="F2242" s="139"/>
      <c r="G2242" s="136">
        <v>39580400</v>
      </c>
      <c r="H2242" s="136">
        <v>3</v>
      </c>
      <c r="J2242" s="136" t="s">
        <v>8367</v>
      </c>
    </row>
    <row r="2243" spans="1:10" s="136" customFormat="1" ht="13.6" x14ac:dyDescent="0.2">
      <c r="A2243" s="136" t="s">
        <v>10646</v>
      </c>
      <c r="B2243" s="147">
        <v>16082</v>
      </c>
      <c r="C2243" s="138" t="s">
        <v>17049</v>
      </c>
      <c r="D2243" s="138" t="s">
        <v>17049</v>
      </c>
      <c r="E2243" s="137" t="s">
        <v>8366</v>
      </c>
      <c r="F2243" s="139"/>
      <c r="G2243" s="136">
        <v>165346788.00000003</v>
      </c>
      <c r="H2243" s="136">
        <v>3</v>
      </c>
      <c r="J2243" s="136" t="s">
        <v>8367</v>
      </c>
    </row>
    <row r="2244" spans="1:10" s="136" customFormat="1" ht="13.6" x14ac:dyDescent="0.2">
      <c r="A2244" s="136" t="s">
        <v>10646</v>
      </c>
      <c r="B2244" s="147">
        <v>16083</v>
      </c>
      <c r="C2244" s="138" t="s">
        <v>10705</v>
      </c>
      <c r="D2244" s="138" t="s">
        <v>10705</v>
      </c>
      <c r="E2244" s="137" t="s">
        <v>8366</v>
      </c>
      <c r="F2244" s="139"/>
      <c r="G2244" s="136">
        <v>59897463</v>
      </c>
      <c r="H2244" s="136">
        <v>3</v>
      </c>
      <c r="J2244" s="136" t="s">
        <v>8367</v>
      </c>
    </row>
    <row r="2245" spans="1:10" s="136" customFormat="1" ht="13.6" x14ac:dyDescent="0.2">
      <c r="A2245" s="136" t="s">
        <v>10646</v>
      </c>
      <c r="B2245" s="147">
        <v>16084</v>
      </c>
      <c r="C2245" s="138" t="s">
        <v>10706</v>
      </c>
      <c r="D2245" s="138" t="s">
        <v>10706</v>
      </c>
      <c r="E2245" s="137" t="s">
        <v>8366</v>
      </c>
      <c r="F2245" s="139"/>
      <c r="G2245" s="136">
        <v>31903800</v>
      </c>
      <c r="H2245" s="136">
        <v>3</v>
      </c>
      <c r="J2245" s="136" t="s">
        <v>8367</v>
      </c>
    </row>
    <row r="2246" spans="1:10" s="136" customFormat="1" ht="13.6" x14ac:dyDescent="0.2">
      <c r="A2246" s="136" t="s">
        <v>10646</v>
      </c>
      <c r="B2246" s="147">
        <v>16085</v>
      </c>
      <c r="C2246" s="138" t="s">
        <v>10707</v>
      </c>
      <c r="D2246" s="138" t="s">
        <v>10707</v>
      </c>
      <c r="E2246" s="137" t="s">
        <v>8366</v>
      </c>
      <c r="F2246" s="139"/>
      <c r="G2246" s="136">
        <v>34568624</v>
      </c>
      <c r="H2246" s="136">
        <v>3</v>
      </c>
      <c r="J2246" s="136" t="s">
        <v>8367</v>
      </c>
    </row>
    <row r="2247" spans="1:10" s="136" customFormat="1" ht="13.6" x14ac:dyDescent="0.2">
      <c r="A2247" s="136" t="s">
        <v>10646</v>
      </c>
      <c r="B2247" s="147">
        <v>16086</v>
      </c>
      <c r="C2247" s="138" t="s">
        <v>10708</v>
      </c>
      <c r="D2247" s="138" t="s">
        <v>10708</v>
      </c>
      <c r="E2247" s="137" t="s">
        <v>8366</v>
      </c>
      <c r="F2247" s="139"/>
      <c r="G2247" s="136">
        <v>63717404</v>
      </c>
      <c r="H2247" s="136">
        <v>3</v>
      </c>
      <c r="J2247" s="136" t="s">
        <v>8367</v>
      </c>
    </row>
    <row r="2248" spans="1:10" s="136" customFormat="1" ht="13.6" x14ac:dyDescent="0.2">
      <c r="A2248" s="136" t="s">
        <v>10646</v>
      </c>
      <c r="B2248" s="147">
        <v>16087</v>
      </c>
      <c r="C2248" s="138" t="s">
        <v>10709</v>
      </c>
      <c r="D2248" s="138" t="s">
        <v>10709</v>
      </c>
      <c r="E2248" s="137" t="s">
        <v>8366</v>
      </c>
      <c r="F2248" s="139"/>
      <c r="G2248" s="136">
        <v>33435542</v>
      </c>
      <c r="H2248" s="136">
        <v>3</v>
      </c>
      <c r="J2248" s="136" t="s">
        <v>8367</v>
      </c>
    </row>
    <row r="2249" spans="1:10" s="136" customFormat="1" ht="13.6" x14ac:dyDescent="0.2">
      <c r="A2249" s="136" t="s">
        <v>10646</v>
      </c>
      <c r="B2249" s="147">
        <v>16088</v>
      </c>
      <c r="C2249" s="138" t="s">
        <v>10710</v>
      </c>
      <c r="D2249" s="138" t="s">
        <v>10710</v>
      </c>
      <c r="E2249" s="137" t="s">
        <v>8366</v>
      </c>
      <c r="F2249" s="139"/>
      <c r="G2249" s="136">
        <v>65717833</v>
      </c>
      <c r="H2249" s="136">
        <v>3</v>
      </c>
      <c r="J2249" s="136" t="s">
        <v>8367</v>
      </c>
    </row>
    <row r="2250" spans="1:10" s="136" customFormat="1" ht="13.6" x14ac:dyDescent="0.2">
      <c r="A2250" s="136" t="s">
        <v>10646</v>
      </c>
      <c r="B2250" s="147">
        <v>16089</v>
      </c>
      <c r="C2250" s="138" t="s">
        <v>10711</v>
      </c>
      <c r="D2250" s="138" t="s">
        <v>10711</v>
      </c>
      <c r="E2250" s="137" t="s">
        <v>8366</v>
      </c>
      <c r="F2250" s="139"/>
      <c r="G2250" s="136">
        <v>107657300</v>
      </c>
      <c r="H2250" s="136">
        <v>3</v>
      </c>
      <c r="J2250" s="136" t="s">
        <v>8367</v>
      </c>
    </row>
    <row r="2251" spans="1:10" s="136" customFormat="1" ht="13.6" x14ac:dyDescent="0.2">
      <c r="A2251" s="136" t="s">
        <v>10646</v>
      </c>
      <c r="B2251" s="147">
        <v>16091</v>
      </c>
      <c r="C2251" s="138" t="s">
        <v>10712</v>
      </c>
      <c r="D2251" s="138" t="s">
        <v>10712</v>
      </c>
      <c r="E2251" s="137" t="s">
        <v>8366</v>
      </c>
      <c r="F2251" s="139"/>
      <c r="G2251" s="136">
        <v>64037000</v>
      </c>
      <c r="H2251" s="136">
        <v>3</v>
      </c>
      <c r="J2251" s="136" t="s">
        <v>8367</v>
      </c>
    </row>
    <row r="2252" spans="1:10" s="136" customFormat="1" ht="13.6" x14ac:dyDescent="0.2">
      <c r="A2252" s="136" t="s">
        <v>10646</v>
      </c>
      <c r="B2252" s="147">
        <v>16092</v>
      </c>
      <c r="C2252" s="138" t="s">
        <v>17086</v>
      </c>
      <c r="D2252" s="138" t="s">
        <v>17086</v>
      </c>
      <c r="E2252" s="137" t="s">
        <v>8366</v>
      </c>
      <c r="F2252" s="139"/>
      <c r="G2252" s="136">
        <v>84102857</v>
      </c>
      <c r="H2252" s="136">
        <v>3</v>
      </c>
      <c r="J2252" s="136" t="s">
        <v>8367</v>
      </c>
    </row>
    <row r="2253" spans="1:10" s="136" customFormat="1" ht="13.6" x14ac:dyDescent="0.2">
      <c r="A2253" s="136" t="s">
        <v>10646</v>
      </c>
      <c r="B2253" s="147">
        <v>16093</v>
      </c>
      <c r="C2253" s="138" t="s">
        <v>10713</v>
      </c>
      <c r="D2253" s="138" t="s">
        <v>10713</v>
      </c>
      <c r="E2253" s="137" t="s">
        <v>8366</v>
      </c>
      <c r="F2253" s="139"/>
      <c r="G2253" s="136">
        <v>69774925</v>
      </c>
      <c r="H2253" s="136">
        <v>3</v>
      </c>
      <c r="J2253" s="136" t="s">
        <v>8367</v>
      </c>
    </row>
    <row r="2254" spans="1:10" s="136" customFormat="1" ht="13.6" x14ac:dyDescent="0.2">
      <c r="A2254" s="136" t="s">
        <v>10646</v>
      </c>
      <c r="B2254" s="147">
        <v>16094</v>
      </c>
      <c r="C2254" s="138" t="s">
        <v>10714</v>
      </c>
      <c r="D2254" s="138" t="s">
        <v>10714</v>
      </c>
      <c r="E2254" s="137" t="s">
        <v>8366</v>
      </c>
      <c r="F2254" s="139"/>
      <c r="G2254" s="136">
        <v>51810324</v>
      </c>
      <c r="H2254" s="136">
        <v>3</v>
      </c>
      <c r="J2254" s="136" t="s">
        <v>8367</v>
      </c>
    </row>
    <row r="2255" spans="1:10" s="136" customFormat="1" ht="13.6" x14ac:dyDescent="0.2">
      <c r="A2255" s="136" t="s">
        <v>10646</v>
      </c>
      <c r="B2255" s="147">
        <v>16095</v>
      </c>
      <c r="C2255" s="138" t="s">
        <v>10715</v>
      </c>
      <c r="D2255" s="138" t="s">
        <v>10715</v>
      </c>
      <c r="E2255" s="137" t="s">
        <v>8366</v>
      </c>
      <c r="F2255" s="139"/>
      <c r="G2255" s="136">
        <v>22295585</v>
      </c>
      <c r="H2255" s="136">
        <v>3</v>
      </c>
      <c r="J2255" s="136" t="s">
        <v>8367</v>
      </c>
    </row>
    <row r="2256" spans="1:10" s="136" customFormat="1" ht="13.6" x14ac:dyDescent="0.2">
      <c r="A2256" s="136" t="s">
        <v>10646</v>
      </c>
      <c r="B2256" s="147">
        <v>16096</v>
      </c>
      <c r="C2256" s="138" t="s">
        <v>10716</v>
      </c>
      <c r="D2256" s="138" t="s">
        <v>10716</v>
      </c>
      <c r="E2256" s="137" t="s">
        <v>8366</v>
      </c>
      <c r="F2256" s="139"/>
      <c r="G2256" s="136">
        <v>28222351</v>
      </c>
      <c r="H2256" s="136">
        <v>3</v>
      </c>
      <c r="J2256" s="136" t="s">
        <v>8367</v>
      </c>
    </row>
    <row r="2257" spans="1:10" s="136" customFormat="1" ht="13.6" x14ac:dyDescent="0.2">
      <c r="A2257" s="136" t="s">
        <v>10646</v>
      </c>
      <c r="B2257" s="147">
        <v>16097</v>
      </c>
      <c r="C2257" s="138" t="s">
        <v>10717</v>
      </c>
      <c r="D2257" s="138" t="s">
        <v>10717</v>
      </c>
      <c r="E2257" s="137" t="s">
        <v>8366</v>
      </c>
      <c r="F2257" s="139"/>
      <c r="G2257" s="136">
        <v>145898668</v>
      </c>
      <c r="H2257" s="136">
        <v>3</v>
      </c>
      <c r="J2257" s="136" t="s">
        <v>8367</v>
      </c>
    </row>
    <row r="2258" spans="1:10" s="136" customFormat="1" ht="13.6" x14ac:dyDescent="0.2">
      <c r="A2258" s="136" t="s">
        <v>10646</v>
      </c>
      <c r="B2258" s="147">
        <v>16098</v>
      </c>
      <c r="C2258" s="138" t="s">
        <v>10718</v>
      </c>
      <c r="D2258" s="138" t="s">
        <v>10718</v>
      </c>
      <c r="E2258" s="137" t="s">
        <v>8366</v>
      </c>
      <c r="F2258" s="139"/>
      <c r="G2258" s="136">
        <v>46097780</v>
      </c>
      <c r="H2258" s="136">
        <v>3</v>
      </c>
      <c r="J2258" s="136" t="s">
        <v>8367</v>
      </c>
    </row>
    <row r="2259" spans="1:10" s="136" customFormat="1" ht="13.6" x14ac:dyDescent="0.2">
      <c r="A2259" s="136" t="s">
        <v>10646</v>
      </c>
      <c r="B2259" s="147">
        <v>16099</v>
      </c>
      <c r="C2259" s="138" t="s">
        <v>10719</v>
      </c>
      <c r="D2259" s="138" t="s">
        <v>10719</v>
      </c>
      <c r="E2259" s="137" t="s">
        <v>8366</v>
      </c>
      <c r="F2259" s="139"/>
      <c r="G2259" s="136">
        <v>42113906</v>
      </c>
      <c r="H2259" s="136">
        <v>3</v>
      </c>
      <c r="J2259" s="136" t="s">
        <v>8367</v>
      </c>
    </row>
    <row r="2260" spans="1:10" s="136" customFormat="1" ht="13.6" x14ac:dyDescent="0.2">
      <c r="A2260" s="136" t="s">
        <v>10646</v>
      </c>
      <c r="B2260" s="147">
        <v>16100</v>
      </c>
      <c r="C2260" s="138" t="s">
        <v>10720</v>
      </c>
      <c r="D2260" s="138" t="s">
        <v>10720</v>
      </c>
      <c r="E2260" s="137" t="s">
        <v>8366</v>
      </c>
      <c r="F2260" s="139"/>
      <c r="G2260" s="136">
        <v>114019200</v>
      </c>
      <c r="H2260" s="136">
        <v>3</v>
      </c>
      <c r="J2260" s="136" t="s">
        <v>8367</v>
      </c>
    </row>
    <row r="2261" spans="1:10" s="136" customFormat="1" ht="13.6" x14ac:dyDescent="0.2">
      <c r="A2261" s="136" t="s">
        <v>10646</v>
      </c>
      <c r="B2261" s="147">
        <v>16101</v>
      </c>
      <c r="C2261" s="138" t="s">
        <v>10721</v>
      </c>
      <c r="D2261" s="138" t="s">
        <v>10721</v>
      </c>
      <c r="E2261" s="137" t="s">
        <v>8366</v>
      </c>
      <c r="F2261" s="139"/>
      <c r="G2261" s="136">
        <v>41219340</v>
      </c>
      <c r="H2261" s="136">
        <v>3</v>
      </c>
      <c r="J2261" s="136" t="s">
        <v>8367</v>
      </c>
    </row>
    <row r="2262" spans="1:10" s="136" customFormat="1" ht="13.6" x14ac:dyDescent="0.2">
      <c r="A2262" s="136" t="s">
        <v>10646</v>
      </c>
      <c r="B2262" s="147">
        <v>16102</v>
      </c>
      <c r="C2262" s="138" t="s">
        <v>10722</v>
      </c>
      <c r="D2262" s="138" t="s">
        <v>10722</v>
      </c>
      <c r="E2262" s="137" t="s">
        <v>8366</v>
      </c>
      <c r="F2262" s="139"/>
      <c r="G2262" s="136">
        <v>110337252.00000001</v>
      </c>
      <c r="H2262" s="136">
        <v>3</v>
      </c>
      <c r="J2262" s="136" t="s">
        <v>8367</v>
      </c>
    </row>
    <row r="2263" spans="1:10" s="136" customFormat="1" ht="13.6" x14ac:dyDescent="0.2">
      <c r="A2263" s="136" t="s">
        <v>10646</v>
      </c>
      <c r="B2263" s="147">
        <v>16103</v>
      </c>
      <c r="C2263" s="138" t="s">
        <v>10723</v>
      </c>
      <c r="D2263" s="138" t="s">
        <v>10723</v>
      </c>
      <c r="E2263" s="137" t="s">
        <v>8366</v>
      </c>
      <c r="F2263" s="139"/>
      <c r="G2263" s="136">
        <v>53625772</v>
      </c>
      <c r="H2263" s="136">
        <v>3</v>
      </c>
      <c r="J2263" s="136" t="s">
        <v>8367</v>
      </c>
    </row>
    <row r="2264" spans="1:10" s="136" customFormat="1" ht="13.6" x14ac:dyDescent="0.2">
      <c r="A2264" s="136" t="s">
        <v>10646</v>
      </c>
      <c r="B2264" s="147">
        <v>16104</v>
      </c>
      <c r="C2264" s="138" t="s">
        <v>10724</v>
      </c>
      <c r="D2264" s="138" t="s">
        <v>10724</v>
      </c>
      <c r="E2264" s="137" t="s">
        <v>8366</v>
      </c>
      <c r="F2264" s="139"/>
      <c r="G2264" s="136">
        <v>34702605</v>
      </c>
      <c r="H2264" s="136">
        <v>3</v>
      </c>
      <c r="J2264" s="136" t="s">
        <v>8367</v>
      </c>
    </row>
    <row r="2265" spans="1:10" s="136" customFormat="1" ht="13.6" x14ac:dyDescent="0.2">
      <c r="A2265" s="136" t="s">
        <v>10646</v>
      </c>
      <c r="B2265" s="147">
        <v>16106</v>
      </c>
      <c r="C2265" s="138" t="s">
        <v>10725</v>
      </c>
      <c r="D2265" s="138" t="s">
        <v>10725</v>
      </c>
      <c r="E2265" s="137" t="s">
        <v>8366</v>
      </c>
      <c r="F2265" s="139"/>
      <c r="G2265" s="136">
        <v>96025827.000000015</v>
      </c>
      <c r="H2265" s="136">
        <v>3</v>
      </c>
      <c r="J2265" s="136" t="s">
        <v>8367</v>
      </c>
    </row>
    <row r="2266" spans="1:10" s="136" customFormat="1" ht="13.6" x14ac:dyDescent="0.2">
      <c r="A2266" s="136" t="s">
        <v>10646</v>
      </c>
      <c r="B2266" s="147">
        <v>16107</v>
      </c>
      <c r="C2266" s="138" t="s">
        <v>17019</v>
      </c>
      <c r="D2266" s="138" t="s">
        <v>17019</v>
      </c>
      <c r="E2266" s="137" t="s">
        <v>8366</v>
      </c>
      <c r="F2266" s="139"/>
      <c r="G2266" s="136">
        <v>79243400</v>
      </c>
      <c r="H2266" s="136">
        <v>3</v>
      </c>
      <c r="J2266" s="136" t="s">
        <v>8367</v>
      </c>
    </row>
    <row r="2267" spans="1:10" s="136" customFormat="1" ht="13.6" x14ac:dyDescent="0.2">
      <c r="A2267" s="136" t="s">
        <v>10646</v>
      </c>
      <c r="B2267" s="147">
        <v>16108</v>
      </c>
      <c r="C2267" s="138" t="s">
        <v>10726</v>
      </c>
      <c r="D2267" s="138" t="s">
        <v>10726</v>
      </c>
      <c r="E2267" s="137" t="s">
        <v>8366</v>
      </c>
      <c r="F2267" s="139"/>
      <c r="G2267" s="136">
        <v>39435579</v>
      </c>
      <c r="H2267" s="136">
        <v>3</v>
      </c>
      <c r="J2267" s="136" t="s">
        <v>8367</v>
      </c>
    </row>
    <row r="2268" spans="1:10" s="136" customFormat="1" ht="13.6" x14ac:dyDescent="0.2">
      <c r="A2268" s="136" t="s">
        <v>10646</v>
      </c>
      <c r="B2268" s="147">
        <v>16109</v>
      </c>
      <c r="C2268" s="138" t="s">
        <v>17020</v>
      </c>
      <c r="D2268" s="138" t="s">
        <v>17020</v>
      </c>
      <c r="E2268" s="137" t="s">
        <v>8366</v>
      </c>
      <c r="F2268" s="139"/>
      <c r="G2268" s="136">
        <v>28006570</v>
      </c>
      <c r="H2268" s="136">
        <v>3</v>
      </c>
      <c r="J2268" s="136" t="s">
        <v>8367</v>
      </c>
    </row>
    <row r="2269" spans="1:10" s="136" customFormat="1" ht="13.6" x14ac:dyDescent="0.2">
      <c r="A2269" s="136" t="s">
        <v>10646</v>
      </c>
      <c r="B2269" s="147">
        <v>16110</v>
      </c>
      <c r="C2269" s="138" t="s">
        <v>17050</v>
      </c>
      <c r="D2269" s="138" t="s">
        <v>17050</v>
      </c>
      <c r="E2269" s="137" t="s">
        <v>8366</v>
      </c>
      <c r="F2269" s="139"/>
      <c r="G2269" s="136">
        <v>41884554</v>
      </c>
      <c r="H2269" s="136">
        <v>3</v>
      </c>
      <c r="J2269" s="136" t="s">
        <v>8367</v>
      </c>
    </row>
    <row r="2270" spans="1:10" s="136" customFormat="1" ht="13.6" x14ac:dyDescent="0.2">
      <c r="A2270" s="136" t="s">
        <v>10646</v>
      </c>
      <c r="B2270" s="147">
        <v>16111</v>
      </c>
      <c r="C2270" s="138" t="s">
        <v>10727</v>
      </c>
      <c r="D2270" s="138" t="s">
        <v>10727</v>
      </c>
      <c r="E2270" s="137" t="s">
        <v>8366</v>
      </c>
      <c r="F2270" s="139"/>
      <c r="G2270" s="136">
        <v>35692238</v>
      </c>
      <c r="H2270" s="136">
        <v>3</v>
      </c>
      <c r="J2270" s="136" t="s">
        <v>8367</v>
      </c>
    </row>
    <row r="2271" spans="1:10" s="136" customFormat="1" ht="13.6" x14ac:dyDescent="0.2">
      <c r="A2271" s="136" t="s">
        <v>10646</v>
      </c>
      <c r="B2271" s="147">
        <v>16112</v>
      </c>
      <c r="C2271" s="138" t="s">
        <v>10728</v>
      </c>
      <c r="D2271" s="138" t="s">
        <v>10728</v>
      </c>
      <c r="E2271" s="137" t="s">
        <v>8366</v>
      </c>
      <c r="F2271" s="139"/>
      <c r="G2271" s="136">
        <v>377567622</v>
      </c>
      <c r="H2271" s="136">
        <v>3</v>
      </c>
      <c r="J2271" s="136" t="s">
        <v>8367</v>
      </c>
    </row>
    <row r="2272" spans="1:10" s="136" customFormat="1" ht="13.6" x14ac:dyDescent="0.2">
      <c r="A2272" s="136" t="s">
        <v>10646</v>
      </c>
      <c r="B2272" s="147">
        <v>16113</v>
      </c>
      <c r="C2272" s="138" t="s">
        <v>10729</v>
      </c>
      <c r="D2272" s="138" t="s">
        <v>10729</v>
      </c>
      <c r="E2272" s="137" t="s">
        <v>8366</v>
      </c>
      <c r="F2272" s="139"/>
      <c r="G2272" s="136">
        <v>232297393</v>
      </c>
      <c r="H2272" s="136">
        <v>3</v>
      </c>
      <c r="J2272" s="136" t="s">
        <v>8367</v>
      </c>
    </row>
    <row r="2273" spans="1:10" s="136" customFormat="1" ht="13.6" x14ac:dyDescent="0.2">
      <c r="A2273" s="136" t="s">
        <v>10646</v>
      </c>
      <c r="B2273" s="147">
        <v>16115</v>
      </c>
      <c r="C2273" s="138" t="s">
        <v>10730</v>
      </c>
      <c r="D2273" s="138" t="s">
        <v>10730</v>
      </c>
      <c r="E2273" s="137" t="s">
        <v>8366</v>
      </c>
      <c r="F2273" s="139"/>
      <c r="G2273" s="136">
        <v>37913764</v>
      </c>
      <c r="H2273" s="136">
        <v>3</v>
      </c>
      <c r="J2273" s="136" t="s">
        <v>8367</v>
      </c>
    </row>
    <row r="2274" spans="1:10" s="136" customFormat="1" ht="13.6" x14ac:dyDescent="0.2">
      <c r="A2274" s="136" t="s">
        <v>10646</v>
      </c>
      <c r="B2274" s="147">
        <v>16116</v>
      </c>
      <c r="C2274" s="138" t="s">
        <v>10731</v>
      </c>
      <c r="D2274" s="138" t="s">
        <v>10731</v>
      </c>
      <c r="E2274" s="137" t="s">
        <v>8366</v>
      </c>
      <c r="F2274" s="139"/>
      <c r="G2274" s="136">
        <v>34337100</v>
      </c>
      <c r="H2274" s="136">
        <v>3</v>
      </c>
      <c r="J2274" s="136" t="s">
        <v>8367</v>
      </c>
    </row>
    <row r="2275" spans="1:10" s="136" customFormat="1" ht="13.6" x14ac:dyDescent="0.2">
      <c r="A2275" s="136" t="s">
        <v>10646</v>
      </c>
      <c r="B2275" s="147">
        <v>16117</v>
      </c>
      <c r="C2275" s="138" t="s">
        <v>10732</v>
      </c>
      <c r="D2275" s="138" t="s">
        <v>10732</v>
      </c>
      <c r="E2275" s="137" t="s">
        <v>8366</v>
      </c>
      <c r="F2275" s="139"/>
      <c r="G2275" s="136">
        <v>79344793</v>
      </c>
      <c r="H2275" s="136">
        <v>3</v>
      </c>
      <c r="J2275" s="136" t="s">
        <v>8367</v>
      </c>
    </row>
    <row r="2276" spans="1:10" s="136" customFormat="1" ht="13.6" x14ac:dyDescent="0.2">
      <c r="A2276" s="136" t="s">
        <v>10646</v>
      </c>
      <c r="B2276" s="147">
        <v>16118</v>
      </c>
      <c r="C2276" s="138" t="s">
        <v>10733</v>
      </c>
      <c r="D2276" s="138" t="s">
        <v>10733</v>
      </c>
      <c r="E2276" s="137" t="s">
        <v>8366</v>
      </c>
      <c r="F2276" s="139"/>
      <c r="G2276" s="136">
        <v>65470000</v>
      </c>
      <c r="H2276" s="136">
        <v>3</v>
      </c>
      <c r="J2276" s="136" t="s">
        <v>8367</v>
      </c>
    </row>
    <row r="2277" spans="1:10" s="136" customFormat="1" ht="13.6" x14ac:dyDescent="0.2">
      <c r="A2277" s="136" t="s">
        <v>10646</v>
      </c>
      <c r="B2277" s="147">
        <v>16119</v>
      </c>
      <c r="C2277" s="138" t="s">
        <v>10734</v>
      </c>
      <c r="D2277" s="138" t="s">
        <v>10734</v>
      </c>
      <c r="E2277" s="137" t="s">
        <v>8366</v>
      </c>
      <c r="F2277" s="139"/>
      <c r="G2277" s="136">
        <v>45102506.999999993</v>
      </c>
      <c r="H2277" s="136">
        <v>3</v>
      </c>
      <c r="J2277" s="136" t="s">
        <v>8367</v>
      </c>
    </row>
    <row r="2278" spans="1:10" s="136" customFormat="1" ht="13.6" x14ac:dyDescent="0.2">
      <c r="A2278" s="136" t="s">
        <v>10646</v>
      </c>
      <c r="B2278" s="147">
        <v>16121</v>
      </c>
      <c r="C2278" s="138" t="s">
        <v>10735</v>
      </c>
      <c r="D2278" s="138" t="s">
        <v>10735</v>
      </c>
      <c r="E2278" s="137" t="s">
        <v>8366</v>
      </c>
      <c r="F2278" s="139"/>
      <c r="G2278" s="136">
        <v>88334400</v>
      </c>
      <c r="H2278" s="136">
        <v>3</v>
      </c>
      <c r="J2278" s="136" t="s">
        <v>8367</v>
      </c>
    </row>
    <row r="2279" spans="1:10" s="136" customFormat="1" ht="13.6" x14ac:dyDescent="0.2">
      <c r="A2279" s="136" t="s">
        <v>10646</v>
      </c>
      <c r="B2279" s="147">
        <v>16122</v>
      </c>
      <c r="C2279" s="138" t="s">
        <v>10736</v>
      </c>
      <c r="D2279" s="138" t="s">
        <v>10736</v>
      </c>
      <c r="E2279" s="137" t="s">
        <v>8366</v>
      </c>
      <c r="F2279" s="139"/>
      <c r="G2279" s="136">
        <v>39972600</v>
      </c>
      <c r="H2279" s="136">
        <v>3</v>
      </c>
      <c r="J2279" s="136" t="s">
        <v>8367</v>
      </c>
    </row>
    <row r="2280" spans="1:10" s="136" customFormat="1" ht="13.6" x14ac:dyDescent="0.2">
      <c r="A2280" s="136" t="s">
        <v>10646</v>
      </c>
      <c r="B2280" s="147">
        <v>16123</v>
      </c>
      <c r="C2280" s="138" t="s">
        <v>10737</v>
      </c>
      <c r="D2280" s="138" t="s">
        <v>10737</v>
      </c>
      <c r="E2280" s="137" t="s">
        <v>8366</v>
      </c>
      <c r="F2280" s="139"/>
      <c r="G2280" s="136">
        <v>30820800</v>
      </c>
      <c r="H2280" s="136">
        <v>3</v>
      </c>
      <c r="J2280" s="136" t="s">
        <v>8367</v>
      </c>
    </row>
    <row r="2281" spans="1:10" s="136" customFormat="1" ht="13.6" x14ac:dyDescent="0.2">
      <c r="A2281" s="136" t="s">
        <v>10646</v>
      </c>
      <c r="B2281" s="147">
        <v>16124</v>
      </c>
      <c r="C2281" s="138" t="s">
        <v>10738</v>
      </c>
      <c r="D2281" s="138" t="s">
        <v>10738</v>
      </c>
      <c r="E2281" s="137" t="s">
        <v>8366</v>
      </c>
      <c r="F2281" s="139"/>
      <c r="G2281" s="136">
        <v>86969300</v>
      </c>
      <c r="H2281" s="136">
        <v>3</v>
      </c>
      <c r="J2281" s="136" t="s">
        <v>8367</v>
      </c>
    </row>
    <row r="2282" spans="1:10" s="136" customFormat="1" ht="13.6" x14ac:dyDescent="0.2">
      <c r="A2282" s="136" t="s">
        <v>10646</v>
      </c>
      <c r="B2282" s="147">
        <v>16125</v>
      </c>
      <c r="C2282" s="138" t="s">
        <v>10739</v>
      </c>
      <c r="D2282" s="138" t="s">
        <v>10739</v>
      </c>
      <c r="E2282" s="137" t="s">
        <v>8366</v>
      </c>
      <c r="F2282" s="139"/>
      <c r="G2282" s="136">
        <v>109642854</v>
      </c>
      <c r="H2282" s="136">
        <v>3</v>
      </c>
      <c r="J2282" s="136" t="s">
        <v>8367</v>
      </c>
    </row>
    <row r="2283" spans="1:10" s="136" customFormat="1" ht="13.6" x14ac:dyDescent="0.2">
      <c r="A2283" s="136" t="s">
        <v>10646</v>
      </c>
      <c r="B2283" s="147">
        <v>16126</v>
      </c>
      <c r="C2283" s="138" t="s">
        <v>10740</v>
      </c>
      <c r="D2283" s="138" t="s">
        <v>10740</v>
      </c>
      <c r="E2283" s="137" t="s">
        <v>8366</v>
      </c>
      <c r="F2283" s="139"/>
      <c r="G2283" s="136">
        <v>212861793</v>
      </c>
      <c r="H2283" s="136">
        <v>3</v>
      </c>
      <c r="J2283" s="136" t="s">
        <v>8367</v>
      </c>
    </row>
    <row r="2284" spans="1:10" s="136" customFormat="1" ht="13.6" x14ac:dyDescent="0.2">
      <c r="A2284" s="136" t="s">
        <v>10646</v>
      </c>
      <c r="B2284" s="147">
        <v>16128</v>
      </c>
      <c r="C2284" s="138" t="s">
        <v>10741</v>
      </c>
      <c r="D2284" s="138" t="s">
        <v>10741</v>
      </c>
      <c r="E2284" s="137" t="s">
        <v>8366</v>
      </c>
      <c r="F2284" s="139"/>
      <c r="G2284" s="136">
        <v>39022331</v>
      </c>
      <c r="H2284" s="136">
        <v>3</v>
      </c>
      <c r="J2284" s="136" t="s">
        <v>8367</v>
      </c>
    </row>
    <row r="2285" spans="1:10" s="136" customFormat="1" ht="13.6" x14ac:dyDescent="0.2">
      <c r="A2285" s="136" t="s">
        <v>10646</v>
      </c>
      <c r="B2285" s="147">
        <v>16129</v>
      </c>
      <c r="C2285" s="138" t="s">
        <v>10742</v>
      </c>
      <c r="D2285" s="138" t="s">
        <v>10742</v>
      </c>
      <c r="E2285" s="137" t="s">
        <v>8366</v>
      </c>
      <c r="F2285" s="139"/>
      <c r="G2285" s="136">
        <v>59328669</v>
      </c>
      <c r="H2285" s="136">
        <v>3</v>
      </c>
      <c r="J2285" s="136" t="s">
        <v>8367</v>
      </c>
    </row>
    <row r="2286" spans="1:10" s="136" customFormat="1" ht="13.6" x14ac:dyDescent="0.2">
      <c r="A2286" s="136" t="s">
        <v>10646</v>
      </c>
      <c r="B2286" s="147">
        <v>16130</v>
      </c>
      <c r="C2286" s="138" t="s">
        <v>10743</v>
      </c>
      <c r="D2286" s="138" t="s">
        <v>10743</v>
      </c>
      <c r="E2286" s="137" t="s">
        <v>8366</v>
      </c>
      <c r="F2286" s="139"/>
      <c r="G2286" s="136">
        <v>73964817</v>
      </c>
      <c r="H2286" s="136">
        <v>3</v>
      </c>
      <c r="J2286" s="136" t="s">
        <v>8367</v>
      </c>
    </row>
    <row r="2287" spans="1:10" s="136" customFormat="1" ht="13.6" x14ac:dyDescent="0.2">
      <c r="A2287" s="136" t="s">
        <v>10646</v>
      </c>
      <c r="B2287" s="147">
        <v>16131</v>
      </c>
      <c r="C2287" s="138" t="s">
        <v>10744</v>
      </c>
      <c r="D2287" s="138" t="s">
        <v>10744</v>
      </c>
      <c r="E2287" s="137" t="s">
        <v>8366</v>
      </c>
      <c r="F2287" s="139"/>
      <c r="G2287" s="136">
        <v>131859800</v>
      </c>
      <c r="H2287" s="136">
        <v>3</v>
      </c>
      <c r="J2287" s="136" t="s">
        <v>8367</v>
      </c>
    </row>
    <row r="2288" spans="1:10" s="136" customFormat="1" ht="13.6" x14ac:dyDescent="0.2">
      <c r="A2288" s="136" t="s">
        <v>10646</v>
      </c>
      <c r="B2288" s="147">
        <v>16132</v>
      </c>
      <c r="C2288" s="138" t="s">
        <v>10745</v>
      </c>
      <c r="D2288" s="138" t="s">
        <v>10745</v>
      </c>
      <c r="E2288" s="137" t="s">
        <v>8366</v>
      </c>
      <c r="F2288" s="139"/>
      <c r="G2288" s="136">
        <v>16951067</v>
      </c>
      <c r="H2288" s="136">
        <v>3</v>
      </c>
      <c r="J2288" s="136" t="s">
        <v>8367</v>
      </c>
    </row>
    <row r="2289" spans="1:20" s="136" customFormat="1" ht="13.6" x14ac:dyDescent="0.2">
      <c r="A2289" s="136" t="s">
        <v>10646</v>
      </c>
      <c r="B2289" s="147">
        <v>16133</v>
      </c>
      <c r="C2289" s="138" t="s">
        <v>10746</v>
      </c>
      <c r="D2289" s="138" t="s">
        <v>10746</v>
      </c>
      <c r="E2289" s="137" t="s">
        <v>8366</v>
      </c>
      <c r="F2289" s="139"/>
      <c r="G2289" s="136">
        <v>176192900</v>
      </c>
      <c r="H2289" s="136">
        <v>2</v>
      </c>
      <c r="J2289" s="136" t="s">
        <v>8367</v>
      </c>
    </row>
    <row r="2290" spans="1:20" s="136" customFormat="1" ht="13.6" x14ac:dyDescent="0.2">
      <c r="A2290" s="136" t="s">
        <v>10646</v>
      </c>
      <c r="B2290" s="147">
        <v>16134</v>
      </c>
      <c r="C2290" s="138" t="s">
        <v>10747</v>
      </c>
      <c r="D2290" s="138" t="s">
        <v>10747</v>
      </c>
      <c r="E2290" s="137" t="s">
        <v>8366</v>
      </c>
      <c r="F2290" s="139"/>
      <c r="G2290" s="136">
        <v>73893568</v>
      </c>
      <c r="H2290" s="136">
        <v>2</v>
      </c>
      <c r="J2290" s="136" t="s">
        <v>8367</v>
      </c>
    </row>
    <row r="2291" spans="1:20" s="136" customFormat="1" ht="13.6" x14ac:dyDescent="0.2">
      <c r="A2291" s="136" t="s">
        <v>10646</v>
      </c>
      <c r="B2291" s="147">
        <v>16135</v>
      </c>
      <c r="C2291" s="138" t="s">
        <v>10748</v>
      </c>
      <c r="D2291" s="138" t="s">
        <v>10748</v>
      </c>
      <c r="E2291" s="137" t="s">
        <v>8366</v>
      </c>
      <c r="F2291" s="139"/>
      <c r="G2291" s="136">
        <v>91732342.000000015</v>
      </c>
      <c r="H2291" s="136">
        <v>3</v>
      </c>
      <c r="J2291" s="136" t="s">
        <v>8367</v>
      </c>
    </row>
    <row r="2292" spans="1:20" s="136" customFormat="1" ht="13.6" x14ac:dyDescent="0.2">
      <c r="A2292" s="136" t="s">
        <v>10646</v>
      </c>
      <c r="B2292" s="147">
        <v>16137</v>
      </c>
      <c r="C2292" s="138" t="s">
        <v>10749</v>
      </c>
      <c r="D2292" s="138" t="s">
        <v>10749</v>
      </c>
      <c r="E2292" s="137" t="s">
        <v>8366</v>
      </c>
      <c r="F2292" s="139"/>
      <c r="G2292" s="136">
        <v>34948870</v>
      </c>
      <c r="H2292" s="136">
        <v>3</v>
      </c>
      <c r="J2292" s="136" t="s">
        <v>8367</v>
      </c>
    </row>
    <row r="2293" spans="1:20" s="136" customFormat="1" ht="13.6" x14ac:dyDescent="0.2">
      <c r="A2293" s="136" t="s">
        <v>10646</v>
      </c>
      <c r="B2293" s="147">
        <v>16139</v>
      </c>
      <c r="C2293" s="138" t="s">
        <v>17120</v>
      </c>
      <c r="D2293" s="138" t="s">
        <v>17120</v>
      </c>
      <c r="E2293" s="137" t="s">
        <v>8366</v>
      </c>
      <c r="F2293" s="139"/>
      <c r="G2293" s="136">
        <v>50000231</v>
      </c>
      <c r="H2293" s="136">
        <v>3</v>
      </c>
      <c r="J2293" s="136" t="s">
        <v>8367</v>
      </c>
    </row>
    <row r="2294" spans="1:20" s="136" customFormat="1" ht="13.6" x14ac:dyDescent="0.2">
      <c r="A2294" s="136" t="s">
        <v>10646</v>
      </c>
      <c r="B2294" s="147">
        <v>16140</v>
      </c>
      <c r="C2294" s="138" t="s">
        <v>10750</v>
      </c>
      <c r="D2294" s="138" t="s">
        <v>10750</v>
      </c>
      <c r="E2294" s="137" t="s">
        <v>8366</v>
      </c>
      <c r="F2294" s="139"/>
      <c r="G2294" s="136">
        <v>23227204</v>
      </c>
      <c r="H2294" s="136">
        <v>3</v>
      </c>
      <c r="J2294" s="136" t="s">
        <v>8367</v>
      </c>
    </row>
    <row r="2295" spans="1:20" s="136" customFormat="1" ht="13.6" x14ac:dyDescent="0.2">
      <c r="A2295" s="136" t="s">
        <v>10646</v>
      </c>
      <c r="B2295" s="147">
        <v>16141</v>
      </c>
      <c r="C2295" s="138" t="s">
        <v>10751</v>
      </c>
      <c r="D2295" s="138" t="s">
        <v>10751</v>
      </c>
      <c r="E2295" s="137" t="s">
        <v>8366</v>
      </c>
      <c r="F2295" s="139"/>
      <c r="G2295" s="136">
        <v>74611700</v>
      </c>
      <c r="H2295" s="136">
        <v>3</v>
      </c>
      <c r="J2295" s="136" t="s">
        <v>8367</v>
      </c>
    </row>
    <row r="2296" spans="1:20" s="136" customFormat="1" ht="13.6" x14ac:dyDescent="0.2">
      <c r="A2296" s="136" t="s">
        <v>10646</v>
      </c>
      <c r="B2296" s="147">
        <v>16142</v>
      </c>
      <c r="C2296" s="138" t="s">
        <v>17087</v>
      </c>
      <c r="D2296" s="138" t="s">
        <v>17087</v>
      </c>
      <c r="E2296" s="137" t="s">
        <v>8366</v>
      </c>
      <c r="F2296" s="139"/>
      <c r="G2296" s="136">
        <v>38308195</v>
      </c>
      <c r="H2296" s="136">
        <v>3</v>
      </c>
      <c r="J2296" s="136" t="s">
        <v>8367</v>
      </c>
    </row>
    <row r="2297" spans="1:20" s="136" customFormat="1" ht="13.6" x14ac:dyDescent="0.2">
      <c r="A2297" s="136" t="s">
        <v>10646</v>
      </c>
      <c r="B2297" s="147">
        <v>16143</v>
      </c>
      <c r="C2297" s="138" t="s">
        <v>10752</v>
      </c>
      <c r="D2297" s="138" t="s">
        <v>10752</v>
      </c>
      <c r="E2297" s="137" t="s">
        <v>8366</v>
      </c>
      <c r="F2297" s="139"/>
      <c r="G2297" s="136">
        <v>13309918</v>
      </c>
      <c r="H2297" s="136">
        <v>3</v>
      </c>
      <c r="J2297" s="136" t="s">
        <v>8367</v>
      </c>
    </row>
    <row r="2298" spans="1:20" s="136" customFormat="1" ht="13.6" x14ac:dyDescent="0.2">
      <c r="A2298" s="136" t="s">
        <v>10646</v>
      </c>
      <c r="B2298" s="147">
        <v>16145</v>
      </c>
      <c r="C2298" s="138" t="s">
        <v>10753</v>
      </c>
      <c r="D2298" s="138" t="s">
        <v>10753</v>
      </c>
      <c r="E2298" s="137" t="s">
        <v>8366</v>
      </c>
      <c r="F2298" s="139"/>
      <c r="G2298" s="136">
        <v>53339623</v>
      </c>
      <c r="H2298" s="136">
        <v>3</v>
      </c>
      <c r="J2298" s="136" t="s">
        <v>8367</v>
      </c>
    </row>
    <row r="2299" spans="1:20" s="136" customFormat="1" ht="13.6" x14ac:dyDescent="0.2">
      <c r="A2299" s="136" t="s">
        <v>10646</v>
      </c>
      <c r="B2299" s="147">
        <v>16146</v>
      </c>
      <c r="C2299" s="138" t="s">
        <v>17088</v>
      </c>
      <c r="D2299" s="138" t="s">
        <v>17088</v>
      </c>
      <c r="E2299" s="137" t="s">
        <v>8366</v>
      </c>
      <c r="F2299" s="139"/>
      <c r="G2299" s="136">
        <v>52610690.000000007</v>
      </c>
      <c r="H2299" s="136">
        <v>3</v>
      </c>
      <c r="J2299" s="136" t="s">
        <v>8367</v>
      </c>
    </row>
    <row r="2300" spans="1:20" s="136" customFormat="1" ht="13.6" x14ac:dyDescent="0.2">
      <c r="A2300" s="136" t="s">
        <v>10646</v>
      </c>
      <c r="B2300" s="147">
        <v>16147</v>
      </c>
      <c r="C2300" s="138" t="s">
        <v>10754</v>
      </c>
      <c r="D2300" s="138" t="s">
        <v>10754</v>
      </c>
      <c r="E2300" s="137" t="s">
        <v>8366</v>
      </c>
      <c r="F2300" s="139"/>
      <c r="G2300" s="136">
        <v>56914851</v>
      </c>
      <c r="H2300" s="136">
        <v>3</v>
      </c>
      <c r="J2300" s="136" t="s">
        <v>8367</v>
      </c>
    </row>
    <row r="2301" spans="1:20" s="136" customFormat="1" ht="13.6" x14ac:dyDescent="0.2">
      <c r="A2301" s="136" t="s">
        <v>10646</v>
      </c>
      <c r="B2301" s="147">
        <v>16148</v>
      </c>
      <c r="C2301" s="138" t="s">
        <v>10755</v>
      </c>
      <c r="D2301" s="138" t="s">
        <v>10755</v>
      </c>
      <c r="E2301" s="137" t="s">
        <v>8366</v>
      </c>
      <c r="F2301" s="139"/>
      <c r="G2301" s="136">
        <v>60984992</v>
      </c>
      <c r="H2301" s="136">
        <v>3</v>
      </c>
      <c r="J2301" s="136" t="s">
        <v>8367</v>
      </c>
    </row>
    <row r="2302" spans="1:20" s="136" customFormat="1" ht="13.6" x14ac:dyDescent="0.2">
      <c r="A2302" s="136" t="s">
        <v>10646</v>
      </c>
      <c r="B2302" s="147">
        <v>16149</v>
      </c>
      <c r="C2302" s="138" t="s">
        <v>10756</v>
      </c>
      <c r="D2302" s="138" t="s">
        <v>10756</v>
      </c>
      <c r="E2302" s="137" t="s">
        <v>8366</v>
      </c>
      <c r="F2302" s="139"/>
      <c r="G2302" s="136">
        <v>50230900</v>
      </c>
      <c r="H2302" s="136">
        <v>3</v>
      </c>
      <c r="J2302" s="136" t="s">
        <v>8367</v>
      </c>
      <c r="R2302" s="136" t="s">
        <v>10661</v>
      </c>
      <c r="S2302" s="136" t="s">
        <v>8456</v>
      </c>
      <c r="T2302" s="136" t="s">
        <v>10662</v>
      </c>
    </row>
    <row r="2303" spans="1:20" s="136" customFormat="1" ht="13.6" x14ac:dyDescent="0.2">
      <c r="A2303" s="136" t="s">
        <v>10646</v>
      </c>
      <c r="B2303" s="147">
        <v>16150</v>
      </c>
      <c r="C2303" s="138" t="s">
        <v>10757</v>
      </c>
      <c r="D2303" s="138" t="s">
        <v>10757</v>
      </c>
      <c r="E2303" s="137" t="s">
        <v>8366</v>
      </c>
      <c r="F2303" s="139"/>
      <c r="G2303" s="136">
        <v>123476373</v>
      </c>
      <c r="H2303" s="136">
        <v>3</v>
      </c>
      <c r="J2303" s="136" t="s">
        <v>8367</v>
      </c>
    </row>
    <row r="2304" spans="1:20" s="136" customFormat="1" ht="13.6" x14ac:dyDescent="0.2">
      <c r="A2304" s="136" t="s">
        <v>10646</v>
      </c>
      <c r="B2304" s="147">
        <v>16151</v>
      </c>
      <c r="C2304" s="138" t="s">
        <v>10758</v>
      </c>
      <c r="D2304" s="138" t="s">
        <v>10758</v>
      </c>
      <c r="E2304" s="137" t="s">
        <v>8366</v>
      </c>
      <c r="F2304" s="139"/>
      <c r="G2304" s="136">
        <v>19361769</v>
      </c>
      <c r="H2304" s="136">
        <v>3</v>
      </c>
      <c r="J2304" s="136" t="s">
        <v>8367</v>
      </c>
    </row>
    <row r="2305" spans="1:20" s="136" customFormat="1" ht="13.6" x14ac:dyDescent="0.2">
      <c r="A2305" s="136" t="s">
        <v>10646</v>
      </c>
      <c r="B2305" s="147">
        <v>16152</v>
      </c>
      <c r="C2305" s="138" t="s">
        <v>10759</v>
      </c>
      <c r="D2305" s="138" t="s">
        <v>10759</v>
      </c>
      <c r="E2305" s="137" t="s">
        <v>8366</v>
      </c>
      <c r="F2305" s="139"/>
      <c r="G2305" s="136">
        <v>61511123</v>
      </c>
      <c r="H2305" s="136">
        <v>3</v>
      </c>
      <c r="J2305" s="136" t="s">
        <v>8367</v>
      </c>
    </row>
    <row r="2306" spans="1:20" s="136" customFormat="1" ht="13.6" x14ac:dyDescent="0.2">
      <c r="A2306" s="136" t="s">
        <v>10646</v>
      </c>
      <c r="B2306" s="147">
        <v>16153</v>
      </c>
      <c r="C2306" s="138" t="s">
        <v>10760</v>
      </c>
      <c r="D2306" s="138" t="s">
        <v>10760</v>
      </c>
      <c r="E2306" s="137" t="s">
        <v>8366</v>
      </c>
      <c r="F2306" s="139"/>
      <c r="G2306" s="136">
        <v>56408912</v>
      </c>
      <c r="H2306" s="136">
        <v>3</v>
      </c>
      <c r="J2306" s="136" t="s">
        <v>8367</v>
      </c>
    </row>
    <row r="2307" spans="1:20" s="136" customFormat="1" ht="13.6" x14ac:dyDescent="0.2">
      <c r="A2307" s="136" t="s">
        <v>10646</v>
      </c>
      <c r="B2307" s="147">
        <v>16154</v>
      </c>
      <c r="C2307" s="138" t="s">
        <v>10761</v>
      </c>
      <c r="D2307" s="138" t="s">
        <v>10761</v>
      </c>
      <c r="E2307" s="137" t="s">
        <v>8366</v>
      </c>
      <c r="F2307" s="139"/>
      <c r="G2307" s="136">
        <v>224671552</v>
      </c>
      <c r="H2307" s="136">
        <v>2</v>
      </c>
      <c r="J2307" s="136" t="s">
        <v>8367</v>
      </c>
    </row>
    <row r="2308" spans="1:20" s="136" customFormat="1" ht="13.6" x14ac:dyDescent="0.2">
      <c r="A2308" s="136" t="s">
        <v>10646</v>
      </c>
      <c r="B2308" s="147">
        <v>16155</v>
      </c>
      <c r="C2308" s="138" t="s">
        <v>10762</v>
      </c>
      <c r="D2308" s="138" t="s">
        <v>10762</v>
      </c>
      <c r="E2308" s="137" t="s">
        <v>8366</v>
      </c>
      <c r="F2308" s="139"/>
      <c r="G2308" s="136">
        <v>85842792.000000015</v>
      </c>
      <c r="H2308" s="136">
        <v>3</v>
      </c>
      <c r="J2308" s="136" t="s">
        <v>8367</v>
      </c>
    </row>
    <row r="2309" spans="1:20" s="136" customFormat="1" ht="13.6" x14ac:dyDescent="0.2">
      <c r="A2309" s="136" t="s">
        <v>10646</v>
      </c>
      <c r="B2309" s="147">
        <v>16156</v>
      </c>
      <c r="C2309" s="138" t="s">
        <v>10763</v>
      </c>
      <c r="D2309" s="138" t="s">
        <v>10763</v>
      </c>
      <c r="E2309" s="137" t="s">
        <v>8366</v>
      </c>
      <c r="F2309" s="139"/>
      <c r="G2309" s="136">
        <v>34934785</v>
      </c>
      <c r="H2309" s="136">
        <v>3</v>
      </c>
      <c r="J2309" s="136" t="s">
        <v>8367</v>
      </c>
    </row>
    <row r="2310" spans="1:20" s="136" customFormat="1" ht="13.6" x14ac:dyDescent="0.2">
      <c r="A2310" s="136" t="s">
        <v>10646</v>
      </c>
      <c r="B2310" s="147">
        <v>16157</v>
      </c>
      <c r="C2310" s="138" t="s">
        <v>10764</v>
      </c>
      <c r="D2310" s="138" t="s">
        <v>10764</v>
      </c>
      <c r="E2310" s="137" t="s">
        <v>8366</v>
      </c>
      <c r="F2310" s="139"/>
      <c r="G2310" s="136">
        <v>72299068</v>
      </c>
      <c r="H2310" s="136">
        <v>3</v>
      </c>
      <c r="J2310" s="136" t="s">
        <v>8367</v>
      </c>
    </row>
    <row r="2311" spans="1:20" s="136" customFormat="1" ht="13.6" x14ac:dyDescent="0.2">
      <c r="A2311" s="136" t="s">
        <v>10646</v>
      </c>
      <c r="B2311" s="147">
        <v>16158</v>
      </c>
      <c r="C2311" s="138" t="s">
        <v>10765</v>
      </c>
      <c r="D2311" s="138" t="s">
        <v>10765</v>
      </c>
      <c r="E2311" s="137" t="s">
        <v>8366</v>
      </c>
      <c r="F2311" s="139"/>
      <c r="G2311" s="136">
        <v>24902240</v>
      </c>
      <c r="H2311" s="136">
        <v>3</v>
      </c>
      <c r="J2311" s="136" t="s">
        <v>8367</v>
      </c>
    </row>
    <row r="2312" spans="1:20" s="136" customFormat="1" ht="13.6" x14ac:dyDescent="0.2">
      <c r="A2312" s="136" t="s">
        <v>10646</v>
      </c>
      <c r="B2312" s="147">
        <v>16159</v>
      </c>
      <c r="C2312" s="138" t="s">
        <v>10766</v>
      </c>
      <c r="D2312" s="138" t="s">
        <v>10766</v>
      </c>
      <c r="E2312" s="137" t="s">
        <v>8366</v>
      </c>
      <c r="F2312" s="139"/>
      <c r="G2312" s="136">
        <v>61819857</v>
      </c>
      <c r="H2312" s="136">
        <v>3</v>
      </c>
      <c r="J2312" s="136" t="s">
        <v>8367</v>
      </c>
    </row>
    <row r="2313" spans="1:20" s="136" customFormat="1" ht="13.6" x14ac:dyDescent="0.2">
      <c r="A2313" s="136" t="s">
        <v>10646</v>
      </c>
      <c r="B2313" s="147">
        <v>16160</v>
      </c>
      <c r="C2313" s="138" t="s">
        <v>10767</v>
      </c>
      <c r="D2313" s="138" t="s">
        <v>10767</v>
      </c>
      <c r="E2313" s="137" t="s">
        <v>8366</v>
      </c>
      <c r="F2313" s="139"/>
      <c r="G2313" s="136">
        <v>29076018</v>
      </c>
      <c r="H2313" s="136">
        <v>3</v>
      </c>
      <c r="J2313" s="136" t="s">
        <v>8367</v>
      </c>
    </row>
    <row r="2314" spans="1:20" s="136" customFormat="1" ht="13.6" x14ac:dyDescent="0.2">
      <c r="A2314" s="136" t="s">
        <v>10646</v>
      </c>
      <c r="B2314" s="147">
        <v>16161</v>
      </c>
      <c r="C2314" s="138" t="s">
        <v>10768</v>
      </c>
      <c r="D2314" s="138" t="s">
        <v>10768</v>
      </c>
      <c r="E2314" s="137" t="s">
        <v>8366</v>
      </c>
      <c r="F2314" s="139"/>
      <c r="G2314" s="136">
        <v>45857779</v>
      </c>
      <c r="H2314" s="136">
        <v>3</v>
      </c>
      <c r="J2314" s="136" t="s">
        <v>8367</v>
      </c>
    </row>
    <row r="2315" spans="1:20" s="136" customFormat="1" ht="13.6" x14ac:dyDescent="0.2">
      <c r="A2315" s="136" t="s">
        <v>10646</v>
      </c>
      <c r="B2315" s="147">
        <v>16162</v>
      </c>
      <c r="C2315" s="138" t="s">
        <v>10769</v>
      </c>
      <c r="D2315" s="138" t="s">
        <v>10769</v>
      </c>
      <c r="E2315" s="137" t="s">
        <v>8366</v>
      </c>
      <c r="F2315" s="139"/>
      <c r="G2315" s="136">
        <v>20973487</v>
      </c>
      <c r="H2315" s="136">
        <v>3</v>
      </c>
      <c r="J2315" s="136" t="s">
        <v>8367</v>
      </c>
    </row>
    <row r="2316" spans="1:20" s="136" customFormat="1" ht="13.6" x14ac:dyDescent="0.2">
      <c r="A2316" s="136" t="s">
        <v>10646</v>
      </c>
      <c r="B2316" s="147">
        <v>16163</v>
      </c>
      <c r="C2316" s="138" t="s">
        <v>10770</v>
      </c>
      <c r="D2316" s="138" t="s">
        <v>10770</v>
      </c>
      <c r="E2316" s="137" t="s">
        <v>8366</v>
      </c>
      <c r="F2316" s="139"/>
      <c r="G2316" s="136">
        <v>32913064</v>
      </c>
      <c r="H2316" s="136">
        <v>3</v>
      </c>
      <c r="J2316" s="136" t="s">
        <v>8367</v>
      </c>
    </row>
    <row r="2317" spans="1:20" s="136" customFormat="1" ht="13.6" x14ac:dyDescent="0.2">
      <c r="A2317" s="136" t="s">
        <v>10646</v>
      </c>
      <c r="B2317" s="147">
        <v>16165</v>
      </c>
      <c r="C2317" s="138" t="s">
        <v>10771</v>
      </c>
      <c r="D2317" s="138" t="s">
        <v>10771</v>
      </c>
      <c r="E2317" s="137" t="s">
        <v>8366</v>
      </c>
      <c r="F2317" s="139"/>
      <c r="G2317" s="136">
        <v>45126800</v>
      </c>
      <c r="H2317" s="136">
        <v>3</v>
      </c>
      <c r="J2317" s="136" t="s">
        <v>8367</v>
      </c>
      <c r="R2317" s="136" t="s">
        <v>10661</v>
      </c>
      <c r="S2317" s="136" t="s">
        <v>8456</v>
      </c>
      <c r="T2317" s="136" t="s">
        <v>10662</v>
      </c>
    </row>
    <row r="2318" spans="1:20" s="136" customFormat="1" ht="13.6" x14ac:dyDescent="0.2">
      <c r="A2318" s="136" t="s">
        <v>10646</v>
      </c>
      <c r="B2318" s="147">
        <v>16166</v>
      </c>
      <c r="C2318" s="138" t="s">
        <v>10772</v>
      </c>
      <c r="D2318" s="138" t="s">
        <v>10772</v>
      </c>
      <c r="E2318" s="137" t="s">
        <v>8366</v>
      </c>
      <c r="F2318" s="139"/>
      <c r="G2318" s="136">
        <v>53380645.000000007</v>
      </c>
      <c r="H2318" s="136">
        <v>3</v>
      </c>
      <c r="J2318" s="136" t="s">
        <v>8367</v>
      </c>
    </row>
    <row r="2319" spans="1:20" s="136" customFormat="1" ht="13.6" x14ac:dyDescent="0.2">
      <c r="A2319" s="136" t="s">
        <v>10646</v>
      </c>
      <c r="B2319" s="147">
        <v>16167</v>
      </c>
      <c r="C2319" s="138" t="s">
        <v>10773</v>
      </c>
      <c r="D2319" s="138" t="s">
        <v>10773</v>
      </c>
      <c r="E2319" s="137" t="s">
        <v>8366</v>
      </c>
      <c r="F2319" s="139"/>
      <c r="G2319" s="136">
        <v>44701708</v>
      </c>
      <c r="H2319" s="136">
        <v>3</v>
      </c>
      <c r="J2319" s="136" t="s">
        <v>8367</v>
      </c>
    </row>
    <row r="2320" spans="1:20" s="136" customFormat="1" ht="13.6" x14ac:dyDescent="0.2">
      <c r="A2320" s="136" t="s">
        <v>10646</v>
      </c>
      <c r="B2320" s="147">
        <v>16169</v>
      </c>
      <c r="C2320" s="138" t="s">
        <v>10774</v>
      </c>
      <c r="D2320" s="138" t="s">
        <v>10774</v>
      </c>
      <c r="E2320" s="137" t="s">
        <v>8366</v>
      </c>
      <c r="F2320" s="139"/>
      <c r="G2320" s="136">
        <v>41261514</v>
      </c>
      <c r="H2320" s="136">
        <v>3</v>
      </c>
      <c r="J2320" s="136" t="s">
        <v>8367</v>
      </c>
    </row>
    <row r="2321" spans="1:10" s="136" customFormat="1" ht="13.6" x14ac:dyDescent="0.2">
      <c r="A2321" s="136" t="s">
        <v>10646</v>
      </c>
      <c r="B2321" s="147">
        <v>16170</v>
      </c>
      <c r="C2321" s="138" t="s">
        <v>10775</v>
      </c>
      <c r="D2321" s="138" t="s">
        <v>10775</v>
      </c>
      <c r="E2321" s="137" t="s">
        <v>8366</v>
      </c>
      <c r="F2321" s="139"/>
      <c r="G2321" s="136">
        <v>80339397</v>
      </c>
      <c r="H2321" s="136">
        <v>3</v>
      </c>
      <c r="J2321" s="136" t="s">
        <v>8367</v>
      </c>
    </row>
    <row r="2322" spans="1:10" s="136" customFormat="1" ht="13.6" x14ac:dyDescent="0.2">
      <c r="A2322" s="136" t="s">
        <v>10646</v>
      </c>
      <c r="B2322" s="147">
        <v>16171</v>
      </c>
      <c r="C2322" s="138" t="s">
        <v>10776</v>
      </c>
      <c r="D2322" s="138" t="s">
        <v>10776</v>
      </c>
      <c r="E2322" s="137" t="s">
        <v>8366</v>
      </c>
      <c r="F2322" s="139"/>
      <c r="G2322" s="136">
        <v>101153246.99999999</v>
      </c>
      <c r="H2322" s="136">
        <v>3</v>
      </c>
      <c r="J2322" s="136" t="s">
        <v>8367</v>
      </c>
    </row>
    <row r="2323" spans="1:10" s="136" customFormat="1" ht="13.6" x14ac:dyDescent="0.2">
      <c r="A2323" s="136" t="s">
        <v>10646</v>
      </c>
      <c r="B2323" s="147">
        <v>16172</v>
      </c>
      <c r="C2323" s="138" t="s">
        <v>10777</v>
      </c>
      <c r="D2323" s="138" t="s">
        <v>10777</v>
      </c>
      <c r="E2323" s="137" t="s">
        <v>8366</v>
      </c>
      <c r="F2323" s="139"/>
      <c r="G2323" s="136">
        <v>37669101</v>
      </c>
      <c r="H2323" s="136">
        <v>3</v>
      </c>
      <c r="J2323" s="136" t="s">
        <v>8367</v>
      </c>
    </row>
    <row r="2324" spans="1:10" s="136" customFormat="1" ht="13.6" x14ac:dyDescent="0.2">
      <c r="A2324" s="136" t="s">
        <v>10646</v>
      </c>
      <c r="B2324" s="147">
        <v>16173</v>
      </c>
      <c r="C2324" s="138" t="s">
        <v>10778</v>
      </c>
      <c r="D2324" s="138" t="s">
        <v>10778</v>
      </c>
      <c r="E2324" s="137" t="s">
        <v>8366</v>
      </c>
      <c r="F2324" s="139"/>
      <c r="G2324" s="136">
        <v>147412001</v>
      </c>
      <c r="H2324" s="136">
        <v>3</v>
      </c>
      <c r="J2324" s="136" t="s">
        <v>8367</v>
      </c>
    </row>
    <row r="2325" spans="1:10" s="136" customFormat="1" ht="13.6" x14ac:dyDescent="0.2">
      <c r="A2325" s="136" t="s">
        <v>10646</v>
      </c>
      <c r="B2325" s="147">
        <v>16174</v>
      </c>
      <c r="C2325" s="138" t="s">
        <v>10779</v>
      </c>
      <c r="D2325" s="138" t="s">
        <v>10779</v>
      </c>
      <c r="E2325" s="137" t="s">
        <v>8366</v>
      </c>
      <c r="F2325" s="139"/>
      <c r="G2325" s="136">
        <v>48090376</v>
      </c>
      <c r="H2325" s="136">
        <v>3</v>
      </c>
      <c r="J2325" s="136" t="s">
        <v>8367</v>
      </c>
    </row>
    <row r="2326" spans="1:10" s="136" customFormat="1" ht="13.6" x14ac:dyDescent="0.2">
      <c r="A2326" s="136" t="s">
        <v>10646</v>
      </c>
      <c r="B2326" s="147">
        <v>16175</v>
      </c>
      <c r="C2326" s="138" t="s">
        <v>10780</v>
      </c>
      <c r="D2326" s="138" t="s">
        <v>10780</v>
      </c>
      <c r="E2326" s="137" t="s">
        <v>8366</v>
      </c>
      <c r="F2326" s="139"/>
      <c r="G2326" s="136">
        <v>79918269</v>
      </c>
      <c r="H2326" s="136">
        <v>2</v>
      </c>
      <c r="J2326" s="136" t="s">
        <v>8367</v>
      </c>
    </row>
    <row r="2327" spans="1:10" s="136" customFormat="1" ht="13.6" x14ac:dyDescent="0.2">
      <c r="A2327" s="136" t="s">
        <v>10646</v>
      </c>
      <c r="B2327" s="147">
        <v>16176</v>
      </c>
      <c r="C2327" s="138" t="s">
        <v>10781</v>
      </c>
      <c r="D2327" s="138" t="s">
        <v>10781</v>
      </c>
      <c r="E2327" s="137" t="s">
        <v>8366</v>
      </c>
      <c r="F2327" s="139"/>
      <c r="G2327" s="136">
        <v>32102554</v>
      </c>
      <c r="H2327" s="136">
        <v>3</v>
      </c>
      <c r="J2327" s="136" t="s">
        <v>8367</v>
      </c>
    </row>
    <row r="2328" spans="1:10" s="136" customFormat="1" ht="13.6" x14ac:dyDescent="0.2">
      <c r="A2328" s="136" t="s">
        <v>10646</v>
      </c>
      <c r="B2328" s="147">
        <v>16177</v>
      </c>
      <c r="C2328" s="138" t="s">
        <v>17051</v>
      </c>
      <c r="D2328" s="138" t="s">
        <v>17051</v>
      </c>
      <c r="E2328" s="137" t="s">
        <v>8366</v>
      </c>
      <c r="F2328" s="139"/>
      <c r="G2328" s="136">
        <v>81697776</v>
      </c>
      <c r="H2328" s="136">
        <v>3</v>
      </c>
      <c r="J2328" s="136" t="s">
        <v>8367</v>
      </c>
    </row>
    <row r="2329" spans="1:10" s="136" customFormat="1" ht="13.6" x14ac:dyDescent="0.2">
      <c r="A2329" s="136" t="s">
        <v>10646</v>
      </c>
      <c r="B2329" s="147">
        <v>16181</v>
      </c>
      <c r="C2329" s="138" t="s">
        <v>17021</v>
      </c>
      <c r="D2329" s="138" t="s">
        <v>17021</v>
      </c>
      <c r="E2329" s="137" t="s">
        <v>8366</v>
      </c>
      <c r="F2329" s="139"/>
      <c r="G2329" s="136">
        <v>30627216</v>
      </c>
      <c r="H2329" s="136">
        <v>3</v>
      </c>
      <c r="J2329" s="136" t="s">
        <v>8367</v>
      </c>
    </row>
    <row r="2330" spans="1:10" s="136" customFormat="1" ht="13.6" x14ac:dyDescent="0.2">
      <c r="A2330" s="136" t="s">
        <v>10646</v>
      </c>
      <c r="B2330" s="147">
        <v>16185</v>
      </c>
      <c r="C2330" s="138" t="s">
        <v>10782</v>
      </c>
      <c r="D2330" s="138" t="s">
        <v>10782</v>
      </c>
      <c r="E2330" s="137" t="s">
        <v>8366</v>
      </c>
      <c r="F2330" s="139"/>
      <c r="G2330" s="136">
        <v>30921245</v>
      </c>
      <c r="H2330" s="136">
        <v>3</v>
      </c>
      <c r="J2330" s="136" t="s">
        <v>8367</v>
      </c>
    </row>
    <row r="2331" spans="1:10" s="136" customFormat="1" ht="13.6" x14ac:dyDescent="0.2">
      <c r="A2331" s="136" t="s">
        <v>10646</v>
      </c>
      <c r="B2331" s="147">
        <v>16186</v>
      </c>
      <c r="C2331" s="138" t="s">
        <v>10783</v>
      </c>
      <c r="D2331" s="138" t="s">
        <v>10783</v>
      </c>
      <c r="E2331" s="137" t="s">
        <v>8366</v>
      </c>
      <c r="F2331" s="139"/>
      <c r="G2331" s="136">
        <v>80618073</v>
      </c>
      <c r="H2331" s="136">
        <v>3</v>
      </c>
      <c r="J2331" s="136" t="s">
        <v>8367</v>
      </c>
    </row>
    <row r="2332" spans="1:10" s="136" customFormat="1" ht="13.6" x14ac:dyDescent="0.2">
      <c r="A2332" s="136" t="s">
        <v>10646</v>
      </c>
      <c r="B2332" s="147">
        <v>16187</v>
      </c>
      <c r="C2332" s="138" t="s">
        <v>10784</v>
      </c>
      <c r="D2332" s="138" t="s">
        <v>10784</v>
      </c>
      <c r="E2332" s="137" t="s">
        <v>8366</v>
      </c>
      <c r="F2332" s="139"/>
      <c r="G2332" s="136">
        <v>33646102</v>
      </c>
      <c r="H2332" s="136">
        <v>3</v>
      </c>
      <c r="J2332" s="136" t="s">
        <v>8367</v>
      </c>
    </row>
    <row r="2333" spans="1:10" s="136" customFormat="1" ht="13.6" x14ac:dyDescent="0.2">
      <c r="A2333" s="136" t="s">
        <v>10646</v>
      </c>
      <c r="B2333" s="147">
        <v>16188</v>
      </c>
      <c r="C2333" s="138" t="s">
        <v>10785</v>
      </c>
      <c r="D2333" s="138" t="s">
        <v>10785</v>
      </c>
      <c r="E2333" s="137" t="s">
        <v>8366</v>
      </c>
      <c r="F2333" s="139"/>
      <c r="G2333" s="136">
        <v>20677929</v>
      </c>
      <c r="H2333" s="136">
        <v>3</v>
      </c>
      <c r="J2333" s="136" t="s">
        <v>8367</v>
      </c>
    </row>
    <row r="2334" spans="1:10" s="136" customFormat="1" ht="13.6" x14ac:dyDescent="0.2">
      <c r="A2334" s="136" t="s">
        <v>10646</v>
      </c>
      <c r="B2334" s="147">
        <v>16189</v>
      </c>
      <c r="C2334" s="138" t="s">
        <v>10786</v>
      </c>
      <c r="D2334" s="138" t="s">
        <v>10786</v>
      </c>
      <c r="E2334" s="137" t="s">
        <v>8366</v>
      </c>
      <c r="F2334" s="139"/>
      <c r="G2334" s="136">
        <v>120281924</v>
      </c>
      <c r="H2334" s="136">
        <v>3</v>
      </c>
      <c r="J2334" s="136" t="s">
        <v>8367</v>
      </c>
    </row>
    <row r="2335" spans="1:10" s="136" customFormat="1" ht="13.6" x14ac:dyDescent="0.2">
      <c r="A2335" s="136" t="s">
        <v>10646</v>
      </c>
      <c r="B2335" s="147">
        <v>16190</v>
      </c>
      <c r="C2335" s="138" t="s">
        <v>10787</v>
      </c>
      <c r="D2335" s="138" t="s">
        <v>10787</v>
      </c>
      <c r="E2335" s="137" t="s">
        <v>8366</v>
      </c>
      <c r="F2335" s="139"/>
      <c r="G2335" s="136">
        <v>277514218</v>
      </c>
      <c r="H2335" s="136">
        <v>2</v>
      </c>
      <c r="J2335" s="136" t="s">
        <v>8367</v>
      </c>
    </row>
    <row r="2336" spans="1:10" s="136" customFormat="1" ht="13.6" x14ac:dyDescent="0.2">
      <c r="A2336" s="136" t="s">
        <v>10646</v>
      </c>
      <c r="B2336" s="147">
        <v>16191</v>
      </c>
      <c r="C2336" s="138" t="s">
        <v>10788</v>
      </c>
      <c r="D2336" s="138" t="s">
        <v>10788</v>
      </c>
      <c r="E2336" s="137" t="s">
        <v>8366</v>
      </c>
      <c r="F2336" s="139"/>
      <c r="G2336" s="136">
        <v>59888863</v>
      </c>
      <c r="H2336" s="136">
        <v>3</v>
      </c>
      <c r="J2336" s="136" t="s">
        <v>8367</v>
      </c>
    </row>
    <row r="2337" spans="1:10" s="136" customFormat="1" ht="13.6" x14ac:dyDescent="0.2">
      <c r="A2337" s="136" t="s">
        <v>10646</v>
      </c>
      <c r="B2337" s="147">
        <v>16192</v>
      </c>
      <c r="C2337" s="138" t="s">
        <v>17052</v>
      </c>
      <c r="D2337" s="138" t="s">
        <v>17052</v>
      </c>
      <c r="E2337" s="137" t="s">
        <v>8366</v>
      </c>
      <c r="F2337" s="139"/>
      <c r="G2337" s="136">
        <v>69769862</v>
      </c>
      <c r="H2337" s="136">
        <v>3</v>
      </c>
      <c r="J2337" s="136" t="s">
        <v>8367</v>
      </c>
    </row>
    <row r="2338" spans="1:10" s="136" customFormat="1" ht="13.6" x14ac:dyDescent="0.2">
      <c r="A2338" s="136" t="s">
        <v>10646</v>
      </c>
      <c r="B2338" s="147">
        <v>16193</v>
      </c>
      <c r="C2338" s="138" t="s">
        <v>10789</v>
      </c>
      <c r="D2338" s="138" t="s">
        <v>10789</v>
      </c>
      <c r="E2338" s="137" t="s">
        <v>8366</v>
      </c>
      <c r="F2338" s="139"/>
      <c r="G2338" s="136">
        <v>19848683</v>
      </c>
      <c r="H2338" s="136">
        <v>3</v>
      </c>
      <c r="J2338" s="136" t="s">
        <v>8367</v>
      </c>
    </row>
    <row r="2339" spans="1:10" s="136" customFormat="1" ht="13.6" x14ac:dyDescent="0.2">
      <c r="A2339" s="136" t="s">
        <v>10646</v>
      </c>
      <c r="B2339" s="147">
        <v>16194</v>
      </c>
      <c r="C2339" s="138" t="s">
        <v>10790</v>
      </c>
      <c r="D2339" s="138" t="s">
        <v>10790</v>
      </c>
      <c r="E2339" s="137" t="s">
        <v>8366</v>
      </c>
      <c r="F2339" s="139"/>
      <c r="G2339" s="136">
        <v>110748632</v>
      </c>
      <c r="H2339" s="136">
        <v>3</v>
      </c>
      <c r="J2339" s="136" t="s">
        <v>8367</v>
      </c>
    </row>
    <row r="2340" spans="1:10" s="136" customFormat="1" ht="13.6" x14ac:dyDescent="0.2">
      <c r="A2340" s="136" t="s">
        <v>10646</v>
      </c>
      <c r="B2340" s="147">
        <v>16195</v>
      </c>
      <c r="C2340" s="138" t="s">
        <v>17053</v>
      </c>
      <c r="D2340" s="138" t="s">
        <v>17053</v>
      </c>
      <c r="E2340" s="137" t="s">
        <v>8366</v>
      </c>
      <c r="F2340" s="139"/>
      <c r="G2340" s="136">
        <v>93634604</v>
      </c>
      <c r="H2340" s="136">
        <v>3</v>
      </c>
      <c r="J2340" s="136" t="s">
        <v>8367</v>
      </c>
    </row>
    <row r="2341" spans="1:10" s="136" customFormat="1" ht="13.6" x14ac:dyDescent="0.2">
      <c r="A2341" s="136" t="s">
        <v>10646</v>
      </c>
      <c r="B2341" s="147">
        <v>16196</v>
      </c>
      <c r="C2341" s="138" t="s">
        <v>17054</v>
      </c>
      <c r="D2341" s="138" t="s">
        <v>17054</v>
      </c>
      <c r="E2341" s="137" t="s">
        <v>8366</v>
      </c>
      <c r="F2341" s="139"/>
      <c r="G2341" s="136">
        <v>43027200</v>
      </c>
      <c r="H2341" s="136">
        <v>3</v>
      </c>
      <c r="J2341" s="136" t="s">
        <v>8367</v>
      </c>
    </row>
    <row r="2342" spans="1:10" s="136" customFormat="1" ht="13.6" x14ac:dyDescent="0.2">
      <c r="A2342" s="136" t="s">
        <v>10646</v>
      </c>
      <c r="B2342" s="147">
        <v>16197</v>
      </c>
      <c r="C2342" s="138" t="s">
        <v>17055</v>
      </c>
      <c r="D2342" s="138" t="s">
        <v>17055</v>
      </c>
      <c r="E2342" s="137" t="s">
        <v>8366</v>
      </c>
      <c r="F2342" s="139"/>
      <c r="G2342" s="136">
        <v>47061100</v>
      </c>
      <c r="H2342" s="136">
        <v>3</v>
      </c>
      <c r="J2342" s="136" t="s">
        <v>8367</v>
      </c>
    </row>
    <row r="2343" spans="1:10" s="136" customFormat="1" ht="13.6" x14ac:dyDescent="0.2">
      <c r="A2343" s="136" t="s">
        <v>10646</v>
      </c>
      <c r="B2343" s="147">
        <v>16198</v>
      </c>
      <c r="C2343" s="138" t="s">
        <v>10791</v>
      </c>
      <c r="D2343" s="138" t="s">
        <v>10791</v>
      </c>
      <c r="E2343" s="137" t="s">
        <v>8366</v>
      </c>
      <c r="F2343" s="139"/>
      <c r="G2343" s="136">
        <v>134355299</v>
      </c>
      <c r="H2343" s="136">
        <v>3</v>
      </c>
      <c r="J2343" s="136" t="s">
        <v>8367</v>
      </c>
    </row>
    <row r="2344" spans="1:10" s="136" customFormat="1" ht="13.6" x14ac:dyDescent="0.2">
      <c r="A2344" s="136" t="s">
        <v>10646</v>
      </c>
      <c r="B2344" s="147">
        <v>16199</v>
      </c>
      <c r="C2344" s="138" t="s">
        <v>17089</v>
      </c>
      <c r="D2344" s="138" t="s">
        <v>17089</v>
      </c>
      <c r="E2344" s="137" t="s">
        <v>8366</v>
      </c>
      <c r="F2344" s="139"/>
      <c r="G2344" s="136">
        <v>50489054</v>
      </c>
      <c r="H2344" s="136">
        <v>3</v>
      </c>
      <c r="J2344" s="136" t="s">
        <v>8367</v>
      </c>
    </row>
    <row r="2345" spans="1:10" s="136" customFormat="1" ht="13.6" x14ac:dyDescent="0.2">
      <c r="A2345" s="136" t="s">
        <v>10646</v>
      </c>
      <c r="B2345" s="147">
        <v>16202</v>
      </c>
      <c r="C2345" s="138" t="s">
        <v>10792</v>
      </c>
      <c r="D2345" s="138" t="s">
        <v>10792</v>
      </c>
      <c r="E2345" s="137" t="s">
        <v>8366</v>
      </c>
      <c r="F2345" s="139"/>
      <c r="G2345" s="136">
        <v>106588954</v>
      </c>
      <c r="H2345" s="136">
        <v>3</v>
      </c>
      <c r="J2345" s="136" t="s">
        <v>8367</v>
      </c>
    </row>
    <row r="2346" spans="1:10" s="136" customFormat="1" ht="13.6" x14ac:dyDescent="0.2">
      <c r="A2346" s="136" t="s">
        <v>10646</v>
      </c>
      <c r="B2346" s="147">
        <v>16203</v>
      </c>
      <c r="C2346" s="138" t="s">
        <v>17090</v>
      </c>
      <c r="D2346" s="138" t="s">
        <v>17090</v>
      </c>
      <c r="E2346" s="137" t="s">
        <v>8366</v>
      </c>
      <c r="F2346" s="139"/>
      <c r="G2346" s="136">
        <v>106841636.99999999</v>
      </c>
      <c r="H2346" s="136">
        <v>2</v>
      </c>
      <c r="J2346" s="136" t="s">
        <v>8367</v>
      </c>
    </row>
    <row r="2347" spans="1:10" s="136" customFormat="1" ht="13.6" x14ac:dyDescent="0.2">
      <c r="A2347" s="136" t="s">
        <v>10646</v>
      </c>
      <c r="B2347" s="147">
        <v>16204</v>
      </c>
      <c r="C2347" s="138" t="s">
        <v>17022</v>
      </c>
      <c r="D2347" s="138" t="s">
        <v>17022</v>
      </c>
      <c r="E2347" s="137" t="s">
        <v>8366</v>
      </c>
      <c r="F2347" s="139"/>
      <c r="G2347" s="136">
        <v>99022521</v>
      </c>
      <c r="H2347" s="136">
        <v>3</v>
      </c>
      <c r="J2347" s="136" t="s">
        <v>8367</v>
      </c>
    </row>
    <row r="2348" spans="1:10" s="136" customFormat="1" ht="13.6" x14ac:dyDescent="0.2">
      <c r="A2348" s="136" t="s">
        <v>10646</v>
      </c>
      <c r="B2348" s="147">
        <v>16205</v>
      </c>
      <c r="C2348" s="138" t="s">
        <v>10793</v>
      </c>
      <c r="D2348" s="138" t="s">
        <v>10793</v>
      </c>
      <c r="E2348" s="137" t="s">
        <v>8366</v>
      </c>
      <c r="F2348" s="139"/>
      <c r="G2348" s="136">
        <v>63281485</v>
      </c>
      <c r="H2348" s="136">
        <v>3</v>
      </c>
      <c r="J2348" s="136" t="s">
        <v>8367</v>
      </c>
    </row>
    <row r="2349" spans="1:10" s="136" customFormat="1" ht="13.6" x14ac:dyDescent="0.2">
      <c r="A2349" s="136" t="s">
        <v>10646</v>
      </c>
      <c r="B2349" s="147">
        <v>16206</v>
      </c>
      <c r="C2349" s="138" t="s">
        <v>10794</v>
      </c>
      <c r="D2349" s="138" t="s">
        <v>10794</v>
      </c>
      <c r="E2349" s="137" t="s">
        <v>8366</v>
      </c>
      <c r="F2349" s="139"/>
      <c r="G2349" s="136">
        <v>46894653</v>
      </c>
      <c r="H2349" s="136">
        <v>3</v>
      </c>
      <c r="J2349" s="136" t="s">
        <v>8367</v>
      </c>
    </row>
    <row r="2350" spans="1:10" s="136" customFormat="1" ht="13.6" x14ac:dyDescent="0.2">
      <c r="A2350" s="136" t="s">
        <v>10646</v>
      </c>
      <c r="B2350" s="147">
        <v>16209</v>
      </c>
      <c r="C2350" s="138" t="s">
        <v>10795</v>
      </c>
      <c r="D2350" s="138" t="s">
        <v>10795</v>
      </c>
      <c r="E2350" s="137" t="s">
        <v>8366</v>
      </c>
      <c r="F2350" s="139"/>
      <c r="G2350" s="136">
        <v>55487122</v>
      </c>
      <c r="H2350" s="136">
        <v>3</v>
      </c>
      <c r="J2350" s="136" t="s">
        <v>8367</v>
      </c>
    </row>
    <row r="2351" spans="1:10" s="136" customFormat="1" ht="13.6" x14ac:dyDescent="0.2">
      <c r="A2351" s="136" t="s">
        <v>10646</v>
      </c>
      <c r="B2351" s="147">
        <v>16211</v>
      </c>
      <c r="C2351" s="138" t="s">
        <v>10796</v>
      </c>
      <c r="D2351" s="138" t="s">
        <v>10796</v>
      </c>
      <c r="E2351" s="137" t="s">
        <v>8366</v>
      </c>
      <c r="F2351" s="139"/>
      <c r="G2351" s="136">
        <v>201456829</v>
      </c>
      <c r="H2351" s="136">
        <v>3</v>
      </c>
      <c r="J2351" s="136" t="s">
        <v>8367</v>
      </c>
    </row>
    <row r="2352" spans="1:10" s="136" customFormat="1" ht="13.6" x14ac:dyDescent="0.2">
      <c r="A2352" s="136" t="s">
        <v>10646</v>
      </c>
      <c r="B2352" s="147">
        <v>16212</v>
      </c>
      <c r="C2352" s="138" t="s">
        <v>10797</v>
      </c>
      <c r="D2352" s="138" t="s">
        <v>10797</v>
      </c>
      <c r="E2352" s="137" t="s">
        <v>8366</v>
      </c>
      <c r="F2352" s="139"/>
      <c r="G2352" s="136">
        <v>53360205</v>
      </c>
      <c r="H2352" s="136">
        <v>3</v>
      </c>
      <c r="J2352" s="136" t="s">
        <v>8367</v>
      </c>
    </row>
    <row r="2353" spans="1:20" s="136" customFormat="1" ht="13.6" x14ac:dyDescent="0.2">
      <c r="A2353" s="136" t="s">
        <v>10646</v>
      </c>
      <c r="B2353" s="147">
        <v>16213</v>
      </c>
      <c r="C2353" s="138" t="s">
        <v>10798</v>
      </c>
      <c r="D2353" s="138" t="s">
        <v>10798</v>
      </c>
      <c r="E2353" s="137" t="s">
        <v>8366</v>
      </c>
      <c r="F2353" s="139"/>
      <c r="G2353" s="136">
        <v>17467238</v>
      </c>
      <c r="H2353" s="136">
        <v>3</v>
      </c>
      <c r="J2353" s="136" t="s">
        <v>8367</v>
      </c>
    </row>
    <row r="2354" spans="1:20" s="136" customFormat="1" ht="13.6" x14ac:dyDescent="0.2">
      <c r="A2354" s="136" t="s">
        <v>10646</v>
      </c>
      <c r="B2354" s="147">
        <v>16215</v>
      </c>
      <c r="C2354" s="138" t="s">
        <v>10799</v>
      </c>
      <c r="D2354" s="138" t="s">
        <v>10799</v>
      </c>
      <c r="E2354" s="137" t="s">
        <v>8366</v>
      </c>
      <c r="F2354" s="139"/>
      <c r="G2354" s="136">
        <v>61748200</v>
      </c>
      <c r="H2354" s="136">
        <v>3</v>
      </c>
      <c r="J2354" s="136" t="s">
        <v>8367</v>
      </c>
      <c r="R2354" s="136" t="s">
        <v>10661</v>
      </c>
      <c r="S2354" s="136" t="s">
        <v>8456</v>
      </c>
      <c r="T2354" s="136" t="s">
        <v>10662</v>
      </c>
    </row>
    <row r="2355" spans="1:20" s="136" customFormat="1" ht="13.6" x14ac:dyDescent="0.2">
      <c r="A2355" s="136" t="s">
        <v>10646</v>
      </c>
      <c r="B2355" s="147">
        <v>16216</v>
      </c>
      <c r="C2355" s="138" t="s">
        <v>10800</v>
      </c>
      <c r="D2355" s="138" t="s">
        <v>10800</v>
      </c>
      <c r="E2355" s="137" t="s">
        <v>8366</v>
      </c>
      <c r="F2355" s="139"/>
      <c r="G2355" s="136">
        <v>70290426</v>
      </c>
      <c r="H2355" s="136">
        <v>3</v>
      </c>
      <c r="J2355" s="136" t="s">
        <v>8367</v>
      </c>
    </row>
    <row r="2356" spans="1:20" s="136" customFormat="1" ht="13.6" x14ac:dyDescent="0.2">
      <c r="A2356" s="136" t="s">
        <v>10646</v>
      </c>
      <c r="B2356" s="147">
        <v>16217</v>
      </c>
      <c r="C2356" s="138" t="s">
        <v>10801</v>
      </c>
      <c r="D2356" s="138" t="s">
        <v>10801</v>
      </c>
      <c r="E2356" s="137" t="s">
        <v>8366</v>
      </c>
      <c r="F2356" s="139"/>
      <c r="G2356" s="136">
        <v>21332294</v>
      </c>
      <c r="H2356" s="136">
        <v>3</v>
      </c>
      <c r="J2356" s="136" t="s">
        <v>8367</v>
      </c>
    </row>
    <row r="2357" spans="1:20" s="136" customFormat="1" ht="13.6" x14ac:dyDescent="0.2">
      <c r="A2357" s="136" t="s">
        <v>10646</v>
      </c>
      <c r="B2357" s="147">
        <v>16218</v>
      </c>
      <c r="C2357" s="138" t="s">
        <v>17023</v>
      </c>
      <c r="D2357" s="138" t="s">
        <v>17023</v>
      </c>
      <c r="E2357" s="137" t="s">
        <v>8366</v>
      </c>
      <c r="F2357" s="139"/>
      <c r="G2357" s="136">
        <v>64611553</v>
      </c>
      <c r="H2357" s="136">
        <v>3</v>
      </c>
      <c r="J2357" s="136" t="s">
        <v>8367</v>
      </c>
    </row>
    <row r="2358" spans="1:20" s="136" customFormat="1" ht="13.6" x14ac:dyDescent="0.2">
      <c r="A2358" s="136" t="s">
        <v>10646</v>
      </c>
      <c r="B2358" s="147">
        <v>16219</v>
      </c>
      <c r="C2358" s="138" t="s">
        <v>10802</v>
      </c>
      <c r="D2358" s="138" t="s">
        <v>10802</v>
      </c>
      <c r="E2358" s="137" t="s">
        <v>8366</v>
      </c>
      <c r="F2358" s="139"/>
      <c r="G2358" s="136">
        <v>23548900</v>
      </c>
      <c r="H2358" s="136">
        <v>3</v>
      </c>
      <c r="J2358" s="136" t="s">
        <v>8367</v>
      </c>
    </row>
    <row r="2359" spans="1:20" s="136" customFormat="1" ht="13.6" x14ac:dyDescent="0.2">
      <c r="A2359" s="136" t="s">
        <v>10646</v>
      </c>
      <c r="B2359" s="147">
        <v>16224</v>
      </c>
      <c r="C2359" s="138" t="s">
        <v>10803</v>
      </c>
      <c r="D2359" s="138" t="s">
        <v>10803</v>
      </c>
      <c r="E2359" s="137" t="s">
        <v>8366</v>
      </c>
      <c r="F2359" s="139"/>
      <c r="G2359" s="136">
        <v>69820000</v>
      </c>
      <c r="H2359" s="136">
        <v>3</v>
      </c>
      <c r="J2359" s="136" t="s">
        <v>8367</v>
      </c>
    </row>
    <row r="2360" spans="1:20" s="136" customFormat="1" ht="13.6" x14ac:dyDescent="0.2">
      <c r="A2360" s="136" t="s">
        <v>10646</v>
      </c>
      <c r="B2360" s="147">
        <v>16225</v>
      </c>
      <c r="C2360" s="138" t="s">
        <v>10804</v>
      </c>
      <c r="D2360" s="138" t="s">
        <v>10804</v>
      </c>
      <c r="E2360" s="137" t="s">
        <v>8366</v>
      </c>
      <c r="F2360" s="139"/>
      <c r="G2360" s="136">
        <v>70273337</v>
      </c>
      <c r="H2360" s="136">
        <v>3</v>
      </c>
      <c r="J2360" s="136" t="s">
        <v>8367</v>
      </c>
    </row>
    <row r="2361" spans="1:20" s="136" customFormat="1" ht="13.6" x14ac:dyDescent="0.2">
      <c r="A2361" s="136" t="s">
        <v>10646</v>
      </c>
      <c r="B2361" s="147">
        <v>16227</v>
      </c>
      <c r="C2361" s="138" t="s">
        <v>10805</v>
      </c>
      <c r="D2361" s="138" t="s">
        <v>10805</v>
      </c>
      <c r="E2361" s="137" t="s">
        <v>8366</v>
      </c>
      <c r="F2361" s="139"/>
      <c r="G2361" s="136">
        <v>107640200</v>
      </c>
      <c r="H2361" s="136">
        <v>3</v>
      </c>
      <c r="J2361" s="136" t="s">
        <v>8367</v>
      </c>
    </row>
    <row r="2362" spans="1:20" s="136" customFormat="1" ht="13.6" x14ac:dyDescent="0.2">
      <c r="A2362" s="136" t="s">
        <v>10646</v>
      </c>
      <c r="B2362" s="147">
        <v>16228</v>
      </c>
      <c r="C2362" s="138" t="s">
        <v>10806</v>
      </c>
      <c r="D2362" s="138" t="s">
        <v>10806</v>
      </c>
      <c r="E2362" s="137" t="s">
        <v>8366</v>
      </c>
      <c r="F2362" s="139"/>
      <c r="G2362" s="136">
        <v>46046055</v>
      </c>
      <c r="H2362" s="136">
        <v>3</v>
      </c>
      <c r="J2362" s="136" t="s">
        <v>8367</v>
      </c>
    </row>
    <row r="2363" spans="1:20" s="136" customFormat="1" ht="13.6" x14ac:dyDescent="0.2">
      <c r="A2363" s="136" t="s">
        <v>10646</v>
      </c>
      <c r="B2363" s="147">
        <v>16231</v>
      </c>
      <c r="C2363" s="138" t="s">
        <v>10807</v>
      </c>
      <c r="D2363" s="138" t="s">
        <v>10807</v>
      </c>
      <c r="E2363" s="137" t="s">
        <v>8366</v>
      </c>
      <c r="F2363" s="139"/>
      <c r="G2363" s="136">
        <v>32124674</v>
      </c>
      <c r="H2363" s="136">
        <v>3</v>
      </c>
      <c r="J2363" s="136" t="s">
        <v>8367</v>
      </c>
    </row>
    <row r="2364" spans="1:20" s="136" customFormat="1" ht="13.6" x14ac:dyDescent="0.2">
      <c r="A2364" s="136" t="s">
        <v>10646</v>
      </c>
      <c r="B2364" s="147">
        <v>16234</v>
      </c>
      <c r="C2364" s="138" t="s">
        <v>10808</v>
      </c>
      <c r="D2364" s="138" t="s">
        <v>10808</v>
      </c>
      <c r="E2364" s="137" t="s">
        <v>8366</v>
      </c>
      <c r="F2364" s="139"/>
      <c r="G2364" s="136">
        <v>38083301</v>
      </c>
      <c r="H2364" s="136">
        <v>3</v>
      </c>
      <c r="J2364" s="136" t="s">
        <v>8367</v>
      </c>
    </row>
    <row r="2365" spans="1:20" s="136" customFormat="1" ht="13.6" x14ac:dyDescent="0.2">
      <c r="A2365" s="136" t="s">
        <v>10646</v>
      </c>
      <c r="B2365" s="147">
        <v>16236</v>
      </c>
      <c r="C2365" s="138" t="s">
        <v>17121</v>
      </c>
      <c r="D2365" s="138" t="s">
        <v>17121</v>
      </c>
      <c r="E2365" s="137" t="s">
        <v>8366</v>
      </c>
      <c r="F2365" s="139"/>
      <c r="G2365" s="136">
        <v>56214888</v>
      </c>
      <c r="H2365" s="136">
        <v>3</v>
      </c>
      <c r="J2365" s="136" t="s">
        <v>8367</v>
      </c>
    </row>
    <row r="2366" spans="1:20" s="136" customFormat="1" ht="13.6" x14ac:dyDescent="0.2">
      <c r="A2366" s="136" t="s">
        <v>10646</v>
      </c>
      <c r="B2366" s="147">
        <v>16237</v>
      </c>
      <c r="C2366" s="138" t="s">
        <v>10809</v>
      </c>
      <c r="D2366" s="138" t="s">
        <v>10809</v>
      </c>
      <c r="E2366" s="137" t="s">
        <v>8366</v>
      </c>
      <c r="F2366" s="139"/>
      <c r="G2366" s="136">
        <v>32472648</v>
      </c>
      <c r="H2366" s="136">
        <v>3</v>
      </c>
      <c r="J2366" s="136" t="s">
        <v>8367</v>
      </c>
    </row>
    <row r="2367" spans="1:20" s="136" customFormat="1" ht="13.6" x14ac:dyDescent="0.2">
      <c r="A2367" s="136" t="s">
        <v>10646</v>
      </c>
      <c r="B2367" s="147">
        <v>16238</v>
      </c>
      <c r="C2367" s="138" t="s">
        <v>10810</v>
      </c>
      <c r="D2367" s="138" t="s">
        <v>10810</v>
      </c>
      <c r="E2367" s="137" t="s">
        <v>8366</v>
      </c>
      <c r="F2367" s="139"/>
      <c r="G2367" s="136">
        <v>127876116</v>
      </c>
      <c r="H2367" s="136">
        <v>3</v>
      </c>
      <c r="J2367" s="136" t="s">
        <v>8367</v>
      </c>
    </row>
    <row r="2368" spans="1:20" s="136" customFormat="1" ht="13.6" x14ac:dyDescent="0.2">
      <c r="A2368" s="136" t="s">
        <v>10646</v>
      </c>
      <c r="B2368" s="147">
        <v>16239</v>
      </c>
      <c r="C2368" s="138" t="s">
        <v>10811</v>
      </c>
      <c r="D2368" s="138" t="s">
        <v>10811</v>
      </c>
      <c r="E2368" s="137" t="s">
        <v>8366</v>
      </c>
      <c r="F2368" s="139"/>
      <c r="G2368" s="136">
        <v>32265200</v>
      </c>
      <c r="H2368" s="136">
        <v>3</v>
      </c>
      <c r="J2368" s="136" t="s">
        <v>8367</v>
      </c>
      <c r="R2368" s="136" t="s">
        <v>10661</v>
      </c>
      <c r="S2368" s="136" t="s">
        <v>8456</v>
      </c>
      <c r="T2368" s="136" t="s">
        <v>10662</v>
      </c>
    </row>
    <row r="2369" spans="1:10" s="136" customFormat="1" ht="13.6" x14ac:dyDescent="0.2">
      <c r="A2369" s="136" t="s">
        <v>10646</v>
      </c>
      <c r="B2369" s="147">
        <v>16240</v>
      </c>
      <c r="C2369" s="138" t="s">
        <v>10812</v>
      </c>
      <c r="D2369" s="138" t="s">
        <v>10812</v>
      </c>
      <c r="E2369" s="137" t="s">
        <v>8366</v>
      </c>
      <c r="F2369" s="139"/>
      <c r="G2369" s="136">
        <v>42978790</v>
      </c>
      <c r="H2369" s="136">
        <v>3</v>
      </c>
      <c r="J2369" s="136" t="s">
        <v>8367</v>
      </c>
    </row>
    <row r="2370" spans="1:10" s="136" customFormat="1" ht="13.6" x14ac:dyDescent="0.2">
      <c r="A2370" s="136" t="s">
        <v>10646</v>
      </c>
      <c r="B2370" s="147">
        <v>16242</v>
      </c>
      <c r="C2370" s="138" t="s">
        <v>10813</v>
      </c>
      <c r="D2370" s="138" t="s">
        <v>10813</v>
      </c>
      <c r="E2370" s="137" t="s">
        <v>8366</v>
      </c>
      <c r="F2370" s="139"/>
      <c r="G2370" s="136">
        <v>31856001</v>
      </c>
      <c r="H2370" s="136">
        <v>3</v>
      </c>
      <c r="J2370" s="136" t="s">
        <v>8367</v>
      </c>
    </row>
    <row r="2371" spans="1:10" s="136" customFormat="1" ht="13.6" x14ac:dyDescent="0.2">
      <c r="A2371" s="136" t="s">
        <v>10646</v>
      </c>
      <c r="B2371" s="147">
        <v>16243</v>
      </c>
      <c r="C2371" s="138" t="s">
        <v>10814</v>
      </c>
      <c r="D2371" s="138" t="s">
        <v>10814</v>
      </c>
      <c r="E2371" s="137" t="s">
        <v>8366</v>
      </c>
      <c r="F2371" s="139"/>
      <c r="G2371" s="136">
        <v>93198493</v>
      </c>
      <c r="H2371" s="136">
        <v>3</v>
      </c>
      <c r="J2371" s="136" t="s">
        <v>8367</v>
      </c>
    </row>
    <row r="2372" spans="1:10" s="136" customFormat="1" ht="13.6" x14ac:dyDescent="0.2">
      <c r="A2372" s="136" t="s">
        <v>10646</v>
      </c>
      <c r="B2372" s="147">
        <v>16244</v>
      </c>
      <c r="C2372" s="138" t="s">
        <v>17056</v>
      </c>
      <c r="D2372" s="138" t="s">
        <v>17056</v>
      </c>
      <c r="E2372" s="137" t="s">
        <v>8366</v>
      </c>
      <c r="F2372" s="139"/>
      <c r="G2372" s="136">
        <v>116839622</v>
      </c>
      <c r="H2372" s="136">
        <v>3</v>
      </c>
      <c r="J2372" s="136" t="s">
        <v>8367</v>
      </c>
    </row>
    <row r="2373" spans="1:10" s="136" customFormat="1" ht="13.6" x14ac:dyDescent="0.2">
      <c r="A2373" s="136" t="s">
        <v>10646</v>
      </c>
      <c r="B2373" s="147">
        <v>16245</v>
      </c>
      <c r="C2373" s="138" t="s">
        <v>10815</v>
      </c>
      <c r="D2373" s="138" t="s">
        <v>10815</v>
      </c>
      <c r="E2373" s="137" t="s">
        <v>8366</v>
      </c>
      <c r="F2373" s="139"/>
      <c r="G2373" s="136">
        <v>41238300</v>
      </c>
      <c r="H2373" s="136">
        <v>3</v>
      </c>
      <c r="J2373" s="136" t="s">
        <v>8367</v>
      </c>
    </row>
    <row r="2374" spans="1:10" s="136" customFormat="1" ht="13.6" x14ac:dyDescent="0.2">
      <c r="A2374" s="136" t="s">
        <v>10646</v>
      </c>
      <c r="B2374" s="147">
        <v>16246</v>
      </c>
      <c r="C2374" s="138" t="s">
        <v>10816</v>
      </c>
      <c r="D2374" s="138" t="s">
        <v>10816</v>
      </c>
      <c r="E2374" s="137" t="s">
        <v>8366</v>
      </c>
      <c r="F2374" s="139"/>
      <c r="G2374" s="136">
        <v>95070199</v>
      </c>
      <c r="H2374" s="136">
        <v>3</v>
      </c>
      <c r="J2374" s="136" t="s">
        <v>8367</v>
      </c>
    </row>
    <row r="2375" spans="1:10" s="136" customFormat="1" ht="13.6" x14ac:dyDescent="0.2">
      <c r="A2375" s="136" t="s">
        <v>10646</v>
      </c>
      <c r="B2375" s="147">
        <v>16247</v>
      </c>
      <c r="C2375" s="138" t="s">
        <v>10817</v>
      </c>
      <c r="D2375" s="138" t="s">
        <v>10817</v>
      </c>
      <c r="E2375" s="137" t="s">
        <v>8366</v>
      </c>
      <c r="F2375" s="139"/>
      <c r="G2375" s="136">
        <v>30297075</v>
      </c>
      <c r="H2375" s="136">
        <v>3</v>
      </c>
      <c r="J2375" s="136" t="s">
        <v>8367</v>
      </c>
    </row>
    <row r="2376" spans="1:10" s="136" customFormat="1" ht="13.6" x14ac:dyDescent="0.2">
      <c r="A2376" s="136" t="s">
        <v>10646</v>
      </c>
      <c r="B2376" s="147">
        <v>16248</v>
      </c>
      <c r="C2376" s="138" t="s">
        <v>10818</v>
      </c>
      <c r="D2376" s="138" t="s">
        <v>10818</v>
      </c>
      <c r="E2376" s="137" t="s">
        <v>8366</v>
      </c>
      <c r="F2376" s="139"/>
      <c r="G2376" s="136">
        <v>31486996</v>
      </c>
      <c r="H2376" s="136">
        <v>3</v>
      </c>
      <c r="J2376" s="136" t="s">
        <v>8367</v>
      </c>
    </row>
    <row r="2377" spans="1:10" s="136" customFormat="1" ht="13.6" x14ac:dyDescent="0.2">
      <c r="A2377" s="136" t="s">
        <v>10646</v>
      </c>
      <c r="B2377" s="147">
        <v>16249</v>
      </c>
      <c r="C2377" s="138" t="s">
        <v>10819</v>
      </c>
      <c r="D2377" s="138" t="s">
        <v>10819</v>
      </c>
      <c r="E2377" s="137" t="s">
        <v>8366</v>
      </c>
      <c r="F2377" s="139"/>
      <c r="G2377" s="136">
        <v>181165055</v>
      </c>
      <c r="H2377" s="136">
        <v>3</v>
      </c>
      <c r="J2377" s="136" t="s">
        <v>8367</v>
      </c>
    </row>
    <row r="2378" spans="1:10" s="136" customFormat="1" ht="13.6" x14ac:dyDescent="0.2">
      <c r="A2378" s="136" t="s">
        <v>10646</v>
      </c>
      <c r="B2378" s="147">
        <v>16250</v>
      </c>
      <c r="C2378" s="138" t="s">
        <v>10820</v>
      </c>
      <c r="D2378" s="138" t="s">
        <v>10820</v>
      </c>
      <c r="E2378" s="137" t="s">
        <v>8366</v>
      </c>
      <c r="F2378" s="139"/>
      <c r="G2378" s="136">
        <v>30611792.999999996</v>
      </c>
      <c r="H2378" s="136">
        <v>3</v>
      </c>
      <c r="J2378" s="136" t="s">
        <v>8367</v>
      </c>
    </row>
    <row r="2379" spans="1:10" s="136" customFormat="1" ht="13.6" x14ac:dyDescent="0.2">
      <c r="A2379" s="136" t="s">
        <v>10646</v>
      </c>
      <c r="B2379" s="147">
        <v>16251</v>
      </c>
      <c r="C2379" s="138" t="s">
        <v>10821</v>
      </c>
      <c r="D2379" s="138" t="s">
        <v>10821</v>
      </c>
      <c r="E2379" s="137" t="s">
        <v>8366</v>
      </c>
      <c r="F2379" s="139"/>
      <c r="G2379" s="136">
        <v>156060000</v>
      </c>
      <c r="H2379" s="136">
        <v>3</v>
      </c>
      <c r="J2379" s="136" t="s">
        <v>8367</v>
      </c>
    </row>
    <row r="2380" spans="1:10" s="136" customFormat="1" ht="13.6" x14ac:dyDescent="0.2">
      <c r="A2380" s="136" t="s">
        <v>10646</v>
      </c>
      <c r="B2380" s="147">
        <v>16253</v>
      </c>
      <c r="C2380" s="138" t="s">
        <v>10822</v>
      </c>
      <c r="D2380" s="138" t="s">
        <v>10822</v>
      </c>
      <c r="E2380" s="137" t="s">
        <v>8366</v>
      </c>
      <c r="F2380" s="139"/>
      <c r="G2380" s="136">
        <v>70363072</v>
      </c>
      <c r="H2380" s="136">
        <v>3</v>
      </c>
      <c r="J2380" s="136" t="s">
        <v>8367</v>
      </c>
    </row>
    <row r="2381" spans="1:10" s="136" customFormat="1" ht="13.6" x14ac:dyDescent="0.2">
      <c r="A2381" s="136" t="s">
        <v>10646</v>
      </c>
      <c r="B2381" s="147">
        <v>16254</v>
      </c>
      <c r="C2381" s="138" t="s">
        <v>17057</v>
      </c>
      <c r="D2381" s="138" t="s">
        <v>17057</v>
      </c>
      <c r="E2381" s="137" t="s">
        <v>8366</v>
      </c>
      <c r="F2381" s="139"/>
      <c r="G2381" s="136">
        <v>76887700</v>
      </c>
      <c r="H2381" s="136">
        <v>3</v>
      </c>
      <c r="J2381" s="136" t="s">
        <v>8367</v>
      </c>
    </row>
    <row r="2382" spans="1:10" s="136" customFormat="1" ht="13.6" x14ac:dyDescent="0.2">
      <c r="A2382" s="136" t="s">
        <v>10646</v>
      </c>
      <c r="B2382" s="147">
        <v>16255</v>
      </c>
      <c r="C2382" s="138" t="s">
        <v>10823</v>
      </c>
      <c r="D2382" s="138" t="s">
        <v>10823</v>
      </c>
      <c r="E2382" s="137" t="s">
        <v>8366</v>
      </c>
      <c r="F2382" s="139"/>
      <c r="G2382" s="136">
        <v>49189482</v>
      </c>
      <c r="H2382" s="136">
        <v>3</v>
      </c>
      <c r="J2382" s="136" t="s">
        <v>8367</v>
      </c>
    </row>
    <row r="2383" spans="1:10" s="136" customFormat="1" ht="13.6" x14ac:dyDescent="0.2">
      <c r="A2383" s="136" t="s">
        <v>10646</v>
      </c>
      <c r="B2383" s="147">
        <v>16258</v>
      </c>
      <c r="C2383" s="138" t="s">
        <v>10824</v>
      </c>
      <c r="D2383" s="138" t="s">
        <v>10824</v>
      </c>
      <c r="E2383" s="137" t="s">
        <v>8366</v>
      </c>
      <c r="F2383" s="139"/>
      <c r="G2383" s="136">
        <v>150047753</v>
      </c>
      <c r="H2383" s="136">
        <v>3</v>
      </c>
      <c r="J2383" s="136" t="s">
        <v>8367</v>
      </c>
    </row>
    <row r="2384" spans="1:10" s="136" customFormat="1" ht="13.6" x14ac:dyDescent="0.2">
      <c r="A2384" s="136" t="s">
        <v>10646</v>
      </c>
      <c r="B2384" s="147">
        <v>16259</v>
      </c>
      <c r="C2384" s="138" t="s">
        <v>10825</v>
      </c>
      <c r="D2384" s="138" t="s">
        <v>10825</v>
      </c>
      <c r="E2384" s="137" t="s">
        <v>8366</v>
      </c>
      <c r="F2384" s="139"/>
      <c r="G2384" s="136">
        <v>21764103</v>
      </c>
      <c r="H2384" s="136">
        <v>3</v>
      </c>
      <c r="J2384" s="136" t="s">
        <v>8367</v>
      </c>
    </row>
    <row r="2385" spans="1:20" s="136" customFormat="1" ht="13.6" x14ac:dyDescent="0.2">
      <c r="A2385" s="136" t="s">
        <v>10646</v>
      </c>
      <c r="B2385" s="147">
        <v>16263</v>
      </c>
      <c r="C2385" s="138" t="s">
        <v>10826</v>
      </c>
      <c r="D2385" s="138" t="s">
        <v>10826</v>
      </c>
      <c r="E2385" s="137" t="s">
        <v>8366</v>
      </c>
      <c r="F2385" s="139"/>
      <c r="G2385" s="136">
        <v>157828300</v>
      </c>
      <c r="H2385" s="136">
        <v>3</v>
      </c>
      <c r="J2385" s="136" t="s">
        <v>8367</v>
      </c>
      <c r="R2385" s="136" t="s">
        <v>10661</v>
      </c>
      <c r="S2385" s="136" t="s">
        <v>8456</v>
      </c>
      <c r="T2385" s="136" t="s">
        <v>10662</v>
      </c>
    </row>
    <row r="2386" spans="1:20" s="136" customFormat="1" ht="13.6" x14ac:dyDescent="0.2">
      <c r="A2386" s="136" t="s">
        <v>10646</v>
      </c>
      <c r="B2386" s="147">
        <v>16264</v>
      </c>
      <c r="C2386" s="138" t="s">
        <v>10827</v>
      </c>
      <c r="D2386" s="138" t="s">
        <v>10827</v>
      </c>
      <c r="E2386" s="137" t="s">
        <v>8366</v>
      </c>
      <c r="F2386" s="139"/>
      <c r="G2386" s="136">
        <v>128356153</v>
      </c>
      <c r="H2386" s="136">
        <v>3</v>
      </c>
      <c r="J2386" s="136" t="s">
        <v>8367</v>
      </c>
    </row>
    <row r="2387" spans="1:20" s="136" customFormat="1" ht="13.6" x14ac:dyDescent="0.2">
      <c r="A2387" s="136" t="s">
        <v>10646</v>
      </c>
      <c r="B2387" s="147">
        <v>16265</v>
      </c>
      <c r="C2387" s="138" t="s">
        <v>10828</v>
      </c>
      <c r="D2387" s="138" t="s">
        <v>10828</v>
      </c>
      <c r="E2387" s="137" t="s">
        <v>8366</v>
      </c>
      <c r="F2387" s="139"/>
      <c r="G2387" s="136">
        <v>13019772</v>
      </c>
      <c r="H2387" s="136">
        <v>3</v>
      </c>
      <c r="J2387" s="136" t="s">
        <v>8367</v>
      </c>
    </row>
    <row r="2388" spans="1:20" s="136" customFormat="1" ht="13.6" x14ac:dyDescent="0.2">
      <c r="A2388" s="136" t="s">
        <v>10646</v>
      </c>
      <c r="B2388" s="147">
        <v>16266</v>
      </c>
      <c r="C2388" s="138" t="s">
        <v>10829</v>
      </c>
      <c r="D2388" s="138" t="s">
        <v>10829</v>
      </c>
      <c r="E2388" s="137" t="s">
        <v>8366</v>
      </c>
      <c r="F2388" s="139"/>
      <c r="G2388" s="136">
        <v>33428604</v>
      </c>
      <c r="H2388" s="136">
        <v>3</v>
      </c>
      <c r="J2388" s="136" t="s">
        <v>8367</v>
      </c>
    </row>
    <row r="2389" spans="1:20" s="136" customFormat="1" ht="13.6" x14ac:dyDescent="0.2">
      <c r="A2389" s="136" t="s">
        <v>10646</v>
      </c>
      <c r="B2389" s="147">
        <v>16269</v>
      </c>
      <c r="C2389" s="138" t="s">
        <v>10830</v>
      </c>
      <c r="D2389" s="138" t="s">
        <v>10830</v>
      </c>
      <c r="E2389" s="137" t="s">
        <v>8366</v>
      </c>
      <c r="F2389" s="139"/>
      <c r="G2389" s="136">
        <v>70160188</v>
      </c>
      <c r="H2389" s="136">
        <v>3</v>
      </c>
      <c r="J2389" s="136" t="s">
        <v>8367</v>
      </c>
    </row>
    <row r="2390" spans="1:20" s="136" customFormat="1" ht="13.6" x14ac:dyDescent="0.2">
      <c r="A2390" s="136" t="s">
        <v>10646</v>
      </c>
      <c r="B2390" s="147">
        <v>16270</v>
      </c>
      <c r="C2390" s="138" t="s">
        <v>10831</v>
      </c>
      <c r="D2390" s="138" t="s">
        <v>10831</v>
      </c>
      <c r="E2390" s="137" t="s">
        <v>8366</v>
      </c>
      <c r="F2390" s="139"/>
      <c r="G2390" s="136">
        <v>28255685</v>
      </c>
      <c r="H2390" s="136">
        <v>3</v>
      </c>
      <c r="J2390" s="136" t="s">
        <v>8367</v>
      </c>
    </row>
    <row r="2391" spans="1:20" s="136" customFormat="1" ht="13.6" x14ac:dyDescent="0.2">
      <c r="A2391" s="136" t="s">
        <v>10646</v>
      </c>
      <c r="B2391" s="147">
        <v>16271</v>
      </c>
      <c r="C2391" s="138" t="s">
        <v>10832</v>
      </c>
      <c r="D2391" s="138" t="s">
        <v>10832</v>
      </c>
      <c r="E2391" s="137" t="s">
        <v>8366</v>
      </c>
      <c r="F2391" s="139"/>
      <c r="G2391" s="136">
        <v>25616156</v>
      </c>
      <c r="H2391" s="136">
        <v>3</v>
      </c>
      <c r="J2391" s="136" t="s">
        <v>8367</v>
      </c>
    </row>
    <row r="2392" spans="1:20" s="136" customFormat="1" ht="13.6" x14ac:dyDescent="0.2">
      <c r="A2392" s="136" t="s">
        <v>10646</v>
      </c>
      <c r="B2392" s="147">
        <v>16272</v>
      </c>
      <c r="C2392" s="138" t="s">
        <v>10833</v>
      </c>
      <c r="D2392" s="138" t="s">
        <v>10833</v>
      </c>
      <c r="E2392" s="137" t="s">
        <v>8366</v>
      </c>
      <c r="F2392" s="139"/>
      <c r="G2392" s="136">
        <v>145105225</v>
      </c>
      <c r="H2392" s="136">
        <v>3</v>
      </c>
      <c r="J2392" s="136" t="s">
        <v>8367</v>
      </c>
    </row>
    <row r="2393" spans="1:20" s="136" customFormat="1" ht="13.6" x14ac:dyDescent="0.2">
      <c r="A2393" s="136" t="s">
        <v>10646</v>
      </c>
      <c r="B2393" s="147">
        <v>16273</v>
      </c>
      <c r="C2393" s="138" t="s">
        <v>10834</v>
      </c>
      <c r="D2393" s="138" t="s">
        <v>10834</v>
      </c>
      <c r="E2393" s="137" t="s">
        <v>8366</v>
      </c>
      <c r="F2393" s="139"/>
      <c r="G2393" s="136">
        <v>21203944</v>
      </c>
      <c r="H2393" s="136">
        <v>3</v>
      </c>
      <c r="J2393" s="136" t="s">
        <v>8367</v>
      </c>
    </row>
    <row r="2394" spans="1:20" s="136" customFormat="1" ht="13.6" x14ac:dyDescent="0.2">
      <c r="A2394" s="136" t="s">
        <v>10646</v>
      </c>
      <c r="B2394" s="147">
        <v>16274</v>
      </c>
      <c r="C2394" s="138" t="s">
        <v>17058</v>
      </c>
      <c r="D2394" s="138" t="s">
        <v>17058</v>
      </c>
      <c r="E2394" s="137" t="s">
        <v>8366</v>
      </c>
      <c r="F2394" s="139"/>
      <c r="G2394" s="136">
        <v>68904476</v>
      </c>
      <c r="H2394" s="136">
        <v>3</v>
      </c>
      <c r="J2394" s="136" t="s">
        <v>8367</v>
      </c>
    </row>
    <row r="2395" spans="1:20" s="136" customFormat="1" ht="13.6" x14ac:dyDescent="0.2">
      <c r="A2395" s="136" t="s">
        <v>10646</v>
      </c>
      <c r="B2395" s="147">
        <v>16275</v>
      </c>
      <c r="C2395" s="138" t="s">
        <v>10835</v>
      </c>
      <c r="D2395" s="138" t="s">
        <v>10835</v>
      </c>
      <c r="E2395" s="137" t="s">
        <v>8366</v>
      </c>
      <c r="F2395" s="139"/>
      <c r="G2395" s="136">
        <v>25253002</v>
      </c>
      <c r="H2395" s="136">
        <v>3</v>
      </c>
      <c r="J2395" s="136" t="s">
        <v>8367</v>
      </c>
    </row>
    <row r="2396" spans="1:20" s="136" customFormat="1" ht="13.6" x14ac:dyDescent="0.2">
      <c r="A2396" s="136" t="s">
        <v>10646</v>
      </c>
      <c r="B2396" s="147">
        <v>16276</v>
      </c>
      <c r="C2396" s="138" t="s">
        <v>17024</v>
      </c>
      <c r="D2396" s="138" t="s">
        <v>17024</v>
      </c>
      <c r="E2396" s="137" t="s">
        <v>8366</v>
      </c>
      <c r="F2396" s="139"/>
      <c r="G2396" s="136">
        <v>28836320</v>
      </c>
      <c r="H2396" s="136">
        <v>3</v>
      </c>
      <c r="J2396" s="136" t="s">
        <v>8367</v>
      </c>
    </row>
    <row r="2397" spans="1:20" s="136" customFormat="1" ht="13.6" x14ac:dyDescent="0.2">
      <c r="A2397" s="136" t="s">
        <v>10646</v>
      </c>
      <c r="B2397" s="147">
        <v>16277</v>
      </c>
      <c r="C2397" s="138" t="s">
        <v>16991</v>
      </c>
      <c r="D2397" s="138" t="s">
        <v>16991</v>
      </c>
      <c r="E2397" s="137" t="s">
        <v>8366</v>
      </c>
      <c r="F2397" s="139"/>
      <c r="G2397" s="136">
        <v>78718653</v>
      </c>
      <c r="H2397" s="136">
        <v>3</v>
      </c>
      <c r="J2397" s="136" t="s">
        <v>8367</v>
      </c>
    </row>
    <row r="2398" spans="1:20" s="136" customFormat="1" ht="13.6" x14ac:dyDescent="0.2">
      <c r="A2398" s="136" t="s">
        <v>10646</v>
      </c>
      <c r="B2398" s="147">
        <v>16278</v>
      </c>
      <c r="C2398" s="138" t="s">
        <v>10836</v>
      </c>
      <c r="D2398" s="138" t="s">
        <v>10836</v>
      </c>
      <c r="E2398" s="137" t="s">
        <v>8366</v>
      </c>
      <c r="F2398" s="139"/>
      <c r="G2398" s="136">
        <v>106110700</v>
      </c>
      <c r="H2398" s="136">
        <v>3</v>
      </c>
      <c r="J2398" s="136" t="s">
        <v>8367</v>
      </c>
    </row>
    <row r="2399" spans="1:20" s="136" customFormat="1" ht="13.6" x14ac:dyDescent="0.2">
      <c r="A2399" s="136" t="s">
        <v>10646</v>
      </c>
      <c r="B2399" s="147">
        <v>16279</v>
      </c>
      <c r="C2399" s="138" t="s">
        <v>10837</v>
      </c>
      <c r="D2399" s="138" t="s">
        <v>10837</v>
      </c>
      <c r="E2399" s="137" t="s">
        <v>8366</v>
      </c>
      <c r="F2399" s="139"/>
      <c r="G2399" s="136">
        <v>45934170</v>
      </c>
      <c r="H2399" s="136">
        <v>3</v>
      </c>
      <c r="J2399" s="136" t="s">
        <v>8367</v>
      </c>
    </row>
    <row r="2400" spans="1:20" s="136" customFormat="1" ht="13.6" x14ac:dyDescent="0.2">
      <c r="A2400" s="136" t="s">
        <v>10646</v>
      </c>
      <c r="B2400" s="147">
        <v>16280</v>
      </c>
      <c r="C2400" s="138" t="s">
        <v>10838</v>
      </c>
      <c r="D2400" s="138" t="s">
        <v>10838</v>
      </c>
      <c r="E2400" s="137" t="s">
        <v>8366</v>
      </c>
      <c r="F2400" s="139"/>
      <c r="G2400" s="136">
        <v>40330554</v>
      </c>
      <c r="H2400" s="136">
        <v>3</v>
      </c>
      <c r="J2400" s="136" t="s">
        <v>8367</v>
      </c>
    </row>
    <row r="2401" spans="1:20" s="136" customFormat="1" ht="13.6" x14ac:dyDescent="0.2">
      <c r="A2401" s="136" t="s">
        <v>10646</v>
      </c>
      <c r="B2401" s="147">
        <v>16901</v>
      </c>
      <c r="C2401" s="138" t="s">
        <v>17059</v>
      </c>
      <c r="D2401" s="138" t="s">
        <v>17059</v>
      </c>
      <c r="E2401" s="137" t="s">
        <v>8366</v>
      </c>
      <c r="F2401" s="139"/>
      <c r="G2401" s="136">
        <v>216890284</v>
      </c>
      <c r="H2401" s="136">
        <v>3</v>
      </c>
      <c r="J2401" s="136" t="s">
        <v>8367</v>
      </c>
    </row>
    <row r="2402" spans="1:20" s="136" customFormat="1" ht="13.6" x14ac:dyDescent="0.2">
      <c r="A2402" s="136" t="s">
        <v>10646</v>
      </c>
      <c r="B2402" s="147">
        <v>16902</v>
      </c>
      <c r="C2402" s="138" t="s">
        <v>17091</v>
      </c>
      <c r="D2402" s="138" t="s">
        <v>17091</v>
      </c>
      <c r="E2402" s="137" t="s">
        <v>8366</v>
      </c>
      <c r="F2402" s="139"/>
      <c r="G2402" s="136">
        <v>103210049.99999999</v>
      </c>
      <c r="H2402" s="136">
        <v>3</v>
      </c>
      <c r="J2402" s="136" t="s">
        <v>8367</v>
      </c>
    </row>
    <row r="2403" spans="1:20" s="136" customFormat="1" ht="13.6" x14ac:dyDescent="0.2">
      <c r="A2403" s="136" t="s">
        <v>10646</v>
      </c>
      <c r="B2403" s="147">
        <v>16903</v>
      </c>
      <c r="C2403" s="138" t="s">
        <v>10839</v>
      </c>
      <c r="D2403" s="138" t="s">
        <v>10839</v>
      </c>
      <c r="E2403" s="137" t="s">
        <v>8366</v>
      </c>
      <c r="F2403" s="139"/>
      <c r="G2403" s="136">
        <v>113048200</v>
      </c>
      <c r="H2403" s="136">
        <v>3</v>
      </c>
      <c r="J2403" s="136" t="s">
        <v>8367</v>
      </c>
    </row>
    <row r="2404" spans="1:20" s="136" customFormat="1" ht="13.6" x14ac:dyDescent="0.2">
      <c r="A2404" s="136" t="s">
        <v>10646</v>
      </c>
      <c r="B2404" s="147">
        <v>16904</v>
      </c>
      <c r="C2404" s="138" t="s">
        <v>16992</v>
      </c>
      <c r="D2404" s="138" t="s">
        <v>16992</v>
      </c>
      <c r="E2404" s="137" t="s">
        <v>8366</v>
      </c>
      <c r="F2404" s="139"/>
      <c r="G2404" s="136">
        <v>133158900</v>
      </c>
      <c r="H2404" s="136">
        <v>3</v>
      </c>
      <c r="J2404" s="136" t="s">
        <v>8367</v>
      </c>
      <c r="R2404" s="136" t="s">
        <v>10661</v>
      </c>
      <c r="S2404" s="136" t="s">
        <v>8456</v>
      </c>
      <c r="T2404" s="136" t="s">
        <v>10662</v>
      </c>
    </row>
    <row r="2405" spans="1:20" s="136" customFormat="1" ht="13.6" x14ac:dyDescent="0.2">
      <c r="A2405" s="136" t="s">
        <v>10646</v>
      </c>
      <c r="B2405" s="147">
        <v>16905</v>
      </c>
      <c r="C2405" s="138" t="s">
        <v>10840</v>
      </c>
      <c r="D2405" s="138" t="s">
        <v>10840</v>
      </c>
      <c r="E2405" s="137" t="s">
        <v>8366</v>
      </c>
      <c r="F2405" s="139"/>
      <c r="G2405" s="136">
        <v>81523900</v>
      </c>
      <c r="H2405" s="136">
        <v>3</v>
      </c>
      <c r="J2405" s="136" t="s">
        <v>8367</v>
      </c>
      <c r="R2405" s="136" t="s">
        <v>10661</v>
      </c>
      <c r="S2405" s="136" t="s">
        <v>8456</v>
      </c>
      <c r="T2405" s="136" t="s">
        <v>10662</v>
      </c>
    </row>
    <row r="2406" spans="1:20" s="136" customFormat="1" ht="13.6" x14ac:dyDescent="0.2">
      <c r="A2406" s="136" t="s">
        <v>10646</v>
      </c>
      <c r="B2406" s="147">
        <v>16906</v>
      </c>
      <c r="C2406" s="138" t="s">
        <v>10841</v>
      </c>
      <c r="D2406" s="138" t="s">
        <v>10841</v>
      </c>
      <c r="E2406" s="137" t="s">
        <v>8366</v>
      </c>
      <c r="F2406" s="139"/>
      <c r="G2406" s="136">
        <v>31310658</v>
      </c>
      <c r="H2406" s="136">
        <v>3</v>
      </c>
      <c r="J2406" s="136" t="s">
        <v>8367</v>
      </c>
    </row>
    <row r="2407" spans="1:20" s="136" customFormat="1" ht="13.6" x14ac:dyDescent="0.2">
      <c r="A2407" s="136" t="s">
        <v>10646</v>
      </c>
      <c r="B2407" s="147">
        <v>16908</v>
      </c>
      <c r="C2407" s="138" t="s">
        <v>10842</v>
      </c>
      <c r="D2407" s="138" t="s">
        <v>10842</v>
      </c>
      <c r="E2407" s="137" t="s">
        <v>8366</v>
      </c>
      <c r="F2407" s="139"/>
      <c r="G2407" s="136">
        <v>73578835</v>
      </c>
      <c r="H2407" s="136">
        <v>3</v>
      </c>
      <c r="J2407" s="136" t="s">
        <v>8367</v>
      </c>
    </row>
    <row r="2408" spans="1:20" s="136" customFormat="1" ht="13.6" x14ac:dyDescent="0.2">
      <c r="A2408" s="136" t="s">
        <v>10646</v>
      </c>
      <c r="B2408" s="147">
        <v>16909</v>
      </c>
      <c r="C2408" s="138" t="s">
        <v>10843</v>
      </c>
      <c r="D2408" s="138" t="s">
        <v>10843</v>
      </c>
      <c r="E2408" s="137" t="s">
        <v>8366</v>
      </c>
      <c r="F2408" s="139"/>
      <c r="G2408" s="136">
        <v>149212600</v>
      </c>
      <c r="H2408" s="136">
        <v>3</v>
      </c>
      <c r="J2408" s="136" t="s">
        <v>8367</v>
      </c>
    </row>
    <row r="2409" spans="1:20" s="136" customFormat="1" ht="13.6" x14ac:dyDescent="0.2">
      <c r="A2409" s="136" t="s">
        <v>10646</v>
      </c>
      <c r="B2409" s="147">
        <v>16910</v>
      </c>
      <c r="C2409" s="138" t="s">
        <v>10844</v>
      </c>
      <c r="D2409" s="138" t="s">
        <v>10844</v>
      </c>
      <c r="E2409" s="137" t="s">
        <v>8366</v>
      </c>
      <c r="F2409" s="139"/>
      <c r="G2409" s="136">
        <v>61765701</v>
      </c>
      <c r="H2409" s="136">
        <v>3</v>
      </c>
      <c r="J2409" s="136" t="s">
        <v>8367</v>
      </c>
    </row>
    <row r="2410" spans="1:20" s="136" customFormat="1" ht="13.6" x14ac:dyDescent="0.2">
      <c r="A2410" s="136" t="s">
        <v>10845</v>
      </c>
      <c r="B2410" s="147">
        <v>17001</v>
      </c>
      <c r="C2410" s="138" t="s">
        <v>10846</v>
      </c>
      <c r="D2410" s="138" t="s">
        <v>10846</v>
      </c>
      <c r="E2410" s="137" t="s">
        <v>8366</v>
      </c>
      <c r="F2410" s="139"/>
      <c r="G2410" s="136">
        <v>27493347</v>
      </c>
      <c r="H2410" s="136">
        <v>3</v>
      </c>
      <c r="J2410" s="136" t="s">
        <v>8367</v>
      </c>
    </row>
    <row r="2411" spans="1:20" s="136" customFormat="1" ht="13.6" x14ac:dyDescent="0.2">
      <c r="A2411" s="136" t="s">
        <v>10845</v>
      </c>
      <c r="B2411" s="147">
        <v>17002</v>
      </c>
      <c r="C2411" s="138" t="s">
        <v>10847</v>
      </c>
      <c r="D2411" s="138" t="s">
        <v>10847</v>
      </c>
      <c r="E2411" s="137" t="s">
        <v>8366</v>
      </c>
      <c r="F2411" s="139"/>
      <c r="G2411" s="136">
        <v>13968900.000000002</v>
      </c>
      <c r="H2411" s="136">
        <v>3</v>
      </c>
      <c r="J2411" s="136" t="s">
        <v>8367</v>
      </c>
      <c r="R2411" s="136" t="s">
        <v>10848</v>
      </c>
      <c r="S2411" s="136" t="s">
        <v>8456</v>
      </c>
      <c r="T2411" s="136" t="s">
        <v>10849</v>
      </c>
    </row>
    <row r="2412" spans="1:20" s="136" customFormat="1" ht="13.6" x14ac:dyDescent="0.2">
      <c r="A2412" s="136" t="s">
        <v>10845</v>
      </c>
      <c r="B2412" s="147">
        <v>17003</v>
      </c>
      <c r="C2412" s="138" t="s">
        <v>10850</v>
      </c>
      <c r="D2412" s="138" t="s">
        <v>10850</v>
      </c>
      <c r="E2412" s="137" t="s">
        <v>8366</v>
      </c>
      <c r="F2412" s="139"/>
      <c r="G2412" s="136">
        <v>94505172</v>
      </c>
      <c r="H2412" s="136">
        <v>3</v>
      </c>
      <c r="J2412" s="136" t="s">
        <v>8367</v>
      </c>
    </row>
    <row r="2413" spans="1:20" s="136" customFormat="1" ht="13.6" x14ac:dyDescent="0.2">
      <c r="A2413" s="136" t="s">
        <v>10845</v>
      </c>
      <c r="B2413" s="147">
        <v>17004</v>
      </c>
      <c r="C2413" s="138" t="s">
        <v>10851</v>
      </c>
      <c r="D2413" s="138" t="s">
        <v>10851</v>
      </c>
      <c r="E2413" s="137" t="s">
        <v>8366</v>
      </c>
      <c r="F2413" s="139"/>
      <c r="G2413" s="136">
        <v>11393463</v>
      </c>
      <c r="H2413" s="136">
        <v>3</v>
      </c>
      <c r="J2413" s="136" t="s">
        <v>8456</v>
      </c>
    </row>
    <row r="2414" spans="1:20" s="136" customFormat="1" ht="13.6" x14ac:dyDescent="0.2">
      <c r="A2414" s="136" t="s">
        <v>10845</v>
      </c>
      <c r="B2414" s="147">
        <v>17005</v>
      </c>
      <c r="C2414" s="138" t="s">
        <v>10852</v>
      </c>
      <c r="D2414" s="138" t="s">
        <v>10852</v>
      </c>
      <c r="E2414" s="137" t="s">
        <v>8366</v>
      </c>
      <c r="F2414" s="139"/>
      <c r="G2414" s="136">
        <v>9187361</v>
      </c>
      <c r="H2414" s="136">
        <v>3</v>
      </c>
      <c r="J2414" s="136" t="s">
        <v>8367</v>
      </c>
    </row>
    <row r="2415" spans="1:20" s="136" customFormat="1" ht="13.6" x14ac:dyDescent="0.2">
      <c r="A2415" s="136" t="s">
        <v>10845</v>
      </c>
      <c r="B2415" s="147">
        <v>17006</v>
      </c>
      <c r="C2415" s="138" t="s">
        <v>10853</v>
      </c>
      <c r="D2415" s="138" t="s">
        <v>10853</v>
      </c>
      <c r="E2415" s="137" t="s">
        <v>8366</v>
      </c>
      <c r="F2415" s="139"/>
      <c r="G2415" s="136">
        <v>44057031</v>
      </c>
      <c r="H2415" s="136">
        <v>3</v>
      </c>
      <c r="J2415" s="136" t="s">
        <v>8367</v>
      </c>
    </row>
    <row r="2416" spans="1:20" s="136" customFormat="1" ht="13.6" x14ac:dyDescent="0.2">
      <c r="A2416" s="136" t="s">
        <v>10845</v>
      </c>
      <c r="B2416" s="147">
        <v>17007</v>
      </c>
      <c r="C2416" s="138" t="s">
        <v>10854</v>
      </c>
      <c r="D2416" s="138" t="s">
        <v>10854</v>
      </c>
      <c r="E2416" s="137" t="s">
        <v>8366</v>
      </c>
      <c r="F2416" s="139"/>
      <c r="G2416" s="136">
        <v>39687700</v>
      </c>
      <c r="H2416" s="136">
        <v>3</v>
      </c>
      <c r="J2416" s="136" t="s">
        <v>8367</v>
      </c>
    </row>
    <row r="2417" spans="1:20" s="136" customFormat="1" ht="13.6" x14ac:dyDescent="0.2">
      <c r="A2417" s="136" t="s">
        <v>10845</v>
      </c>
      <c r="B2417" s="147">
        <v>17008</v>
      </c>
      <c r="C2417" s="138" t="s">
        <v>10855</v>
      </c>
      <c r="D2417" s="138" t="s">
        <v>10855</v>
      </c>
      <c r="E2417" s="137" t="s">
        <v>8366</v>
      </c>
      <c r="F2417" s="139"/>
      <c r="G2417" s="136">
        <v>16333502</v>
      </c>
      <c r="H2417" s="136">
        <v>2</v>
      </c>
      <c r="J2417" s="136" t="s">
        <v>8367</v>
      </c>
    </row>
    <row r="2418" spans="1:20" s="136" customFormat="1" ht="13.6" x14ac:dyDescent="0.2">
      <c r="A2418" s="136" t="s">
        <v>10845</v>
      </c>
      <c r="B2418" s="147">
        <v>17009</v>
      </c>
      <c r="C2418" s="138" t="s">
        <v>10856</v>
      </c>
      <c r="D2418" s="138" t="s">
        <v>10856</v>
      </c>
      <c r="E2418" s="137" t="s">
        <v>8366</v>
      </c>
      <c r="F2418" s="139"/>
      <c r="G2418" s="136">
        <v>86219114.000000015</v>
      </c>
      <c r="H2418" s="136">
        <v>2</v>
      </c>
      <c r="J2418" s="136" t="s">
        <v>8367</v>
      </c>
    </row>
    <row r="2419" spans="1:20" s="136" customFormat="1" ht="13.6" x14ac:dyDescent="0.2">
      <c r="A2419" s="136" t="s">
        <v>10845</v>
      </c>
      <c r="B2419" s="147">
        <v>17010</v>
      </c>
      <c r="C2419" s="138" t="s">
        <v>10857</v>
      </c>
      <c r="D2419" s="138" t="s">
        <v>10857</v>
      </c>
      <c r="E2419" s="137" t="s">
        <v>8366</v>
      </c>
      <c r="F2419" s="139"/>
      <c r="G2419" s="136">
        <v>12633400</v>
      </c>
      <c r="H2419" s="136">
        <v>3</v>
      </c>
      <c r="J2419" s="136" t="s">
        <v>8367</v>
      </c>
    </row>
    <row r="2420" spans="1:20" s="136" customFormat="1" ht="13.6" x14ac:dyDescent="0.2">
      <c r="A2420" s="136" t="s">
        <v>10845</v>
      </c>
      <c r="B2420" s="147">
        <v>17011</v>
      </c>
      <c r="C2420" s="138" t="s">
        <v>10858</v>
      </c>
      <c r="D2420" s="138" t="s">
        <v>10858</v>
      </c>
      <c r="E2420" s="137" t="s">
        <v>8366</v>
      </c>
      <c r="F2420" s="139"/>
      <c r="G2420" s="136">
        <v>5850000</v>
      </c>
      <c r="H2420" s="136">
        <v>3</v>
      </c>
      <c r="J2420" s="136" t="s">
        <v>8456</v>
      </c>
    </row>
    <row r="2421" spans="1:20" s="136" customFormat="1" ht="13.6" x14ac:dyDescent="0.2">
      <c r="A2421" s="136" t="s">
        <v>10845</v>
      </c>
      <c r="B2421" s="147">
        <v>17012</v>
      </c>
      <c r="C2421" s="138" t="s">
        <v>10859</v>
      </c>
      <c r="D2421" s="138" t="s">
        <v>10859</v>
      </c>
      <c r="E2421" s="137" t="s">
        <v>8366</v>
      </c>
      <c r="F2421" s="139"/>
      <c r="G2421" s="136">
        <v>12451564</v>
      </c>
      <c r="H2421" s="136">
        <v>3</v>
      </c>
      <c r="J2421" s="136" t="s">
        <v>8367</v>
      </c>
    </row>
    <row r="2422" spans="1:20" s="136" customFormat="1" ht="13.6" x14ac:dyDescent="0.2">
      <c r="A2422" s="136" t="s">
        <v>10845</v>
      </c>
      <c r="B2422" s="147">
        <v>17013</v>
      </c>
      <c r="C2422" s="138" t="s">
        <v>10860</v>
      </c>
      <c r="D2422" s="138" t="s">
        <v>10860</v>
      </c>
      <c r="E2422" s="137" t="s">
        <v>8366</v>
      </c>
      <c r="F2422" s="139"/>
      <c r="G2422" s="136">
        <v>20859200</v>
      </c>
      <c r="H2422" s="136">
        <v>3</v>
      </c>
      <c r="J2422" s="136" t="s">
        <v>8456</v>
      </c>
    </row>
    <row r="2423" spans="1:20" s="136" customFormat="1" ht="13.6" x14ac:dyDescent="0.2">
      <c r="A2423" s="136" t="s">
        <v>10845</v>
      </c>
      <c r="B2423" s="147">
        <v>17014</v>
      </c>
      <c r="C2423" s="138" t="s">
        <v>10861</v>
      </c>
      <c r="D2423" s="138" t="s">
        <v>10861</v>
      </c>
      <c r="E2423" s="137" t="s">
        <v>8366</v>
      </c>
      <c r="F2423" s="139"/>
      <c r="G2423" s="136">
        <v>4662820</v>
      </c>
      <c r="H2423" s="136">
        <v>3</v>
      </c>
      <c r="J2423" s="136" t="s">
        <v>8367</v>
      </c>
    </row>
    <row r="2424" spans="1:20" s="136" customFormat="1" ht="13.6" x14ac:dyDescent="0.2">
      <c r="A2424" s="136" t="s">
        <v>10845</v>
      </c>
      <c r="B2424" s="147">
        <v>17015</v>
      </c>
      <c r="C2424" s="138" t="s">
        <v>10862</v>
      </c>
      <c r="D2424" s="138" t="s">
        <v>10862</v>
      </c>
      <c r="E2424" s="137" t="s">
        <v>8366</v>
      </c>
      <c r="F2424" s="139"/>
      <c r="G2424" s="136">
        <v>11023300</v>
      </c>
      <c r="H2424" s="136">
        <v>2</v>
      </c>
      <c r="J2424" s="136" t="s">
        <v>8367</v>
      </c>
    </row>
    <row r="2425" spans="1:20" s="136" customFormat="1" ht="13.6" x14ac:dyDescent="0.2">
      <c r="A2425" s="136" t="s">
        <v>10845</v>
      </c>
      <c r="B2425" s="147">
        <v>17016</v>
      </c>
      <c r="C2425" s="138" t="s">
        <v>10863</v>
      </c>
      <c r="D2425" s="138" t="s">
        <v>10863</v>
      </c>
      <c r="E2425" s="137" t="s">
        <v>8366</v>
      </c>
      <c r="F2425" s="139"/>
      <c r="G2425" s="136">
        <v>17196244</v>
      </c>
      <c r="H2425" s="136">
        <v>3</v>
      </c>
      <c r="J2425" s="136" t="s">
        <v>8367</v>
      </c>
    </row>
    <row r="2426" spans="1:20" s="136" customFormat="1" ht="13.6" x14ac:dyDescent="0.2">
      <c r="A2426" s="136" t="s">
        <v>10845</v>
      </c>
      <c r="B2426" s="147">
        <v>17018</v>
      </c>
      <c r="C2426" s="138" t="s">
        <v>10864</v>
      </c>
      <c r="D2426" s="138" t="s">
        <v>10864</v>
      </c>
      <c r="E2426" s="137" t="s">
        <v>8366</v>
      </c>
      <c r="F2426" s="139"/>
      <c r="G2426" s="136">
        <v>12542520</v>
      </c>
      <c r="H2426" s="136">
        <v>3</v>
      </c>
      <c r="J2426" s="136" t="s">
        <v>8456</v>
      </c>
    </row>
    <row r="2427" spans="1:20" s="136" customFormat="1" ht="13.6" x14ac:dyDescent="0.2">
      <c r="A2427" s="136" t="s">
        <v>10845</v>
      </c>
      <c r="B2427" s="147">
        <v>17019</v>
      </c>
      <c r="C2427" s="138" t="s">
        <v>10865</v>
      </c>
      <c r="D2427" s="138" t="s">
        <v>10865</v>
      </c>
      <c r="E2427" s="137" t="s">
        <v>8366</v>
      </c>
      <c r="F2427" s="139"/>
      <c r="G2427" s="136">
        <v>4694000</v>
      </c>
      <c r="H2427" s="136">
        <v>3</v>
      </c>
      <c r="J2427" s="136" t="s">
        <v>8367</v>
      </c>
    </row>
    <row r="2428" spans="1:20" s="136" customFormat="1" ht="13.6" x14ac:dyDescent="0.2">
      <c r="A2428" s="136" t="s">
        <v>10845</v>
      </c>
      <c r="B2428" s="147">
        <v>17020</v>
      </c>
      <c r="C2428" s="138" t="s">
        <v>10866</v>
      </c>
      <c r="D2428" s="138" t="s">
        <v>10866</v>
      </c>
      <c r="E2428" s="137" t="s">
        <v>8366</v>
      </c>
      <c r="F2428" s="139"/>
      <c r="G2428" s="136">
        <v>36056900</v>
      </c>
      <c r="H2428" s="136">
        <v>3</v>
      </c>
      <c r="J2428" s="136" t="s">
        <v>8367</v>
      </c>
      <c r="R2428" s="136" t="s">
        <v>10848</v>
      </c>
      <c r="S2428" s="136" t="s">
        <v>8456</v>
      </c>
      <c r="T2428" s="136" t="s">
        <v>10849</v>
      </c>
    </row>
    <row r="2429" spans="1:20" s="136" customFormat="1" ht="13.6" x14ac:dyDescent="0.2">
      <c r="A2429" s="136" t="s">
        <v>10845</v>
      </c>
      <c r="B2429" s="147">
        <v>17021</v>
      </c>
      <c r="C2429" s="138" t="s">
        <v>10867</v>
      </c>
      <c r="D2429" s="138" t="s">
        <v>10867</v>
      </c>
      <c r="E2429" s="137" t="s">
        <v>8366</v>
      </c>
      <c r="F2429" s="139"/>
      <c r="G2429" s="136">
        <v>36199700</v>
      </c>
      <c r="H2429" s="136">
        <v>3</v>
      </c>
      <c r="J2429" s="136" t="s">
        <v>8367</v>
      </c>
    </row>
    <row r="2430" spans="1:20" s="136" customFormat="1" ht="13.6" x14ac:dyDescent="0.2">
      <c r="A2430" s="136" t="s">
        <v>10845</v>
      </c>
      <c r="B2430" s="147">
        <v>17022</v>
      </c>
      <c r="C2430" s="138" t="s">
        <v>10868</v>
      </c>
      <c r="D2430" s="138" t="s">
        <v>10868</v>
      </c>
      <c r="E2430" s="137" t="s">
        <v>8366</v>
      </c>
      <c r="F2430" s="139"/>
      <c r="G2430" s="136">
        <v>20615254</v>
      </c>
      <c r="H2430" s="136">
        <v>2</v>
      </c>
      <c r="J2430" s="136" t="s">
        <v>8367</v>
      </c>
    </row>
    <row r="2431" spans="1:20" s="136" customFormat="1" ht="13.6" x14ac:dyDescent="0.2">
      <c r="A2431" s="136" t="s">
        <v>10845</v>
      </c>
      <c r="B2431" s="147">
        <v>17023</v>
      </c>
      <c r="C2431" s="138" t="s">
        <v>10869</v>
      </c>
      <c r="D2431" s="138" t="s">
        <v>10869</v>
      </c>
      <c r="E2431" s="137" t="s">
        <v>8366</v>
      </c>
      <c r="F2431" s="139"/>
      <c r="G2431" s="136">
        <v>17771100</v>
      </c>
      <c r="H2431" s="136">
        <v>2</v>
      </c>
      <c r="J2431" s="136" t="s">
        <v>8456</v>
      </c>
    </row>
    <row r="2432" spans="1:20" s="136" customFormat="1" ht="13.6" x14ac:dyDescent="0.2">
      <c r="A2432" s="136" t="s">
        <v>10845</v>
      </c>
      <c r="B2432" s="147">
        <v>17024</v>
      </c>
      <c r="C2432" s="138" t="s">
        <v>10870</v>
      </c>
      <c r="D2432" s="138" t="s">
        <v>10870</v>
      </c>
      <c r="E2432" s="137" t="s">
        <v>8366</v>
      </c>
      <c r="F2432" s="139"/>
      <c r="G2432" s="136">
        <v>10658697</v>
      </c>
      <c r="H2432" s="136">
        <v>3</v>
      </c>
      <c r="J2432" s="136" t="s">
        <v>8367</v>
      </c>
    </row>
    <row r="2433" spans="1:20" s="136" customFormat="1" ht="13.6" x14ac:dyDescent="0.2">
      <c r="A2433" s="136" t="s">
        <v>10845</v>
      </c>
      <c r="B2433" s="147">
        <v>17025</v>
      </c>
      <c r="C2433" s="138" t="s">
        <v>10871</v>
      </c>
      <c r="D2433" s="138" t="s">
        <v>10871</v>
      </c>
      <c r="E2433" s="137" t="s">
        <v>8366</v>
      </c>
      <c r="F2433" s="139"/>
      <c r="G2433" s="136">
        <v>6993200.0000000009</v>
      </c>
      <c r="H2433" s="136">
        <v>2</v>
      </c>
      <c r="J2433" s="136" t="s">
        <v>8367</v>
      </c>
      <c r="R2433" s="136" t="s">
        <v>10848</v>
      </c>
      <c r="S2433" s="136" t="s">
        <v>8456</v>
      </c>
      <c r="T2433" s="136" t="s">
        <v>10849</v>
      </c>
    </row>
    <row r="2434" spans="1:20" s="136" customFormat="1" ht="13.6" x14ac:dyDescent="0.2">
      <c r="A2434" s="136" t="s">
        <v>10845</v>
      </c>
      <c r="B2434" s="147">
        <v>17026</v>
      </c>
      <c r="C2434" s="138" t="s">
        <v>10872</v>
      </c>
      <c r="D2434" s="138" t="s">
        <v>10872</v>
      </c>
      <c r="E2434" s="137" t="s">
        <v>8366</v>
      </c>
      <c r="F2434" s="139"/>
      <c r="G2434" s="136">
        <v>9487462</v>
      </c>
      <c r="H2434" s="136">
        <v>3</v>
      </c>
      <c r="J2434" s="136" t="s">
        <v>8367</v>
      </c>
    </row>
    <row r="2435" spans="1:20" s="136" customFormat="1" ht="13.6" x14ac:dyDescent="0.2">
      <c r="A2435" s="136" t="s">
        <v>10845</v>
      </c>
      <c r="B2435" s="147">
        <v>17027</v>
      </c>
      <c r="C2435" s="138" t="s">
        <v>10873</v>
      </c>
      <c r="D2435" s="138" t="s">
        <v>10873</v>
      </c>
      <c r="E2435" s="137" t="s">
        <v>8366</v>
      </c>
      <c r="F2435" s="139"/>
      <c r="G2435" s="136">
        <v>5010955</v>
      </c>
      <c r="H2435" s="136">
        <v>3</v>
      </c>
      <c r="J2435" s="136" t="s">
        <v>8367</v>
      </c>
    </row>
    <row r="2436" spans="1:20" s="136" customFormat="1" ht="13.6" x14ac:dyDescent="0.2">
      <c r="A2436" s="136" t="s">
        <v>10845</v>
      </c>
      <c r="B2436" s="147">
        <v>17028</v>
      </c>
      <c r="C2436" s="138" t="s">
        <v>10874</v>
      </c>
      <c r="D2436" s="138" t="s">
        <v>10874</v>
      </c>
      <c r="E2436" s="137" t="s">
        <v>8366</v>
      </c>
      <c r="F2436" s="139"/>
      <c r="G2436" s="136">
        <v>36852047</v>
      </c>
      <c r="H2436" s="136">
        <v>3</v>
      </c>
      <c r="J2436" s="136" t="s">
        <v>8367</v>
      </c>
    </row>
    <row r="2437" spans="1:20" s="136" customFormat="1" ht="13.6" x14ac:dyDescent="0.2">
      <c r="A2437" s="136" t="s">
        <v>10845</v>
      </c>
      <c r="B2437" s="147">
        <v>17029</v>
      </c>
      <c r="C2437" s="138" t="s">
        <v>10875</v>
      </c>
      <c r="D2437" s="138" t="s">
        <v>10875</v>
      </c>
      <c r="E2437" s="137" t="s">
        <v>8366</v>
      </c>
      <c r="F2437" s="139"/>
      <c r="G2437" s="136">
        <v>10879985.999999998</v>
      </c>
      <c r="H2437" s="136">
        <v>3</v>
      </c>
      <c r="J2437" s="136" t="s">
        <v>8367</v>
      </c>
    </row>
    <row r="2438" spans="1:20" s="136" customFormat="1" ht="13.6" x14ac:dyDescent="0.2">
      <c r="A2438" s="136" t="s">
        <v>10845</v>
      </c>
      <c r="B2438" s="147">
        <v>17030</v>
      </c>
      <c r="C2438" s="138" t="s">
        <v>10259</v>
      </c>
      <c r="D2438" s="138" t="s">
        <v>10259</v>
      </c>
      <c r="E2438" s="137" t="s">
        <v>8366</v>
      </c>
      <c r="F2438" s="139"/>
      <c r="G2438" s="136">
        <v>15000860</v>
      </c>
      <c r="H2438" s="136">
        <v>3</v>
      </c>
      <c r="J2438" s="136" t="s">
        <v>8367</v>
      </c>
    </row>
    <row r="2439" spans="1:20" s="136" customFormat="1" ht="13.6" x14ac:dyDescent="0.2">
      <c r="A2439" s="136" t="s">
        <v>10845</v>
      </c>
      <c r="B2439" s="147">
        <v>17031</v>
      </c>
      <c r="C2439" s="138" t="s">
        <v>10876</v>
      </c>
      <c r="D2439" s="138" t="s">
        <v>10876</v>
      </c>
      <c r="E2439" s="137" t="s">
        <v>8366</v>
      </c>
      <c r="F2439" s="139"/>
      <c r="G2439" s="136">
        <v>56036700</v>
      </c>
      <c r="H2439" s="136">
        <v>3</v>
      </c>
      <c r="J2439" s="136" t="s">
        <v>8367</v>
      </c>
    </row>
    <row r="2440" spans="1:20" s="136" customFormat="1" ht="13.6" x14ac:dyDescent="0.2">
      <c r="A2440" s="136" t="s">
        <v>10845</v>
      </c>
      <c r="B2440" s="147">
        <v>17032</v>
      </c>
      <c r="C2440" s="138" t="s">
        <v>10877</v>
      </c>
      <c r="D2440" s="138" t="s">
        <v>10877</v>
      </c>
      <c r="E2440" s="137" t="s">
        <v>8366</v>
      </c>
      <c r="F2440" s="139"/>
      <c r="G2440" s="136">
        <v>26519675.000000004</v>
      </c>
      <c r="H2440" s="136">
        <v>3</v>
      </c>
      <c r="J2440" s="136" t="s">
        <v>8456</v>
      </c>
    </row>
    <row r="2441" spans="1:20" s="136" customFormat="1" ht="13.6" x14ac:dyDescent="0.2">
      <c r="A2441" s="136" t="s">
        <v>10845</v>
      </c>
      <c r="B2441" s="147">
        <v>17033</v>
      </c>
      <c r="C2441" s="138" t="s">
        <v>10878</v>
      </c>
      <c r="D2441" s="138" t="s">
        <v>10878</v>
      </c>
      <c r="E2441" s="137" t="s">
        <v>8366</v>
      </c>
      <c r="F2441" s="139"/>
      <c r="G2441" s="136">
        <v>56982299.999999993</v>
      </c>
      <c r="H2441" s="136">
        <v>3</v>
      </c>
      <c r="J2441" s="136" t="s">
        <v>8367</v>
      </c>
      <c r="R2441" s="136" t="s">
        <v>10848</v>
      </c>
      <c r="S2441" s="136" t="s">
        <v>8456</v>
      </c>
      <c r="T2441" s="136" t="s">
        <v>10849</v>
      </c>
    </row>
    <row r="2442" spans="1:20" s="136" customFormat="1" ht="13.6" x14ac:dyDescent="0.2">
      <c r="A2442" s="136" t="s">
        <v>10845</v>
      </c>
      <c r="B2442" s="147">
        <v>17034</v>
      </c>
      <c r="C2442" s="138" t="s">
        <v>10879</v>
      </c>
      <c r="D2442" s="138" t="s">
        <v>10879</v>
      </c>
      <c r="E2442" s="137" t="s">
        <v>8366</v>
      </c>
      <c r="F2442" s="139"/>
      <c r="G2442" s="136">
        <v>33588200</v>
      </c>
      <c r="H2442" s="136">
        <v>2</v>
      </c>
      <c r="J2442" s="136" t="s">
        <v>8456</v>
      </c>
    </row>
    <row r="2443" spans="1:20" s="136" customFormat="1" ht="13.6" x14ac:dyDescent="0.2">
      <c r="A2443" s="136" t="s">
        <v>10845</v>
      </c>
      <c r="B2443" s="147">
        <v>17035</v>
      </c>
      <c r="C2443" s="138" t="s">
        <v>10880</v>
      </c>
      <c r="D2443" s="138" t="s">
        <v>10880</v>
      </c>
      <c r="E2443" s="137" t="s">
        <v>8366</v>
      </c>
      <c r="F2443" s="139"/>
      <c r="G2443" s="136">
        <v>15578000</v>
      </c>
      <c r="H2443" s="136">
        <v>3</v>
      </c>
      <c r="J2443" s="136" t="s">
        <v>8367</v>
      </c>
    </row>
    <row r="2444" spans="1:20" s="136" customFormat="1" ht="13.6" x14ac:dyDescent="0.2">
      <c r="A2444" s="136" t="s">
        <v>10845</v>
      </c>
      <c r="B2444" s="147">
        <v>17036</v>
      </c>
      <c r="C2444" s="138" t="s">
        <v>10881</v>
      </c>
      <c r="D2444" s="138" t="s">
        <v>10881</v>
      </c>
      <c r="E2444" s="137" t="s">
        <v>8366</v>
      </c>
      <c r="F2444" s="139"/>
      <c r="G2444" s="136">
        <v>32650800</v>
      </c>
      <c r="H2444" s="136">
        <v>3</v>
      </c>
      <c r="J2444" s="136" t="s">
        <v>8367</v>
      </c>
    </row>
    <row r="2445" spans="1:20" s="136" customFormat="1" ht="13.6" x14ac:dyDescent="0.2">
      <c r="A2445" s="136" t="s">
        <v>10845</v>
      </c>
      <c r="B2445" s="147">
        <v>17037</v>
      </c>
      <c r="C2445" s="138" t="s">
        <v>10882</v>
      </c>
      <c r="D2445" s="138" t="s">
        <v>10882</v>
      </c>
      <c r="E2445" s="137" t="s">
        <v>8366</v>
      </c>
      <c r="F2445" s="139"/>
      <c r="G2445" s="136">
        <v>18710300</v>
      </c>
      <c r="H2445" s="136">
        <v>3</v>
      </c>
      <c r="J2445" s="136" t="s">
        <v>8367</v>
      </c>
    </row>
    <row r="2446" spans="1:20" s="136" customFormat="1" ht="13.6" x14ac:dyDescent="0.2">
      <c r="A2446" s="136" t="s">
        <v>10845</v>
      </c>
      <c r="B2446" s="147">
        <v>17038</v>
      </c>
      <c r="C2446" s="138" t="s">
        <v>10883</v>
      </c>
      <c r="D2446" s="138" t="s">
        <v>10883</v>
      </c>
      <c r="E2446" s="137" t="s">
        <v>8366</v>
      </c>
      <c r="F2446" s="139"/>
      <c r="G2446" s="136">
        <v>8492600</v>
      </c>
      <c r="H2446" s="136">
        <v>3</v>
      </c>
      <c r="J2446" s="136" t="s">
        <v>8367</v>
      </c>
    </row>
    <row r="2447" spans="1:20" s="136" customFormat="1" ht="13.6" x14ac:dyDescent="0.2">
      <c r="A2447" s="136" t="s">
        <v>10845</v>
      </c>
      <c r="B2447" s="147">
        <v>17039</v>
      </c>
      <c r="C2447" s="138" t="s">
        <v>10884</v>
      </c>
      <c r="D2447" s="138" t="s">
        <v>10884</v>
      </c>
      <c r="E2447" s="137" t="s">
        <v>8366</v>
      </c>
      <c r="F2447" s="139"/>
      <c r="G2447" s="136">
        <v>103572800</v>
      </c>
      <c r="H2447" s="136">
        <v>3</v>
      </c>
      <c r="J2447" s="136" t="s">
        <v>8367</v>
      </c>
    </row>
    <row r="2448" spans="1:20" s="136" customFormat="1" ht="13.6" x14ac:dyDescent="0.2">
      <c r="A2448" s="136" t="s">
        <v>10845</v>
      </c>
      <c r="B2448" s="147">
        <v>17040</v>
      </c>
      <c r="C2448" s="138" t="s">
        <v>10885</v>
      </c>
      <c r="D2448" s="138" t="s">
        <v>10885</v>
      </c>
      <c r="E2448" s="137" t="s">
        <v>8366</v>
      </c>
      <c r="F2448" s="139"/>
      <c r="G2448" s="136">
        <v>44656100</v>
      </c>
      <c r="H2448" s="136">
        <v>3</v>
      </c>
      <c r="J2448" s="136" t="s">
        <v>8367</v>
      </c>
    </row>
    <row r="2449" spans="1:20" s="136" customFormat="1" ht="13.6" x14ac:dyDescent="0.2">
      <c r="A2449" s="136" t="s">
        <v>10845</v>
      </c>
      <c r="B2449" s="147">
        <v>17041</v>
      </c>
      <c r="C2449" s="138" t="s">
        <v>10886</v>
      </c>
      <c r="D2449" s="138" t="s">
        <v>10886</v>
      </c>
      <c r="E2449" s="137" t="s">
        <v>8366</v>
      </c>
      <c r="F2449" s="139"/>
      <c r="G2449" s="136">
        <v>19470575</v>
      </c>
      <c r="H2449" s="136">
        <v>3</v>
      </c>
      <c r="J2449" s="136" t="s">
        <v>8367</v>
      </c>
    </row>
    <row r="2450" spans="1:20" s="136" customFormat="1" ht="13.6" x14ac:dyDescent="0.2">
      <c r="A2450" s="136" t="s">
        <v>10845</v>
      </c>
      <c r="B2450" s="147">
        <v>17042</v>
      </c>
      <c r="C2450" s="138" t="s">
        <v>10887</v>
      </c>
      <c r="D2450" s="138" t="s">
        <v>10887</v>
      </c>
      <c r="E2450" s="137" t="s">
        <v>8366</v>
      </c>
      <c r="F2450" s="139"/>
      <c r="G2450" s="136">
        <v>26528699</v>
      </c>
      <c r="H2450" s="136">
        <v>3</v>
      </c>
      <c r="J2450" s="136" t="s">
        <v>8367</v>
      </c>
    </row>
    <row r="2451" spans="1:20" s="136" customFormat="1" ht="13.6" x14ac:dyDescent="0.2">
      <c r="A2451" s="136" t="s">
        <v>10845</v>
      </c>
      <c r="B2451" s="147">
        <v>17043</v>
      </c>
      <c r="C2451" s="138" t="s">
        <v>10888</v>
      </c>
      <c r="D2451" s="138" t="s">
        <v>10888</v>
      </c>
      <c r="E2451" s="137" t="s">
        <v>8366</v>
      </c>
      <c r="F2451" s="139"/>
      <c r="G2451" s="136">
        <v>93620500</v>
      </c>
      <c r="H2451" s="136">
        <v>3</v>
      </c>
      <c r="J2451" s="136" t="s">
        <v>8367</v>
      </c>
    </row>
    <row r="2452" spans="1:20" s="136" customFormat="1" ht="13.6" x14ac:dyDescent="0.2">
      <c r="A2452" s="136" t="s">
        <v>10845</v>
      </c>
      <c r="B2452" s="147">
        <v>17044</v>
      </c>
      <c r="C2452" s="138" t="s">
        <v>10889</v>
      </c>
      <c r="D2452" s="138" t="s">
        <v>10889</v>
      </c>
      <c r="E2452" s="137" t="s">
        <v>8366</v>
      </c>
      <c r="F2452" s="139"/>
      <c r="G2452" s="136">
        <v>45430500</v>
      </c>
      <c r="H2452" s="136">
        <v>2</v>
      </c>
      <c r="J2452" s="136" t="s">
        <v>8367</v>
      </c>
    </row>
    <row r="2453" spans="1:20" s="136" customFormat="1" ht="13.6" x14ac:dyDescent="0.2">
      <c r="A2453" s="136" t="s">
        <v>10845</v>
      </c>
      <c r="B2453" s="147">
        <v>17046</v>
      </c>
      <c r="C2453" s="138" t="s">
        <v>10890</v>
      </c>
      <c r="D2453" s="138" t="s">
        <v>10890</v>
      </c>
      <c r="E2453" s="137" t="s">
        <v>8366</v>
      </c>
      <c r="F2453" s="139"/>
      <c r="G2453" s="136">
        <v>726400</v>
      </c>
      <c r="H2453" s="136">
        <v>3</v>
      </c>
      <c r="J2453" s="136" t="s">
        <v>8367</v>
      </c>
    </row>
    <row r="2454" spans="1:20" s="136" customFormat="1" ht="13.6" x14ac:dyDescent="0.2">
      <c r="A2454" s="136" t="s">
        <v>10845</v>
      </c>
      <c r="B2454" s="147">
        <v>17047</v>
      </c>
      <c r="C2454" s="138" t="s">
        <v>10891</v>
      </c>
      <c r="D2454" s="138" t="s">
        <v>10891</v>
      </c>
      <c r="E2454" s="137" t="s">
        <v>8366</v>
      </c>
      <c r="F2454" s="139"/>
      <c r="G2454" s="136">
        <v>42247087</v>
      </c>
      <c r="H2454" s="136">
        <v>2</v>
      </c>
      <c r="J2454" s="136" t="s">
        <v>8456</v>
      </c>
    </row>
    <row r="2455" spans="1:20" s="136" customFormat="1" ht="13.6" x14ac:dyDescent="0.2">
      <c r="A2455" s="136" t="s">
        <v>10845</v>
      </c>
      <c r="B2455" s="147">
        <v>17048</v>
      </c>
      <c r="C2455" s="138" t="s">
        <v>10892</v>
      </c>
      <c r="D2455" s="138" t="s">
        <v>10892</v>
      </c>
      <c r="E2455" s="137" t="s">
        <v>8366</v>
      </c>
      <c r="F2455" s="139"/>
      <c r="G2455" s="136">
        <v>21675374</v>
      </c>
      <c r="H2455" s="136">
        <v>2</v>
      </c>
      <c r="J2455" s="136" t="s">
        <v>8456</v>
      </c>
    </row>
    <row r="2456" spans="1:20" s="136" customFormat="1" ht="13.6" x14ac:dyDescent="0.2">
      <c r="A2456" s="136" t="s">
        <v>10845</v>
      </c>
      <c r="B2456" s="147">
        <v>17049</v>
      </c>
      <c r="C2456" s="138" t="s">
        <v>10893</v>
      </c>
      <c r="D2456" s="138" t="s">
        <v>10893</v>
      </c>
      <c r="E2456" s="137" t="s">
        <v>8366</v>
      </c>
      <c r="F2456" s="139"/>
      <c r="G2456" s="136">
        <v>19687800</v>
      </c>
      <c r="H2456" s="136">
        <v>2</v>
      </c>
      <c r="J2456" s="136" t="s">
        <v>8367</v>
      </c>
      <c r="R2456" s="136" t="s">
        <v>10848</v>
      </c>
      <c r="S2456" s="136" t="s">
        <v>8456</v>
      </c>
      <c r="T2456" s="136" t="s">
        <v>10849</v>
      </c>
    </row>
    <row r="2457" spans="1:20" s="136" customFormat="1" ht="13.6" x14ac:dyDescent="0.2">
      <c r="A2457" s="136" t="s">
        <v>10845</v>
      </c>
      <c r="B2457" s="147">
        <v>17050</v>
      </c>
      <c r="C2457" s="138" t="s">
        <v>10894</v>
      </c>
      <c r="D2457" s="138" t="s">
        <v>10894</v>
      </c>
      <c r="E2457" s="137" t="s">
        <v>8366</v>
      </c>
      <c r="F2457" s="139"/>
      <c r="G2457" s="136">
        <v>10093900</v>
      </c>
      <c r="H2457" s="136">
        <v>3</v>
      </c>
      <c r="J2457" s="136" t="s">
        <v>8367</v>
      </c>
    </row>
    <row r="2458" spans="1:20" s="136" customFormat="1" ht="13.6" x14ac:dyDescent="0.2">
      <c r="A2458" s="136" t="s">
        <v>10845</v>
      </c>
      <c r="B2458" s="147">
        <v>17051</v>
      </c>
      <c r="C2458" s="138" t="s">
        <v>10895</v>
      </c>
      <c r="D2458" s="138" t="s">
        <v>10895</v>
      </c>
      <c r="E2458" s="137" t="s">
        <v>8366</v>
      </c>
      <c r="F2458" s="139"/>
      <c r="G2458" s="136">
        <v>25631525</v>
      </c>
      <c r="H2458" s="136">
        <v>3</v>
      </c>
      <c r="J2458" s="136" t="s">
        <v>8367</v>
      </c>
    </row>
    <row r="2459" spans="1:20" s="136" customFormat="1" ht="13.6" x14ac:dyDescent="0.2">
      <c r="A2459" s="136" t="s">
        <v>10845</v>
      </c>
      <c r="B2459" s="147">
        <v>17052</v>
      </c>
      <c r="C2459" s="138" t="s">
        <v>10896</v>
      </c>
      <c r="D2459" s="138" t="s">
        <v>10896</v>
      </c>
      <c r="E2459" s="137" t="s">
        <v>8366</v>
      </c>
      <c r="F2459" s="139"/>
      <c r="G2459" s="136">
        <v>10520304.000000002</v>
      </c>
      <c r="H2459" s="136">
        <v>3</v>
      </c>
      <c r="J2459" s="136" t="s">
        <v>8456</v>
      </c>
    </row>
    <row r="2460" spans="1:20" s="136" customFormat="1" ht="13.6" x14ac:dyDescent="0.2">
      <c r="A2460" s="136" t="s">
        <v>10845</v>
      </c>
      <c r="B2460" s="147">
        <v>17054</v>
      </c>
      <c r="C2460" s="138" t="s">
        <v>10897</v>
      </c>
      <c r="D2460" s="138" t="s">
        <v>10897</v>
      </c>
      <c r="E2460" s="137" t="s">
        <v>8366</v>
      </c>
      <c r="F2460" s="139"/>
      <c r="G2460" s="136">
        <v>24208473</v>
      </c>
      <c r="H2460" s="136">
        <v>3</v>
      </c>
      <c r="J2460" s="136" t="s">
        <v>8456</v>
      </c>
    </row>
    <row r="2461" spans="1:20" s="136" customFormat="1" ht="13.6" x14ac:dyDescent="0.2">
      <c r="A2461" s="136" t="s">
        <v>10845</v>
      </c>
      <c r="B2461" s="147">
        <v>17055</v>
      </c>
      <c r="C2461" s="138" t="s">
        <v>10898</v>
      </c>
      <c r="D2461" s="138" t="s">
        <v>10898</v>
      </c>
      <c r="E2461" s="137" t="s">
        <v>8366</v>
      </c>
      <c r="F2461" s="139"/>
      <c r="G2461" s="136">
        <v>4226377</v>
      </c>
      <c r="H2461" s="136">
        <v>3</v>
      </c>
      <c r="J2461" s="136" t="s">
        <v>8367</v>
      </c>
    </row>
    <row r="2462" spans="1:20" s="136" customFormat="1" ht="13.6" x14ac:dyDescent="0.2">
      <c r="A2462" s="136" t="s">
        <v>10845</v>
      </c>
      <c r="B2462" s="147">
        <v>17056</v>
      </c>
      <c r="C2462" s="138" t="s">
        <v>10899</v>
      </c>
      <c r="D2462" s="138" t="s">
        <v>10899</v>
      </c>
      <c r="E2462" s="137" t="s">
        <v>8366</v>
      </c>
      <c r="F2462" s="139"/>
      <c r="G2462" s="136">
        <v>27851600</v>
      </c>
      <c r="H2462" s="136">
        <v>3</v>
      </c>
      <c r="J2462" s="136" t="s">
        <v>8367</v>
      </c>
    </row>
    <row r="2463" spans="1:20" s="136" customFormat="1" ht="13.6" x14ac:dyDescent="0.2">
      <c r="A2463" s="136" t="s">
        <v>10845</v>
      </c>
      <c r="B2463" s="147">
        <v>17057</v>
      </c>
      <c r="C2463" s="138" t="s">
        <v>10900</v>
      </c>
      <c r="D2463" s="138" t="s">
        <v>10900</v>
      </c>
      <c r="E2463" s="137" t="s">
        <v>8366</v>
      </c>
      <c r="F2463" s="139"/>
      <c r="G2463" s="136">
        <v>15985237</v>
      </c>
      <c r="H2463" s="136">
        <v>3</v>
      </c>
      <c r="J2463" s="136" t="s">
        <v>8367</v>
      </c>
    </row>
    <row r="2464" spans="1:20" s="136" customFormat="1" ht="13.6" x14ac:dyDescent="0.2">
      <c r="A2464" s="136" t="s">
        <v>10845</v>
      </c>
      <c r="B2464" s="147">
        <v>17058</v>
      </c>
      <c r="C2464" s="138" t="s">
        <v>10901</v>
      </c>
      <c r="D2464" s="138" t="s">
        <v>10901</v>
      </c>
      <c r="E2464" s="137" t="s">
        <v>8366</v>
      </c>
      <c r="F2464" s="139"/>
      <c r="G2464" s="136">
        <v>11318100</v>
      </c>
      <c r="H2464" s="136">
        <v>3</v>
      </c>
      <c r="J2464" s="136" t="s">
        <v>8367</v>
      </c>
    </row>
    <row r="2465" spans="1:20" s="136" customFormat="1" ht="13.6" x14ac:dyDescent="0.2">
      <c r="A2465" s="136" t="s">
        <v>10845</v>
      </c>
      <c r="B2465" s="147">
        <v>17060</v>
      </c>
      <c r="C2465" s="138" t="s">
        <v>10902</v>
      </c>
      <c r="D2465" s="138" t="s">
        <v>10902</v>
      </c>
      <c r="E2465" s="137" t="s">
        <v>8366</v>
      </c>
      <c r="F2465" s="139"/>
      <c r="G2465" s="136">
        <v>35201164</v>
      </c>
      <c r="H2465" s="136">
        <v>3</v>
      </c>
      <c r="J2465" s="136" t="s">
        <v>8367</v>
      </c>
    </row>
    <row r="2466" spans="1:20" s="136" customFormat="1" ht="13.6" x14ac:dyDescent="0.2">
      <c r="A2466" s="136" t="s">
        <v>10845</v>
      </c>
      <c r="B2466" s="147">
        <v>17061</v>
      </c>
      <c r="C2466" s="138" t="s">
        <v>10903</v>
      </c>
      <c r="D2466" s="138" t="s">
        <v>10903</v>
      </c>
      <c r="E2466" s="137" t="s">
        <v>8366</v>
      </c>
      <c r="F2466" s="139"/>
      <c r="G2466" s="136">
        <v>14829059</v>
      </c>
      <c r="H2466" s="136">
        <v>3</v>
      </c>
      <c r="J2466" s="136" t="s">
        <v>8367</v>
      </c>
    </row>
    <row r="2467" spans="1:20" s="136" customFormat="1" ht="13.6" x14ac:dyDescent="0.2">
      <c r="A2467" s="136" t="s">
        <v>10845</v>
      </c>
      <c r="B2467" s="147">
        <v>17062</v>
      </c>
      <c r="C2467" s="138" t="s">
        <v>10904</v>
      </c>
      <c r="D2467" s="138" t="s">
        <v>10904</v>
      </c>
      <c r="E2467" s="137" t="s">
        <v>8366</v>
      </c>
      <c r="F2467" s="139"/>
      <c r="G2467" s="136">
        <v>16249197.999999998</v>
      </c>
      <c r="H2467" s="136">
        <v>2</v>
      </c>
      <c r="J2467" s="136" t="s">
        <v>8456</v>
      </c>
    </row>
    <row r="2468" spans="1:20" s="136" customFormat="1" ht="13.6" x14ac:dyDescent="0.2">
      <c r="A2468" s="136" t="s">
        <v>10845</v>
      </c>
      <c r="B2468" s="147">
        <v>17063</v>
      </c>
      <c r="C2468" s="138" t="s">
        <v>10905</v>
      </c>
      <c r="D2468" s="138" t="s">
        <v>10905</v>
      </c>
      <c r="E2468" s="137" t="s">
        <v>8366</v>
      </c>
      <c r="F2468" s="139"/>
      <c r="G2468" s="136">
        <v>17481594</v>
      </c>
      <c r="H2468" s="136">
        <v>3</v>
      </c>
      <c r="J2468" s="136" t="s">
        <v>8367</v>
      </c>
    </row>
    <row r="2469" spans="1:20" s="136" customFormat="1" ht="13.6" x14ac:dyDescent="0.2">
      <c r="A2469" s="136" t="s">
        <v>10845</v>
      </c>
      <c r="B2469" s="147">
        <v>17064</v>
      </c>
      <c r="C2469" s="138" t="s">
        <v>10906</v>
      </c>
      <c r="D2469" s="138" t="s">
        <v>10906</v>
      </c>
      <c r="E2469" s="137" t="s">
        <v>8366</v>
      </c>
      <c r="F2469" s="139"/>
      <c r="G2469" s="136">
        <v>43602262</v>
      </c>
      <c r="H2469" s="136">
        <v>3</v>
      </c>
      <c r="J2469" s="136" t="s">
        <v>8367</v>
      </c>
    </row>
    <row r="2470" spans="1:20" s="136" customFormat="1" ht="13.6" x14ac:dyDescent="0.2">
      <c r="A2470" s="136" t="s">
        <v>10845</v>
      </c>
      <c r="B2470" s="147">
        <v>17065</v>
      </c>
      <c r="C2470" s="138" t="s">
        <v>10907</v>
      </c>
      <c r="D2470" s="138" t="s">
        <v>10907</v>
      </c>
      <c r="E2470" s="137" t="s">
        <v>8366</v>
      </c>
      <c r="F2470" s="139"/>
      <c r="G2470" s="136">
        <v>15779300</v>
      </c>
      <c r="H2470" s="136">
        <v>3</v>
      </c>
      <c r="J2470" s="136" t="s">
        <v>8367</v>
      </c>
    </row>
    <row r="2471" spans="1:20" s="136" customFormat="1" ht="13.6" x14ac:dyDescent="0.2">
      <c r="A2471" s="136" t="s">
        <v>10845</v>
      </c>
      <c r="B2471" s="147">
        <v>17066</v>
      </c>
      <c r="C2471" s="138" t="s">
        <v>10908</v>
      </c>
      <c r="D2471" s="138" t="s">
        <v>10908</v>
      </c>
      <c r="E2471" s="137" t="s">
        <v>8366</v>
      </c>
      <c r="F2471" s="139"/>
      <c r="G2471" s="136">
        <v>19091841</v>
      </c>
      <c r="H2471" s="136">
        <v>2</v>
      </c>
      <c r="J2471" s="136" t="s">
        <v>8367</v>
      </c>
    </row>
    <row r="2472" spans="1:20" s="136" customFormat="1" ht="13.6" x14ac:dyDescent="0.2">
      <c r="A2472" s="136" t="s">
        <v>10845</v>
      </c>
      <c r="B2472" s="147">
        <v>17067</v>
      </c>
      <c r="C2472" s="138" t="s">
        <v>10909</v>
      </c>
      <c r="D2472" s="138" t="s">
        <v>10909</v>
      </c>
      <c r="E2472" s="137" t="s">
        <v>8366</v>
      </c>
      <c r="F2472" s="139"/>
      <c r="G2472" s="136">
        <v>6839000</v>
      </c>
      <c r="H2472" s="136">
        <v>3</v>
      </c>
      <c r="J2472" s="136" t="s">
        <v>8367</v>
      </c>
    </row>
    <row r="2473" spans="1:20" s="136" customFormat="1" ht="13.6" x14ac:dyDescent="0.2">
      <c r="A2473" s="136" t="s">
        <v>10845</v>
      </c>
      <c r="B2473" s="147">
        <v>17068</v>
      </c>
      <c r="C2473" s="138" t="s">
        <v>10910</v>
      </c>
      <c r="D2473" s="138" t="s">
        <v>10910</v>
      </c>
      <c r="E2473" s="137" t="s">
        <v>8366</v>
      </c>
      <c r="F2473" s="139"/>
      <c r="G2473" s="136">
        <v>18864799</v>
      </c>
      <c r="H2473" s="136">
        <v>3</v>
      </c>
      <c r="J2473" s="136" t="s">
        <v>8367</v>
      </c>
    </row>
    <row r="2474" spans="1:20" s="136" customFormat="1" ht="13.6" x14ac:dyDescent="0.2">
      <c r="A2474" s="136" t="s">
        <v>10845</v>
      </c>
      <c r="B2474" s="147">
        <v>17069</v>
      </c>
      <c r="C2474" s="138" t="s">
        <v>10911</v>
      </c>
      <c r="D2474" s="138" t="s">
        <v>10911</v>
      </c>
      <c r="E2474" s="137" t="s">
        <v>8366</v>
      </c>
      <c r="F2474" s="139"/>
      <c r="G2474" s="136">
        <v>28678935</v>
      </c>
      <c r="H2474" s="136">
        <v>3</v>
      </c>
      <c r="J2474" s="136" t="s">
        <v>8367</v>
      </c>
    </row>
    <row r="2475" spans="1:20" s="136" customFormat="1" ht="13.6" x14ac:dyDescent="0.2">
      <c r="A2475" s="136" t="s">
        <v>10845</v>
      </c>
      <c r="B2475" s="147">
        <v>17070</v>
      </c>
      <c r="C2475" s="138" t="s">
        <v>10912</v>
      </c>
      <c r="D2475" s="138" t="s">
        <v>10912</v>
      </c>
      <c r="E2475" s="137" t="s">
        <v>8366</v>
      </c>
      <c r="F2475" s="139"/>
      <c r="G2475" s="136">
        <v>9376769</v>
      </c>
      <c r="H2475" s="136">
        <v>3</v>
      </c>
      <c r="J2475" s="136" t="s">
        <v>8456</v>
      </c>
    </row>
    <row r="2476" spans="1:20" s="136" customFormat="1" ht="13.6" x14ac:dyDescent="0.2">
      <c r="A2476" s="136" t="s">
        <v>10845</v>
      </c>
      <c r="B2476" s="147">
        <v>17071</v>
      </c>
      <c r="C2476" s="138" t="s">
        <v>10913</v>
      </c>
      <c r="D2476" s="138" t="s">
        <v>10913</v>
      </c>
      <c r="E2476" s="137" t="s">
        <v>8366</v>
      </c>
      <c r="F2476" s="139"/>
      <c r="G2476" s="136">
        <v>17091400</v>
      </c>
      <c r="H2476" s="136">
        <v>3</v>
      </c>
      <c r="J2476" s="136" t="s">
        <v>8367</v>
      </c>
    </row>
    <row r="2477" spans="1:20" s="136" customFormat="1" ht="13.6" x14ac:dyDescent="0.2">
      <c r="A2477" s="136" t="s">
        <v>10845</v>
      </c>
      <c r="B2477" s="147">
        <v>17073</v>
      </c>
      <c r="C2477" s="138" t="s">
        <v>10914</v>
      </c>
      <c r="D2477" s="138" t="s">
        <v>10914</v>
      </c>
      <c r="E2477" s="137" t="s">
        <v>8366</v>
      </c>
      <c r="F2477" s="139"/>
      <c r="G2477" s="136">
        <v>11739834</v>
      </c>
      <c r="H2477" s="136">
        <v>3</v>
      </c>
      <c r="J2477" s="136" t="s">
        <v>8367</v>
      </c>
      <c r="R2477" s="136" t="s">
        <v>10848</v>
      </c>
      <c r="S2477" s="136" t="s">
        <v>8456</v>
      </c>
      <c r="T2477" s="136" t="s">
        <v>10849</v>
      </c>
    </row>
    <row r="2478" spans="1:20" s="136" customFormat="1" ht="13.6" x14ac:dyDescent="0.2">
      <c r="A2478" s="136" t="s">
        <v>10845</v>
      </c>
      <c r="B2478" s="147">
        <v>17074</v>
      </c>
      <c r="C2478" s="138" t="s">
        <v>10915</v>
      </c>
      <c r="D2478" s="138" t="s">
        <v>10915</v>
      </c>
      <c r="E2478" s="137" t="s">
        <v>8366</v>
      </c>
      <c r="F2478" s="139"/>
      <c r="G2478" s="136">
        <v>10877922.000000002</v>
      </c>
      <c r="H2478" s="136">
        <v>3</v>
      </c>
      <c r="J2478" s="136" t="s">
        <v>8456</v>
      </c>
    </row>
    <row r="2479" spans="1:20" s="136" customFormat="1" ht="13.6" x14ac:dyDescent="0.2">
      <c r="A2479" s="136" t="s">
        <v>10845</v>
      </c>
      <c r="B2479" s="147">
        <v>17075</v>
      </c>
      <c r="C2479" s="138" t="s">
        <v>10916</v>
      </c>
      <c r="D2479" s="138" t="s">
        <v>10916</v>
      </c>
      <c r="E2479" s="137" t="s">
        <v>8366</v>
      </c>
      <c r="F2479" s="139"/>
      <c r="G2479" s="136">
        <v>19665052</v>
      </c>
      <c r="H2479" s="136">
        <v>3</v>
      </c>
      <c r="J2479" s="136" t="s">
        <v>8367</v>
      </c>
    </row>
    <row r="2480" spans="1:20" s="136" customFormat="1" ht="13.6" x14ac:dyDescent="0.2">
      <c r="A2480" s="136" t="s">
        <v>10845</v>
      </c>
      <c r="B2480" s="147">
        <v>17076</v>
      </c>
      <c r="C2480" s="138" t="s">
        <v>10917</v>
      </c>
      <c r="D2480" s="138" t="s">
        <v>10917</v>
      </c>
      <c r="E2480" s="137" t="s">
        <v>8366</v>
      </c>
      <c r="F2480" s="139"/>
      <c r="G2480" s="136">
        <v>8944350</v>
      </c>
      <c r="H2480" s="136">
        <v>3</v>
      </c>
      <c r="J2480" s="136" t="s">
        <v>8456</v>
      </c>
    </row>
    <row r="2481" spans="1:20" s="136" customFormat="1" ht="13.6" x14ac:dyDescent="0.2">
      <c r="A2481" s="136" t="s">
        <v>10845</v>
      </c>
      <c r="B2481" s="147">
        <v>17077</v>
      </c>
      <c r="C2481" s="138" t="s">
        <v>10918</v>
      </c>
      <c r="D2481" s="138" t="s">
        <v>10918</v>
      </c>
      <c r="E2481" s="137" t="s">
        <v>8366</v>
      </c>
      <c r="F2481" s="139"/>
      <c r="G2481" s="136">
        <v>21149064</v>
      </c>
      <c r="H2481" s="136">
        <v>3</v>
      </c>
      <c r="J2481" s="136" t="s">
        <v>8456</v>
      </c>
    </row>
    <row r="2482" spans="1:20" s="136" customFormat="1" ht="13.6" x14ac:dyDescent="0.2">
      <c r="A2482" s="136" t="s">
        <v>10845</v>
      </c>
      <c r="B2482" s="147">
        <v>17078</v>
      </c>
      <c r="C2482" s="138" t="s">
        <v>10919</v>
      </c>
      <c r="D2482" s="138" t="s">
        <v>10919</v>
      </c>
      <c r="E2482" s="137" t="s">
        <v>8366</v>
      </c>
      <c r="F2482" s="139"/>
      <c r="G2482" s="136">
        <v>32782300</v>
      </c>
      <c r="H2482" s="136">
        <v>3</v>
      </c>
      <c r="J2482" s="136" t="s">
        <v>8367</v>
      </c>
    </row>
    <row r="2483" spans="1:20" s="136" customFormat="1" ht="13.6" x14ac:dyDescent="0.2">
      <c r="A2483" s="136" t="s">
        <v>10845</v>
      </c>
      <c r="B2483" s="147">
        <v>17079</v>
      </c>
      <c r="C2483" s="138" t="s">
        <v>10849</v>
      </c>
      <c r="D2483" s="138" t="s">
        <v>10849</v>
      </c>
      <c r="E2483" s="137" t="s">
        <v>8366</v>
      </c>
      <c r="F2483" s="139"/>
      <c r="G2483" s="136">
        <v>38972581</v>
      </c>
      <c r="H2483" s="136">
        <v>1</v>
      </c>
      <c r="J2483" s="136" t="s">
        <v>8367</v>
      </c>
      <c r="L2483" s="136" t="s">
        <v>10920</v>
      </c>
      <c r="M2483" s="136" t="s">
        <v>8367</v>
      </c>
      <c r="N2483" s="136" t="s">
        <v>10849</v>
      </c>
      <c r="R2483" s="136" t="s">
        <v>10848</v>
      </c>
      <c r="S2483" s="136" t="s">
        <v>8456</v>
      </c>
      <c r="T2483" s="136" t="s">
        <v>10849</v>
      </c>
    </row>
    <row r="2484" spans="1:20" s="136" customFormat="1" ht="13.6" x14ac:dyDescent="0.2">
      <c r="A2484" s="136" t="s">
        <v>10845</v>
      </c>
      <c r="B2484" s="147">
        <v>17080</v>
      </c>
      <c r="C2484" s="138" t="s">
        <v>10921</v>
      </c>
      <c r="D2484" s="138" t="s">
        <v>10921</v>
      </c>
      <c r="E2484" s="137" t="s">
        <v>8366</v>
      </c>
      <c r="F2484" s="139"/>
      <c r="G2484" s="136">
        <v>43299000</v>
      </c>
      <c r="H2484" s="136">
        <v>3</v>
      </c>
      <c r="J2484" s="136" t="s">
        <v>8367</v>
      </c>
    </row>
    <row r="2485" spans="1:20" s="136" customFormat="1" ht="13.6" x14ac:dyDescent="0.2">
      <c r="A2485" s="136" t="s">
        <v>10845</v>
      </c>
      <c r="B2485" s="147">
        <v>17081</v>
      </c>
      <c r="C2485" s="138" t="s">
        <v>10922</v>
      </c>
      <c r="D2485" s="138" t="s">
        <v>10922</v>
      </c>
      <c r="E2485" s="137" t="s">
        <v>8366</v>
      </c>
      <c r="F2485" s="139"/>
      <c r="G2485" s="136">
        <v>9101396</v>
      </c>
      <c r="H2485" s="136">
        <v>3</v>
      </c>
      <c r="J2485" s="136" t="s">
        <v>8456</v>
      </c>
    </row>
    <row r="2486" spans="1:20" s="136" customFormat="1" ht="13.6" x14ac:dyDescent="0.2">
      <c r="A2486" s="136" t="s">
        <v>10845</v>
      </c>
      <c r="B2486" s="147">
        <v>17082</v>
      </c>
      <c r="C2486" s="138" t="s">
        <v>10923</v>
      </c>
      <c r="D2486" s="138" t="s">
        <v>10923</v>
      </c>
      <c r="E2486" s="137" t="s">
        <v>8366</v>
      </c>
      <c r="F2486" s="139"/>
      <c r="G2486" s="136">
        <v>22262809.000000004</v>
      </c>
      <c r="H2486" s="136">
        <v>3</v>
      </c>
      <c r="J2486" s="136" t="s">
        <v>8367</v>
      </c>
    </row>
    <row r="2487" spans="1:20" s="136" customFormat="1" ht="13.6" x14ac:dyDescent="0.2">
      <c r="A2487" s="136" t="s">
        <v>10845</v>
      </c>
      <c r="B2487" s="147">
        <v>17083</v>
      </c>
      <c r="C2487" s="138" t="s">
        <v>10924</v>
      </c>
      <c r="D2487" s="138" t="s">
        <v>10924</v>
      </c>
      <c r="E2487" s="137" t="s">
        <v>8366</v>
      </c>
      <c r="F2487" s="139"/>
      <c r="G2487" s="136">
        <v>3382216.0000000005</v>
      </c>
      <c r="H2487" s="136">
        <v>3</v>
      </c>
      <c r="J2487" s="136" t="s">
        <v>8367</v>
      </c>
    </row>
    <row r="2488" spans="1:20" s="136" customFormat="1" ht="13.6" x14ac:dyDescent="0.2">
      <c r="A2488" s="136" t="s">
        <v>10845</v>
      </c>
      <c r="B2488" s="147">
        <v>17084</v>
      </c>
      <c r="C2488" s="138" t="s">
        <v>10925</v>
      </c>
      <c r="D2488" s="138" t="s">
        <v>10925</v>
      </c>
      <c r="E2488" s="137" t="s">
        <v>8366</v>
      </c>
      <c r="F2488" s="139"/>
      <c r="G2488" s="136">
        <v>10802422</v>
      </c>
      <c r="H2488" s="136">
        <v>3</v>
      </c>
      <c r="J2488" s="136" t="s">
        <v>8367</v>
      </c>
    </row>
    <row r="2489" spans="1:20" s="136" customFormat="1" ht="13.6" x14ac:dyDescent="0.2">
      <c r="A2489" s="136" t="s">
        <v>10845</v>
      </c>
      <c r="B2489" s="147">
        <v>17085</v>
      </c>
      <c r="C2489" s="138" t="s">
        <v>10926</v>
      </c>
      <c r="D2489" s="138" t="s">
        <v>10926</v>
      </c>
      <c r="E2489" s="137" t="s">
        <v>8366</v>
      </c>
      <c r="F2489" s="139"/>
      <c r="G2489" s="136">
        <v>6663310</v>
      </c>
      <c r="H2489" s="136">
        <v>3</v>
      </c>
      <c r="J2489" s="136" t="s">
        <v>8367</v>
      </c>
    </row>
    <row r="2490" spans="1:20" s="136" customFormat="1" ht="13.6" x14ac:dyDescent="0.2">
      <c r="A2490" s="136" t="s">
        <v>10845</v>
      </c>
      <c r="B2490" s="147">
        <v>17086</v>
      </c>
      <c r="C2490" s="138" t="s">
        <v>10927</v>
      </c>
      <c r="D2490" s="138" t="s">
        <v>10927</v>
      </c>
      <c r="E2490" s="137" t="s">
        <v>8366</v>
      </c>
      <c r="F2490" s="139"/>
      <c r="G2490" s="136">
        <v>57312137</v>
      </c>
      <c r="H2490" s="136">
        <v>3</v>
      </c>
      <c r="J2490" s="136" t="s">
        <v>8367</v>
      </c>
    </row>
    <row r="2491" spans="1:20" s="136" customFormat="1" ht="13.6" x14ac:dyDescent="0.2">
      <c r="A2491" s="136" t="s">
        <v>10845</v>
      </c>
      <c r="B2491" s="147">
        <v>17087</v>
      </c>
      <c r="C2491" s="138" t="s">
        <v>10928</v>
      </c>
      <c r="D2491" s="138" t="s">
        <v>10928</v>
      </c>
      <c r="E2491" s="137" t="s">
        <v>8366</v>
      </c>
      <c r="F2491" s="139"/>
      <c r="G2491" s="136">
        <v>8310599.9999999991</v>
      </c>
      <c r="H2491" s="136">
        <v>3</v>
      </c>
      <c r="J2491" s="136" t="s">
        <v>8367</v>
      </c>
    </row>
    <row r="2492" spans="1:20" s="136" customFormat="1" ht="13.6" x14ac:dyDescent="0.2">
      <c r="A2492" s="136" t="s">
        <v>10845</v>
      </c>
      <c r="B2492" s="147">
        <v>17088</v>
      </c>
      <c r="C2492" s="138" t="s">
        <v>10929</v>
      </c>
      <c r="D2492" s="138" t="s">
        <v>10929</v>
      </c>
      <c r="E2492" s="137" t="s">
        <v>8366</v>
      </c>
      <c r="F2492" s="139"/>
      <c r="G2492" s="136">
        <v>13643279</v>
      </c>
      <c r="H2492" s="136">
        <v>3</v>
      </c>
      <c r="J2492" s="136" t="s">
        <v>8367</v>
      </c>
    </row>
    <row r="2493" spans="1:20" s="136" customFormat="1" ht="13.6" x14ac:dyDescent="0.2">
      <c r="A2493" s="136" t="s">
        <v>10845</v>
      </c>
      <c r="B2493" s="147">
        <v>17089</v>
      </c>
      <c r="C2493" s="138" t="s">
        <v>10930</v>
      </c>
      <c r="D2493" s="138" t="s">
        <v>10930</v>
      </c>
      <c r="E2493" s="137" t="s">
        <v>8366</v>
      </c>
      <c r="F2493" s="139"/>
      <c r="G2493" s="136">
        <v>77066400</v>
      </c>
      <c r="H2493" s="136">
        <v>2</v>
      </c>
      <c r="J2493" s="136" t="s">
        <v>8456</v>
      </c>
    </row>
    <row r="2494" spans="1:20" s="136" customFormat="1" ht="13.6" x14ac:dyDescent="0.2">
      <c r="A2494" s="136" t="s">
        <v>10845</v>
      </c>
      <c r="B2494" s="147">
        <v>17090</v>
      </c>
      <c r="C2494" s="138" t="s">
        <v>10931</v>
      </c>
      <c r="D2494" s="138" t="s">
        <v>10931</v>
      </c>
      <c r="E2494" s="137" t="s">
        <v>8366</v>
      </c>
      <c r="F2494" s="139"/>
      <c r="G2494" s="136">
        <v>14890200</v>
      </c>
      <c r="H2494" s="136">
        <v>3</v>
      </c>
      <c r="J2494" s="136" t="s">
        <v>8367</v>
      </c>
    </row>
    <row r="2495" spans="1:20" s="136" customFormat="1" ht="13.6" x14ac:dyDescent="0.2">
      <c r="A2495" s="136" t="s">
        <v>10845</v>
      </c>
      <c r="B2495" s="147">
        <v>17091</v>
      </c>
      <c r="C2495" s="138" t="s">
        <v>10932</v>
      </c>
      <c r="D2495" s="138" t="s">
        <v>10932</v>
      </c>
      <c r="E2495" s="137" t="s">
        <v>8366</v>
      </c>
      <c r="F2495" s="139"/>
      <c r="G2495" s="136">
        <v>24666800</v>
      </c>
      <c r="H2495" s="136">
        <v>3</v>
      </c>
      <c r="J2495" s="136" t="s">
        <v>8367</v>
      </c>
    </row>
    <row r="2496" spans="1:20" s="136" customFormat="1" ht="13.6" x14ac:dyDescent="0.2">
      <c r="A2496" s="136" t="s">
        <v>10845</v>
      </c>
      <c r="B2496" s="147">
        <v>17092</v>
      </c>
      <c r="C2496" s="138" t="s">
        <v>10933</v>
      </c>
      <c r="D2496" s="138" t="s">
        <v>10933</v>
      </c>
      <c r="E2496" s="137" t="s">
        <v>8366</v>
      </c>
      <c r="F2496" s="139"/>
      <c r="G2496" s="136">
        <v>27925040</v>
      </c>
      <c r="H2496" s="136">
        <v>3</v>
      </c>
      <c r="J2496" s="136" t="s">
        <v>8456</v>
      </c>
    </row>
    <row r="2497" spans="1:10" s="136" customFormat="1" ht="13.6" x14ac:dyDescent="0.2">
      <c r="A2497" s="136" t="s">
        <v>10845</v>
      </c>
      <c r="B2497" s="147">
        <v>17093</v>
      </c>
      <c r="C2497" s="138" t="s">
        <v>10934</v>
      </c>
      <c r="D2497" s="138" t="s">
        <v>10934</v>
      </c>
      <c r="E2497" s="137" t="s">
        <v>8366</v>
      </c>
      <c r="F2497" s="139"/>
      <c r="G2497" s="136">
        <v>21252231</v>
      </c>
      <c r="H2497" s="136">
        <v>3</v>
      </c>
      <c r="J2497" s="136" t="s">
        <v>8367</v>
      </c>
    </row>
    <row r="2498" spans="1:10" s="136" customFormat="1" ht="13.6" x14ac:dyDescent="0.2">
      <c r="A2498" s="136" t="s">
        <v>10845</v>
      </c>
      <c r="B2498" s="147">
        <v>17094</v>
      </c>
      <c r="C2498" s="138" t="s">
        <v>10935</v>
      </c>
      <c r="D2498" s="138" t="s">
        <v>10935</v>
      </c>
      <c r="E2498" s="137" t="s">
        <v>8366</v>
      </c>
      <c r="F2498" s="139"/>
      <c r="G2498" s="136">
        <v>12830064</v>
      </c>
      <c r="H2498" s="136">
        <v>3</v>
      </c>
      <c r="J2498" s="136" t="s">
        <v>8367</v>
      </c>
    </row>
    <row r="2499" spans="1:10" s="136" customFormat="1" ht="13.6" x14ac:dyDescent="0.2">
      <c r="A2499" s="136" t="s">
        <v>10845</v>
      </c>
      <c r="B2499" s="147">
        <v>17095</v>
      </c>
      <c r="C2499" s="138" t="s">
        <v>10936</v>
      </c>
      <c r="D2499" s="138" t="s">
        <v>10936</v>
      </c>
      <c r="E2499" s="137" t="s">
        <v>8366</v>
      </c>
      <c r="F2499" s="139"/>
      <c r="G2499" s="136">
        <v>48381600</v>
      </c>
      <c r="H2499" s="136">
        <v>2</v>
      </c>
      <c r="J2499" s="136" t="s">
        <v>8456</v>
      </c>
    </row>
    <row r="2500" spans="1:10" s="136" customFormat="1" ht="13.6" x14ac:dyDescent="0.2">
      <c r="A2500" s="136" t="s">
        <v>10845</v>
      </c>
      <c r="B2500" s="147">
        <v>17096</v>
      </c>
      <c r="C2500" s="138" t="s">
        <v>10937</v>
      </c>
      <c r="D2500" s="138" t="s">
        <v>10937</v>
      </c>
      <c r="E2500" s="137" t="s">
        <v>8366</v>
      </c>
      <c r="F2500" s="139"/>
      <c r="G2500" s="136">
        <v>114510400.00000001</v>
      </c>
      <c r="H2500" s="136">
        <v>3</v>
      </c>
      <c r="J2500" s="136" t="s">
        <v>8367</v>
      </c>
    </row>
    <row r="2501" spans="1:10" s="136" customFormat="1" ht="13.6" x14ac:dyDescent="0.2">
      <c r="A2501" s="136" t="s">
        <v>10845</v>
      </c>
      <c r="B2501" s="147">
        <v>17097</v>
      </c>
      <c r="C2501" s="138" t="s">
        <v>10938</v>
      </c>
      <c r="D2501" s="138" t="s">
        <v>10938</v>
      </c>
      <c r="E2501" s="137" t="s">
        <v>8366</v>
      </c>
      <c r="F2501" s="139"/>
      <c r="G2501" s="136">
        <v>13602200</v>
      </c>
      <c r="H2501" s="136">
        <v>3</v>
      </c>
      <c r="J2501" s="136" t="s">
        <v>8367</v>
      </c>
    </row>
    <row r="2502" spans="1:10" s="136" customFormat="1" ht="13.6" x14ac:dyDescent="0.2">
      <c r="A2502" s="136" t="s">
        <v>10845</v>
      </c>
      <c r="B2502" s="147">
        <v>17098</v>
      </c>
      <c r="C2502" s="138" t="s">
        <v>10939</v>
      </c>
      <c r="D2502" s="138" t="s">
        <v>10939</v>
      </c>
      <c r="E2502" s="137" t="s">
        <v>8366</v>
      </c>
      <c r="F2502" s="139"/>
      <c r="G2502" s="136">
        <v>17234100</v>
      </c>
      <c r="H2502" s="136">
        <v>3</v>
      </c>
      <c r="J2502" s="136" t="s">
        <v>8367</v>
      </c>
    </row>
    <row r="2503" spans="1:10" s="136" customFormat="1" ht="13.6" x14ac:dyDescent="0.2">
      <c r="A2503" s="136" t="s">
        <v>10845</v>
      </c>
      <c r="B2503" s="147">
        <v>17099</v>
      </c>
      <c r="C2503" s="138" t="s">
        <v>10940</v>
      </c>
      <c r="D2503" s="138" t="s">
        <v>10940</v>
      </c>
      <c r="E2503" s="137" t="s">
        <v>8366</v>
      </c>
      <c r="F2503" s="139"/>
      <c r="G2503" s="136">
        <v>37576340</v>
      </c>
      <c r="H2503" s="136">
        <v>3</v>
      </c>
      <c r="J2503" s="136" t="s">
        <v>8367</v>
      </c>
    </row>
    <row r="2504" spans="1:10" s="136" customFormat="1" ht="13.6" x14ac:dyDescent="0.2">
      <c r="A2504" s="136" t="s">
        <v>10845</v>
      </c>
      <c r="B2504" s="147">
        <v>17100</v>
      </c>
      <c r="C2504" s="138" t="s">
        <v>10941</v>
      </c>
      <c r="D2504" s="138" t="s">
        <v>10941</v>
      </c>
      <c r="E2504" s="137" t="s">
        <v>8366</v>
      </c>
      <c r="F2504" s="139"/>
      <c r="G2504" s="136">
        <v>12474561.000000002</v>
      </c>
      <c r="H2504" s="136">
        <v>3</v>
      </c>
      <c r="J2504" s="136" t="s">
        <v>8367</v>
      </c>
    </row>
    <row r="2505" spans="1:10" s="136" customFormat="1" ht="13.6" x14ac:dyDescent="0.2">
      <c r="A2505" s="136" t="s">
        <v>10845</v>
      </c>
      <c r="B2505" s="147">
        <v>17101</v>
      </c>
      <c r="C2505" s="138" t="s">
        <v>10942</v>
      </c>
      <c r="D2505" s="138" t="s">
        <v>10942</v>
      </c>
      <c r="E2505" s="137" t="s">
        <v>8366</v>
      </c>
      <c r="F2505" s="139"/>
      <c r="G2505" s="136">
        <v>25928049</v>
      </c>
      <c r="H2505" s="136">
        <v>3</v>
      </c>
      <c r="J2505" s="136" t="s">
        <v>8367</v>
      </c>
    </row>
    <row r="2506" spans="1:10" s="136" customFormat="1" ht="13.6" x14ac:dyDescent="0.2">
      <c r="A2506" s="136" t="s">
        <v>10845</v>
      </c>
      <c r="B2506" s="147">
        <v>17102</v>
      </c>
      <c r="C2506" s="138" t="s">
        <v>10943</v>
      </c>
      <c r="D2506" s="138" t="s">
        <v>10943</v>
      </c>
      <c r="E2506" s="137" t="s">
        <v>8366</v>
      </c>
      <c r="F2506" s="139"/>
      <c r="G2506" s="136">
        <v>67436036</v>
      </c>
      <c r="H2506" s="136">
        <v>3</v>
      </c>
      <c r="J2506" s="136" t="s">
        <v>8367</v>
      </c>
    </row>
    <row r="2507" spans="1:10" s="136" customFormat="1" ht="13.6" x14ac:dyDescent="0.2">
      <c r="A2507" s="136" t="s">
        <v>10845</v>
      </c>
      <c r="B2507" s="147">
        <v>17103</v>
      </c>
      <c r="C2507" s="138" t="s">
        <v>10944</v>
      </c>
      <c r="D2507" s="138" t="s">
        <v>10944</v>
      </c>
      <c r="E2507" s="137" t="s">
        <v>8366</v>
      </c>
      <c r="F2507" s="139"/>
      <c r="G2507" s="136">
        <v>45625314</v>
      </c>
      <c r="H2507" s="136">
        <v>3</v>
      </c>
      <c r="J2507" s="136" t="s">
        <v>8367</v>
      </c>
    </row>
    <row r="2508" spans="1:10" s="136" customFormat="1" ht="13.6" x14ac:dyDescent="0.2">
      <c r="A2508" s="136" t="s">
        <v>10845</v>
      </c>
      <c r="B2508" s="147">
        <v>17105</v>
      </c>
      <c r="C2508" s="138" t="s">
        <v>10945</v>
      </c>
      <c r="D2508" s="138" t="s">
        <v>10945</v>
      </c>
      <c r="E2508" s="137" t="s">
        <v>8366</v>
      </c>
      <c r="F2508" s="139"/>
      <c r="G2508" s="136">
        <v>26139000</v>
      </c>
      <c r="H2508" s="136">
        <v>3</v>
      </c>
      <c r="J2508" s="136" t="s">
        <v>8367</v>
      </c>
    </row>
    <row r="2509" spans="1:10" s="136" customFormat="1" ht="13.6" x14ac:dyDescent="0.2">
      <c r="A2509" s="136" t="s">
        <v>10845</v>
      </c>
      <c r="B2509" s="147">
        <v>17106</v>
      </c>
      <c r="C2509" s="138" t="s">
        <v>10946</v>
      </c>
      <c r="D2509" s="138" t="s">
        <v>10946</v>
      </c>
      <c r="E2509" s="137" t="s">
        <v>8366</v>
      </c>
      <c r="F2509" s="139"/>
      <c r="G2509" s="136">
        <v>6100214.9999999991</v>
      </c>
      <c r="H2509" s="136">
        <v>3</v>
      </c>
      <c r="J2509" s="136" t="s">
        <v>8367</v>
      </c>
    </row>
    <row r="2510" spans="1:10" s="136" customFormat="1" ht="13.6" x14ac:dyDescent="0.2">
      <c r="A2510" s="136" t="s">
        <v>10845</v>
      </c>
      <c r="B2510" s="147">
        <v>17107</v>
      </c>
      <c r="C2510" s="138" t="s">
        <v>10947</v>
      </c>
      <c r="D2510" s="138" t="s">
        <v>10947</v>
      </c>
      <c r="E2510" s="137" t="s">
        <v>8366</v>
      </c>
      <c r="F2510" s="139"/>
      <c r="G2510" s="136">
        <v>43162100</v>
      </c>
      <c r="H2510" s="136">
        <v>3</v>
      </c>
      <c r="J2510" s="136" t="s">
        <v>8367</v>
      </c>
    </row>
    <row r="2511" spans="1:10" s="136" customFormat="1" ht="13.6" x14ac:dyDescent="0.2">
      <c r="A2511" s="136" t="s">
        <v>10845</v>
      </c>
      <c r="B2511" s="147">
        <v>17109</v>
      </c>
      <c r="C2511" s="138" t="s">
        <v>10948</v>
      </c>
      <c r="D2511" s="138" t="s">
        <v>10948</v>
      </c>
      <c r="E2511" s="137" t="s">
        <v>8366</v>
      </c>
      <c r="F2511" s="139"/>
      <c r="G2511" s="136">
        <v>93461500</v>
      </c>
      <c r="H2511" s="136">
        <v>3</v>
      </c>
      <c r="J2511" s="136" t="s">
        <v>8367</v>
      </c>
    </row>
    <row r="2512" spans="1:10" s="136" customFormat="1" ht="13.6" x14ac:dyDescent="0.2">
      <c r="A2512" s="136" t="s">
        <v>10845</v>
      </c>
      <c r="B2512" s="147">
        <v>17110</v>
      </c>
      <c r="C2512" s="138" t="s">
        <v>10949</v>
      </c>
      <c r="D2512" s="138" t="s">
        <v>10949</v>
      </c>
      <c r="E2512" s="137" t="s">
        <v>8366</v>
      </c>
      <c r="F2512" s="139"/>
      <c r="G2512" s="136">
        <v>12304619</v>
      </c>
      <c r="H2512" s="136">
        <v>2</v>
      </c>
      <c r="J2512" s="136" t="s">
        <v>8456</v>
      </c>
    </row>
    <row r="2513" spans="1:10" s="136" customFormat="1" ht="13.6" x14ac:dyDescent="0.2">
      <c r="A2513" s="136" t="s">
        <v>10845</v>
      </c>
      <c r="B2513" s="147">
        <v>17111</v>
      </c>
      <c r="C2513" s="138" t="s">
        <v>10950</v>
      </c>
      <c r="D2513" s="138" t="s">
        <v>10950</v>
      </c>
      <c r="E2513" s="137" t="s">
        <v>8366</v>
      </c>
      <c r="F2513" s="139"/>
      <c r="G2513" s="136">
        <v>18522114</v>
      </c>
      <c r="H2513" s="136">
        <v>3</v>
      </c>
      <c r="J2513" s="136" t="s">
        <v>8367</v>
      </c>
    </row>
    <row r="2514" spans="1:10" s="136" customFormat="1" ht="13.6" x14ac:dyDescent="0.2">
      <c r="A2514" s="136" t="s">
        <v>10845</v>
      </c>
      <c r="B2514" s="147">
        <v>17112</v>
      </c>
      <c r="C2514" s="138" t="s">
        <v>10951</v>
      </c>
      <c r="D2514" s="138" t="s">
        <v>10951</v>
      </c>
      <c r="E2514" s="137" t="s">
        <v>8366</v>
      </c>
      <c r="F2514" s="139"/>
      <c r="G2514" s="136">
        <v>45464500</v>
      </c>
      <c r="H2514" s="136">
        <v>3</v>
      </c>
      <c r="J2514" s="136" t="s">
        <v>8367</v>
      </c>
    </row>
    <row r="2515" spans="1:10" s="136" customFormat="1" ht="13.6" x14ac:dyDescent="0.2">
      <c r="A2515" s="136" t="s">
        <v>10845</v>
      </c>
      <c r="B2515" s="147">
        <v>17114</v>
      </c>
      <c r="C2515" s="138" t="s">
        <v>10952</v>
      </c>
      <c r="D2515" s="138" t="s">
        <v>10952</v>
      </c>
      <c r="E2515" s="137" t="s">
        <v>8366</v>
      </c>
      <c r="F2515" s="139"/>
      <c r="G2515" s="136">
        <v>29052900</v>
      </c>
      <c r="H2515" s="136">
        <v>2</v>
      </c>
      <c r="J2515" s="136" t="s">
        <v>8367</v>
      </c>
    </row>
    <row r="2516" spans="1:10" s="136" customFormat="1" ht="13.6" x14ac:dyDescent="0.2">
      <c r="A2516" s="136" t="s">
        <v>10845</v>
      </c>
      <c r="B2516" s="147">
        <v>17115</v>
      </c>
      <c r="C2516" s="138" t="s">
        <v>10953</v>
      </c>
      <c r="D2516" s="138" t="s">
        <v>10953</v>
      </c>
      <c r="E2516" s="137" t="s">
        <v>8366</v>
      </c>
      <c r="F2516" s="139"/>
      <c r="G2516" s="136">
        <v>8476128</v>
      </c>
      <c r="H2516" s="136">
        <v>3</v>
      </c>
      <c r="J2516" s="136" t="s">
        <v>8367</v>
      </c>
    </row>
    <row r="2517" spans="1:10" s="136" customFormat="1" ht="13.6" x14ac:dyDescent="0.2">
      <c r="A2517" s="136" t="s">
        <v>10845</v>
      </c>
      <c r="B2517" s="147">
        <v>17116</v>
      </c>
      <c r="C2517" s="138" t="s">
        <v>10954</v>
      </c>
      <c r="D2517" s="138" t="s">
        <v>10954</v>
      </c>
      <c r="E2517" s="137" t="s">
        <v>8366</v>
      </c>
      <c r="F2517" s="139"/>
      <c r="G2517" s="136">
        <v>52150712</v>
      </c>
      <c r="H2517" s="136">
        <v>3</v>
      </c>
      <c r="J2517" s="136" t="s">
        <v>8367</v>
      </c>
    </row>
    <row r="2518" spans="1:10" s="136" customFormat="1" ht="13.6" x14ac:dyDescent="0.2">
      <c r="A2518" s="136" t="s">
        <v>10845</v>
      </c>
      <c r="B2518" s="147">
        <v>17117</v>
      </c>
      <c r="C2518" s="138" t="s">
        <v>10955</v>
      </c>
      <c r="D2518" s="138" t="s">
        <v>10955</v>
      </c>
      <c r="E2518" s="137" t="s">
        <v>8366</v>
      </c>
      <c r="F2518" s="139"/>
      <c r="G2518" s="136">
        <v>26933568</v>
      </c>
      <c r="H2518" s="136">
        <v>2</v>
      </c>
      <c r="J2518" s="136" t="s">
        <v>8456</v>
      </c>
    </row>
    <row r="2519" spans="1:10" s="136" customFormat="1" ht="13.6" x14ac:dyDescent="0.2">
      <c r="A2519" s="136" t="s">
        <v>10845</v>
      </c>
      <c r="B2519" s="147">
        <v>17118</v>
      </c>
      <c r="C2519" s="138" t="s">
        <v>10956</v>
      </c>
      <c r="D2519" s="138" t="s">
        <v>10956</v>
      </c>
      <c r="E2519" s="137" t="s">
        <v>8366</v>
      </c>
      <c r="F2519" s="139"/>
      <c r="G2519" s="136">
        <v>13964700</v>
      </c>
      <c r="H2519" s="136">
        <v>2</v>
      </c>
      <c r="J2519" s="136" t="s">
        <v>8456</v>
      </c>
    </row>
    <row r="2520" spans="1:10" s="136" customFormat="1" ht="13.6" x14ac:dyDescent="0.2">
      <c r="A2520" s="136" t="s">
        <v>10845</v>
      </c>
      <c r="B2520" s="147">
        <v>17119</v>
      </c>
      <c r="C2520" s="138" t="s">
        <v>10957</v>
      </c>
      <c r="D2520" s="138" t="s">
        <v>10957</v>
      </c>
      <c r="E2520" s="137" t="s">
        <v>8366</v>
      </c>
      <c r="F2520" s="139"/>
      <c r="G2520" s="136">
        <v>8638566</v>
      </c>
      <c r="H2520" s="136">
        <v>3</v>
      </c>
      <c r="J2520" s="136" t="s">
        <v>8367</v>
      </c>
    </row>
    <row r="2521" spans="1:10" s="136" customFormat="1" ht="13.6" x14ac:dyDescent="0.2">
      <c r="A2521" s="136" t="s">
        <v>10845</v>
      </c>
      <c r="B2521" s="147">
        <v>17120</v>
      </c>
      <c r="C2521" s="138" t="s">
        <v>10958</v>
      </c>
      <c r="D2521" s="138" t="s">
        <v>10958</v>
      </c>
      <c r="E2521" s="137" t="s">
        <v>8366</v>
      </c>
      <c r="F2521" s="139"/>
      <c r="G2521" s="136">
        <v>16520257</v>
      </c>
      <c r="H2521" s="136">
        <v>3</v>
      </c>
      <c r="J2521" s="136" t="s">
        <v>8456</v>
      </c>
    </row>
    <row r="2522" spans="1:10" s="136" customFormat="1" ht="13.6" x14ac:dyDescent="0.2">
      <c r="A2522" s="136" t="s">
        <v>10845</v>
      </c>
      <c r="B2522" s="147">
        <v>17121</v>
      </c>
      <c r="C2522" s="138" t="s">
        <v>10959</v>
      </c>
      <c r="D2522" s="138" t="s">
        <v>10959</v>
      </c>
      <c r="E2522" s="137" t="s">
        <v>8366</v>
      </c>
      <c r="F2522" s="139"/>
      <c r="G2522" s="136">
        <v>12433033</v>
      </c>
      <c r="H2522" s="136">
        <v>3</v>
      </c>
      <c r="J2522" s="136" t="s">
        <v>8456</v>
      </c>
    </row>
    <row r="2523" spans="1:10" s="136" customFormat="1" ht="13.6" x14ac:dyDescent="0.2">
      <c r="A2523" s="136" t="s">
        <v>10845</v>
      </c>
      <c r="B2523" s="147">
        <v>17123</v>
      </c>
      <c r="C2523" s="138" t="s">
        <v>10960</v>
      </c>
      <c r="D2523" s="138" t="s">
        <v>10960</v>
      </c>
      <c r="E2523" s="137" t="s">
        <v>8366</v>
      </c>
      <c r="F2523" s="139"/>
      <c r="G2523" s="136">
        <v>18081900</v>
      </c>
      <c r="H2523" s="136">
        <v>3</v>
      </c>
      <c r="J2523" s="136" t="s">
        <v>8367</v>
      </c>
    </row>
    <row r="2524" spans="1:10" s="136" customFormat="1" ht="13.6" x14ac:dyDescent="0.2">
      <c r="A2524" s="136" t="s">
        <v>10845</v>
      </c>
      <c r="B2524" s="147">
        <v>17124</v>
      </c>
      <c r="C2524" s="138" t="s">
        <v>10961</v>
      </c>
      <c r="D2524" s="138" t="s">
        <v>10961</v>
      </c>
      <c r="E2524" s="137" t="s">
        <v>8366</v>
      </c>
      <c r="F2524" s="139"/>
      <c r="G2524" s="136">
        <v>25713705</v>
      </c>
      <c r="H2524" s="136">
        <v>3</v>
      </c>
      <c r="J2524" s="136" t="s">
        <v>8456</v>
      </c>
    </row>
    <row r="2525" spans="1:10" s="136" customFormat="1" ht="13.6" x14ac:dyDescent="0.2">
      <c r="A2525" s="136" t="s">
        <v>10845</v>
      </c>
      <c r="B2525" s="147">
        <v>17125</v>
      </c>
      <c r="C2525" s="138" t="s">
        <v>10962</v>
      </c>
      <c r="D2525" s="138" t="s">
        <v>10962</v>
      </c>
      <c r="E2525" s="137" t="s">
        <v>8366</v>
      </c>
      <c r="F2525" s="139"/>
      <c r="G2525" s="136">
        <v>31420800</v>
      </c>
      <c r="H2525" s="136">
        <v>3</v>
      </c>
      <c r="J2525" s="136" t="s">
        <v>8367</v>
      </c>
    </row>
    <row r="2526" spans="1:10" s="136" customFormat="1" ht="13.6" x14ac:dyDescent="0.2">
      <c r="A2526" s="136" t="s">
        <v>10845</v>
      </c>
      <c r="B2526" s="147">
        <v>17126</v>
      </c>
      <c r="C2526" s="138" t="s">
        <v>10963</v>
      </c>
      <c r="D2526" s="138" t="s">
        <v>10963</v>
      </c>
      <c r="E2526" s="137" t="s">
        <v>8366</v>
      </c>
      <c r="F2526" s="139"/>
      <c r="G2526" s="136">
        <v>6218000</v>
      </c>
      <c r="H2526" s="136">
        <v>3</v>
      </c>
      <c r="J2526" s="136" t="s">
        <v>8367</v>
      </c>
    </row>
    <row r="2527" spans="1:10" s="136" customFormat="1" ht="13.6" x14ac:dyDescent="0.2">
      <c r="A2527" s="136" t="s">
        <v>10845</v>
      </c>
      <c r="B2527" s="147">
        <v>17128</v>
      </c>
      <c r="C2527" s="138" t="s">
        <v>10964</v>
      </c>
      <c r="D2527" s="138" t="s">
        <v>10964</v>
      </c>
      <c r="E2527" s="137" t="s">
        <v>8366</v>
      </c>
      <c r="F2527" s="139"/>
      <c r="G2527" s="136">
        <v>10442766</v>
      </c>
      <c r="H2527" s="136">
        <v>3</v>
      </c>
      <c r="J2527" s="136" t="s">
        <v>8456</v>
      </c>
    </row>
    <row r="2528" spans="1:10" s="136" customFormat="1" ht="13.6" x14ac:dyDescent="0.2">
      <c r="A2528" s="136" t="s">
        <v>10845</v>
      </c>
      <c r="B2528" s="147">
        <v>17129</v>
      </c>
      <c r="C2528" s="138" t="s">
        <v>10965</v>
      </c>
      <c r="D2528" s="138" t="s">
        <v>10965</v>
      </c>
      <c r="E2528" s="137" t="s">
        <v>8366</v>
      </c>
      <c r="F2528" s="139"/>
      <c r="G2528" s="136">
        <v>8630986</v>
      </c>
      <c r="H2528" s="136">
        <v>3</v>
      </c>
      <c r="J2528" s="136" t="s">
        <v>8456</v>
      </c>
    </row>
    <row r="2529" spans="1:20" s="136" customFormat="1" ht="13.6" x14ac:dyDescent="0.2">
      <c r="A2529" s="136" t="s">
        <v>10845</v>
      </c>
      <c r="B2529" s="147">
        <v>17130</v>
      </c>
      <c r="C2529" s="138" t="s">
        <v>10966</v>
      </c>
      <c r="D2529" s="138" t="s">
        <v>10966</v>
      </c>
      <c r="E2529" s="137" t="s">
        <v>8366</v>
      </c>
      <c r="F2529" s="139"/>
      <c r="G2529" s="136">
        <v>11894890</v>
      </c>
      <c r="H2529" s="136">
        <v>3</v>
      </c>
      <c r="J2529" s="136" t="s">
        <v>8367</v>
      </c>
    </row>
    <row r="2530" spans="1:20" s="136" customFormat="1" ht="13.6" x14ac:dyDescent="0.2">
      <c r="A2530" s="136" t="s">
        <v>10845</v>
      </c>
      <c r="B2530" s="147">
        <v>17132</v>
      </c>
      <c r="C2530" s="138" t="s">
        <v>10967</v>
      </c>
      <c r="D2530" s="138" t="s">
        <v>10967</v>
      </c>
      <c r="E2530" s="137" t="s">
        <v>8366</v>
      </c>
      <c r="F2530" s="139"/>
      <c r="G2530" s="136">
        <v>43758705</v>
      </c>
      <c r="H2530" s="136">
        <v>3</v>
      </c>
      <c r="J2530" s="136" t="s">
        <v>8367</v>
      </c>
    </row>
    <row r="2531" spans="1:20" s="136" customFormat="1" ht="13.6" x14ac:dyDescent="0.2">
      <c r="A2531" s="136" t="s">
        <v>10845</v>
      </c>
      <c r="B2531" s="147">
        <v>17133</v>
      </c>
      <c r="C2531" s="138" t="s">
        <v>10968</v>
      </c>
      <c r="D2531" s="138" t="s">
        <v>10968</v>
      </c>
      <c r="E2531" s="137" t="s">
        <v>8366</v>
      </c>
      <c r="F2531" s="139"/>
      <c r="G2531" s="136">
        <v>37481100</v>
      </c>
      <c r="H2531" s="136">
        <v>3</v>
      </c>
      <c r="J2531" s="136" t="s">
        <v>8367</v>
      </c>
    </row>
    <row r="2532" spans="1:20" s="136" customFormat="1" ht="13.6" x14ac:dyDescent="0.2">
      <c r="A2532" s="136" t="s">
        <v>10845</v>
      </c>
      <c r="B2532" s="147">
        <v>17134</v>
      </c>
      <c r="C2532" s="138" t="s">
        <v>10969</v>
      </c>
      <c r="D2532" s="138" t="s">
        <v>10969</v>
      </c>
      <c r="E2532" s="137" t="s">
        <v>8366</v>
      </c>
      <c r="F2532" s="139"/>
      <c r="G2532" s="136">
        <v>18752800</v>
      </c>
      <c r="H2532" s="136">
        <v>3</v>
      </c>
      <c r="J2532" s="136" t="s">
        <v>8367</v>
      </c>
    </row>
    <row r="2533" spans="1:20" s="136" customFormat="1" ht="13.6" x14ac:dyDescent="0.2">
      <c r="A2533" s="136" t="s">
        <v>10845</v>
      </c>
      <c r="B2533" s="147">
        <v>17135</v>
      </c>
      <c r="C2533" s="138" t="s">
        <v>10970</v>
      </c>
      <c r="D2533" s="138" t="s">
        <v>10970</v>
      </c>
      <c r="E2533" s="137" t="s">
        <v>8366</v>
      </c>
      <c r="F2533" s="139"/>
      <c r="G2533" s="136">
        <v>8633706</v>
      </c>
      <c r="H2533" s="136">
        <v>3</v>
      </c>
      <c r="J2533" s="136" t="s">
        <v>8367</v>
      </c>
    </row>
    <row r="2534" spans="1:20" s="136" customFormat="1" ht="13.6" x14ac:dyDescent="0.2">
      <c r="A2534" s="136" t="s">
        <v>10845</v>
      </c>
      <c r="B2534" s="147">
        <v>17136</v>
      </c>
      <c r="C2534" s="138" t="s">
        <v>10971</v>
      </c>
      <c r="D2534" s="138" t="s">
        <v>10971</v>
      </c>
      <c r="E2534" s="137" t="s">
        <v>8366</v>
      </c>
      <c r="F2534" s="139"/>
      <c r="G2534" s="136">
        <v>13646820</v>
      </c>
      <c r="H2534" s="136">
        <v>3</v>
      </c>
      <c r="J2534" s="136" t="s">
        <v>8367</v>
      </c>
    </row>
    <row r="2535" spans="1:20" s="136" customFormat="1" ht="13.6" x14ac:dyDescent="0.2">
      <c r="A2535" s="136" t="s">
        <v>10845</v>
      </c>
      <c r="B2535" s="147">
        <v>17137</v>
      </c>
      <c r="C2535" s="138" t="s">
        <v>10972</v>
      </c>
      <c r="D2535" s="138" t="s">
        <v>10972</v>
      </c>
      <c r="E2535" s="137" t="s">
        <v>8366</v>
      </c>
      <c r="F2535" s="139"/>
      <c r="G2535" s="136">
        <v>33735700</v>
      </c>
      <c r="H2535" s="136">
        <v>3</v>
      </c>
      <c r="J2535" s="136" t="s">
        <v>8367</v>
      </c>
    </row>
    <row r="2536" spans="1:20" s="136" customFormat="1" ht="13.6" x14ac:dyDescent="0.2">
      <c r="A2536" s="136" t="s">
        <v>10845</v>
      </c>
      <c r="B2536" s="147">
        <v>17138</v>
      </c>
      <c r="C2536" s="138" t="s">
        <v>10973</v>
      </c>
      <c r="D2536" s="138" t="s">
        <v>10973</v>
      </c>
      <c r="E2536" s="137" t="s">
        <v>8366</v>
      </c>
      <c r="F2536" s="139"/>
      <c r="G2536" s="136">
        <v>9271611</v>
      </c>
      <c r="H2536" s="136">
        <v>3</v>
      </c>
      <c r="J2536" s="136" t="s">
        <v>8456</v>
      </c>
    </row>
    <row r="2537" spans="1:20" s="136" customFormat="1" ht="13.6" x14ac:dyDescent="0.2">
      <c r="A2537" s="136" t="s">
        <v>10845</v>
      </c>
      <c r="B2537" s="147">
        <v>17139</v>
      </c>
      <c r="C2537" s="138" t="s">
        <v>10974</v>
      </c>
      <c r="D2537" s="138" t="s">
        <v>10974</v>
      </c>
      <c r="E2537" s="137" t="s">
        <v>8366</v>
      </c>
      <c r="F2537" s="139"/>
      <c r="G2537" s="136">
        <v>9399400</v>
      </c>
      <c r="H2537" s="136">
        <v>3</v>
      </c>
      <c r="J2537" s="136" t="s">
        <v>8367</v>
      </c>
    </row>
    <row r="2538" spans="1:20" s="136" customFormat="1" ht="13.6" x14ac:dyDescent="0.2">
      <c r="A2538" s="136" t="s">
        <v>10845</v>
      </c>
      <c r="B2538" s="147">
        <v>17140</v>
      </c>
      <c r="C2538" s="138" t="s">
        <v>10975</v>
      </c>
      <c r="D2538" s="138" t="s">
        <v>10975</v>
      </c>
      <c r="E2538" s="137" t="s">
        <v>8366</v>
      </c>
      <c r="F2538" s="139"/>
      <c r="G2538" s="136">
        <v>41766342.000000007</v>
      </c>
      <c r="H2538" s="136">
        <v>3</v>
      </c>
      <c r="J2538" s="136" t="s">
        <v>8456</v>
      </c>
    </row>
    <row r="2539" spans="1:20" s="136" customFormat="1" ht="13.6" x14ac:dyDescent="0.2">
      <c r="A2539" s="136" t="s">
        <v>10845</v>
      </c>
      <c r="B2539" s="147">
        <v>17141</v>
      </c>
      <c r="C2539" s="138" t="s">
        <v>10976</v>
      </c>
      <c r="D2539" s="138" t="s">
        <v>10976</v>
      </c>
      <c r="E2539" s="137" t="s">
        <v>8366</v>
      </c>
      <c r="F2539" s="139"/>
      <c r="G2539" s="136">
        <v>18618781</v>
      </c>
      <c r="H2539" s="136">
        <v>2</v>
      </c>
      <c r="J2539" s="136" t="s">
        <v>8367</v>
      </c>
    </row>
    <row r="2540" spans="1:20" s="136" customFormat="1" ht="13.6" x14ac:dyDescent="0.2">
      <c r="A2540" s="136" t="s">
        <v>10845</v>
      </c>
      <c r="B2540" s="147">
        <v>17142</v>
      </c>
      <c r="C2540" s="138" t="s">
        <v>10977</v>
      </c>
      <c r="D2540" s="138" t="s">
        <v>10977</v>
      </c>
      <c r="E2540" s="137" t="s">
        <v>8366</v>
      </c>
      <c r="F2540" s="139"/>
      <c r="G2540" s="136">
        <v>38345300</v>
      </c>
      <c r="H2540" s="136">
        <v>2</v>
      </c>
      <c r="J2540" s="136" t="s">
        <v>8367</v>
      </c>
      <c r="R2540" s="136" t="s">
        <v>10848</v>
      </c>
      <c r="S2540" s="136" t="s">
        <v>8456</v>
      </c>
      <c r="T2540" s="136" t="s">
        <v>10849</v>
      </c>
    </row>
    <row r="2541" spans="1:20" s="136" customFormat="1" ht="13.6" x14ac:dyDescent="0.2">
      <c r="A2541" s="136" t="s">
        <v>10845</v>
      </c>
      <c r="B2541" s="147">
        <v>17143</v>
      </c>
      <c r="C2541" s="138" t="s">
        <v>10978</v>
      </c>
      <c r="D2541" s="138" t="s">
        <v>10978</v>
      </c>
      <c r="E2541" s="137" t="s">
        <v>8366</v>
      </c>
      <c r="F2541" s="139"/>
      <c r="G2541" s="136">
        <v>45143095.999999993</v>
      </c>
      <c r="H2541" s="136">
        <v>3</v>
      </c>
      <c r="J2541" s="136" t="s">
        <v>8456</v>
      </c>
    </row>
    <row r="2542" spans="1:20" s="136" customFormat="1" ht="13.6" x14ac:dyDescent="0.2">
      <c r="A2542" s="136" t="s">
        <v>10845</v>
      </c>
      <c r="B2542" s="147">
        <v>17144</v>
      </c>
      <c r="C2542" s="138" t="s">
        <v>10979</v>
      </c>
      <c r="D2542" s="138" t="s">
        <v>10979</v>
      </c>
      <c r="E2542" s="137" t="s">
        <v>8366</v>
      </c>
      <c r="F2542" s="139"/>
      <c r="G2542" s="136">
        <v>6285300</v>
      </c>
      <c r="H2542" s="136">
        <v>3</v>
      </c>
      <c r="J2542" s="136" t="s">
        <v>8456</v>
      </c>
    </row>
    <row r="2543" spans="1:20" s="136" customFormat="1" ht="13.6" x14ac:dyDescent="0.2">
      <c r="A2543" s="136" t="s">
        <v>10845</v>
      </c>
      <c r="B2543" s="147">
        <v>17145</v>
      </c>
      <c r="C2543" s="138" t="s">
        <v>10980</v>
      </c>
      <c r="D2543" s="138" t="s">
        <v>10980</v>
      </c>
      <c r="E2543" s="137" t="s">
        <v>8366</v>
      </c>
      <c r="F2543" s="139"/>
      <c r="G2543" s="136">
        <v>41584799.999999993</v>
      </c>
      <c r="H2543" s="136">
        <v>3</v>
      </c>
      <c r="J2543" s="136" t="s">
        <v>8367</v>
      </c>
    </row>
    <row r="2544" spans="1:20" s="136" customFormat="1" ht="13.6" x14ac:dyDescent="0.2">
      <c r="A2544" s="136" t="s">
        <v>10845</v>
      </c>
      <c r="B2544" s="147">
        <v>17146</v>
      </c>
      <c r="C2544" s="138" t="s">
        <v>10981</v>
      </c>
      <c r="D2544" s="138" t="s">
        <v>10981</v>
      </c>
      <c r="E2544" s="137" t="s">
        <v>8366</v>
      </c>
      <c r="F2544" s="139"/>
      <c r="G2544" s="136">
        <v>26983182</v>
      </c>
      <c r="H2544" s="136">
        <v>3</v>
      </c>
      <c r="J2544" s="136" t="s">
        <v>8367</v>
      </c>
    </row>
    <row r="2545" spans="1:20" s="136" customFormat="1" ht="13.6" x14ac:dyDescent="0.2">
      <c r="A2545" s="136" t="s">
        <v>10845</v>
      </c>
      <c r="B2545" s="147">
        <v>17147</v>
      </c>
      <c r="C2545" s="138" t="s">
        <v>10982</v>
      </c>
      <c r="D2545" s="138" t="s">
        <v>10982</v>
      </c>
      <c r="E2545" s="137" t="s">
        <v>8366</v>
      </c>
      <c r="F2545" s="139"/>
      <c r="G2545" s="136">
        <v>73682600</v>
      </c>
      <c r="H2545" s="136">
        <v>2</v>
      </c>
      <c r="J2545" s="136" t="s">
        <v>8367</v>
      </c>
    </row>
    <row r="2546" spans="1:20" s="136" customFormat="1" ht="13.6" x14ac:dyDescent="0.2">
      <c r="A2546" s="136" t="s">
        <v>10845</v>
      </c>
      <c r="B2546" s="147">
        <v>17148</v>
      </c>
      <c r="C2546" s="138" t="s">
        <v>10983</v>
      </c>
      <c r="D2546" s="138" t="s">
        <v>10983</v>
      </c>
      <c r="E2546" s="137" t="s">
        <v>8366</v>
      </c>
      <c r="F2546" s="139"/>
      <c r="G2546" s="136">
        <v>47558764</v>
      </c>
      <c r="H2546" s="136">
        <v>3</v>
      </c>
      <c r="J2546" s="136" t="s">
        <v>8367</v>
      </c>
    </row>
    <row r="2547" spans="1:20" s="136" customFormat="1" ht="13.6" x14ac:dyDescent="0.2">
      <c r="A2547" s="136" t="s">
        <v>10845</v>
      </c>
      <c r="B2547" s="147">
        <v>17149</v>
      </c>
      <c r="C2547" s="138" t="s">
        <v>10984</v>
      </c>
      <c r="D2547" s="138" t="s">
        <v>10984</v>
      </c>
      <c r="E2547" s="137" t="s">
        <v>8366</v>
      </c>
      <c r="F2547" s="139"/>
      <c r="G2547" s="136">
        <v>23538800</v>
      </c>
      <c r="H2547" s="136">
        <v>3</v>
      </c>
      <c r="J2547" s="136" t="s">
        <v>8367</v>
      </c>
    </row>
    <row r="2548" spans="1:20" s="136" customFormat="1" ht="13.6" x14ac:dyDescent="0.2">
      <c r="A2548" s="136" t="s">
        <v>10845</v>
      </c>
      <c r="B2548" s="147">
        <v>17150</v>
      </c>
      <c r="C2548" s="138" t="s">
        <v>10985</v>
      </c>
      <c r="D2548" s="138" t="s">
        <v>10985</v>
      </c>
      <c r="E2548" s="137" t="s">
        <v>8366</v>
      </c>
      <c r="F2548" s="139"/>
      <c r="G2548" s="136">
        <v>13297000</v>
      </c>
      <c r="H2548" s="136">
        <v>3</v>
      </c>
      <c r="J2548" s="136" t="s">
        <v>8367</v>
      </c>
      <c r="R2548" s="136" t="s">
        <v>10848</v>
      </c>
      <c r="S2548" s="136" t="s">
        <v>8456</v>
      </c>
      <c r="T2548" s="136" t="s">
        <v>10849</v>
      </c>
    </row>
    <row r="2549" spans="1:20" s="136" customFormat="1" ht="13.6" x14ac:dyDescent="0.2">
      <c r="A2549" s="136" t="s">
        <v>10845</v>
      </c>
      <c r="B2549" s="147">
        <v>17151</v>
      </c>
      <c r="C2549" s="138" t="s">
        <v>10986</v>
      </c>
      <c r="D2549" s="138" t="s">
        <v>10986</v>
      </c>
      <c r="E2549" s="137" t="s">
        <v>8366</v>
      </c>
      <c r="F2549" s="139"/>
      <c r="G2549" s="136">
        <v>6361971</v>
      </c>
      <c r="H2549" s="136">
        <v>3</v>
      </c>
      <c r="J2549" s="136" t="s">
        <v>8456</v>
      </c>
    </row>
    <row r="2550" spans="1:20" s="136" customFormat="1" ht="13.6" x14ac:dyDescent="0.2">
      <c r="A2550" s="136" t="s">
        <v>10845</v>
      </c>
      <c r="B2550" s="147">
        <v>17152</v>
      </c>
      <c r="C2550" s="138" t="s">
        <v>10987</v>
      </c>
      <c r="D2550" s="138" t="s">
        <v>10987</v>
      </c>
      <c r="E2550" s="137" t="s">
        <v>8366</v>
      </c>
      <c r="F2550" s="139"/>
      <c r="G2550" s="136">
        <v>45973228</v>
      </c>
      <c r="H2550" s="136">
        <v>2</v>
      </c>
      <c r="J2550" s="136" t="s">
        <v>8456</v>
      </c>
    </row>
    <row r="2551" spans="1:20" s="136" customFormat="1" ht="13.6" x14ac:dyDescent="0.2">
      <c r="A2551" s="136" t="s">
        <v>10845</v>
      </c>
      <c r="B2551" s="147">
        <v>17153</v>
      </c>
      <c r="C2551" s="138" t="s">
        <v>10988</v>
      </c>
      <c r="D2551" s="138" t="s">
        <v>10988</v>
      </c>
      <c r="E2551" s="137" t="s">
        <v>8366</v>
      </c>
      <c r="F2551" s="139"/>
      <c r="G2551" s="136">
        <v>5393748.0000000009</v>
      </c>
      <c r="H2551" s="136">
        <v>3</v>
      </c>
      <c r="J2551" s="136" t="s">
        <v>8367</v>
      </c>
    </row>
    <row r="2552" spans="1:20" s="136" customFormat="1" ht="13.6" x14ac:dyDescent="0.2">
      <c r="A2552" s="136" t="s">
        <v>10845</v>
      </c>
      <c r="B2552" s="147">
        <v>17154</v>
      </c>
      <c r="C2552" s="138" t="s">
        <v>10989</v>
      </c>
      <c r="D2552" s="138" t="s">
        <v>10989</v>
      </c>
      <c r="E2552" s="137" t="s">
        <v>8366</v>
      </c>
      <c r="F2552" s="139"/>
      <c r="G2552" s="136">
        <v>35821100</v>
      </c>
      <c r="H2552" s="136">
        <v>3</v>
      </c>
      <c r="J2552" s="136" t="s">
        <v>8367</v>
      </c>
    </row>
    <row r="2553" spans="1:20" s="136" customFormat="1" ht="13.6" x14ac:dyDescent="0.2">
      <c r="A2553" s="136" t="s">
        <v>10845</v>
      </c>
      <c r="B2553" s="147">
        <v>17155</v>
      </c>
      <c r="C2553" s="138" t="s">
        <v>10990</v>
      </c>
      <c r="D2553" s="138" t="s">
        <v>10990</v>
      </c>
      <c r="E2553" s="137" t="s">
        <v>8366</v>
      </c>
      <c r="F2553" s="139"/>
      <c r="G2553" s="136">
        <v>6614400.0000000009</v>
      </c>
      <c r="H2553" s="136">
        <v>2</v>
      </c>
      <c r="J2553" s="136" t="s">
        <v>8367</v>
      </c>
      <c r="R2553" s="136" t="s">
        <v>10848</v>
      </c>
      <c r="S2553" s="136" t="s">
        <v>8456</v>
      </c>
      <c r="T2553" s="136" t="s">
        <v>10849</v>
      </c>
    </row>
    <row r="2554" spans="1:20" s="136" customFormat="1" ht="13.6" x14ac:dyDescent="0.2">
      <c r="A2554" s="136" t="s">
        <v>10845</v>
      </c>
      <c r="B2554" s="147">
        <v>17157</v>
      </c>
      <c r="C2554" s="138" t="s">
        <v>10991</v>
      </c>
      <c r="D2554" s="138" t="s">
        <v>10991</v>
      </c>
      <c r="E2554" s="137" t="s">
        <v>8366</v>
      </c>
      <c r="F2554" s="139"/>
      <c r="G2554" s="136">
        <v>5820000</v>
      </c>
      <c r="H2554" s="136">
        <v>3</v>
      </c>
      <c r="J2554" s="136" t="s">
        <v>8367</v>
      </c>
    </row>
    <row r="2555" spans="1:20" s="136" customFormat="1" ht="13.6" x14ac:dyDescent="0.2">
      <c r="A2555" s="136" t="s">
        <v>10845</v>
      </c>
      <c r="B2555" s="147">
        <v>17158</v>
      </c>
      <c r="C2555" s="138" t="s">
        <v>10992</v>
      </c>
      <c r="D2555" s="138" t="s">
        <v>10992</v>
      </c>
      <c r="E2555" s="137" t="s">
        <v>8366</v>
      </c>
      <c r="F2555" s="139"/>
      <c r="G2555" s="136">
        <v>24379726.999999996</v>
      </c>
      <c r="H2555" s="136">
        <v>3</v>
      </c>
      <c r="J2555" s="136" t="s">
        <v>8367</v>
      </c>
    </row>
    <row r="2556" spans="1:20" s="136" customFormat="1" ht="13.6" x14ac:dyDescent="0.2">
      <c r="A2556" s="136" t="s">
        <v>10845</v>
      </c>
      <c r="B2556" s="147">
        <v>17159</v>
      </c>
      <c r="C2556" s="138" t="s">
        <v>10993</v>
      </c>
      <c r="D2556" s="138" t="s">
        <v>10993</v>
      </c>
      <c r="E2556" s="137" t="s">
        <v>8366</v>
      </c>
      <c r="F2556" s="139"/>
      <c r="G2556" s="136">
        <v>62110757.999999993</v>
      </c>
      <c r="H2556" s="136">
        <v>3</v>
      </c>
      <c r="J2556" s="136" t="s">
        <v>8367</v>
      </c>
    </row>
    <row r="2557" spans="1:20" s="136" customFormat="1" ht="13.6" x14ac:dyDescent="0.2">
      <c r="A2557" s="136" t="s">
        <v>10845</v>
      </c>
      <c r="B2557" s="147">
        <v>17160</v>
      </c>
      <c r="C2557" s="138" t="s">
        <v>10994</v>
      </c>
      <c r="D2557" s="138" t="s">
        <v>10994</v>
      </c>
      <c r="E2557" s="137" t="s">
        <v>8366</v>
      </c>
      <c r="F2557" s="139"/>
      <c r="G2557" s="136">
        <v>15922886</v>
      </c>
      <c r="H2557" s="136">
        <v>2</v>
      </c>
      <c r="J2557" s="136" t="s">
        <v>8456</v>
      </c>
    </row>
    <row r="2558" spans="1:20" s="136" customFormat="1" ht="13.6" x14ac:dyDescent="0.2">
      <c r="A2558" s="136" t="s">
        <v>10845</v>
      </c>
      <c r="B2558" s="147">
        <v>17161</v>
      </c>
      <c r="C2558" s="138" t="s">
        <v>10995</v>
      </c>
      <c r="D2558" s="138" t="s">
        <v>10995</v>
      </c>
      <c r="E2558" s="137" t="s">
        <v>8366</v>
      </c>
      <c r="F2558" s="139"/>
      <c r="G2558" s="136">
        <v>33839400</v>
      </c>
      <c r="H2558" s="136">
        <v>3</v>
      </c>
      <c r="J2558" s="136" t="s">
        <v>8367</v>
      </c>
    </row>
    <row r="2559" spans="1:20" s="136" customFormat="1" ht="13.6" x14ac:dyDescent="0.2">
      <c r="A2559" s="136" t="s">
        <v>10845</v>
      </c>
      <c r="B2559" s="147">
        <v>17162</v>
      </c>
      <c r="C2559" s="138" t="s">
        <v>10996</v>
      </c>
      <c r="D2559" s="138" t="s">
        <v>10996</v>
      </c>
      <c r="E2559" s="137" t="s">
        <v>8366</v>
      </c>
      <c r="F2559" s="139"/>
      <c r="G2559" s="136">
        <v>42320400</v>
      </c>
      <c r="H2559" s="136">
        <v>3</v>
      </c>
      <c r="J2559" s="136" t="s">
        <v>8367</v>
      </c>
    </row>
    <row r="2560" spans="1:20" s="136" customFormat="1" ht="13.6" x14ac:dyDescent="0.2">
      <c r="A2560" s="136" t="s">
        <v>10845</v>
      </c>
      <c r="B2560" s="147">
        <v>17163</v>
      </c>
      <c r="C2560" s="138" t="s">
        <v>10997</v>
      </c>
      <c r="D2560" s="138" t="s">
        <v>10997</v>
      </c>
      <c r="E2560" s="137" t="s">
        <v>8366</v>
      </c>
      <c r="F2560" s="139"/>
      <c r="G2560" s="136">
        <v>48925500</v>
      </c>
      <c r="H2560" s="136">
        <v>3</v>
      </c>
      <c r="J2560" s="136" t="s">
        <v>8367</v>
      </c>
      <c r="R2560" s="136" t="s">
        <v>10848</v>
      </c>
      <c r="S2560" s="136" t="s">
        <v>8456</v>
      </c>
      <c r="T2560" s="136" t="s">
        <v>10849</v>
      </c>
    </row>
    <row r="2561" spans="1:20" s="136" customFormat="1" ht="13.6" x14ac:dyDescent="0.2">
      <c r="A2561" s="136" t="s">
        <v>10845</v>
      </c>
      <c r="B2561" s="147">
        <v>17164</v>
      </c>
      <c r="C2561" s="138" t="s">
        <v>10998</v>
      </c>
      <c r="D2561" s="138" t="s">
        <v>10998</v>
      </c>
      <c r="E2561" s="137" t="s">
        <v>8366</v>
      </c>
      <c r="F2561" s="139"/>
      <c r="G2561" s="136">
        <v>83690000</v>
      </c>
      <c r="H2561" s="136">
        <v>2</v>
      </c>
      <c r="J2561" s="136" t="s">
        <v>8367</v>
      </c>
    </row>
    <row r="2562" spans="1:20" s="136" customFormat="1" ht="13.6" x14ac:dyDescent="0.2">
      <c r="A2562" s="136" t="s">
        <v>10845</v>
      </c>
      <c r="B2562" s="147">
        <v>17165</v>
      </c>
      <c r="C2562" s="138" t="s">
        <v>10999</v>
      </c>
      <c r="D2562" s="138" t="s">
        <v>10999</v>
      </c>
      <c r="E2562" s="137" t="s">
        <v>8366</v>
      </c>
      <c r="F2562" s="139"/>
      <c r="G2562" s="136">
        <v>6905599.9999999991</v>
      </c>
      <c r="H2562" s="136">
        <v>3</v>
      </c>
      <c r="J2562" s="136" t="s">
        <v>8367</v>
      </c>
    </row>
    <row r="2563" spans="1:20" s="136" customFormat="1" ht="13.6" x14ac:dyDescent="0.2">
      <c r="A2563" s="136" t="s">
        <v>10845</v>
      </c>
      <c r="B2563" s="147">
        <v>17166</v>
      </c>
      <c r="C2563" s="138" t="s">
        <v>11000</v>
      </c>
      <c r="D2563" s="138" t="s">
        <v>11000</v>
      </c>
      <c r="E2563" s="137" t="s">
        <v>8366</v>
      </c>
      <c r="F2563" s="139"/>
      <c r="G2563" s="136">
        <v>11718369</v>
      </c>
      <c r="H2563" s="136">
        <v>3</v>
      </c>
      <c r="J2563" s="136" t="s">
        <v>8367</v>
      </c>
    </row>
    <row r="2564" spans="1:20" s="136" customFormat="1" ht="13.6" x14ac:dyDescent="0.2">
      <c r="A2564" s="136" t="s">
        <v>10845</v>
      </c>
      <c r="B2564" s="147">
        <v>17167</v>
      </c>
      <c r="C2564" s="138" t="s">
        <v>11001</v>
      </c>
      <c r="D2564" s="138" t="s">
        <v>11001</v>
      </c>
      <c r="E2564" s="137" t="s">
        <v>8366</v>
      </c>
      <c r="F2564" s="139"/>
      <c r="G2564" s="136">
        <v>53720800</v>
      </c>
      <c r="H2564" s="136">
        <v>3</v>
      </c>
      <c r="J2564" s="136" t="s">
        <v>8367</v>
      </c>
    </row>
    <row r="2565" spans="1:20" s="136" customFormat="1" ht="13.6" x14ac:dyDescent="0.2">
      <c r="A2565" s="136" t="s">
        <v>10845</v>
      </c>
      <c r="B2565" s="147">
        <v>17168</v>
      </c>
      <c r="C2565" s="138" t="s">
        <v>11002</v>
      </c>
      <c r="D2565" s="138" t="s">
        <v>11002</v>
      </c>
      <c r="E2565" s="137" t="s">
        <v>8366</v>
      </c>
      <c r="F2565" s="139"/>
      <c r="G2565" s="136">
        <v>3232400</v>
      </c>
      <c r="H2565" s="136">
        <v>3</v>
      </c>
      <c r="J2565" s="136" t="s">
        <v>8367</v>
      </c>
    </row>
    <row r="2566" spans="1:20" s="136" customFormat="1" ht="13.6" x14ac:dyDescent="0.2">
      <c r="A2566" s="136" t="s">
        <v>10845</v>
      </c>
      <c r="B2566" s="147">
        <v>17169</v>
      </c>
      <c r="C2566" s="138" t="s">
        <v>11003</v>
      </c>
      <c r="D2566" s="138" t="s">
        <v>11003</v>
      </c>
      <c r="E2566" s="137" t="s">
        <v>8366</v>
      </c>
      <c r="F2566" s="139"/>
      <c r="G2566" s="136">
        <v>18348072</v>
      </c>
      <c r="H2566" s="136">
        <v>3</v>
      </c>
      <c r="J2566" s="136" t="s">
        <v>8367</v>
      </c>
      <c r="R2566" s="136" t="s">
        <v>10848</v>
      </c>
      <c r="S2566" s="136" t="s">
        <v>8456</v>
      </c>
      <c r="T2566" s="136" t="s">
        <v>10849</v>
      </c>
    </row>
    <row r="2567" spans="1:20" s="136" customFormat="1" ht="13.6" x14ac:dyDescent="0.2">
      <c r="A2567" s="136" t="s">
        <v>10845</v>
      </c>
      <c r="B2567" s="147">
        <v>17170</v>
      </c>
      <c r="C2567" s="138" t="s">
        <v>11004</v>
      </c>
      <c r="D2567" s="138" t="s">
        <v>11004</v>
      </c>
      <c r="E2567" s="137" t="s">
        <v>8366</v>
      </c>
      <c r="F2567" s="139"/>
      <c r="G2567" s="136">
        <v>38986000</v>
      </c>
      <c r="H2567" s="136">
        <v>3</v>
      </c>
      <c r="J2567" s="136" t="s">
        <v>8367</v>
      </c>
    </row>
    <row r="2568" spans="1:20" s="136" customFormat="1" ht="13.6" x14ac:dyDescent="0.2">
      <c r="A2568" s="136" t="s">
        <v>10845</v>
      </c>
      <c r="B2568" s="147">
        <v>17171</v>
      </c>
      <c r="C2568" s="138" t="s">
        <v>11005</v>
      </c>
      <c r="D2568" s="138" t="s">
        <v>11005</v>
      </c>
      <c r="E2568" s="137" t="s">
        <v>8366</v>
      </c>
      <c r="F2568" s="139"/>
      <c r="G2568" s="136">
        <v>31880315</v>
      </c>
      <c r="H2568" s="136">
        <v>3</v>
      </c>
      <c r="J2568" s="136" t="s">
        <v>8367</v>
      </c>
    </row>
    <row r="2569" spans="1:20" s="136" customFormat="1" ht="13.6" x14ac:dyDescent="0.2">
      <c r="A2569" s="136" t="s">
        <v>10845</v>
      </c>
      <c r="B2569" s="147">
        <v>17172</v>
      </c>
      <c r="C2569" s="138" t="s">
        <v>11006</v>
      </c>
      <c r="D2569" s="138" t="s">
        <v>11006</v>
      </c>
      <c r="E2569" s="137" t="s">
        <v>8366</v>
      </c>
      <c r="F2569" s="139"/>
      <c r="G2569" s="136">
        <v>42983900</v>
      </c>
      <c r="H2569" s="136">
        <v>3</v>
      </c>
      <c r="J2569" s="136" t="s">
        <v>8367</v>
      </c>
      <c r="R2569" s="136" t="s">
        <v>10848</v>
      </c>
      <c r="S2569" s="136" t="s">
        <v>8456</v>
      </c>
      <c r="T2569" s="136" t="s">
        <v>10849</v>
      </c>
    </row>
    <row r="2570" spans="1:20" s="136" customFormat="1" ht="13.6" x14ac:dyDescent="0.2">
      <c r="A2570" s="136" t="s">
        <v>10845</v>
      </c>
      <c r="B2570" s="147">
        <v>17173</v>
      </c>
      <c r="C2570" s="138" t="s">
        <v>11007</v>
      </c>
      <c r="D2570" s="138" t="s">
        <v>11007</v>
      </c>
      <c r="E2570" s="137" t="s">
        <v>8366</v>
      </c>
      <c r="F2570" s="139"/>
      <c r="G2570" s="136">
        <v>17293200</v>
      </c>
      <c r="H2570" s="136">
        <v>3</v>
      </c>
      <c r="J2570" s="136" t="s">
        <v>8367</v>
      </c>
    </row>
    <row r="2571" spans="1:20" s="136" customFormat="1" ht="13.6" x14ac:dyDescent="0.2">
      <c r="A2571" s="136" t="s">
        <v>10845</v>
      </c>
      <c r="B2571" s="147">
        <v>17174</v>
      </c>
      <c r="C2571" s="138" t="s">
        <v>11008</v>
      </c>
      <c r="D2571" s="138" t="s">
        <v>11008</v>
      </c>
      <c r="E2571" s="137" t="s">
        <v>8366</v>
      </c>
      <c r="F2571" s="139"/>
      <c r="G2571" s="136">
        <v>33643600</v>
      </c>
      <c r="H2571" s="136">
        <v>3</v>
      </c>
      <c r="J2571" s="136" t="s">
        <v>8367</v>
      </c>
    </row>
    <row r="2572" spans="1:20" s="136" customFormat="1" ht="13.6" x14ac:dyDescent="0.2">
      <c r="A2572" s="136" t="s">
        <v>10845</v>
      </c>
      <c r="B2572" s="147">
        <v>17175</v>
      </c>
      <c r="C2572" s="138" t="s">
        <v>11009</v>
      </c>
      <c r="D2572" s="138" t="s">
        <v>11009</v>
      </c>
      <c r="E2572" s="137" t="s">
        <v>8366</v>
      </c>
      <c r="F2572" s="139"/>
      <c r="G2572" s="136">
        <v>3555162.0000000005</v>
      </c>
      <c r="H2572" s="136">
        <v>3</v>
      </c>
      <c r="J2572" s="136" t="s">
        <v>8456</v>
      </c>
    </row>
    <row r="2573" spans="1:20" s="136" customFormat="1" ht="13.6" x14ac:dyDescent="0.2">
      <c r="A2573" s="136" t="s">
        <v>10845</v>
      </c>
      <c r="B2573" s="147">
        <v>17176</v>
      </c>
      <c r="C2573" s="138" t="s">
        <v>11010</v>
      </c>
      <c r="D2573" s="138" t="s">
        <v>11010</v>
      </c>
      <c r="E2573" s="137" t="s">
        <v>8366</v>
      </c>
      <c r="F2573" s="139"/>
      <c r="G2573" s="136">
        <v>7389263.9999999991</v>
      </c>
      <c r="H2573" s="136">
        <v>3</v>
      </c>
      <c r="J2573" s="136" t="s">
        <v>8367</v>
      </c>
    </row>
    <row r="2574" spans="1:20" s="136" customFormat="1" ht="13.6" x14ac:dyDescent="0.2">
      <c r="A2574" s="136" t="s">
        <v>10845</v>
      </c>
      <c r="B2574" s="147">
        <v>17177</v>
      </c>
      <c r="C2574" s="138" t="s">
        <v>11011</v>
      </c>
      <c r="D2574" s="138" t="s">
        <v>11011</v>
      </c>
      <c r="E2574" s="137" t="s">
        <v>8366</v>
      </c>
      <c r="F2574" s="139"/>
      <c r="G2574" s="136">
        <v>8786100</v>
      </c>
      <c r="H2574" s="136">
        <v>3</v>
      </c>
      <c r="J2574" s="136" t="s">
        <v>8367</v>
      </c>
    </row>
    <row r="2575" spans="1:20" s="136" customFormat="1" ht="13.6" x14ac:dyDescent="0.2">
      <c r="A2575" s="136" t="s">
        <v>10845</v>
      </c>
      <c r="B2575" s="147">
        <v>17178</v>
      </c>
      <c r="C2575" s="138" t="s">
        <v>11012</v>
      </c>
      <c r="D2575" s="138" t="s">
        <v>11012</v>
      </c>
      <c r="E2575" s="137" t="s">
        <v>8366</v>
      </c>
      <c r="F2575" s="139"/>
      <c r="G2575" s="136">
        <v>18301682</v>
      </c>
      <c r="H2575" s="136">
        <v>3</v>
      </c>
      <c r="J2575" s="136" t="s">
        <v>8456</v>
      </c>
    </row>
    <row r="2576" spans="1:20" s="136" customFormat="1" ht="13.6" x14ac:dyDescent="0.2">
      <c r="A2576" s="136" t="s">
        <v>10845</v>
      </c>
      <c r="B2576" s="147">
        <v>17180</v>
      </c>
      <c r="C2576" s="138" t="s">
        <v>11013</v>
      </c>
      <c r="D2576" s="138" t="s">
        <v>11013</v>
      </c>
      <c r="E2576" s="137" t="s">
        <v>8366</v>
      </c>
      <c r="F2576" s="139"/>
      <c r="G2576" s="136">
        <v>70669949</v>
      </c>
      <c r="H2576" s="136">
        <v>2</v>
      </c>
      <c r="J2576" s="136" t="s">
        <v>8367</v>
      </c>
    </row>
    <row r="2577" spans="1:20" s="136" customFormat="1" ht="13.6" x14ac:dyDescent="0.2">
      <c r="A2577" s="136" t="s">
        <v>10845</v>
      </c>
      <c r="B2577" s="147">
        <v>17181</v>
      </c>
      <c r="C2577" s="138" t="s">
        <v>11014</v>
      </c>
      <c r="D2577" s="138" t="s">
        <v>11014</v>
      </c>
      <c r="E2577" s="137" t="s">
        <v>8366</v>
      </c>
      <c r="F2577" s="139"/>
      <c r="G2577" s="136">
        <v>67813000</v>
      </c>
      <c r="H2577" s="136">
        <v>2</v>
      </c>
      <c r="J2577" s="136" t="s">
        <v>8456</v>
      </c>
    </row>
    <row r="2578" spans="1:20" s="136" customFormat="1" ht="13.6" x14ac:dyDescent="0.2">
      <c r="A2578" s="136" t="s">
        <v>10845</v>
      </c>
      <c r="B2578" s="147">
        <v>17182</v>
      </c>
      <c r="C2578" s="138" t="s">
        <v>11015</v>
      </c>
      <c r="D2578" s="138" t="s">
        <v>11015</v>
      </c>
      <c r="E2578" s="137" t="s">
        <v>8366</v>
      </c>
      <c r="F2578" s="139"/>
      <c r="G2578" s="136">
        <v>1934156.0000000002</v>
      </c>
      <c r="H2578" s="136">
        <v>3</v>
      </c>
      <c r="J2578" s="136" t="s">
        <v>8367</v>
      </c>
    </row>
    <row r="2579" spans="1:20" s="136" customFormat="1" ht="13.6" x14ac:dyDescent="0.2">
      <c r="A2579" s="136" t="s">
        <v>10845</v>
      </c>
      <c r="B2579" s="147">
        <v>17183</v>
      </c>
      <c r="C2579" s="138" t="s">
        <v>11016</v>
      </c>
      <c r="D2579" s="138" t="s">
        <v>11016</v>
      </c>
      <c r="E2579" s="137" t="s">
        <v>8366</v>
      </c>
      <c r="F2579" s="139"/>
      <c r="G2579" s="136">
        <v>48501300</v>
      </c>
      <c r="H2579" s="136">
        <v>3</v>
      </c>
      <c r="J2579" s="136" t="s">
        <v>8367</v>
      </c>
    </row>
    <row r="2580" spans="1:20" s="136" customFormat="1" ht="13.6" x14ac:dyDescent="0.2">
      <c r="A2580" s="136" t="s">
        <v>10845</v>
      </c>
      <c r="B2580" s="147">
        <v>17184</v>
      </c>
      <c r="C2580" s="138" t="s">
        <v>11017</v>
      </c>
      <c r="D2580" s="138" t="s">
        <v>11017</v>
      </c>
      <c r="E2580" s="137" t="s">
        <v>8366</v>
      </c>
      <c r="F2580" s="139"/>
      <c r="G2580" s="136">
        <v>48604900</v>
      </c>
      <c r="H2580" s="136">
        <v>3</v>
      </c>
      <c r="J2580" s="136" t="s">
        <v>8367</v>
      </c>
    </row>
    <row r="2581" spans="1:20" s="136" customFormat="1" ht="13.6" x14ac:dyDescent="0.2">
      <c r="A2581" s="136" t="s">
        <v>10845</v>
      </c>
      <c r="B2581" s="147">
        <v>17185</v>
      </c>
      <c r="C2581" s="138" t="s">
        <v>11018</v>
      </c>
      <c r="D2581" s="138" t="s">
        <v>11018</v>
      </c>
      <c r="E2581" s="137" t="s">
        <v>8366</v>
      </c>
      <c r="F2581" s="139"/>
      <c r="G2581" s="136">
        <v>31991400</v>
      </c>
      <c r="H2581" s="136">
        <v>3</v>
      </c>
      <c r="J2581" s="136" t="s">
        <v>8367</v>
      </c>
    </row>
    <row r="2582" spans="1:20" s="136" customFormat="1" ht="13.6" x14ac:dyDescent="0.2">
      <c r="A2582" s="136" t="s">
        <v>10845</v>
      </c>
      <c r="B2582" s="147">
        <v>17186</v>
      </c>
      <c r="C2582" s="138" t="s">
        <v>11019</v>
      </c>
      <c r="D2582" s="138" t="s">
        <v>11019</v>
      </c>
      <c r="E2582" s="137" t="s">
        <v>8366</v>
      </c>
      <c r="F2582" s="139"/>
      <c r="G2582" s="136">
        <v>4256200</v>
      </c>
      <c r="H2582" s="136">
        <v>2</v>
      </c>
      <c r="J2582" s="136" t="s">
        <v>8367</v>
      </c>
      <c r="R2582" s="136" t="s">
        <v>10848</v>
      </c>
      <c r="S2582" s="136" t="s">
        <v>8456</v>
      </c>
      <c r="T2582" s="136" t="s">
        <v>10849</v>
      </c>
    </row>
    <row r="2583" spans="1:20" s="136" customFormat="1" ht="13.6" x14ac:dyDescent="0.2">
      <c r="A2583" s="136" t="s">
        <v>10845</v>
      </c>
      <c r="B2583" s="147">
        <v>17187</v>
      </c>
      <c r="C2583" s="142" t="s">
        <v>11020</v>
      </c>
      <c r="D2583" s="142" t="s">
        <v>11020</v>
      </c>
      <c r="E2583" s="137" t="s">
        <v>8366</v>
      </c>
      <c r="F2583" s="139"/>
      <c r="G2583" s="136">
        <v>11506425</v>
      </c>
      <c r="H2583" s="136">
        <v>3</v>
      </c>
      <c r="J2583" s="136" t="s">
        <v>8367</v>
      </c>
    </row>
    <row r="2584" spans="1:20" s="136" customFormat="1" ht="13.6" x14ac:dyDescent="0.2">
      <c r="A2584" s="136" t="s">
        <v>10845</v>
      </c>
      <c r="B2584" s="147">
        <v>17188</v>
      </c>
      <c r="C2584" s="138" t="s">
        <v>11021</v>
      </c>
      <c r="D2584" s="138" t="s">
        <v>11021</v>
      </c>
      <c r="E2584" s="137" t="s">
        <v>8366</v>
      </c>
      <c r="F2584" s="139"/>
      <c r="G2584" s="136">
        <v>7160415</v>
      </c>
      <c r="H2584" s="136">
        <v>3</v>
      </c>
      <c r="J2584" s="136" t="s">
        <v>8456</v>
      </c>
    </row>
    <row r="2585" spans="1:20" s="136" customFormat="1" ht="13.6" x14ac:dyDescent="0.2">
      <c r="A2585" s="136" t="s">
        <v>10845</v>
      </c>
      <c r="B2585" s="147">
        <v>17189</v>
      </c>
      <c r="C2585" s="138" t="s">
        <v>11022</v>
      </c>
      <c r="D2585" s="138" t="s">
        <v>11022</v>
      </c>
      <c r="E2585" s="137" t="s">
        <v>8366</v>
      </c>
      <c r="F2585" s="139"/>
      <c r="G2585" s="136">
        <v>14654900</v>
      </c>
      <c r="H2585" s="136">
        <v>2</v>
      </c>
      <c r="J2585" s="136" t="s">
        <v>8367</v>
      </c>
    </row>
    <row r="2586" spans="1:20" s="136" customFormat="1" ht="13.6" x14ac:dyDescent="0.2">
      <c r="A2586" s="136" t="s">
        <v>10845</v>
      </c>
      <c r="B2586" s="147">
        <v>17190</v>
      </c>
      <c r="C2586" s="138" t="s">
        <v>11023</v>
      </c>
      <c r="D2586" s="138" t="s">
        <v>11023</v>
      </c>
      <c r="E2586" s="137" t="s">
        <v>8366</v>
      </c>
      <c r="F2586" s="139"/>
      <c r="G2586" s="136">
        <v>17209300</v>
      </c>
      <c r="H2586" s="136">
        <v>3</v>
      </c>
      <c r="J2586" s="136" t="s">
        <v>8367</v>
      </c>
    </row>
    <row r="2587" spans="1:20" s="136" customFormat="1" ht="13.6" x14ac:dyDescent="0.2">
      <c r="A2587" s="136" t="s">
        <v>10845</v>
      </c>
      <c r="B2587" s="147">
        <v>17191</v>
      </c>
      <c r="C2587" s="138" t="s">
        <v>11024</v>
      </c>
      <c r="D2587" s="138" t="s">
        <v>11024</v>
      </c>
      <c r="E2587" s="137" t="s">
        <v>8366</v>
      </c>
      <c r="F2587" s="139"/>
      <c r="G2587" s="136">
        <v>8176482.9999999991</v>
      </c>
      <c r="H2587" s="136">
        <v>3</v>
      </c>
      <c r="J2587" s="136" t="s">
        <v>8367</v>
      </c>
    </row>
    <row r="2588" spans="1:20" s="136" customFormat="1" ht="13.6" x14ac:dyDescent="0.2">
      <c r="A2588" s="136" t="s">
        <v>10845</v>
      </c>
      <c r="B2588" s="147">
        <v>17192</v>
      </c>
      <c r="C2588" s="138" t="s">
        <v>11025</v>
      </c>
      <c r="D2588" s="138" t="s">
        <v>11025</v>
      </c>
      <c r="E2588" s="137" t="s">
        <v>8366</v>
      </c>
      <c r="F2588" s="139"/>
      <c r="G2588" s="136">
        <v>48931000</v>
      </c>
      <c r="H2588" s="136">
        <v>3</v>
      </c>
      <c r="J2588" s="136" t="s">
        <v>8367</v>
      </c>
    </row>
    <row r="2589" spans="1:20" s="136" customFormat="1" ht="13.6" x14ac:dyDescent="0.2">
      <c r="A2589" s="136" t="s">
        <v>10845</v>
      </c>
      <c r="B2589" s="147">
        <v>17193</v>
      </c>
      <c r="C2589" s="138" t="s">
        <v>11026</v>
      </c>
      <c r="D2589" s="138" t="s">
        <v>11026</v>
      </c>
      <c r="E2589" s="137" t="s">
        <v>8366</v>
      </c>
      <c r="F2589" s="139"/>
      <c r="G2589" s="136">
        <v>30050865</v>
      </c>
      <c r="H2589" s="136">
        <v>3</v>
      </c>
      <c r="J2589" s="136" t="s">
        <v>8367</v>
      </c>
    </row>
    <row r="2590" spans="1:20" s="136" customFormat="1" ht="13.6" x14ac:dyDescent="0.2">
      <c r="A2590" s="136" t="s">
        <v>10845</v>
      </c>
      <c r="B2590" s="147">
        <v>17194</v>
      </c>
      <c r="C2590" s="138" t="s">
        <v>11027</v>
      </c>
      <c r="D2590" s="138" t="s">
        <v>11027</v>
      </c>
      <c r="E2590" s="137" t="s">
        <v>8366</v>
      </c>
      <c r="F2590" s="139"/>
      <c r="G2590" s="136">
        <v>50794212</v>
      </c>
      <c r="H2590" s="136">
        <v>3</v>
      </c>
      <c r="J2590" s="136" t="s">
        <v>8367</v>
      </c>
    </row>
    <row r="2591" spans="1:20" s="136" customFormat="1" ht="13.6" x14ac:dyDescent="0.2">
      <c r="A2591" s="136" t="s">
        <v>10845</v>
      </c>
      <c r="B2591" s="147">
        <v>17195</v>
      </c>
      <c r="C2591" s="138" t="s">
        <v>11028</v>
      </c>
      <c r="D2591" s="138" t="s">
        <v>11028</v>
      </c>
      <c r="E2591" s="137" t="s">
        <v>8366</v>
      </c>
      <c r="F2591" s="139"/>
      <c r="G2591" s="136">
        <v>16750130.999999998</v>
      </c>
      <c r="H2591" s="136">
        <v>3</v>
      </c>
      <c r="J2591" s="136" t="s">
        <v>8456</v>
      </c>
    </row>
    <row r="2592" spans="1:20" s="136" customFormat="1" ht="13.6" x14ac:dyDescent="0.2">
      <c r="A2592" s="136" t="s">
        <v>10845</v>
      </c>
      <c r="B2592" s="147">
        <v>17196</v>
      </c>
      <c r="C2592" s="138" t="s">
        <v>11029</v>
      </c>
      <c r="D2592" s="138" t="s">
        <v>11029</v>
      </c>
      <c r="E2592" s="137" t="s">
        <v>8366</v>
      </c>
      <c r="F2592" s="139"/>
      <c r="G2592" s="136">
        <v>20976320.999999996</v>
      </c>
      <c r="H2592" s="136">
        <v>3</v>
      </c>
      <c r="J2592" s="136" t="s">
        <v>8367</v>
      </c>
    </row>
    <row r="2593" spans="1:10" s="136" customFormat="1" ht="13.6" x14ac:dyDescent="0.2">
      <c r="A2593" s="136" t="s">
        <v>10845</v>
      </c>
      <c r="B2593" s="147">
        <v>17197</v>
      </c>
      <c r="C2593" s="138" t="s">
        <v>11030</v>
      </c>
      <c r="D2593" s="138" t="s">
        <v>11030</v>
      </c>
      <c r="E2593" s="137" t="s">
        <v>8366</v>
      </c>
      <c r="F2593" s="139"/>
      <c r="G2593" s="136">
        <v>7864562</v>
      </c>
      <c r="H2593" s="136">
        <v>3</v>
      </c>
      <c r="J2593" s="136" t="s">
        <v>8456</v>
      </c>
    </row>
    <row r="2594" spans="1:10" s="136" customFormat="1" ht="13.6" x14ac:dyDescent="0.2">
      <c r="A2594" s="136" t="s">
        <v>10845</v>
      </c>
      <c r="B2594" s="147">
        <v>17198</v>
      </c>
      <c r="C2594" s="138" t="s">
        <v>11031</v>
      </c>
      <c r="D2594" s="138" t="s">
        <v>11031</v>
      </c>
      <c r="E2594" s="137" t="s">
        <v>8366</v>
      </c>
      <c r="F2594" s="139"/>
      <c r="G2594" s="136">
        <v>16953779</v>
      </c>
      <c r="H2594" s="136">
        <v>3</v>
      </c>
      <c r="J2594" s="136" t="s">
        <v>8456</v>
      </c>
    </row>
    <row r="2595" spans="1:10" s="136" customFormat="1" ht="13.6" x14ac:dyDescent="0.2">
      <c r="A2595" s="136" t="s">
        <v>10845</v>
      </c>
      <c r="B2595" s="147">
        <v>17199</v>
      </c>
      <c r="C2595" s="138" t="s">
        <v>11032</v>
      </c>
      <c r="D2595" s="138" t="s">
        <v>11032</v>
      </c>
      <c r="E2595" s="137" t="s">
        <v>8366</v>
      </c>
      <c r="F2595" s="139"/>
      <c r="G2595" s="136">
        <v>66106223</v>
      </c>
      <c r="H2595" s="136">
        <v>2</v>
      </c>
      <c r="J2595" s="136" t="s">
        <v>8456</v>
      </c>
    </row>
    <row r="2596" spans="1:10" s="136" customFormat="1" ht="13.6" x14ac:dyDescent="0.2">
      <c r="A2596" s="136" t="s">
        <v>10845</v>
      </c>
      <c r="B2596" s="147">
        <v>17200</v>
      </c>
      <c r="C2596" s="138" t="s">
        <v>11033</v>
      </c>
      <c r="D2596" s="138" t="s">
        <v>11033</v>
      </c>
      <c r="E2596" s="137" t="s">
        <v>8366</v>
      </c>
      <c r="F2596" s="139"/>
      <c r="G2596" s="136">
        <v>11011800</v>
      </c>
      <c r="H2596" s="136">
        <v>3</v>
      </c>
      <c r="J2596" s="136" t="s">
        <v>8367</v>
      </c>
    </row>
    <row r="2597" spans="1:10" s="136" customFormat="1" ht="13.6" x14ac:dyDescent="0.2">
      <c r="A2597" s="136" t="s">
        <v>10845</v>
      </c>
      <c r="B2597" s="147">
        <v>17201</v>
      </c>
      <c r="C2597" s="138" t="s">
        <v>11034</v>
      </c>
      <c r="D2597" s="138" t="s">
        <v>11034</v>
      </c>
      <c r="E2597" s="137" t="s">
        <v>8366</v>
      </c>
      <c r="F2597" s="139"/>
      <c r="G2597" s="136">
        <v>57709700</v>
      </c>
      <c r="H2597" s="136">
        <v>3</v>
      </c>
      <c r="J2597" s="136" t="s">
        <v>8367</v>
      </c>
    </row>
    <row r="2598" spans="1:10" s="136" customFormat="1" ht="13.6" x14ac:dyDescent="0.2">
      <c r="A2598" s="136" t="s">
        <v>10845</v>
      </c>
      <c r="B2598" s="147">
        <v>17202</v>
      </c>
      <c r="C2598" s="138" t="s">
        <v>11035</v>
      </c>
      <c r="D2598" s="138" t="s">
        <v>11035</v>
      </c>
      <c r="E2598" s="137" t="s">
        <v>8366</v>
      </c>
      <c r="F2598" s="139"/>
      <c r="G2598" s="136">
        <v>38434634</v>
      </c>
      <c r="H2598" s="136">
        <v>2</v>
      </c>
      <c r="J2598" s="136" t="s">
        <v>8456</v>
      </c>
    </row>
    <row r="2599" spans="1:10" s="136" customFormat="1" ht="13.6" x14ac:dyDescent="0.2">
      <c r="A2599" s="136" t="s">
        <v>10845</v>
      </c>
      <c r="B2599" s="147">
        <v>17203</v>
      </c>
      <c r="C2599" s="138" t="s">
        <v>11036</v>
      </c>
      <c r="D2599" s="138" t="s">
        <v>11036</v>
      </c>
      <c r="E2599" s="137" t="s">
        <v>8366</v>
      </c>
      <c r="F2599" s="139"/>
      <c r="G2599" s="136">
        <v>4371684</v>
      </c>
      <c r="H2599" s="136">
        <v>3</v>
      </c>
      <c r="J2599" s="136" t="s">
        <v>8367</v>
      </c>
    </row>
    <row r="2600" spans="1:10" s="136" customFormat="1" ht="13.6" x14ac:dyDescent="0.2">
      <c r="A2600" s="136" t="s">
        <v>10845</v>
      </c>
      <c r="B2600" s="147">
        <v>17204</v>
      </c>
      <c r="C2600" s="138" t="s">
        <v>11037</v>
      </c>
      <c r="D2600" s="138" t="s">
        <v>11037</v>
      </c>
      <c r="E2600" s="137" t="s">
        <v>8366</v>
      </c>
      <c r="F2600" s="139"/>
      <c r="G2600" s="136">
        <v>7314487</v>
      </c>
      <c r="H2600" s="136">
        <v>2</v>
      </c>
      <c r="J2600" s="136" t="s">
        <v>8456</v>
      </c>
    </row>
    <row r="2601" spans="1:10" s="136" customFormat="1" ht="13.6" x14ac:dyDescent="0.2">
      <c r="A2601" s="136" t="s">
        <v>10845</v>
      </c>
      <c r="B2601" s="147">
        <v>17205</v>
      </c>
      <c r="C2601" s="138" t="s">
        <v>11038</v>
      </c>
      <c r="D2601" s="138" t="s">
        <v>11038</v>
      </c>
      <c r="E2601" s="137" t="s">
        <v>8366</v>
      </c>
      <c r="F2601" s="139"/>
      <c r="G2601" s="136">
        <v>11016333</v>
      </c>
      <c r="H2601" s="136">
        <v>3</v>
      </c>
      <c r="J2601" s="136" t="s">
        <v>8367</v>
      </c>
    </row>
    <row r="2602" spans="1:10" s="136" customFormat="1" ht="13.6" x14ac:dyDescent="0.2">
      <c r="A2602" s="136" t="s">
        <v>10845</v>
      </c>
      <c r="B2602" s="147">
        <v>17206</v>
      </c>
      <c r="C2602" s="138" t="s">
        <v>11039</v>
      </c>
      <c r="D2602" s="138" t="s">
        <v>11039</v>
      </c>
      <c r="E2602" s="137" t="s">
        <v>8366</v>
      </c>
      <c r="F2602" s="139"/>
      <c r="G2602" s="136">
        <v>17573493</v>
      </c>
      <c r="H2602" s="136">
        <v>3</v>
      </c>
      <c r="J2602" s="136" t="s">
        <v>8367</v>
      </c>
    </row>
    <row r="2603" spans="1:10" s="136" customFormat="1" ht="13.6" x14ac:dyDescent="0.2">
      <c r="A2603" s="136" t="s">
        <v>10845</v>
      </c>
      <c r="B2603" s="147">
        <v>17207</v>
      </c>
      <c r="C2603" s="138" t="s">
        <v>11040</v>
      </c>
      <c r="D2603" s="138" t="s">
        <v>11040</v>
      </c>
      <c r="E2603" s="137" t="s">
        <v>8366</v>
      </c>
      <c r="F2603" s="139"/>
      <c r="G2603" s="136">
        <v>90638900</v>
      </c>
      <c r="H2603" s="136">
        <v>3</v>
      </c>
      <c r="J2603" s="136" t="s">
        <v>8367</v>
      </c>
    </row>
    <row r="2604" spans="1:10" s="136" customFormat="1" ht="13.6" x14ac:dyDescent="0.2">
      <c r="A2604" s="136" t="s">
        <v>10845</v>
      </c>
      <c r="B2604" s="147">
        <v>17208</v>
      </c>
      <c r="C2604" s="138" t="s">
        <v>11041</v>
      </c>
      <c r="D2604" s="138" t="s">
        <v>11041</v>
      </c>
      <c r="E2604" s="137" t="s">
        <v>8366</v>
      </c>
      <c r="F2604" s="139"/>
      <c r="G2604" s="136">
        <v>93688100</v>
      </c>
      <c r="H2604" s="136">
        <v>3</v>
      </c>
      <c r="J2604" s="136" t="s">
        <v>8367</v>
      </c>
    </row>
    <row r="2605" spans="1:10" s="136" customFormat="1" ht="13.6" x14ac:dyDescent="0.2">
      <c r="A2605" s="136" t="s">
        <v>10845</v>
      </c>
      <c r="B2605" s="147">
        <v>17209</v>
      </c>
      <c r="C2605" s="138" t="s">
        <v>11042</v>
      </c>
      <c r="D2605" s="138" t="s">
        <v>11042</v>
      </c>
      <c r="E2605" s="137" t="s">
        <v>8366</v>
      </c>
      <c r="F2605" s="139"/>
      <c r="G2605" s="136">
        <v>5430524</v>
      </c>
      <c r="H2605" s="136">
        <v>3</v>
      </c>
      <c r="J2605" s="136" t="s">
        <v>8456</v>
      </c>
    </row>
    <row r="2606" spans="1:10" s="136" customFormat="1" ht="13.6" x14ac:dyDescent="0.2">
      <c r="A2606" s="136" t="s">
        <v>10845</v>
      </c>
      <c r="B2606" s="147">
        <v>17210</v>
      </c>
      <c r="C2606" s="138" t="s">
        <v>11043</v>
      </c>
      <c r="D2606" s="138" t="s">
        <v>11043</v>
      </c>
      <c r="E2606" s="137" t="s">
        <v>8366</v>
      </c>
      <c r="F2606" s="139"/>
      <c r="G2606" s="136">
        <v>25613969.000000004</v>
      </c>
      <c r="H2606" s="136">
        <v>3</v>
      </c>
      <c r="J2606" s="136" t="s">
        <v>8456</v>
      </c>
    </row>
    <row r="2607" spans="1:10" s="136" customFormat="1" ht="13.6" x14ac:dyDescent="0.2">
      <c r="A2607" s="136" t="s">
        <v>10845</v>
      </c>
      <c r="B2607" s="147">
        <v>17211</v>
      </c>
      <c r="C2607" s="138" t="s">
        <v>11044</v>
      </c>
      <c r="D2607" s="138" t="s">
        <v>11044</v>
      </c>
      <c r="E2607" s="137" t="s">
        <v>8366</v>
      </c>
      <c r="F2607" s="139"/>
      <c r="G2607" s="136">
        <v>9419276</v>
      </c>
      <c r="H2607" s="136">
        <v>3</v>
      </c>
      <c r="J2607" s="136" t="s">
        <v>8456</v>
      </c>
    </row>
    <row r="2608" spans="1:10" s="136" customFormat="1" ht="13.6" x14ac:dyDescent="0.2">
      <c r="A2608" s="136" t="s">
        <v>10845</v>
      </c>
      <c r="B2608" s="147">
        <v>17212</v>
      </c>
      <c r="C2608" s="138" t="s">
        <v>11045</v>
      </c>
      <c r="D2608" s="138" t="s">
        <v>11045</v>
      </c>
      <c r="E2608" s="137" t="s">
        <v>8366</v>
      </c>
      <c r="F2608" s="139"/>
      <c r="G2608" s="136">
        <v>34496800</v>
      </c>
      <c r="H2608" s="136">
        <v>3</v>
      </c>
      <c r="J2608" s="136" t="s">
        <v>8367</v>
      </c>
    </row>
    <row r="2609" spans="1:20" s="136" customFormat="1" ht="13.6" x14ac:dyDescent="0.2">
      <c r="A2609" s="136" t="s">
        <v>10845</v>
      </c>
      <c r="B2609" s="147">
        <v>17213</v>
      </c>
      <c r="C2609" s="138" t="s">
        <v>11046</v>
      </c>
      <c r="D2609" s="138" t="s">
        <v>11046</v>
      </c>
      <c r="E2609" s="137" t="s">
        <v>8366</v>
      </c>
      <c r="F2609" s="139"/>
      <c r="G2609" s="136">
        <v>48370861.000000007</v>
      </c>
      <c r="H2609" s="136">
        <v>3</v>
      </c>
      <c r="J2609" s="136" t="s">
        <v>8456</v>
      </c>
    </row>
    <row r="2610" spans="1:20" s="136" customFormat="1" ht="13.6" x14ac:dyDescent="0.2">
      <c r="A2610" s="136" t="s">
        <v>10845</v>
      </c>
      <c r="B2610" s="147">
        <v>17214</v>
      </c>
      <c r="C2610" s="138" t="s">
        <v>11047</v>
      </c>
      <c r="D2610" s="138" t="s">
        <v>11047</v>
      </c>
      <c r="E2610" s="137" t="s">
        <v>8366</v>
      </c>
      <c r="F2610" s="139"/>
      <c r="G2610" s="136">
        <v>2303912</v>
      </c>
      <c r="H2610" s="136">
        <v>3</v>
      </c>
      <c r="J2610" s="136" t="s">
        <v>8367</v>
      </c>
    </row>
    <row r="2611" spans="1:20" s="136" customFormat="1" ht="13.6" x14ac:dyDescent="0.2">
      <c r="A2611" s="136" t="s">
        <v>10845</v>
      </c>
      <c r="B2611" s="147">
        <v>17215</v>
      </c>
      <c r="C2611" s="138" t="s">
        <v>11048</v>
      </c>
      <c r="D2611" s="138" t="s">
        <v>11048</v>
      </c>
      <c r="E2611" s="137" t="s">
        <v>8366</v>
      </c>
      <c r="F2611" s="139"/>
      <c r="G2611" s="136">
        <v>6142100</v>
      </c>
      <c r="H2611" s="136">
        <v>2</v>
      </c>
      <c r="J2611" s="136" t="s">
        <v>8367</v>
      </c>
      <c r="R2611" s="136" t="s">
        <v>10848</v>
      </c>
      <c r="S2611" s="136" t="s">
        <v>8456</v>
      </c>
      <c r="T2611" s="136" t="s">
        <v>10849</v>
      </c>
    </row>
    <row r="2612" spans="1:20" s="136" customFormat="1" ht="13.6" x14ac:dyDescent="0.2">
      <c r="A2612" s="136" t="s">
        <v>10845</v>
      </c>
      <c r="B2612" s="147">
        <v>17216</v>
      </c>
      <c r="C2612" s="138" t="s">
        <v>11049</v>
      </c>
      <c r="D2612" s="138" t="s">
        <v>11049</v>
      </c>
      <c r="E2612" s="137" t="s">
        <v>8366</v>
      </c>
      <c r="F2612" s="139"/>
      <c r="G2612" s="136">
        <v>15528500</v>
      </c>
      <c r="H2612" s="136">
        <v>3</v>
      </c>
      <c r="J2612" s="136" t="s">
        <v>8367</v>
      </c>
    </row>
    <row r="2613" spans="1:20" s="136" customFormat="1" ht="13.6" x14ac:dyDescent="0.2">
      <c r="A2613" s="136" t="s">
        <v>10845</v>
      </c>
      <c r="B2613" s="147">
        <v>17217</v>
      </c>
      <c r="C2613" s="138" t="s">
        <v>11050</v>
      </c>
      <c r="D2613" s="138" t="s">
        <v>11050</v>
      </c>
      <c r="E2613" s="137" t="s">
        <v>8366</v>
      </c>
      <c r="F2613" s="139"/>
      <c r="G2613" s="136">
        <v>11367898</v>
      </c>
      <c r="H2613" s="136">
        <v>3</v>
      </c>
      <c r="J2613" s="136" t="s">
        <v>8456</v>
      </c>
    </row>
    <row r="2614" spans="1:20" s="136" customFormat="1" ht="13.6" x14ac:dyDescent="0.2">
      <c r="A2614" s="136" t="s">
        <v>10845</v>
      </c>
      <c r="B2614" s="147">
        <v>17218</v>
      </c>
      <c r="C2614" s="138" t="s">
        <v>11051</v>
      </c>
      <c r="D2614" s="138" t="s">
        <v>11051</v>
      </c>
      <c r="E2614" s="137" t="s">
        <v>8366</v>
      </c>
      <c r="F2614" s="139"/>
      <c r="G2614" s="136">
        <v>62216100</v>
      </c>
      <c r="H2614" s="136">
        <v>3</v>
      </c>
      <c r="J2614" s="136" t="s">
        <v>8367</v>
      </c>
    </row>
    <row r="2615" spans="1:20" s="136" customFormat="1" ht="13.6" x14ac:dyDescent="0.2">
      <c r="A2615" s="136" t="s">
        <v>10845</v>
      </c>
      <c r="B2615" s="147">
        <v>17220</v>
      </c>
      <c r="C2615" s="138" t="s">
        <v>11052</v>
      </c>
      <c r="D2615" s="138" t="s">
        <v>11052</v>
      </c>
      <c r="E2615" s="137" t="s">
        <v>8366</v>
      </c>
      <c r="F2615" s="139"/>
      <c r="G2615" s="136">
        <v>50749900</v>
      </c>
      <c r="H2615" s="136">
        <v>3</v>
      </c>
      <c r="J2615" s="136" t="s">
        <v>8367</v>
      </c>
    </row>
    <row r="2616" spans="1:20" s="136" customFormat="1" ht="13.6" x14ac:dyDescent="0.2">
      <c r="A2616" s="136" t="s">
        <v>10845</v>
      </c>
      <c r="B2616" s="147">
        <v>17221</v>
      </c>
      <c r="C2616" s="138" t="s">
        <v>11053</v>
      </c>
      <c r="D2616" s="138" t="s">
        <v>11053</v>
      </c>
      <c r="E2616" s="137" t="s">
        <v>8366</v>
      </c>
      <c r="F2616" s="139"/>
      <c r="G2616" s="136">
        <v>8365871</v>
      </c>
      <c r="H2616" s="136">
        <v>2</v>
      </c>
      <c r="J2616" s="136" t="s">
        <v>8367</v>
      </c>
    </row>
    <row r="2617" spans="1:20" s="136" customFormat="1" ht="13.6" x14ac:dyDescent="0.2">
      <c r="A2617" s="136" t="s">
        <v>10845</v>
      </c>
      <c r="B2617" s="147">
        <v>17222</v>
      </c>
      <c r="C2617" s="138" t="s">
        <v>11054</v>
      </c>
      <c r="D2617" s="138" t="s">
        <v>11054</v>
      </c>
      <c r="E2617" s="137" t="s">
        <v>8366</v>
      </c>
      <c r="F2617" s="139"/>
      <c r="G2617" s="136">
        <v>5828135.9999999991</v>
      </c>
      <c r="H2617" s="136">
        <v>3</v>
      </c>
      <c r="J2617" s="136" t="s">
        <v>8367</v>
      </c>
    </row>
    <row r="2618" spans="1:20" s="136" customFormat="1" ht="13.6" x14ac:dyDescent="0.2">
      <c r="A2618" s="136" t="s">
        <v>10845</v>
      </c>
      <c r="B2618" s="147">
        <v>17223</v>
      </c>
      <c r="C2618" s="138" t="s">
        <v>11055</v>
      </c>
      <c r="D2618" s="138" t="s">
        <v>11055</v>
      </c>
      <c r="E2618" s="137" t="s">
        <v>8366</v>
      </c>
      <c r="F2618" s="139"/>
      <c r="G2618" s="136">
        <v>13201275</v>
      </c>
      <c r="H2618" s="136">
        <v>3</v>
      </c>
      <c r="J2618" s="136" t="s">
        <v>8456</v>
      </c>
    </row>
    <row r="2619" spans="1:20" s="136" customFormat="1" ht="13.6" x14ac:dyDescent="0.2">
      <c r="A2619" s="136" t="s">
        <v>10845</v>
      </c>
      <c r="B2619" s="147">
        <v>17224</v>
      </c>
      <c r="C2619" s="138" t="s">
        <v>11056</v>
      </c>
      <c r="D2619" s="138" t="s">
        <v>11056</v>
      </c>
      <c r="E2619" s="137" t="s">
        <v>8366</v>
      </c>
      <c r="F2619" s="139"/>
      <c r="G2619" s="136">
        <v>64330000</v>
      </c>
      <c r="H2619" s="136">
        <v>3</v>
      </c>
      <c r="J2619" s="136" t="s">
        <v>8367</v>
      </c>
    </row>
    <row r="2620" spans="1:20" s="136" customFormat="1" ht="13.6" x14ac:dyDescent="0.2">
      <c r="A2620" s="136" t="s">
        <v>10845</v>
      </c>
      <c r="B2620" s="147">
        <v>17225</v>
      </c>
      <c r="C2620" s="138" t="s">
        <v>11057</v>
      </c>
      <c r="D2620" s="138" t="s">
        <v>11057</v>
      </c>
      <c r="E2620" s="137" t="s">
        <v>8366</v>
      </c>
      <c r="F2620" s="139"/>
      <c r="G2620" s="136">
        <v>5638851</v>
      </c>
      <c r="H2620" s="136">
        <v>3</v>
      </c>
      <c r="J2620" s="136" t="s">
        <v>8456</v>
      </c>
    </row>
    <row r="2621" spans="1:20" s="136" customFormat="1" ht="13.6" x14ac:dyDescent="0.2">
      <c r="A2621" s="136" t="s">
        <v>10845</v>
      </c>
      <c r="B2621" s="147">
        <v>17226</v>
      </c>
      <c r="C2621" s="138" t="s">
        <v>11058</v>
      </c>
      <c r="D2621" s="138" t="s">
        <v>11058</v>
      </c>
      <c r="E2621" s="137" t="s">
        <v>8366</v>
      </c>
      <c r="F2621" s="139"/>
      <c r="G2621" s="136">
        <v>8757400</v>
      </c>
      <c r="H2621" s="136">
        <v>3</v>
      </c>
      <c r="J2621" s="136" t="s">
        <v>8367</v>
      </c>
    </row>
    <row r="2622" spans="1:20" s="136" customFormat="1" ht="13.6" x14ac:dyDescent="0.2">
      <c r="A2622" s="136" t="s">
        <v>10845</v>
      </c>
      <c r="B2622" s="147">
        <v>17227</v>
      </c>
      <c r="C2622" s="138" t="s">
        <v>11059</v>
      </c>
      <c r="D2622" s="138" t="s">
        <v>11059</v>
      </c>
      <c r="E2622" s="137" t="s">
        <v>8366</v>
      </c>
      <c r="F2622" s="139"/>
      <c r="G2622" s="136">
        <v>5329974.9999999991</v>
      </c>
      <c r="H2622" s="136">
        <v>3</v>
      </c>
      <c r="J2622" s="136" t="s">
        <v>8456</v>
      </c>
    </row>
    <row r="2623" spans="1:20" s="136" customFormat="1" ht="13.6" x14ac:dyDescent="0.2">
      <c r="A2623" s="136" t="s">
        <v>10845</v>
      </c>
      <c r="B2623" s="147">
        <v>17228</v>
      </c>
      <c r="C2623" s="138" t="s">
        <v>11060</v>
      </c>
      <c r="D2623" s="138" t="s">
        <v>11060</v>
      </c>
      <c r="E2623" s="137" t="s">
        <v>8366</v>
      </c>
      <c r="F2623" s="139"/>
      <c r="G2623" s="136">
        <v>16848652</v>
      </c>
      <c r="H2623" s="136">
        <v>3</v>
      </c>
      <c r="J2623" s="136" t="s">
        <v>8367</v>
      </c>
    </row>
    <row r="2624" spans="1:20" s="136" customFormat="1" ht="13.6" x14ac:dyDescent="0.2">
      <c r="A2624" s="136" t="s">
        <v>10845</v>
      </c>
      <c r="B2624" s="147">
        <v>17230</v>
      </c>
      <c r="C2624" s="138" t="s">
        <v>11061</v>
      </c>
      <c r="D2624" s="138" t="s">
        <v>11061</v>
      </c>
      <c r="E2624" s="137" t="s">
        <v>8366</v>
      </c>
      <c r="F2624" s="139"/>
      <c r="G2624" s="136">
        <v>6053843.0000000009</v>
      </c>
      <c r="H2624" s="136">
        <v>3</v>
      </c>
      <c r="J2624" s="136" t="s">
        <v>8456</v>
      </c>
    </row>
    <row r="2625" spans="1:20" s="136" customFormat="1" ht="13.6" x14ac:dyDescent="0.2">
      <c r="A2625" s="136" t="s">
        <v>10845</v>
      </c>
      <c r="B2625" s="147">
        <v>17232</v>
      </c>
      <c r="C2625" s="138" t="s">
        <v>11062</v>
      </c>
      <c r="D2625" s="138" t="s">
        <v>11062</v>
      </c>
      <c r="E2625" s="137" t="s">
        <v>8366</v>
      </c>
      <c r="F2625" s="139"/>
      <c r="G2625" s="136">
        <v>16614074</v>
      </c>
      <c r="H2625" s="136">
        <v>3</v>
      </c>
      <c r="J2625" s="136" t="s">
        <v>8367</v>
      </c>
    </row>
    <row r="2626" spans="1:20" s="136" customFormat="1" ht="13.6" x14ac:dyDescent="0.2">
      <c r="A2626" s="136" t="s">
        <v>10845</v>
      </c>
      <c r="B2626" s="147">
        <v>17233</v>
      </c>
      <c r="C2626" s="138" t="s">
        <v>11063</v>
      </c>
      <c r="D2626" s="138" t="s">
        <v>11063</v>
      </c>
      <c r="E2626" s="137" t="s">
        <v>8366</v>
      </c>
      <c r="F2626" s="139"/>
      <c r="G2626" s="136">
        <v>32622399.999999996</v>
      </c>
      <c r="H2626" s="136">
        <v>3</v>
      </c>
      <c r="J2626" s="136" t="s">
        <v>8367</v>
      </c>
      <c r="R2626" s="136" t="s">
        <v>10848</v>
      </c>
      <c r="S2626" s="136" t="s">
        <v>8456</v>
      </c>
      <c r="T2626" s="136" t="s">
        <v>10849</v>
      </c>
    </row>
    <row r="2627" spans="1:20" s="136" customFormat="1" ht="13.6" x14ac:dyDescent="0.2">
      <c r="A2627" s="136" t="s">
        <v>10845</v>
      </c>
      <c r="B2627" s="147">
        <v>17234</v>
      </c>
      <c r="C2627" s="138" t="s">
        <v>11064</v>
      </c>
      <c r="D2627" s="138" t="s">
        <v>11064</v>
      </c>
      <c r="E2627" s="137" t="s">
        <v>8366</v>
      </c>
      <c r="F2627" s="139"/>
      <c r="G2627" s="136">
        <v>10011464</v>
      </c>
      <c r="H2627" s="136">
        <v>3</v>
      </c>
      <c r="J2627" s="136" t="s">
        <v>8367</v>
      </c>
    </row>
    <row r="2628" spans="1:20" s="136" customFormat="1" ht="13.6" x14ac:dyDescent="0.2">
      <c r="A2628" s="136" t="s">
        <v>10845</v>
      </c>
      <c r="B2628" s="147">
        <v>17901</v>
      </c>
      <c r="C2628" s="138" t="s">
        <v>11065</v>
      </c>
      <c r="D2628" s="138" t="s">
        <v>11065</v>
      </c>
      <c r="E2628" s="137" t="s">
        <v>8366</v>
      </c>
      <c r="F2628" s="139"/>
      <c r="G2628" s="136">
        <v>99654488</v>
      </c>
      <c r="H2628" s="136">
        <v>3</v>
      </c>
      <c r="J2628" s="136" t="s">
        <v>8367</v>
      </c>
    </row>
    <row r="2629" spans="1:20" s="136" customFormat="1" ht="13.6" x14ac:dyDescent="0.2">
      <c r="A2629" s="136" t="s">
        <v>10845</v>
      </c>
      <c r="B2629" s="147">
        <v>17902</v>
      </c>
      <c r="C2629" s="138" t="s">
        <v>11066</v>
      </c>
      <c r="D2629" s="138" t="s">
        <v>11066</v>
      </c>
      <c r="E2629" s="137" t="s">
        <v>8366</v>
      </c>
      <c r="F2629" s="139"/>
      <c r="G2629" s="136">
        <v>50217900</v>
      </c>
      <c r="H2629" s="136">
        <v>3</v>
      </c>
      <c r="J2629" s="136" t="s">
        <v>8456</v>
      </c>
    </row>
    <row r="2630" spans="1:20" s="136" customFormat="1" ht="13.6" x14ac:dyDescent="0.2">
      <c r="A2630" s="136" t="s">
        <v>10845</v>
      </c>
      <c r="B2630" s="147">
        <v>17903</v>
      </c>
      <c r="C2630" s="138" t="s">
        <v>11067</v>
      </c>
      <c r="D2630" s="138" t="s">
        <v>11067</v>
      </c>
      <c r="E2630" s="137" t="s">
        <v>8366</v>
      </c>
      <c r="F2630" s="139"/>
      <c r="G2630" s="136">
        <v>9661400</v>
      </c>
      <c r="H2630" s="136">
        <v>3</v>
      </c>
      <c r="J2630" s="136" t="s">
        <v>8367</v>
      </c>
    </row>
    <row r="2631" spans="1:20" s="136" customFormat="1" ht="13.6" x14ac:dyDescent="0.2">
      <c r="A2631" s="136" t="s">
        <v>11068</v>
      </c>
      <c r="B2631" s="147">
        <v>18001</v>
      </c>
      <c r="C2631" s="138" t="s">
        <v>11069</v>
      </c>
      <c r="D2631" s="138" t="s">
        <v>11069</v>
      </c>
      <c r="E2631" s="137" t="s">
        <v>8366</v>
      </c>
      <c r="F2631" s="139"/>
      <c r="G2631" s="136">
        <v>27004600</v>
      </c>
      <c r="H2631" s="136">
        <v>3</v>
      </c>
      <c r="J2631" s="136" t="s">
        <v>8367</v>
      </c>
    </row>
    <row r="2632" spans="1:20" s="136" customFormat="1" ht="13.6" x14ac:dyDescent="0.2">
      <c r="A2632" s="136" t="s">
        <v>11068</v>
      </c>
      <c r="B2632" s="147">
        <v>18002</v>
      </c>
      <c r="C2632" s="138" t="s">
        <v>11070</v>
      </c>
      <c r="D2632" s="138" t="s">
        <v>11070</v>
      </c>
      <c r="E2632" s="137" t="s">
        <v>8366</v>
      </c>
      <c r="F2632" s="139"/>
      <c r="G2632" s="136">
        <v>90713150</v>
      </c>
      <c r="H2632" s="136">
        <v>3</v>
      </c>
      <c r="J2632" s="136" t="s">
        <v>8367</v>
      </c>
    </row>
    <row r="2633" spans="1:20" s="136" customFormat="1" ht="13.6" x14ac:dyDescent="0.2">
      <c r="A2633" s="136" t="s">
        <v>11068</v>
      </c>
      <c r="B2633" s="147">
        <v>18003</v>
      </c>
      <c r="C2633" s="138" t="s">
        <v>11071</v>
      </c>
      <c r="D2633" s="138" t="s">
        <v>11071</v>
      </c>
      <c r="E2633" s="137" t="s">
        <v>8366</v>
      </c>
      <c r="F2633" s="139"/>
      <c r="G2633" s="136">
        <v>78584091</v>
      </c>
      <c r="H2633" s="136">
        <v>2</v>
      </c>
      <c r="J2633" s="136" t="s">
        <v>8367</v>
      </c>
      <c r="R2633" s="136" t="s">
        <v>11072</v>
      </c>
      <c r="S2633" s="136" t="s">
        <v>8367</v>
      </c>
      <c r="T2633" s="136" t="s">
        <v>11073</v>
      </c>
    </row>
    <row r="2634" spans="1:20" s="136" customFormat="1" ht="13.6" x14ac:dyDescent="0.2">
      <c r="A2634" s="136" t="s">
        <v>11068</v>
      </c>
      <c r="B2634" s="147">
        <v>18004</v>
      </c>
      <c r="C2634" s="138" t="s">
        <v>11074</v>
      </c>
      <c r="D2634" s="138" t="s">
        <v>11074</v>
      </c>
      <c r="E2634" s="137" t="s">
        <v>8366</v>
      </c>
      <c r="F2634" s="139"/>
      <c r="G2634" s="136">
        <v>34479792</v>
      </c>
      <c r="H2634" s="136">
        <v>3</v>
      </c>
      <c r="J2634" s="136" t="s">
        <v>8367</v>
      </c>
    </row>
    <row r="2635" spans="1:20" s="136" customFormat="1" ht="13.6" x14ac:dyDescent="0.2">
      <c r="A2635" s="136" t="s">
        <v>11068</v>
      </c>
      <c r="B2635" s="147">
        <v>18005</v>
      </c>
      <c r="C2635" s="138" t="s">
        <v>11075</v>
      </c>
      <c r="D2635" s="138" t="s">
        <v>11075</v>
      </c>
      <c r="E2635" s="137" t="s">
        <v>8366</v>
      </c>
      <c r="F2635" s="139"/>
      <c r="G2635" s="136">
        <v>8530490</v>
      </c>
      <c r="H2635" s="136">
        <v>3</v>
      </c>
      <c r="J2635" s="136" t="s">
        <v>8367</v>
      </c>
    </row>
    <row r="2636" spans="1:20" s="136" customFormat="1" ht="13.6" x14ac:dyDescent="0.2">
      <c r="A2636" s="136" t="s">
        <v>11068</v>
      </c>
      <c r="B2636" s="147">
        <v>18006</v>
      </c>
      <c r="C2636" s="138" t="s">
        <v>11076</v>
      </c>
      <c r="D2636" s="138" t="s">
        <v>11076</v>
      </c>
      <c r="E2636" s="137" t="s">
        <v>8366</v>
      </c>
      <c r="F2636" s="139"/>
      <c r="G2636" s="136">
        <v>62942333</v>
      </c>
      <c r="H2636" s="136">
        <v>3</v>
      </c>
      <c r="J2636" s="136" t="s">
        <v>8456</v>
      </c>
    </row>
    <row r="2637" spans="1:20" s="136" customFormat="1" ht="13.6" x14ac:dyDescent="0.2">
      <c r="A2637" s="136" t="s">
        <v>11068</v>
      </c>
      <c r="B2637" s="147">
        <v>18007</v>
      </c>
      <c r="C2637" s="138" t="s">
        <v>11077</v>
      </c>
      <c r="D2637" s="138" t="s">
        <v>11077</v>
      </c>
      <c r="E2637" s="137" t="s">
        <v>8366</v>
      </c>
      <c r="F2637" s="139"/>
      <c r="G2637" s="136">
        <v>140046775</v>
      </c>
      <c r="H2637" s="136">
        <v>3</v>
      </c>
      <c r="J2637" s="136" t="s">
        <v>8367</v>
      </c>
    </row>
    <row r="2638" spans="1:20" s="136" customFormat="1" ht="13.6" x14ac:dyDescent="0.2">
      <c r="A2638" s="136" t="s">
        <v>11068</v>
      </c>
      <c r="B2638" s="147">
        <v>18010</v>
      </c>
      <c r="C2638" s="138" t="s">
        <v>11078</v>
      </c>
      <c r="D2638" s="138" t="s">
        <v>11078</v>
      </c>
      <c r="E2638" s="137" t="s">
        <v>8366</v>
      </c>
      <c r="F2638" s="139"/>
      <c r="G2638" s="136">
        <v>70071146</v>
      </c>
      <c r="H2638" s="136">
        <v>3</v>
      </c>
      <c r="J2638" s="136" t="s">
        <v>8367</v>
      </c>
    </row>
    <row r="2639" spans="1:20" s="136" customFormat="1" ht="13.6" x14ac:dyDescent="0.2">
      <c r="A2639" s="136" t="s">
        <v>11068</v>
      </c>
      <c r="B2639" s="147">
        <v>18011</v>
      </c>
      <c r="C2639" s="138" t="s">
        <v>11079</v>
      </c>
      <c r="D2639" s="138" t="s">
        <v>11079</v>
      </c>
      <c r="E2639" s="137" t="s">
        <v>8366</v>
      </c>
      <c r="F2639" s="139"/>
      <c r="G2639" s="136">
        <v>16727588</v>
      </c>
      <c r="H2639" s="136">
        <v>2</v>
      </c>
      <c r="J2639" s="136" t="s">
        <v>8367</v>
      </c>
      <c r="R2639" s="136" t="s">
        <v>11072</v>
      </c>
      <c r="S2639" s="136" t="s">
        <v>8367</v>
      </c>
      <c r="T2639" s="136" t="s">
        <v>11073</v>
      </c>
    </row>
    <row r="2640" spans="1:20" s="136" customFormat="1" ht="13.6" x14ac:dyDescent="0.2">
      <c r="A2640" s="136" t="s">
        <v>11068</v>
      </c>
      <c r="B2640" s="147">
        <v>18012</v>
      </c>
      <c r="C2640" s="138" t="s">
        <v>11080</v>
      </c>
      <c r="D2640" s="138" t="s">
        <v>11080</v>
      </c>
      <c r="E2640" s="137" t="s">
        <v>8366</v>
      </c>
      <c r="F2640" s="139"/>
      <c r="G2640" s="136">
        <v>92110411</v>
      </c>
      <c r="H2640" s="136">
        <v>3</v>
      </c>
      <c r="J2640" s="136" t="s">
        <v>8367</v>
      </c>
    </row>
    <row r="2641" spans="1:20" s="136" customFormat="1" ht="13.6" x14ac:dyDescent="0.2">
      <c r="A2641" s="136" t="s">
        <v>11068</v>
      </c>
      <c r="B2641" s="147">
        <v>18013</v>
      </c>
      <c r="C2641" s="138" t="s">
        <v>11081</v>
      </c>
      <c r="D2641" s="138" t="s">
        <v>11081</v>
      </c>
      <c r="E2641" s="137" t="s">
        <v>8366</v>
      </c>
      <c r="F2641" s="139"/>
      <c r="G2641" s="136">
        <v>419801600.00000006</v>
      </c>
      <c r="H2641" s="136">
        <v>2</v>
      </c>
      <c r="J2641" s="136" t="s">
        <v>8367</v>
      </c>
    </row>
    <row r="2642" spans="1:20" s="136" customFormat="1" ht="13.6" x14ac:dyDescent="0.2">
      <c r="A2642" s="136" t="s">
        <v>11068</v>
      </c>
      <c r="B2642" s="147">
        <v>18014</v>
      </c>
      <c r="C2642" s="138" t="s">
        <v>11082</v>
      </c>
      <c r="D2642" s="138" t="s">
        <v>11082</v>
      </c>
      <c r="E2642" s="137" t="s">
        <v>8366</v>
      </c>
      <c r="F2642" s="139"/>
      <c r="G2642" s="136">
        <v>50557299.999999993</v>
      </c>
      <c r="H2642" s="136">
        <v>2</v>
      </c>
      <c r="J2642" s="136" t="s">
        <v>8367</v>
      </c>
      <c r="R2642" s="136" t="s">
        <v>11072</v>
      </c>
      <c r="S2642" s="136" t="s">
        <v>8367</v>
      </c>
      <c r="T2642" s="136" t="s">
        <v>11073</v>
      </c>
    </row>
    <row r="2643" spans="1:20" s="136" customFormat="1" ht="13.6" x14ac:dyDescent="0.2">
      <c r="A2643" s="136" t="s">
        <v>11068</v>
      </c>
      <c r="B2643" s="147">
        <v>18015</v>
      </c>
      <c r="C2643" s="138" t="s">
        <v>11083</v>
      </c>
      <c r="D2643" s="138" t="s">
        <v>11083</v>
      </c>
      <c r="E2643" s="137" t="s">
        <v>8366</v>
      </c>
      <c r="F2643" s="139"/>
      <c r="G2643" s="136">
        <v>22833264</v>
      </c>
      <c r="H2643" s="136">
        <v>3</v>
      </c>
      <c r="J2643" s="136" t="s">
        <v>8367</v>
      </c>
    </row>
    <row r="2644" spans="1:20" s="136" customFormat="1" ht="13.6" x14ac:dyDescent="0.2">
      <c r="A2644" s="136" t="s">
        <v>11068</v>
      </c>
      <c r="B2644" s="147">
        <v>18016</v>
      </c>
      <c r="C2644" s="138" t="s">
        <v>11084</v>
      </c>
      <c r="D2644" s="138" t="s">
        <v>11084</v>
      </c>
      <c r="E2644" s="137" t="s">
        <v>8366</v>
      </c>
      <c r="F2644" s="139"/>
      <c r="G2644" s="136">
        <v>29421362</v>
      </c>
      <c r="H2644" s="136">
        <v>3</v>
      </c>
      <c r="J2644" s="136" t="s">
        <v>8367</v>
      </c>
    </row>
    <row r="2645" spans="1:20" s="136" customFormat="1" ht="13.6" x14ac:dyDescent="0.2">
      <c r="A2645" s="136" t="s">
        <v>11068</v>
      </c>
      <c r="B2645" s="147">
        <v>18017</v>
      </c>
      <c r="C2645" s="138" t="s">
        <v>11085</v>
      </c>
      <c r="D2645" s="138" t="s">
        <v>11085</v>
      </c>
      <c r="E2645" s="137" t="s">
        <v>8366</v>
      </c>
      <c r="F2645" s="139"/>
      <c r="G2645" s="136">
        <v>83360380</v>
      </c>
      <c r="H2645" s="136">
        <v>2</v>
      </c>
      <c r="J2645" s="136" t="s">
        <v>8456</v>
      </c>
    </row>
    <row r="2646" spans="1:20" s="136" customFormat="1" ht="13.6" x14ac:dyDescent="0.2">
      <c r="A2646" s="136" t="s">
        <v>11068</v>
      </c>
      <c r="B2646" s="147">
        <v>18018</v>
      </c>
      <c r="C2646" s="138" t="s">
        <v>11086</v>
      </c>
      <c r="D2646" s="138" t="s">
        <v>11086</v>
      </c>
      <c r="E2646" s="137" t="s">
        <v>8366</v>
      </c>
      <c r="F2646" s="139"/>
      <c r="G2646" s="136">
        <v>12190171</v>
      </c>
      <c r="H2646" s="136">
        <v>3</v>
      </c>
      <c r="J2646" s="136" t="s">
        <v>8367</v>
      </c>
    </row>
    <row r="2647" spans="1:20" s="136" customFormat="1" ht="13.6" x14ac:dyDescent="0.2">
      <c r="A2647" s="136" t="s">
        <v>11068</v>
      </c>
      <c r="B2647" s="147">
        <v>18020</v>
      </c>
      <c r="C2647" s="138" t="s">
        <v>11087</v>
      </c>
      <c r="D2647" s="138" t="s">
        <v>11087</v>
      </c>
      <c r="E2647" s="137" t="s">
        <v>8366</v>
      </c>
      <c r="F2647" s="139"/>
      <c r="G2647" s="136">
        <v>92806100</v>
      </c>
      <c r="H2647" s="136">
        <v>3</v>
      </c>
      <c r="J2647" s="136" t="s">
        <v>8367</v>
      </c>
    </row>
    <row r="2648" spans="1:20" s="136" customFormat="1" ht="13.6" x14ac:dyDescent="0.2">
      <c r="A2648" s="136" t="s">
        <v>11068</v>
      </c>
      <c r="B2648" s="147">
        <v>18021</v>
      </c>
      <c r="C2648" s="138" t="s">
        <v>11088</v>
      </c>
      <c r="D2648" s="138" t="s">
        <v>11088</v>
      </c>
      <c r="E2648" s="137" t="s">
        <v>8366</v>
      </c>
      <c r="F2648" s="139"/>
      <c r="G2648" s="136">
        <v>4310300</v>
      </c>
      <c r="H2648" s="136">
        <v>1</v>
      </c>
      <c r="J2648" s="136" t="s">
        <v>8367</v>
      </c>
      <c r="O2648" s="136" t="s">
        <v>11089</v>
      </c>
      <c r="P2648" s="136" t="s">
        <v>8456</v>
      </c>
      <c r="Q2648" s="136" t="s">
        <v>11073</v>
      </c>
      <c r="R2648" s="136" t="s">
        <v>11072</v>
      </c>
      <c r="S2648" s="136" t="s">
        <v>8367</v>
      </c>
      <c r="T2648" s="136" t="s">
        <v>11073</v>
      </c>
    </row>
    <row r="2649" spans="1:20" s="136" customFormat="1" ht="13.6" x14ac:dyDescent="0.2">
      <c r="A2649" s="136" t="s">
        <v>11068</v>
      </c>
      <c r="B2649" s="147">
        <v>18022</v>
      </c>
      <c r="C2649" s="138" t="s">
        <v>11090</v>
      </c>
      <c r="D2649" s="138" t="s">
        <v>11090</v>
      </c>
      <c r="E2649" s="137" t="s">
        <v>8366</v>
      </c>
      <c r="F2649" s="139"/>
      <c r="G2649" s="136">
        <v>47252015</v>
      </c>
      <c r="H2649" s="136">
        <v>2</v>
      </c>
      <c r="J2649" s="136" t="s">
        <v>8367</v>
      </c>
      <c r="R2649" s="136" t="s">
        <v>11072</v>
      </c>
      <c r="S2649" s="136" t="s">
        <v>8367</v>
      </c>
      <c r="T2649" s="136" t="s">
        <v>11073</v>
      </c>
    </row>
    <row r="2650" spans="1:20" s="136" customFormat="1" ht="13.6" x14ac:dyDescent="0.2">
      <c r="A2650" s="136" t="s">
        <v>11068</v>
      </c>
      <c r="B2650" s="147">
        <v>18023</v>
      </c>
      <c r="C2650" s="138" t="s">
        <v>11091</v>
      </c>
      <c r="D2650" s="138" t="s">
        <v>11091</v>
      </c>
      <c r="E2650" s="137" t="s">
        <v>8366</v>
      </c>
      <c r="F2650" s="139"/>
      <c r="G2650" s="136">
        <v>545389607</v>
      </c>
      <c r="H2650" s="136">
        <v>2</v>
      </c>
      <c r="J2650" s="136" t="s">
        <v>8367</v>
      </c>
    </row>
    <row r="2651" spans="1:20" s="136" customFormat="1" ht="13.6" x14ac:dyDescent="0.2">
      <c r="A2651" s="136" t="s">
        <v>11068</v>
      </c>
      <c r="B2651" s="147">
        <v>18024</v>
      </c>
      <c r="C2651" s="138" t="s">
        <v>11092</v>
      </c>
      <c r="D2651" s="138" t="s">
        <v>11092</v>
      </c>
      <c r="E2651" s="137" t="s">
        <v>8366</v>
      </c>
      <c r="F2651" s="139"/>
      <c r="G2651" s="136">
        <v>23199421.000000004</v>
      </c>
      <c r="H2651" s="136">
        <v>3</v>
      </c>
      <c r="J2651" s="136" t="s">
        <v>8367</v>
      </c>
      <c r="R2651" s="136" t="s">
        <v>11072</v>
      </c>
      <c r="S2651" s="136" t="s">
        <v>8367</v>
      </c>
      <c r="T2651" s="136" t="s">
        <v>11073</v>
      </c>
    </row>
    <row r="2652" spans="1:20" s="136" customFormat="1" ht="13.6" x14ac:dyDescent="0.2">
      <c r="A2652" s="136" t="s">
        <v>11068</v>
      </c>
      <c r="B2652" s="147">
        <v>18025</v>
      </c>
      <c r="C2652" s="138" t="s">
        <v>11093</v>
      </c>
      <c r="D2652" s="138" t="s">
        <v>11093</v>
      </c>
      <c r="E2652" s="137" t="s">
        <v>8366</v>
      </c>
      <c r="F2652" s="139"/>
      <c r="G2652" s="136">
        <v>16236905</v>
      </c>
      <c r="H2652" s="136">
        <v>3</v>
      </c>
      <c r="J2652" s="136" t="s">
        <v>8367</v>
      </c>
    </row>
    <row r="2653" spans="1:20" s="136" customFormat="1" ht="13.6" x14ac:dyDescent="0.2">
      <c r="A2653" s="136" t="s">
        <v>11068</v>
      </c>
      <c r="B2653" s="147">
        <v>18027</v>
      </c>
      <c r="C2653" s="138" t="s">
        <v>11094</v>
      </c>
      <c r="D2653" s="138" t="s">
        <v>11094</v>
      </c>
      <c r="E2653" s="137" t="s">
        <v>8366</v>
      </c>
      <c r="F2653" s="139"/>
      <c r="G2653" s="136">
        <v>8687507</v>
      </c>
      <c r="H2653" s="136">
        <v>3</v>
      </c>
      <c r="J2653" s="136" t="s">
        <v>8367</v>
      </c>
    </row>
    <row r="2654" spans="1:20" s="136" customFormat="1" ht="13.6" x14ac:dyDescent="0.2">
      <c r="A2654" s="136" t="s">
        <v>11068</v>
      </c>
      <c r="B2654" s="147">
        <v>18028</v>
      </c>
      <c r="C2654" s="138" t="s">
        <v>11095</v>
      </c>
      <c r="D2654" s="138" t="s">
        <v>11095</v>
      </c>
      <c r="E2654" s="137" t="s">
        <v>8366</v>
      </c>
      <c r="F2654" s="139"/>
      <c r="G2654" s="136">
        <v>21654558</v>
      </c>
      <c r="H2654" s="136">
        <v>3</v>
      </c>
      <c r="J2654" s="136" t="s">
        <v>8367</v>
      </c>
    </row>
    <row r="2655" spans="1:20" s="136" customFormat="1" ht="13.6" x14ac:dyDescent="0.2">
      <c r="A2655" s="136" t="s">
        <v>11068</v>
      </c>
      <c r="B2655" s="147">
        <v>18029</v>
      </c>
      <c r="C2655" s="138" t="s">
        <v>11096</v>
      </c>
      <c r="D2655" s="138" t="s">
        <v>11096</v>
      </c>
      <c r="E2655" s="137" t="s">
        <v>8366</v>
      </c>
      <c r="F2655" s="139"/>
      <c r="G2655" s="136">
        <v>127884200</v>
      </c>
      <c r="H2655" s="136">
        <v>3</v>
      </c>
      <c r="J2655" s="136" t="s">
        <v>8367</v>
      </c>
    </row>
    <row r="2656" spans="1:20" s="136" customFormat="1" ht="13.6" x14ac:dyDescent="0.2">
      <c r="A2656" s="136" t="s">
        <v>11068</v>
      </c>
      <c r="B2656" s="147">
        <v>18030</v>
      </c>
      <c r="C2656" s="138" t="s">
        <v>11097</v>
      </c>
      <c r="D2656" s="138" t="s">
        <v>11097</v>
      </c>
      <c r="E2656" s="137" t="s">
        <v>8366</v>
      </c>
      <c r="F2656" s="139"/>
      <c r="G2656" s="136">
        <v>69586438</v>
      </c>
      <c r="H2656" s="136">
        <v>3</v>
      </c>
      <c r="J2656" s="136" t="s">
        <v>8367</v>
      </c>
    </row>
    <row r="2657" spans="1:20" s="136" customFormat="1" ht="13.6" x14ac:dyDescent="0.2">
      <c r="A2657" s="136" t="s">
        <v>11068</v>
      </c>
      <c r="B2657" s="147">
        <v>18032</v>
      </c>
      <c r="C2657" s="138" t="s">
        <v>11098</v>
      </c>
      <c r="D2657" s="138" t="s">
        <v>11098</v>
      </c>
      <c r="E2657" s="137" t="s">
        <v>8366</v>
      </c>
      <c r="F2657" s="139"/>
      <c r="G2657" s="136">
        <v>14863743</v>
      </c>
      <c r="H2657" s="136">
        <v>3</v>
      </c>
      <c r="J2657" s="136" t="s">
        <v>8367</v>
      </c>
    </row>
    <row r="2658" spans="1:20" s="136" customFormat="1" ht="13.6" x14ac:dyDescent="0.2">
      <c r="A2658" s="136" t="s">
        <v>11068</v>
      </c>
      <c r="B2658" s="147">
        <v>18033</v>
      </c>
      <c r="C2658" s="138" t="s">
        <v>11099</v>
      </c>
      <c r="D2658" s="138" t="s">
        <v>11099</v>
      </c>
      <c r="E2658" s="137" t="s">
        <v>8366</v>
      </c>
      <c r="F2658" s="139"/>
      <c r="G2658" s="136">
        <v>18032364</v>
      </c>
      <c r="H2658" s="136">
        <v>3</v>
      </c>
      <c r="J2658" s="136" t="s">
        <v>8367</v>
      </c>
    </row>
    <row r="2659" spans="1:20" s="136" customFormat="1" ht="13.6" x14ac:dyDescent="0.2">
      <c r="A2659" s="136" t="s">
        <v>11068</v>
      </c>
      <c r="B2659" s="147">
        <v>18034</v>
      </c>
      <c r="C2659" s="138" t="s">
        <v>11100</v>
      </c>
      <c r="D2659" s="138" t="s">
        <v>11100</v>
      </c>
      <c r="E2659" s="137" t="s">
        <v>8366</v>
      </c>
      <c r="F2659" s="139"/>
      <c r="G2659" s="136">
        <v>39605700</v>
      </c>
      <c r="H2659" s="136">
        <v>3</v>
      </c>
      <c r="J2659" s="136" t="s">
        <v>8367</v>
      </c>
    </row>
    <row r="2660" spans="1:20" s="136" customFormat="1" ht="13.6" x14ac:dyDescent="0.2">
      <c r="A2660" s="136" t="s">
        <v>11068</v>
      </c>
      <c r="B2660" s="147">
        <v>18035</v>
      </c>
      <c r="C2660" s="138" t="s">
        <v>11101</v>
      </c>
      <c r="D2660" s="138" t="s">
        <v>11101</v>
      </c>
      <c r="E2660" s="137" t="s">
        <v>8366</v>
      </c>
      <c r="F2660" s="139"/>
      <c r="G2660" s="136">
        <v>47321120</v>
      </c>
      <c r="H2660" s="136">
        <v>3</v>
      </c>
      <c r="J2660" s="136" t="s">
        <v>8367</v>
      </c>
    </row>
    <row r="2661" spans="1:20" s="136" customFormat="1" ht="13.6" x14ac:dyDescent="0.2">
      <c r="A2661" s="136" t="s">
        <v>11068</v>
      </c>
      <c r="B2661" s="147">
        <v>18036</v>
      </c>
      <c r="C2661" s="138" t="s">
        <v>11102</v>
      </c>
      <c r="D2661" s="138" t="s">
        <v>11102</v>
      </c>
      <c r="E2661" s="137" t="s">
        <v>8366</v>
      </c>
      <c r="F2661" s="139"/>
      <c r="G2661" s="136">
        <v>1649126</v>
      </c>
      <c r="H2661" s="136">
        <v>1</v>
      </c>
      <c r="J2661" s="136" t="s">
        <v>8367</v>
      </c>
      <c r="O2661" s="136" t="s">
        <v>11089</v>
      </c>
      <c r="P2661" s="136" t="s">
        <v>8456</v>
      </c>
      <c r="Q2661" s="136" t="s">
        <v>11073</v>
      </c>
      <c r="R2661" s="136" t="s">
        <v>11072</v>
      </c>
      <c r="S2661" s="136" t="s">
        <v>8367</v>
      </c>
      <c r="T2661" s="136" t="s">
        <v>11073</v>
      </c>
    </row>
    <row r="2662" spans="1:20" s="136" customFormat="1" ht="13.6" x14ac:dyDescent="0.2">
      <c r="A2662" s="136" t="s">
        <v>11068</v>
      </c>
      <c r="B2662" s="147">
        <v>18037</v>
      </c>
      <c r="C2662" s="138" t="s">
        <v>11103</v>
      </c>
      <c r="D2662" s="138" t="s">
        <v>11103</v>
      </c>
      <c r="E2662" s="137" t="s">
        <v>8366</v>
      </c>
      <c r="F2662" s="139"/>
      <c r="G2662" s="136">
        <v>11249557</v>
      </c>
      <c r="H2662" s="136">
        <v>3</v>
      </c>
      <c r="J2662" s="136" t="s">
        <v>8367</v>
      </c>
      <c r="R2662" s="136" t="s">
        <v>11072</v>
      </c>
      <c r="S2662" s="136" t="s">
        <v>8367</v>
      </c>
      <c r="T2662" s="136" t="s">
        <v>11073</v>
      </c>
    </row>
    <row r="2663" spans="1:20" s="136" customFormat="1" ht="13.6" x14ac:dyDescent="0.2">
      <c r="A2663" s="136" t="s">
        <v>11068</v>
      </c>
      <c r="B2663" s="147">
        <v>18038</v>
      </c>
      <c r="C2663" s="138" t="s">
        <v>11104</v>
      </c>
      <c r="D2663" s="138" t="s">
        <v>11104</v>
      </c>
      <c r="E2663" s="137" t="s">
        <v>8366</v>
      </c>
      <c r="F2663" s="139"/>
      <c r="G2663" s="136">
        <v>35809800</v>
      </c>
      <c r="H2663" s="136">
        <v>3</v>
      </c>
      <c r="J2663" s="136" t="s">
        <v>8367</v>
      </c>
    </row>
    <row r="2664" spans="1:20" s="136" customFormat="1" ht="13.6" x14ac:dyDescent="0.2">
      <c r="A2664" s="136" t="s">
        <v>11068</v>
      </c>
      <c r="B2664" s="147">
        <v>18039</v>
      </c>
      <c r="C2664" s="138" t="s">
        <v>11105</v>
      </c>
      <c r="D2664" s="138" t="s">
        <v>11105</v>
      </c>
      <c r="E2664" s="137" t="s">
        <v>8366</v>
      </c>
      <c r="F2664" s="139"/>
      <c r="G2664" s="136">
        <v>216752324.99999997</v>
      </c>
      <c r="H2664" s="136">
        <v>3</v>
      </c>
      <c r="J2664" s="136" t="s">
        <v>8367</v>
      </c>
    </row>
    <row r="2665" spans="1:20" s="136" customFormat="1" ht="13.6" x14ac:dyDescent="0.2">
      <c r="A2665" s="136" t="s">
        <v>11068</v>
      </c>
      <c r="B2665" s="147">
        <v>18040</v>
      </c>
      <c r="C2665" s="138" t="s">
        <v>11106</v>
      </c>
      <c r="D2665" s="138" t="s">
        <v>11106</v>
      </c>
      <c r="E2665" s="137" t="s">
        <v>8366</v>
      </c>
      <c r="F2665" s="139"/>
      <c r="G2665" s="136">
        <v>26345838</v>
      </c>
      <c r="H2665" s="136">
        <v>3</v>
      </c>
      <c r="J2665" s="136" t="s">
        <v>8367</v>
      </c>
    </row>
    <row r="2666" spans="1:20" s="136" customFormat="1" ht="13.6" x14ac:dyDescent="0.2">
      <c r="A2666" s="136" t="s">
        <v>11068</v>
      </c>
      <c r="B2666" s="147">
        <v>18042</v>
      </c>
      <c r="C2666" s="138" t="s">
        <v>11107</v>
      </c>
      <c r="D2666" s="138" t="s">
        <v>11107</v>
      </c>
      <c r="E2666" s="137" t="s">
        <v>8366</v>
      </c>
      <c r="F2666" s="139"/>
      <c r="G2666" s="136">
        <v>56895266</v>
      </c>
      <c r="H2666" s="136">
        <v>3</v>
      </c>
      <c r="J2666" s="136" t="s">
        <v>8367</v>
      </c>
    </row>
    <row r="2667" spans="1:20" s="136" customFormat="1" ht="13.6" x14ac:dyDescent="0.2">
      <c r="A2667" s="136" t="s">
        <v>11068</v>
      </c>
      <c r="B2667" s="147">
        <v>18043</v>
      </c>
      <c r="C2667" s="138" t="s">
        <v>11108</v>
      </c>
      <c r="D2667" s="138" t="s">
        <v>11108</v>
      </c>
      <c r="E2667" s="137" t="s">
        <v>8366</v>
      </c>
      <c r="F2667" s="139"/>
      <c r="G2667" s="136">
        <v>4662187</v>
      </c>
      <c r="H2667" s="136">
        <v>3</v>
      </c>
      <c r="J2667" s="136" t="s">
        <v>8367</v>
      </c>
    </row>
    <row r="2668" spans="1:20" s="136" customFormat="1" ht="13.6" x14ac:dyDescent="0.2">
      <c r="A2668" s="136" t="s">
        <v>11068</v>
      </c>
      <c r="B2668" s="147">
        <v>18044</v>
      </c>
      <c r="C2668" s="138" t="s">
        <v>11109</v>
      </c>
      <c r="D2668" s="138" t="s">
        <v>11109</v>
      </c>
      <c r="E2668" s="137" t="s">
        <v>8366</v>
      </c>
      <c r="F2668" s="139"/>
      <c r="G2668" s="136">
        <v>28359070</v>
      </c>
      <c r="H2668" s="136">
        <v>3</v>
      </c>
      <c r="J2668" s="136" t="s">
        <v>8367</v>
      </c>
    </row>
    <row r="2669" spans="1:20" s="136" customFormat="1" ht="13.6" x14ac:dyDescent="0.2">
      <c r="A2669" s="136" t="s">
        <v>11068</v>
      </c>
      <c r="B2669" s="147">
        <v>18045</v>
      </c>
      <c r="C2669" s="138" t="s">
        <v>11110</v>
      </c>
      <c r="D2669" s="138" t="s">
        <v>11110</v>
      </c>
      <c r="E2669" s="137" t="s">
        <v>8366</v>
      </c>
      <c r="F2669" s="139"/>
      <c r="G2669" s="136">
        <v>131324900</v>
      </c>
      <c r="H2669" s="136">
        <v>3</v>
      </c>
      <c r="J2669" s="136" t="s">
        <v>8367</v>
      </c>
    </row>
    <row r="2670" spans="1:20" s="136" customFormat="1" ht="13.6" x14ac:dyDescent="0.2">
      <c r="A2670" s="136" t="s">
        <v>11068</v>
      </c>
      <c r="B2670" s="147">
        <v>18046</v>
      </c>
      <c r="C2670" s="138" t="s">
        <v>11111</v>
      </c>
      <c r="D2670" s="138" t="s">
        <v>11111</v>
      </c>
      <c r="E2670" s="137" t="s">
        <v>8366</v>
      </c>
      <c r="F2670" s="139"/>
      <c r="G2670" s="136">
        <v>243255098</v>
      </c>
      <c r="H2670" s="136">
        <v>3</v>
      </c>
      <c r="J2670" s="136" t="s">
        <v>8367</v>
      </c>
    </row>
    <row r="2671" spans="1:20" s="136" customFormat="1" ht="13.6" x14ac:dyDescent="0.2">
      <c r="A2671" s="136" t="s">
        <v>11068</v>
      </c>
      <c r="B2671" s="147">
        <v>18047</v>
      </c>
      <c r="C2671" s="138" t="s">
        <v>11112</v>
      </c>
      <c r="D2671" s="138" t="s">
        <v>11112</v>
      </c>
      <c r="E2671" s="137" t="s">
        <v>8366</v>
      </c>
      <c r="F2671" s="139"/>
      <c r="G2671" s="136">
        <v>6488566</v>
      </c>
      <c r="H2671" s="136">
        <v>2</v>
      </c>
      <c r="J2671" s="136" t="s">
        <v>8367</v>
      </c>
      <c r="R2671" s="136" t="s">
        <v>11072</v>
      </c>
      <c r="S2671" s="136" t="s">
        <v>8367</v>
      </c>
      <c r="T2671" s="136" t="s">
        <v>11073</v>
      </c>
    </row>
    <row r="2672" spans="1:20" s="136" customFormat="1" ht="13.6" x14ac:dyDescent="0.2">
      <c r="A2672" s="136" t="s">
        <v>11068</v>
      </c>
      <c r="B2672" s="147">
        <v>18048</v>
      </c>
      <c r="C2672" s="138" t="s">
        <v>11113</v>
      </c>
      <c r="D2672" s="138" t="s">
        <v>11113</v>
      </c>
      <c r="E2672" s="137" t="s">
        <v>8366</v>
      </c>
      <c r="F2672" s="139"/>
      <c r="G2672" s="136">
        <v>17918531</v>
      </c>
      <c r="H2672" s="136">
        <v>3</v>
      </c>
      <c r="J2672" s="136" t="s">
        <v>8367</v>
      </c>
      <c r="R2672" s="136" t="s">
        <v>11072</v>
      </c>
      <c r="S2672" s="136" t="s">
        <v>8367</v>
      </c>
      <c r="T2672" s="136" t="s">
        <v>11073</v>
      </c>
    </row>
    <row r="2673" spans="1:20" s="136" customFormat="1" ht="13.6" x14ac:dyDescent="0.2">
      <c r="A2673" s="136" t="s">
        <v>11068</v>
      </c>
      <c r="B2673" s="147">
        <v>18049</v>
      </c>
      <c r="C2673" s="138" t="s">
        <v>11114</v>
      </c>
      <c r="D2673" s="138" t="s">
        <v>11114</v>
      </c>
      <c r="E2673" s="137" t="s">
        <v>8366</v>
      </c>
      <c r="F2673" s="139"/>
      <c r="G2673" s="136">
        <v>30256810</v>
      </c>
      <c r="H2673" s="136">
        <v>3</v>
      </c>
      <c r="J2673" s="136" t="s">
        <v>8367</v>
      </c>
    </row>
    <row r="2674" spans="1:20" s="136" customFormat="1" ht="13.6" x14ac:dyDescent="0.2">
      <c r="A2674" s="136" t="s">
        <v>11068</v>
      </c>
      <c r="B2674" s="147">
        <v>18050</v>
      </c>
      <c r="C2674" s="138" t="s">
        <v>11115</v>
      </c>
      <c r="D2674" s="138" t="s">
        <v>11115</v>
      </c>
      <c r="E2674" s="137" t="s">
        <v>8366</v>
      </c>
      <c r="F2674" s="139"/>
      <c r="G2674" s="136">
        <v>49870881</v>
      </c>
      <c r="H2674" s="136">
        <v>3</v>
      </c>
      <c r="J2674" s="136" t="s">
        <v>8367</v>
      </c>
      <c r="R2674" s="136" t="s">
        <v>11072</v>
      </c>
      <c r="S2674" s="136" t="s">
        <v>8367</v>
      </c>
      <c r="T2674" s="136" t="s">
        <v>11073</v>
      </c>
    </row>
    <row r="2675" spans="1:20" s="136" customFormat="1" ht="13.6" x14ac:dyDescent="0.2">
      <c r="A2675" s="136" t="s">
        <v>11068</v>
      </c>
      <c r="B2675" s="147">
        <v>18051</v>
      </c>
      <c r="C2675" s="138" t="s">
        <v>11116</v>
      </c>
      <c r="D2675" s="138" t="s">
        <v>11116</v>
      </c>
      <c r="E2675" s="137" t="s">
        <v>8366</v>
      </c>
      <c r="F2675" s="139"/>
      <c r="G2675" s="136">
        <v>111976682</v>
      </c>
      <c r="H2675" s="136">
        <v>3</v>
      </c>
      <c r="J2675" s="136" t="s">
        <v>8367</v>
      </c>
    </row>
    <row r="2676" spans="1:20" s="136" customFormat="1" ht="13.6" x14ac:dyDescent="0.2">
      <c r="A2676" s="136" t="s">
        <v>11068</v>
      </c>
      <c r="B2676" s="147">
        <v>18053</v>
      </c>
      <c r="C2676" s="138" t="s">
        <v>11117</v>
      </c>
      <c r="D2676" s="138" t="s">
        <v>11117</v>
      </c>
      <c r="E2676" s="137" t="s">
        <v>8366</v>
      </c>
      <c r="F2676" s="139"/>
      <c r="G2676" s="136">
        <v>140556680</v>
      </c>
      <c r="H2676" s="136">
        <v>3</v>
      </c>
      <c r="J2676" s="136" t="s">
        <v>8367</v>
      </c>
    </row>
    <row r="2677" spans="1:20" s="136" customFormat="1" ht="13.6" x14ac:dyDescent="0.2">
      <c r="A2677" s="136" t="s">
        <v>11068</v>
      </c>
      <c r="B2677" s="147">
        <v>18054</v>
      </c>
      <c r="C2677" s="138" t="s">
        <v>11118</v>
      </c>
      <c r="D2677" s="138" t="s">
        <v>11118</v>
      </c>
      <c r="E2677" s="137" t="s">
        <v>8366</v>
      </c>
      <c r="F2677" s="139"/>
      <c r="G2677" s="136">
        <v>22454000</v>
      </c>
      <c r="H2677" s="136">
        <v>3</v>
      </c>
      <c r="J2677" s="136" t="s">
        <v>8367</v>
      </c>
    </row>
    <row r="2678" spans="1:20" s="136" customFormat="1" ht="13.6" x14ac:dyDescent="0.2">
      <c r="A2678" s="136" t="s">
        <v>11068</v>
      </c>
      <c r="B2678" s="147">
        <v>18056</v>
      </c>
      <c r="C2678" s="138" t="s">
        <v>11119</v>
      </c>
      <c r="D2678" s="138" t="s">
        <v>11119</v>
      </c>
      <c r="E2678" s="137" t="s">
        <v>8366</v>
      </c>
      <c r="F2678" s="139"/>
      <c r="G2678" s="136">
        <v>427534700</v>
      </c>
      <c r="H2678" s="136">
        <v>3</v>
      </c>
      <c r="J2678" s="136" t="s">
        <v>8367</v>
      </c>
    </row>
    <row r="2679" spans="1:20" s="136" customFormat="1" ht="13.6" x14ac:dyDescent="0.2">
      <c r="A2679" s="136" t="s">
        <v>11068</v>
      </c>
      <c r="B2679" s="147">
        <v>18057</v>
      </c>
      <c r="C2679" s="138" t="s">
        <v>11120</v>
      </c>
      <c r="D2679" s="138" t="s">
        <v>11120</v>
      </c>
      <c r="E2679" s="137" t="s">
        <v>8366</v>
      </c>
      <c r="F2679" s="139"/>
      <c r="G2679" s="136">
        <v>4346779</v>
      </c>
      <c r="H2679" s="136">
        <v>1</v>
      </c>
      <c r="J2679" s="136" t="s">
        <v>8367</v>
      </c>
      <c r="O2679" s="136" t="s">
        <v>11089</v>
      </c>
      <c r="P2679" s="136" t="s">
        <v>8456</v>
      </c>
      <c r="Q2679" s="136" t="s">
        <v>11073</v>
      </c>
      <c r="R2679" s="136" t="s">
        <v>11072</v>
      </c>
      <c r="S2679" s="136" t="s">
        <v>8367</v>
      </c>
      <c r="T2679" s="136" t="s">
        <v>11073</v>
      </c>
    </row>
    <row r="2680" spans="1:20" s="136" customFormat="1" ht="13.6" x14ac:dyDescent="0.2">
      <c r="A2680" s="136" t="s">
        <v>11068</v>
      </c>
      <c r="B2680" s="147">
        <v>18059</v>
      </c>
      <c r="C2680" s="138" t="s">
        <v>11121</v>
      </c>
      <c r="D2680" s="138" t="s">
        <v>11121</v>
      </c>
      <c r="E2680" s="137" t="s">
        <v>8366</v>
      </c>
      <c r="F2680" s="139"/>
      <c r="G2680" s="136">
        <v>21211100</v>
      </c>
      <c r="H2680" s="136">
        <v>2</v>
      </c>
      <c r="J2680" s="136" t="s">
        <v>8367</v>
      </c>
      <c r="R2680" s="136" t="s">
        <v>11072</v>
      </c>
      <c r="S2680" s="136" t="s">
        <v>8367</v>
      </c>
      <c r="T2680" s="136" t="s">
        <v>11073</v>
      </c>
    </row>
    <row r="2681" spans="1:20" s="136" customFormat="1" ht="13.6" x14ac:dyDescent="0.2">
      <c r="A2681" s="136" t="s">
        <v>11068</v>
      </c>
      <c r="B2681" s="147">
        <v>18061</v>
      </c>
      <c r="C2681" s="138" t="s">
        <v>11122</v>
      </c>
      <c r="D2681" s="138" t="s">
        <v>11122</v>
      </c>
      <c r="E2681" s="137" t="s">
        <v>8366</v>
      </c>
      <c r="F2681" s="139"/>
      <c r="G2681" s="136">
        <v>90327778.999999985</v>
      </c>
      <c r="H2681" s="136">
        <v>3</v>
      </c>
      <c r="J2681" s="136" t="s">
        <v>8367</v>
      </c>
    </row>
    <row r="2682" spans="1:20" s="136" customFormat="1" ht="13.6" x14ac:dyDescent="0.2">
      <c r="A2682" s="136" t="s">
        <v>11068</v>
      </c>
      <c r="B2682" s="147">
        <v>18062</v>
      </c>
      <c r="C2682" s="138" t="s">
        <v>11123</v>
      </c>
      <c r="D2682" s="138" t="s">
        <v>11123</v>
      </c>
      <c r="E2682" s="137" t="s">
        <v>8366</v>
      </c>
      <c r="F2682" s="139"/>
      <c r="G2682" s="136">
        <v>6603126.9999999991</v>
      </c>
      <c r="H2682" s="136">
        <v>1</v>
      </c>
      <c r="J2682" s="136" t="s">
        <v>8367</v>
      </c>
      <c r="O2682" s="136" t="s">
        <v>11089</v>
      </c>
      <c r="P2682" s="136" t="s">
        <v>8456</v>
      </c>
      <c r="Q2682" s="136" t="s">
        <v>11073</v>
      </c>
      <c r="R2682" s="136" t="s">
        <v>11072</v>
      </c>
      <c r="S2682" s="136" t="s">
        <v>8367</v>
      </c>
      <c r="T2682" s="136" t="s">
        <v>11073</v>
      </c>
    </row>
    <row r="2683" spans="1:20" s="136" customFormat="1" ht="13.6" x14ac:dyDescent="0.2">
      <c r="A2683" s="136" t="s">
        <v>11068</v>
      </c>
      <c r="B2683" s="147">
        <v>18063</v>
      </c>
      <c r="C2683" s="138" t="s">
        <v>11124</v>
      </c>
      <c r="D2683" s="138" t="s">
        <v>11124</v>
      </c>
      <c r="E2683" s="137" t="s">
        <v>8366</v>
      </c>
      <c r="F2683" s="139"/>
      <c r="G2683" s="136">
        <v>50498900</v>
      </c>
      <c r="H2683" s="136">
        <v>3</v>
      </c>
      <c r="J2683" s="136" t="s">
        <v>8367</v>
      </c>
    </row>
    <row r="2684" spans="1:20" s="136" customFormat="1" ht="13.6" x14ac:dyDescent="0.2">
      <c r="A2684" s="136" t="s">
        <v>11068</v>
      </c>
      <c r="B2684" s="147">
        <v>18064</v>
      </c>
      <c r="C2684" s="138" t="s">
        <v>11125</v>
      </c>
      <c r="D2684" s="138" t="s">
        <v>11125</v>
      </c>
      <c r="E2684" s="137" t="s">
        <v>8366</v>
      </c>
      <c r="F2684" s="139"/>
      <c r="G2684" s="136">
        <v>56953284.999999993</v>
      </c>
      <c r="H2684" s="136">
        <v>3</v>
      </c>
      <c r="J2684" s="136" t="s">
        <v>8367</v>
      </c>
    </row>
    <row r="2685" spans="1:20" s="136" customFormat="1" ht="13.6" x14ac:dyDescent="0.2">
      <c r="A2685" s="136" t="s">
        <v>11068</v>
      </c>
      <c r="B2685" s="147">
        <v>18065</v>
      </c>
      <c r="C2685" s="138" t="s">
        <v>11126</v>
      </c>
      <c r="D2685" s="138" t="s">
        <v>11126</v>
      </c>
      <c r="E2685" s="137" t="s">
        <v>8366</v>
      </c>
      <c r="F2685" s="139"/>
      <c r="G2685" s="136">
        <v>13802600</v>
      </c>
      <c r="H2685" s="136">
        <v>3</v>
      </c>
      <c r="J2685" s="136" t="s">
        <v>8367</v>
      </c>
    </row>
    <row r="2686" spans="1:20" s="136" customFormat="1" ht="13.6" x14ac:dyDescent="0.2">
      <c r="A2686" s="136" t="s">
        <v>11068</v>
      </c>
      <c r="B2686" s="147">
        <v>18066</v>
      </c>
      <c r="C2686" s="138" t="s">
        <v>11127</v>
      </c>
      <c r="D2686" s="138" t="s">
        <v>11127</v>
      </c>
      <c r="E2686" s="137" t="s">
        <v>8366</v>
      </c>
      <c r="F2686" s="139"/>
      <c r="G2686" s="136">
        <v>40483193</v>
      </c>
      <c r="H2686" s="136">
        <v>3</v>
      </c>
      <c r="J2686" s="136" t="s">
        <v>8367</v>
      </c>
      <c r="R2686" s="136" t="s">
        <v>11072</v>
      </c>
      <c r="S2686" s="136" t="s">
        <v>8367</v>
      </c>
      <c r="T2686" s="136" t="s">
        <v>11073</v>
      </c>
    </row>
    <row r="2687" spans="1:20" s="136" customFormat="1" ht="13.6" x14ac:dyDescent="0.2">
      <c r="A2687" s="136" t="s">
        <v>11068</v>
      </c>
      <c r="B2687" s="147">
        <v>18067</v>
      </c>
      <c r="C2687" s="138" t="s">
        <v>11128</v>
      </c>
      <c r="D2687" s="138" t="s">
        <v>11128</v>
      </c>
      <c r="E2687" s="137" t="s">
        <v>8366</v>
      </c>
      <c r="F2687" s="139"/>
      <c r="G2687" s="136">
        <v>42093828</v>
      </c>
      <c r="H2687" s="136">
        <v>3</v>
      </c>
      <c r="J2687" s="136" t="s">
        <v>8367</v>
      </c>
    </row>
    <row r="2688" spans="1:20" s="136" customFormat="1" ht="13.6" x14ac:dyDescent="0.2">
      <c r="A2688" s="136" t="s">
        <v>11068</v>
      </c>
      <c r="B2688" s="147">
        <v>18068</v>
      </c>
      <c r="C2688" s="138" t="s">
        <v>11129</v>
      </c>
      <c r="D2688" s="138" t="s">
        <v>11129</v>
      </c>
      <c r="E2688" s="137" t="s">
        <v>8366</v>
      </c>
      <c r="F2688" s="139"/>
      <c r="G2688" s="136">
        <v>79278026</v>
      </c>
      <c r="H2688" s="136">
        <v>3</v>
      </c>
      <c r="J2688" s="136" t="s">
        <v>8367</v>
      </c>
      <c r="R2688" s="136" t="s">
        <v>11072</v>
      </c>
      <c r="S2688" s="136" t="s">
        <v>8367</v>
      </c>
      <c r="T2688" s="136" t="s">
        <v>11073</v>
      </c>
    </row>
    <row r="2689" spans="1:20" s="136" customFormat="1" ht="13.6" x14ac:dyDescent="0.2">
      <c r="A2689" s="136" t="s">
        <v>11068</v>
      </c>
      <c r="B2689" s="147">
        <v>18069</v>
      </c>
      <c r="C2689" s="138" t="s">
        <v>11130</v>
      </c>
      <c r="D2689" s="138" t="s">
        <v>11130</v>
      </c>
      <c r="E2689" s="137" t="s">
        <v>8366</v>
      </c>
      <c r="F2689" s="139"/>
      <c r="G2689" s="136">
        <v>78587325</v>
      </c>
      <c r="H2689" s="136">
        <v>3</v>
      </c>
      <c r="J2689" s="136" t="s">
        <v>8367</v>
      </c>
    </row>
    <row r="2690" spans="1:20" s="136" customFormat="1" ht="13.6" x14ac:dyDescent="0.2">
      <c r="A2690" s="136" t="s">
        <v>11068</v>
      </c>
      <c r="B2690" s="147">
        <v>18070</v>
      </c>
      <c r="C2690" s="138" t="s">
        <v>11131</v>
      </c>
      <c r="D2690" s="138" t="s">
        <v>11131</v>
      </c>
      <c r="E2690" s="137" t="s">
        <v>8366</v>
      </c>
      <c r="F2690" s="139"/>
      <c r="G2690" s="136">
        <v>8367257</v>
      </c>
      <c r="H2690" s="136">
        <v>3</v>
      </c>
      <c r="J2690" s="136" t="s">
        <v>8367</v>
      </c>
      <c r="R2690" s="136" t="s">
        <v>11072</v>
      </c>
      <c r="S2690" s="136" t="s">
        <v>8367</v>
      </c>
      <c r="T2690" s="136" t="s">
        <v>11073</v>
      </c>
    </row>
    <row r="2691" spans="1:20" s="136" customFormat="1" ht="13.6" x14ac:dyDescent="0.2">
      <c r="A2691" s="136" t="s">
        <v>11068</v>
      </c>
      <c r="B2691" s="147">
        <v>18071</v>
      </c>
      <c r="C2691" s="138" t="s">
        <v>11132</v>
      </c>
      <c r="D2691" s="138" t="s">
        <v>11132</v>
      </c>
      <c r="E2691" s="137" t="s">
        <v>8366</v>
      </c>
      <c r="F2691" s="139"/>
      <c r="G2691" s="136">
        <v>76634218</v>
      </c>
      <c r="H2691" s="136">
        <v>2</v>
      </c>
      <c r="J2691" s="136" t="s">
        <v>8367</v>
      </c>
      <c r="R2691" s="136" t="s">
        <v>11072</v>
      </c>
      <c r="S2691" s="136" t="s">
        <v>8456</v>
      </c>
      <c r="T2691" s="136" t="s">
        <v>11073</v>
      </c>
    </row>
    <row r="2692" spans="1:20" s="136" customFormat="1" ht="13.6" x14ac:dyDescent="0.2">
      <c r="A2692" s="136" t="s">
        <v>11068</v>
      </c>
      <c r="B2692" s="147">
        <v>18072</v>
      </c>
      <c r="C2692" s="138" t="s">
        <v>11133</v>
      </c>
      <c r="D2692" s="138" t="s">
        <v>11133</v>
      </c>
      <c r="E2692" s="137" t="s">
        <v>8366</v>
      </c>
      <c r="F2692" s="139"/>
      <c r="G2692" s="136">
        <v>46389416</v>
      </c>
      <c r="H2692" s="136">
        <v>3</v>
      </c>
      <c r="J2692" s="136" t="s">
        <v>8367</v>
      </c>
    </row>
    <row r="2693" spans="1:20" s="136" customFormat="1" ht="13.6" x14ac:dyDescent="0.2">
      <c r="A2693" s="136" t="s">
        <v>11068</v>
      </c>
      <c r="B2693" s="147">
        <v>18074</v>
      </c>
      <c r="C2693" s="138" t="s">
        <v>11134</v>
      </c>
      <c r="D2693" s="138" t="s">
        <v>11134</v>
      </c>
      <c r="E2693" s="137" t="s">
        <v>8366</v>
      </c>
      <c r="F2693" s="139"/>
      <c r="G2693" s="136">
        <v>43580636.000000007</v>
      </c>
      <c r="H2693" s="136">
        <v>3</v>
      </c>
      <c r="J2693" s="136" t="s">
        <v>8367</v>
      </c>
    </row>
    <row r="2694" spans="1:20" s="136" customFormat="1" ht="13.6" x14ac:dyDescent="0.2">
      <c r="A2694" s="136" t="s">
        <v>11068</v>
      </c>
      <c r="B2694" s="147">
        <v>18076</v>
      </c>
      <c r="C2694" s="138" t="s">
        <v>11135</v>
      </c>
      <c r="D2694" s="138" t="s">
        <v>11135</v>
      </c>
      <c r="E2694" s="137" t="s">
        <v>8366</v>
      </c>
      <c r="F2694" s="139"/>
      <c r="G2694" s="136">
        <v>96441100</v>
      </c>
      <c r="H2694" s="136">
        <v>3</v>
      </c>
      <c r="J2694" s="136" t="s">
        <v>8367</v>
      </c>
    </row>
    <row r="2695" spans="1:20" s="136" customFormat="1" ht="13.6" x14ac:dyDescent="0.2">
      <c r="A2695" s="136" t="s">
        <v>11068</v>
      </c>
      <c r="B2695" s="147">
        <v>18077</v>
      </c>
      <c r="C2695" s="138" t="s">
        <v>11136</v>
      </c>
      <c r="D2695" s="138" t="s">
        <v>11136</v>
      </c>
      <c r="E2695" s="137" t="s">
        <v>8366</v>
      </c>
      <c r="F2695" s="139"/>
      <c r="G2695" s="136">
        <v>15150900</v>
      </c>
      <c r="H2695" s="136">
        <v>3</v>
      </c>
      <c r="J2695" s="136" t="s">
        <v>8367</v>
      </c>
    </row>
    <row r="2696" spans="1:20" s="136" customFormat="1" ht="13.6" x14ac:dyDescent="0.2">
      <c r="A2696" s="136" t="s">
        <v>11068</v>
      </c>
      <c r="B2696" s="147">
        <v>18078</v>
      </c>
      <c r="C2696" s="138" t="s">
        <v>11137</v>
      </c>
      <c r="D2696" s="138" t="s">
        <v>11137</v>
      </c>
      <c r="E2696" s="137" t="s">
        <v>8366</v>
      </c>
      <c r="F2696" s="139"/>
      <c r="G2696" s="136">
        <v>74512789</v>
      </c>
      <c r="H2696" s="136">
        <v>3</v>
      </c>
      <c r="J2696" s="136" t="s">
        <v>8367</v>
      </c>
    </row>
    <row r="2697" spans="1:20" s="136" customFormat="1" ht="13.6" x14ac:dyDescent="0.2">
      <c r="A2697" s="136" t="s">
        <v>11068</v>
      </c>
      <c r="B2697" s="147">
        <v>18079</v>
      </c>
      <c r="C2697" s="138" t="s">
        <v>11138</v>
      </c>
      <c r="D2697" s="138" t="s">
        <v>11138</v>
      </c>
      <c r="E2697" s="137" t="s">
        <v>8366</v>
      </c>
      <c r="F2697" s="139"/>
      <c r="G2697" s="136">
        <v>16067600</v>
      </c>
      <c r="H2697" s="136">
        <v>2</v>
      </c>
      <c r="J2697" s="136" t="s">
        <v>8367</v>
      </c>
      <c r="R2697" s="136" t="s">
        <v>11072</v>
      </c>
      <c r="S2697" s="136" t="s">
        <v>8367</v>
      </c>
      <c r="T2697" s="136" t="s">
        <v>11073</v>
      </c>
    </row>
    <row r="2698" spans="1:20" s="136" customFormat="1" ht="13.6" x14ac:dyDescent="0.2">
      <c r="A2698" s="136" t="s">
        <v>11068</v>
      </c>
      <c r="B2698" s="147">
        <v>18082</v>
      </c>
      <c r="C2698" s="138" t="s">
        <v>11139</v>
      </c>
      <c r="D2698" s="138" t="s">
        <v>11139</v>
      </c>
      <c r="E2698" s="137" t="s">
        <v>8366</v>
      </c>
      <c r="F2698" s="139"/>
      <c r="G2698" s="136">
        <v>118289599.99999999</v>
      </c>
      <c r="H2698" s="136">
        <v>3</v>
      </c>
      <c r="J2698" s="136" t="s">
        <v>8367</v>
      </c>
    </row>
    <row r="2699" spans="1:20" s="136" customFormat="1" ht="13.6" x14ac:dyDescent="0.2">
      <c r="A2699" s="136" t="s">
        <v>11068</v>
      </c>
      <c r="B2699" s="147">
        <v>18083</v>
      </c>
      <c r="C2699" s="138" t="s">
        <v>11140</v>
      </c>
      <c r="D2699" s="138" t="s">
        <v>11140</v>
      </c>
      <c r="E2699" s="137" t="s">
        <v>8366</v>
      </c>
      <c r="F2699" s="139"/>
      <c r="G2699" s="136">
        <v>23005300.000000004</v>
      </c>
      <c r="H2699" s="136">
        <v>3</v>
      </c>
      <c r="J2699" s="136" t="s">
        <v>8367</v>
      </c>
    </row>
    <row r="2700" spans="1:20" s="136" customFormat="1" ht="13.6" x14ac:dyDescent="0.2">
      <c r="A2700" s="136" t="s">
        <v>11068</v>
      </c>
      <c r="B2700" s="147">
        <v>18084</v>
      </c>
      <c r="C2700" s="138" t="s">
        <v>11141</v>
      </c>
      <c r="D2700" s="138" t="s">
        <v>11141</v>
      </c>
      <c r="E2700" s="137" t="s">
        <v>8366</v>
      </c>
      <c r="F2700" s="139"/>
      <c r="G2700" s="136">
        <v>11966400.000000002</v>
      </c>
      <c r="H2700" s="136">
        <v>2</v>
      </c>
      <c r="J2700" s="136" t="s">
        <v>8367</v>
      </c>
      <c r="R2700" s="136" t="s">
        <v>11072</v>
      </c>
      <c r="S2700" s="136" t="s">
        <v>8367</v>
      </c>
      <c r="T2700" s="136" t="s">
        <v>11073</v>
      </c>
    </row>
    <row r="2701" spans="1:20" s="136" customFormat="1" ht="13.6" x14ac:dyDescent="0.2">
      <c r="A2701" s="136" t="s">
        <v>11068</v>
      </c>
      <c r="B2701" s="147">
        <v>18085</v>
      </c>
      <c r="C2701" s="138" t="s">
        <v>11142</v>
      </c>
      <c r="D2701" s="138" t="s">
        <v>11142</v>
      </c>
      <c r="E2701" s="137" t="s">
        <v>8366</v>
      </c>
      <c r="F2701" s="139"/>
      <c r="G2701" s="136">
        <v>181034811</v>
      </c>
      <c r="H2701" s="136">
        <v>3</v>
      </c>
      <c r="J2701" s="136" t="s">
        <v>8367</v>
      </c>
    </row>
    <row r="2702" spans="1:20" s="136" customFormat="1" ht="13.6" x14ac:dyDescent="0.2">
      <c r="A2702" s="136" t="s">
        <v>11068</v>
      </c>
      <c r="B2702" s="147">
        <v>18086</v>
      </c>
      <c r="C2702" s="138" t="s">
        <v>11143</v>
      </c>
      <c r="D2702" s="138" t="s">
        <v>11143</v>
      </c>
      <c r="E2702" s="137" t="s">
        <v>8366</v>
      </c>
      <c r="F2702" s="139"/>
      <c r="G2702" s="136">
        <v>77047977</v>
      </c>
      <c r="H2702" s="136">
        <v>3</v>
      </c>
      <c r="J2702" s="136" t="s">
        <v>8367</v>
      </c>
    </row>
    <row r="2703" spans="1:20" s="136" customFormat="1" ht="13.6" x14ac:dyDescent="0.2">
      <c r="A2703" s="136" t="s">
        <v>11068</v>
      </c>
      <c r="B2703" s="147">
        <v>18087</v>
      </c>
      <c r="C2703" s="138" t="s">
        <v>11073</v>
      </c>
      <c r="D2703" s="138" t="s">
        <v>11073</v>
      </c>
      <c r="E2703" s="137" t="s">
        <v>8366</v>
      </c>
      <c r="F2703" s="139"/>
      <c r="G2703" s="136">
        <v>88130300</v>
      </c>
      <c r="H2703" s="136">
        <v>1</v>
      </c>
      <c r="J2703" s="136" t="s">
        <v>8367</v>
      </c>
      <c r="L2703" s="136" t="s">
        <v>11144</v>
      </c>
      <c r="M2703" s="136" t="s">
        <v>8367</v>
      </c>
      <c r="N2703" s="136" t="s">
        <v>11073</v>
      </c>
      <c r="O2703" s="136" t="s">
        <v>11089</v>
      </c>
      <c r="P2703" s="136" t="s">
        <v>8456</v>
      </c>
      <c r="Q2703" s="136" t="s">
        <v>11073</v>
      </c>
      <c r="R2703" s="136" t="s">
        <v>11072</v>
      </c>
      <c r="S2703" s="136" t="s">
        <v>8367</v>
      </c>
      <c r="T2703" s="136" t="s">
        <v>11073</v>
      </c>
    </row>
    <row r="2704" spans="1:20" s="136" customFormat="1" ht="13.6" x14ac:dyDescent="0.2">
      <c r="A2704" s="136" t="s">
        <v>11068</v>
      </c>
      <c r="B2704" s="147">
        <v>18088</v>
      </c>
      <c r="C2704" s="138" t="s">
        <v>11145</v>
      </c>
      <c r="D2704" s="138" t="s">
        <v>11145</v>
      </c>
      <c r="E2704" s="137" t="s">
        <v>8366</v>
      </c>
      <c r="F2704" s="139"/>
      <c r="G2704" s="136">
        <v>121240000</v>
      </c>
      <c r="H2704" s="136">
        <v>3</v>
      </c>
      <c r="J2704" s="136" t="s">
        <v>8367</v>
      </c>
    </row>
    <row r="2705" spans="1:20" s="136" customFormat="1" ht="13.6" x14ac:dyDescent="0.2">
      <c r="A2705" s="136" t="s">
        <v>11068</v>
      </c>
      <c r="B2705" s="147">
        <v>18089</v>
      </c>
      <c r="C2705" s="138" t="s">
        <v>11146</v>
      </c>
      <c r="D2705" s="138" t="s">
        <v>11146</v>
      </c>
      <c r="E2705" s="137" t="s">
        <v>8366</v>
      </c>
      <c r="F2705" s="139"/>
      <c r="G2705" s="136">
        <v>324162100</v>
      </c>
      <c r="H2705" s="136">
        <v>2</v>
      </c>
      <c r="J2705" s="136" t="s">
        <v>8367</v>
      </c>
    </row>
    <row r="2706" spans="1:20" s="136" customFormat="1" ht="13.6" x14ac:dyDescent="0.2">
      <c r="A2706" s="136" t="s">
        <v>11068</v>
      </c>
      <c r="B2706" s="147">
        <v>18093</v>
      </c>
      <c r="C2706" s="138" t="s">
        <v>11147</v>
      </c>
      <c r="D2706" s="138" t="s">
        <v>11147</v>
      </c>
      <c r="E2706" s="137" t="s">
        <v>8366</v>
      </c>
      <c r="F2706" s="139"/>
      <c r="G2706" s="136">
        <v>31030094</v>
      </c>
      <c r="H2706" s="136">
        <v>3</v>
      </c>
      <c r="J2706" s="136" t="s">
        <v>8456</v>
      </c>
    </row>
    <row r="2707" spans="1:20" s="136" customFormat="1" ht="13.6" x14ac:dyDescent="0.2">
      <c r="A2707" s="136" t="s">
        <v>11068</v>
      </c>
      <c r="B2707" s="147">
        <v>18094</v>
      </c>
      <c r="C2707" s="138" t="s">
        <v>11148</v>
      </c>
      <c r="D2707" s="138" t="s">
        <v>11148</v>
      </c>
      <c r="E2707" s="137" t="s">
        <v>8366</v>
      </c>
      <c r="F2707" s="139"/>
      <c r="G2707" s="136">
        <v>238945301</v>
      </c>
      <c r="H2707" s="136">
        <v>3</v>
      </c>
      <c r="J2707" s="136" t="s">
        <v>8367</v>
      </c>
      <c r="R2707" s="136" t="s">
        <v>11072</v>
      </c>
      <c r="S2707" s="136" t="s">
        <v>8367</v>
      </c>
      <c r="T2707" s="136" t="s">
        <v>11073</v>
      </c>
    </row>
    <row r="2708" spans="1:20" s="136" customFormat="1" ht="13.6" x14ac:dyDescent="0.2">
      <c r="A2708" s="136" t="s">
        <v>11068</v>
      </c>
      <c r="B2708" s="147">
        <v>18095</v>
      </c>
      <c r="C2708" s="138" t="s">
        <v>11149</v>
      </c>
      <c r="D2708" s="138" t="s">
        <v>11149</v>
      </c>
      <c r="E2708" s="137" t="s">
        <v>8366</v>
      </c>
      <c r="F2708" s="139"/>
      <c r="G2708" s="136">
        <v>9749457</v>
      </c>
      <c r="H2708" s="136">
        <v>3</v>
      </c>
      <c r="J2708" s="136" t="s">
        <v>8367</v>
      </c>
      <c r="R2708" s="136" t="s">
        <v>11072</v>
      </c>
      <c r="S2708" s="136" t="s">
        <v>8367</v>
      </c>
      <c r="T2708" s="136" t="s">
        <v>11073</v>
      </c>
    </row>
    <row r="2709" spans="1:20" s="136" customFormat="1" ht="13.6" x14ac:dyDescent="0.2">
      <c r="A2709" s="136" t="s">
        <v>11068</v>
      </c>
      <c r="B2709" s="147">
        <v>18096</v>
      </c>
      <c r="C2709" s="138" t="s">
        <v>11150</v>
      </c>
      <c r="D2709" s="138" t="s">
        <v>11150</v>
      </c>
      <c r="E2709" s="137" t="s">
        <v>8366</v>
      </c>
      <c r="F2709" s="139"/>
      <c r="G2709" s="136">
        <v>32458000</v>
      </c>
      <c r="H2709" s="136">
        <v>3</v>
      </c>
      <c r="J2709" s="136" t="s">
        <v>8367</v>
      </c>
    </row>
    <row r="2710" spans="1:20" s="136" customFormat="1" ht="13.6" x14ac:dyDescent="0.2">
      <c r="A2710" s="136" t="s">
        <v>11068</v>
      </c>
      <c r="B2710" s="147">
        <v>18097</v>
      </c>
      <c r="C2710" s="138" t="s">
        <v>11151</v>
      </c>
      <c r="D2710" s="138" t="s">
        <v>11151</v>
      </c>
      <c r="E2710" s="137" t="s">
        <v>8366</v>
      </c>
      <c r="F2710" s="139"/>
      <c r="G2710" s="136">
        <v>116741017</v>
      </c>
      <c r="H2710" s="136">
        <v>3</v>
      </c>
      <c r="J2710" s="136" t="s">
        <v>8367</v>
      </c>
    </row>
    <row r="2711" spans="1:20" s="136" customFormat="1" ht="13.6" x14ac:dyDescent="0.2">
      <c r="A2711" s="136" t="s">
        <v>11068</v>
      </c>
      <c r="B2711" s="147">
        <v>18098</v>
      </c>
      <c r="C2711" s="138" t="s">
        <v>11152</v>
      </c>
      <c r="D2711" s="138" t="s">
        <v>11152</v>
      </c>
      <c r="E2711" s="137" t="s">
        <v>8366</v>
      </c>
      <c r="F2711" s="139"/>
      <c r="G2711" s="136">
        <v>473436500</v>
      </c>
      <c r="H2711" s="136">
        <v>2</v>
      </c>
      <c r="J2711" s="136" t="s">
        <v>8367</v>
      </c>
    </row>
    <row r="2712" spans="1:20" s="136" customFormat="1" ht="13.6" x14ac:dyDescent="0.2">
      <c r="A2712" s="136" t="s">
        <v>11068</v>
      </c>
      <c r="B2712" s="147">
        <v>18099</v>
      </c>
      <c r="C2712" s="138" t="s">
        <v>11153</v>
      </c>
      <c r="D2712" s="138" t="s">
        <v>11153</v>
      </c>
      <c r="E2712" s="137" t="s">
        <v>8366</v>
      </c>
      <c r="F2712" s="139"/>
      <c r="G2712" s="136">
        <v>93273009</v>
      </c>
      <c r="H2712" s="136">
        <v>3</v>
      </c>
      <c r="J2712" s="136" t="s">
        <v>8367</v>
      </c>
      <c r="R2712" s="136" t="s">
        <v>11072</v>
      </c>
      <c r="S2712" s="136" t="s">
        <v>8367</v>
      </c>
      <c r="T2712" s="136" t="s">
        <v>11073</v>
      </c>
    </row>
    <row r="2713" spans="1:20" s="136" customFormat="1" ht="13.6" x14ac:dyDescent="0.2">
      <c r="A2713" s="136" t="s">
        <v>11068</v>
      </c>
      <c r="B2713" s="147">
        <v>18100</v>
      </c>
      <c r="C2713" s="138" t="s">
        <v>11154</v>
      </c>
      <c r="D2713" s="138" t="s">
        <v>11154</v>
      </c>
      <c r="E2713" s="137" t="s">
        <v>8366</v>
      </c>
      <c r="F2713" s="139"/>
      <c r="G2713" s="136">
        <v>39942500</v>
      </c>
      <c r="H2713" s="136">
        <v>2</v>
      </c>
      <c r="J2713" s="136" t="s">
        <v>8367</v>
      </c>
    </row>
    <row r="2714" spans="1:20" s="136" customFormat="1" ht="13.6" x14ac:dyDescent="0.2">
      <c r="A2714" s="136" t="s">
        <v>11068</v>
      </c>
      <c r="B2714" s="147">
        <v>18101</v>
      </c>
      <c r="C2714" s="138" t="s">
        <v>11155</v>
      </c>
      <c r="D2714" s="138" t="s">
        <v>11155</v>
      </c>
      <c r="E2714" s="137" t="s">
        <v>8366</v>
      </c>
      <c r="F2714" s="139"/>
      <c r="G2714" s="136">
        <v>4237674</v>
      </c>
      <c r="H2714" s="136">
        <v>1</v>
      </c>
      <c r="J2714" s="136" t="s">
        <v>8367</v>
      </c>
      <c r="O2714" s="136" t="s">
        <v>11089</v>
      </c>
      <c r="P2714" s="136" t="s">
        <v>8456</v>
      </c>
      <c r="Q2714" s="136" t="s">
        <v>11073</v>
      </c>
      <c r="R2714" s="136" t="s">
        <v>11072</v>
      </c>
      <c r="S2714" s="136" t="s">
        <v>8367</v>
      </c>
      <c r="T2714" s="136" t="s">
        <v>11073</v>
      </c>
    </row>
    <row r="2715" spans="1:20" s="136" customFormat="1" ht="13.6" x14ac:dyDescent="0.2">
      <c r="A2715" s="136" t="s">
        <v>11068</v>
      </c>
      <c r="B2715" s="147">
        <v>18102</v>
      </c>
      <c r="C2715" s="138" t="s">
        <v>11156</v>
      </c>
      <c r="D2715" s="138" t="s">
        <v>11156</v>
      </c>
      <c r="E2715" s="137" t="s">
        <v>8366</v>
      </c>
      <c r="F2715" s="139"/>
      <c r="G2715" s="136">
        <v>197431699.99999997</v>
      </c>
      <c r="H2715" s="136">
        <v>3</v>
      </c>
      <c r="J2715" s="136" t="s">
        <v>8367</v>
      </c>
    </row>
    <row r="2716" spans="1:20" s="136" customFormat="1" ht="13.6" x14ac:dyDescent="0.2">
      <c r="A2716" s="136" t="s">
        <v>11068</v>
      </c>
      <c r="B2716" s="147">
        <v>18103</v>
      </c>
      <c r="C2716" s="138" t="s">
        <v>11157</v>
      </c>
      <c r="D2716" s="138" t="s">
        <v>11157</v>
      </c>
      <c r="E2716" s="137" t="s">
        <v>8366</v>
      </c>
      <c r="F2716" s="139"/>
      <c r="G2716" s="136">
        <v>19008875</v>
      </c>
      <c r="H2716" s="136">
        <v>3</v>
      </c>
      <c r="J2716" s="136" t="s">
        <v>8456</v>
      </c>
    </row>
    <row r="2717" spans="1:20" s="136" customFormat="1" ht="13.6" x14ac:dyDescent="0.2">
      <c r="A2717" s="136" t="s">
        <v>11068</v>
      </c>
      <c r="B2717" s="147">
        <v>18105</v>
      </c>
      <c r="C2717" s="138" t="s">
        <v>11158</v>
      </c>
      <c r="D2717" s="138" t="s">
        <v>11158</v>
      </c>
      <c r="E2717" s="137" t="s">
        <v>8366</v>
      </c>
      <c r="F2717" s="139"/>
      <c r="G2717" s="136">
        <v>247631800</v>
      </c>
      <c r="H2717" s="136">
        <v>2</v>
      </c>
      <c r="J2717" s="136" t="s">
        <v>8367</v>
      </c>
    </row>
    <row r="2718" spans="1:20" s="136" customFormat="1" ht="13.6" x14ac:dyDescent="0.2">
      <c r="A2718" s="136" t="s">
        <v>11068</v>
      </c>
      <c r="B2718" s="147">
        <v>18106</v>
      </c>
      <c r="C2718" s="138" t="s">
        <v>11159</v>
      </c>
      <c r="D2718" s="138" t="s">
        <v>11159</v>
      </c>
      <c r="E2718" s="137" t="s">
        <v>8366</v>
      </c>
      <c r="F2718" s="139"/>
      <c r="G2718" s="136">
        <v>9767600</v>
      </c>
      <c r="H2718" s="136">
        <v>3</v>
      </c>
      <c r="J2718" s="136" t="s">
        <v>8367</v>
      </c>
    </row>
    <row r="2719" spans="1:20" s="136" customFormat="1" ht="13.6" x14ac:dyDescent="0.2">
      <c r="A2719" s="136" t="s">
        <v>11068</v>
      </c>
      <c r="B2719" s="147">
        <v>18107</v>
      </c>
      <c r="C2719" s="138" t="s">
        <v>11160</v>
      </c>
      <c r="D2719" s="138" t="s">
        <v>11160</v>
      </c>
      <c r="E2719" s="137" t="s">
        <v>8366</v>
      </c>
      <c r="F2719" s="139"/>
      <c r="G2719" s="136">
        <v>79520800</v>
      </c>
      <c r="H2719" s="136">
        <v>3</v>
      </c>
      <c r="J2719" s="136" t="s">
        <v>8367</v>
      </c>
    </row>
    <row r="2720" spans="1:20" s="136" customFormat="1" ht="13.6" x14ac:dyDescent="0.2">
      <c r="A2720" s="136" t="s">
        <v>11068</v>
      </c>
      <c r="B2720" s="147">
        <v>18108</v>
      </c>
      <c r="C2720" s="138" t="s">
        <v>11161</v>
      </c>
      <c r="D2720" s="138" t="s">
        <v>11161</v>
      </c>
      <c r="E2720" s="137" t="s">
        <v>8366</v>
      </c>
      <c r="F2720" s="139"/>
      <c r="G2720" s="136">
        <v>82751340</v>
      </c>
      <c r="H2720" s="136">
        <v>3</v>
      </c>
      <c r="J2720" s="136" t="s">
        <v>8367</v>
      </c>
    </row>
    <row r="2721" spans="1:20" s="136" customFormat="1" ht="13.6" x14ac:dyDescent="0.2">
      <c r="A2721" s="136" t="s">
        <v>11068</v>
      </c>
      <c r="B2721" s="147">
        <v>18109</v>
      </c>
      <c r="C2721" s="138" t="s">
        <v>11162</v>
      </c>
      <c r="D2721" s="138" t="s">
        <v>11162</v>
      </c>
      <c r="E2721" s="137" t="s">
        <v>8366</v>
      </c>
      <c r="F2721" s="139"/>
      <c r="G2721" s="136">
        <v>13906166</v>
      </c>
      <c r="H2721" s="136">
        <v>3</v>
      </c>
      <c r="J2721" s="136" t="s">
        <v>8456</v>
      </c>
    </row>
    <row r="2722" spans="1:20" s="136" customFormat="1" ht="13.6" x14ac:dyDescent="0.2">
      <c r="A2722" s="136" t="s">
        <v>11068</v>
      </c>
      <c r="B2722" s="147">
        <v>18111</v>
      </c>
      <c r="C2722" s="138" t="s">
        <v>11163</v>
      </c>
      <c r="D2722" s="138" t="s">
        <v>11163</v>
      </c>
      <c r="E2722" s="137" t="s">
        <v>8366</v>
      </c>
      <c r="F2722" s="139"/>
      <c r="G2722" s="136">
        <v>3688423</v>
      </c>
      <c r="H2722" s="136">
        <v>1</v>
      </c>
      <c r="J2722" s="136" t="s">
        <v>8367</v>
      </c>
      <c r="O2722" s="136" t="s">
        <v>11089</v>
      </c>
      <c r="P2722" s="136" t="s">
        <v>8456</v>
      </c>
      <c r="Q2722" s="136" t="s">
        <v>11073</v>
      </c>
      <c r="R2722" s="136" t="s">
        <v>11072</v>
      </c>
      <c r="S2722" s="136" t="s">
        <v>8367</v>
      </c>
      <c r="T2722" s="136" t="s">
        <v>11073</v>
      </c>
    </row>
    <row r="2723" spans="1:20" s="136" customFormat="1" ht="13.6" x14ac:dyDescent="0.2">
      <c r="A2723" s="136" t="s">
        <v>11068</v>
      </c>
      <c r="B2723" s="147">
        <v>18112</v>
      </c>
      <c r="C2723" s="138" t="s">
        <v>11164</v>
      </c>
      <c r="D2723" s="138" t="s">
        <v>11164</v>
      </c>
      <c r="E2723" s="137" t="s">
        <v>8366</v>
      </c>
      <c r="F2723" s="139"/>
      <c r="G2723" s="136">
        <v>14985637.999999998</v>
      </c>
      <c r="H2723" s="136">
        <v>3</v>
      </c>
      <c r="J2723" s="136" t="s">
        <v>8367</v>
      </c>
    </row>
    <row r="2724" spans="1:20" s="136" customFormat="1" ht="13.6" x14ac:dyDescent="0.2">
      <c r="A2724" s="136" t="s">
        <v>11068</v>
      </c>
      <c r="B2724" s="147">
        <v>18114</v>
      </c>
      <c r="C2724" s="138" t="s">
        <v>11165</v>
      </c>
      <c r="D2724" s="138" t="s">
        <v>11165</v>
      </c>
      <c r="E2724" s="137" t="s">
        <v>8366</v>
      </c>
      <c r="F2724" s="139"/>
      <c r="G2724" s="136">
        <v>39448296</v>
      </c>
      <c r="H2724" s="136">
        <v>3</v>
      </c>
      <c r="J2724" s="136" t="s">
        <v>8367</v>
      </c>
    </row>
    <row r="2725" spans="1:20" s="136" customFormat="1" ht="13.6" x14ac:dyDescent="0.2">
      <c r="A2725" s="136" t="s">
        <v>11068</v>
      </c>
      <c r="B2725" s="147">
        <v>18115</v>
      </c>
      <c r="C2725" s="138" t="s">
        <v>11166</v>
      </c>
      <c r="D2725" s="138" t="s">
        <v>11166</v>
      </c>
      <c r="E2725" s="137" t="s">
        <v>8366</v>
      </c>
      <c r="F2725" s="139"/>
      <c r="G2725" s="136">
        <v>13117637</v>
      </c>
      <c r="H2725" s="136">
        <v>3</v>
      </c>
      <c r="J2725" s="136" t="s">
        <v>8367</v>
      </c>
      <c r="R2725" s="136" t="s">
        <v>11072</v>
      </c>
      <c r="S2725" s="136" t="s">
        <v>8367</v>
      </c>
      <c r="T2725" s="136" t="s">
        <v>11073</v>
      </c>
    </row>
    <row r="2726" spans="1:20" s="136" customFormat="1" ht="13.6" x14ac:dyDescent="0.2">
      <c r="A2726" s="136" t="s">
        <v>11068</v>
      </c>
      <c r="B2726" s="147">
        <v>18116</v>
      </c>
      <c r="C2726" s="138" t="s">
        <v>11167</v>
      </c>
      <c r="D2726" s="138" t="s">
        <v>11167</v>
      </c>
      <c r="E2726" s="137" t="s">
        <v>8366</v>
      </c>
      <c r="F2726" s="139"/>
      <c r="G2726" s="136">
        <v>60381170</v>
      </c>
      <c r="H2726" s="136">
        <v>3</v>
      </c>
      <c r="J2726" s="136" t="s">
        <v>8367</v>
      </c>
    </row>
    <row r="2727" spans="1:20" s="136" customFormat="1" ht="13.6" x14ac:dyDescent="0.2">
      <c r="A2727" s="136" t="s">
        <v>11068</v>
      </c>
      <c r="B2727" s="147">
        <v>18117</v>
      </c>
      <c r="C2727" s="138" t="s">
        <v>11168</v>
      </c>
      <c r="D2727" s="138" t="s">
        <v>11168</v>
      </c>
      <c r="E2727" s="137" t="s">
        <v>8366</v>
      </c>
      <c r="F2727" s="139"/>
      <c r="G2727" s="136">
        <v>52778162</v>
      </c>
      <c r="H2727" s="136">
        <v>3</v>
      </c>
      <c r="J2727" s="136" t="s">
        <v>8367</v>
      </c>
    </row>
    <row r="2728" spans="1:20" s="136" customFormat="1" ht="13.6" x14ac:dyDescent="0.2">
      <c r="A2728" s="136" t="s">
        <v>11068</v>
      </c>
      <c r="B2728" s="147">
        <v>18119</v>
      </c>
      <c r="C2728" s="138" t="s">
        <v>11169</v>
      </c>
      <c r="D2728" s="138" t="s">
        <v>11169</v>
      </c>
      <c r="E2728" s="137" t="s">
        <v>8366</v>
      </c>
      <c r="F2728" s="139"/>
      <c r="G2728" s="136">
        <v>40487448</v>
      </c>
      <c r="H2728" s="136">
        <v>3</v>
      </c>
      <c r="J2728" s="136" t="s">
        <v>8367</v>
      </c>
    </row>
    <row r="2729" spans="1:20" s="136" customFormat="1" ht="13.6" x14ac:dyDescent="0.2">
      <c r="A2729" s="136" t="s">
        <v>11068</v>
      </c>
      <c r="B2729" s="147">
        <v>18120</v>
      </c>
      <c r="C2729" s="138" t="s">
        <v>11170</v>
      </c>
      <c r="D2729" s="138" t="s">
        <v>11170</v>
      </c>
      <c r="E2729" s="137" t="s">
        <v>8366</v>
      </c>
      <c r="F2729" s="139"/>
      <c r="G2729" s="136">
        <v>23757021</v>
      </c>
      <c r="H2729" s="136">
        <v>3</v>
      </c>
      <c r="J2729" s="136" t="s">
        <v>8367</v>
      </c>
    </row>
    <row r="2730" spans="1:20" s="136" customFormat="1" ht="13.6" x14ac:dyDescent="0.2">
      <c r="A2730" s="136" t="s">
        <v>11068</v>
      </c>
      <c r="B2730" s="147">
        <v>18121</v>
      </c>
      <c r="C2730" s="138" t="s">
        <v>11171</v>
      </c>
      <c r="D2730" s="138" t="s">
        <v>11171</v>
      </c>
      <c r="E2730" s="137" t="s">
        <v>8366</v>
      </c>
      <c r="F2730" s="139"/>
      <c r="G2730" s="136">
        <v>16054831.999999998</v>
      </c>
      <c r="H2730" s="136">
        <v>3</v>
      </c>
      <c r="J2730" s="136" t="s">
        <v>8367</v>
      </c>
    </row>
    <row r="2731" spans="1:20" s="136" customFormat="1" ht="13.6" x14ac:dyDescent="0.2">
      <c r="A2731" s="136" t="s">
        <v>11068</v>
      </c>
      <c r="B2731" s="147">
        <v>18122</v>
      </c>
      <c r="C2731" s="138" t="s">
        <v>11172</v>
      </c>
      <c r="D2731" s="138" t="s">
        <v>11172</v>
      </c>
      <c r="E2731" s="137" t="s">
        <v>8366</v>
      </c>
      <c r="F2731" s="139"/>
      <c r="G2731" s="136">
        <v>447526900</v>
      </c>
      <c r="H2731" s="136">
        <v>2</v>
      </c>
      <c r="J2731" s="136" t="s">
        <v>8367</v>
      </c>
    </row>
    <row r="2732" spans="1:20" s="136" customFormat="1" ht="13.6" x14ac:dyDescent="0.2">
      <c r="A2732" s="136" t="s">
        <v>11068</v>
      </c>
      <c r="B2732" s="147">
        <v>18123</v>
      </c>
      <c r="C2732" s="138" t="s">
        <v>11173</v>
      </c>
      <c r="D2732" s="138" t="s">
        <v>11173</v>
      </c>
      <c r="E2732" s="137" t="s">
        <v>8366</v>
      </c>
      <c r="F2732" s="139"/>
      <c r="G2732" s="136">
        <v>63283185</v>
      </c>
      <c r="H2732" s="136">
        <v>3</v>
      </c>
      <c r="J2732" s="136" t="s">
        <v>8367</v>
      </c>
    </row>
    <row r="2733" spans="1:20" s="136" customFormat="1" ht="13.6" x14ac:dyDescent="0.2">
      <c r="A2733" s="136" t="s">
        <v>11068</v>
      </c>
      <c r="B2733" s="147">
        <v>18124</v>
      </c>
      <c r="C2733" s="138" t="s">
        <v>11174</v>
      </c>
      <c r="D2733" s="138" t="s">
        <v>11174</v>
      </c>
      <c r="E2733" s="137" t="s">
        <v>8366</v>
      </c>
      <c r="F2733" s="139"/>
      <c r="G2733" s="136">
        <v>36876786</v>
      </c>
      <c r="H2733" s="136">
        <v>3</v>
      </c>
      <c r="J2733" s="136" t="s">
        <v>8456</v>
      </c>
    </row>
    <row r="2734" spans="1:20" s="136" customFormat="1" ht="13.6" x14ac:dyDescent="0.2">
      <c r="A2734" s="136" t="s">
        <v>11068</v>
      </c>
      <c r="B2734" s="147">
        <v>18126</v>
      </c>
      <c r="C2734" s="138" t="s">
        <v>11175</v>
      </c>
      <c r="D2734" s="138" t="s">
        <v>11175</v>
      </c>
      <c r="E2734" s="137" t="s">
        <v>8366</v>
      </c>
      <c r="F2734" s="139"/>
      <c r="G2734" s="136">
        <v>25424661</v>
      </c>
      <c r="H2734" s="136">
        <v>3</v>
      </c>
      <c r="J2734" s="136" t="s">
        <v>8367</v>
      </c>
      <c r="R2734" s="136" t="s">
        <v>11072</v>
      </c>
      <c r="S2734" s="136" t="s">
        <v>8367</v>
      </c>
      <c r="T2734" s="136" t="s">
        <v>11073</v>
      </c>
    </row>
    <row r="2735" spans="1:20" s="136" customFormat="1" ht="13.6" x14ac:dyDescent="0.2">
      <c r="A2735" s="136" t="s">
        <v>11068</v>
      </c>
      <c r="B2735" s="147">
        <v>18127</v>
      </c>
      <c r="C2735" s="138" t="s">
        <v>11176</v>
      </c>
      <c r="D2735" s="138" t="s">
        <v>11176</v>
      </c>
      <c r="E2735" s="137" t="s">
        <v>8366</v>
      </c>
      <c r="F2735" s="139"/>
      <c r="G2735" s="136">
        <v>4889417</v>
      </c>
      <c r="H2735" s="136">
        <v>1</v>
      </c>
      <c r="J2735" s="136" t="s">
        <v>8367</v>
      </c>
      <c r="O2735" s="136" t="s">
        <v>11089</v>
      </c>
      <c r="P2735" s="136" t="s">
        <v>8456</v>
      </c>
      <c r="Q2735" s="136" t="s">
        <v>11073</v>
      </c>
      <c r="R2735" s="136" t="s">
        <v>11072</v>
      </c>
      <c r="S2735" s="136" t="s">
        <v>8367</v>
      </c>
      <c r="T2735" s="136" t="s">
        <v>11073</v>
      </c>
    </row>
    <row r="2736" spans="1:20" s="136" customFormat="1" ht="13.6" x14ac:dyDescent="0.2">
      <c r="A2736" s="136" t="s">
        <v>11068</v>
      </c>
      <c r="B2736" s="147">
        <v>18128</v>
      </c>
      <c r="C2736" s="138" t="s">
        <v>11177</v>
      </c>
      <c r="D2736" s="138" t="s">
        <v>11177</v>
      </c>
      <c r="E2736" s="137" t="s">
        <v>8366</v>
      </c>
      <c r="F2736" s="139"/>
      <c r="G2736" s="136">
        <v>7810700.0000000009</v>
      </c>
      <c r="H2736" s="136">
        <v>3</v>
      </c>
      <c r="J2736" s="136" t="s">
        <v>8367</v>
      </c>
    </row>
    <row r="2737" spans="1:20" s="136" customFormat="1" ht="13.6" x14ac:dyDescent="0.2">
      <c r="A2737" s="136" t="s">
        <v>11068</v>
      </c>
      <c r="B2737" s="147">
        <v>18132</v>
      </c>
      <c r="C2737" s="138" t="s">
        <v>11178</v>
      </c>
      <c r="D2737" s="138" t="s">
        <v>11178</v>
      </c>
      <c r="E2737" s="137" t="s">
        <v>8366</v>
      </c>
      <c r="F2737" s="139"/>
      <c r="G2737" s="136">
        <v>113112868.99999999</v>
      </c>
      <c r="H2737" s="136">
        <v>3</v>
      </c>
      <c r="J2737" s="136" t="s">
        <v>8367</v>
      </c>
    </row>
    <row r="2738" spans="1:20" s="136" customFormat="1" ht="13.6" x14ac:dyDescent="0.2">
      <c r="A2738" s="136" t="s">
        <v>11068</v>
      </c>
      <c r="B2738" s="147">
        <v>18133</v>
      </c>
      <c r="C2738" s="138" t="s">
        <v>11179</v>
      </c>
      <c r="D2738" s="138" t="s">
        <v>11179</v>
      </c>
      <c r="E2738" s="137" t="s">
        <v>8366</v>
      </c>
      <c r="F2738" s="139"/>
      <c r="G2738" s="136">
        <v>21470112</v>
      </c>
      <c r="H2738" s="136">
        <v>3</v>
      </c>
      <c r="J2738" s="136" t="s">
        <v>8456</v>
      </c>
    </row>
    <row r="2739" spans="1:20" s="136" customFormat="1" ht="13.6" x14ac:dyDescent="0.2">
      <c r="A2739" s="136" t="s">
        <v>11068</v>
      </c>
      <c r="B2739" s="147">
        <v>18134</v>
      </c>
      <c r="C2739" s="138" t="s">
        <v>11180</v>
      </c>
      <c r="D2739" s="138" t="s">
        <v>11180</v>
      </c>
      <c r="E2739" s="137" t="s">
        <v>8366</v>
      </c>
      <c r="F2739" s="139"/>
      <c r="G2739" s="136">
        <v>88917631</v>
      </c>
      <c r="H2739" s="136">
        <v>1</v>
      </c>
      <c r="J2739" s="136" t="s">
        <v>8367</v>
      </c>
      <c r="O2739" s="136" t="s">
        <v>11089</v>
      </c>
      <c r="P2739" s="136" t="s">
        <v>8456</v>
      </c>
      <c r="Q2739" s="136" t="s">
        <v>11073</v>
      </c>
      <c r="R2739" s="136" t="s">
        <v>11072</v>
      </c>
      <c r="S2739" s="136" t="s">
        <v>8367</v>
      </c>
      <c r="T2739" s="136" t="s">
        <v>11073</v>
      </c>
    </row>
    <row r="2740" spans="1:20" s="136" customFormat="1" ht="13.6" x14ac:dyDescent="0.2">
      <c r="A2740" s="136" t="s">
        <v>11068</v>
      </c>
      <c r="B2740" s="147">
        <v>18135</v>
      </c>
      <c r="C2740" s="138" t="s">
        <v>11181</v>
      </c>
      <c r="D2740" s="138" t="s">
        <v>11181</v>
      </c>
      <c r="E2740" s="137" t="s">
        <v>8366</v>
      </c>
      <c r="F2740" s="139"/>
      <c r="G2740" s="136">
        <v>253916122</v>
      </c>
      <c r="H2740" s="136">
        <v>3</v>
      </c>
      <c r="J2740" s="136" t="s">
        <v>8367</v>
      </c>
    </row>
    <row r="2741" spans="1:20" s="136" customFormat="1" ht="13.6" x14ac:dyDescent="0.2">
      <c r="A2741" s="136" t="s">
        <v>11068</v>
      </c>
      <c r="B2741" s="147">
        <v>18136</v>
      </c>
      <c r="C2741" s="138" t="s">
        <v>11182</v>
      </c>
      <c r="D2741" s="138" t="s">
        <v>11182</v>
      </c>
      <c r="E2741" s="137" t="s">
        <v>8366</v>
      </c>
      <c r="F2741" s="139"/>
      <c r="G2741" s="136">
        <v>87728700.000000015</v>
      </c>
      <c r="H2741" s="136">
        <v>3</v>
      </c>
      <c r="J2741" s="136" t="s">
        <v>8367</v>
      </c>
    </row>
    <row r="2742" spans="1:20" s="136" customFormat="1" ht="13.6" x14ac:dyDescent="0.2">
      <c r="A2742" s="136" t="s">
        <v>11068</v>
      </c>
      <c r="B2742" s="147">
        <v>18137</v>
      </c>
      <c r="C2742" s="138" t="s">
        <v>11183</v>
      </c>
      <c r="D2742" s="138" t="s">
        <v>11183</v>
      </c>
      <c r="E2742" s="137" t="s">
        <v>8366</v>
      </c>
      <c r="F2742" s="139"/>
      <c r="G2742" s="136">
        <v>75167758</v>
      </c>
      <c r="H2742" s="136">
        <v>3</v>
      </c>
      <c r="J2742" s="136" t="s">
        <v>8367</v>
      </c>
    </row>
    <row r="2743" spans="1:20" s="136" customFormat="1" ht="13.6" x14ac:dyDescent="0.2">
      <c r="A2743" s="136" t="s">
        <v>11068</v>
      </c>
      <c r="B2743" s="147">
        <v>18138</v>
      </c>
      <c r="C2743" s="138" t="s">
        <v>11184</v>
      </c>
      <c r="D2743" s="138" t="s">
        <v>11184</v>
      </c>
      <c r="E2743" s="137" t="s">
        <v>8366</v>
      </c>
      <c r="F2743" s="139"/>
      <c r="G2743" s="136">
        <v>48163700</v>
      </c>
      <c r="H2743" s="136">
        <v>3</v>
      </c>
      <c r="J2743" s="136" t="s">
        <v>8367</v>
      </c>
    </row>
    <row r="2744" spans="1:20" s="136" customFormat="1" ht="13.6" x14ac:dyDescent="0.2">
      <c r="A2744" s="136" t="s">
        <v>11068</v>
      </c>
      <c r="B2744" s="147">
        <v>18140</v>
      </c>
      <c r="C2744" s="138" t="s">
        <v>11185</v>
      </c>
      <c r="D2744" s="138" t="s">
        <v>11185</v>
      </c>
      <c r="E2744" s="137" t="s">
        <v>8366</v>
      </c>
      <c r="F2744" s="139"/>
      <c r="G2744" s="136">
        <v>103310900</v>
      </c>
      <c r="H2744" s="136">
        <v>2</v>
      </c>
      <c r="J2744" s="136" t="s">
        <v>8456</v>
      </c>
    </row>
    <row r="2745" spans="1:20" s="136" customFormat="1" ht="13.6" x14ac:dyDescent="0.2">
      <c r="A2745" s="136" t="s">
        <v>11068</v>
      </c>
      <c r="B2745" s="147">
        <v>18141</v>
      </c>
      <c r="C2745" s="138" t="s">
        <v>11186</v>
      </c>
      <c r="D2745" s="138" t="s">
        <v>11186</v>
      </c>
      <c r="E2745" s="137" t="s">
        <v>8366</v>
      </c>
      <c r="F2745" s="139"/>
      <c r="G2745" s="136">
        <v>71699891</v>
      </c>
      <c r="H2745" s="136">
        <v>3</v>
      </c>
      <c r="J2745" s="136" t="s">
        <v>8367</v>
      </c>
    </row>
    <row r="2746" spans="1:20" s="136" customFormat="1" ht="13.6" x14ac:dyDescent="0.2">
      <c r="A2746" s="136" t="s">
        <v>11068</v>
      </c>
      <c r="B2746" s="147">
        <v>18143</v>
      </c>
      <c r="C2746" s="138" t="s">
        <v>11187</v>
      </c>
      <c r="D2746" s="138" t="s">
        <v>11187</v>
      </c>
      <c r="E2746" s="137" t="s">
        <v>8366</v>
      </c>
      <c r="F2746" s="139"/>
      <c r="G2746" s="136">
        <v>30925161</v>
      </c>
      <c r="H2746" s="136">
        <v>3</v>
      </c>
      <c r="J2746" s="136" t="s">
        <v>8367</v>
      </c>
      <c r="R2746" s="136" t="s">
        <v>11072</v>
      </c>
      <c r="S2746" s="136" t="s">
        <v>8456</v>
      </c>
      <c r="T2746" s="136" t="s">
        <v>11073</v>
      </c>
    </row>
    <row r="2747" spans="1:20" s="136" customFormat="1" ht="13.6" x14ac:dyDescent="0.2">
      <c r="A2747" s="136" t="s">
        <v>11068</v>
      </c>
      <c r="B2747" s="147">
        <v>18144</v>
      </c>
      <c r="C2747" s="138" t="s">
        <v>11188</v>
      </c>
      <c r="D2747" s="138" t="s">
        <v>11188</v>
      </c>
      <c r="E2747" s="137" t="s">
        <v>8366</v>
      </c>
      <c r="F2747" s="139"/>
      <c r="G2747" s="136">
        <v>11181103</v>
      </c>
      <c r="H2747" s="136">
        <v>2</v>
      </c>
      <c r="J2747" s="136" t="s">
        <v>8367</v>
      </c>
      <c r="R2747" s="136" t="s">
        <v>11072</v>
      </c>
      <c r="S2747" s="136" t="s">
        <v>8367</v>
      </c>
      <c r="T2747" s="136" t="s">
        <v>11073</v>
      </c>
    </row>
    <row r="2748" spans="1:20" s="136" customFormat="1" ht="13.6" x14ac:dyDescent="0.2">
      <c r="A2748" s="136" t="s">
        <v>11068</v>
      </c>
      <c r="B2748" s="147">
        <v>18145</v>
      </c>
      <c r="C2748" s="138" t="s">
        <v>11189</v>
      </c>
      <c r="D2748" s="138" t="s">
        <v>11189</v>
      </c>
      <c r="E2748" s="137" t="s">
        <v>8366</v>
      </c>
      <c r="F2748" s="139"/>
      <c r="G2748" s="136">
        <v>6953900</v>
      </c>
      <c r="H2748" s="136">
        <v>1</v>
      </c>
      <c r="J2748" s="136" t="s">
        <v>8367</v>
      </c>
      <c r="O2748" s="136" t="s">
        <v>11089</v>
      </c>
      <c r="P2748" s="136" t="s">
        <v>8456</v>
      </c>
      <c r="Q2748" s="136" t="s">
        <v>11073</v>
      </c>
      <c r="R2748" s="136" t="s">
        <v>11072</v>
      </c>
      <c r="S2748" s="136" t="s">
        <v>8367</v>
      </c>
      <c r="T2748" s="136" t="s">
        <v>11073</v>
      </c>
    </row>
    <row r="2749" spans="1:20" s="136" customFormat="1" ht="13.6" x14ac:dyDescent="0.2">
      <c r="A2749" s="136" t="s">
        <v>11068</v>
      </c>
      <c r="B2749" s="147">
        <v>18146</v>
      </c>
      <c r="C2749" s="138" t="s">
        <v>11190</v>
      </c>
      <c r="D2749" s="138" t="s">
        <v>11190</v>
      </c>
      <c r="E2749" s="137" t="s">
        <v>8366</v>
      </c>
      <c r="F2749" s="139"/>
      <c r="G2749" s="136">
        <v>324657400</v>
      </c>
      <c r="H2749" s="136">
        <v>3</v>
      </c>
      <c r="J2749" s="136" t="s">
        <v>8367</v>
      </c>
    </row>
    <row r="2750" spans="1:20" s="136" customFormat="1" ht="13.6" x14ac:dyDescent="0.2">
      <c r="A2750" s="136" t="s">
        <v>11068</v>
      </c>
      <c r="B2750" s="147">
        <v>18147</v>
      </c>
      <c r="C2750" s="138" t="s">
        <v>11191</v>
      </c>
      <c r="D2750" s="138" t="s">
        <v>11191</v>
      </c>
      <c r="E2750" s="137" t="s">
        <v>8366</v>
      </c>
      <c r="F2750" s="139"/>
      <c r="G2750" s="136">
        <v>134139100</v>
      </c>
      <c r="H2750" s="136">
        <v>3</v>
      </c>
      <c r="J2750" s="136" t="s">
        <v>8367</v>
      </c>
    </row>
    <row r="2751" spans="1:20" s="136" customFormat="1" ht="13.6" x14ac:dyDescent="0.2">
      <c r="A2751" s="136" t="s">
        <v>11068</v>
      </c>
      <c r="B2751" s="147">
        <v>18148</v>
      </c>
      <c r="C2751" s="138" t="s">
        <v>11192</v>
      </c>
      <c r="D2751" s="138" t="s">
        <v>11192</v>
      </c>
      <c r="E2751" s="137" t="s">
        <v>8366</v>
      </c>
      <c r="F2751" s="139"/>
      <c r="G2751" s="136">
        <v>57470159</v>
      </c>
      <c r="H2751" s="136">
        <v>3</v>
      </c>
      <c r="J2751" s="136" t="s">
        <v>8367</v>
      </c>
    </row>
    <row r="2752" spans="1:20" s="136" customFormat="1" ht="13.6" x14ac:dyDescent="0.2">
      <c r="A2752" s="136" t="s">
        <v>11068</v>
      </c>
      <c r="B2752" s="147">
        <v>18149</v>
      </c>
      <c r="C2752" s="138" t="s">
        <v>11193</v>
      </c>
      <c r="D2752" s="138" t="s">
        <v>11193</v>
      </c>
      <c r="E2752" s="137" t="s">
        <v>8366</v>
      </c>
      <c r="F2752" s="139"/>
      <c r="G2752" s="136">
        <v>24596200</v>
      </c>
      <c r="H2752" s="136">
        <v>2</v>
      </c>
      <c r="J2752" s="136" t="s">
        <v>8367</v>
      </c>
      <c r="R2752" s="136" t="s">
        <v>11072</v>
      </c>
      <c r="S2752" s="136" t="s">
        <v>8367</v>
      </c>
      <c r="T2752" s="136" t="s">
        <v>11073</v>
      </c>
    </row>
    <row r="2753" spans="1:20" s="136" customFormat="1" ht="13.6" x14ac:dyDescent="0.2">
      <c r="A2753" s="136" t="s">
        <v>11068</v>
      </c>
      <c r="B2753" s="147">
        <v>18150</v>
      </c>
      <c r="C2753" s="138" t="s">
        <v>11194</v>
      </c>
      <c r="D2753" s="138" t="s">
        <v>11194</v>
      </c>
      <c r="E2753" s="137" t="s">
        <v>8366</v>
      </c>
      <c r="F2753" s="139"/>
      <c r="G2753" s="136">
        <v>89147500</v>
      </c>
      <c r="H2753" s="136">
        <v>2</v>
      </c>
      <c r="J2753" s="136" t="s">
        <v>8367</v>
      </c>
      <c r="R2753" s="136" t="s">
        <v>11072</v>
      </c>
      <c r="S2753" s="136" t="s">
        <v>8367</v>
      </c>
      <c r="T2753" s="136" t="s">
        <v>11073</v>
      </c>
    </row>
    <row r="2754" spans="1:20" s="136" customFormat="1" ht="13.6" x14ac:dyDescent="0.2">
      <c r="A2754" s="136" t="s">
        <v>11068</v>
      </c>
      <c r="B2754" s="147">
        <v>18151</v>
      </c>
      <c r="C2754" s="138" t="s">
        <v>11195</v>
      </c>
      <c r="D2754" s="138" t="s">
        <v>11195</v>
      </c>
      <c r="E2754" s="137" t="s">
        <v>8366</v>
      </c>
      <c r="F2754" s="139"/>
      <c r="G2754" s="136">
        <v>17471745</v>
      </c>
      <c r="H2754" s="136">
        <v>3</v>
      </c>
      <c r="J2754" s="136" t="s">
        <v>8367</v>
      </c>
    </row>
    <row r="2755" spans="1:20" s="136" customFormat="1" ht="13.6" x14ac:dyDescent="0.2">
      <c r="A2755" s="136" t="s">
        <v>11068</v>
      </c>
      <c r="B2755" s="147">
        <v>18152</v>
      </c>
      <c r="C2755" s="138" t="s">
        <v>11196</v>
      </c>
      <c r="D2755" s="138" t="s">
        <v>11196</v>
      </c>
      <c r="E2755" s="137" t="s">
        <v>8366</v>
      </c>
      <c r="F2755" s="139"/>
      <c r="G2755" s="136">
        <v>136900500</v>
      </c>
      <c r="H2755" s="136">
        <v>3</v>
      </c>
      <c r="J2755" s="136" t="s">
        <v>8367</v>
      </c>
    </row>
    <row r="2756" spans="1:20" s="136" customFormat="1" ht="13.6" x14ac:dyDescent="0.2">
      <c r="A2756" s="136" t="s">
        <v>11068</v>
      </c>
      <c r="B2756" s="147">
        <v>18153</v>
      </c>
      <c r="C2756" s="138" t="s">
        <v>11197</v>
      </c>
      <c r="D2756" s="138" t="s">
        <v>11197</v>
      </c>
      <c r="E2756" s="137" t="s">
        <v>8366</v>
      </c>
      <c r="F2756" s="139"/>
      <c r="G2756" s="136">
        <v>10142785</v>
      </c>
      <c r="H2756" s="136">
        <v>1</v>
      </c>
      <c r="J2756" s="136" t="s">
        <v>8367</v>
      </c>
      <c r="O2756" s="136" t="s">
        <v>11089</v>
      </c>
      <c r="P2756" s="136" t="s">
        <v>8456</v>
      </c>
      <c r="Q2756" s="136" t="s">
        <v>11073</v>
      </c>
      <c r="R2756" s="136" t="s">
        <v>11072</v>
      </c>
      <c r="S2756" s="136" t="s">
        <v>8367</v>
      </c>
      <c r="T2756" s="136" t="s">
        <v>11073</v>
      </c>
    </row>
    <row r="2757" spans="1:20" s="136" customFormat="1" ht="13.6" x14ac:dyDescent="0.2">
      <c r="A2757" s="136" t="s">
        <v>11068</v>
      </c>
      <c r="B2757" s="147">
        <v>18154</v>
      </c>
      <c r="C2757" s="138" t="s">
        <v>11198</v>
      </c>
      <c r="D2757" s="138" t="s">
        <v>11198</v>
      </c>
      <c r="E2757" s="137" t="s">
        <v>8366</v>
      </c>
      <c r="F2757" s="139"/>
      <c r="G2757" s="136">
        <v>101285614</v>
      </c>
      <c r="H2757" s="136">
        <v>3</v>
      </c>
      <c r="J2757" s="136" t="s">
        <v>8367</v>
      </c>
    </row>
    <row r="2758" spans="1:20" s="136" customFormat="1" ht="13.6" x14ac:dyDescent="0.2">
      <c r="A2758" s="136" t="s">
        <v>11068</v>
      </c>
      <c r="B2758" s="147">
        <v>18157</v>
      </c>
      <c r="C2758" s="138" t="s">
        <v>11199</v>
      </c>
      <c r="D2758" s="138" t="s">
        <v>11199</v>
      </c>
      <c r="E2758" s="137" t="s">
        <v>8366</v>
      </c>
      <c r="F2758" s="139"/>
      <c r="G2758" s="136">
        <v>13991605</v>
      </c>
      <c r="H2758" s="136">
        <v>3</v>
      </c>
      <c r="J2758" s="136" t="s">
        <v>8367</v>
      </c>
      <c r="R2758" s="136" t="s">
        <v>11072</v>
      </c>
      <c r="S2758" s="136" t="s">
        <v>8367</v>
      </c>
      <c r="T2758" s="136" t="s">
        <v>11073</v>
      </c>
    </row>
    <row r="2759" spans="1:20" s="136" customFormat="1" ht="13.6" x14ac:dyDescent="0.2">
      <c r="A2759" s="136" t="s">
        <v>11068</v>
      </c>
      <c r="B2759" s="147">
        <v>18158</v>
      </c>
      <c r="C2759" s="138" t="s">
        <v>11200</v>
      </c>
      <c r="D2759" s="138" t="s">
        <v>11200</v>
      </c>
      <c r="E2759" s="137" t="s">
        <v>8366</v>
      </c>
      <c r="F2759" s="139"/>
      <c r="G2759" s="136">
        <v>92938500</v>
      </c>
      <c r="H2759" s="136">
        <v>2</v>
      </c>
      <c r="J2759" s="136" t="s">
        <v>8367</v>
      </c>
      <c r="R2759" s="136" t="s">
        <v>11072</v>
      </c>
      <c r="S2759" s="136" t="s">
        <v>8367</v>
      </c>
      <c r="T2759" s="136" t="s">
        <v>11073</v>
      </c>
    </row>
    <row r="2760" spans="1:20" s="136" customFormat="1" ht="13.6" x14ac:dyDescent="0.2">
      <c r="A2760" s="136" t="s">
        <v>11068</v>
      </c>
      <c r="B2760" s="147">
        <v>18159</v>
      </c>
      <c r="C2760" s="138" t="s">
        <v>11201</v>
      </c>
      <c r="D2760" s="138" t="s">
        <v>11201</v>
      </c>
      <c r="E2760" s="137" t="s">
        <v>8366</v>
      </c>
      <c r="F2760" s="139"/>
      <c r="G2760" s="136">
        <v>125722300</v>
      </c>
      <c r="H2760" s="136">
        <v>3</v>
      </c>
      <c r="J2760" s="136" t="s">
        <v>8367</v>
      </c>
    </row>
    <row r="2761" spans="1:20" s="136" customFormat="1" ht="13.6" x14ac:dyDescent="0.2">
      <c r="A2761" s="136" t="s">
        <v>11068</v>
      </c>
      <c r="B2761" s="147">
        <v>18161</v>
      </c>
      <c r="C2761" s="138" t="s">
        <v>11202</v>
      </c>
      <c r="D2761" s="138" t="s">
        <v>11202</v>
      </c>
      <c r="E2761" s="137" t="s">
        <v>8366</v>
      </c>
      <c r="F2761" s="139"/>
      <c r="G2761" s="136">
        <v>5377075</v>
      </c>
      <c r="H2761" s="136">
        <v>3</v>
      </c>
      <c r="J2761" s="136" t="s">
        <v>8367</v>
      </c>
    </row>
    <row r="2762" spans="1:20" s="136" customFormat="1" ht="13.6" x14ac:dyDescent="0.2">
      <c r="A2762" s="136" t="s">
        <v>11068</v>
      </c>
      <c r="B2762" s="147">
        <v>18162</v>
      </c>
      <c r="C2762" s="138" t="s">
        <v>11203</v>
      </c>
      <c r="D2762" s="138" t="s">
        <v>11203</v>
      </c>
      <c r="E2762" s="137" t="s">
        <v>8366</v>
      </c>
      <c r="F2762" s="139"/>
      <c r="G2762" s="136">
        <v>26498500</v>
      </c>
      <c r="H2762" s="136">
        <v>3</v>
      </c>
      <c r="J2762" s="136" t="s">
        <v>8456</v>
      </c>
    </row>
    <row r="2763" spans="1:20" s="136" customFormat="1" ht="13.6" x14ac:dyDescent="0.2">
      <c r="A2763" s="136" t="s">
        <v>11068</v>
      </c>
      <c r="B2763" s="147">
        <v>18163</v>
      </c>
      <c r="C2763" s="138" t="s">
        <v>11204</v>
      </c>
      <c r="D2763" s="138" t="s">
        <v>11204</v>
      </c>
      <c r="E2763" s="137" t="s">
        <v>8366</v>
      </c>
      <c r="F2763" s="139"/>
      <c r="G2763" s="136">
        <v>20827977</v>
      </c>
      <c r="H2763" s="136">
        <v>3</v>
      </c>
      <c r="J2763" s="136" t="s">
        <v>8367</v>
      </c>
    </row>
    <row r="2764" spans="1:20" s="136" customFormat="1" ht="13.6" x14ac:dyDescent="0.2">
      <c r="A2764" s="136" t="s">
        <v>11068</v>
      </c>
      <c r="B2764" s="147">
        <v>18164</v>
      </c>
      <c r="C2764" s="138" t="s">
        <v>11205</v>
      </c>
      <c r="D2764" s="138" t="s">
        <v>11205</v>
      </c>
      <c r="E2764" s="137" t="s">
        <v>8366</v>
      </c>
      <c r="F2764" s="139"/>
      <c r="G2764" s="136">
        <v>523390000</v>
      </c>
      <c r="H2764" s="136">
        <v>3</v>
      </c>
      <c r="J2764" s="136" t="s">
        <v>8367</v>
      </c>
    </row>
    <row r="2765" spans="1:20" s="136" customFormat="1" ht="13.6" x14ac:dyDescent="0.2">
      <c r="A2765" s="136" t="s">
        <v>11068</v>
      </c>
      <c r="B2765" s="147">
        <v>18165</v>
      </c>
      <c r="C2765" s="138" t="s">
        <v>11206</v>
      </c>
      <c r="D2765" s="138" t="s">
        <v>11206</v>
      </c>
      <c r="E2765" s="137" t="s">
        <v>8366</v>
      </c>
      <c r="F2765" s="139"/>
      <c r="G2765" s="136">
        <v>6330885</v>
      </c>
      <c r="H2765" s="136">
        <v>1</v>
      </c>
      <c r="J2765" s="136" t="s">
        <v>8367</v>
      </c>
      <c r="O2765" s="136" t="s">
        <v>11089</v>
      </c>
      <c r="P2765" s="136" t="s">
        <v>8456</v>
      </c>
      <c r="Q2765" s="136" t="s">
        <v>11073</v>
      </c>
      <c r="R2765" s="136" t="s">
        <v>11072</v>
      </c>
      <c r="S2765" s="136" t="s">
        <v>8367</v>
      </c>
      <c r="T2765" s="136" t="s">
        <v>11073</v>
      </c>
    </row>
    <row r="2766" spans="1:20" s="136" customFormat="1" ht="13.6" x14ac:dyDescent="0.2">
      <c r="A2766" s="136" t="s">
        <v>11068</v>
      </c>
      <c r="B2766" s="147">
        <v>18167</v>
      </c>
      <c r="C2766" s="138" t="s">
        <v>11207</v>
      </c>
      <c r="D2766" s="138" t="s">
        <v>11207</v>
      </c>
      <c r="E2766" s="137" t="s">
        <v>8366</v>
      </c>
      <c r="F2766" s="139"/>
      <c r="G2766" s="136">
        <v>21420000</v>
      </c>
      <c r="H2766" s="136">
        <v>3</v>
      </c>
      <c r="J2766" s="136" t="s">
        <v>8367</v>
      </c>
    </row>
    <row r="2767" spans="1:20" s="136" customFormat="1" ht="13.6" x14ac:dyDescent="0.2">
      <c r="A2767" s="136" t="s">
        <v>11068</v>
      </c>
      <c r="B2767" s="147">
        <v>18168</v>
      </c>
      <c r="C2767" s="138" t="s">
        <v>11208</v>
      </c>
      <c r="D2767" s="138" t="s">
        <v>11208</v>
      </c>
      <c r="E2767" s="137" t="s">
        <v>8366</v>
      </c>
      <c r="F2767" s="139"/>
      <c r="G2767" s="136">
        <v>66494090</v>
      </c>
      <c r="H2767" s="136">
        <v>3</v>
      </c>
      <c r="J2767" s="136" t="s">
        <v>8367</v>
      </c>
      <c r="R2767" s="136" t="s">
        <v>11072</v>
      </c>
      <c r="S2767" s="136" t="s">
        <v>8367</v>
      </c>
      <c r="T2767" s="136" t="s">
        <v>11073</v>
      </c>
    </row>
    <row r="2768" spans="1:20" s="136" customFormat="1" ht="13.6" x14ac:dyDescent="0.2">
      <c r="A2768" s="136" t="s">
        <v>11068</v>
      </c>
      <c r="B2768" s="147">
        <v>18170</v>
      </c>
      <c r="C2768" s="138" t="s">
        <v>11209</v>
      </c>
      <c r="D2768" s="138" t="s">
        <v>11209</v>
      </c>
      <c r="E2768" s="137" t="s">
        <v>8366</v>
      </c>
      <c r="F2768" s="139"/>
      <c r="G2768" s="136">
        <v>28549674</v>
      </c>
      <c r="H2768" s="136">
        <v>3</v>
      </c>
      <c r="J2768" s="136" t="s">
        <v>8456</v>
      </c>
    </row>
    <row r="2769" spans="1:20" s="136" customFormat="1" ht="13.6" x14ac:dyDescent="0.2">
      <c r="A2769" s="136" t="s">
        <v>11068</v>
      </c>
      <c r="B2769" s="147">
        <v>18171</v>
      </c>
      <c r="C2769" s="138" t="s">
        <v>11210</v>
      </c>
      <c r="D2769" s="138" t="s">
        <v>11210</v>
      </c>
      <c r="E2769" s="137" t="s">
        <v>8366</v>
      </c>
      <c r="F2769" s="139"/>
      <c r="G2769" s="136">
        <v>84346008</v>
      </c>
      <c r="H2769" s="136">
        <v>3</v>
      </c>
      <c r="J2769" s="136" t="s">
        <v>8367</v>
      </c>
    </row>
    <row r="2770" spans="1:20" s="136" customFormat="1" ht="13.6" x14ac:dyDescent="0.2">
      <c r="A2770" s="136" t="s">
        <v>11068</v>
      </c>
      <c r="B2770" s="147">
        <v>18173</v>
      </c>
      <c r="C2770" s="138" t="s">
        <v>11211</v>
      </c>
      <c r="D2770" s="138" t="s">
        <v>11211</v>
      </c>
      <c r="E2770" s="137" t="s">
        <v>8366</v>
      </c>
      <c r="F2770" s="139"/>
      <c r="G2770" s="136">
        <v>34908276</v>
      </c>
      <c r="H2770" s="136">
        <v>2</v>
      </c>
      <c r="J2770" s="136" t="s">
        <v>8456</v>
      </c>
    </row>
    <row r="2771" spans="1:20" s="136" customFormat="1" ht="13.6" x14ac:dyDescent="0.2">
      <c r="A2771" s="136" t="s">
        <v>11068</v>
      </c>
      <c r="B2771" s="147">
        <v>18174</v>
      </c>
      <c r="C2771" s="138" t="s">
        <v>11212</v>
      </c>
      <c r="D2771" s="138" t="s">
        <v>11212</v>
      </c>
      <c r="E2771" s="137" t="s">
        <v>8366</v>
      </c>
      <c r="F2771" s="139"/>
      <c r="G2771" s="136">
        <v>16894277</v>
      </c>
      <c r="H2771" s="136">
        <v>3</v>
      </c>
      <c r="J2771" s="136" t="s">
        <v>8367</v>
      </c>
    </row>
    <row r="2772" spans="1:20" s="136" customFormat="1" ht="13.6" x14ac:dyDescent="0.2">
      <c r="A2772" s="136" t="s">
        <v>11068</v>
      </c>
      <c r="B2772" s="147">
        <v>18175</v>
      </c>
      <c r="C2772" s="138" t="s">
        <v>11213</v>
      </c>
      <c r="D2772" s="138" t="s">
        <v>11213</v>
      </c>
      <c r="E2772" s="137" t="s">
        <v>8366</v>
      </c>
      <c r="F2772" s="139"/>
      <c r="G2772" s="136">
        <v>38298200</v>
      </c>
      <c r="H2772" s="136">
        <v>2</v>
      </c>
      <c r="J2772" s="136" t="s">
        <v>8367</v>
      </c>
      <c r="R2772" s="136" t="s">
        <v>11072</v>
      </c>
      <c r="S2772" s="136" t="s">
        <v>8367</v>
      </c>
      <c r="T2772" s="136" t="s">
        <v>11073</v>
      </c>
    </row>
    <row r="2773" spans="1:20" s="136" customFormat="1" ht="13.6" x14ac:dyDescent="0.2">
      <c r="A2773" s="136" t="s">
        <v>11068</v>
      </c>
      <c r="B2773" s="147">
        <v>18176</v>
      </c>
      <c r="C2773" s="138" t="s">
        <v>11214</v>
      </c>
      <c r="D2773" s="138" t="s">
        <v>11214</v>
      </c>
      <c r="E2773" s="137" t="s">
        <v>8366</v>
      </c>
      <c r="F2773" s="139"/>
      <c r="G2773" s="136">
        <v>14161701</v>
      </c>
      <c r="H2773" s="136">
        <v>3</v>
      </c>
      <c r="J2773" s="136" t="s">
        <v>8367</v>
      </c>
    </row>
    <row r="2774" spans="1:20" s="136" customFormat="1" ht="13.6" x14ac:dyDescent="0.2">
      <c r="A2774" s="136" t="s">
        <v>11068</v>
      </c>
      <c r="B2774" s="147">
        <v>18177</v>
      </c>
      <c r="C2774" s="138" t="s">
        <v>11215</v>
      </c>
      <c r="D2774" s="138" t="s">
        <v>11215</v>
      </c>
      <c r="E2774" s="137" t="s">
        <v>8366</v>
      </c>
      <c r="F2774" s="139"/>
      <c r="G2774" s="136">
        <v>34332300</v>
      </c>
      <c r="H2774" s="136">
        <v>3</v>
      </c>
      <c r="J2774" s="136" t="s">
        <v>8456</v>
      </c>
    </row>
    <row r="2775" spans="1:20" s="136" customFormat="1" ht="13.6" x14ac:dyDescent="0.2">
      <c r="A2775" s="136" t="s">
        <v>11068</v>
      </c>
      <c r="B2775" s="147">
        <v>18178</v>
      </c>
      <c r="C2775" s="138" t="s">
        <v>11216</v>
      </c>
      <c r="D2775" s="138" t="s">
        <v>11216</v>
      </c>
      <c r="E2775" s="137" t="s">
        <v>8366</v>
      </c>
      <c r="F2775" s="139"/>
      <c r="G2775" s="136">
        <v>15187507</v>
      </c>
      <c r="H2775" s="136">
        <v>3</v>
      </c>
      <c r="J2775" s="136" t="s">
        <v>8367</v>
      </c>
    </row>
    <row r="2776" spans="1:20" s="136" customFormat="1" ht="13.6" x14ac:dyDescent="0.2">
      <c r="A2776" s="136" t="s">
        <v>11068</v>
      </c>
      <c r="B2776" s="147">
        <v>18179</v>
      </c>
      <c r="C2776" s="138" t="s">
        <v>11217</v>
      </c>
      <c r="D2776" s="138" t="s">
        <v>11217</v>
      </c>
      <c r="E2776" s="137" t="s">
        <v>8366</v>
      </c>
      <c r="F2776" s="139"/>
      <c r="G2776" s="136">
        <v>51433000</v>
      </c>
      <c r="H2776" s="136">
        <v>3</v>
      </c>
      <c r="J2776" s="136" t="s">
        <v>8367</v>
      </c>
    </row>
    <row r="2777" spans="1:20" s="136" customFormat="1" ht="13.6" x14ac:dyDescent="0.2">
      <c r="A2777" s="136" t="s">
        <v>11068</v>
      </c>
      <c r="B2777" s="147">
        <v>18180</v>
      </c>
      <c r="C2777" s="138" t="s">
        <v>11218</v>
      </c>
      <c r="D2777" s="138" t="s">
        <v>11218</v>
      </c>
      <c r="E2777" s="137" t="s">
        <v>8366</v>
      </c>
      <c r="F2777" s="139"/>
      <c r="G2777" s="136">
        <v>90960155</v>
      </c>
      <c r="H2777" s="136">
        <v>3</v>
      </c>
      <c r="J2777" s="136" t="s">
        <v>8367</v>
      </c>
    </row>
    <row r="2778" spans="1:20" s="136" customFormat="1" ht="13.6" x14ac:dyDescent="0.2">
      <c r="A2778" s="136" t="s">
        <v>11068</v>
      </c>
      <c r="B2778" s="147">
        <v>18181</v>
      </c>
      <c r="C2778" s="138" t="s">
        <v>11219</v>
      </c>
      <c r="D2778" s="138" t="s">
        <v>11219</v>
      </c>
      <c r="E2778" s="137" t="s">
        <v>8366</v>
      </c>
      <c r="F2778" s="139"/>
      <c r="G2778" s="136">
        <v>55583774.999999993</v>
      </c>
      <c r="H2778" s="136">
        <v>3</v>
      </c>
      <c r="J2778" s="136" t="s">
        <v>8367</v>
      </c>
    </row>
    <row r="2779" spans="1:20" s="136" customFormat="1" ht="13.6" x14ac:dyDescent="0.2">
      <c r="A2779" s="136" t="s">
        <v>11068</v>
      </c>
      <c r="B2779" s="147">
        <v>18182</v>
      </c>
      <c r="C2779" s="138" t="s">
        <v>11220</v>
      </c>
      <c r="D2779" s="138" t="s">
        <v>11220</v>
      </c>
      <c r="E2779" s="137" t="s">
        <v>8366</v>
      </c>
      <c r="F2779" s="139"/>
      <c r="G2779" s="136">
        <v>66960631.999999993</v>
      </c>
      <c r="H2779" s="136">
        <v>3</v>
      </c>
      <c r="J2779" s="136" t="s">
        <v>8367</v>
      </c>
    </row>
    <row r="2780" spans="1:20" s="136" customFormat="1" ht="13.6" x14ac:dyDescent="0.2">
      <c r="A2780" s="136" t="s">
        <v>11068</v>
      </c>
      <c r="B2780" s="147">
        <v>18183</v>
      </c>
      <c r="C2780" s="138" t="s">
        <v>11221</v>
      </c>
      <c r="D2780" s="138" t="s">
        <v>11221</v>
      </c>
      <c r="E2780" s="137" t="s">
        <v>8366</v>
      </c>
      <c r="F2780" s="139"/>
      <c r="G2780" s="136">
        <v>58565993</v>
      </c>
      <c r="H2780" s="136">
        <v>3</v>
      </c>
      <c r="J2780" s="136" t="s">
        <v>8367</v>
      </c>
    </row>
    <row r="2781" spans="1:20" s="136" customFormat="1" ht="13.6" x14ac:dyDescent="0.2">
      <c r="A2781" s="136" t="s">
        <v>11068</v>
      </c>
      <c r="B2781" s="147">
        <v>18184</v>
      </c>
      <c r="C2781" s="138" t="s">
        <v>11222</v>
      </c>
      <c r="D2781" s="138" t="s">
        <v>11222</v>
      </c>
      <c r="E2781" s="137" t="s">
        <v>8366</v>
      </c>
      <c r="F2781" s="139"/>
      <c r="G2781" s="136">
        <v>79110180</v>
      </c>
      <c r="H2781" s="136">
        <v>3</v>
      </c>
      <c r="J2781" s="136" t="s">
        <v>8367</v>
      </c>
    </row>
    <row r="2782" spans="1:20" s="136" customFormat="1" ht="13.6" x14ac:dyDescent="0.2">
      <c r="A2782" s="136" t="s">
        <v>11068</v>
      </c>
      <c r="B2782" s="147">
        <v>18185</v>
      </c>
      <c r="C2782" s="138" t="s">
        <v>11223</v>
      </c>
      <c r="D2782" s="138" t="s">
        <v>11223</v>
      </c>
      <c r="E2782" s="137" t="s">
        <v>8366</v>
      </c>
      <c r="F2782" s="139"/>
      <c r="G2782" s="136">
        <v>42437015</v>
      </c>
      <c r="H2782" s="136">
        <v>3</v>
      </c>
      <c r="J2782" s="136" t="s">
        <v>8367</v>
      </c>
    </row>
    <row r="2783" spans="1:20" s="136" customFormat="1" ht="13.6" x14ac:dyDescent="0.2">
      <c r="A2783" s="136" t="s">
        <v>11068</v>
      </c>
      <c r="B2783" s="147">
        <v>18187</v>
      </c>
      <c r="C2783" s="138" t="s">
        <v>11224</v>
      </c>
      <c r="D2783" s="138" t="s">
        <v>11224</v>
      </c>
      <c r="E2783" s="137" t="s">
        <v>8366</v>
      </c>
      <c r="F2783" s="139"/>
      <c r="G2783" s="136">
        <v>66893400</v>
      </c>
      <c r="H2783" s="136">
        <v>3</v>
      </c>
      <c r="J2783" s="136" t="s">
        <v>8367</v>
      </c>
    </row>
    <row r="2784" spans="1:20" s="136" customFormat="1" ht="13.6" x14ac:dyDescent="0.2">
      <c r="A2784" s="136" t="s">
        <v>11068</v>
      </c>
      <c r="B2784" s="147">
        <v>18188</v>
      </c>
      <c r="C2784" s="138" t="s">
        <v>11225</v>
      </c>
      <c r="D2784" s="138" t="s">
        <v>11225</v>
      </c>
      <c r="E2784" s="137" t="s">
        <v>8366</v>
      </c>
      <c r="F2784" s="139"/>
      <c r="G2784" s="136">
        <v>11170100</v>
      </c>
      <c r="H2784" s="136">
        <v>3</v>
      </c>
      <c r="J2784" s="136" t="s">
        <v>8367</v>
      </c>
    </row>
    <row r="2785" spans="1:20" s="136" customFormat="1" ht="13.6" x14ac:dyDescent="0.2">
      <c r="A2785" s="136" t="s">
        <v>11068</v>
      </c>
      <c r="B2785" s="147">
        <v>18189</v>
      </c>
      <c r="C2785" s="138" t="s">
        <v>11226</v>
      </c>
      <c r="D2785" s="138" t="s">
        <v>11226</v>
      </c>
      <c r="E2785" s="137" t="s">
        <v>8366</v>
      </c>
      <c r="F2785" s="139"/>
      <c r="G2785" s="136">
        <v>12998544</v>
      </c>
      <c r="H2785" s="136">
        <v>3</v>
      </c>
      <c r="J2785" s="136" t="s">
        <v>8367</v>
      </c>
      <c r="R2785" s="136" t="s">
        <v>11072</v>
      </c>
      <c r="S2785" s="136" t="s">
        <v>8367</v>
      </c>
      <c r="T2785" s="136" t="s">
        <v>11073</v>
      </c>
    </row>
    <row r="2786" spans="1:20" s="136" customFormat="1" ht="13.6" x14ac:dyDescent="0.2">
      <c r="A2786" s="136" t="s">
        <v>11068</v>
      </c>
      <c r="B2786" s="147">
        <v>18192</v>
      </c>
      <c r="C2786" s="138" t="s">
        <v>11227</v>
      </c>
      <c r="D2786" s="138" t="s">
        <v>11227</v>
      </c>
      <c r="E2786" s="137" t="s">
        <v>8366</v>
      </c>
      <c r="F2786" s="139"/>
      <c r="G2786" s="136">
        <v>70606800</v>
      </c>
      <c r="H2786" s="136">
        <v>3</v>
      </c>
      <c r="J2786" s="136" t="s">
        <v>8367</v>
      </c>
    </row>
    <row r="2787" spans="1:20" s="136" customFormat="1" ht="13.6" x14ac:dyDescent="0.2">
      <c r="A2787" s="136" t="s">
        <v>11068</v>
      </c>
      <c r="B2787" s="147">
        <v>18193</v>
      </c>
      <c r="C2787" s="138" t="s">
        <v>11228</v>
      </c>
      <c r="D2787" s="138" t="s">
        <v>11228</v>
      </c>
      <c r="E2787" s="137" t="s">
        <v>8366</v>
      </c>
      <c r="F2787" s="139"/>
      <c r="G2787" s="136">
        <v>20108400</v>
      </c>
      <c r="H2787" s="136">
        <v>1</v>
      </c>
      <c r="J2787" s="136" t="s">
        <v>8367</v>
      </c>
      <c r="O2787" s="136" t="s">
        <v>11089</v>
      </c>
      <c r="P2787" s="136" t="s">
        <v>8456</v>
      </c>
      <c r="Q2787" s="136" t="s">
        <v>11073</v>
      </c>
      <c r="R2787" s="136" t="s">
        <v>11072</v>
      </c>
      <c r="S2787" s="136" t="s">
        <v>8367</v>
      </c>
      <c r="T2787" s="136" t="s">
        <v>11073</v>
      </c>
    </row>
    <row r="2788" spans="1:20" s="136" customFormat="1" ht="13.6" x14ac:dyDescent="0.2">
      <c r="A2788" s="136" t="s">
        <v>11068</v>
      </c>
      <c r="B2788" s="147">
        <v>18194</v>
      </c>
      <c r="C2788" s="138" t="s">
        <v>11229</v>
      </c>
      <c r="D2788" s="138" t="s">
        <v>11229</v>
      </c>
      <c r="E2788" s="137" t="s">
        <v>8366</v>
      </c>
      <c r="F2788" s="139"/>
      <c r="G2788" s="136">
        <v>102118958</v>
      </c>
      <c r="H2788" s="136">
        <v>3</v>
      </c>
      <c r="J2788" s="136" t="s">
        <v>8367</v>
      </c>
    </row>
    <row r="2789" spans="1:20" s="136" customFormat="1" ht="13.6" x14ac:dyDescent="0.2">
      <c r="A2789" s="136" t="s">
        <v>11068</v>
      </c>
      <c r="B2789" s="147">
        <v>18901</v>
      </c>
      <c r="C2789" s="138" t="s">
        <v>11230</v>
      </c>
      <c r="D2789" s="138" t="s">
        <v>11230</v>
      </c>
      <c r="E2789" s="137" t="s">
        <v>8366</v>
      </c>
      <c r="F2789" s="139"/>
      <c r="G2789" s="136">
        <v>25588096</v>
      </c>
      <c r="H2789" s="136">
        <v>3</v>
      </c>
      <c r="J2789" s="136" t="s">
        <v>8367</v>
      </c>
    </row>
    <row r="2790" spans="1:20" s="136" customFormat="1" ht="13.6" x14ac:dyDescent="0.2">
      <c r="A2790" s="136" t="s">
        <v>11068</v>
      </c>
      <c r="B2790" s="147">
        <v>18902</v>
      </c>
      <c r="C2790" s="138" t="s">
        <v>11231</v>
      </c>
      <c r="D2790" s="138" t="s">
        <v>11231</v>
      </c>
      <c r="E2790" s="137" t="s">
        <v>8366</v>
      </c>
      <c r="F2790" s="139"/>
      <c r="G2790" s="136">
        <v>25841398</v>
      </c>
      <c r="H2790" s="136">
        <v>3</v>
      </c>
      <c r="J2790" s="136" t="s">
        <v>8367</v>
      </c>
    </row>
    <row r="2791" spans="1:20" s="136" customFormat="1" ht="13.6" x14ac:dyDescent="0.2">
      <c r="A2791" s="136" t="s">
        <v>11068</v>
      </c>
      <c r="B2791" s="147">
        <v>18903</v>
      </c>
      <c r="C2791" s="138" t="s">
        <v>11232</v>
      </c>
      <c r="D2791" s="138" t="s">
        <v>11232</v>
      </c>
      <c r="E2791" s="137" t="s">
        <v>8366</v>
      </c>
      <c r="F2791" s="139"/>
      <c r="G2791" s="136">
        <v>77314807</v>
      </c>
      <c r="H2791" s="136">
        <v>3</v>
      </c>
      <c r="J2791" s="136" t="s">
        <v>8367</v>
      </c>
    </row>
    <row r="2792" spans="1:20" s="136" customFormat="1" ht="13.6" x14ac:dyDescent="0.2">
      <c r="A2792" s="136" t="s">
        <v>11068</v>
      </c>
      <c r="B2792" s="147">
        <v>18904</v>
      </c>
      <c r="C2792" s="138" t="s">
        <v>11233</v>
      </c>
      <c r="D2792" s="138" t="s">
        <v>11233</v>
      </c>
      <c r="E2792" s="137" t="s">
        <v>8366</v>
      </c>
      <c r="F2792" s="139"/>
      <c r="G2792" s="136">
        <v>68534873</v>
      </c>
      <c r="H2792" s="136">
        <v>3</v>
      </c>
      <c r="J2792" s="136" t="s">
        <v>8367</v>
      </c>
    </row>
    <row r="2793" spans="1:20" s="136" customFormat="1" ht="13.6" x14ac:dyDescent="0.2">
      <c r="A2793" s="136" t="s">
        <v>11068</v>
      </c>
      <c r="B2793" s="147">
        <v>18905</v>
      </c>
      <c r="C2793" s="138" t="s">
        <v>11234</v>
      </c>
      <c r="D2793" s="138" t="s">
        <v>11234</v>
      </c>
      <c r="E2793" s="137" t="s">
        <v>8366</v>
      </c>
      <c r="F2793" s="139"/>
      <c r="G2793" s="136">
        <v>39062800</v>
      </c>
      <c r="H2793" s="136">
        <v>1</v>
      </c>
      <c r="J2793" s="136" t="s">
        <v>8367</v>
      </c>
      <c r="O2793" s="136" t="s">
        <v>11089</v>
      </c>
      <c r="P2793" s="136" t="s">
        <v>8456</v>
      </c>
      <c r="Q2793" s="136" t="s">
        <v>11073</v>
      </c>
      <c r="R2793" s="136" t="s">
        <v>11072</v>
      </c>
      <c r="S2793" s="136" t="s">
        <v>8367</v>
      </c>
      <c r="T2793" s="136" t="s">
        <v>11073</v>
      </c>
    </row>
    <row r="2794" spans="1:20" s="136" customFormat="1" ht="13.6" x14ac:dyDescent="0.2">
      <c r="A2794" s="136" t="s">
        <v>11068</v>
      </c>
      <c r="B2794" s="147">
        <v>18906</v>
      </c>
      <c r="C2794" s="138" t="s">
        <v>11235</v>
      </c>
      <c r="D2794" s="138" t="s">
        <v>11235</v>
      </c>
      <c r="E2794" s="137" t="s">
        <v>8366</v>
      </c>
      <c r="F2794" s="139"/>
      <c r="G2794" s="136">
        <v>89319003</v>
      </c>
      <c r="H2794" s="136">
        <v>3</v>
      </c>
      <c r="J2794" s="136" t="s">
        <v>8367</v>
      </c>
    </row>
    <row r="2795" spans="1:20" s="136" customFormat="1" ht="13.6" x14ac:dyDescent="0.2">
      <c r="A2795" s="136" t="s">
        <v>11068</v>
      </c>
      <c r="B2795" s="147">
        <v>18907</v>
      </c>
      <c r="C2795" s="138" t="s">
        <v>11236</v>
      </c>
      <c r="D2795" s="138" t="s">
        <v>11236</v>
      </c>
      <c r="E2795" s="137" t="s">
        <v>8366</v>
      </c>
      <c r="F2795" s="139"/>
      <c r="G2795" s="136">
        <v>108682958.99999999</v>
      </c>
      <c r="H2795" s="136">
        <v>3</v>
      </c>
      <c r="J2795" s="136" t="s">
        <v>8367</v>
      </c>
    </row>
    <row r="2796" spans="1:20" s="136" customFormat="1" ht="13.6" x14ac:dyDescent="0.2">
      <c r="A2796" s="136" t="s">
        <v>11068</v>
      </c>
      <c r="B2796" s="147">
        <v>18908</v>
      </c>
      <c r="C2796" s="138" t="s">
        <v>11237</v>
      </c>
      <c r="D2796" s="138" t="s">
        <v>11237</v>
      </c>
      <c r="E2796" s="137" t="s">
        <v>8366</v>
      </c>
      <c r="F2796" s="139"/>
      <c r="G2796" s="136">
        <v>20180391</v>
      </c>
      <c r="H2796" s="136">
        <v>3</v>
      </c>
      <c r="J2796" s="136" t="s">
        <v>8367</v>
      </c>
    </row>
    <row r="2797" spans="1:20" s="136" customFormat="1" ht="13.6" x14ac:dyDescent="0.2">
      <c r="A2797" s="136" t="s">
        <v>11068</v>
      </c>
      <c r="B2797" s="147">
        <v>18909</v>
      </c>
      <c r="C2797" s="138" t="s">
        <v>11238</v>
      </c>
      <c r="D2797" s="138" t="s">
        <v>11238</v>
      </c>
      <c r="E2797" s="137" t="s">
        <v>8366</v>
      </c>
      <c r="F2797" s="139"/>
      <c r="G2797" s="136">
        <v>38675300</v>
      </c>
      <c r="H2797" s="136">
        <v>3</v>
      </c>
      <c r="J2797" s="136" t="s">
        <v>8367</v>
      </c>
    </row>
    <row r="2798" spans="1:20" s="136" customFormat="1" ht="13.6" x14ac:dyDescent="0.2">
      <c r="A2798" s="136" t="s">
        <v>11068</v>
      </c>
      <c r="B2798" s="147">
        <v>18910</v>
      </c>
      <c r="C2798" s="138" t="s">
        <v>11239</v>
      </c>
      <c r="D2798" s="138" t="s">
        <v>11239</v>
      </c>
      <c r="E2798" s="137" t="s">
        <v>8366</v>
      </c>
      <c r="F2798" s="139"/>
      <c r="G2798" s="136">
        <v>38010926</v>
      </c>
      <c r="H2798" s="136">
        <v>3</v>
      </c>
      <c r="J2798" s="136" t="s">
        <v>8367</v>
      </c>
    </row>
    <row r="2799" spans="1:20" s="136" customFormat="1" ht="13.6" x14ac:dyDescent="0.2">
      <c r="A2799" s="136" t="s">
        <v>11068</v>
      </c>
      <c r="B2799" s="147">
        <v>18911</v>
      </c>
      <c r="C2799" s="138" t="s">
        <v>11240</v>
      </c>
      <c r="D2799" s="138" t="s">
        <v>11240</v>
      </c>
      <c r="E2799" s="137" t="s">
        <v>8366</v>
      </c>
      <c r="F2799" s="139"/>
      <c r="G2799" s="136">
        <v>13994800</v>
      </c>
      <c r="H2799" s="136">
        <v>2</v>
      </c>
      <c r="J2799" s="136" t="s">
        <v>8367</v>
      </c>
      <c r="R2799" s="136" t="s">
        <v>11072</v>
      </c>
      <c r="S2799" s="136" t="s">
        <v>8367</v>
      </c>
      <c r="T2799" s="136" t="s">
        <v>11073</v>
      </c>
    </row>
    <row r="2800" spans="1:20" s="136" customFormat="1" ht="13.6" x14ac:dyDescent="0.2">
      <c r="A2800" s="136" t="s">
        <v>11068</v>
      </c>
      <c r="B2800" s="147">
        <v>18912</v>
      </c>
      <c r="C2800" s="138" t="s">
        <v>11241</v>
      </c>
      <c r="D2800" s="138" t="s">
        <v>11241</v>
      </c>
      <c r="E2800" s="137" t="s">
        <v>8366</v>
      </c>
      <c r="F2800" s="139"/>
      <c r="G2800" s="136">
        <v>96608259.999999985</v>
      </c>
      <c r="H2800" s="136">
        <v>3</v>
      </c>
      <c r="J2800" s="136" t="s">
        <v>8367</v>
      </c>
    </row>
    <row r="2801" spans="1:10" s="136" customFormat="1" ht="13.6" x14ac:dyDescent="0.2">
      <c r="A2801" s="136" t="s">
        <v>11068</v>
      </c>
      <c r="B2801" s="147">
        <v>18913</v>
      </c>
      <c r="C2801" s="138" t="s">
        <v>11242</v>
      </c>
      <c r="D2801" s="138" t="s">
        <v>11242</v>
      </c>
      <c r="E2801" s="137" t="s">
        <v>8366</v>
      </c>
      <c r="F2801" s="139"/>
      <c r="G2801" s="136">
        <v>11339166</v>
      </c>
      <c r="H2801" s="136">
        <v>3</v>
      </c>
      <c r="J2801" s="136" t="s">
        <v>8367</v>
      </c>
    </row>
    <row r="2802" spans="1:10" s="136" customFormat="1" ht="13.6" x14ac:dyDescent="0.2">
      <c r="A2802" s="136" t="s">
        <v>11068</v>
      </c>
      <c r="B2802" s="147">
        <v>18914</v>
      </c>
      <c r="C2802" s="138" t="s">
        <v>11243</v>
      </c>
      <c r="D2802" s="138" t="s">
        <v>11243</v>
      </c>
      <c r="E2802" s="137" t="s">
        <v>8366</v>
      </c>
      <c r="F2802" s="139"/>
      <c r="G2802" s="136">
        <v>5530700.0000000009</v>
      </c>
      <c r="H2802" s="136">
        <v>3</v>
      </c>
      <c r="J2802" s="136" t="s">
        <v>8367</v>
      </c>
    </row>
    <row r="2803" spans="1:10" s="136" customFormat="1" ht="13.6" x14ac:dyDescent="0.2">
      <c r="A2803" s="136" t="s">
        <v>11068</v>
      </c>
      <c r="B2803" s="147">
        <v>18915</v>
      </c>
      <c r="C2803" s="138" t="s">
        <v>11244</v>
      </c>
      <c r="D2803" s="138" t="s">
        <v>11244</v>
      </c>
      <c r="E2803" s="137" t="s">
        <v>8366</v>
      </c>
      <c r="F2803" s="139"/>
      <c r="G2803" s="136">
        <v>48684900</v>
      </c>
      <c r="H2803" s="136">
        <v>3</v>
      </c>
      <c r="J2803" s="136" t="s">
        <v>8367</v>
      </c>
    </row>
    <row r="2804" spans="1:10" s="136" customFormat="1" ht="13.6" x14ac:dyDescent="0.2">
      <c r="A2804" s="136" t="s">
        <v>11068</v>
      </c>
      <c r="B2804" s="147">
        <v>18916</v>
      </c>
      <c r="C2804" s="138" t="s">
        <v>11245</v>
      </c>
      <c r="D2804" s="138" t="s">
        <v>11245</v>
      </c>
      <c r="E2804" s="137" t="s">
        <v>8366</v>
      </c>
      <c r="F2804" s="139"/>
      <c r="G2804" s="136">
        <v>6474900</v>
      </c>
      <c r="H2804" s="136">
        <v>3</v>
      </c>
      <c r="J2804" s="136" t="s">
        <v>8456</v>
      </c>
    </row>
    <row r="2805" spans="1:10" s="136" customFormat="1" ht="13.6" x14ac:dyDescent="0.2">
      <c r="A2805" s="136" t="s">
        <v>11246</v>
      </c>
      <c r="B2805" s="147">
        <v>19001</v>
      </c>
      <c r="C2805" s="138" t="s">
        <v>16993</v>
      </c>
      <c r="D2805" s="138" t="s">
        <v>16993</v>
      </c>
      <c r="E2805" s="137" t="s">
        <v>8366</v>
      </c>
      <c r="F2805" s="139"/>
      <c r="G2805" s="136">
        <v>36083026</v>
      </c>
      <c r="H2805" s="136">
        <v>3</v>
      </c>
      <c r="J2805" s="136" t="s">
        <v>8367</v>
      </c>
    </row>
    <row r="2806" spans="1:10" s="136" customFormat="1" ht="13.6" x14ac:dyDescent="0.2">
      <c r="A2806" s="136" t="s">
        <v>11246</v>
      </c>
      <c r="B2806" s="147">
        <v>19002</v>
      </c>
      <c r="C2806" s="138" t="s">
        <v>11247</v>
      </c>
      <c r="D2806" s="138" t="s">
        <v>11247</v>
      </c>
      <c r="E2806" s="137" t="s">
        <v>8366</v>
      </c>
      <c r="F2806" s="139"/>
      <c r="G2806" s="136">
        <v>51395956</v>
      </c>
      <c r="H2806" s="136">
        <v>3</v>
      </c>
      <c r="J2806" s="136" t="s">
        <v>8367</v>
      </c>
    </row>
    <row r="2807" spans="1:10" s="136" customFormat="1" ht="13.6" x14ac:dyDescent="0.2">
      <c r="A2807" s="136" t="s">
        <v>11246</v>
      </c>
      <c r="B2807" s="147">
        <v>19003</v>
      </c>
      <c r="C2807" s="138" t="s">
        <v>11248</v>
      </c>
      <c r="D2807" s="138" t="s">
        <v>11248</v>
      </c>
      <c r="E2807" s="137" t="s">
        <v>8366</v>
      </c>
      <c r="F2807" s="139"/>
      <c r="G2807" s="136">
        <v>32660386</v>
      </c>
      <c r="H2807" s="136">
        <v>3</v>
      </c>
      <c r="J2807" s="136" t="s">
        <v>8367</v>
      </c>
    </row>
    <row r="2808" spans="1:10" s="136" customFormat="1" ht="13.6" x14ac:dyDescent="0.2">
      <c r="A2808" s="136" t="s">
        <v>11246</v>
      </c>
      <c r="B2808" s="147">
        <v>19004</v>
      </c>
      <c r="C2808" s="138" t="s">
        <v>11249</v>
      </c>
      <c r="D2808" s="138" t="s">
        <v>11249</v>
      </c>
      <c r="E2808" s="137" t="s">
        <v>8366</v>
      </c>
      <c r="F2808" s="139"/>
      <c r="G2808" s="136">
        <v>19495534</v>
      </c>
      <c r="H2808" s="136">
        <v>3</v>
      </c>
      <c r="J2808" s="136" t="s">
        <v>8367</v>
      </c>
    </row>
    <row r="2809" spans="1:10" s="136" customFormat="1" ht="13.6" x14ac:dyDescent="0.2">
      <c r="A2809" s="136" t="s">
        <v>11246</v>
      </c>
      <c r="B2809" s="147">
        <v>19005</v>
      </c>
      <c r="C2809" s="138" t="s">
        <v>11250</v>
      </c>
      <c r="D2809" s="138" t="s">
        <v>11250</v>
      </c>
      <c r="E2809" s="137" t="s">
        <v>8366</v>
      </c>
      <c r="F2809" s="139"/>
      <c r="G2809" s="136">
        <v>22144369</v>
      </c>
      <c r="H2809" s="136">
        <v>3</v>
      </c>
      <c r="J2809" s="136" t="s">
        <v>8367</v>
      </c>
    </row>
    <row r="2810" spans="1:10" s="136" customFormat="1" ht="13.6" x14ac:dyDescent="0.2">
      <c r="A2810" s="136" t="s">
        <v>11246</v>
      </c>
      <c r="B2810" s="147">
        <v>19006</v>
      </c>
      <c r="C2810" s="138" t="s">
        <v>11251</v>
      </c>
      <c r="D2810" s="138" t="s">
        <v>11251</v>
      </c>
      <c r="E2810" s="137" t="s">
        <v>8366</v>
      </c>
      <c r="F2810" s="139"/>
      <c r="G2810" s="136">
        <v>53322052.999999993</v>
      </c>
      <c r="H2810" s="136">
        <v>3</v>
      </c>
      <c r="J2810" s="136" t="s">
        <v>8367</v>
      </c>
    </row>
    <row r="2811" spans="1:10" s="136" customFormat="1" ht="13.6" x14ac:dyDescent="0.2">
      <c r="A2811" s="136" t="s">
        <v>11246</v>
      </c>
      <c r="B2811" s="147">
        <v>19007</v>
      </c>
      <c r="C2811" s="138" t="s">
        <v>11252</v>
      </c>
      <c r="D2811" s="138" t="s">
        <v>11252</v>
      </c>
      <c r="E2811" s="137" t="s">
        <v>8366</v>
      </c>
      <c r="F2811" s="139"/>
      <c r="G2811" s="136">
        <v>29435710</v>
      </c>
      <c r="H2811" s="136">
        <v>3</v>
      </c>
      <c r="J2811" s="136" t="s">
        <v>8367</v>
      </c>
    </row>
    <row r="2812" spans="1:10" s="136" customFormat="1" ht="13.6" x14ac:dyDescent="0.2">
      <c r="A2812" s="136" t="s">
        <v>11246</v>
      </c>
      <c r="B2812" s="147">
        <v>19008</v>
      </c>
      <c r="C2812" s="138" t="s">
        <v>11253</v>
      </c>
      <c r="D2812" s="138" t="s">
        <v>11253</v>
      </c>
      <c r="E2812" s="137" t="s">
        <v>8366</v>
      </c>
      <c r="F2812" s="139"/>
      <c r="G2812" s="136">
        <v>22905365</v>
      </c>
      <c r="H2812" s="136">
        <v>3</v>
      </c>
      <c r="J2812" s="136" t="s">
        <v>8367</v>
      </c>
    </row>
    <row r="2813" spans="1:10" s="136" customFormat="1" ht="13.6" x14ac:dyDescent="0.2">
      <c r="A2813" s="136" t="s">
        <v>11246</v>
      </c>
      <c r="B2813" s="147">
        <v>19009</v>
      </c>
      <c r="C2813" s="138" t="s">
        <v>11254</v>
      </c>
      <c r="D2813" s="138" t="s">
        <v>11254</v>
      </c>
      <c r="E2813" s="137" t="s">
        <v>8366</v>
      </c>
      <c r="F2813" s="139"/>
      <c r="G2813" s="136">
        <v>61193046.000000007</v>
      </c>
      <c r="H2813" s="136">
        <v>3</v>
      </c>
      <c r="J2813" s="136" t="s">
        <v>8367</v>
      </c>
    </row>
    <row r="2814" spans="1:10" s="136" customFormat="1" ht="13.6" x14ac:dyDescent="0.2">
      <c r="A2814" s="136" t="s">
        <v>11246</v>
      </c>
      <c r="B2814" s="147">
        <v>19010</v>
      </c>
      <c r="C2814" s="138" t="s">
        <v>11255</v>
      </c>
      <c r="D2814" s="138" t="s">
        <v>11255</v>
      </c>
      <c r="E2814" s="137" t="s">
        <v>8366</v>
      </c>
      <c r="F2814" s="139"/>
      <c r="G2814" s="136">
        <v>16656431</v>
      </c>
      <c r="H2814" s="136">
        <v>3</v>
      </c>
      <c r="J2814" s="136" t="s">
        <v>8367</v>
      </c>
    </row>
    <row r="2815" spans="1:10" s="136" customFormat="1" ht="13.6" x14ac:dyDescent="0.2">
      <c r="A2815" s="136" t="s">
        <v>11246</v>
      </c>
      <c r="B2815" s="147">
        <v>19011</v>
      </c>
      <c r="C2815" s="138" t="s">
        <v>11256</v>
      </c>
      <c r="D2815" s="138" t="s">
        <v>11256</v>
      </c>
      <c r="E2815" s="137" t="s">
        <v>8366</v>
      </c>
      <c r="F2815" s="139"/>
      <c r="G2815" s="136">
        <v>113345710</v>
      </c>
      <c r="H2815" s="136">
        <v>3</v>
      </c>
      <c r="J2815" s="136" t="s">
        <v>8367</v>
      </c>
    </row>
    <row r="2816" spans="1:10" s="136" customFormat="1" ht="13.6" x14ac:dyDescent="0.2">
      <c r="A2816" s="136" t="s">
        <v>11246</v>
      </c>
      <c r="B2816" s="147">
        <v>19013</v>
      </c>
      <c r="C2816" s="138" t="s">
        <v>11257</v>
      </c>
      <c r="D2816" s="138" t="s">
        <v>11257</v>
      </c>
      <c r="E2816" s="137" t="s">
        <v>8366</v>
      </c>
      <c r="F2816" s="139"/>
      <c r="G2816" s="136">
        <v>32247406</v>
      </c>
      <c r="H2816" s="136">
        <v>3</v>
      </c>
      <c r="J2816" s="136" t="s">
        <v>8367</v>
      </c>
    </row>
    <row r="2817" spans="1:20" s="136" customFormat="1" ht="13.6" x14ac:dyDescent="0.2">
      <c r="A2817" s="136" t="s">
        <v>11246</v>
      </c>
      <c r="B2817" s="147">
        <v>19015</v>
      </c>
      <c r="C2817" s="138" t="s">
        <v>11258</v>
      </c>
      <c r="D2817" s="138" t="s">
        <v>11258</v>
      </c>
      <c r="E2817" s="137" t="s">
        <v>8366</v>
      </c>
      <c r="F2817" s="139"/>
      <c r="G2817" s="136">
        <v>16062000</v>
      </c>
      <c r="H2817" s="136">
        <v>3</v>
      </c>
      <c r="J2817" s="136" t="s">
        <v>8367</v>
      </c>
    </row>
    <row r="2818" spans="1:20" s="136" customFormat="1" ht="13.6" x14ac:dyDescent="0.2">
      <c r="A2818" s="136" t="s">
        <v>11246</v>
      </c>
      <c r="B2818" s="147">
        <v>19016</v>
      </c>
      <c r="C2818" s="138" t="s">
        <v>11259</v>
      </c>
      <c r="D2818" s="138" t="s">
        <v>11259</v>
      </c>
      <c r="E2818" s="137" t="s">
        <v>8366</v>
      </c>
      <c r="F2818" s="139"/>
      <c r="G2818" s="136">
        <v>23828374</v>
      </c>
      <c r="H2818" s="136">
        <v>3</v>
      </c>
      <c r="J2818" s="136" t="s">
        <v>8367</v>
      </c>
    </row>
    <row r="2819" spans="1:20" s="136" customFormat="1" ht="13.6" x14ac:dyDescent="0.2">
      <c r="A2819" s="136" t="s">
        <v>11246</v>
      </c>
      <c r="B2819" s="147">
        <v>19017</v>
      </c>
      <c r="C2819" s="138" t="s">
        <v>11260</v>
      </c>
      <c r="D2819" s="138" t="s">
        <v>11260</v>
      </c>
      <c r="E2819" s="137" t="s">
        <v>8366</v>
      </c>
      <c r="F2819" s="139"/>
      <c r="G2819" s="136">
        <v>46949915</v>
      </c>
      <c r="H2819" s="136">
        <v>3</v>
      </c>
      <c r="J2819" s="136" t="s">
        <v>8367</v>
      </c>
    </row>
    <row r="2820" spans="1:20" s="136" customFormat="1" ht="13.6" x14ac:dyDescent="0.2">
      <c r="A2820" s="136" t="s">
        <v>11246</v>
      </c>
      <c r="B2820" s="147">
        <v>19018</v>
      </c>
      <c r="C2820" s="138" t="s">
        <v>17092</v>
      </c>
      <c r="D2820" s="138" t="s">
        <v>17092</v>
      </c>
      <c r="E2820" s="137" t="s">
        <v>8366</v>
      </c>
      <c r="F2820" s="139"/>
      <c r="G2820" s="136">
        <v>19263665</v>
      </c>
      <c r="H2820" s="136">
        <v>3</v>
      </c>
      <c r="J2820" s="136" t="s">
        <v>8367</v>
      </c>
    </row>
    <row r="2821" spans="1:20" s="136" customFormat="1" ht="13.6" x14ac:dyDescent="0.2">
      <c r="A2821" s="136" t="s">
        <v>11246</v>
      </c>
      <c r="B2821" s="147">
        <v>19019</v>
      </c>
      <c r="C2821" s="138" t="s">
        <v>11261</v>
      </c>
      <c r="D2821" s="138" t="s">
        <v>11261</v>
      </c>
      <c r="E2821" s="137" t="s">
        <v>8366</v>
      </c>
      <c r="F2821" s="139"/>
      <c r="G2821" s="136">
        <v>10921170</v>
      </c>
      <c r="H2821" s="136">
        <v>3</v>
      </c>
      <c r="J2821" s="136" t="s">
        <v>8367</v>
      </c>
    </row>
    <row r="2822" spans="1:20" s="136" customFormat="1" ht="13.6" x14ac:dyDescent="0.2">
      <c r="A2822" s="136" t="s">
        <v>11246</v>
      </c>
      <c r="B2822" s="147">
        <v>19020</v>
      </c>
      <c r="C2822" s="138" t="s">
        <v>11262</v>
      </c>
      <c r="D2822" s="138" t="s">
        <v>11262</v>
      </c>
      <c r="E2822" s="137" t="s">
        <v>8366</v>
      </c>
      <c r="F2822" s="139"/>
      <c r="G2822" s="136">
        <v>21030488</v>
      </c>
      <c r="H2822" s="136">
        <v>3</v>
      </c>
      <c r="J2822" s="136" t="s">
        <v>8367</v>
      </c>
    </row>
    <row r="2823" spans="1:20" s="136" customFormat="1" ht="13.6" x14ac:dyDescent="0.2">
      <c r="A2823" s="136" t="s">
        <v>11246</v>
      </c>
      <c r="B2823" s="147">
        <v>19021</v>
      </c>
      <c r="C2823" s="138" t="s">
        <v>11263</v>
      </c>
      <c r="D2823" s="138" t="s">
        <v>11263</v>
      </c>
      <c r="E2823" s="137" t="s">
        <v>8366</v>
      </c>
      <c r="F2823" s="139"/>
      <c r="G2823" s="136">
        <v>119416060</v>
      </c>
      <c r="H2823" s="136">
        <v>3</v>
      </c>
      <c r="J2823" s="136" t="s">
        <v>8367</v>
      </c>
    </row>
    <row r="2824" spans="1:20" s="136" customFormat="1" ht="13.6" x14ac:dyDescent="0.2">
      <c r="A2824" s="136" t="s">
        <v>11246</v>
      </c>
      <c r="B2824" s="147">
        <v>19022</v>
      </c>
      <c r="C2824" s="138" t="s">
        <v>11264</v>
      </c>
      <c r="D2824" s="138" t="s">
        <v>11264</v>
      </c>
      <c r="E2824" s="137" t="s">
        <v>8366</v>
      </c>
      <c r="F2824" s="139"/>
      <c r="G2824" s="136">
        <v>44897881</v>
      </c>
      <c r="H2824" s="136">
        <v>3</v>
      </c>
      <c r="J2824" s="136" t="s">
        <v>8367</v>
      </c>
    </row>
    <row r="2825" spans="1:20" s="136" customFormat="1" ht="13.6" x14ac:dyDescent="0.2">
      <c r="A2825" s="136" t="s">
        <v>11246</v>
      </c>
      <c r="B2825" s="147">
        <v>19023</v>
      </c>
      <c r="C2825" s="138" t="s">
        <v>17025</v>
      </c>
      <c r="D2825" s="138" t="s">
        <v>17025</v>
      </c>
      <c r="E2825" s="137" t="s">
        <v>8366</v>
      </c>
      <c r="F2825" s="139"/>
      <c r="G2825" s="136">
        <v>17883416</v>
      </c>
      <c r="H2825" s="136">
        <v>3</v>
      </c>
      <c r="J2825" s="136" t="s">
        <v>8367</v>
      </c>
    </row>
    <row r="2826" spans="1:20" s="136" customFormat="1" ht="13.6" x14ac:dyDescent="0.2">
      <c r="A2826" s="136" t="s">
        <v>11246</v>
      </c>
      <c r="B2826" s="147">
        <v>19024</v>
      </c>
      <c r="C2826" s="138" t="s">
        <v>11265</v>
      </c>
      <c r="D2826" s="138" t="s">
        <v>11265</v>
      </c>
      <c r="E2826" s="137" t="s">
        <v>8366</v>
      </c>
      <c r="F2826" s="139"/>
      <c r="G2826" s="136">
        <v>13649337</v>
      </c>
      <c r="H2826" s="136">
        <v>2</v>
      </c>
      <c r="J2826" s="136" t="s">
        <v>8367</v>
      </c>
      <c r="R2826" s="136" t="s">
        <v>8954</v>
      </c>
      <c r="S2826" s="136" t="s">
        <v>8367</v>
      </c>
      <c r="T2826" s="138" t="s">
        <v>8955</v>
      </c>
    </row>
    <row r="2827" spans="1:20" s="136" customFormat="1" ht="13.6" x14ac:dyDescent="0.2">
      <c r="A2827" s="136" t="s">
        <v>11246</v>
      </c>
      <c r="B2827" s="147">
        <v>19027</v>
      </c>
      <c r="C2827" s="138" t="s">
        <v>11266</v>
      </c>
      <c r="D2827" s="138" t="s">
        <v>11266</v>
      </c>
      <c r="E2827" s="137" t="s">
        <v>8366</v>
      </c>
      <c r="F2827" s="139"/>
      <c r="G2827" s="136">
        <v>93038768</v>
      </c>
      <c r="H2827" s="136">
        <v>3</v>
      </c>
      <c r="J2827" s="136" t="s">
        <v>8367</v>
      </c>
    </row>
    <row r="2828" spans="1:20" s="136" customFormat="1" ht="13.6" x14ac:dyDescent="0.2">
      <c r="A2828" s="136" t="s">
        <v>11246</v>
      </c>
      <c r="B2828" s="147">
        <v>19031</v>
      </c>
      <c r="C2828" s="138" t="s">
        <v>17093</v>
      </c>
      <c r="D2828" s="138" t="s">
        <v>17093</v>
      </c>
      <c r="E2828" s="137" t="s">
        <v>8366</v>
      </c>
      <c r="F2828" s="139"/>
      <c r="G2828" s="136">
        <v>20407546</v>
      </c>
      <c r="H2828" s="136">
        <v>3</v>
      </c>
      <c r="J2828" s="136" t="s">
        <v>8367</v>
      </c>
    </row>
    <row r="2829" spans="1:20" s="136" customFormat="1" ht="13.6" x14ac:dyDescent="0.2">
      <c r="A2829" s="136" t="s">
        <v>11246</v>
      </c>
      <c r="B2829" s="147">
        <v>19032</v>
      </c>
      <c r="C2829" s="138" t="s">
        <v>11267</v>
      </c>
      <c r="D2829" s="138" t="s">
        <v>11267</v>
      </c>
      <c r="E2829" s="137" t="s">
        <v>8366</v>
      </c>
      <c r="F2829" s="139"/>
      <c r="G2829" s="136">
        <v>127219597</v>
      </c>
      <c r="H2829" s="136">
        <v>3</v>
      </c>
      <c r="J2829" s="136" t="s">
        <v>8367</v>
      </c>
    </row>
    <row r="2830" spans="1:20" s="136" customFormat="1" ht="13.6" x14ac:dyDescent="0.2">
      <c r="A2830" s="136" t="s">
        <v>11246</v>
      </c>
      <c r="B2830" s="147">
        <v>19033</v>
      </c>
      <c r="C2830" s="138" t="s">
        <v>11268</v>
      </c>
      <c r="D2830" s="138" t="s">
        <v>11268</v>
      </c>
      <c r="E2830" s="137" t="s">
        <v>8366</v>
      </c>
      <c r="F2830" s="139"/>
      <c r="G2830" s="136">
        <v>25658282</v>
      </c>
      <c r="H2830" s="136">
        <v>3</v>
      </c>
      <c r="J2830" s="136" t="s">
        <v>8367</v>
      </c>
    </row>
    <row r="2831" spans="1:20" s="136" customFormat="1" ht="13.6" x14ac:dyDescent="0.2">
      <c r="A2831" s="136" t="s">
        <v>11246</v>
      </c>
      <c r="B2831" s="147">
        <v>19034</v>
      </c>
      <c r="C2831" s="138" t="s">
        <v>11269</v>
      </c>
      <c r="D2831" s="138" t="s">
        <v>11269</v>
      </c>
      <c r="E2831" s="137" t="s">
        <v>8366</v>
      </c>
      <c r="F2831" s="139"/>
      <c r="G2831" s="136">
        <v>38230105</v>
      </c>
      <c r="H2831" s="136">
        <v>3</v>
      </c>
      <c r="J2831" s="136" t="s">
        <v>8367</v>
      </c>
    </row>
    <row r="2832" spans="1:20" s="136" customFormat="1" ht="13.6" x14ac:dyDescent="0.2">
      <c r="A2832" s="136" t="s">
        <v>11246</v>
      </c>
      <c r="B2832" s="147">
        <v>19036</v>
      </c>
      <c r="C2832" s="138" t="s">
        <v>11270</v>
      </c>
      <c r="D2832" s="138" t="s">
        <v>11270</v>
      </c>
      <c r="E2832" s="137" t="s">
        <v>8366</v>
      </c>
      <c r="F2832" s="139"/>
      <c r="G2832" s="136">
        <v>21360400</v>
      </c>
      <c r="H2832" s="136">
        <v>3</v>
      </c>
      <c r="J2832" s="136" t="s">
        <v>8367</v>
      </c>
    </row>
    <row r="2833" spans="1:20" s="136" customFormat="1" ht="13.6" x14ac:dyDescent="0.2">
      <c r="A2833" s="136" t="s">
        <v>11246</v>
      </c>
      <c r="B2833" s="147">
        <v>19037</v>
      </c>
      <c r="C2833" s="138" t="s">
        <v>17094</v>
      </c>
      <c r="D2833" s="138" t="s">
        <v>17094</v>
      </c>
      <c r="E2833" s="137" t="s">
        <v>8366</v>
      </c>
      <c r="F2833" s="139"/>
      <c r="G2833" s="136">
        <v>34931902</v>
      </c>
      <c r="H2833" s="136">
        <v>3</v>
      </c>
      <c r="J2833" s="136" t="s">
        <v>8367</v>
      </c>
    </row>
    <row r="2834" spans="1:20" s="136" customFormat="1" ht="13.6" x14ac:dyDescent="0.2">
      <c r="A2834" s="136" t="s">
        <v>11246</v>
      </c>
      <c r="B2834" s="147">
        <v>19038</v>
      </c>
      <c r="C2834" s="138" t="s">
        <v>11271</v>
      </c>
      <c r="D2834" s="138" t="s">
        <v>11271</v>
      </c>
      <c r="E2834" s="137" t="s">
        <v>8366</v>
      </c>
      <c r="F2834" s="139"/>
      <c r="G2834" s="136">
        <v>62999164</v>
      </c>
      <c r="H2834" s="136">
        <v>3</v>
      </c>
      <c r="J2834" s="136" t="s">
        <v>8367</v>
      </c>
    </row>
    <row r="2835" spans="1:20" s="136" customFormat="1" ht="13.6" x14ac:dyDescent="0.2">
      <c r="A2835" s="136" t="s">
        <v>11246</v>
      </c>
      <c r="B2835" s="147">
        <v>19039</v>
      </c>
      <c r="C2835" s="138" t="s">
        <v>11272</v>
      </c>
      <c r="D2835" s="138" t="s">
        <v>11272</v>
      </c>
      <c r="E2835" s="137" t="s">
        <v>8366</v>
      </c>
      <c r="F2835" s="139"/>
      <c r="G2835" s="136">
        <v>40671980</v>
      </c>
      <c r="H2835" s="136">
        <v>3</v>
      </c>
      <c r="J2835" s="136" t="s">
        <v>8367</v>
      </c>
    </row>
    <row r="2836" spans="1:20" s="136" customFormat="1" ht="13.6" x14ac:dyDescent="0.2">
      <c r="A2836" s="136" t="s">
        <v>11246</v>
      </c>
      <c r="B2836" s="147">
        <v>19040</v>
      </c>
      <c r="C2836" s="138" t="s">
        <v>11273</v>
      </c>
      <c r="D2836" s="138" t="s">
        <v>11273</v>
      </c>
      <c r="E2836" s="137" t="s">
        <v>8366</v>
      </c>
      <c r="F2836" s="139"/>
      <c r="G2836" s="136">
        <v>77750000</v>
      </c>
      <c r="H2836" s="136">
        <v>3</v>
      </c>
      <c r="J2836" s="136" t="s">
        <v>8367</v>
      </c>
    </row>
    <row r="2837" spans="1:20" s="136" customFormat="1" ht="13.6" x14ac:dyDescent="0.2">
      <c r="A2837" s="136" t="s">
        <v>11246</v>
      </c>
      <c r="B2837" s="147">
        <v>19041</v>
      </c>
      <c r="C2837" s="138" t="s">
        <v>11274</v>
      </c>
      <c r="D2837" s="138" t="s">
        <v>11274</v>
      </c>
      <c r="E2837" s="137" t="s">
        <v>8366</v>
      </c>
      <c r="F2837" s="139"/>
      <c r="G2837" s="136">
        <v>20668717</v>
      </c>
      <c r="H2837" s="136">
        <v>3</v>
      </c>
      <c r="J2837" s="136" t="s">
        <v>8367</v>
      </c>
    </row>
    <row r="2838" spans="1:20" s="136" customFormat="1" ht="13.6" x14ac:dyDescent="0.2">
      <c r="A2838" s="136" t="s">
        <v>11246</v>
      </c>
      <c r="B2838" s="147">
        <v>19042</v>
      </c>
      <c r="C2838" s="138" t="s">
        <v>11275</v>
      </c>
      <c r="D2838" s="138" t="s">
        <v>11275</v>
      </c>
      <c r="E2838" s="137" t="s">
        <v>8366</v>
      </c>
      <c r="F2838" s="139"/>
      <c r="G2838" s="136">
        <v>21347091.999999996</v>
      </c>
      <c r="H2838" s="136">
        <v>3</v>
      </c>
      <c r="J2838" s="136" t="s">
        <v>8367</v>
      </c>
    </row>
    <row r="2839" spans="1:20" s="136" customFormat="1" ht="13.6" x14ac:dyDescent="0.2">
      <c r="A2839" s="136" t="s">
        <v>11246</v>
      </c>
      <c r="B2839" s="147">
        <v>19043</v>
      </c>
      <c r="C2839" s="138" t="s">
        <v>17095</v>
      </c>
      <c r="D2839" s="138" t="s">
        <v>17095</v>
      </c>
      <c r="E2839" s="137" t="s">
        <v>8366</v>
      </c>
      <c r="F2839" s="139"/>
      <c r="G2839" s="136">
        <v>28027900</v>
      </c>
      <c r="H2839" s="136">
        <v>3</v>
      </c>
      <c r="J2839" s="136" t="s">
        <v>8367</v>
      </c>
    </row>
    <row r="2840" spans="1:20" s="136" customFormat="1" ht="13.6" x14ac:dyDescent="0.2">
      <c r="A2840" s="136" t="s">
        <v>11246</v>
      </c>
      <c r="B2840" s="147">
        <v>19044</v>
      </c>
      <c r="C2840" s="138" t="s">
        <v>11276</v>
      </c>
      <c r="D2840" s="138" t="s">
        <v>11276</v>
      </c>
      <c r="E2840" s="137" t="s">
        <v>8366</v>
      </c>
      <c r="F2840" s="139"/>
      <c r="G2840" s="136">
        <v>104282916</v>
      </c>
      <c r="H2840" s="136">
        <v>3</v>
      </c>
      <c r="J2840" s="136" t="s">
        <v>8367</v>
      </c>
    </row>
    <row r="2841" spans="1:20" s="136" customFormat="1" ht="13.6" x14ac:dyDescent="0.2">
      <c r="A2841" s="136" t="s">
        <v>11246</v>
      </c>
      <c r="B2841" s="147">
        <v>19045</v>
      </c>
      <c r="C2841" s="138" t="s">
        <v>17096</v>
      </c>
      <c r="D2841" s="138" t="s">
        <v>17096</v>
      </c>
      <c r="E2841" s="137" t="s">
        <v>8366</v>
      </c>
      <c r="F2841" s="139"/>
      <c r="G2841" s="136">
        <v>52710207</v>
      </c>
      <c r="H2841" s="136">
        <v>3</v>
      </c>
      <c r="J2841" s="136" t="s">
        <v>8367</v>
      </c>
    </row>
    <row r="2842" spans="1:20" s="136" customFormat="1" ht="13.6" x14ac:dyDescent="0.2">
      <c r="A2842" s="136" t="s">
        <v>11246</v>
      </c>
      <c r="B2842" s="147">
        <v>19046</v>
      </c>
      <c r="C2842" s="138" t="s">
        <v>11277</v>
      </c>
      <c r="D2842" s="138" t="s">
        <v>11277</v>
      </c>
      <c r="E2842" s="137" t="s">
        <v>8366</v>
      </c>
      <c r="F2842" s="139"/>
      <c r="G2842" s="136">
        <v>19677170</v>
      </c>
      <c r="H2842" s="136">
        <v>2</v>
      </c>
      <c r="J2842" s="136" t="s">
        <v>8367</v>
      </c>
      <c r="R2842" s="136" t="s">
        <v>8954</v>
      </c>
      <c r="S2842" s="136" t="s">
        <v>8456</v>
      </c>
      <c r="T2842" s="138" t="s">
        <v>8955</v>
      </c>
    </row>
    <row r="2843" spans="1:20" s="136" customFormat="1" ht="13.6" x14ac:dyDescent="0.2">
      <c r="A2843" s="136" t="s">
        <v>11246</v>
      </c>
      <c r="B2843" s="147">
        <v>19047</v>
      </c>
      <c r="C2843" s="138" t="s">
        <v>11278</v>
      </c>
      <c r="D2843" s="138" t="s">
        <v>11278</v>
      </c>
      <c r="E2843" s="137" t="s">
        <v>8366</v>
      </c>
      <c r="F2843" s="139"/>
      <c r="G2843" s="136">
        <v>29740184</v>
      </c>
      <c r="H2843" s="136">
        <v>3</v>
      </c>
      <c r="J2843" s="136" t="s">
        <v>8367</v>
      </c>
    </row>
    <row r="2844" spans="1:20" s="136" customFormat="1" ht="13.6" x14ac:dyDescent="0.2">
      <c r="A2844" s="136" t="s">
        <v>11246</v>
      </c>
      <c r="B2844" s="147">
        <v>19048</v>
      </c>
      <c r="C2844" s="138" t="s">
        <v>11279</v>
      </c>
      <c r="D2844" s="138" t="s">
        <v>11279</v>
      </c>
      <c r="E2844" s="137" t="s">
        <v>8366</v>
      </c>
      <c r="F2844" s="139"/>
      <c r="G2844" s="136">
        <v>28282126</v>
      </c>
      <c r="H2844" s="136">
        <v>3</v>
      </c>
      <c r="J2844" s="136" t="s">
        <v>8367</v>
      </c>
    </row>
    <row r="2845" spans="1:20" s="136" customFormat="1" ht="13.6" x14ac:dyDescent="0.2">
      <c r="A2845" s="136" t="s">
        <v>11246</v>
      </c>
      <c r="B2845" s="147">
        <v>19049</v>
      </c>
      <c r="C2845" s="138" t="s">
        <v>11280</v>
      </c>
      <c r="D2845" s="138" t="s">
        <v>11280</v>
      </c>
      <c r="E2845" s="137" t="s">
        <v>8366</v>
      </c>
      <c r="F2845" s="139"/>
      <c r="G2845" s="136">
        <v>18770001</v>
      </c>
      <c r="H2845" s="136">
        <v>3</v>
      </c>
      <c r="J2845" s="136" t="s">
        <v>8367</v>
      </c>
    </row>
    <row r="2846" spans="1:20" s="136" customFormat="1" ht="13.6" x14ac:dyDescent="0.2">
      <c r="A2846" s="136" t="s">
        <v>11246</v>
      </c>
      <c r="B2846" s="147">
        <v>19050</v>
      </c>
      <c r="C2846" s="138" t="s">
        <v>11281</v>
      </c>
      <c r="D2846" s="138" t="s">
        <v>11281</v>
      </c>
      <c r="E2846" s="137" t="s">
        <v>8366</v>
      </c>
      <c r="F2846" s="139"/>
      <c r="G2846" s="136">
        <v>10680941</v>
      </c>
      <c r="H2846" s="136">
        <v>3</v>
      </c>
      <c r="J2846" s="136" t="s">
        <v>8367</v>
      </c>
    </row>
    <row r="2847" spans="1:20" s="136" customFormat="1" ht="13.6" x14ac:dyDescent="0.2">
      <c r="A2847" s="136" t="s">
        <v>11246</v>
      </c>
      <c r="B2847" s="147">
        <v>19051</v>
      </c>
      <c r="C2847" s="138" t="s">
        <v>11282</v>
      </c>
      <c r="D2847" s="138" t="s">
        <v>11282</v>
      </c>
      <c r="E2847" s="137" t="s">
        <v>8366</v>
      </c>
      <c r="F2847" s="139"/>
      <c r="G2847" s="136">
        <v>35359555</v>
      </c>
      <c r="H2847" s="136">
        <v>3</v>
      </c>
      <c r="J2847" s="136" t="s">
        <v>8367</v>
      </c>
    </row>
    <row r="2848" spans="1:20" s="136" customFormat="1" ht="13.6" x14ac:dyDescent="0.2">
      <c r="A2848" s="136" t="s">
        <v>11246</v>
      </c>
      <c r="B2848" s="147">
        <v>19052</v>
      </c>
      <c r="C2848" s="138" t="s">
        <v>11283</v>
      </c>
      <c r="D2848" s="138" t="s">
        <v>11283</v>
      </c>
      <c r="E2848" s="137" t="s">
        <v>8366</v>
      </c>
      <c r="F2848" s="139"/>
      <c r="G2848" s="136">
        <v>21759712</v>
      </c>
      <c r="H2848" s="136">
        <v>3</v>
      </c>
      <c r="J2848" s="136" t="s">
        <v>8367</v>
      </c>
    </row>
    <row r="2849" spans="1:20" s="136" customFormat="1" ht="13.6" x14ac:dyDescent="0.2">
      <c r="A2849" s="136" t="s">
        <v>11246</v>
      </c>
      <c r="B2849" s="147">
        <v>19053</v>
      </c>
      <c r="C2849" s="138" t="s">
        <v>11284</v>
      </c>
      <c r="D2849" s="138" t="s">
        <v>11284</v>
      </c>
      <c r="E2849" s="137" t="s">
        <v>8366</v>
      </c>
      <c r="F2849" s="139"/>
      <c r="G2849" s="136">
        <v>296413114</v>
      </c>
      <c r="H2849" s="136">
        <v>3</v>
      </c>
      <c r="J2849" s="136" t="s">
        <v>8367</v>
      </c>
    </row>
    <row r="2850" spans="1:20" s="136" customFormat="1" ht="13.6" x14ac:dyDescent="0.2">
      <c r="A2850" s="136" t="s">
        <v>11246</v>
      </c>
      <c r="B2850" s="147">
        <v>19054</v>
      </c>
      <c r="C2850" s="138" t="s">
        <v>11285</v>
      </c>
      <c r="D2850" s="138" t="s">
        <v>11285</v>
      </c>
      <c r="E2850" s="137" t="s">
        <v>8366</v>
      </c>
      <c r="F2850" s="139"/>
      <c r="G2850" s="136">
        <v>66090000</v>
      </c>
      <c r="H2850" s="136">
        <v>3</v>
      </c>
      <c r="J2850" s="136" t="s">
        <v>8367</v>
      </c>
    </row>
    <row r="2851" spans="1:20" s="136" customFormat="1" ht="13.6" x14ac:dyDescent="0.2">
      <c r="A2851" s="136" t="s">
        <v>11246</v>
      </c>
      <c r="B2851" s="147">
        <v>19055</v>
      </c>
      <c r="C2851" s="138" t="s">
        <v>11286</v>
      </c>
      <c r="D2851" s="138" t="s">
        <v>11286</v>
      </c>
      <c r="E2851" s="137" t="s">
        <v>8366</v>
      </c>
      <c r="F2851" s="139"/>
      <c r="G2851" s="136">
        <v>22610748</v>
      </c>
      <c r="H2851" s="136">
        <v>3</v>
      </c>
      <c r="J2851" s="136" t="s">
        <v>8367</v>
      </c>
    </row>
    <row r="2852" spans="1:20" s="136" customFormat="1" ht="13.6" x14ac:dyDescent="0.2">
      <c r="A2852" s="136" t="s">
        <v>11246</v>
      </c>
      <c r="B2852" s="147">
        <v>19057</v>
      </c>
      <c r="C2852" s="138" t="s">
        <v>11287</v>
      </c>
      <c r="D2852" s="138" t="s">
        <v>11287</v>
      </c>
      <c r="E2852" s="137" t="s">
        <v>8366</v>
      </c>
      <c r="F2852" s="139"/>
      <c r="G2852" s="136">
        <v>30375421</v>
      </c>
      <c r="H2852" s="136">
        <v>3</v>
      </c>
      <c r="J2852" s="136" t="s">
        <v>8367</v>
      </c>
    </row>
    <row r="2853" spans="1:20" s="136" customFormat="1" ht="13.6" x14ac:dyDescent="0.2">
      <c r="A2853" s="136" t="s">
        <v>11246</v>
      </c>
      <c r="B2853" s="147">
        <v>19058</v>
      </c>
      <c r="C2853" s="138" t="s">
        <v>11288</v>
      </c>
      <c r="D2853" s="138" t="s">
        <v>11288</v>
      </c>
      <c r="E2853" s="137" t="s">
        <v>8366</v>
      </c>
      <c r="F2853" s="139"/>
      <c r="G2853" s="136">
        <v>34816100</v>
      </c>
      <c r="H2853" s="136">
        <v>2</v>
      </c>
      <c r="J2853" s="136" t="s">
        <v>8367</v>
      </c>
      <c r="R2853" s="136" t="s">
        <v>11289</v>
      </c>
      <c r="S2853" s="136" t="s">
        <v>8456</v>
      </c>
      <c r="T2853" s="136" t="s">
        <v>11290</v>
      </c>
    </row>
    <row r="2854" spans="1:20" s="136" customFormat="1" ht="13.6" x14ac:dyDescent="0.2">
      <c r="A2854" s="136" t="s">
        <v>11246</v>
      </c>
      <c r="B2854" s="147">
        <v>19059</v>
      </c>
      <c r="C2854" s="138" t="s">
        <v>11291</v>
      </c>
      <c r="D2854" s="138" t="s">
        <v>11291</v>
      </c>
      <c r="E2854" s="137" t="s">
        <v>8366</v>
      </c>
      <c r="F2854" s="139"/>
      <c r="G2854" s="136">
        <v>60625159.999999993</v>
      </c>
      <c r="H2854" s="136">
        <v>3</v>
      </c>
      <c r="J2854" s="136" t="s">
        <v>8367</v>
      </c>
    </row>
    <row r="2855" spans="1:20" s="136" customFormat="1" ht="13.6" x14ac:dyDescent="0.2">
      <c r="A2855" s="136" t="s">
        <v>11246</v>
      </c>
      <c r="B2855" s="147">
        <v>19060</v>
      </c>
      <c r="C2855" s="138" t="s">
        <v>11292</v>
      </c>
      <c r="D2855" s="138" t="s">
        <v>11292</v>
      </c>
      <c r="E2855" s="137" t="s">
        <v>8366</v>
      </c>
      <c r="F2855" s="139"/>
      <c r="G2855" s="136">
        <v>91686220</v>
      </c>
      <c r="H2855" s="136">
        <v>3</v>
      </c>
      <c r="J2855" s="136" t="s">
        <v>8367</v>
      </c>
    </row>
    <row r="2856" spans="1:20" s="136" customFormat="1" ht="13.6" x14ac:dyDescent="0.2">
      <c r="A2856" s="136" t="s">
        <v>11246</v>
      </c>
      <c r="B2856" s="147">
        <v>19061</v>
      </c>
      <c r="C2856" s="138" t="s">
        <v>16994</v>
      </c>
      <c r="D2856" s="138" t="s">
        <v>16994</v>
      </c>
      <c r="E2856" s="137" t="s">
        <v>8366</v>
      </c>
      <c r="F2856" s="139"/>
      <c r="G2856" s="136">
        <v>54013101</v>
      </c>
      <c r="H2856" s="136">
        <v>3</v>
      </c>
      <c r="J2856" s="136" t="s">
        <v>8367</v>
      </c>
    </row>
    <row r="2857" spans="1:20" s="136" customFormat="1" ht="13.6" x14ac:dyDescent="0.2">
      <c r="A2857" s="136" t="s">
        <v>11246</v>
      </c>
      <c r="B2857" s="147">
        <v>19064</v>
      </c>
      <c r="C2857" s="138" t="s">
        <v>11293</v>
      </c>
      <c r="D2857" s="138" t="s">
        <v>11293</v>
      </c>
      <c r="E2857" s="137" t="s">
        <v>8366</v>
      </c>
      <c r="F2857" s="139"/>
      <c r="G2857" s="136">
        <v>63524370</v>
      </c>
      <c r="H2857" s="136">
        <v>3</v>
      </c>
      <c r="J2857" s="136" t="s">
        <v>8367</v>
      </c>
    </row>
    <row r="2858" spans="1:20" s="136" customFormat="1" ht="13.6" x14ac:dyDescent="0.2">
      <c r="A2858" s="136" t="s">
        <v>11246</v>
      </c>
      <c r="B2858" s="147">
        <v>19065</v>
      </c>
      <c r="C2858" s="138" t="s">
        <v>11294</v>
      </c>
      <c r="D2858" s="138" t="s">
        <v>11294</v>
      </c>
      <c r="E2858" s="137" t="s">
        <v>8366</v>
      </c>
      <c r="F2858" s="139"/>
      <c r="G2858" s="136">
        <v>157101383</v>
      </c>
      <c r="H2858" s="136">
        <v>3</v>
      </c>
      <c r="J2858" s="136" t="s">
        <v>8367</v>
      </c>
    </row>
    <row r="2859" spans="1:20" s="136" customFormat="1" ht="13.6" x14ac:dyDescent="0.2">
      <c r="A2859" s="136" t="s">
        <v>11246</v>
      </c>
      <c r="B2859" s="147">
        <v>19066</v>
      </c>
      <c r="C2859" s="138" t="s">
        <v>11295</v>
      </c>
      <c r="D2859" s="138" t="s">
        <v>11295</v>
      </c>
      <c r="E2859" s="137" t="s">
        <v>8366</v>
      </c>
      <c r="F2859" s="139"/>
      <c r="G2859" s="136">
        <v>15409000</v>
      </c>
      <c r="H2859" s="136">
        <v>3</v>
      </c>
      <c r="J2859" s="136" t="s">
        <v>8367</v>
      </c>
    </row>
    <row r="2860" spans="1:20" s="136" customFormat="1" ht="13.6" x14ac:dyDescent="0.2">
      <c r="A2860" s="136" t="s">
        <v>11246</v>
      </c>
      <c r="B2860" s="147">
        <v>19067</v>
      </c>
      <c r="C2860" s="138" t="s">
        <v>11296</v>
      </c>
      <c r="D2860" s="138" t="s">
        <v>11296</v>
      </c>
      <c r="E2860" s="137" t="s">
        <v>8366</v>
      </c>
      <c r="F2860" s="139"/>
      <c r="G2860" s="136">
        <v>186872844</v>
      </c>
      <c r="H2860" s="136">
        <v>3</v>
      </c>
      <c r="J2860" s="136" t="s">
        <v>8367</v>
      </c>
    </row>
    <row r="2861" spans="1:20" s="136" customFormat="1" ht="13.6" x14ac:dyDescent="0.2">
      <c r="A2861" s="136" t="s">
        <v>11246</v>
      </c>
      <c r="B2861" s="147">
        <v>19070</v>
      </c>
      <c r="C2861" s="138" t="s">
        <v>11297</v>
      </c>
      <c r="D2861" s="138" t="s">
        <v>11297</v>
      </c>
      <c r="E2861" s="137" t="s">
        <v>8366</v>
      </c>
      <c r="F2861" s="139"/>
      <c r="G2861" s="136">
        <v>21378786</v>
      </c>
      <c r="H2861" s="136">
        <v>3</v>
      </c>
      <c r="J2861" s="136" t="s">
        <v>8367</v>
      </c>
    </row>
    <row r="2862" spans="1:20" s="136" customFormat="1" ht="13.6" x14ac:dyDescent="0.2">
      <c r="A2862" s="136" t="s">
        <v>11246</v>
      </c>
      <c r="B2862" s="147">
        <v>19071</v>
      </c>
      <c r="C2862" s="138" t="s">
        <v>11298</v>
      </c>
      <c r="D2862" s="138" t="s">
        <v>11298</v>
      </c>
      <c r="E2862" s="137" t="s">
        <v>8366</v>
      </c>
      <c r="F2862" s="139"/>
      <c r="G2862" s="136">
        <v>51835862</v>
      </c>
      <c r="H2862" s="136">
        <v>2</v>
      </c>
      <c r="J2862" s="136" t="s">
        <v>8367</v>
      </c>
      <c r="R2862" s="136" t="s">
        <v>8954</v>
      </c>
      <c r="S2862" s="136" t="s">
        <v>8367</v>
      </c>
      <c r="T2862" s="138" t="s">
        <v>8955</v>
      </c>
    </row>
    <row r="2863" spans="1:20" s="136" customFormat="1" ht="13.6" x14ac:dyDescent="0.2">
      <c r="A2863" s="136" t="s">
        <v>11246</v>
      </c>
      <c r="B2863" s="147">
        <v>19073</v>
      </c>
      <c r="C2863" s="138" t="s">
        <v>11299</v>
      </c>
      <c r="D2863" s="138" t="s">
        <v>11299</v>
      </c>
      <c r="E2863" s="137" t="s">
        <v>8366</v>
      </c>
      <c r="F2863" s="139"/>
      <c r="G2863" s="136">
        <v>11609202</v>
      </c>
      <c r="H2863" s="136">
        <v>3</v>
      </c>
      <c r="J2863" s="136" t="s">
        <v>8367</v>
      </c>
    </row>
    <row r="2864" spans="1:20" s="136" customFormat="1" ht="13.6" x14ac:dyDescent="0.2">
      <c r="A2864" s="136" t="s">
        <v>11246</v>
      </c>
      <c r="B2864" s="147">
        <v>19074</v>
      </c>
      <c r="C2864" s="138" t="s">
        <v>11300</v>
      </c>
      <c r="D2864" s="138" t="s">
        <v>11300</v>
      </c>
      <c r="E2864" s="137" t="s">
        <v>8366</v>
      </c>
      <c r="F2864" s="139"/>
      <c r="G2864" s="136">
        <v>14791172.999999998</v>
      </c>
      <c r="H2864" s="136">
        <v>3</v>
      </c>
      <c r="J2864" s="136" t="s">
        <v>8367</v>
      </c>
    </row>
    <row r="2865" spans="1:10" s="136" customFormat="1" ht="13.6" x14ac:dyDescent="0.2">
      <c r="A2865" s="136" t="s">
        <v>11246</v>
      </c>
      <c r="B2865" s="147">
        <v>19075</v>
      </c>
      <c r="C2865" s="138" t="s">
        <v>17097</v>
      </c>
      <c r="D2865" s="138" t="s">
        <v>17097</v>
      </c>
      <c r="E2865" s="137" t="s">
        <v>8366</v>
      </c>
      <c r="F2865" s="139"/>
      <c r="G2865" s="136">
        <v>15946351</v>
      </c>
      <c r="H2865" s="136">
        <v>3</v>
      </c>
      <c r="J2865" s="136" t="s">
        <v>8367</v>
      </c>
    </row>
    <row r="2866" spans="1:10" s="136" customFormat="1" ht="13.6" x14ac:dyDescent="0.2">
      <c r="A2866" s="136" t="s">
        <v>11246</v>
      </c>
      <c r="B2866" s="147">
        <v>19076</v>
      </c>
      <c r="C2866" s="138" t="s">
        <v>11301</v>
      </c>
      <c r="D2866" s="138" t="s">
        <v>11301</v>
      </c>
      <c r="E2866" s="137" t="s">
        <v>8366</v>
      </c>
      <c r="F2866" s="139"/>
      <c r="G2866" s="136">
        <v>21379723</v>
      </c>
      <c r="H2866" s="136">
        <v>3</v>
      </c>
      <c r="J2866" s="136" t="s">
        <v>8367</v>
      </c>
    </row>
    <row r="2867" spans="1:10" s="136" customFormat="1" ht="13.6" x14ac:dyDescent="0.2">
      <c r="A2867" s="136" t="s">
        <v>11246</v>
      </c>
      <c r="B2867" s="147">
        <v>19078</v>
      </c>
      <c r="C2867" s="138" t="s">
        <v>11302</v>
      </c>
      <c r="D2867" s="138" t="s">
        <v>11302</v>
      </c>
      <c r="E2867" s="137" t="s">
        <v>8366</v>
      </c>
      <c r="F2867" s="139"/>
      <c r="G2867" s="136">
        <v>33973601</v>
      </c>
      <c r="H2867" s="136">
        <v>3</v>
      </c>
      <c r="J2867" s="136" t="s">
        <v>8367</v>
      </c>
    </row>
    <row r="2868" spans="1:10" s="136" customFormat="1" ht="13.6" x14ac:dyDescent="0.2">
      <c r="A2868" s="136" t="s">
        <v>11246</v>
      </c>
      <c r="B2868" s="147">
        <v>19079</v>
      </c>
      <c r="C2868" s="138" t="s">
        <v>11303</v>
      </c>
      <c r="D2868" s="138" t="s">
        <v>11303</v>
      </c>
      <c r="E2868" s="137" t="s">
        <v>8366</v>
      </c>
      <c r="F2868" s="139"/>
      <c r="G2868" s="136">
        <v>19538690</v>
      </c>
      <c r="H2868" s="136">
        <v>3</v>
      </c>
      <c r="J2868" s="136" t="s">
        <v>8367</v>
      </c>
    </row>
    <row r="2869" spans="1:10" s="136" customFormat="1" ht="13.6" x14ac:dyDescent="0.2">
      <c r="A2869" s="136" t="s">
        <v>11246</v>
      </c>
      <c r="B2869" s="147">
        <v>19080</v>
      </c>
      <c r="C2869" s="138" t="s">
        <v>11304</v>
      </c>
      <c r="D2869" s="138" t="s">
        <v>11304</v>
      </c>
      <c r="E2869" s="137" t="s">
        <v>8366</v>
      </c>
      <c r="F2869" s="139"/>
      <c r="G2869" s="136">
        <v>19093202</v>
      </c>
      <c r="H2869" s="136">
        <v>3</v>
      </c>
      <c r="J2869" s="136" t="s">
        <v>8367</v>
      </c>
    </row>
    <row r="2870" spans="1:10" s="136" customFormat="1" ht="13.6" x14ac:dyDescent="0.2">
      <c r="A2870" s="136" t="s">
        <v>11246</v>
      </c>
      <c r="B2870" s="147">
        <v>19081</v>
      </c>
      <c r="C2870" s="138" t="s">
        <v>11305</v>
      </c>
      <c r="D2870" s="138" t="s">
        <v>11305</v>
      </c>
      <c r="E2870" s="137" t="s">
        <v>8366</v>
      </c>
      <c r="F2870" s="139"/>
      <c r="G2870" s="136">
        <v>14266114</v>
      </c>
      <c r="H2870" s="136">
        <v>3</v>
      </c>
      <c r="J2870" s="136" t="s">
        <v>8367</v>
      </c>
    </row>
    <row r="2871" spans="1:10" s="136" customFormat="1" ht="13.6" x14ac:dyDescent="0.2">
      <c r="A2871" s="136" t="s">
        <v>11246</v>
      </c>
      <c r="B2871" s="147">
        <v>19082</v>
      </c>
      <c r="C2871" s="138" t="s">
        <v>11306</v>
      </c>
      <c r="D2871" s="138" t="s">
        <v>11306</v>
      </c>
      <c r="E2871" s="137" t="s">
        <v>8366</v>
      </c>
      <c r="F2871" s="139"/>
      <c r="G2871" s="136">
        <v>17409000</v>
      </c>
      <c r="H2871" s="136">
        <v>3</v>
      </c>
      <c r="J2871" s="136" t="s">
        <v>8367</v>
      </c>
    </row>
    <row r="2872" spans="1:10" s="136" customFormat="1" ht="13.6" x14ac:dyDescent="0.2">
      <c r="A2872" s="136" t="s">
        <v>11246</v>
      </c>
      <c r="B2872" s="147">
        <v>19086</v>
      </c>
      <c r="C2872" s="138" t="s">
        <v>11307</v>
      </c>
      <c r="D2872" s="138" t="s">
        <v>11307</v>
      </c>
      <c r="E2872" s="137" t="s">
        <v>8366</v>
      </c>
      <c r="F2872" s="139"/>
      <c r="G2872" s="136">
        <v>219951555.99999997</v>
      </c>
      <c r="H2872" s="136">
        <v>3</v>
      </c>
      <c r="J2872" s="136" t="s">
        <v>8367</v>
      </c>
    </row>
    <row r="2873" spans="1:10" s="136" customFormat="1" ht="13.6" x14ac:dyDescent="0.2">
      <c r="A2873" s="136" t="s">
        <v>11246</v>
      </c>
      <c r="B2873" s="147">
        <v>19087</v>
      </c>
      <c r="C2873" s="138" t="s">
        <v>11308</v>
      </c>
      <c r="D2873" s="138" t="s">
        <v>11308</v>
      </c>
      <c r="E2873" s="137" t="s">
        <v>8366</v>
      </c>
      <c r="F2873" s="139"/>
      <c r="G2873" s="136">
        <v>16402075</v>
      </c>
      <c r="H2873" s="136">
        <v>3</v>
      </c>
      <c r="J2873" s="136" t="s">
        <v>8367</v>
      </c>
    </row>
    <row r="2874" spans="1:10" s="136" customFormat="1" ht="13.6" x14ac:dyDescent="0.2">
      <c r="A2874" s="136" t="s">
        <v>11246</v>
      </c>
      <c r="B2874" s="147">
        <v>19088</v>
      </c>
      <c r="C2874" s="138" t="s">
        <v>11309</v>
      </c>
      <c r="D2874" s="138" t="s">
        <v>11309</v>
      </c>
      <c r="E2874" s="137" t="s">
        <v>8366</v>
      </c>
      <c r="F2874" s="139"/>
      <c r="G2874" s="136">
        <v>21626700</v>
      </c>
      <c r="H2874" s="136">
        <v>3</v>
      </c>
      <c r="J2874" s="136" t="s">
        <v>8367</v>
      </c>
    </row>
    <row r="2875" spans="1:10" s="136" customFormat="1" ht="13.6" x14ac:dyDescent="0.2">
      <c r="A2875" s="136" t="s">
        <v>11246</v>
      </c>
      <c r="B2875" s="147">
        <v>19089</v>
      </c>
      <c r="C2875" s="138" t="s">
        <v>11310</v>
      </c>
      <c r="D2875" s="138" t="s">
        <v>11310</v>
      </c>
      <c r="E2875" s="137" t="s">
        <v>8366</v>
      </c>
      <c r="F2875" s="139"/>
      <c r="G2875" s="136">
        <v>16796751</v>
      </c>
      <c r="H2875" s="136">
        <v>3</v>
      </c>
      <c r="J2875" s="136" t="s">
        <v>8367</v>
      </c>
    </row>
    <row r="2876" spans="1:10" s="136" customFormat="1" ht="13.6" x14ac:dyDescent="0.2">
      <c r="A2876" s="136" t="s">
        <v>11246</v>
      </c>
      <c r="B2876" s="147">
        <v>19090</v>
      </c>
      <c r="C2876" s="138" t="s">
        <v>11311</v>
      </c>
      <c r="D2876" s="138" t="s">
        <v>11311</v>
      </c>
      <c r="E2876" s="137" t="s">
        <v>8366</v>
      </c>
      <c r="F2876" s="139"/>
      <c r="G2876" s="136">
        <v>43588065</v>
      </c>
      <c r="H2876" s="136">
        <v>3</v>
      </c>
      <c r="J2876" s="136" t="s">
        <v>8367</v>
      </c>
    </row>
    <row r="2877" spans="1:10" s="136" customFormat="1" ht="13.6" x14ac:dyDescent="0.2">
      <c r="A2877" s="136" t="s">
        <v>11246</v>
      </c>
      <c r="B2877" s="147">
        <v>19091</v>
      </c>
      <c r="C2877" s="138" t="s">
        <v>11312</v>
      </c>
      <c r="D2877" s="138" t="s">
        <v>11312</v>
      </c>
      <c r="E2877" s="137" t="s">
        <v>8366</v>
      </c>
      <c r="F2877" s="139"/>
      <c r="G2877" s="136">
        <v>8323643</v>
      </c>
      <c r="H2877" s="136">
        <v>3</v>
      </c>
      <c r="J2877" s="136" t="s">
        <v>8367</v>
      </c>
    </row>
    <row r="2878" spans="1:10" s="136" customFormat="1" ht="13.6" x14ac:dyDescent="0.2">
      <c r="A2878" s="136" t="s">
        <v>11246</v>
      </c>
      <c r="B2878" s="147">
        <v>19092</v>
      </c>
      <c r="C2878" s="138" t="s">
        <v>11313</v>
      </c>
      <c r="D2878" s="138" t="s">
        <v>11313</v>
      </c>
      <c r="E2878" s="137" t="s">
        <v>8366</v>
      </c>
      <c r="F2878" s="139"/>
      <c r="G2878" s="136">
        <v>96866147</v>
      </c>
      <c r="H2878" s="136">
        <v>3</v>
      </c>
      <c r="J2878" s="136" t="s">
        <v>8367</v>
      </c>
    </row>
    <row r="2879" spans="1:10" s="136" customFormat="1" ht="13.6" x14ac:dyDescent="0.2">
      <c r="A2879" s="136" t="s">
        <v>11246</v>
      </c>
      <c r="B2879" s="147">
        <v>19095</v>
      </c>
      <c r="C2879" s="138" t="s">
        <v>11314</v>
      </c>
      <c r="D2879" s="138" t="s">
        <v>11314</v>
      </c>
      <c r="E2879" s="137" t="s">
        <v>8366</v>
      </c>
      <c r="F2879" s="139"/>
      <c r="G2879" s="136">
        <v>12072902</v>
      </c>
      <c r="H2879" s="136">
        <v>3</v>
      </c>
      <c r="J2879" s="136" t="s">
        <v>8367</v>
      </c>
    </row>
    <row r="2880" spans="1:10" s="136" customFormat="1" ht="13.6" x14ac:dyDescent="0.2">
      <c r="A2880" s="136" t="s">
        <v>11246</v>
      </c>
      <c r="B2880" s="147">
        <v>19096</v>
      </c>
      <c r="C2880" s="138" t="s">
        <v>11315</v>
      </c>
      <c r="D2880" s="138" t="s">
        <v>11315</v>
      </c>
      <c r="E2880" s="137" t="s">
        <v>8366</v>
      </c>
      <c r="F2880" s="139"/>
      <c r="G2880" s="136">
        <v>43110000</v>
      </c>
      <c r="H2880" s="136">
        <v>3</v>
      </c>
      <c r="J2880" s="136" t="s">
        <v>8367</v>
      </c>
    </row>
    <row r="2881" spans="1:20" s="136" customFormat="1" ht="13.6" x14ac:dyDescent="0.2">
      <c r="A2881" s="136" t="s">
        <v>11246</v>
      </c>
      <c r="B2881" s="147">
        <v>19097</v>
      </c>
      <c r="C2881" s="138" t="s">
        <v>11316</v>
      </c>
      <c r="D2881" s="138" t="s">
        <v>11316</v>
      </c>
      <c r="E2881" s="137" t="s">
        <v>8366</v>
      </c>
      <c r="F2881" s="139"/>
      <c r="G2881" s="136">
        <v>26039935</v>
      </c>
      <c r="H2881" s="136">
        <v>3</v>
      </c>
      <c r="J2881" s="136" t="s">
        <v>8367</v>
      </c>
    </row>
    <row r="2882" spans="1:20" s="136" customFormat="1" ht="13.6" x14ac:dyDescent="0.2">
      <c r="A2882" s="136" t="s">
        <v>11246</v>
      </c>
      <c r="B2882" s="147">
        <v>19098</v>
      </c>
      <c r="C2882" s="138" t="s">
        <v>11317</v>
      </c>
      <c r="D2882" s="138" t="s">
        <v>11317</v>
      </c>
      <c r="E2882" s="137" t="s">
        <v>8366</v>
      </c>
      <c r="F2882" s="139"/>
      <c r="G2882" s="136">
        <v>10100688</v>
      </c>
      <c r="H2882" s="136">
        <v>3</v>
      </c>
      <c r="J2882" s="136" t="s">
        <v>8367</v>
      </c>
    </row>
    <row r="2883" spans="1:20" s="136" customFormat="1" ht="13.6" x14ac:dyDescent="0.2">
      <c r="A2883" s="136" t="s">
        <v>11246</v>
      </c>
      <c r="B2883" s="147">
        <v>19099</v>
      </c>
      <c r="C2883" s="138" t="s">
        <v>11318</v>
      </c>
      <c r="D2883" s="138" t="s">
        <v>11318</v>
      </c>
      <c r="E2883" s="137" t="s">
        <v>8366</v>
      </c>
      <c r="F2883" s="139"/>
      <c r="G2883" s="136">
        <v>232916491</v>
      </c>
      <c r="H2883" s="136">
        <v>3</v>
      </c>
      <c r="J2883" s="136" t="s">
        <v>8367</v>
      </c>
    </row>
    <row r="2884" spans="1:20" s="136" customFormat="1" ht="13.6" x14ac:dyDescent="0.2">
      <c r="A2884" s="136" t="s">
        <v>11246</v>
      </c>
      <c r="B2884" s="147">
        <v>19102</v>
      </c>
      <c r="C2884" s="138" t="s">
        <v>11319</v>
      </c>
      <c r="D2884" s="138" t="s">
        <v>11319</v>
      </c>
      <c r="E2884" s="137" t="s">
        <v>8366</v>
      </c>
      <c r="F2884" s="139"/>
      <c r="G2884" s="136">
        <v>32250886</v>
      </c>
      <c r="H2884" s="136">
        <v>3</v>
      </c>
      <c r="J2884" s="136" t="s">
        <v>8367</v>
      </c>
    </row>
    <row r="2885" spans="1:20" s="136" customFormat="1" ht="13.6" x14ac:dyDescent="0.2">
      <c r="A2885" s="136" t="s">
        <v>11246</v>
      </c>
      <c r="B2885" s="147">
        <v>19103</v>
      </c>
      <c r="C2885" s="138" t="s">
        <v>11320</v>
      </c>
      <c r="D2885" s="138" t="s">
        <v>11320</v>
      </c>
      <c r="E2885" s="137" t="s">
        <v>8366</v>
      </c>
      <c r="F2885" s="139"/>
      <c r="G2885" s="136">
        <v>181430500</v>
      </c>
      <c r="H2885" s="136">
        <v>3</v>
      </c>
      <c r="J2885" s="136" t="s">
        <v>8367</v>
      </c>
    </row>
    <row r="2886" spans="1:20" s="136" customFormat="1" ht="13.6" x14ac:dyDescent="0.2">
      <c r="A2886" s="136" t="s">
        <v>11246</v>
      </c>
      <c r="B2886" s="147">
        <v>19104</v>
      </c>
      <c r="C2886" s="138" t="s">
        <v>11321</v>
      </c>
      <c r="D2886" s="138" t="s">
        <v>11321</v>
      </c>
      <c r="E2886" s="137" t="s">
        <v>8366</v>
      </c>
      <c r="F2886" s="139"/>
      <c r="G2886" s="136">
        <v>15296436.000000002</v>
      </c>
      <c r="H2886" s="136">
        <v>3</v>
      </c>
      <c r="J2886" s="136" t="s">
        <v>8367</v>
      </c>
    </row>
    <row r="2887" spans="1:20" s="136" customFormat="1" ht="13.6" x14ac:dyDescent="0.2">
      <c r="A2887" s="136" t="s">
        <v>11246</v>
      </c>
      <c r="B2887" s="147">
        <v>19105</v>
      </c>
      <c r="C2887" s="138" t="s">
        <v>11322</v>
      </c>
      <c r="D2887" s="138" t="s">
        <v>11322</v>
      </c>
      <c r="E2887" s="137" t="s">
        <v>8366</v>
      </c>
      <c r="F2887" s="139"/>
      <c r="G2887" s="136">
        <v>45381600</v>
      </c>
      <c r="H2887" s="136">
        <v>3</v>
      </c>
      <c r="J2887" s="136" t="s">
        <v>8367</v>
      </c>
      <c r="R2887" s="136" t="s">
        <v>11289</v>
      </c>
      <c r="S2887" s="136" t="s">
        <v>8456</v>
      </c>
      <c r="T2887" s="136" t="s">
        <v>11290</v>
      </c>
    </row>
    <row r="2888" spans="1:20" s="136" customFormat="1" ht="13.6" x14ac:dyDescent="0.2">
      <c r="A2888" s="136" t="s">
        <v>11246</v>
      </c>
      <c r="B2888" s="147">
        <v>19106</v>
      </c>
      <c r="C2888" s="138" t="s">
        <v>17098</v>
      </c>
      <c r="D2888" s="138" t="s">
        <v>17098</v>
      </c>
      <c r="E2888" s="137" t="s">
        <v>8366</v>
      </c>
      <c r="F2888" s="139"/>
      <c r="G2888" s="136">
        <v>17291079</v>
      </c>
      <c r="H2888" s="136">
        <v>3</v>
      </c>
      <c r="J2888" s="136" t="s">
        <v>8367</v>
      </c>
    </row>
    <row r="2889" spans="1:20" s="136" customFormat="1" ht="13.6" x14ac:dyDescent="0.2">
      <c r="A2889" s="136" t="s">
        <v>11246</v>
      </c>
      <c r="B2889" s="147">
        <v>19107</v>
      </c>
      <c r="C2889" s="138" t="s">
        <v>11323</v>
      </c>
      <c r="D2889" s="138" t="s">
        <v>11323</v>
      </c>
      <c r="E2889" s="137" t="s">
        <v>8366</v>
      </c>
      <c r="F2889" s="139"/>
      <c r="G2889" s="136">
        <v>37908158</v>
      </c>
      <c r="H2889" s="136">
        <v>3</v>
      </c>
      <c r="J2889" s="136" t="s">
        <v>8367</v>
      </c>
    </row>
    <row r="2890" spans="1:20" s="136" customFormat="1" ht="13.6" x14ac:dyDescent="0.2">
      <c r="A2890" s="136" t="s">
        <v>11246</v>
      </c>
      <c r="B2890" s="147">
        <v>19108</v>
      </c>
      <c r="C2890" s="138" t="s">
        <v>17099</v>
      </c>
      <c r="D2890" s="138" t="s">
        <v>17099</v>
      </c>
      <c r="E2890" s="137" t="s">
        <v>8366</v>
      </c>
      <c r="F2890" s="139"/>
      <c r="G2890" s="136">
        <v>23316391</v>
      </c>
      <c r="H2890" s="136">
        <v>3</v>
      </c>
      <c r="J2890" s="136" t="s">
        <v>8367</v>
      </c>
    </row>
    <row r="2891" spans="1:20" s="136" customFormat="1" ht="13.6" x14ac:dyDescent="0.2">
      <c r="A2891" s="136" t="s">
        <v>11246</v>
      </c>
      <c r="B2891" s="147">
        <v>19109</v>
      </c>
      <c r="C2891" s="138" t="s">
        <v>11324</v>
      </c>
      <c r="D2891" s="138" t="s">
        <v>11324</v>
      </c>
      <c r="E2891" s="137" t="s">
        <v>8366</v>
      </c>
      <c r="F2891" s="139"/>
      <c r="G2891" s="136">
        <v>36201205</v>
      </c>
      <c r="H2891" s="136">
        <v>3</v>
      </c>
      <c r="J2891" s="136" t="s">
        <v>8367</v>
      </c>
    </row>
    <row r="2892" spans="1:20" s="136" customFormat="1" ht="13.6" x14ac:dyDescent="0.2">
      <c r="A2892" s="136" t="s">
        <v>11246</v>
      </c>
      <c r="B2892" s="147">
        <v>19110</v>
      </c>
      <c r="C2892" s="138" t="s">
        <v>11325</v>
      </c>
      <c r="D2892" s="138" t="s">
        <v>11325</v>
      </c>
      <c r="E2892" s="137" t="s">
        <v>8366</v>
      </c>
      <c r="F2892" s="139"/>
      <c r="G2892" s="136">
        <v>39271874</v>
      </c>
      <c r="H2892" s="136">
        <v>3</v>
      </c>
      <c r="J2892" s="136" t="s">
        <v>8367</v>
      </c>
    </row>
    <row r="2893" spans="1:20" s="136" customFormat="1" ht="13.6" x14ac:dyDescent="0.2">
      <c r="A2893" s="136" t="s">
        <v>11246</v>
      </c>
      <c r="B2893" s="147">
        <v>19111</v>
      </c>
      <c r="C2893" s="138" t="s">
        <v>11326</v>
      </c>
      <c r="D2893" s="138" t="s">
        <v>11326</v>
      </c>
      <c r="E2893" s="137" t="s">
        <v>8366</v>
      </c>
      <c r="F2893" s="139"/>
      <c r="G2893" s="136">
        <v>30094672.999999996</v>
      </c>
      <c r="H2893" s="136">
        <v>3</v>
      </c>
      <c r="J2893" s="136" t="s">
        <v>8367</v>
      </c>
    </row>
    <row r="2894" spans="1:20" s="136" customFormat="1" ht="13.6" x14ac:dyDescent="0.2">
      <c r="A2894" s="136" t="s">
        <v>11246</v>
      </c>
      <c r="B2894" s="147">
        <v>19112</v>
      </c>
      <c r="C2894" s="138" t="s">
        <v>11327</v>
      </c>
      <c r="D2894" s="138" t="s">
        <v>11327</v>
      </c>
      <c r="E2894" s="137" t="s">
        <v>8366</v>
      </c>
      <c r="F2894" s="139"/>
      <c r="G2894" s="136">
        <v>19008958</v>
      </c>
      <c r="H2894" s="136">
        <v>3</v>
      </c>
      <c r="J2894" s="136" t="s">
        <v>8367</v>
      </c>
    </row>
    <row r="2895" spans="1:20" s="136" customFormat="1" ht="13.6" x14ac:dyDescent="0.2">
      <c r="A2895" s="136" t="s">
        <v>11246</v>
      </c>
      <c r="B2895" s="147">
        <v>19113</v>
      </c>
      <c r="C2895" s="138" t="s">
        <v>11328</v>
      </c>
      <c r="D2895" s="138" t="s">
        <v>11328</v>
      </c>
      <c r="E2895" s="137" t="s">
        <v>8366</v>
      </c>
      <c r="F2895" s="139"/>
      <c r="G2895" s="136">
        <v>39418123</v>
      </c>
      <c r="H2895" s="136">
        <v>3</v>
      </c>
      <c r="J2895" s="136" t="s">
        <v>8367</v>
      </c>
    </row>
    <row r="2896" spans="1:20" s="136" customFormat="1" ht="13.6" x14ac:dyDescent="0.2">
      <c r="A2896" s="136" t="s">
        <v>11246</v>
      </c>
      <c r="B2896" s="147">
        <v>19114</v>
      </c>
      <c r="C2896" s="138" t="s">
        <v>11329</v>
      </c>
      <c r="D2896" s="138" t="s">
        <v>11329</v>
      </c>
      <c r="E2896" s="137" t="s">
        <v>8366</v>
      </c>
      <c r="F2896" s="139"/>
      <c r="G2896" s="136">
        <v>37447405</v>
      </c>
      <c r="H2896" s="136">
        <v>3</v>
      </c>
      <c r="J2896" s="136" t="s">
        <v>8367</v>
      </c>
    </row>
    <row r="2897" spans="1:20" s="136" customFormat="1" ht="13.6" x14ac:dyDescent="0.2">
      <c r="A2897" s="136" t="s">
        <v>11246</v>
      </c>
      <c r="B2897" s="147">
        <v>19115</v>
      </c>
      <c r="C2897" s="138" t="s">
        <v>17026</v>
      </c>
      <c r="D2897" s="138" t="s">
        <v>17026</v>
      </c>
      <c r="E2897" s="137" t="s">
        <v>8366</v>
      </c>
      <c r="F2897" s="139"/>
      <c r="G2897" s="136">
        <v>52273328</v>
      </c>
      <c r="H2897" s="136">
        <v>3</v>
      </c>
      <c r="J2897" s="136" t="s">
        <v>8367</v>
      </c>
    </row>
    <row r="2898" spans="1:20" s="136" customFormat="1" ht="13.6" x14ac:dyDescent="0.2">
      <c r="A2898" s="136" t="s">
        <v>11246</v>
      </c>
      <c r="B2898" s="147">
        <v>19116</v>
      </c>
      <c r="C2898" s="138" t="s">
        <v>17027</v>
      </c>
      <c r="D2898" s="138" t="s">
        <v>17027</v>
      </c>
      <c r="E2898" s="137" t="s">
        <v>8366</v>
      </c>
      <c r="F2898" s="139"/>
      <c r="G2898" s="136">
        <v>16188037</v>
      </c>
      <c r="H2898" s="136">
        <v>3</v>
      </c>
      <c r="J2898" s="136" t="s">
        <v>8367</v>
      </c>
    </row>
    <row r="2899" spans="1:20" s="136" customFormat="1" ht="13.6" x14ac:dyDescent="0.2">
      <c r="A2899" s="136" t="s">
        <v>11246</v>
      </c>
      <c r="B2899" s="147">
        <v>19117</v>
      </c>
      <c r="C2899" s="138" t="s">
        <v>11330</v>
      </c>
      <c r="D2899" s="138" t="s">
        <v>11330</v>
      </c>
      <c r="E2899" s="137" t="s">
        <v>8366</v>
      </c>
      <c r="F2899" s="139"/>
      <c r="G2899" s="136">
        <v>15424700</v>
      </c>
      <c r="H2899" s="136">
        <v>2</v>
      </c>
      <c r="J2899" s="136" t="s">
        <v>8367</v>
      </c>
      <c r="R2899" s="136" t="s">
        <v>11289</v>
      </c>
      <c r="S2899" s="136" t="s">
        <v>8456</v>
      </c>
      <c r="T2899" s="136" t="s">
        <v>11290</v>
      </c>
    </row>
    <row r="2900" spans="1:20" s="136" customFormat="1" ht="13.6" x14ac:dyDescent="0.2">
      <c r="A2900" s="136" t="s">
        <v>11246</v>
      </c>
      <c r="B2900" s="147">
        <v>19118</v>
      </c>
      <c r="C2900" s="138" t="s">
        <v>11331</v>
      </c>
      <c r="D2900" s="138" t="s">
        <v>11331</v>
      </c>
      <c r="E2900" s="137" t="s">
        <v>8366</v>
      </c>
      <c r="F2900" s="139"/>
      <c r="G2900" s="136">
        <v>26046042.000000004</v>
      </c>
      <c r="H2900" s="136">
        <v>3</v>
      </c>
      <c r="J2900" s="136" t="s">
        <v>8367</v>
      </c>
    </row>
    <row r="2901" spans="1:20" s="136" customFormat="1" ht="13.6" x14ac:dyDescent="0.2">
      <c r="A2901" s="136" t="s">
        <v>11246</v>
      </c>
      <c r="B2901" s="147">
        <v>19119</v>
      </c>
      <c r="C2901" s="138" t="s">
        <v>16995</v>
      </c>
      <c r="D2901" s="138" t="s">
        <v>16995</v>
      </c>
      <c r="E2901" s="137" t="s">
        <v>8366</v>
      </c>
      <c r="F2901" s="139"/>
      <c r="G2901" s="136">
        <v>7253611</v>
      </c>
      <c r="H2901" s="136">
        <v>3</v>
      </c>
      <c r="J2901" s="136" t="s">
        <v>8367</v>
      </c>
    </row>
    <row r="2902" spans="1:20" s="136" customFormat="1" ht="13.6" x14ac:dyDescent="0.2">
      <c r="A2902" s="136" t="s">
        <v>11246</v>
      </c>
      <c r="B2902" s="147">
        <v>19120</v>
      </c>
      <c r="C2902" s="138" t="s">
        <v>11332</v>
      </c>
      <c r="D2902" s="138" t="s">
        <v>11332</v>
      </c>
      <c r="E2902" s="137" t="s">
        <v>8366</v>
      </c>
      <c r="F2902" s="139"/>
      <c r="G2902" s="136">
        <v>52608300</v>
      </c>
      <c r="H2902" s="136">
        <v>3</v>
      </c>
      <c r="J2902" s="136" t="s">
        <v>8367</v>
      </c>
    </row>
    <row r="2903" spans="1:20" s="136" customFormat="1" ht="13.6" x14ac:dyDescent="0.2">
      <c r="A2903" s="136" t="s">
        <v>11246</v>
      </c>
      <c r="B2903" s="147">
        <v>19121</v>
      </c>
      <c r="C2903" s="138" t="s">
        <v>11333</v>
      </c>
      <c r="D2903" s="138" t="s">
        <v>11333</v>
      </c>
      <c r="E2903" s="137" t="s">
        <v>8366</v>
      </c>
      <c r="F2903" s="139"/>
      <c r="G2903" s="136">
        <v>44299886</v>
      </c>
      <c r="H2903" s="136">
        <v>3</v>
      </c>
      <c r="J2903" s="136" t="s">
        <v>8367</v>
      </c>
    </row>
    <row r="2904" spans="1:20" s="136" customFormat="1" ht="13.6" x14ac:dyDescent="0.2">
      <c r="A2904" s="136" t="s">
        <v>11246</v>
      </c>
      <c r="B2904" s="147">
        <v>19122</v>
      </c>
      <c r="C2904" s="138" t="s">
        <v>11334</v>
      </c>
      <c r="D2904" s="138" t="s">
        <v>11334</v>
      </c>
      <c r="E2904" s="137" t="s">
        <v>8366</v>
      </c>
      <c r="F2904" s="139"/>
      <c r="G2904" s="136">
        <v>40362657</v>
      </c>
      <c r="H2904" s="136">
        <v>3</v>
      </c>
      <c r="J2904" s="136" t="s">
        <v>8367</v>
      </c>
    </row>
    <row r="2905" spans="1:20" s="136" customFormat="1" ht="13.6" x14ac:dyDescent="0.2">
      <c r="A2905" s="136" t="s">
        <v>11246</v>
      </c>
      <c r="B2905" s="147">
        <v>19123</v>
      </c>
      <c r="C2905" s="138" t="s">
        <v>11335</v>
      </c>
      <c r="D2905" s="138" t="s">
        <v>11335</v>
      </c>
      <c r="E2905" s="137" t="s">
        <v>8366</v>
      </c>
      <c r="F2905" s="139"/>
      <c r="G2905" s="136">
        <v>12876603</v>
      </c>
      <c r="H2905" s="136">
        <v>3</v>
      </c>
      <c r="J2905" s="136" t="s">
        <v>8367</v>
      </c>
    </row>
    <row r="2906" spans="1:20" s="136" customFormat="1" ht="13.6" x14ac:dyDescent="0.2">
      <c r="A2906" s="136" t="s">
        <v>11246</v>
      </c>
      <c r="B2906" s="147">
        <v>19124</v>
      </c>
      <c r="C2906" s="138" t="s">
        <v>11336</v>
      </c>
      <c r="D2906" s="138" t="s">
        <v>11336</v>
      </c>
      <c r="E2906" s="137" t="s">
        <v>8366</v>
      </c>
      <c r="F2906" s="139"/>
      <c r="G2906" s="136">
        <v>37339091</v>
      </c>
      <c r="H2906" s="136">
        <v>3</v>
      </c>
      <c r="J2906" s="136" t="s">
        <v>8367</v>
      </c>
    </row>
    <row r="2907" spans="1:20" s="136" customFormat="1" ht="13.6" x14ac:dyDescent="0.2">
      <c r="A2907" s="136" t="s">
        <v>11246</v>
      </c>
      <c r="B2907" s="147">
        <v>19125</v>
      </c>
      <c r="C2907" s="138" t="s">
        <v>11337</v>
      </c>
      <c r="D2907" s="138" t="s">
        <v>11337</v>
      </c>
      <c r="E2907" s="137" t="s">
        <v>8366</v>
      </c>
      <c r="F2907" s="139"/>
      <c r="G2907" s="136">
        <v>25486455</v>
      </c>
      <c r="H2907" s="136">
        <v>3</v>
      </c>
      <c r="J2907" s="136" t="s">
        <v>8367</v>
      </c>
    </row>
    <row r="2908" spans="1:20" s="136" customFormat="1" ht="13.6" x14ac:dyDescent="0.2">
      <c r="A2908" s="136" t="s">
        <v>11246</v>
      </c>
      <c r="B2908" s="147">
        <v>19126</v>
      </c>
      <c r="C2908" s="138" t="s">
        <v>16996</v>
      </c>
      <c r="D2908" s="138" t="s">
        <v>16996</v>
      </c>
      <c r="E2908" s="137" t="s">
        <v>8366</v>
      </c>
      <c r="F2908" s="139"/>
      <c r="G2908" s="136">
        <v>34073600</v>
      </c>
      <c r="H2908" s="136">
        <v>3</v>
      </c>
      <c r="J2908" s="136" t="s">
        <v>8367</v>
      </c>
      <c r="R2908" s="136" t="s">
        <v>8954</v>
      </c>
      <c r="S2908" s="136" t="s">
        <v>8367</v>
      </c>
      <c r="T2908" s="136" t="s">
        <v>8955</v>
      </c>
    </row>
    <row r="2909" spans="1:20" s="136" customFormat="1" ht="13.6" x14ac:dyDescent="0.2">
      <c r="A2909" s="136" t="s">
        <v>11246</v>
      </c>
      <c r="B2909" s="147">
        <v>19127</v>
      </c>
      <c r="C2909" s="138" t="s">
        <v>11338</v>
      </c>
      <c r="D2909" s="138" t="s">
        <v>11338</v>
      </c>
      <c r="E2909" s="137" t="s">
        <v>8366</v>
      </c>
      <c r="F2909" s="139"/>
      <c r="G2909" s="136">
        <v>49361672</v>
      </c>
      <c r="H2909" s="136">
        <v>3</v>
      </c>
      <c r="J2909" s="136" t="s">
        <v>8367</v>
      </c>
    </row>
    <row r="2910" spans="1:20" s="136" customFormat="1" ht="13.6" x14ac:dyDescent="0.2">
      <c r="A2910" s="136" t="s">
        <v>11246</v>
      </c>
      <c r="B2910" s="147">
        <v>19129</v>
      </c>
      <c r="C2910" s="138" t="s">
        <v>11339</v>
      </c>
      <c r="D2910" s="138" t="s">
        <v>11339</v>
      </c>
      <c r="E2910" s="137" t="s">
        <v>8366</v>
      </c>
      <c r="F2910" s="139"/>
      <c r="G2910" s="136">
        <v>26516229</v>
      </c>
      <c r="H2910" s="136">
        <v>3</v>
      </c>
      <c r="J2910" s="136" t="s">
        <v>8367</v>
      </c>
    </row>
    <row r="2911" spans="1:20" s="136" customFormat="1" ht="13.6" x14ac:dyDescent="0.2">
      <c r="A2911" s="136" t="s">
        <v>11246</v>
      </c>
      <c r="B2911" s="147">
        <v>19130</v>
      </c>
      <c r="C2911" s="138" t="s">
        <v>11290</v>
      </c>
      <c r="D2911" s="138" t="s">
        <v>11290</v>
      </c>
      <c r="E2911" s="137" t="s">
        <v>8366</v>
      </c>
      <c r="F2911" s="139"/>
      <c r="G2911" s="136">
        <v>235487100</v>
      </c>
      <c r="H2911" s="136">
        <v>1</v>
      </c>
      <c r="J2911" s="136" t="s">
        <v>8367</v>
      </c>
      <c r="L2911" s="136" t="s">
        <v>11340</v>
      </c>
      <c r="M2911" s="136" t="s">
        <v>8367</v>
      </c>
      <c r="N2911" s="136" t="s">
        <v>11290</v>
      </c>
      <c r="R2911" s="136" t="s">
        <v>11289</v>
      </c>
      <c r="S2911" s="136" t="s">
        <v>8456</v>
      </c>
      <c r="T2911" s="136" t="s">
        <v>11290</v>
      </c>
    </row>
    <row r="2912" spans="1:20" s="136" customFormat="1" ht="13.6" x14ac:dyDescent="0.2">
      <c r="A2912" s="136" t="s">
        <v>11246</v>
      </c>
      <c r="B2912" s="147">
        <v>19132</v>
      </c>
      <c r="C2912" s="138" t="s">
        <v>11341</v>
      </c>
      <c r="D2912" s="138" t="s">
        <v>11341</v>
      </c>
      <c r="E2912" s="137" t="s">
        <v>8366</v>
      </c>
      <c r="F2912" s="139"/>
      <c r="G2912" s="136">
        <v>23045577</v>
      </c>
      <c r="H2912" s="136">
        <v>3</v>
      </c>
      <c r="J2912" s="136" t="s">
        <v>8367</v>
      </c>
    </row>
    <row r="2913" spans="1:20" s="136" customFormat="1" ht="13.6" x14ac:dyDescent="0.2">
      <c r="A2913" s="136" t="s">
        <v>11246</v>
      </c>
      <c r="B2913" s="147">
        <v>19133</v>
      </c>
      <c r="C2913" s="138" t="s">
        <v>11342</v>
      </c>
      <c r="D2913" s="138" t="s">
        <v>11342</v>
      </c>
      <c r="E2913" s="137" t="s">
        <v>8366</v>
      </c>
      <c r="F2913" s="139"/>
      <c r="G2913" s="136">
        <v>10243724</v>
      </c>
      <c r="H2913" s="136">
        <v>3</v>
      </c>
      <c r="J2913" s="136" t="s">
        <v>8367</v>
      </c>
    </row>
    <row r="2914" spans="1:20" s="136" customFormat="1" ht="13.6" x14ac:dyDescent="0.2">
      <c r="A2914" s="136" t="s">
        <v>11246</v>
      </c>
      <c r="B2914" s="147">
        <v>19134</v>
      </c>
      <c r="C2914" s="138" t="s">
        <v>17060</v>
      </c>
      <c r="D2914" s="138" t="s">
        <v>17060</v>
      </c>
      <c r="E2914" s="137" t="s">
        <v>8366</v>
      </c>
      <c r="F2914" s="139"/>
      <c r="G2914" s="136">
        <v>19137301</v>
      </c>
      <c r="H2914" s="136">
        <v>3</v>
      </c>
      <c r="J2914" s="136" t="s">
        <v>8367</v>
      </c>
    </row>
    <row r="2915" spans="1:20" s="136" customFormat="1" ht="13.6" x14ac:dyDescent="0.2">
      <c r="A2915" s="136" t="s">
        <v>11246</v>
      </c>
      <c r="B2915" s="147">
        <v>19135</v>
      </c>
      <c r="C2915" s="138" t="s">
        <v>11343</v>
      </c>
      <c r="D2915" s="138" t="s">
        <v>11343</v>
      </c>
      <c r="E2915" s="137" t="s">
        <v>8366</v>
      </c>
      <c r="F2915" s="139"/>
      <c r="G2915" s="136">
        <v>19217440</v>
      </c>
      <c r="H2915" s="136">
        <v>3</v>
      </c>
      <c r="J2915" s="136" t="s">
        <v>8367</v>
      </c>
    </row>
    <row r="2916" spans="1:20" s="136" customFormat="1" ht="13.6" x14ac:dyDescent="0.2">
      <c r="A2916" s="136" t="s">
        <v>11246</v>
      </c>
      <c r="B2916" s="147">
        <v>19136</v>
      </c>
      <c r="C2916" s="138" t="s">
        <v>11344</v>
      </c>
      <c r="D2916" s="138" t="s">
        <v>11344</v>
      </c>
      <c r="E2916" s="137" t="s">
        <v>8366</v>
      </c>
      <c r="F2916" s="139"/>
      <c r="G2916" s="136">
        <v>20770682</v>
      </c>
      <c r="H2916" s="136">
        <v>3</v>
      </c>
      <c r="J2916" s="136" t="s">
        <v>8367</v>
      </c>
    </row>
    <row r="2917" spans="1:20" s="136" customFormat="1" ht="13.6" x14ac:dyDescent="0.2">
      <c r="A2917" s="136" t="s">
        <v>11246</v>
      </c>
      <c r="B2917" s="147">
        <v>19138</v>
      </c>
      <c r="C2917" s="138" t="s">
        <v>11345</v>
      </c>
      <c r="D2917" s="138" t="s">
        <v>11345</v>
      </c>
      <c r="E2917" s="137" t="s">
        <v>8366</v>
      </c>
      <c r="F2917" s="139"/>
      <c r="G2917" s="136">
        <v>56491638</v>
      </c>
      <c r="H2917" s="136">
        <v>3</v>
      </c>
      <c r="J2917" s="136" t="s">
        <v>8367</v>
      </c>
    </row>
    <row r="2918" spans="1:20" s="136" customFormat="1" ht="13.6" x14ac:dyDescent="0.2">
      <c r="A2918" s="136" t="s">
        <v>11246</v>
      </c>
      <c r="B2918" s="147">
        <v>19139</v>
      </c>
      <c r="C2918" s="138" t="s">
        <v>11346</v>
      </c>
      <c r="D2918" s="138" t="s">
        <v>11346</v>
      </c>
      <c r="E2918" s="137" t="s">
        <v>8366</v>
      </c>
      <c r="F2918" s="139"/>
      <c r="G2918" s="136">
        <v>37835158</v>
      </c>
      <c r="H2918" s="136">
        <v>3</v>
      </c>
      <c r="J2918" s="136" t="s">
        <v>8367</v>
      </c>
    </row>
    <row r="2919" spans="1:20" s="136" customFormat="1" ht="13.6" x14ac:dyDescent="0.2">
      <c r="A2919" s="136" t="s">
        <v>11246</v>
      </c>
      <c r="B2919" s="147">
        <v>19142</v>
      </c>
      <c r="C2919" s="138" t="s">
        <v>11347</v>
      </c>
      <c r="D2919" s="138" t="s">
        <v>11347</v>
      </c>
      <c r="E2919" s="137" t="s">
        <v>8366</v>
      </c>
      <c r="F2919" s="139"/>
      <c r="G2919" s="136">
        <v>32144052</v>
      </c>
      <c r="H2919" s="136">
        <v>3</v>
      </c>
      <c r="J2919" s="136" t="s">
        <v>8367</v>
      </c>
    </row>
    <row r="2920" spans="1:20" s="136" customFormat="1" ht="13.6" x14ac:dyDescent="0.2">
      <c r="A2920" s="136" t="s">
        <v>11246</v>
      </c>
      <c r="B2920" s="147">
        <v>19143</v>
      </c>
      <c r="C2920" s="138" t="s">
        <v>11348</v>
      </c>
      <c r="D2920" s="138" t="s">
        <v>11348</v>
      </c>
      <c r="E2920" s="137" t="s">
        <v>8366</v>
      </c>
      <c r="F2920" s="139"/>
      <c r="G2920" s="136">
        <v>44338400</v>
      </c>
      <c r="H2920" s="136">
        <v>3</v>
      </c>
      <c r="J2920" s="136" t="s">
        <v>8367</v>
      </c>
      <c r="R2920" s="136" t="s">
        <v>11289</v>
      </c>
      <c r="S2920" s="136" t="s">
        <v>8456</v>
      </c>
      <c r="T2920" s="136" t="s">
        <v>11290</v>
      </c>
    </row>
    <row r="2921" spans="1:20" s="136" customFormat="1" ht="13.6" x14ac:dyDescent="0.2">
      <c r="A2921" s="136" t="s">
        <v>11246</v>
      </c>
      <c r="B2921" s="147">
        <v>19145</v>
      </c>
      <c r="C2921" s="138" t="s">
        <v>17028</v>
      </c>
      <c r="D2921" s="138" t="s">
        <v>17028</v>
      </c>
      <c r="E2921" s="137" t="s">
        <v>8366</v>
      </c>
      <c r="F2921" s="139"/>
      <c r="G2921" s="136">
        <v>19892915</v>
      </c>
      <c r="H2921" s="136">
        <v>3</v>
      </c>
      <c r="J2921" s="136" t="s">
        <v>8367</v>
      </c>
    </row>
    <row r="2922" spans="1:20" s="136" customFormat="1" ht="13.6" x14ac:dyDescent="0.2">
      <c r="A2922" s="136" t="s">
        <v>11246</v>
      </c>
      <c r="B2922" s="147">
        <v>19146</v>
      </c>
      <c r="C2922" s="138" t="s">
        <v>11349</v>
      </c>
      <c r="D2922" s="138" t="s">
        <v>11349</v>
      </c>
      <c r="E2922" s="137" t="s">
        <v>8366</v>
      </c>
      <c r="F2922" s="139"/>
      <c r="G2922" s="136">
        <v>41038149</v>
      </c>
      <c r="H2922" s="136">
        <v>3</v>
      </c>
      <c r="J2922" s="136" t="s">
        <v>8367</v>
      </c>
    </row>
    <row r="2923" spans="1:20" s="136" customFormat="1" ht="13.6" x14ac:dyDescent="0.2">
      <c r="A2923" s="136" t="s">
        <v>11246</v>
      </c>
      <c r="B2923" s="147">
        <v>19147</v>
      </c>
      <c r="C2923" s="138" t="s">
        <v>17029</v>
      </c>
      <c r="D2923" s="138" t="s">
        <v>17029</v>
      </c>
      <c r="E2923" s="137" t="s">
        <v>8366</v>
      </c>
      <c r="F2923" s="139"/>
      <c r="G2923" s="136">
        <v>19830068</v>
      </c>
      <c r="H2923" s="136">
        <v>3</v>
      </c>
      <c r="J2923" s="136" t="s">
        <v>8367</v>
      </c>
    </row>
    <row r="2924" spans="1:20" s="136" customFormat="1" ht="13.6" x14ac:dyDescent="0.2">
      <c r="A2924" s="136" t="s">
        <v>11246</v>
      </c>
      <c r="B2924" s="147">
        <v>19148</v>
      </c>
      <c r="C2924" s="138" t="s">
        <v>11350</v>
      </c>
      <c r="D2924" s="138" t="s">
        <v>11350</v>
      </c>
      <c r="E2924" s="137" t="s">
        <v>8366</v>
      </c>
      <c r="F2924" s="139"/>
      <c r="G2924" s="136">
        <v>51315874</v>
      </c>
      <c r="H2924" s="136">
        <v>3</v>
      </c>
      <c r="J2924" s="136" t="s">
        <v>8367</v>
      </c>
    </row>
    <row r="2925" spans="1:20" s="136" customFormat="1" ht="13.6" x14ac:dyDescent="0.2">
      <c r="A2925" s="136" t="s">
        <v>11246</v>
      </c>
      <c r="B2925" s="147">
        <v>19150</v>
      </c>
      <c r="C2925" s="138" t="s">
        <v>11351</v>
      </c>
      <c r="D2925" s="138" t="s">
        <v>11351</v>
      </c>
      <c r="E2925" s="137" t="s">
        <v>8366</v>
      </c>
      <c r="F2925" s="139"/>
      <c r="G2925" s="136">
        <v>31763998</v>
      </c>
      <c r="H2925" s="136">
        <v>3</v>
      </c>
      <c r="J2925" s="136" t="s">
        <v>8367</v>
      </c>
    </row>
    <row r="2926" spans="1:20" s="136" customFormat="1" ht="13.6" x14ac:dyDescent="0.2">
      <c r="A2926" s="136" t="s">
        <v>11246</v>
      </c>
      <c r="B2926" s="147">
        <v>19151</v>
      </c>
      <c r="C2926" s="138" t="s">
        <v>11352</v>
      </c>
      <c r="D2926" s="138" t="s">
        <v>11352</v>
      </c>
      <c r="E2926" s="137" t="s">
        <v>8366</v>
      </c>
      <c r="F2926" s="139"/>
      <c r="G2926" s="136">
        <v>48019880</v>
      </c>
      <c r="H2926" s="136">
        <v>3</v>
      </c>
      <c r="J2926" s="136" t="s">
        <v>8367</v>
      </c>
    </row>
    <row r="2927" spans="1:20" s="136" customFormat="1" ht="13.6" x14ac:dyDescent="0.2">
      <c r="A2927" s="136" t="s">
        <v>11246</v>
      </c>
      <c r="B2927" s="147">
        <v>19152</v>
      </c>
      <c r="C2927" s="138" t="s">
        <v>11353</v>
      </c>
      <c r="D2927" s="138" t="s">
        <v>11353</v>
      </c>
      <c r="E2927" s="137" t="s">
        <v>8366</v>
      </c>
      <c r="F2927" s="139"/>
      <c r="G2927" s="136">
        <v>70327385</v>
      </c>
      <c r="H2927" s="136">
        <v>3</v>
      </c>
      <c r="J2927" s="136" t="s">
        <v>8367</v>
      </c>
    </row>
    <row r="2928" spans="1:20" s="136" customFormat="1" ht="13.6" x14ac:dyDescent="0.2">
      <c r="A2928" s="136" t="s">
        <v>11246</v>
      </c>
      <c r="B2928" s="147">
        <v>19153</v>
      </c>
      <c r="C2928" s="138" t="s">
        <v>17030</v>
      </c>
      <c r="D2928" s="138" t="s">
        <v>17030</v>
      </c>
      <c r="E2928" s="137" t="s">
        <v>8366</v>
      </c>
      <c r="F2928" s="139"/>
      <c r="G2928" s="136">
        <v>10050318</v>
      </c>
      <c r="H2928" s="136">
        <v>3</v>
      </c>
      <c r="J2928" s="136" t="s">
        <v>8367</v>
      </c>
    </row>
    <row r="2929" spans="1:20" s="136" customFormat="1" ht="13.6" x14ac:dyDescent="0.2">
      <c r="A2929" s="136" t="s">
        <v>11246</v>
      </c>
      <c r="B2929" s="147">
        <v>19154</v>
      </c>
      <c r="C2929" s="138" t="s">
        <v>11354</v>
      </c>
      <c r="D2929" s="138" t="s">
        <v>11354</v>
      </c>
      <c r="E2929" s="137" t="s">
        <v>8366</v>
      </c>
      <c r="F2929" s="139"/>
      <c r="G2929" s="136">
        <v>34092452</v>
      </c>
      <c r="H2929" s="136">
        <v>3</v>
      </c>
      <c r="J2929" s="136" t="s">
        <v>8367</v>
      </c>
    </row>
    <row r="2930" spans="1:20" s="136" customFormat="1" ht="13.6" x14ac:dyDescent="0.2">
      <c r="A2930" s="136" t="s">
        <v>11246</v>
      </c>
      <c r="B2930" s="147">
        <v>19155</v>
      </c>
      <c r="C2930" s="138" t="s">
        <v>11355</v>
      </c>
      <c r="D2930" s="138" t="s">
        <v>11355</v>
      </c>
      <c r="E2930" s="137" t="s">
        <v>8366</v>
      </c>
      <c r="F2930" s="139"/>
      <c r="G2930" s="136">
        <v>14253232</v>
      </c>
      <c r="H2930" s="136">
        <v>3</v>
      </c>
      <c r="J2930" s="136" t="s">
        <v>8367</v>
      </c>
    </row>
    <row r="2931" spans="1:20" s="136" customFormat="1" ht="13.6" x14ac:dyDescent="0.2">
      <c r="A2931" s="136" t="s">
        <v>11246</v>
      </c>
      <c r="B2931" s="147">
        <v>19156</v>
      </c>
      <c r="C2931" s="138" t="s">
        <v>11356</v>
      </c>
      <c r="D2931" s="138" t="s">
        <v>11356</v>
      </c>
      <c r="E2931" s="137" t="s">
        <v>8366</v>
      </c>
      <c r="F2931" s="139"/>
      <c r="G2931" s="136">
        <v>38907568</v>
      </c>
      <c r="H2931" s="136">
        <v>3</v>
      </c>
      <c r="J2931" s="136" t="s">
        <v>8367</v>
      </c>
    </row>
    <row r="2932" spans="1:20" s="136" customFormat="1" ht="13.6" x14ac:dyDescent="0.2">
      <c r="A2932" s="136" t="s">
        <v>11246</v>
      </c>
      <c r="B2932" s="147">
        <v>19157</v>
      </c>
      <c r="C2932" s="138" t="s">
        <v>11357</v>
      </c>
      <c r="D2932" s="138" t="s">
        <v>11357</v>
      </c>
      <c r="E2932" s="137" t="s">
        <v>8366</v>
      </c>
      <c r="F2932" s="139"/>
      <c r="G2932" s="136">
        <v>10636059</v>
      </c>
      <c r="H2932" s="136">
        <v>3</v>
      </c>
      <c r="J2932" s="136" t="s">
        <v>8367</v>
      </c>
    </row>
    <row r="2933" spans="1:20" s="136" customFormat="1" ht="13.6" x14ac:dyDescent="0.2">
      <c r="A2933" s="136" t="s">
        <v>11246</v>
      </c>
      <c r="B2933" s="147">
        <v>19159</v>
      </c>
      <c r="C2933" s="138" t="s">
        <v>11358</v>
      </c>
      <c r="D2933" s="138" t="s">
        <v>11358</v>
      </c>
      <c r="E2933" s="137" t="s">
        <v>8366</v>
      </c>
      <c r="F2933" s="139"/>
      <c r="G2933" s="136">
        <v>47316552</v>
      </c>
      <c r="H2933" s="136">
        <v>3</v>
      </c>
      <c r="J2933" s="136" t="s">
        <v>8367</v>
      </c>
    </row>
    <row r="2934" spans="1:20" s="136" customFormat="1" ht="13.6" x14ac:dyDescent="0.2">
      <c r="A2934" s="136" t="s">
        <v>11246</v>
      </c>
      <c r="B2934" s="147">
        <v>19160</v>
      </c>
      <c r="C2934" s="138" t="s">
        <v>11359</v>
      </c>
      <c r="D2934" s="138" t="s">
        <v>11359</v>
      </c>
      <c r="E2934" s="137" t="s">
        <v>8366</v>
      </c>
      <c r="F2934" s="139"/>
      <c r="G2934" s="136">
        <v>36399400</v>
      </c>
      <c r="H2934" s="136">
        <v>3</v>
      </c>
      <c r="J2934" s="136" t="s">
        <v>8367</v>
      </c>
    </row>
    <row r="2935" spans="1:20" s="136" customFormat="1" ht="13.6" x14ac:dyDescent="0.2">
      <c r="A2935" s="136" t="s">
        <v>11246</v>
      </c>
      <c r="B2935" s="147">
        <v>19161</v>
      </c>
      <c r="C2935" s="138" t="s">
        <v>11360</v>
      </c>
      <c r="D2935" s="138" t="s">
        <v>11360</v>
      </c>
      <c r="E2935" s="137" t="s">
        <v>8366</v>
      </c>
      <c r="F2935" s="139"/>
      <c r="G2935" s="136">
        <v>30916400</v>
      </c>
      <c r="H2935" s="136">
        <v>3</v>
      </c>
      <c r="J2935" s="136" t="s">
        <v>8367</v>
      </c>
    </row>
    <row r="2936" spans="1:20" s="136" customFormat="1" ht="13.6" x14ac:dyDescent="0.2">
      <c r="A2936" s="136" t="s">
        <v>11246</v>
      </c>
      <c r="B2936" s="147">
        <v>19162</v>
      </c>
      <c r="C2936" s="138" t="s">
        <v>11361</v>
      </c>
      <c r="D2936" s="138" t="s">
        <v>11361</v>
      </c>
      <c r="E2936" s="137" t="s">
        <v>8366</v>
      </c>
      <c r="F2936" s="139"/>
      <c r="G2936" s="136">
        <v>29700585</v>
      </c>
      <c r="H2936" s="136">
        <v>3</v>
      </c>
      <c r="J2936" s="136" t="s">
        <v>8367</v>
      </c>
    </row>
    <row r="2937" spans="1:20" s="136" customFormat="1" ht="13.6" x14ac:dyDescent="0.2">
      <c r="A2937" s="136" t="s">
        <v>11246</v>
      </c>
      <c r="B2937" s="147">
        <v>19163</v>
      </c>
      <c r="C2937" s="138" t="s">
        <v>17100</v>
      </c>
      <c r="D2937" s="138" t="s">
        <v>17100</v>
      </c>
      <c r="E2937" s="137" t="s">
        <v>8366</v>
      </c>
      <c r="F2937" s="139"/>
      <c r="G2937" s="136">
        <v>56984282.999999993</v>
      </c>
      <c r="H2937" s="136">
        <v>3</v>
      </c>
      <c r="J2937" s="136" t="s">
        <v>8367</v>
      </c>
    </row>
    <row r="2938" spans="1:20" s="136" customFormat="1" ht="13.6" x14ac:dyDescent="0.2">
      <c r="A2938" s="136" t="s">
        <v>11246</v>
      </c>
      <c r="B2938" s="147">
        <v>19165</v>
      </c>
      <c r="C2938" s="138" t="s">
        <v>11362</v>
      </c>
      <c r="D2938" s="138" t="s">
        <v>11362</v>
      </c>
      <c r="E2938" s="137" t="s">
        <v>8366</v>
      </c>
      <c r="F2938" s="139"/>
      <c r="G2938" s="136">
        <v>54937204</v>
      </c>
      <c r="H2938" s="136">
        <v>3</v>
      </c>
      <c r="J2938" s="136" t="s">
        <v>8367</v>
      </c>
    </row>
    <row r="2939" spans="1:20" s="136" customFormat="1" ht="13.6" x14ac:dyDescent="0.2">
      <c r="A2939" s="136" t="s">
        <v>11246</v>
      </c>
      <c r="B2939" s="147">
        <v>19166</v>
      </c>
      <c r="C2939" s="138" t="s">
        <v>16997</v>
      </c>
      <c r="D2939" s="138" t="s">
        <v>16997</v>
      </c>
      <c r="E2939" s="137" t="s">
        <v>8366</v>
      </c>
      <c r="F2939" s="139"/>
      <c r="G2939" s="136">
        <v>24044800</v>
      </c>
      <c r="H2939" s="136">
        <v>3</v>
      </c>
      <c r="J2939" s="136" t="s">
        <v>8367</v>
      </c>
    </row>
    <row r="2940" spans="1:20" s="136" customFormat="1" ht="13.6" x14ac:dyDescent="0.2">
      <c r="A2940" s="136" t="s">
        <v>11246</v>
      </c>
      <c r="B2940" s="147">
        <v>19167</v>
      </c>
      <c r="C2940" s="138" t="s">
        <v>11363</v>
      </c>
      <c r="D2940" s="138" t="s">
        <v>11363</v>
      </c>
      <c r="E2940" s="137" t="s">
        <v>8366</v>
      </c>
      <c r="F2940" s="139"/>
      <c r="G2940" s="136">
        <v>28506701</v>
      </c>
      <c r="H2940" s="136">
        <v>3</v>
      </c>
      <c r="J2940" s="136" t="s">
        <v>8367</v>
      </c>
    </row>
    <row r="2941" spans="1:20" s="136" customFormat="1" ht="13.6" x14ac:dyDescent="0.2">
      <c r="A2941" s="136" t="s">
        <v>11246</v>
      </c>
      <c r="B2941" s="147">
        <v>19168</v>
      </c>
      <c r="C2941" s="138" t="s">
        <v>11364</v>
      </c>
      <c r="D2941" s="138" t="s">
        <v>11364</v>
      </c>
      <c r="E2941" s="137" t="s">
        <v>8366</v>
      </c>
      <c r="F2941" s="139"/>
      <c r="G2941" s="136">
        <v>33182665</v>
      </c>
      <c r="H2941" s="136">
        <v>3</v>
      </c>
      <c r="J2941" s="136" t="s">
        <v>8367</v>
      </c>
    </row>
    <row r="2942" spans="1:20" s="136" customFormat="1" ht="13.6" x14ac:dyDescent="0.2">
      <c r="A2942" s="136" t="s">
        <v>11246</v>
      </c>
      <c r="B2942" s="147">
        <v>19169</v>
      </c>
      <c r="C2942" s="138" t="s">
        <v>11365</v>
      </c>
      <c r="D2942" s="138" t="s">
        <v>11365</v>
      </c>
      <c r="E2942" s="137" t="s">
        <v>8366</v>
      </c>
      <c r="F2942" s="139"/>
      <c r="G2942" s="136">
        <v>15337554</v>
      </c>
      <c r="H2942" s="136">
        <v>3</v>
      </c>
      <c r="J2942" s="136" t="s">
        <v>8367</v>
      </c>
    </row>
    <row r="2943" spans="1:20" s="136" customFormat="1" ht="13.6" x14ac:dyDescent="0.2">
      <c r="A2943" s="136" t="s">
        <v>11246</v>
      </c>
      <c r="B2943" s="147">
        <v>19170</v>
      </c>
      <c r="C2943" s="138" t="s">
        <v>17101</v>
      </c>
      <c r="D2943" s="138" t="s">
        <v>17101</v>
      </c>
      <c r="E2943" s="137" t="s">
        <v>8366</v>
      </c>
      <c r="F2943" s="139"/>
      <c r="G2943" s="136">
        <v>153315386</v>
      </c>
      <c r="H2943" s="136">
        <v>3</v>
      </c>
      <c r="J2943" s="136" t="s">
        <v>8367</v>
      </c>
    </row>
    <row r="2944" spans="1:20" s="136" customFormat="1" ht="13.6" x14ac:dyDescent="0.2">
      <c r="A2944" s="136" t="s">
        <v>11246</v>
      </c>
      <c r="B2944" s="147">
        <v>19171</v>
      </c>
      <c r="C2944" s="138" t="s">
        <v>11366</v>
      </c>
      <c r="D2944" s="138" t="s">
        <v>11366</v>
      </c>
      <c r="E2944" s="137" t="s">
        <v>8366</v>
      </c>
      <c r="F2944" s="139"/>
      <c r="G2944" s="136">
        <v>30939100</v>
      </c>
      <c r="H2944" s="136">
        <v>2</v>
      </c>
      <c r="J2944" s="136" t="s">
        <v>8367</v>
      </c>
      <c r="R2944" s="136" t="s">
        <v>11289</v>
      </c>
      <c r="S2944" s="136" t="s">
        <v>8456</v>
      </c>
      <c r="T2944" s="136" t="s">
        <v>11290</v>
      </c>
    </row>
    <row r="2945" spans="1:10" s="136" customFormat="1" ht="13.6" x14ac:dyDescent="0.2">
      <c r="A2945" s="136" t="s">
        <v>11246</v>
      </c>
      <c r="B2945" s="147">
        <v>19172</v>
      </c>
      <c r="C2945" s="138" t="s">
        <v>11367</v>
      </c>
      <c r="D2945" s="138" t="s">
        <v>11367</v>
      </c>
      <c r="E2945" s="137" t="s">
        <v>8366</v>
      </c>
      <c r="F2945" s="139"/>
      <c r="G2945" s="136">
        <v>17385507</v>
      </c>
      <c r="H2945" s="136">
        <v>3</v>
      </c>
      <c r="J2945" s="136" t="s">
        <v>8367</v>
      </c>
    </row>
    <row r="2946" spans="1:10" s="136" customFormat="1" ht="13.6" x14ac:dyDescent="0.2">
      <c r="A2946" s="136" t="s">
        <v>11246</v>
      </c>
      <c r="B2946" s="147">
        <v>19173</v>
      </c>
      <c r="C2946" s="138" t="s">
        <v>11368</v>
      </c>
      <c r="D2946" s="138" t="s">
        <v>11368</v>
      </c>
      <c r="E2946" s="137" t="s">
        <v>8366</v>
      </c>
      <c r="F2946" s="139"/>
      <c r="G2946" s="136">
        <v>28211305.000000004</v>
      </c>
      <c r="H2946" s="136">
        <v>3</v>
      </c>
      <c r="J2946" s="136" t="s">
        <v>8367</v>
      </c>
    </row>
    <row r="2947" spans="1:10" s="136" customFormat="1" ht="13.6" x14ac:dyDescent="0.2">
      <c r="A2947" s="136" t="s">
        <v>11246</v>
      </c>
      <c r="B2947" s="147">
        <v>19174</v>
      </c>
      <c r="C2947" s="138" t="s">
        <v>11369</v>
      </c>
      <c r="D2947" s="138" t="s">
        <v>11369</v>
      </c>
      <c r="E2947" s="137" t="s">
        <v>8366</v>
      </c>
      <c r="F2947" s="139"/>
      <c r="G2947" s="136">
        <v>10377569</v>
      </c>
      <c r="H2947" s="136">
        <v>3</v>
      </c>
      <c r="J2947" s="136" t="s">
        <v>8367</v>
      </c>
    </row>
    <row r="2948" spans="1:10" s="136" customFormat="1" ht="13.6" x14ac:dyDescent="0.2">
      <c r="A2948" s="136" t="s">
        <v>11246</v>
      </c>
      <c r="B2948" s="147">
        <v>19175</v>
      </c>
      <c r="C2948" s="138" t="s">
        <v>11370</v>
      </c>
      <c r="D2948" s="138" t="s">
        <v>11370</v>
      </c>
      <c r="E2948" s="137" t="s">
        <v>8366</v>
      </c>
      <c r="F2948" s="139"/>
      <c r="G2948" s="136">
        <v>56170415</v>
      </c>
      <c r="H2948" s="136">
        <v>3</v>
      </c>
      <c r="J2948" s="136" t="s">
        <v>8367</v>
      </c>
    </row>
    <row r="2949" spans="1:10" s="136" customFormat="1" ht="13.6" x14ac:dyDescent="0.2">
      <c r="A2949" s="136" t="s">
        <v>11246</v>
      </c>
      <c r="B2949" s="147">
        <v>19176</v>
      </c>
      <c r="C2949" s="138" t="s">
        <v>11371</v>
      </c>
      <c r="D2949" s="138" t="s">
        <v>11371</v>
      </c>
      <c r="E2949" s="137" t="s">
        <v>8366</v>
      </c>
      <c r="F2949" s="139"/>
      <c r="G2949" s="136">
        <v>23774853</v>
      </c>
      <c r="H2949" s="136">
        <v>3</v>
      </c>
      <c r="J2949" s="136" t="s">
        <v>8367</v>
      </c>
    </row>
    <row r="2950" spans="1:10" s="136" customFormat="1" ht="13.6" x14ac:dyDescent="0.2">
      <c r="A2950" s="136" t="s">
        <v>11246</v>
      </c>
      <c r="B2950" s="147">
        <v>19177</v>
      </c>
      <c r="C2950" s="138" t="s">
        <v>11372</v>
      </c>
      <c r="D2950" s="138" t="s">
        <v>11372</v>
      </c>
      <c r="E2950" s="137" t="s">
        <v>8366</v>
      </c>
      <c r="F2950" s="139"/>
      <c r="G2950" s="136">
        <v>11435530.000000002</v>
      </c>
      <c r="H2950" s="136">
        <v>3</v>
      </c>
      <c r="J2950" s="136" t="s">
        <v>8367</v>
      </c>
    </row>
    <row r="2951" spans="1:10" s="136" customFormat="1" ht="13.6" x14ac:dyDescent="0.2">
      <c r="A2951" s="136" t="s">
        <v>11246</v>
      </c>
      <c r="B2951" s="147">
        <v>19178</v>
      </c>
      <c r="C2951" s="138" t="s">
        <v>11373</v>
      </c>
      <c r="D2951" s="138" t="s">
        <v>11373</v>
      </c>
      <c r="E2951" s="137" t="s">
        <v>8366</v>
      </c>
      <c r="F2951" s="139"/>
      <c r="G2951" s="136">
        <v>27893971</v>
      </c>
      <c r="H2951" s="136">
        <v>3</v>
      </c>
      <c r="J2951" s="136" t="s">
        <v>8367</v>
      </c>
    </row>
    <row r="2952" spans="1:10" s="136" customFormat="1" ht="13.6" x14ac:dyDescent="0.2">
      <c r="A2952" s="136" t="s">
        <v>11246</v>
      </c>
      <c r="B2952" s="147">
        <v>19179</v>
      </c>
      <c r="C2952" s="138" t="s">
        <v>11374</v>
      </c>
      <c r="D2952" s="138" t="s">
        <v>11374</v>
      </c>
      <c r="E2952" s="137" t="s">
        <v>8366</v>
      </c>
      <c r="F2952" s="139"/>
      <c r="G2952" s="136">
        <v>38330430</v>
      </c>
      <c r="H2952" s="136">
        <v>3</v>
      </c>
      <c r="J2952" s="136" t="s">
        <v>8367</v>
      </c>
    </row>
    <row r="2953" spans="1:10" s="136" customFormat="1" ht="13.6" x14ac:dyDescent="0.2">
      <c r="A2953" s="136" t="s">
        <v>11246</v>
      </c>
      <c r="B2953" s="147">
        <v>19181</v>
      </c>
      <c r="C2953" s="138" t="s">
        <v>11375</v>
      </c>
      <c r="D2953" s="138" t="s">
        <v>11375</v>
      </c>
      <c r="E2953" s="137" t="s">
        <v>8366</v>
      </c>
      <c r="F2953" s="139"/>
      <c r="G2953" s="136">
        <v>42991303</v>
      </c>
      <c r="H2953" s="136">
        <v>3</v>
      </c>
      <c r="J2953" s="136" t="s">
        <v>8367</v>
      </c>
    </row>
    <row r="2954" spans="1:10" s="136" customFormat="1" ht="13.6" x14ac:dyDescent="0.2">
      <c r="A2954" s="136" t="s">
        <v>11246</v>
      </c>
      <c r="B2954" s="147">
        <v>19182</v>
      </c>
      <c r="C2954" s="138" t="s">
        <v>11376</v>
      </c>
      <c r="D2954" s="138" t="s">
        <v>11376</v>
      </c>
      <c r="E2954" s="137" t="s">
        <v>8366</v>
      </c>
      <c r="F2954" s="139"/>
      <c r="G2954" s="136">
        <v>19815175</v>
      </c>
      <c r="H2954" s="136">
        <v>3</v>
      </c>
      <c r="J2954" s="136" t="s">
        <v>8367</v>
      </c>
    </row>
    <row r="2955" spans="1:10" s="136" customFormat="1" ht="13.6" x14ac:dyDescent="0.2">
      <c r="A2955" s="136" t="s">
        <v>11246</v>
      </c>
      <c r="B2955" s="147">
        <v>19183</v>
      </c>
      <c r="C2955" s="138" t="s">
        <v>11377</v>
      </c>
      <c r="D2955" s="138" t="s">
        <v>11377</v>
      </c>
      <c r="E2955" s="137" t="s">
        <v>8366</v>
      </c>
      <c r="F2955" s="139"/>
      <c r="G2955" s="136">
        <v>43991460</v>
      </c>
      <c r="H2955" s="136">
        <v>3</v>
      </c>
      <c r="J2955" s="136" t="s">
        <v>8367</v>
      </c>
    </row>
    <row r="2956" spans="1:10" s="136" customFormat="1" ht="13.6" x14ac:dyDescent="0.2">
      <c r="A2956" s="136" t="s">
        <v>11246</v>
      </c>
      <c r="B2956" s="147">
        <v>19184</v>
      </c>
      <c r="C2956" s="138" t="s">
        <v>11378</v>
      </c>
      <c r="D2956" s="138" t="s">
        <v>11378</v>
      </c>
      <c r="E2956" s="137" t="s">
        <v>8366</v>
      </c>
      <c r="F2956" s="139"/>
      <c r="G2956" s="136">
        <v>27805234.999999996</v>
      </c>
      <c r="H2956" s="136">
        <v>3</v>
      </c>
      <c r="J2956" s="136" t="s">
        <v>8367</v>
      </c>
    </row>
    <row r="2957" spans="1:10" s="136" customFormat="1" ht="13.6" x14ac:dyDescent="0.2">
      <c r="A2957" s="136" t="s">
        <v>11246</v>
      </c>
      <c r="B2957" s="147">
        <v>19185</v>
      </c>
      <c r="C2957" s="138" t="s">
        <v>11379</v>
      </c>
      <c r="D2957" s="138" t="s">
        <v>11379</v>
      </c>
      <c r="E2957" s="137" t="s">
        <v>8366</v>
      </c>
      <c r="F2957" s="139"/>
      <c r="G2957" s="136">
        <v>44002021.000000007</v>
      </c>
      <c r="H2957" s="136">
        <v>3</v>
      </c>
      <c r="J2957" s="136" t="s">
        <v>8367</v>
      </c>
    </row>
    <row r="2958" spans="1:10" s="136" customFormat="1" ht="13.6" x14ac:dyDescent="0.2">
      <c r="A2958" s="136" t="s">
        <v>11246</v>
      </c>
      <c r="B2958" s="147">
        <v>19186</v>
      </c>
      <c r="C2958" s="138" t="s">
        <v>11380</v>
      </c>
      <c r="D2958" s="138" t="s">
        <v>11380</v>
      </c>
      <c r="E2958" s="137" t="s">
        <v>8366</v>
      </c>
      <c r="F2958" s="139"/>
      <c r="G2958" s="136">
        <v>19464627</v>
      </c>
      <c r="H2958" s="136">
        <v>3</v>
      </c>
      <c r="J2958" s="136" t="s">
        <v>8367</v>
      </c>
    </row>
    <row r="2959" spans="1:10" s="136" customFormat="1" ht="13.6" x14ac:dyDescent="0.2">
      <c r="A2959" s="136" t="s">
        <v>11246</v>
      </c>
      <c r="B2959" s="147">
        <v>19187</v>
      </c>
      <c r="C2959" s="138" t="s">
        <v>17061</v>
      </c>
      <c r="D2959" s="138" t="s">
        <v>17061</v>
      </c>
      <c r="E2959" s="137" t="s">
        <v>8366</v>
      </c>
      <c r="F2959" s="139"/>
      <c r="G2959" s="136">
        <v>8209248</v>
      </c>
      <c r="H2959" s="136">
        <v>3</v>
      </c>
      <c r="J2959" s="136" t="s">
        <v>8367</v>
      </c>
    </row>
    <row r="2960" spans="1:10" s="136" customFormat="1" ht="13.6" x14ac:dyDescent="0.2">
      <c r="A2960" s="136" t="s">
        <v>11246</v>
      </c>
      <c r="B2960" s="147">
        <v>19188</v>
      </c>
      <c r="C2960" s="138" t="s">
        <v>11381</v>
      </c>
      <c r="D2960" s="138" t="s">
        <v>11381</v>
      </c>
      <c r="E2960" s="137" t="s">
        <v>8366</v>
      </c>
      <c r="F2960" s="139"/>
      <c r="G2960" s="136">
        <v>32322217.999999996</v>
      </c>
      <c r="H2960" s="136">
        <v>3</v>
      </c>
      <c r="J2960" s="136" t="s">
        <v>8367</v>
      </c>
    </row>
    <row r="2961" spans="1:10" s="136" customFormat="1" ht="13.6" x14ac:dyDescent="0.2">
      <c r="A2961" s="136" t="s">
        <v>11246</v>
      </c>
      <c r="B2961" s="147">
        <v>19189</v>
      </c>
      <c r="C2961" s="138" t="s">
        <v>11382</v>
      </c>
      <c r="D2961" s="138" t="s">
        <v>11382</v>
      </c>
      <c r="E2961" s="137" t="s">
        <v>8366</v>
      </c>
      <c r="F2961" s="139"/>
      <c r="G2961" s="136">
        <v>26339500</v>
      </c>
      <c r="H2961" s="136">
        <v>3</v>
      </c>
      <c r="J2961" s="136" t="s">
        <v>8367</v>
      </c>
    </row>
    <row r="2962" spans="1:10" s="136" customFormat="1" ht="13.6" x14ac:dyDescent="0.2">
      <c r="A2962" s="136" t="s">
        <v>11246</v>
      </c>
      <c r="B2962" s="147">
        <v>19190</v>
      </c>
      <c r="C2962" s="138" t="s">
        <v>17102</v>
      </c>
      <c r="D2962" s="138" t="s">
        <v>17102</v>
      </c>
      <c r="E2962" s="137" t="s">
        <v>8366</v>
      </c>
      <c r="F2962" s="139"/>
      <c r="G2962" s="136">
        <v>168325049</v>
      </c>
      <c r="H2962" s="136">
        <v>3</v>
      </c>
      <c r="J2962" s="136" t="s">
        <v>8367</v>
      </c>
    </row>
    <row r="2963" spans="1:10" s="136" customFormat="1" ht="13.6" x14ac:dyDescent="0.2">
      <c r="A2963" s="136" t="s">
        <v>11246</v>
      </c>
      <c r="B2963" s="147">
        <v>19191</v>
      </c>
      <c r="C2963" s="138" t="s">
        <v>11383</v>
      </c>
      <c r="D2963" s="138" t="s">
        <v>11383</v>
      </c>
      <c r="E2963" s="137" t="s">
        <v>8366</v>
      </c>
      <c r="F2963" s="139"/>
      <c r="G2963" s="136">
        <v>21474089</v>
      </c>
      <c r="H2963" s="136">
        <v>3</v>
      </c>
      <c r="J2963" s="136" t="s">
        <v>8367</v>
      </c>
    </row>
    <row r="2964" spans="1:10" s="136" customFormat="1" ht="13.6" x14ac:dyDescent="0.2">
      <c r="A2964" s="136" t="s">
        <v>11246</v>
      </c>
      <c r="B2964" s="147">
        <v>19192</v>
      </c>
      <c r="C2964" s="138" t="s">
        <v>17031</v>
      </c>
      <c r="D2964" s="138" t="s">
        <v>17031</v>
      </c>
      <c r="E2964" s="137" t="s">
        <v>8366</v>
      </c>
      <c r="F2964" s="139"/>
      <c r="G2964" s="136">
        <v>48426558.000000007</v>
      </c>
      <c r="H2964" s="136">
        <v>3</v>
      </c>
      <c r="J2964" s="136" t="s">
        <v>8367</v>
      </c>
    </row>
    <row r="2965" spans="1:10" s="136" customFormat="1" ht="13.6" x14ac:dyDescent="0.2">
      <c r="A2965" s="136" t="s">
        <v>11246</v>
      </c>
      <c r="B2965" s="147">
        <v>19193</v>
      </c>
      <c r="C2965" s="138" t="s">
        <v>17103</v>
      </c>
      <c r="D2965" s="138" t="s">
        <v>17103</v>
      </c>
      <c r="E2965" s="137" t="s">
        <v>8366</v>
      </c>
      <c r="F2965" s="139"/>
      <c r="G2965" s="136">
        <v>11166024</v>
      </c>
      <c r="H2965" s="136">
        <v>3</v>
      </c>
      <c r="J2965" s="136" t="s">
        <v>8367</v>
      </c>
    </row>
    <row r="2966" spans="1:10" s="136" customFormat="1" ht="13.6" x14ac:dyDescent="0.2">
      <c r="A2966" s="136" t="s">
        <v>11246</v>
      </c>
      <c r="B2966" s="147">
        <v>19194</v>
      </c>
      <c r="C2966" s="138" t="s">
        <v>11384</v>
      </c>
      <c r="D2966" s="138" t="s">
        <v>11384</v>
      </c>
      <c r="E2966" s="137" t="s">
        <v>8366</v>
      </c>
      <c r="F2966" s="139"/>
      <c r="G2966" s="136">
        <v>29149985</v>
      </c>
      <c r="H2966" s="136">
        <v>3</v>
      </c>
      <c r="J2966" s="136" t="s">
        <v>8367</v>
      </c>
    </row>
    <row r="2967" spans="1:10" s="136" customFormat="1" ht="13.6" x14ac:dyDescent="0.2">
      <c r="A2967" s="136" t="s">
        <v>11246</v>
      </c>
      <c r="B2967" s="147">
        <v>19195</v>
      </c>
      <c r="C2967" s="138" t="s">
        <v>11385</v>
      </c>
      <c r="D2967" s="138" t="s">
        <v>11385</v>
      </c>
      <c r="E2967" s="137" t="s">
        <v>8366</v>
      </c>
      <c r="F2967" s="139"/>
      <c r="G2967" s="136">
        <v>28365961.000000004</v>
      </c>
      <c r="H2967" s="136">
        <v>3</v>
      </c>
      <c r="J2967" s="136" t="s">
        <v>8367</v>
      </c>
    </row>
    <row r="2968" spans="1:10" s="136" customFormat="1" ht="13.6" x14ac:dyDescent="0.2">
      <c r="A2968" s="136" t="s">
        <v>11246</v>
      </c>
      <c r="B2968" s="147">
        <v>19196</v>
      </c>
      <c r="C2968" s="138" t="s">
        <v>11386</v>
      </c>
      <c r="D2968" s="138" t="s">
        <v>11386</v>
      </c>
      <c r="E2968" s="137" t="s">
        <v>8366</v>
      </c>
      <c r="F2968" s="139"/>
      <c r="G2968" s="136">
        <v>22226272</v>
      </c>
      <c r="H2968" s="136">
        <v>3</v>
      </c>
      <c r="J2968" s="136" t="s">
        <v>8367</v>
      </c>
    </row>
    <row r="2969" spans="1:10" s="136" customFormat="1" ht="13.6" x14ac:dyDescent="0.2">
      <c r="A2969" s="136" t="s">
        <v>11246</v>
      </c>
      <c r="B2969" s="147">
        <v>19197</v>
      </c>
      <c r="C2969" s="138" t="s">
        <v>11387</v>
      </c>
      <c r="D2969" s="138" t="s">
        <v>11387</v>
      </c>
      <c r="E2969" s="137" t="s">
        <v>8366</v>
      </c>
      <c r="F2969" s="139"/>
      <c r="G2969" s="136">
        <v>9031072</v>
      </c>
      <c r="H2969" s="136">
        <v>3</v>
      </c>
      <c r="J2969" s="136" t="s">
        <v>8367</v>
      </c>
    </row>
    <row r="2970" spans="1:10" s="136" customFormat="1" ht="13.6" x14ac:dyDescent="0.2">
      <c r="A2970" s="136" t="s">
        <v>11246</v>
      </c>
      <c r="B2970" s="147">
        <v>19198</v>
      </c>
      <c r="C2970" s="138" t="s">
        <v>11388</v>
      </c>
      <c r="D2970" s="138" t="s">
        <v>11388</v>
      </c>
      <c r="E2970" s="137" t="s">
        <v>8366</v>
      </c>
      <c r="F2970" s="139"/>
      <c r="G2970" s="136">
        <v>18336563</v>
      </c>
      <c r="H2970" s="136">
        <v>3</v>
      </c>
      <c r="J2970" s="136" t="s">
        <v>8367</v>
      </c>
    </row>
    <row r="2971" spans="1:10" s="136" customFormat="1" ht="13.6" x14ac:dyDescent="0.2">
      <c r="A2971" s="136" t="s">
        <v>11246</v>
      </c>
      <c r="B2971" s="147">
        <v>19199</v>
      </c>
      <c r="C2971" s="138" t="s">
        <v>11389</v>
      </c>
      <c r="D2971" s="138" t="s">
        <v>11389</v>
      </c>
      <c r="E2971" s="137" t="s">
        <v>8366</v>
      </c>
      <c r="F2971" s="139"/>
      <c r="G2971" s="136">
        <v>30948069</v>
      </c>
      <c r="H2971" s="136">
        <v>3</v>
      </c>
      <c r="J2971" s="136" t="s">
        <v>8367</v>
      </c>
    </row>
    <row r="2972" spans="1:10" s="136" customFormat="1" ht="13.6" x14ac:dyDescent="0.2">
      <c r="A2972" s="136" t="s">
        <v>11246</v>
      </c>
      <c r="B2972" s="147">
        <v>19200</v>
      </c>
      <c r="C2972" s="138" t="s">
        <v>11390</v>
      </c>
      <c r="D2972" s="138" t="s">
        <v>11390</v>
      </c>
      <c r="E2972" s="137" t="s">
        <v>8366</v>
      </c>
      <c r="F2972" s="139"/>
      <c r="G2972" s="136">
        <v>17270859</v>
      </c>
      <c r="H2972" s="136">
        <v>3</v>
      </c>
      <c r="J2972" s="136" t="s">
        <v>8367</v>
      </c>
    </row>
    <row r="2973" spans="1:10" s="136" customFormat="1" ht="13.6" x14ac:dyDescent="0.2">
      <c r="A2973" s="136" t="s">
        <v>11246</v>
      </c>
      <c r="B2973" s="147">
        <v>19201</v>
      </c>
      <c r="C2973" s="138" t="s">
        <v>11391</v>
      </c>
      <c r="D2973" s="138" t="s">
        <v>11391</v>
      </c>
      <c r="E2973" s="137" t="s">
        <v>8366</v>
      </c>
      <c r="F2973" s="139"/>
      <c r="G2973" s="136">
        <v>39623009</v>
      </c>
      <c r="H2973" s="136">
        <v>3</v>
      </c>
      <c r="J2973" s="136" t="s">
        <v>8367</v>
      </c>
    </row>
    <row r="2974" spans="1:10" s="136" customFormat="1" ht="13.6" x14ac:dyDescent="0.2">
      <c r="A2974" s="136" t="s">
        <v>11246</v>
      </c>
      <c r="B2974" s="147">
        <v>19202</v>
      </c>
      <c r="C2974" s="138" t="s">
        <v>11392</v>
      </c>
      <c r="D2974" s="138" t="s">
        <v>11392</v>
      </c>
      <c r="E2974" s="137" t="s">
        <v>8366</v>
      </c>
      <c r="F2974" s="139"/>
      <c r="G2974" s="136">
        <v>11713887</v>
      </c>
      <c r="H2974" s="136">
        <v>3</v>
      </c>
      <c r="J2974" s="136" t="s">
        <v>8367</v>
      </c>
    </row>
    <row r="2975" spans="1:10" s="136" customFormat="1" ht="13.6" x14ac:dyDescent="0.2">
      <c r="A2975" s="136" t="s">
        <v>11246</v>
      </c>
      <c r="B2975" s="147">
        <v>19203</v>
      </c>
      <c r="C2975" s="138" t="s">
        <v>11393</v>
      </c>
      <c r="D2975" s="138" t="s">
        <v>11393</v>
      </c>
      <c r="E2975" s="137" t="s">
        <v>8366</v>
      </c>
      <c r="F2975" s="139"/>
      <c r="G2975" s="136">
        <v>29983164</v>
      </c>
      <c r="H2975" s="136">
        <v>3</v>
      </c>
      <c r="J2975" s="136" t="s">
        <v>8367</v>
      </c>
    </row>
    <row r="2976" spans="1:10" s="136" customFormat="1" ht="13.6" x14ac:dyDescent="0.2">
      <c r="A2976" s="136" t="s">
        <v>11246</v>
      </c>
      <c r="B2976" s="147">
        <v>19204</v>
      </c>
      <c r="C2976" s="138" t="s">
        <v>11394</v>
      </c>
      <c r="D2976" s="138" t="s">
        <v>11394</v>
      </c>
      <c r="E2976" s="137" t="s">
        <v>8366</v>
      </c>
      <c r="F2976" s="139"/>
      <c r="G2976" s="136">
        <v>71252954</v>
      </c>
      <c r="H2976" s="136">
        <v>3</v>
      </c>
      <c r="J2976" s="136" t="s">
        <v>8367</v>
      </c>
    </row>
    <row r="2977" spans="1:10" s="136" customFormat="1" ht="13.6" x14ac:dyDescent="0.2">
      <c r="A2977" s="136" t="s">
        <v>11246</v>
      </c>
      <c r="B2977" s="147">
        <v>19208</v>
      </c>
      <c r="C2977" s="138" t="s">
        <v>16998</v>
      </c>
      <c r="D2977" s="138" t="s">
        <v>16998</v>
      </c>
      <c r="E2977" s="137" t="s">
        <v>8366</v>
      </c>
      <c r="F2977" s="139"/>
      <c r="G2977" s="136">
        <v>29414074.999999996</v>
      </c>
      <c r="H2977" s="136">
        <v>3</v>
      </c>
      <c r="J2977" s="136" t="s">
        <v>8367</v>
      </c>
    </row>
    <row r="2978" spans="1:10" s="136" customFormat="1" ht="13.6" x14ac:dyDescent="0.2">
      <c r="A2978" s="136" t="s">
        <v>11246</v>
      </c>
      <c r="B2978" s="147">
        <v>19209</v>
      </c>
      <c r="C2978" s="138" t="s">
        <v>11395</v>
      </c>
      <c r="D2978" s="138" t="s">
        <v>11395</v>
      </c>
      <c r="E2978" s="137" t="s">
        <v>8366</v>
      </c>
      <c r="F2978" s="139"/>
      <c r="G2978" s="136">
        <v>23153163</v>
      </c>
      <c r="H2978" s="136">
        <v>3</v>
      </c>
      <c r="J2978" s="136" t="s">
        <v>8367</v>
      </c>
    </row>
    <row r="2979" spans="1:10" s="136" customFormat="1" ht="13.6" x14ac:dyDescent="0.2">
      <c r="A2979" s="136" t="s">
        <v>11246</v>
      </c>
      <c r="B2979" s="147">
        <v>19210</v>
      </c>
      <c r="C2979" s="138" t="s">
        <v>11396</v>
      </c>
      <c r="D2979" s="138" t="s">
        <v>11396</v>
      </c>
      <c r="E2979" s="137" t="s">
        <v>8366</v>
      </c>
      <c r="F2979" s="139"/>
      <c r="G2979" s="136">
        <v>32953947</v>
      </c>
      <c r="H2979" s="136">
        <v>3</v>
      </c>
      <c r="J2979" s="136" t="s">
        <v>8367</v>
      </c>
    </row>
    <row r="2980" spans="1:10" s="136" customFormat="1" ht="13.6" x14ac:dyDescent="0.2">
      <c r="A2980" s="136" t="s">
        <v>11246</v>
      </c>
      <c r="B2980" s="147">
        <v>19211</v>
      </c>
      <c r="C2980" s="138" t="s">
        <v>11397</v>
      </c>
      <c r="D2980" s="138" t="s">
        <v>11397</v>
      </c>
      <c r="E2980" s="137" t="s">
        <v>8366</v>
      </c>
      <c r="F2980" s="139"/>
      <c r="G2980" s="136">
        <v>91602584</v>
      </c>
      <c r="H2980" s="136">
        <v>3</v>
      </c>
      <c r="J2980" s="136" t="s">
        <v>8367</v>
      </c>
    </row>
    <row r="2981" spans="1:10" s="136" customFormat="1" ht="13.6" x14ac:dyDescent="0.2">
      <c r="A2981" s="136" t="s">
        <v>11246</v>
      </c>
      <c r="B2981" s="147">
        <v>19212</v>
      </c>
      <c r="C2981" s="138" t="s">
        <v>11398</v>
      </c>
      <c r="D2981" s="138" t="s">
        <v>11398</v>
      </c>
      <c r="E2981" s="137" t="s">
        <v>8366</v>
      </c>
      <c r="F2981" s="139"/>
      <c r="G2981" s="136">
        <v>95702699</v>
      </c>
      <c r="H2981" s="136">
        <v>3</v>
      </c>
      <c r="J2981" s="136" t="s">
        <v>8367</v>
      </c>
    </row>
    <row r="2982" spans="1:10" s="136" customFormat="1" ht="13.6" x14ac:dyDescent="0.2">
      <c r="A2982" s="136" t="s">
        <v>11246</v>
      </c>
      <c r="B2982" s="147">
        <v>19213</v>
      </c>
      <c r="C2982" s="138" t="s">
        <v>11399</v>
      </c>
      <c r="D2982" s="138" t="s">
        <v>11399</v>
      </c>
      <c r="E2982" s="137" t="s">
        <v>8366</v>
      </c>
      <c r="F2982" s="139"/>
      <c r="G2982" s="136">
        <v>23195413</v>
      </c>
      <c r="H2982" s="136">
        <v>3</v>
      </c>
      <c r="J2982" s="136" t="s">
        <v>8367</v>
      </c>
    </row>
    <row r="2983" spans="1:10" s="136" customFormat="1" ht="13.6" x14ac:dyDescent="0.2">
      <c r="A2983" s="136" t="s">
        <v>11246</v>
      </c>
      <c r="B2983" s="147">
        <v>19214</v>
      </c>
      <c r="C2983" s="138" t="s">
        <v>17032</v>
      </c>
      <c r="D2983" s="138" t="s">
        <v>17032</v>
      </c>
      <c r="E2983" s="137" t="s">
        <v>8366</v>
      </c>
      <c r="F2983" s="139"/>
      <c r="G2983" s="136">
        <v>59175004</v>
      </c>
      <c r="H2983" s="136">
        <v>3</v>
      </c>
      <c r="J2983" s="136" t="s">
        <v>8367</v>
      </c>
    </row>
    <row r="2984" spans="1:10" s="136" customFormat="1" ht="13.6" x14ac:dyDescent="0.2">
      <c r="A2984" s="136" t="s">
        <v>11246</v>
      </c>
      <c r="B2984" s="147">
        <v>19215</v>
      </c>
      <c r="C2984" s="138" t="s">
        <v>11400</v>
      </c>
      <c r="D2984" s="138" t="s">
        <v>11400</v>
      </c>
      <c r="E2984" s="137" t="s">
        <v>8366</v>
      </c>
      <c r="F2984" s="139"/>
      <c r="G2984" s="136">
        <v>40984479</v>
      </c>
      <c r="H2984" s="136">
        <v>3</v>
      </c>
      <c r="J2984" s="136" t="s">
        <v>8367</v>
      </c>
    </row>
    <row r="2985" spans="1:10" s="136" customFormat="1" ht="13.6" x14ac:dyDescent="0.2">
      <c r="A2985" s="136" t="s">
        <v>11246</v>
      </c>
      <c r="B2985" s="147">
        <v>19216</v>
      </c>
      <c r="C2985" s="138" t="s">
        <v>11401</v>
      </c>
      <c r="D2985" s="138" t="s">
        <v>11401</v>
      </c>
      <c r="E2985" s="137" t="s">
        <v>8366</v>
      </c>
      <c r="F2985" s="139"/>
      <c r="G2985" s="136">
        <v>70762543</v>
      </c>
      <c r="H2985" s="136">
        <v>3</v>
      </c>
      <c r="J2985" s="136" t="s">
        <v>8367</v>
      </c>
    </row>
    <row r="2986" spans="1:10" s="136" customFormat="1" ht="13.6" x14ac:dyDescent="0.2">
      <c r="A2986" s="136" t="s">
        <v>11246</v>
      </c>
      <c r="B2986" s="147">
        <v>19217</v>
      </c>
      <c r="C2986" s="138" t="s">
        <v>11402</v>
      </c>
      <c r="D2986" s="138" t="s">
        <v>11402</v>
      </c>
      <c r="E2986" s="137" t="s">
        <v>8366</v>
      </c>
      <c r="F2986" s="139"/>
      <c r="G2986" s="136">
        <v>81310143</v>
      </c>
      <c r="H2986" s="136">
        <v>3</v>
      </c>
      <c r="J2986" s="136" t="s">
        <v>8367</v>
      </c>
    </row>
    <row r="2987" spans="1:10" s="136" customFormat="1" ht="13.6" x14ac:dyDescent="0.2">
      <c r="A2987" s="136" t="s">
        <v>11246</v>
      </c>
      <c r="B2987" s="147">
        <v>19218</v>
      </c>
      <c r="C2987" s="138" t="s">
        <v>11403</v>
      </c>
      <c r="D2987" s="138" t="s">
        <v>11403</v>
      </c>
      <c r="E2987" s="137" t="s">
        <v>8366</v>
      </c>
      <c r="F2987" s="139"/>
      <c r="G2987" s="136">
        <v>13270333</v>
      </c>
      <c r="H2987" s="136">
        <v>3</v>
      </c>
      <c r="J2987" s="136" t="s">
        <v>8367</v>
      </c>
    </row>
    <row r="2988" spans="1:10" s="136" customFormat="1" ht="13.6" x14ac:dyDescent="0.2">
      <c r="A2988" s="136" t="s">
        <v>11246</v>
      </c>
      <c r="B2988" s="147">
        <v>19219</v>
      </c>
      <c r="C2988" s="138" t="s">
        <v>11404</v>
      </c>
      <c r="D2988" s="138" t="s">
        <v>11404</v>
      </c>
      <c r="E2988" s="137" t="s">
        <v>8366</v>
      </c>
      <c r="F2988" s="139"/>
      <c r="G2988" s="136">
        <v>23176950</v>
      </c>
      <c r="H2988" s="136">
        <v>3</v>
      </c>
      <c r="J2988" s="136" t="s">
        <v>8367</v>
      </c>
    </row>
    <row r="2989" spans="1:10" s="136" customFormat="1" ht="13.6" x14ac:dyDescent="0.2">
      <c r="A2989" s="136" t="s">
        <v>11246</v>
      </c>
      <c r="B2989" s="147">
        <v>19220</v>
      </c>
      <c r="C2989" s="138" t="s">
        <v>11405</v>
      </c>
      <c r="D2989" s="138" t="s">
        <v>11405</v>
      </c>
      <c r="E2989" s="137" t="s">
        <v>8366</v>
      </c>
      <c r="F2989" s="139"/>
      <c r="G2989" s="136">
        <v>19418900</v>
      </c>
      <c r="H2989" s="136">
        <v>3</v>
      </c>
      <c r="J2989" s="136" t="s">
        <v>8367</v>
      </c>
    </row>
    <row r="2990" spans="1:10" s="136" customFormat="1" ht="13.6" x14ac:dyDescent="0.2">
      <c r="A2990" s="136" t="s">
        <v>11246</v>
      </c>
      <c r="B2990" s="147">
        <v>19221</v>
      </c>
      <c r="C2990" s="138" t="s">
        <v>11406</v>
      </c>
      <c r="D2990" s="138" t="s">
        <v>11406</v>
      </c>
      <c r="E2990" s="137" t="s">
        <v>8366</v>
      </c>
      <c r="F2990" s="139"/>
      <c r="G2990" s="136">
        <v>32309151</v>
      </c>
      <c r="H2990" s="136">
        <v>3</v>
      </c>
      <c r="J2990" s="136" t="s">
        <v>8367</v>
      </c>
    </row>
    <row r="2991" spans="1:10" s="136" customFormat="1" ht="13.6" x14ac:dyDescent="0.2">
      <c r="A2991" s="136" t="s">
        <v>11246</v>
      </c>
      <c r="B2991" s="147">
        <v>19222</v>
      </c>
      <c r="C2991" s="138" t="s">
        <v>11407</v>
      </c>
      <c r="D2991" s="138" t="s">
        <v>11407</v>
      </c>
      <c r="E2991" s="137" t="s">
        <v>8366</v>
      </c>
      <c r="F2991" s="139"/>
      <c r="G2991" s="136">
        <v>55284853</v>
      </c>
      <c r="H2991" s="136">
        <v>3</v>
      </c>
      <c r="J2991" s="136" t="s">
        <v>8367</v>
      </c>
    </row>
    <row r="2992" spans="1:10" s="136" customFormat="1" ht="13.6" x14ac:dyDescent="0.2">
      <c r="A2992" s="136" t="s">
        <v>11246</v>
      </c>
      <c r="B2992" s="147">
        <v>19223</v>
      </c>
      <c r="C2992" s="138" t="s">
        <v>11408</v>
      </c>
      <c r="D2992" s="138" t="s">
        <v>11408</v>
      </c>
      <c r="E2992" s="137" t="s">
        <v>8366</v>
      </c>
      <c r="F2992" s="139"/>
      <c r="G2992" s="136">
        <v>51698873.999999993</v>
      </c>
      <c r="H2992" s="136">
        <v>3</v>
      </c>
      <c r="J2992" s="136" t="s">
        <v>8367</v>
      </c>
    </row>
    <row r="2993" spans="1:10" s="136" customFormat="1" ht="13.6" x14ac:dyDescent="0.2">
      <c r="A2993" s="136" t="s">
        <v>11246</v>
      </c>
      <c r="B2993" s="147">
        <v>19224</v>
      </c>
      <c r="C2993" s="138" t="s">
        <v>11409</v>
      </c>
      <c r="D2993" s="138" t="s">
        <v>11409</v>
      </c>
      <c r="E2993" s="137" t="s">
        <v>8366</v>
      </c>
      <c r="F2993" s="139"/>
      <c r="G2993" s="136">
        <v>16723545.999999998</v>
      </c>
      <c r="H2993" s="136">
        <v>3</v>
      </c>
      <c r="J2993" s="136" t="s">
        <v>8367</v>
      </c>
    </row>
    <row r="2994" spans="1:10" s="136" customFormat="1" ht="13.6" x14ac:dyDescent="0.2">
      <c r="A2994" s="136" t="s">
        <v>11246</v>
      </c>
      <c r="B2994" s="147">
        <v>19225</v>
      </c>
      <c r="C2994" s="138" t="s">
        <v>11410</v>
      </c>
      <c r="D2994" s="138" t="s">
        <v>11410</v>
      </c>
      <c r="E2994" s="137" t="s">
        <v>8366</v>
      </c>
      <c r="F2994" s="139"/>
      <c r="G2994" s="136">
        <v>11809300</v>
      </c>
      <c r="H2994" s="136">
        <v>3</v>
      </c>
      <c r="J2994" s="136" t="s">
        <v>8367</v>
      </c>
    </row>
    <row r="2995" spans="1:10" s="136" customFormat="1" ht="13.6" x14ac:dyDescent="0.2">
      <c r="A2995" s="136" t="s">
        <v>11246</v>
      </c>
      <c r="B2995" s="147">
        <v>19226</v>
      </c>
      <c r="C2995" s="138" t="s">
        <v>16999</v>
      </c>
      <c r="D2995" s="138" t="s">
        <v>16999</v>
      </c>
      <c r="E2995" s="137" t="s">
        <v>8366</v>
      </c>
      <c r="F2995" s="139"/>
      <c r="G2995" s="136">
        <v>28864495</v>
      </c>
      <c r="H2995" s="136">
        <v>3</v>
      </c>
      <c r="J2995" s="136" t="s">
        <v>8367</v>
      </c>
    </row>
    <row r="2996" spans="1:10" s="136" customFormat="1" ht="13.6" x14ac:dyDescent="0.2">
      <c r="A2996" s="136" t="s">
        <v>11246</v>
      </c>
      <c r="B2996" s="147">
        <v>19227</v>
      </c>
      <c r="C2996" s="138" t="s">
        <v>11411</v>
      </c>
      <c r="D2996" s="138" t="s">
        <v>11411</v>
      </c>
      <c r="E2996" s="137" t="s">
        <v>8366</v>
      </c>
      <c r="F2996" s="139"/>
      <c r="G2996" s="136">
        <v>53434240</v>
      </c>
      <c r="H2996" s="136">
        <v>3</v>
      </c>
      <c r="J2996" s="136" t="s">
        <v>8367</v>
      </c>
    </row>
    <row r="2997" spans="1:10" s="136" customFormat="1" ht="13.6" x14ac:dyDescent="0.2">
      <c r="A2997" s="136" t="s">
        <v>11246</v>
      </c>
      <c r="B2997" s="147">
        <v>19228</v>
      </c>
      <c r="C2997" s="138" t="s">
        <v>11412</v>
      </c>
      <c r="D2997" s="138" t="s">
        <v>11412</v>
      </c>
      <c r="E2997" s="137" t="s">
        <v>8366</v>
      </c>
      <c r="F2997" s="139"/>
      <c r="G2997" s="136">
        <v>29151756</v>
      </c>
      <c r="H2997" s="136">
        <v>3</v>
      </c>
      <c r="J2997" s="136" t="s">
        <v>8367</v>
      </c>
    </row>
    <row r="2998" spans="1:10" s="136" customFormat="1" ht="13.6" x14ac:dyDescent="0.2">
      <c r="A2998" s="136" t="s">
        <v>11246</v>
      </c>
      <c r="B2998" s="147">
        <v>19229</v>
      </c>
      <c r="C2998" s="138" t="s">
        <v>11413</v>
      </c>
      <c r="D2998" s="138" t="s">
        <v>11413</v>
      </c>
      <c r="E2998" s="137" t="s">
        <v>8366</v>
      </c>
      <c r="F2998" s="139"/>
      <c r="G2998" s="136">
        <v>27462551</v>
      </c>
      <c r="H2998" s="136">
        <v>3</v>
      </c>
      <c r="J2998" s="136" t="s">
        <v>8367</v>
      </c>
    </row>
    <row r="2999" spans="1:10" s="136" customFormat="1" ht="13.6" x14ac:dyDescent="0.2">
      <c r="A2999" s="136" t="s">
        <v>11246</v>
      </c>
      <c r="B2999" s="147">
        <v>19230</v>
      </c>
      <c r="C2999" s="138" t="s">
        <v>11414</v>
      </c>
      <c r="D2999" s="138" t="s">
        <v>11414</v>
      </c>
      <c r="E2999" s="137" t="s">
        <v>8366</v>
      </c>
      <c r="F2999" s="139"/>
      <c r="G2999" s="136">
        <v>14625710.999999998</v>
      </c>
      <c r="H2999" s="136">
        <v>3</v>
      </c>
      <c r="J2999" s="136" t="s">
        <v>8367</v>
      </c>
    </row>
    <row r="3000" spans="1:10" s="136" customFormat="1" ht="13.6" x14ac:dyDescent="0.2">
      <c r="A3000" s="136" t="s">
        <v>11246</v>
      </c>
      <c r="B3000" s="147">
        <v>19231</v>
      </c>
      <c r="C3000" s="138" t="s">
        <v>11415</v>
      </c>
      <c r="D3000" s="138" t="s">
        <v>11415</v>
      </c>
      <c r="E3000" s="137" t="s">
        <v>8366</v>
      </c>
      <c r="F3000" s="139"/>
      <c r="G3000" s="136">
        <v>7667521</v>
      </c>
      <c r="H3000" s="136">
        <v>3</v>
      </c>
      <c r="J3000" s="136" t="s">
        <v>8367</v>
      </c>
    </row>
    <row r="3001" spans="1:10" s="136" customFormat="1" ht="13.6" x14ac:dyDescent="0.2">
      <c r="A3001" s="136" t="s">
        <v>11246</v>
      </c>
      <c r="B3001" s="147">
        <v>19232</v>
      </c>
      <c r="C3001" s="138" t="s">
        <v>11416</v>
      </c>
      <c r="D3001" s="138" t="s">
        <v>11416</v>
      </c>
      <c r="E3001" s="137" t="s">
        <v>8366</v>
      </c>
      <c r="F3001" s="139"/>
      <c r="G3001" s="136">
        <v>75177504</v>
      </c>
      <c r="H3001" s="136">
        <v>3</v>
      </c>
      <c r="J3001" s="136" t="s">
        <v>8367</v>
      </c>
    </row>
    <row r="3002" spans="1:10" s="136" customFormat="1" ht="13.6" x14ac:dyDescent="0.2">
      <c r="A3002" s="136" t="s">
        <v>11246</v>
      </c>
      <c r="B3002" s="147">
        <v>19233</v>
      </c>
      <c r="C3002" s="138" t="s">
        <v>11417</v>
      </c>
      <c r="D3002" s="138" t="s">
        <v>11417</v>
      </c>
      <c r="E3002" s="137" t="s">
        <v>8366</v>
      </c>
      <c r="F3002" s="139"/>
      <c r="G3002" s="136">
        <v>20231101</v>
      </c>
      <c r="H3002" s="136">
        <v>3</v>
      </c>
      <c r="J3002" s="136" t="s">
        <v>8367</v>
      </c>
    </row>
    <row r="3003" spans="1:10" s="136" customFormat="1" ht="13.6" x14ac:dyDescent="0.2">
      <c r="A3003" s="136" t="s">
        <v>11246</v>
      </c>
      <c r="B3003" s="147">
        <v>19234</v>
      </c>
      <c r="C3003" s="138" t="s">
        <v>11418</v>
      </c>
      <c r="D3003" s="138" t="s">
        <v>11418</v>
      </c>
      <c r="E3003" s="137" t="s">
        <v>8366</v>
      </c>
      <c r="F3003" s="139"/>
      <c r="G3003" s="136">
        <v>20987521</v>
      </c>
      <c r="H3003" s="136">
        <v>3</v>
      </c>
      <c r="J3003" s="136" t="s">
        <v>8367</v>
      </c>
    </row>
    <row r="3004" spans="1:10" s="136" customFormat="1" ht="13.6" x14ac:dyDescent="0.2">
      <c r="A3004" s="136" t="s">
        <v>11246</v>
      </c>
      <c r="B3004" s="147">
        <v>19235</v>
      </c>
      <c r="C3004" s="138" t="s">
        <v>11419</v>
      </c>
      <c r="D3004" s="138" t="s">
        <v>11419</v>
      </c>
      <c r="E3004" s="137" t="s">
        <v>8366</v>
      </c>
      <c r="F3004" s="139"/>
      <c r="G3004" s="136">
        <v>66676619</v>
      </c>
      <c r="H3004" s="136">
        <v>3</v>
      </c>
      <c r="J3004" s="136" t="s">
        <v>8367</v>
      </c>
    </row>
    <row r="3005" spans="1:10" s="136" customFormat="1" ht="13.6" x14ac:dyDescent="0.2">
      <c r="A3005" s="136" t="s">
        <v>11246</v>
      </c>
      <c r="B3005" s="147">
        <v>19237</v>
      </c>
      <c r="C3005" s="138" t="s">
        <v>11420</v>
      </c>
      <c r="D3005" s="138" t="s">
        <v>11420</v>
      </c>
      <c r="E3005" s="137" t="s">
        <v>8366</v>
      </c>
      <c r="F3005" s="139"/>
      <c r="G3005" s="136">
        <v>25900423</v>
      </c>
      <c r="H3005" s="136">
        <v>3</v>
      </c>
      <c r="J3005" s="136" t="s">
        <v>8367</v>
      </c>
    </row>
    <row r="3006" spans="1:10" s="136" customFormat="1" ht="13.6" x14ac:dyDescent="0.2">
      <c r="A3006" s="136" t="s">
        <v>11246</v>
      </c>
      <c r="B3006" s="147">
        <v>19238</v>
      </c>
      <c r="C3006" s="138" t="s">
        <v>17062</v>
      </c>
      <c r="D3006" s="138" t="s">
        <v>17062</v>
      </c>
      <c r="E3006" s="137" t="s">
        <v>8366</v>
      </c>
      <c r="F3006" s="139"/>
      <c r="G3006" s="136">
        <v>42934586</v>
      </c>
      <c r="H3006" s="136">
        <v>3</v>
      </c>
      <c r="J3006" s="136" t="s">
        <v>8367</v>
      </c>
    </row>
    <row r="3007" spans="1:10" s="136" customFormat="1" ht="13.6" x14ac:dyDescent="0.2">
      <c r="A3007" s="136" t="s">
        <v>11246</v>
      </c>
      <c r="B3007" s="147">
        <v>19239</v>
      </c>
      <c r="C3007" s="138" t="s">
        <v>11421</v>
      </c>
      <c r="D3007" s="138" t="s">
        <v>11421</v>
      </c>
      <c r="E3007" s="137" t="s">
        <v>8366</v>
      </c>
      <c r="F3007" s="139"/>
      <c r="G3007" s="136">
        <v>29650392</v>
      </c>
      <c r="H3007" s="136">
        <v>3</v>
      </c>
      <c r="J3007" s="136" t="s">
        <v>8367</v>
      </c>
    </row>
    <row r="3008" spans="1:10" s="136" customFormat="1" ht="13.6" x14ac:dyDescent="0.2">
      <c r="A3008" s="136" t="s">
        <v>11246</v>
      </c>
      <c r="B3008" s="147">
        <v>19240</v>
      </c>
      <c r="C3008" s="138" t="s">
        <v>11422</v>
      </c>
      <c r="D3008" s="138" t="s">
        <v>11422</v>
      </c>
      <c r="E3008" s="137" t="s">
        <v>8366</v>
      </c>
      <c r="F3008" s="139"/>
      <c r="G3008" s="136">
        <v>41110842</v>
      </c>
      <c r="H3008" s="136">
        <v>3</v>
      </c>
      <c r="J3008" s="136" t="s">
        <v>8367</v>
      </c>
    </row>
    <row r="3009" spans="1:10" s="136" customFormat="1" ht="13.6" x14ac:dyDescent="0.2">
      <c r="A3009" s="136" t="s">
        <v>11246</v>
      </c>
      <c r="B3009" s="147">
        <v>19241</v>
      </c>
      <c r="C3009" s="138" t="s">
        <v>11423</v>
      </c>
      <c r="D3009" s="138" t="s">
        <v>11423</v>
      </c>
      <c r="E3009" s="137" t="s">
        <v>8366</v>
      </c>
      <c r="F3009" s="139"/>
      <c r="G3009" s="136">
        <v>23844466.000000004</v>
      </c>
      <c r="H3009" s="136">
        <v>3</v>
      </c>
      <c r="J3009" s="136" t="s">
        <v>8367</v>
      </c>
    </row>
    <row r="3010" spans="1:10" s="136" customFormat="1" ht="13.6" x14ac:dyDescent="0.2">
      <c r="A3010" s="136" t="s">
        <v>11246</v>
      </c>
      <c r="B3010" s="147">
        <v>19242</v>
      </c>
      <c r="C3010" s="138" t="s">
        <v>11424</v>
      </c>
      <c r="D3010" s="138" t="s">
        <v>11424</v>
      </c>
      <c r="E3010" s="137" t="s">
        <v>8366</v>
      </c>
      <c r="F3010" s="139"/>
      <c r="G3010" s="136">
        <v>28875598</v>
      </c>
      <c r="H3010" s="136">
        <v>3</v>
      </c>
      <c r="J3010" s="136" t="s">
        <v>8367</v>
      </c>
    </row>
    <row r="3011" spans="1:10" s="136" customFormat="1" ht="13.6" x14ac:dyDescent="0.2">
      <c r="A3011" s="136" t="s">
        <v>11246</v>
      </c>
      <c r="B3011" s="147">
        <v>19243</v>
      </c>
      <c r="C3011" s="138" t="s">
        <v>11425</v>
      </c>
      <c r="D3011" s="138" t="s">
        <v>11425</v>
      </c>
      <c r="E3011" s="137" t="s">
        <v>8366</v>
      </c>
      <c r="F3011" s="139"/>
      <c r="G3011" s="136">
        <v>51011429</v>
      </c>
      <c r="H3011" s="136">
        <v>3</v>
      </c>
      <c r="J3011" s="136" t="s">
        <v>8367</v>
      </c>
    </row>
    <row r="3012" spans="1:10" s="136" customFormat="1" ht="13.6" x14ac:dyDescent="0.2">
      <c r="A3012" s="136" t="s">
        <v>11246</v>
      </c>
      <c r="B3012" s="147">
        <v>19244</v>
      </c>
      <c r="C3012" s="138" t="s">
        <v>11426</v>
      </c>
      <c r="D3012" s="138" t="s">
        <v>11426</v>
      </c>
      <c r="E3012" s="137" t="s">
        <v>8366</v>
      </c>
      <c r="F3012" s="139"/>
      <c r="G3012" s="136">
        <v>72444874</v>
      </c>
      <c r="H3012" s="136">
        <v>3</v>
      </c>
      <c r="J3012" s="136" t="s">
        <v>8367</v>
      </c>
    </row>
    <row r="3013" spans="1:10" s="136" customFormat="1" ht="13.6" x14ac:dyDescent="0.2">
      <c r="A3013" s="136" t="s">
        <v>11246</v>
      </c>
      <c r="B3013" s="147">
        <v>19245</v>
      </c>
      <c r="C3013" s="138" t="s">
        <v>17104</v>
      </c>
      <c r="D3013" s="138" t="s">
        <v>17104</v>
      </c>
      <c r="E3013" s="137" t="s">
        <v>8366</v>
      </c>
      <c r="F3013" s="139"/>
      <c r="G3013" s="136">
        <v>111320619</v>
      </c>
      <c r="H3013" s="136">
        <v>3</v>
      </c>
      <c r="J3013" s="136" t="s">
        <v>8367</v>
      </c>
    </row>
    <row r="3014" spans="1:10" s="136" customFormat="1" ht="13.6" x14ac:dyDescent="0.2">
      <c r="A3014" s="136" t="s">
        <v>11246</v>
      </c>
      <c r="B3014" s="147">
        <v>19246</v>
      </c>
      <c r="C3014" s="138" t="s">
        <v>11427</v>
      </c>
      <c r="D3014" s="138" t="s">
        <v>11427</v>
      </c>
      <c r="E3014" s="137" t="s">
        <v>8366</v>
      </c>
      <c r="F3014" s="139"/>
      <c r="G3014" s="136">
        <v>19368120</v>
      </c>
      <c r="H3014" s="136">
        <v>3</v>
      </c>
      <c r="J3014" s="136" t="s">
        <v>8367</v>
      </c>
    </row>
    <row r="3015" spans="1:10" s="136" customFormat="1" ht="13.6" x14ac:dyDescent="0.2">
      <c r="A3015" s="136" t="s">
        <v>11246</v>
      </c>
      <c r="B3015" s="147">
        <v>19247</v>
      </c>
      <c r="C3015" s="138" t="s">
        <v>17105</v>
      </c>
      <c r="D3015" s="138" t="s">
        <v>17105</v>
      </c>
      <c r="E3015" s="137" t="s">
        <v>8366</v>
      </c>
      <c r="F3015" s="139"/>
      <c r="G3015" s="136">
        <v>36392164</v>
      </c>
      <c r="H3015" s="136">
        <v>3</v>
      </c>
      <c r="J3015" s="136" t="s">
        <v>8367</v>
      </c>
    </row>
    <row r="3016" spans="1:10" s="136" customFormat="1" ht="13.6" x14ac:dyDescent="0.2">
      <c r="A3016" s="136" t="s">
        <v>11246</v>
      </c>
      <c r="B3016" s="147">
        <v>19248</v>
      </c>
      <c r="C3016" s="138" t="s">
        <v>17033</v>
      </c>
      <c r="D3016" s="138" t="s">
        <v>17033</v>
      </c>
      <c r="E3016" s="137" t="s">
        <v>8366</v>
      </c>
      <c r="F3016" s="139"/>
      <c r="G3016" s="136">
        <v>15266525.999999998</v>
      </c>
      <c r="H3016" s="136">
        <v>3</v>
      </c>
      <c r="J3016" s="136" t="s">
        <v>8367</v>
      </c>
    </row>
    <row r="3017" spans="1:10" s="136" customFormat="1" ht="13.6" x14ac:dyDescent="0.2">
      <c r="A3017" s="136" t="s">
        <v>11246</v>
      </c>
      <c r="B3017" s="147">
        <v>19249</v>
      </c>
      <c r="C3017" s="138" t="s">
        <v>17034</v>
      </c>
      <c r="D3017" s="138" t="s">
        <v>17034</v>
      </c>
      <c r="E3017" s="137" t="s">
        <v>8366</v>
      </c>
      <c r="F3017" s="139"/>
      <c r="G3017" s="136">
        <v>14712172</v>
      </c>
      <c r="H3017" s="136">
        <v>3</v>
      </c>
      <c r="J3017" s="136" t="s">
        <v>8367</v>
      </c>
    </row>
    <row r="3018" spans="1:10" s="136" customFormat="1" ht="13.6" x14ac:dyDescent="0.2">
      <c r="A3018" s="136" t="s">
        <v>11246</v>
      </c>
      <c r="B3018" s="147">
        <v>19250</v>
      </c>
      <c r="C3018" s="138" t="s">
        <v>11428</v>
      </c>
      <c r="D3018" s="138" t="s">
        <v>11428</v>
      </c>
      <c r="E3018" s="137" t="s">
        <v>8366</v>
      </c>
      <c r="F3018" s="139"/>
      <c r="G3018" s="136">
        <v>10533201</v>
      </c>
      <c r="H3018" s="136">
        <v>3</v>
      </c>
      <c r="J3018" s="136" t="s">
        <v>8367</v>
      </c>
    </row>
    <row r="3019" spans="1:10" s="136" customFormat="1" ht="13.6" x14ac:dyDescent="0.2">
      <c r="A3019" s="136" t="s">
        <v>11246</v>
      </c>
      <c r="B3019" s="147">
        <v>19251</v>
      </c>
      <c r="C3019" s="138" t="s">
        <v>17122</v>
      </c>
      <c r="D3019" s="138" t="s">
        <v>17122</v>
      </c>
      <c r="E3019" s="137" t="s">
        <v>8366</v>
      </c>
      <c r="F3019" s="139"/>
      <c r="G3019" s="136">
        <v>48960707</v>
      </c>
      <c r="H3019" s="136">
        <v>3</v>
      </c>
      <c r="J3019" s="136" t="s">
        <v>8367</v>
      </c>
    </row>
    <row r="3020" spans="1:10" s="136" customFormat="1" ht="13.6" x14ac:dyDescent="0.2">
      <c r="A3020" s="136" t="s">
        <v>11246</v>
      </c>
      <c r="B3020" s="147">
        <v>19252</v>
      </c>
      <c r="C3020" s="138" t="s">
        <v>17106</v>
      </c>
      <c r="D3020" s="138" t="s">
        <v>17106</v>
      </c>
      <c r="E3020" s="137" t="s">
        <v>8366</v>
      </c>
      <c r="F3020" s="139"/>
      <c r="G3020" s="136">
        <v>45375369</v>
      </c>
      <c r="H3020" s="136">
        <v>3</v>
      </c>
      <c r="J3020" s="136" t="s">
        <v>8367</v>
      </c>
    </row>
    <row r="3021" spans="1:10" s="136" customFormat="1" ht="13.6" x14ac:dyDescent="0.2">
      <c r="A3021" s="136" t="s">
        <v>11246</v>
      </c>
      <c r="B3021" s="147">
        <v>19254</v>
      </c>
      <c r="C3021" s="138" t="s">
        <v>11429</v>
      </c>
      <c r="D3021" s="138" t="s">
        <v>11429</v>
      </c>
      <c r="E3021" s="137" t="s">
        <v>8366</v>
      </c>
      <c r="F3021" s="139"/>
      <c r="G3021" s="136">
        <v>44820329</v>
      </c>
      <c r="H3021" s="136">
        <v>3</v>
      </c>
      <c r="J3021" s="136" t="s">
        <v>8367</v>
      </c>
    </row>
    <row r="3022" spans="1:10" s="136" customFormat="1" ht="13.6" x14ac:dyDescent="0.2">
      <c r="A3022" s="136" t="s">
        <v>11246</v>
      </c>
      <c r="B3022" s="147">
        <v>19255</v>
      </c>
      <c r="C3022" s="138" t="s">
        <v>11430</v>
      </c>
      <c r="D3022" s="138" t="s">
        <v>11430</v>
      </c>
      <c r="E3022" s="137" t="s">
        <v>8366</v>
      </c>
      <c r="F3022" s="139"/>
      <c r="G3022" s="136">
        <v>56769497</v>
      </c>
      <c r="H3022" s="136">
        <v>3</v>
      </c>
      <c r="J3022" s="136" t="s">
        <v>8367</v>
      </c>
    </row>
    <row r="3023" spans="1:10" s="136" customFormat="1" ht="13.6" x14ac:dyDescent="0.2">
      <c r="A3023" s="136" t="s">
        <v>11246</v>
      </c>
      <c r="B3023" s="147">
        <v>19256</v>
      </c>
      <c r="C3023" s="138" t="s">
        <v>11431</v>
      </c>
      <c r="D3023" s="138" t="s">
        <v>11431</v>
      </c>
      <c r="E3023" s="137" t="s">
        <v>8366</v>
      </c>
      <c r="F3023" s="139"/>
      <c r="G3023" s="136">
        <v>29497279</v>
      </c>
      <c r="H3023" s="136">
        <v>3</v>
      </c>
      <c r="J3023" s="136" t="s">
        <v>8367</v>
      </c>
    </row>
    <row r="3024" spans="1:10" s="136" customFormat="1" ht="13.6" x14ac:dyDescent="0.2">
      <c r="A3024" s="136" t="s">
        <v>11246</v>
      </c>
      <c r="B3024" s="147">
        <v>19257</v>
      </c>
      <c r="C3024" s="138" t="s">
        <v>11432</v>
      </c>
      <c r="D3024" s="138" t="s">
        <v>11432</v>
      </c>
      <c r="E3024" s="137" t="s">
        <v>8366</v>
      </c>
      <c r="F3024" s="139"/>
      <c r="G3024" s="136">
        <v>386868831</v>
      </c>
      <c r="H3024" s="136">
        <v>3</v>
      </c>
      <c r="J3024" s="136" t="s">
        <v>8367</v>
      </c>
    </row>
    <row r="3025" spans="1:10" s="136" customFormat="1" ht="13.6" x14ac:dyDescent="0.2">
      <c r="A3025" s="136" t="s">
        <v>11246</v>
      </c>
      <c r="B3025" s="147">
        <v>19258</v>
      </c>
      <c r="C3025" s="138" t="s">
        <v>11433</v>
      </c>
      <c r="D3025" s="138" t="s">
        <v>11433</v>
      </c>
      <c r="E3025" s="137" t="s">
        <v>8366</v>
      </c>
      <c r="F3025" s="139"/>
      <c r="G3025" s="136">
        <v>34834698</v>
      </c>
      <c r="H3025" s="136">
        <v>3</v>
      </c>
      <c r="J3025" s="136" t="s">
        <v>8367</v>
      </c>
    </row>
    <row r="3026" spans="1:10" s="136" customFormat="1" ht="13.6" x14ac:dyDescent="0.2">
      <c r="A3026" s="136" t="s">
        <v>11246</v>
      </c>
      <c r="B3026" s="147">
        <v>19259</v>
      </c>
      <c r="C3026" s="138" t="s">
        <v>11434</v>
      </c>
      <c r="D3026" s="138" t="s">
        <v>11434</v>
      </c>
      <c r="E3026" s="137" t="s">
        <v>8366</v>
      </c>
      <c r="F3026" s="139"/>
      <c r="G3026" s="136">
        <v>14785963</v>
      </c>
      <c r="H3026" s="136">
        <v>3</v>
      </c>
      <c r="J3026" s="136" t="s">
        <v>8367</v>
      </c>
    </row>
    <row r="3027" spans="1:10" s="136" customFormat="1" ht="13.6" x14ac:dyDescent="0.2">
      <c r="A3027" s="136" t="s">
        <v>11246</v>
      </c>
      <c r="B3027" s="147">
        <v>19260</v>
      </c>
      <c r="C3027" s="138" t="s">
        <v>11435</v>
      </c>
      <c r="D3027" s="138" t="s">
        <v>11435</v>
      </c>
      <c r="E3027" s="137" t="s">
        <v>8366</v>
      </c>
      <c r="F3027" s="139"/>
      <c r="G3027" s="136">
        <v>24253685</v>
      </c>
      <c r="H3027" s="136">
        <v>3</v>
      </c>
      <c r="J3027" s="136" t="s">
        <v>8367</v>
      </c>
    </row>
    <row r="3028" spans="1:10" s="136" customFormat="1" ht="13.6" x14ac:dyDescent="0.2">
      <c r="A3028" s="136" t="s">
        <v>11246</v>
      </c>
      <c r="B3028" s="147">
        <v>19261</v>
      </c>
      <c r="C3028" s="138" t="s">
        <v>11436</v>
      </c>
      <c r="D3028" s="138" t="s">
        <v>11436</v>
      </c>
      <c r="E3028" s="137" t="s">
        <v>8366</v>
      </c>
      <c r="F3028" s="139"/>
      <c r="G3028" s="136">
        <v>28947984</v>
      </c>
      <c r="H3028" s="136">
        <v>3</v>
      </c>
      <c r="J3028" s="136" t="s">
        <v>8367</v>
      </c>
    </row>
    <row r="3029" spans="1:10" s="136" customFormat="1" ht="13.6" x14ac:dyDescent="0.2">
      <c r="A3029" s="136" t="s">
        <v>11246</v>
      </c>
      <c r="B3029" s="147">
        <v>19262</v>
      </c>
      <c r="C3029" s="138" t="s">
        <v>17107</v>
      </c>
      <c r="D3029" s="138" t="s">
        <v>17107</v>
      </c>
      <c r="E3029" s="137" t="s">
        <v>8366</v>
      </c>
      <c r="F3029" s="139"/>
      <c r="G3029" s="136">
        <v>116275998.99999999</v>
      </c>
      <c r="H3029" s="136">
        <v>3</v>
      </c>
      <c r="J3029" s="136" t="s">
        <v>8367</v>
      </c>
    </row>
    <row r="3030" spans="1:10" s="136" customFormat="1" ht="13.6" x14ac:dyDescent="0.2">
      <c r="A3030" s="136" t="s">
        <v>11246</v>
      </c>
      <c r="B3030" s="147">
        <v>19263</v>
      </c>
      <c r="C3030" s="138" t="s">
        <v>11437</v>
      </c>
      <c r="D3030" s="138" t="s">
        <v>11437</v>
      </c>
      <c r="E3030" s="137" t="s">
        <v>8366</v>
      </c>
      <c r="F3030" s="139"/>
      <c r="G3030" s="136">
        <v>6419166</v>
      </c>
      <c r="H3030" s="136">
        <v>3</v>
      </c>
      <c r="J3030" s="136" t="s">
        <v>8367</v>
      </c>
    </row>
    <row r="3031" spans="1:10" s="136" customFormat="1" ht="13.6" x14ac:dyDescent="0.2">
      <c r="A3031" s="136" t="s">
        <v>11246</v>
      </c>
      <c r="B3031" s="147">
        <v>19264</v>
      </c>
      <c r="C3031" s="138" t="s">
        <v>11438</v>
      </c>
      <c r="D3031" s="138" t="s">
        <v>11438</v>
      </c>
      <c r="E3031" s="137" t="s">
        <v>8366</v>
      </c>
      <c r="F3031" s="139"/>
      <c r="G3031" s="136">
        <v>60679178</v>
      </c>
      <c r="H3031" s="136">
        <v>3</v>
      </c>
      <c r="J3031" s="136" t="s">
        <v>8367</v>
      </c>
    </row>
    <row r="3032" spans="1:10" s="136" customFormat="1" ht="13.6" x14ac:dyDescent="0.2">
      <c r="A3032" s="136" t="s">
        <v>11246</v>
      </c>
      <c r="B3032" s="147">
        <v>19265</v>
      </c>
      <c r="C3032" s="138" t="s">
        <v>11439</v>
      </c>
      <c r="D3032" s="138" t="s">
        <v>11439</v>
      </c>
      <c r="E3032" s="137" t="s">
        <v>8366</v>
      </c>
      <c r="F3032" s="139"/>
      <c r="G3032" s="136">
        <v>148291370</v>
      </c>
      <c r="H3032" s="136">
        <v>3</v>
      </c>
      <c r="J3032" s="136" t="s">
        <v>8367</v>
      </c>
    </row>
    <row r="3033" spans="1:10" s="136" customFormat="1" ht="13.6" x14ac:dyDescent="0.2">
      <c r="A3033" s="136" t="s">
        <v>11246</v>
      </c>
      <c r="B3033" s="147">
        <v>19266</v>
      </c>
      <c r="C3033" s="138" t="s">
        <v>11440</v>
      </c>
      <c r="D3033" s="138" t="s">
        <v>11440</v>
      </c>
      <c r="E3033" s="137" t="s">
        <v>8366</v>
      </c>
      <c r="F3033" s="139"/>
      <c r="G3033" s="136">
        <v>22837913</v>
      </c>
      <c r="H3033" s="136">
        <v>3</v>
      </c>
      <c r="J3033" s="136" t="s">
        <v>8367</v>
      </c>
    </row>
    <row r="3034" spans="1:10" s="136" customFormat="1" ht="13.6" x14ac:dyDescent="0.2">
      <c r="A3034" s="136" t="s">
        <v>11246</v>
      </c>
      <c r="B3034" s="147">
        <v>19267</v>
      </c>
      <c r="C3034" s="138" t="s">
        <v>11441</v>
      </c>
      <c r="D3034" s="138" t="s">
        <v>11441</v>
      </c>
      <c r="E3034" s="137" t="s">
        <v>8366</v>
      </c>
      <c r="F3034" s="139"/>
      <c r="G3034" s="136">
        <v>33808091</v>
      </c>
      <c r="H3034" s="136">
        <v>3</v>
      </c>
      <c r="J3034" s="136" t="s">
        <v>8367</v>
      </c>
    </row>
    <row r="3035" spans="1:10" s="136" customFormat="1" ht="13.6" x14ac:dyDescent="0.2">
      <c r="A3035" s="136" t="s">
        <v>11246</v>
      </c>
      <c r="B3035" s="147">
        <v>19268</v>
      </c>
      <c r="C3035" s="138" t="s">
        <v>11442</v>
      </c>
      <c r="D3035" s="138" t="s">
        <v>11442</v>
      </c>
      <c r="E3035" s="137" t="s">
        <v>8366</v>
      </c>
      <c r="F3035" s="139"/>
      <c r="G3035" s="136">
        <v>40056357</v>
      </c>
      <c r="H3035" s="136">
        <v>3</v>
      </c>
      <c r="J3035" s="136" t="s">
        <v>8367</v>
      </c>
    </row>
    <row r="3036" spans="1:10" s="136" customFormat="1" ht="13.6" x14ac:dyDescent="0.2">
      <c r="A3036" s="136" t="s">
        <v>11246</v>
      </c>
      <c r="B3036" s="147">
        <v>19269</v>
      </c>
      <c r="C3036" s="138" t="s">
        <v>11443</v>
      </c>
      <c r="D3036" s="138" t="s">
        <v>11443</v>
      </c>
      <c r="E3036" s="137" t="s">
        <v>8366</v>
      </c>
      <c r="F3036" s="139"/>
      <c r="G3036" s="136">
        <v>36598118</v>
      </c>
      <c r="H3036" s="136">
        <v>3</v>
      </c>
      <c r="J3036" s="136" t="s">
        <v>8367</v>
      </c>
    </row>
    <row r="3037" spans="1:10" s="136" customFormat="1" ht="13.6" x14ac:dyDescent="0.2">
      <c r="A3037" s="136" t="s">
        <v>11246</v>
      </c>
      <c r="B3037" s="147">
        <v>19270</v>
      </c>
      <c r="C3037" s="138" t="s">
        <v>17000</v>
      </c>
      <c r="D3037" s="138" t="s">
        <v>17000</v>
      </c>
      <c r="E3037" s="137" t="s">
        <v>8366</v>
      </c>
      <c r="F3037" s="139"/>
      <c r="G3037" s="136">
        <v>11616996</v>
      </c>
      <c r="H3037" s="136">
        <v>3</v>
      </c>
      <c r="J3037" s="136" t="s">
        <v>8367</v>
      </c>
    </row>
    <row r="3038" spans="1:10" s="136" customFormat="1" ht="13.6" x14ac:dyDescent="0.2">
      <c r="A3038" s="136" t="s">
        <v>11246</v>
      </c>
      <c r="B3038" s="147">
        <v>19271</v>
      </c>
      <c r="C3038" s="138" t="s">
        <v>11444</v>
      </c>
      <c r="D3038" s="138" t="s">
        <v>11444</v>
      </c>
      <c r="E3038" s="137" t="s">
        <v>8366</v>
      </c>
      <c r="F3038" s="139"/>
      <c r="G3038" s="136">
        <v>33469908</v>
      </c>
      <c r="H3038" s="136">
        <v>3</v>
      </c>
      <c r="J3038" s="136" t="s">
        <v>8367</v>
      </c>
    </row>
    <row r="3039" spans="1:10" s="136" customFormat="1" ht="13.6" x14ac:dyDescent="0.2">
      <c r="A3039" s="136" t="s">
        <v>11246</v>
      </c>
      <c r="B3039" s="147">
        <v>19272</v>
      </c>
      <c r="C3039" s="138" t="s">
        <v>11445</v>
      </c>
      <c r="D3039" s="138" t="s">
        <v>11445</v>
      </c>
      <c r="E3039" s="137" t="s">
        <v>8366</v>
      </c>
      <c r="F3039" s="139"/>
      <c r="G3039" s="136">
        <v>46488452</v>
      </c>
      <c r="H3039" s="136">
        <v>3</v>
      </c>
      <c r="J3039" s="136" t="s">
        <v>8367</v>
      </c>
    </row>
    <row r="3040" spans="1:10" s="136" customFormat="1" ht="13.6" x14ac:dyDescent="0.2">
      <c r="A3040" s="136" t="s">
        <v>11246</v>
      </c>
      <c r="B3040" s="147">
        <v>19274</v>
      </c>
      <c r="C3040" s="138" t="s">
        <v>11446</v>
      </c>
      <c r="D3040" s="138" t="s">
        <v>11446</v>
      </c>
      <c r="E3040" s="137" t="s">
        <v>8366</v>
      </c>
      <c r="F3040" s="139"/>
      <c r="G3040" s="136">
        <v>35074800</v>
      </c>
      <c r="H3040" s="136">
        <v>3</v>
      </c>
      <c r="J3040" s="136" t="s">
        <v>8367</v>
      </c>
    </row>
    <row r="3041" spans="1:20" s="136" customFormat="1" ht="13.6" x14ac:dyDescent="0.2">
      <c r="A3041" s="136" t="s">
        <v>11246</v>
      </c>
      <c r="B3041" s="147">
        <v>19277</v>
      </c>
      <c r="C3041" s="138" t="s">
        <v>11447</v>
      </c>
      <c r="D3041" s="138" t="s">
        <v>11447</v>
      </c>
      <c r="E3041" s="137" t="s">
        <v>8366</v>
      </c>
      <c r="F3041" s="139"/>
      <c r="G3041" s="136">
        <v>35804789</v>
      </c>
      <c r="H3041" s="136">
        <v>3</v>
      </c>
      <c r="J3041" s="136" t="s">
        <v>8367</v>
      </c>
    </row>
    <row r="3042" spans="1:20" s="136" customFormat="1" ht="13.6" x14ac:dyDescent="0.2">
      <c r="A3042" s="136" t="s">
        <v>11246</v>
      </c>
      <c r="B3042" s="147">
        <v>19278</v>
      </c>
      <c r="C3042" s="138" t="s">
        <v>11448</v>
      </c>
      <c r="D3042" s="138" t="s">
        <v>11448</v>
      </c>
      <c r="E3042" s="137" t="s">
        <v>8366</v>
      </c>
      <c r="F3042" s="139"/>
      <c r="G3042" s="136">
        <v>32875070.999999996</v>
      </c>
      <c r="H3042" s="136">
        <v>3</v>
      </c>
      <c r="J3042" s="136" t="s">
        <v>8367</v>
      </c>
    </row>
    <row r="3043" spans="1:20" s="136" customFormat="1" ht="13.6" x14ac:dyDescent="0.2">
      <c r="A3043" s="136" t="s">
        <v>11246</v>
      </c>
      <c r="B3043" s="147">
        <v>19279</v>
      </c>
      <c r="C3043" s="138" t="s">
        <v>11449</v>
      </c>
      <c r="D3043" s="138" t="s">
        <v>11449</v>
      </c>
      <c r="E3043" s="137" t="s">
        <v>8366</v>
      </c>
      <c r="F3043" s="139"/>
      <c r="G3043" s="136">
        <v>4905204</v>
      </c>
      <c r="H3043" s="136">
        <v>3</v>
      </c>
      <c r="J3043" s="136" t="s">
        <v>8367</v>
      </c>
    </row>
    <row r="3044" spans="1:20" s="136" customFormat="1" ht="13.6" x14ac:dyDescent="0.2">
      <c r="A3044" s="136" t="s">
        <v>11246</v>
      </c>
      <c r="B3044" s="147">
        <v>19280</v>
      </c>
      <c r="C3044" s="138" t="s">
        <v>17108</v>
      </c>
      <c r="D3044" s="138" t="s">
        <v>17108</v>
      </c>
      <c r="E3044" s="137" t="s">
        <v>8366</v>
      </c>
      <c r="F3044" s="139"/>
      <c r="G3044" s="136">
        <v>25166216</v>
      </c>
      <c r="H3044" s="136">
        <v>3</v>
      </c>
      <c r="J3044" s="136" t="s">
        <v>8367</v>
      </c>
      <c r="R3044" s="136" t="s">
        <v>8954</v>
      </c>
      <c r="S3044" s="136" t="s">
        <v>8367</v>
      </c>
      <c r="T3044" s="136" t="s">
        <v>8955</v>
      </c>
    </row>
    <row r="3045" spans="1:20" s="136" customFormat="1" ht="13.6" x14ac:dyDescent="0.2">
      <c r="A3045" s="136" t="s">
        <v>11246</v>
      </c>
      <c r="B3045" s="147">
        <v>19281</v>
      </c>
      <c r="C3045" s="138" t="s">
        <v>11450</v>
      </c>
      <c r="D3045" s="138" t="s">
        <v>11450</v>
      </c>
      <c r="E3045" s="137" t="s">
        <v>8366</v>
      </c>
      <c r="F3045" s="139"/>
      <c r="G3045" s="136">
        <v>11173311.000000002</v>
      </c>
      <c r="H3045" s="136">
        <v>3</v>
      </c>
      <c r="J3045" s="136" t="s">
        <v>8367</v>
      </c>
    </row>
    <row r="3046" spans="1:20" s="136" customFormat="1" ht="13.6" x14ac:dyDescent="0.2">
      <c r="A3046" s="136" t="s">
        <v>11246</v>
      </c>
      <c r="B3046" s="147">
        <v>19282</v>
      </c>
      <c r="C3046" s="138" t="s">
        <v>11451</v>
      </c>
      <c r="D3046" s="138" t="s">
        <v>11451</v>
      </c>
      <c r="E3046" s="137" t="s">
        <v>8366</v>
      </c>
      <c r="F3046" s="139"/>
      <c r="G3046" s="136">
        <v>141250952</v>
      </c>
      <c r="H3046" s="136">
        <v>3</v>
      </c>
      <c r="J3046" s="136" t="s">
        <v>8367</v>
      </c>
    </row>
    <row r="3047" spans="1:20" s="136" customFormat="1" ht="13.6" x14ac:dyDescent="0.2">
      <c r="A3047" s="136" t="s">
        <v>11246</v>
      </c>
      <c r="B3047" s="147">
        <v>19283</v>
      </c>
      <c r="C3047" s="138" t="s">
        <v>11452</v>
      </c>
      <c r="D3047" s="138" t="s">
        <v>11452</v>
      </c>
      <c r="E3047" s="137" t="s">
        <v>8366</v>
      </c>
      <c r="F3047" s="139"/>
      <c r="G3047" s="136">
        <v>50469878</v>
      </c>
      <c r="H3047" s="136">
        <v>3</v>
      </c>
      <c r="J3047" s="136" t="s">
        <v>8367</v>
      </c>
    </row>
    <row r="3048" spans="1:20" s="136" customFormat="1" ht="13.6" x14ac:dyDescent="0.2">
      <c r="A3048" s="136" t="s">
        <v>11246</v>
      </c>
      <c r="B3048" s="147">
        <v>19284</v>
      </c>
      <c r="C3048" s="138" t="s">
        <v>11453</v>
      </c>
      <c r="D3048" s="138" t="s">
        <v>11453</v>
      </c>
      <c r="E3048" s="137" t="s">
        <v>8366</v>
      </c>
      <c r="F3048" s="139"/>
      <c r="G3048" s="136">
        <v>17822305</v>
      </c>
      <c r="H3048" s="136">
        <v>3</v>
      </c>
      <c r="J3048" s="136" t="s">
        <v>8367</v>
      </c>
    </row>
    <row r="3049" spans="1:20" s="136" customFormat="1" ht="13.6" x14ac:dyDescent="0.2">
      <c r="A3049" s="136" t="s">
        <v>11246</v>
      </c>
      <c r="B3049" s="147">
        <v>19285</v>
      </c>
      <c r="C3049" s="138" t="s">
        <v>11454</v>
      </c>
      <c r="D3049" s="138" t="s">
        <v>11454</v>
      </c>
      <c r="E3049" s="137" t="s">
        <v>8366</v>
      </c>
      <c r="F3049" s="139"/>
      <c r="G3049" s="136">
        <v>28180753</v>
      </c>
      <c r="H3049" s="136">
        <v>3</v>
      </c>
      <c r="J3049" s="136" t="s">
        <v>8367</v>
      </c>
    </row>
    <row r="3050" spans="1:20" s="136" customFormat="1" ht="13.6" x14ac:dyDescent="0.2">
      <c r="A3050" s="136" t="s">
        <v>11246</v>
      </c>
      <c r="B3050" s="147">
        <v>19286</v>
      </c>
      <c r="C3050" s="138" t="s">
        <v>17109</v>
      </c>
      <c r="D3050" s="138" t="s">
        <v>17109</v>
      </c>
      <c r="E3050" s="137" t="s">
        <v>8366</v>
      </c>
      <c r="F3050" s="139"/>
      <c r="G3050" s="136">
        <v>26847700</v>
      </c>
      <c r="H3050" s="136">
        <v>3</v>
      </c>
      <c r="J3050" s="136" t="s">
        <v>8367</v>
      </c>
    </row>
    <row r="3051" spans="1:20" s="136" customFormat="1" ht="13.6" x14ac:dyDescent="0.2">
      <c r="A3051" s="136" t="s">
        <v>11246</v>
      </c>
      <c r="B3051" s="147">
        <v>19287</v>
      </c>
      <c r="C3051" s="138" t="s">
        <v>11455</v>
      </c>
      <c r="D3051" s="138" t="s">
        <v>11455</v>
      </c>
      <c r="E3051" s="137" t="s">
        <v>8366</v>
      </c>
      <c r="F3051" s="139"/>
      <c r="G3051" s="136">
        <v>82207295</v>
      </c>
      <c r="H3051" s="136">
        <v>3</v>
      </c>
      <c r="J3051" s="136" t="s">
        <v>8367</v>
      </c>
    </row>
    <row r="3052" spans="1:20" s="136" customFormat="1" ht="13.6" x14ac:dyDescent="0.2">
      <c r="A3052" s="136" t="s">
        <v>11246</v>
      </c>
      <c r="B3052" s="147">
        <v>19288</v>
      </c>
      <c r="C3052" s="138" t="s">
        <v>11456</v>
      </c>
      <c r="D3052" s="138" t="s">
        <v>11456</v>
      </c>
      <c r="E3052" s="137" t="s">
        <v>8366</v>
      </c>
      <c r="F3052" s="139"/>
      <c r="G3052" s="136">
        <v>46856834</v>
      </c>
      <c r="H3052" s="136">
        <v>3</v>
      </c>
      <c r="J3052" s="136" t="s">
        <v>8367</v>
      </c>
    </row>
    <row r="3053" spans="1:20" s="136" customFormat="1" ht="13.6" x14ac:dyDescent="0.2">
      <c r="A3053" s="136" t="s">
        <v>11246</v>
      </c>
      <c r="B3053" s="147">
        <v>19289</v>
      </c>
      <c r="C3053" s="138" t="s">
        <v>17063</v>
      </c>
      <c r="D3053" s="138" t="s">
        <v>17063</v>
      </c>
      <c r="E3053" s="137" t="s">
        <v>8366</v>
      </c>
      <c r="F3053" s="139"/>
      <c r="G3053" s="136">
        <v>48592243</v>
      </c>
      <c r="H3053" s="136">
        <v>3</v>
      </c>
      <c r="J3053" s="136" t="s">
        <v>8367</v>
      </c>
    </row>
    <row r="3054" spans="1:20" s="136" customFormat="1" ht="13.6" x14ac:dyDescent="0.2">
      <c r="A3054" s="136" t="s">
        <v>11246</v>
      </c>
      <c r="B3054" s="147">
        <v>19290</v>
      </c>
      <c r="C3054" s="138" t="s">
        <v>11457</v>
      </c>
      <c r="D3054" s="138" t="s">
        <v>11457</v>
      </c>
      <c r="E3054" s="137" t="s">
        <v>8366</v>
      </c>
      <c r="F3054" s="139"/>
      <c r="G3054" s="136">
        <v>35626858</v>
      </c>
      <c r="H3054" s="136">
        <v>3</v>
      </c>
      <c r="J3054" s="136" t="s">
        <v>8367</v>
      </c>
    </row>
    <row r="3055" spans="1:20" s="136" customFormat="1" ht="13.6" x14ac:dyDescent="0.2">
      <c r="A3055" s="136" t="s">
        <v>11246</v>
      </c>
      <c r="B3055" s="147">
        <v>19291</v>
      </c>
      <c r="C3055" s="138" t="s">
        <v>11458</v>
      </c>
      <c r="D3055" s="138" t="s">
        <v>11458</v>
      </c>
      <c r="E3055" s="137" t="s">
        <v>8366</v>
      </c>
      <c r="F3055" s="139"/>
      <c r="G3055" s="136">
        <v>161866655</v>
      </c>
      <c r="H3055" s="136">
        <v>3</v>
      </c>
      <c r="J3055" s="136" t="s">
        <v>8367</v>
      </c>
    </row>
    <row r="3056" spans="1:20" s="136" customFormat="1" ht="13.6" x14ac:dyDescent="0.2">
      <c r="A3056" s="136" t="s">
        <v>11246</v>
      </c>
      <c r="B3056" s="147">
        <v>19293</v>
      </c>
      <c r="C3056" s="138" t="s">
        <v>11459</v>
      </c>
      <c r="D3056" s="138" t="s">
        <v>11459</v>
      </c>
      <c r="E3056" s="137" t="s">
        <v>8366</v>
      </c>
      <c r="F3056" s="139"/>
      <c r="G3056" s="136">
        <v>47250158</v>
      </c>
      <c r="H3056" s="136">
        <v>3</v>
      </c>
      <c r="J3056" s="136" t="s">
        <v>8367</v>
      </c>
      <c r="R3056" s="136" t="s">
        <v>8954</v>
      </c>
      <c r="S3056" s="136" t="s">
        <v>8367</v>
      </c>
      <c r="T3056" s="136" t="s">
        <v>8955</v>
      </c>
    </row>
    <row r="3057" spans="1:10" s="136" customFormat="1" ht="13.6" x14ac:dyDescent="0.2">
      <c r="A3057" s="136" t="s">
        <v>11246</v>
      </c>
      <c r="B3057" s="147">
        <v>19294</v>
      </c>
      <c r="C3057" s="138" t="s">
        <v>11460</v>
      </c>
      <c r="D3057" s="138" t="s">
        <v>11460</v>
      </c>
      <c r="E3057" s="137" t="s">
        <v>8366</v>
      </c>
      <c r="F3057" s="139"/>
      <c r="G3057" s="136">
        <v>11835418</v>
      </c>
      <c r="H3057" s="136">
        <v>3</v>
      </c>
      <c r="J3057" s="136" t="s">
        <v>8367</v>
      </c>
    </row>
    <row r="3058" spans="1:10" s="136" customFormat="1" ht="13.6" x14ac:dyDescent="0.2">
      <c r="A3058" s="136" t="s">
        <v>11246</v>
      </c>
      <c r="B3058" s="147">
        <v>19296</v>
      </c>
      <c r="C3058" s="138" t="s">
        <v>11461</v>
      </c>
      <c r="D3058" s="138" t="s">
        <v>11461</v>
      </c>
      <c r="E3058" s="137" t="s">
        <v>8366</v>
      </c>
      <c r="F3058" s="139"/>
      <c r="G3058" s="136">
        <v>19038927</v>
      </c>
      <c r="H3058" s="136">
        <v>3</v>
      </c>
      <c r="J3058" s="136" t="s">
        <v>8367</v>
      </c>
    </row>
    <row r="3059" spans="1:10" s="136" customFormat="1" ht="13.6" x14ac:dyDescent="0.2">
      <c r="A3059" s="136" t="s">
        <v>11246</v>
      </c>
      <c r="B3059" s="147">
        <v>19297</v>
      </c>
      <c r="C3059" s="138" t="s">
        <v>11462</v>
      </c>
      <c r="D3059" s="138" t="s">
        <v>11462</v>
      </c>
      <c r="E3059" s="137" t="s">
        <v>8366</v>
      </c>
      <c r="F3059" s="139"/>
      <c r="G3059" s="136">
        <v>9690900</v>
      </c>
      <c r="H3059" s="136">
        <v>3</v>
      </c>
      <c r="J3059" s="136" t="s">
        <v>8367</v>
      </c>
    </row>
    <row r="3060" spans="1:10" s="136" customFormat="1" ht="13.6" x14ac:dyDescent="0.2">
      <c r="A3060" s="136" t="s">
        <v>11246</v>
      </c>
      <c r="B3060" s="147">
        <v>19298</v>
      </c>
      <c r="C3060" s="138" t="s">
        <v>11463</v>
      </c>
      <c r="D3060" s="138" t="s">
        <v>11463</v>
      </c>
      <c r="E3060" s="137" t="s">
        <v>8366</v>
      </c>
      <c r="F3060" s="139"/>
      <c r="G3060" s="136">
        <v>15440713</v>
      </c>
      <c r="H3060" s="136">
        <v>3</v>
      </c>
      <c r="J3060" s="136" t="s">
        <v>8367</v>
      </c>
    </row>
    <row r="3061" spans="1:10" s="136" customFormat="1" ht="13.6" x14ac:dyDescent="0.2">
      <c r="A3061" s="136" t="s">
        <v>11246</v>
      </c>
      <c r="B3061" s="147">
        <v>19299</v>
      </c>
      <c r="C3061" s="138" t="s">
        <v>11464</v>
      </c>
      <c r="D3061" s="138" t="s">
        <v>11464</v>
      </c>
      <c r="E3061" s="137" t="s">
        <v>8366</v>
      </c>
      <c r="F3061" s="139"/>
      <c r="G3061" s="136">
        <v>24024899.999999996</v>
      </c>
      <c r="H3061" s="136">
        <v>3</v>
      </c>
      <c r="J3061" s="136" t="s">
        <v>8367</v>
      </c>
    </row>
    <row r="3062" spans="1:10" s="136" customFormat="1" ht="13.6" x14ac:dyDescent="0.2">
      <c r="A3062" s="136" t="s">
        <v>11246</v>
      </c>
      <c r="B3062" s="147">
        <v>19300</v>
      </c>
      <c r="C3062" s="138" t="s">
        <v>11465</v>
      </c>
      <c r="D3062" s="138" t="s">
        <v>11465</v>
      </c>
      <c r="E3062" s="137" t="s">
        <v>8366</v>
      </c>
      <c r="F3062" s="139"/>
      <c r="G3062" s="136">
        <v>17274500</v>
      </c>
      <c r="H3062" s="136">
        <v>3</v>
      </c>
      <c r="J3062" s="136" t="s">
        <v>8367</v>
      </c>
    </row>
    <row r="3063" spans="1:10" s="136" customFormat="1" ht="13.6" x14ac:dyDescent="0.2">
      <c r="A3063" s="136" t="s">
        <v>11246</v>
      </c>
      <c r="B3063" s="147">
        <v>19301</v>
      </c>
      <c r="C3063" s="138" t="s">
        <v>11466</v>
      </c>
      <c r="D3063" s="138" t="s">
        <v>11466</v>
      </c>
      <c r="E3063" s="137" t="s">
        <v>8366</v>
      </c>
      <c r="F3063" s="139"/>
      <c r="G3063" s="136">
        <v>23474609.999999996</v>
      </c>
      <c r="H3063" s="136">
        <v>3</v>
      </c>
      <c r="J3063" s="136" t="s">
        <v>8367</v>
      </c>
    </row>
    <row r="3064" spans="1:10" s="136" customFormat="1" ht="13.6" x14ac:dyDescent="0.2">
      <c r="A3064" s="136" t="s">
        <v>11246</v>
      </c>
      <c r="B3064" s="147">
        <v>19302</v>
      </c>
      <c r="C3064" s="138" t="s">
        <v>11467</v>
      </c>
      <c r="D3064" s="138" t="s">
        <v>11467</v>
      </c>
      <c r="E3064" s="137" t="s">
        <v>8366</v>
      </c>
      <c r="F3064" s="139"/>
      <c r="G3064" s="136">
        <v>13922702.999999998</v>
      </c>
      <c r="H3064" s="136">
        <v>3</v>
      </c>
      <c r="J3064" s="136" t="s">
        <v>8367</v>
      </c>
    </row>
    <row r="3065" spans="1:10" s="136" customFormat="1" ht="13.6" x14ac:dyDescent="0.2">
      <c r="A3065" s="136" t="s">
        <v>11246</v>
      </c>
      <c r="B3065" s="147">
        <v>19303</v>
      </c>
      <c r="C3065" s="138" t="s">
        <v>11468</v>
      </c>
      <c r="D3065" s="138" t="s">
        <v>11468</v>
      </c>
      <c r="E3065" s="137" t="s">
        <v>8366</v>
      </c>
      <c r="F3065" s="139"/>
      <c r="G3065" s="136">
        <v>13834118</v>
      </c>
      <c r="H3065" s="136">
        <v>3</v>
      </c>
      <c r="J3065" s="136" t="s">
        <v>8367</v>
      </c>
    </row>
    <row r="3066" spans="1:10" s="136" customFormat="1" ht="13.6" x14ac:dyDescent="0.2">
      <c r="A3066" s="136" t="s">
        <v>11246</v>
      </c>
      <c r="B3066" s="147">
        <v>19304</v>
      </c>
      <c r="C3066" s="138" t="s">
        <v>17001</v>
      </c>
      <c r="D3066" s="138" t="s">
        <v>17001</v>
      </c>
      <c r="E3066" s="137" t="s">
        <v>8366</v>
      </c>
      <c r="F3066" s="139"/>
      <c r="G3066" s="136">
        <v>24806679</v>
      </c>
      <c r="H3066" s="136">
        <v>3</v>
      </c>
      <c r="J3066" s="136" t="s">
        <v>8367</v>
      </c>
    </row>
    <row r="3067" spans="1:10" s="136" customFormat="1" ht="13.6" x14ac:dyDescent="0.2">
      <c r="A3067" s="136" t="s">
        <v>11246</v>
      </c>
      <c r="B3067" s="147">
        <v>19305</v>
      </c>
      <c r="C3067" s="138" t="s">
        <v>11469</v>
      </c>
      <c r="D3067" s="138" t="s">
        <v>11469</v>
      </c>
      <c r="E3067" s="137" t="s">
        <v>8366</v>
      </c>
      <c r="F3067" s="139"/>
      <c r="G3067" s="136">
        <v>70051309</v>
      </c>
      <c r="H3067" s="136">
        <v>3</v>
      </c>
      <c r="J3067" s="136" t="s">
        <v>8367</v>
      </c>
    </row>
    <row r="3068" spans="1:10" s="136" customFormat="1" ht="13.6" x14ac:dyDescent="0.2">
      <c r="A3068" s="136" t="s">
        <v>11246</v>
      </c>
      <c r="B3068" s="147">
        <v>19306</v>
      </c>
      <c r="C3068" s="138" t="s">
        <v>11470</v>
      </c>
      <c r="D3068" s="138" t="s">
        <v>11470</v>
      </c>
      <c r="E3068" s="137" t="s">
        <v>8366</v>
      </c>
      <c r="F3068" s="139"/>
      <c r="G3068" s="136">
        <v>14614186</v>
      </c>
      <c r="H3068" s="136">
        <v>3</v>
      </c>
      <c r="J3068" s="136" t="s">
        <v>8367</v>
      </c>
    </row>
    <row r="3069" spans="1:10" s="136" customFormat="1" ht="13.6" x14ac:dyDescent="0.2">
      <c r="A3069" s="136" t="s">
        <v>11246</v>
      </c>
      <c r="B3069" s="147">
        <v>19307</v>
      </c>
      <c r="C3069" s="138" t="s">
        <v>11471</v>
      </c>
      <c r="D3069" s="138" t="s">
        <v>11471</v>
      </c>
      <c r="E3069" s="137" t="s">
        <v>8366</v>
      </c>
      <c r="F3069" s="139"/>
      <c r="G3069" s="136">
        <v>27295152</v>
      </c>
      <c r="H3069" s="136">
        <v>3</v>
      </c>
      <c r="J3069" s="136" t="s">
        <v>8367</v>
      </c>
    </row>
    <row r="3070" spans="1:10" s="136" customFormat="1" ht="13.6" x14ac:dyDescent="0.2">
      <c r="A3070" s="136" t="s">
        <v>11246</v>
      </c>
      <c r="B3070" s="147">
        <v>19308</v>
      </c>
      <c r="C3070" s="138" t="s">
        <v>11472</v>
      </c>
      <c r="D3070" s="138" t="s">
        <v>11472</v>
      </c>
      <c r="E3070" s="137" t="s">
        <v>8366</v>
      </c>
      <c r="F3070" s="139"/>
      <c r="G3070" s="136">
        <v>29449500</v>
      </c>
      <c r="H3070" s="136">
        <v>3</v>
      </c>
      <c r="J3070" s="136" t="s">
        <v>8367</v>
      </c>
    </row>
    <row r="3071" spans="1:10" s="136" customFormat="1" ht="13.6" x14ac:dyDescent="0.2">
      <c r="A3071" s="136" t="s">
        <v>11246</v>
      </c>
      <c r="B3071" s="147">
        <v>19309</v>
      </c>
      <c r="C3071" s="138" t="s">
        <v>11473</v>
      </c>
      <c r="D3071" s="138" t="s">
        <v>11473</v>
      </c>
      <c r="E3071" s="137" t="s">
        <v>8366</v>
      </c>
      <c r="F3071" s="139"/>
      <c r="G3071" s="136">
        <v>29090671.000000004</v>
      </c>
      <c r="H3071" s="136">
        <v>3</v>
      </c>
      <c r="J3071" s="136" t="s">
        <v>8367</v>
      </c>
    </row>
    <row r="3072" spans="1:10" s="136" customFormat="1" ht="13.6" x14ac:dyDescent="0.2">
      <c r="A3072" s="136" t="s">
        <v>11246</v>
      </c>
      <c r="B3072" s="147">
        <v>19310</v>
      </c>
      <c r="C3072" s="138" t="s">
        <v>17064</v>
      </c>
      <c r="D3072" s="138" t="s">
        <v>17064</v>
      </c>
      <c r="E3072" s="137" t="s">
        <v>8366</v>
      </c>
      <c r="F3072" s="139"/>
      <c r="G3072" s="136">
        <v>25208984.999999996</v>
      </c>
      <c r="H3072" s="136">
        <v>3</v>
      </c>
      <c r="J3072" s="136" t="s">
        <v>8367</v>
      </c>
    </row>
    <row r="3073" spans="1:20" s="136" customFormat="1" ht="13.6" x14ac:dyDescent="0.2">
      <c r="A3073" s="136" t="s">
        <v>11246</v>
      </c>
      <c r="B3073" s="147">
        <v>19311</v>
      </c>
      <c r="C3073" s="138" t="s">
        <v>11474</v>
      </c>
      <c r="D3073" s="138" t="s">
        <v>11474</v>
      </c>
      <c r="E3073" s="137" t="s">
        <v>8366</v>
      </c>
      <c r="F3073" s="139"/>
      <c r="G3073" s="136">
        <v>45208733</v>
      </c>
      <c r="H3073" s="136">
        <v>3</v>
      </c>
      <c r="J3073" s="136" t="s">
        <v>8367</v>
      </c>
    </row>
    <row r="3074" spans="1:20" s="136" customFormat="1" ht="13.6" x14ac:dyDescent="0.2">
      <c r="A3074" s="136" t="s">
        <v>11246</v>
      </c>
      <c r="B3074" s="147">
        <v>19314</v>
      </c>
      <c r="C3074" s="138" t="s">
        <v>11475</v>
      </c>
      <c r="D3074" s="138" t="s">
        <v>11475</v>
      </c>
      <c r="E3074" s="137" t="s">
        <v>8366</v>
      </c>
      <c r="F3074" s="139"/>
      <c r="G3074" s="136">
        <v>24409386</v>
      </c>
      <c r="H3074" s="136">
        <v>3</v>
      </c>
      <c r="J3074" s="136" t="s">
        <v>8367</v>
      </c>
    </row>
    <row r="3075" spans="1:20" s="136" customFormat="1" ht="13.6" x14ac:dyDescent="0.2">
      <c r="A3075" s="136" t="s">
        <v>11246</v>
      </c>
      <c r="B3075" s="147">
        <v>19317</v>
      </c>
      <c r="C3075" s="138" t="s">
        <v>17110</v>
      </c>
      <c r="D3075" s="138" t="s">
        <v>17110</v>
      </c>
      <c r="E3075" s="137" t="s">
        <v>8366</v>
      </c>
      <c r="F3075" s="139"/>
      <c r="G3075" s="136">
        <v>99171203</v>
      </c>
      <c r="H3075" s="136">
        <v>3</v>
      </c>
      <c r="J3075" s="136" t="s">
        <v>8367</v>
      </c>
    </row>
    <row r="3076" spans="1:20" s="136" customFormat="1" ht="13.6" x14ac:dyDescent="0.2">
      <c r="A3076" s="136" t="s">
        <v>11246</v>
      </c>
      <c r="B3076" s="147">
        <v>19318</v>
      </c>
      <c r="C3076" s="138" t="s">
        <v>11476</v>
      </c>
      <c r="D3076" s="138" t="s">
        <v>11476</v>
      </c>
      <c r="E3076" s="137" t="s">
        <v>8366</v>
      </c>
      <c r="F3076" s="139"/>
      <c r="G3076" s="136">
        <v>5278455</v>
      </c>
      <c r="H3076" s="136">
        <v>3</v>
      </c>
      <c r="J3076" s="136" t="s">
        <v>8367</v>
      </c>
    </row>
    <row r="3077" spans="1:20" s="136" customFormat="1" ht="13.6" x14ac:dyDescent="0.2">
      <c r="A3077" s="136" t="s">
        <v>11246</v>
      </c>
      <c r="B3077" s="147">
        <v>19319</v>
      </c>
      <c r="C3077" s="138" t="s">
        <v>11477</v>
      </c>
      <c r="D3077" s="138" t="s">
        <v>11477</v>
      </c>
      <c r="E3077" s="137" t="s">
        <v>8366</v>
      </c>
      <c r="F3077" s="139"/>
      <c r="G3077" s="136">
        <v>11089306.999999998</v>
      </c>
      <c r="H3077" s="136">
        <v>2</v>
      </c>
      <c r="J3077" s="136" t="s">
        <v>8367</v>
      </c>
      <c r="R3077" s="136" t="s">
        <v>8954</v>
      </c>
      <c r="S3077" s="136" t="s">
        <v>8367</v>
      </c>
      <c r="T3077" s="136" t="s">
        <v>8955</v>
      </c>
    </row>
    <row r="3078" spans="1:20" s="136" customFormat="1" ht="13.6" x14ac:dyDescent="0.2">
      <c r="A3078" s="136" t="s">
        <v>11246</v>
      </c>
      <c r="B3078" s="147">
        <v>19321</v>
      </c>
      <c r="C3078" s="138" t="s">
        <v>11478</v>
      </c>
      <c r="D3078" s="138" t="s">
        <v>11478</v>
      </c>
      <c r="E3078" s="137" t="s">
        <v>8366</v>
      </c>
      <c r="F3078" s="139"/>
      <c r="G3078" s="136">
        <v>17199774</v>
      </c>
      <c r="H3078" s="136">
        <v>3</v>
      </c>
      <c r="J3078" s="136" t="s">
        <v>8367</v>
      </c>
    </row>
    <row r="3079" spans="1:20" s="136" customFormat="1" ht="13.6" x14ac:dyDescent="0.2">
      <c r="A3079" s="136" t="s">
        <v>11246</v>
      </c>
      <c r="B3079" s="147">
        <v>19322</v>
      </c>
      <c r="C3079" s="138" t="s">
        <v>11479</v>
      </c>
      <c r="D3079" s="138" t="s">
        <v>11479</v>
      </c>
      <c r="E3079" s="137" t="s">
        <v>8366</v>
      </c>
      <c r="F3079" s="139"/>
      <c r="G3079" s="136">
        <v>17166481</v>
      </c>
      <c r="H3079" s="136">
        <v>3</v>
      </c>
      <c r="J3079" s="136" t="s">
        <v>8367</v>
      </c>
    </row>
    <row r="3080" spans="1:20" s="136" customFormat="1" ht="13.6" x14ac:dyDescent="0.2">
      <c r="A3080" s="136" t="s">
        <v>11246</v>
      </c>
      <c r="B3080" s="147">
        <v>19323</v>
      </c>
      <c r="C3080" s="138" t="s">
        <v>11480</v>
      </c>
      <c r="D3080" s="138" t="s">
        <v>11480</v>
      </c>
      <c r="E3080" s="137" t="s">
        <v>8366</v>
      </c>
      <c r="F3080" s="139"/>
      <c r="G3080" s="136">
        <v>13282362</v>
      </c>
      <c r="H3080" s="136">
        <v>3</v>
      </c>
      <c r="J3080" s="136" t="s">
        <v>8367</v>
      </c>
    </row>
    <row r="3081" spans="1:20" s="136" customFormat="1" ht="13.6" x14ac:dyDescent="0.2">
      <c r="A3081" s="136" t="s">
        <v>11246</v>
      </c>
      <c r="B3081" s="147">
        <v>19324</v>
      </c>
      <c r="C3081" s="138" t="s">
        <v>11481</v>
      </c>
      <c r="D3081" s="138" t="s">
        <v>11481</v>
      </c>
      <c r="E3081" s="137" t="s">
        <v>8366</v>
      </c>
      <c r="F3081" s="139"/>
      <c r="G3081" s="136">
        <v>37069761</v>
      </c>
      <c r="H3081" s="136">
        <v>3</v>
      </c>
      <c r="J3081" s="136" t="s">
        <v>8367</v>
      </c>
    </row>
    <row r="3082" spans="1:20" s="136" customFormat="1" ht="13.6" x14ac:dyDescent="0.2">
      <c r="A3082" s="136" t="s">
        <v>11246</v>
      </c>
      <c r="B3082" s="147">
        <v>19325</v>
      </c>
      <c r="C3082" s="138" t="s">
        <v>11482</v>
      </c>
      <c r="D3082" s="138" t="s">
        <v>11482</v>
      </c>
      <c r="E3082" s="137" t="s">
        <v>8366</v>
      </c>
      <c r="F3082" s="139"/>
      <c r="G3082" s="136">
        <v>15464561.000000002</v>
      </c>
      <c r="H3082" s="136">
        <v>3</v>
      </c>
      <c r="J3082" s="136" t="s">
        <v>8367</v>
      </c>
    </row>
    <row r="3083" spans="1:20" s="136" customFormat="1" ht="13.6" x14ac:dyDescent="0.2">
      <c r="A3083" s="136" t="s">
        <v>11246</v>
      </c>
      <c r="B3083" s="147">
        <v>19326</v>
      </c>
      <c r="C3083" s="138" t="s">
        <v>11483</v>
      </c>
      <c r="D3083" s="138" t="s">
        <v>11483</v>
      </c>
      <c r="E3083" s="137" t="s">
        <v>8366</v>
      </c>
      <c r="F3083" s="139"/>
      <c r="G3083" s="136">
        <v>17497900</v>
      </c>
      <c r="H3083" s="136">
        <v>3</v>
      </c>
      <c r="J3083" s="136" t="s">
        <v>8367</v>
      </c>
      <c r="R3083" s="136" t="s">
        <v>11289</v>
      </c>
      <c r="S3083" s="136" t="s">
        <v>8456</v>
      </c>
      <c r="T3083" s="136" t="s">
        <v>11290</v>
      </c>
    </row>
    <row r="3084" spans="1:20" s="136" customFormat="1" ht="13.6" x14ac:dyDescent="0.2">
      <c r="A3084" s="136" t="s">
        <v>11246</v>
      </c>
      <c r="B3084" s="147">
        <v>19327</v>
      </c>
      <c r="C3084" s="138" t="s">
        <v>11484</v>
      </c>
      <c r="D3084" s="138" t="s">
        <v>11484</v>
      </c>
      <c r="E3084" s="137" t="s">
        <v>8366</v>
      </c>
      <c r="F3084" s="139"/>
      <c r="G3084" s="136">
        <v>56486542</v>
      </c>
      <c r="H3084" s="136">
        <v>3</v>
      </c>
      <c r="J3084" s="136" t="s">
        <v>8367</v>
      </c>
    </row>
    <row r="3085" spans="1:20" s="136" customFormat="1" ht="13.6" x14ac:dyDescent="0.2">
      <c r="A3085" s="136" t="s">
        <v>11246</v>
      </c>
      <c r="B3085" s="147">
        <v>19329</v>
      </c>
      <c r="C3085" s="138" t="s">
        <v>17035</v>
      </c>
      <c r="D3085" s="138" t="s">
        <v>17035</v>
      </c>
      <c r="E3085" s="137" t="s">
        <v>8366</v>
      </c>
      <c r="F3085" s="139"/>
      <c r="G3085" s="136">
        <v>12464822.999999998</v>
      </c>
      <c r="H3085" s="136">
        <v>3</v>
      </c>
      <c r="J3085" s="136" t="s">
        <v>8367</v>
      </c>
    </row>
    <row r="3086" spans="1:20" s="136" customFormat="1" ht="13.6" x14ac:dyDescent="0.2">
      <c r="A3086" s="136" t="s">
        <v>11246</v>
      </c>
      <c r="B3086" s="147">
        <v>19330</v>
      </c>
      <c r="C3086" s="138" t="s">
        <v>17036</v>
      </c>
      <c r="D3086" s="138" t="s">
        <v>17036</v>
      </c>
      <c r="E3086" s="137" t="s">
        <v>8366</v>
      </c>
      <c r="F3086" s="139"/>
      <c r="G3086" s="136">
        <v>18324873</v>
      </c>
      <c r="H3086" s="136">
        <v>3</v>
      </c>
      <c r="J3086" s="136" t="s">
        <v>8367</v>
      </c>
    </row>
    <row r="3087" spans="1:20" s="136" customFormat="1" ht="13.6" x14ac:dyDescent="0.2">
      <c r="A3087" s="136" t="s">
        <v>11246</v>
      </c>
      <c r="B3087" s="147">
        <v>19331</v>
      </c>
      <c r="C3087" s="138" t="s">
        <v>11485</v>
      </c>
      <c r="D3087" s="138" t="s">
        <v>11485</v>
      </c>
      <c r="E3087" s="137" t="s">
        <v>8366</v>
      </c>
      <c r="F3087" s="139"/>
      <c r="G3087" s="136">
        <v>31050500</v>
      </c>
      <c r="H3087" s="136">
        <v>3</v>
      </c>
      <c r="J3087" s="136" t="s">
        <v>8367</v>
      </c>
      <c r="R3087" s="136" t="s">
        <v>11289</v>
      </c>
      <c r="S3087" s="136" t="s">
        <v>8456</v>
      </c>
      <c r="T3087" s="136" t="s">
        <v>11290</v>
      </c>
    </row>
    <row r="3088" spans="1:20" s="136" customFormat="1" ht="13.6" x14ac:dyDescent="0.2">
      <c r="A3088" s="136" t="s">
        <v>11246</v>
      </c>
      <c r="B3088" s="147">
        <v>19332</v>
      </c>
      <c r="C3088" s="138" t="s">
        <v>11486</v>
      </c>
      <c r="D3088" s="138" t="s">
        <v>11486</v>
      </c>
      <c r="E3088" s="137" t="s">
        <v>8366</v>
      </c>
      <c r="F3088" s="139"/>
      <c r="G3088" s="136">
        <v>56186413</v>
      </c>
      <c r="H3088" s="136">
        <v>3</v>
      </c>
      <c r="J3088" s="136" t="s">
        <v>8367</v>
      </c>
    </row>
    <row r="3089" spans="1:20" s="136" customFormat="1" ht="13.6" x14ac:dyDescent="0.2">
      <c r="A3089" s="136" t="s">
        <v>11246</v>
      </c>
      <c r="B3089" s="147">
        <v>19333</v>
      </c>
      <c r="C3089" s="138" t="s">
        <v>11487</v>
      </c>
      <c r="D3089" s="138" t="s">
        <v>11487</v>
      </c>
      <c r="E3089" s="137" t="s">
        <v>8366</v>
      </c>
      <c r="F3089" s="139"/>
      <c r="G3089" s="136">
        <v>189135609</v>
      </c>
      <c r="H3089" s="136">
        <v>3</v>
      </c>
      <c r="J3089" s="136" t="s">
        <v>8367</v>
      </c>
    </row>
    <row r="3090" spans="1:20" s="136" customFormat="1" ht="13.6" x14ac:dyDescent="0.2">
      <c r="A3090" s="136" t="s">
        <v>11246</v>
      </c>
      <c r="B3090" s="147">
        <v>19334</v>
      </c>
      <c r="C3090" s="138" t="s">
        <v>11488</v>
      </c>
      <c r="D3090" s="138" t="s">
        <v>11488</v>
      </c>
      <c r="E3090" s="137" t="s">
        <v>8366</v>
      </c>
      <c r="F3090" s="139"/>
      <c r="G3090" s="136">
        <v>32042963</v>
      </c>
      <c r="H3090" s="136">
        <v>3</v>
      </c>
      <c r="J3090" s="136" t="s">
        <v>8367</v>
      </c>
    </row>
    <row r="3091" spans="1:20" s="136" customFormat="1" ht="13.6" x14ac:dyDescent="0.2">
      <c r="A3091" s="136" t="s">
        <v>11246</v>
      </c>
      <c r="B3091" s="147">
        <v>19335</v>
      </c>
      <c r="C3091" s="138" t="s">
        <v>11489</v>
      </c>
      <c r="D3091" s="138" t="s">
        <v>11489</v>
      </c>
      <c r="E3091" s="137" t="s">
        <v>8366</v>
      </c>
      <c r="F3091" s="139"/>
      <c r="G3091" s="136">
        <v>20233785</v>
      </c>
      <c r="H3091" s="136">
        <v>3</v>
      </c>
      <c r="J3091" s="136" t="s">
        <v>8367</v>
      </c>
    </row>
    <row r="3092" spans="1:20" s="136" customFormat="1" ht="13.6" x14ac:dyDescent="0.2">
      <c r="A3092" s="136" t="s">
        <v>11246</v>
      </c>
      <c r="B3092" s="147">
        <v>19901</v>
      </c>
      <c r="C3092" s="138" t="s">
        <v>11490</v>
      </c>
      <c r="D3092" s="138" t="s">
        <v>11490</v>
      </c>
      <c r="E3092" s="137" t="s">
        <v>8366</v>
      </c>
      <c r="F3092" s="139"/>
      <c r="G3092" s="136">
        <v>49910589</v>
      </c>
      <c r="H3092" s="136">
        <v>3</v>
      </c>
      <c r="J3092" s="136" t="s">
        <v>8367</v>
      </c>
    </row>
    <row r="3093" spans="1:20" s="136" customFormat="1" ht="13.6" x14ac:dyDescent="0.2">
      <c r="A3093" s="136" t="s">
        <v>11491</v>
      </c>
      <c r="B3093" s="147">
        <v>20001</v>
      </c>
      <c r="C3093" s="138" t="s">
        <v>11492</v>
      </c>
      <c r="D3093" s="138" t="s">
        <v>11492</v>
      </c>
      <c r="E3093" s="137" t="s">
        <v>8366</v>
      </c>
      <c r="F3093" s="139"/>
      <c r="G3093" s="136">
        <v>11178590</v>
      </c>
      <c r="H3093" s="136">
        <v>3</v>
      </c>
      <c r="J3093" s="136" t="s">
        <v>8367</v>
      </c>
    </row>
    <row r="3094" spans="1:20" s="136" customFormat="1" ht="13.6" x14ac:dyDescent="0.2">
      <c r="A3094" s="136" t="s">
        <v>11491</v>
      </c>
      <c r="B3094" s="147">
        <v>20002</v>
      </c>
      <c r="C3094" s="138" t="s">
        <v>11493</v>
      </c>
      <c r="D3094" s="138" t="s">
        <v>11493</v>
      </c>
      <c r="E3094" s="137" t="s">
        <v>8366</v>
      </c>
      <c r="F3094" s="139"/>
      <c r="G3094" s="136">
        <v>6951418</v>
      </c>
      <c r="H3094" s="136">
        <v>2</v>
      </c>
      <c r="J3094" s="136" t="s">
        <v>8367</v>
      </c>
    </row>
    <row r="3095" spans="1:20" s="136" customFormat="1" ht="13.6" x14ac:dyDescent="0.2">
      <c r="A3095" s="136" t="s">
        <v>11491</v>
      </c>
      <c r="B3095" s="147">
        <v>20003</v>
      </c>
      <c r="C3095" s="138" t="s">
        <v>11494</v>
      </c>
      <c r="D3095" s="138" t="s">
        <v>11494</v>
      </c>
      <c r="E3095" s="137" t="s">
        <v>8366</v>
      </c>
      <c r="F3095" s="139"/>
      <c r="G3095" s="136">
        <v>6546339</v>
      </c>
      <c r="H3095" s="136">
        <v>3</v>
      </c>
      <c r="J3095" s="136" t="s">
        <v>8456</v>
      </c>
    </row>
    <row r="3096" spans="1:20" s="136" customFormat="1" ht="13.6" x14ac:dyDescent="0.2">
      <c r="A3096" s="136" t="s">
        <v>11491</v>
      </c>
      <c r="B3096" s="147">
        <v>20004</v>
      </c>
      <c r="C3096" s="138" t="s">
        <v>11495</v>
      </c>
      <c r="D3096" s="138" t="s">
        <v>11495</v>
      </c>
      <c r="E3096" s="137" t="s">
        <v>8366</v>
      </c>
      <c r="F3096" s="139"/>
      <c r="G3096" s="136">
        <v>13012600</v>
      </c>
      <c r="H3096" s="136">
        <v>3</v>
      </c>
      <c r="J3096" s="136" t="s">
        <v>8367</v>
      </c>
    </row>
    <row r="3097" spans="1:20" s="136" customFormat="1" ht="13.6" x14ac:dyDescent="0.2">
      <c r="A3097" s="136" t="s">
        <v>11491</v>
      </c>
      <c r="B3097" s="147">
        <v>20005</v>
      </c>
      <c r="C3097" s="138" t="s">
        <v>11496</v>
      </c>
      <c r="D3097" s="138" t="s">
        <v>11496</v>
      </c>
      <c r="E3097" s="137" t="s">
        <v>8366</v>
      </c>
      <c r="F3097" s="139"/>
      <c r="G3097" s="136">
        <v>7684321</v>
      </c>
      <c r="H3097" s="136">
        <v>3</v>
      </c>
      <c r="J3097" s="136" t="s">
        <v>8367</v>
      </c>
    </row>
    <row r="3098" spans="1:20" s="136" customFormat="1" ht="13.6" x14ac:dyDescent="0.2">
      <c r="A3098" s="136" t="s">
        <v>11491</v>
      </c>
      <c r="B3098" s="147">
        <v>20006</v>
      </c>
      <c r="C3098" s="138" t="s">
        <v>11497</v>
      </c>
      <c r="D3098" s="138" t="s">
        <v>11497</v>
      </c>
      <c r="E3098" s="137" t="s">
        <v>8366</v>
      </c>
      <c r="F3098" s="139"/>
      <c r="G3098" s="136">
        <v>11929550</v>
      </c>
      <c r="H3098" s="136">
        <v>3</v>
      </c>
      <c r="J3098" s="136" t="s">
        <v>8367</v>
      </c>
    </row>
    <row r="3099" spans="1:20" s="136" customFormat="1" ht="13.6" x14ac:dyDescent="0.2">
      <c r="A3099" s="136" t="s">
        <v>11491</v>
      </c>
      <c r="B3099" s="147">
        <v>20007</v>
      </c>
      <c r="C3099" s="138" t="s">
        <v>11498</v>
      </c>
      <c r="D3099" s="138" t="s">
        <v>11498</v>
      </c>
      <c r="E3099" s="137" t="s">
        <v>8366</v>
      </c>
      <c r="F3099" s="139"/>
      <c r="G3099" s="136">
        <v>9772981</v>
      </c>
      <c r="H3099" s="136">
        <v>3</v>
      </c>
      <c r="J3099" s="136" t="s">
        <v>8367</v>
      </c>
    </row>
    <row r="3100" spans="1:20" s="136" customFormat="1" ht="13.6" x14ac:dyDescent="0.2">
      <c r="A3100" s="136" t="s">
        <v>11491</v>
      </c>
      <c r="B3100" s="147">
        <v>20008</v>
      </c>
      <c r="C3100" s="138" t="s">
        <v>11499</v>
      </c>
      <c r="D3100" s="138" t="s">
        <v>11499</v>
      </c>
      <c r="E3100" s="137" t="s">
        <v>8366</v>
      </c>
      <c r="F3100" s="139"/>
      <c r="G3100" s="136">
        <v>20575505</v>
      </c>
      <c r="H3100" s="136">
        <v>3</v>
      </c>
      <c r="J3100" s="136" t="s">
        <v>8367</v>
      </c>
    </row>
    <row r="3101" spans="1:20" s="136" customFormat="1" ht="13.6" x14ac:dyDescent="0.2">
      <c r="A3101" s="136" t="s">
        <v>11491</v>
      </c>
      <c r="B3101" s="147">
        <v>20009</v>
      </c>
      <c r="C3101" s="138" t="s">
        <v>11500</v>
      </c>
      <c r="D3101" s="138" t="s">
        <v>11500</v>
      </c>
      <c r="E3101" s="137" t="s">
        <v>8366</v>
      </c>
      <c r="F3101" s="139"/>
      <c r="G3101" s="136">
        <v>27170934.000000004</v>
      </c>
      <c r="H3101" s="136">
        <v>2</v>
      </c>
      <c r="J3101" s="136" t="s">
        <v>8367</v>
      </c>
      <c r="R3101" s="136" t="s">
        <v>11501</v>
      </c>
      <c r="S3101" s="136" t="s">
        <v>8367</v>
      </c>
      <c r="T3101" s="136" t="s">
        <v>11502</v>
      </c>
    </row>
    <row r="3102" spans="1:20" s="136" customFormat="1" ht="13.6" x14ac:dyDescent="0.2">
      <c r="A3102" s="136" t="s">
        <v>11491</v>
      </c>
      <c r="B3102" s="147">
        <v>20010</v>
      </c>
      <c r="C3102" s="138" t="s">
        <v>11503</v>
      </c>
      <c r="D3102" s="138" t="s">
        <v>11503</v>
      </c>
      <c r="E3102" s="137" t="s">
        <v>8366</v>
      </c>
      <c r="F3102" s="139"/>
      <c r="G3102" s="136">
        <v>4131029</v>
      </c>
      <c r="H3102" s="136">
        <v>3</v>
      </c>
      <c r="J3102" s="136" t="s">
        <v>8367</v>
      </c>
    </row>
    <row r="3103" spans="1:20" s="136" customFormat="1" ht="13.6" x14ac:dyDescent="0.2">
      <c r="A3103" s="136" t="s">
        <v>11491</v>
      </c>
      <c r="B3103" s="147">
        <v>20011</v>
      </c>
      <c r="C3103" s="138" t="s">
        <v>11504</v>
      </c>
      <c r="D3103" s="138" t="s">
        <v>11504</v>
      </c>
      <c r="E3103" s="137" t="s">
        <v>8366</v>
      </c>
      <c r="F3103" s="139"/>
      <c r="G3103" s="136">
        <v>27727338</v>
      </c>
      <c r="H3103" s="136">
        <v>3</v>
      </c>
      <c r="J3103" s="136" t="s">
        <v>8367</v>
      </c>
    </row>
    <row r="3104" spans="1:20" s="136" customFormat="1" ht="13.6" x14ac:dyDescent="0.2">
      <c r="A3104" s="136" t="s">
        <v>11491</v>
      </c>
      <c r="B3104" s="147">
        <v>20012</v>
      </c>
      <c r="C3104" s="138" t="s">
        <v>11505</v>
      </c>
      <c r="D3104" s="138" t="s">
        <v>11505</v>
      </c>
      <c r="E3104" s="137" t="s">
        <v>8366</v>
      </c>
      <c r="F3104" s="139"/>
      <c r="G3104" s="136">
        <v>1321001</v>
      </c>
      <c r="H3104" s="136">
        <v>3</v>
      </c>
      <c r="J3104" s="136" t="s">
        <v>8367</v>
      </c>
    </row>
    <row r="3105" spans="1:20" s="136" customFormat="1" ht="13.6" x14ac:dyDescent="0.2">
      <c r="A3105" s="136" t="s">
        <v>11491</v>
      </c>
      <c r="B3105" s="147">
        <v>20013</v>
      </c>
      <c r="C3105" s="138" t="s">
        <v>11506</v>
      </c>
      <c r="D3105" s="138" t="s">
        <v>11506</v>
      </c>
      <c r="E3105" s="137" t="s">
        <v>8366</v>
      </c>
      <c r="F3105" s="139"/>
      <c r="G3105" s="136">
        <v>29128191</v>
      </c>
      <c r="H3105" s="136">
        <v>2</v>
      </c>
      <c r="J3105" s="136" t="s">
        <v>8367</v>
      </c>
    </row>
    <row r="3106" spans="1:20" s="136" customFormat="1" ht="13.6" x14ac:dyDescent="0.2">
      <c r="A3106" s="136" t="s">
        <v>11491</v>
      </c>
      <c r="B3106" s="147">
        <v>20014</v>
      </c>
      <c r="C3106" s="138" t="s">
        <v>11507</v>
      </c>
      <c r="D3106" s="138" t="s">
        <v>11507</v>
      </c>
      <c r="E3106" s="137" t="s">
        <v>8366</v>
      </c>
      <c r="F3106" s="139"/>
      <c r="G3106" s="136">
        <v>16758952</v>
      </c>
      <c r="H3106" s="136">
        <v>3</v>
      </c>
      <c r="J3106" s="136" t="s">
        <v>8456</v>
      </c>
    </row>
    <row r="3107" spans="1:20" s="136" customFormat="1" ht="13.6" x14ac:dyDescent="0.2">
      <c r="A3107" s="136" t="s">
        <v>11491</v>
      </c>
      <c r="B3107" s="147">
        <v>20015</v>
      </c>
      <c r="C3107" s="138" t="s">
        <v>11508</v>
      </c>
      <c r="D3107" s="138" t="s">
        <v>11508</v>
      </c>
      <c r="E3107" s="137" t="s">
        <v>8366</v>
      </c>
      <c r="F3107" s="139"/>
      <c r="G3107" s="136">
        <v>58732572</v>
      </c>
      <c r="H3107" s="136">
        <v>3</v>
      </c>
      <c r="J3107" s="136" t="s">
        <v>8367</v>
      </c>
    </row>
    <row r="3108" spans="1:20" s="136" customFormat="1" ht="13.6" x14ac:dyDescent="0.2">
      <c r="A3108" s="136" t="s">
        <v>11491</v>
      </c>
      <c r="B3108" s="147">
        <v>20016</v>
      </c>
      <c r="C3108" s="138" t="s">
        <v>11509</v>
      </c>
      <c r="D3108" s="138" t="s">
        <v>11509</v>
      </c>
      <c r="E3108" s="137" t="s">
        <v>8366</v>
      </c>
      <c r="F3108" s="139"/>
      <c r="G3108" s="136">
        <v>55266787.000000007</v>
      </c>
      <c r="H3108" s="136">
        <v>3</v>
      </c>
      <c r="J3108" s="136" t="s">
        <v>8456</v>
      </c>
    </row>
    <row r="3109" spans="1:20" s="136" customFormat="1" ht="13.6" x14ac:dyDescent="0.2">
      <c r="A3109" s="136" t="s">
        <v>11491</v>
      </c>
      <c r="B3109" s="147">
        <v>20017</v>
      </c>
      <c r="C3109" s="138" t="s">
        <v>11510</v>
      </c>
      <c r="D3109" s="138" t="s">
        <v>11510</v>
      </c>
      <c r="E3109" s="137" t="s">
        <v>8366</v>
      </c>
      <c r="F3109" s="139"/>
      <c r="G3109" s="136">
        <v>54712548</v>
      </c>
      <c r="H3109" s="136">
        <v>2</v>
      </c>
      <c r="J3109" s="136" t="s">
        <v>8367</v>
      </c>
    </row>
    <row r="3110" spans="1:20" s="136" customFormat="1" ht="13.6" x14ac:dyDescent="0.2">
      <c r="A3110" s="136" t="s">
        <v>11491</v>
      </c>
      <c r="B3110" s="147">
        <v>20018</v>
      </c>
      <c r="C3110" s="138" t="s">
        <v>11511</v>
      </c>
      <c r="D3110" s="138" t="s">
        <v>11511</v>
      </c>
      <c r="E3110" s="137" t="s">
        <v>8366</v>
      </c>
      <c r="F3110" s="139"/>
      <c r="G3110" s="136">
        <v>69388776</v>
      </c>
      <c r="H3110" s="136">
        <v>2</v>
      </c>
      <c r="J3110" s="136" t="s">
        <v>8367</v>
      </c>
    </row>
    <row r="3111" spans="1:20" s="136" customFormat="1" ht="13.6" x14ac:dyDescent="0.2">
      <c r="A3111" s="136" t="s">
        <v>11491</v>
      </c>
      <c r="B3111" s="147">
        <v>20019</v>
      </c>
      <c r="C3111" s="138" t="s">
        <v>11512</v>
      </c>
      <c r="D3111" s="138" t="s">
        <v>11512</v>
      </c>
      <c r="E3111" s="137" t="s">
        <v>8366</v>
      </c>
      <c r="F3111" s="139"/>
      <c r="G3111" s="136">
        <v>29991250</v>
      </c>
      <c r="H3111" s="136">
        <v>2</v>
      </c>
      <c r="J3111" s="136" t="s">
        <v>8367</v>
      </c>
    </row>
    <row r="3112" spans="1:20" s="136" customFormat="1" ht="13.6" x14ac:dyDescent="0.2">
      <c r="A3112" s="136" t="s">
        <v>11491</v>
      </c>
      <c r="B3112" s="147">
        <v>20020</v>
      </c>
      <c r="C3112" s="138" t="s">
        <v>11513</v>
      </c>
      <c r="D3112" s="138" t="s">
        <v>11513</v>
      </c>
      <c r="E3112" s="137" t="s">
        <v>8366</v>
      </c>
      <c r="F3112" s="139"/>
      <c r="G3112" s="136">
        <v>16551561</v>
      </c>
      <c r="H3112" s="136">
        <v>3</v>
      </c>
      <c r="J3112" s="136" t="s">
        <v>8367</v>
      </c>
    </row>
    <row r="3113" spans="1:20" s="136" customFormat="1" ht="13.6" x14ac:dyDescent="0.2">
      <c r="A3113" s="136" t="s">
        <v>11491</v>
      </c>
      <c r="B3113" s="147">
        <v>20021</v>
      </c>
      <c r="C3113" s="138" t="s">
        <v>11514</v>
      </c>
      <c r="D3113" s="138" t="s">
        <v>11514</v>
      </c>
      <c r="E3113" s="137" t="s">
        <v>8366</v>
      </c>
      <c r="F3113" s="139"/>
      <c r="G3113" s="136">
        <v>3430299.9999999995</v>
      </c>
      <c r="H3113" s="136">
        <v>3</v>
      </c>
      <c r="J3113" s="136" t="s">
        <v>8367</v>
      </c>
    </row>
    <row r="3114" spans="1:20" s="136" customFormat="1" ht="13.6" x14ac:dyDescent="0.2">
      <c r="A3114" s="136" t="s">
        <v>11491</v>
      </c>
      <c r="B3114" s="147">
        <v>20022</v>
      </c>
      <c r="C3114" s="138" t="s">
        <v>11515</v>
      </c>
      <c r="D3114" s="138" t="s">
        <v>11515</v>
      </c>
      <c r="E3114" s="137" t="s">
        <v>8366</v>
      </c>
      <c r="F3114" s="139"/>
      <c r="G3114" s="136">
        <v>45901663</v>
      </c>
      <c r="H3114" s="136">
        <v>3</v>
      </c>
      <c r="J3114" s="136" t="s">
        <v>8367</v>
      </c>
    </row>
    <row r="3115" spans="1:20" s="136" customFormat="1" ht="13.6" x14ac:dyDescent="0.2">
      <c r="A3115" s="136" t="s">
        <v>11491</v>
      </c>
      <c r="B3115" s="147">
        <v>20023</v>
      </c>
      <c r="C3115" s="138" t="s">
        <v>11516</v>
      </c>
      <c r="D3115" s="138" t="s">
        <v>11516</v>
      </c>
      <c r="E3115" s="137" t="s">
        <v>8366</v>
      </c>
      <c r="F3115" s="139"/>
      <c r="G3115" s="136">
        <v>2771774</v>
      </c>
      <c r="H3115" s="136">
        <v>3</v>
      </c>
      <c r="J3115" s="136" t="s">
        <v>8367</v>
      </c>
    </row>
    <row r="3116" spans="1:20" s="136" customFormat="1" ht="13.6" x14ac:dyDescent="0.2">
      <c r="A3116" s="136" t="s">
        <v>11491</v>
      </c>
      <c r="B3116" s="147">
        <v>20024</v>
      </c>
      <c r="C3116" s="138" t="s">
        <v>11517</v>
      </c>
      <c r="D3116" s="138" t="s">
        <v>11517</v>
      </c>
      <c r="E3116" s="137" t="s">
        <v>8366</v>
      </c>
      <c r="F3116" s="139"/>
      <c r="G3116" s="136">
        <v>13374188.999999998</v>
      </c>
      <c r="H3116" s="136">
        <v>3</v>
      </c>
      <c r="J3116" s="136" t="s">
        <v>8367</v>
      </c>
    </row>
    <row r="3117" spans="1:20" s="136" customFormat="1" ht="13.6" x14ac:dyDescent="0.2">
      <c r="A3117" s="136" t="s">
        <v>11491</v>
      </c>
      <c r="B3117" s="147">
        <v>20025</v>
      </c>
      <c r="C3117" s="138" t="s">
        <v>11518</v>
      </c>
      <c r="D3117" s="138" t="s">
        <v>11518</v>
      </c>
      <c r="E3117" s="137" t="s">
        <v>8366</v>
      </c>
      <c r="F3117" s="139"/>
      <c r="G3117" s="136">
        <v>35074087</v>
      </c>
      <c r="H3117" s="136">
        <v>3</v>
      </c>
      <c r="J3117" s="136" t="s">
        <v>8367</v>
      </c>
    </row>
    <row r="3118" spans="1:20" s="136" customFormat="1" ht="13.6" x14ac:dyDescent="0.2">
      <c r="A3118" s="136" t="s">
        <v>11491</v>
      </c>
      <c r="B3118" s="147">
        <v>20026</v>
      </c>
      <c r="C3118" s="138" t="s">
        <v>11519</v>
      </c>
      <c r="D3118" s="138" t="s">
        <v>11519</v>
      </c>
      <c r="E3118" s="137" t="s">
        <v>8366</v>
      </c>
      <c r="F3118" s="139"/>
      <c r="G3118" s="136">
        <v>10367094</v>
      </c>
      <c r="H3118" s="136">
        <v>3</v>
      </c>
      <c r="J3118" s="136" t="s">
        <v>8367</v>
      </c>
    </row>
    <row r="3119" spans="1:20" s="136" customFormat="1" ht="13.6" x14ac:dyDescent="0.2">
      <c r="A3119" s="136" t="s">
        <v>11491</v>
      </c>
      <c r="B3119" s="147">
        <v>20027</v>
      </c>
      <c r="C3119" s="138" t="s">
        <v>11520</v>
      </c>
      <c r="D3119" s="138" t="s">
        <v>11520</v>
      </c>
      <c r="E3119" s="137" t="s">
        <v>8366</v>
      </c>
      <c r="F3119" s="139"/>
      <c r="G3119" s="136">
        <v>43690458</v>
      </c>
      <c r="H3119" s="136">
        <v>3</v>
      </c>
      <c r="J3119" s="136" t="s">
        <v>8456</v>
      </c>
    </row>
    <row r="3120" spans="1:20" s="136" customFormat="1" ht="13.6" x14ac:dyDescent="0.2">
      <c r="A3120" s="136" t="s">
        <v>11491</v>
      </c>
      <c r="B3120" s="147">
        <v>20028</v>
      </c>
      <c r="C3120" s="138" t="s">
        <v>11521</v>
      </c>
      <c r="D3120" s="138" t="s">
        <v>11521</v>
      </c>
      <c r="E3120" s="137" t="s">
        <v>8366</v>
      </c>
      <c r="F3120" s="139"/>
      <c r="G3120" s="136">
        <v>15611753.000000002</v>
      </c>
      <c r="H3120" s="136">
        <v>3</v>
      </c>
      <c r="J3120" s="136" t="s">
        <v>8456</v>
      </c>
      <c r="R3120" s="136" t="s">
        <v>11501</v>
      </c>
      <c r="S3120" s="136" t="s">
        <v>8367</v>
      </c>
      <c r="T3120" s="136" t="s">
        <v>11502</v>
      </c>
    </row>
    <row r="3121" spans="1:20" s="136" customFormat="1" ht="13.6" x14ac:dyDescent="0.2">
      <c r="A3121" s="136" t="s">
        <v>11491</v>
      </c>
      <c r="B3121" s="147">
        <v>20029</v>
      </c>
      <c r="C3121" s="138" t="s">
        <v>11522</v>
      </c>
      <c r="D3121" s="138" t="s">
        <v>11522</v>
      </c>
      <c r="E3121" s="137" t="s">
        <v>8366</v>
      </c>
      <c r="F3121" s="139"/>
      <c r="G3121" s="136">
        <v>50322469</v>
      </c>
      <c r="H3121" s="136">
        <v>3</v>
      </c>
      <c r="J3121" s="136" t="s">
        <v>8456</v>
      </c>
    </row>
    <row r="3122" spans="1:20" s="136" customFormat="1" ht="13.6" x14ac:dyDescent="0.2">
      <c r="A3122" s="136" t="s">
        <v>11491</v>
      </c>
      <c r="B3122" s="147">
        <v>20030</v>
      </c>
      <c r="C3122" s="138" t="s">
        <v>11523</v>
      </c>
      <c r="D3122" s="138" t="s">
        <v>11523</v>
      </c>
      <c r="E3122" s="137" t="s">
        <v>8366</v>
      </c>
      <c r="F3122" s="139"/>
      <c r="G3122" s="136">
        <v>24775979.000000004</v>
      </c>
      <c r="H3122" s="136">
        <v>2</v>
      </c>
      <c r="J3122" s="136" t="s">
        <v>8367</v>
      </c>
    </row>
    <row r="3123" spans="1:20" s="136" customFormat="1" ht="13.6" x14ac:dyDescent="0.2">
      <c r="A3123" s="136" t="s">
        <v>11491</v>
      </c>
      <c r="B3123" s="147">
        <v>20031</v>
      </c>
      <c r="C3123" s="138" t="s">
        <v>11524</v>
      </c>
      <c r="D3123" s="138" t="s">
        <v>11524</v>
      </c>
      <c r="E3123" s="137" t="s">
        <v>8366</v>
      </c>
      <c r="F3123" s="139"/>
      <c r="G3123" s="136">
        <v>25065164</v>
      </c>
      <c r="H3123" s="136">
        <v>3</v>
      </c>
      <c r="J3123" s="136" t="s">
        <v>8367</v>
      </c>
    </row>
    <row r="3124" spans="1:20" s="136" customFormat="1" ht="13.6" x14ac:dyDescent="0.2">
      <c r="A3124" s="136" t="s">
        <v>11491</v>
      </c>
      <c r="B3124" s="147">
        <v>20032</v>
      </c>
      <c r="C3124" s="138" t="s">
        <v>11525</v>
      </c>
      <c r="D3124" s="138" t="s">
        <v>11525</v>
      </c>
      <c r="E3124" s="137" t="s">
        <v>8366</v>
      </c>
      <c r="F3124" s="139"/>
      <c r="G3124" s="136">
        <v>39113380</v>
      </c>
      <c r="H3124" s="136">
        <v>2</v>
      </c>
      <c r="J3124" s="136" t="s">
        <v>8367</v>
      </c>
    </row>
    <row r="3125" spans="1:20" s="136" customFormat="1" ht="13.6" x14ac:dyDescent="0.2">
      <c r="A3125" s="136" t="s">
        <v>11491</v>
      </c>
      <c r="B3125" s="147">
        <v>20033</v>
      </c>
      <c r="C3125" s="138" t="s">
        <v>11526</v>
      </c>
      <c r="D3125" s="138" t="s">
        <v>11526</v>
      </c>
      <c r="E3125" s="137" t="s">
        <v>8366</v>
      </c>
      <c r="F3125" s="139"/>
      <c r="G3125" s="136">
        <v>16831875</v>
      </c>
      <c r="H3125" s="136">
        <v>3</v>
      </c>
      <c r="J3125" s="136" t="s">
        <v>8367</v>
      </c>
    </row>
    <row r="3126" spans="1:20" s="136" customFormat="1" ht="13.6" x14ac:dyDescent="0.2">
      <c r="A3126" s="136" t="s">
        <v>11491</v>
      </c>
      <c r="B3126" s="147">
        <v>20034</v>
      </c>
      <c r="C3126" s="138" t="s">
        <v>11527</v>
      </c>
      <c r="D3126" s="138" t="s">
        <v>11527</v>
      </c>
      <c r="E3126" s="137" t="s">
        <v>8366</v>
      </c>
      <c r="F3126" s="139"/>
      <c r="G3126" s="136">
        <v>40280700</v>
      </c>
      <c r="H3126" s="136">
        <v>3</v>
      </c>
      <c r="J3126" s="136" t="s">
        <v>8367</v>
      </c>
    </row>
    <row r="3127" spans="1:20" s="136" customFormat="1" ht="13.6" x14ac:dyDescent="0.2">
      <c r="A3127" s="136" t="s">
        <v>11491</v>
      </c>
      <c r="B3127" s="147">
        <v>20035</v>
      </c>
      <c r="C3127" s="138" t="s">
        <v>11528</v>
      </c>
      <c r="D3127" s="138" t="s">
        <v>11528</v>
      </c>
      <c r="E3127" s="137" t="s">
        <v>8366</v>
      </c>
      <c r="F3127" s="139"/>
      <c r="G3127" s="136">
        <v>21221797</v>
      </c>
      <c r="H3127" s="136">
        <v>3</v>
      </c>
      <c r="J3127" s="136" t="s">
        <v>8367</v>
      </c>
    </row>
    <row r="3128" spans="1:20" s="136" customFormat="1" ht="13.6" x14ac:dyDescent="0.2">
      <c r="A3128" s="136" t="s">
        <v>11491</v>
      </c>
      <c r="B3128" s="147">
        <v>20036</v>
      </c>
      <c r="C3128" s="138" t="s">
        <v>11529</v>
      </c>
      <c r="D3128" s="138" t="s">
        <v>11529</v>
      </c>
      <c r="E3128" s="137" t="s">
        <v>8366</v>
      </c>
      <c r="F3128" s="139"/>
      <c r="G3128" s="136">
        <v>28630213</v>
      </c>
      <c r="H3128" s="136">
        <v>2</v>
      </c>
      <c r="J3128" s="136" t="s">
        <v>8456</v>
      </c>
      <c r="R3128" s="136" t="s">
        <v>11530</v>
      </c>
      <c r="S3128" s="136" t="s">
        <v>8456</v>
      </c>
      <c r="T3128" s="138" t="s">
        <v>11531</v>
      </c>
    </row>
    <row r="3129" spans="1:20" s="136" customFormat="1" ht="13.6" x14ac:dyDescent="0.2">
      <c r="A3129" s="136" t="s">
        <v>11491</v>
      </c>
      <c r="B3129" s="147">
        <v>20037</v>
      </c>
      <c r="C3129" s="138" t="s">
        <v>11532</v>
      </c>
      <c r="D3129" s="138" t="s">
        <v>11532</v>
      </c>
      <c r="E3129" s="137" t="s">
        <v>8366</v>
      </c>
      <c r="F3129" s="139"/>
      <c r="G3129" s="136">
        <v>5959222</v>
      </c>
      <c r="H3129" s="136">
        <v>3</v>
      </c>
      <c r="J3129" s="136" t="s">
        <v>8367</v>
      </c>
    </row>
    <row r="3130" spans="1:20" s="136" customFormat="1" ht="13.6" x14ac:dyDescent="0.2">
      <c r="A3130" s="136" t="s">
        <v>11491</v>
      </c>
      <c r="B3130" s="147">
        <v>20038</v>
      </c>
      <c r="C3130" s="138" t="s">
        <v>11533</v>
      </c>
      <c r="D3130" s="138" t="s">
        <v>11533</v>
      </c>
      <c r="E3130" s="137" t="s">
        <v>8366</v>
      </c>
      <c r="F3130" s="139"/>
      <c r="G3130" s="136">
        <v>14875424</v>
      </c>
      <c r="H3130" s="136">
        <v>3</v>
      </c>
      <c r="J3130" s="136" t="s">
        <v>8367</v>
      </c>
    </row>
    <row r="3131" spans="1:20" s="136" customFormat="1" ht="13.6" x14ac:dyDescent="0.2">
      <c r="A3131" s="136" t="s">
        <v>11491</v>
      </c>
      <c r="B3131" s="147">
        <v>20039</v>
      </c>
      <c r="C3131" s="138" t="s">
        <v>11534</v>
      </c>
      <c r="D3131" s="138" t="s">
        <v>11534</v>
      </c>
      <c r="E3131" s="137" t="s">
        <v>8366</v>
      </c>
      <c r="F3131" s="139"/>
      <c r="G3131" s="136">
        <v>10626225</v>
      </c>
      <c r="H3131" s="136">
        <v>3</v>
      </c>
      <c r="J3131" s="136" t="s">
        <v>8456</v>
      </c>
    </row>
    <row r="3132" spans="1:20" s="136" customFormat="1" ht="13.6" x14ac:dyDescent="0.2">
      <c r="A3132" s="136" t="s">
        <v>11491</v>
      </c>
      <c r="B3132" s="147">
        <v>20040</v>
      </c>
      <c r="C3132" s="138" t="s">
        <v>11535</v>
      </c>
      <c r="D3132" s="138" t="s">
        <v>11535</v>
      </c>
      <c r="E3132" s="137" t="s">
        <v>8366</v>
      </c>
      <c r="F3132" s="139"/>
      <c r="G3132" s="136">
        <v>39808211</v>
      </c>
      <c r="H3132" s="136">
        <v>2</v>
      </c>
      <c r="J3132" s="136" t="s">
        <v>8456</v>
      </c>
      <c r="R3132" s="136" t="s">
        <v>11501</v>
      </c>
      <c r="S3132" s="136" t="s">
        <v>8367</v>
      </c>
      <c r="T3132" s="136" t="s">
        <v>11502</v>
      </c>
    </row>
    <row r="3133" spans="1:20" s="136" customFormat="1" ht="13.6" x14ac:dyDescent="0.2">
      <c r="A3133" s="136" t="s">
        <v>11491</v>
      </c>
      <c r="B3133" s="147">
        <v>20041</v>
      </c>
      <c r="C3133" s="138" t="s">
        <v>11536</v>
      </c>
      <c r="D3133" s="138" t="s">
        <v>11536</v>
      </c>
      <c r="E3133" s="137" t="s">
        <v>8366</v>
      </c>
      <c r="F3133" s="139"/>
      <c r="G3133" s="136">
        <v>4170256.9999999995</v>
      </c>
      <c r="H3133" s="136">
        <v>3</v>
      </c>
      <c r="J3133" s="136" t="s">
        <v>8367</v>
      </c>
    </row>
    <row r="3134" spans="1:20" s="136" customFormat="1" ht="13.6" x14ac:dyDescent="0.2">
      <c r="A3134" s="136" t="s">
        <v>11491</v>
      </c>
      <c r="B3134" s="147">
        <v>20042</v>
      </c>
      <c r="C3134" s="138" t="s">
        <v>11537</v>
      </c>
      <c r="D3134" s="138" t="s">
        <v>11537</v>
      </c>
      <c r="E3134" s="137" t="s">
        <v>8366</v>
      </c>
      <c r="F3134" s="139"/>
      <c r="G3134" s="136">
        <v>5043900</v>
      </c>
      <c r="H3134" s="136">
        <v>2</v>
      </c>
      <c r="J3134" s="136" t="s">
        <v>8367</v>
      </c>
    </row>
    <row r="3135" spans="1:20" s="136" customFormat="1" ht="13.6" x14ac:dyDescent="0.2">
      <c r="A3135" s="136" t="s">
        <v>11491</v>
      </c>
      <c r="B3135" s="147">
        <v>20043</v>
      </c>
      <c r="C3135" s="138" t="s">
        <v>11538</v>
      </c>
      <c r="D3135" s="138" t="s">
        <v>11538</v>
      </c>
      <c r="E3135" s="137" t="s">
        <v>8366</v>
      </c>
      <c r="F3135" s="139"/>
      <c r="G3135" s="136">
        <v>29467522</v>
      </c>
      <c r="H3135" s="136">
        <v>3</v>
      </c>
      <c r="J3135" s="136" t="s">
        <v>8367</v>
      </c>
    </row>
    <row r="3136" spans="1:20" s="136" customFormat="1" ht="13.6" x14ac:dyDescent="0.2">
      <c r="A3136" s="136" t="s">
        <v>11491</v>
      </c>
      <c r="B3136" s="147">
        <v>20044</v>
      </c>
      <c r="C3136" s="138" t="s">
        <v>11539</v>
      </c>
      <c r="D3136" s="138" t="s">
        <v>11539</v>
      </c>
      <c r="E3136" s="137" t="s">
        <v>8366</v>
      </c>
      <c r="F3136" s="139"/>
      <c r="G3136" s="136">
        <v>2001612</v>
      </c>
      <c r="H3136" s="136">
        <v>2</v>
      </c>
      <c r="J3136" s="136" t="s">
        <v>8367</v>
      </c>
    </row>
    <row r="3137" spans="1:20" s="136" customFormat="1" ht="13.6" x14ac:dyDescent="0.2">
      <c r="A3137" s="136" t="s">
        <v>11491</v>
      </c>
      <c r="B3137" s="147">
        <v>20045</v>
      </c>
      <c r="C3137" s="138" t="s">
        <v>11531</v>
      </c>
      <c r="D3137" s="138" t="s">
        <v>11531</v>
      </c>
      <c r="E3137" s="137" t="s">
        <v>8366</v>
      </c>
      <c r="F3137" s="139"/>
      <c r="G3137" s="136">
        <v>42397686.999999993</v>
      </c>
      <c r="H3137" s="136">
        <v>1</v>
      </c>
      <c r="J3137" s="136" t="s">
        <v>8456</v>
      </c>
      <c r="L3137" s="136" t="s">
        <v>11540</v>
      </c>
      <c r="M3137" s="136" t="s">
        <v>8367</v>
      </c>
      <c r="N3137" s="138" t="s">
        <v>11531</v>
      </c>
      <c r="R3137" s="136" t="s">
        <v>11530</v>
      </c>
      <c r="S3137" s="136" t="s">
        <v>8456</v>
      </c>
      <c r="T3137" s="138" t="s">
        <v>11531</v>
      </c>
    </row>
    <row r="3138" spans="1:20" s="136" customFormat="1" ht="13.6" x14ac:dyDescent="0.2">
      <c r="A3138" s="136" t="s">
        <v>11491</v>
      </c>
      <c r="B3138" s="147">
        <v>20046</v>
      </c>
      <c r="C3138" s="138" t="s">
        <v>11541</v>
      </c>
      <c r="D3138" s="138" t="s">
        <v>11541</v>
      </c>
      <c r="E3138" s="137" t="s">
        <v>8366</v>
      </c>
      <c r="F3138" s="139"/>
      <c r="G3138" s="136">
        <v>2989889</v>
      </c>
      <c r="H3138" s="136">
        <v>3</v>
      </c>
      <c r="J3138" s="136" t="s">
        <v>8367</v>
      </c>
    </row>
    <row r="3139" spans="1:20" s="136" customFormat="1" ht="13.6" x14ac:dyDescent="0.2">
      <c r="A3139" s="136" t="s">
        <v>11491</v>
      </c>
      <c r="B3139" s="147">
        <v>20047</v>
      </c>
      <c r="C3139" s="138" t="s">
        <v>11542</v>
      </c>
      <c r="D3139" s="138" t="s">
        <v>11542</v>
      </c>
      <c r="E3139" s="137" t="s">
        <v>8366</v>
      </c>
      <c r="F3139" s="139"/>
      <c r="G3139" s="136">
        <v>8939279</v>
      </c>
      <c r="H3139" s="136">
        <v>2</v>
      </c>
      <c r="J3139" s="136" t="s">
        <v>8367</v>
      </c>
    </row>
    <row r="3140" spans="1:20" s="136" customFormat="1" ht="13.6" x14ac:dyDescent="0.2">
      <c r="A3140" s="136" t="s">
        <v>11491</v>
      </c>
      <c r="B3140" s="147">
        <v>20048</v>
      </c>
      <c r="C3140" s="138" t="s">
        <v>11543</v>
      </c>
      <c r="D3140" s="138" t="s">
        <v>11543</v>
      </c>
      <c r="E3140" s="137" t="s">
        <v>8366</v>
      </c>
      <c r="F3140" s="139"/>
      <c r="G3140" s="136">
        <v>5900170.0000000009</v>
      </c>
      <c r="H3140" s="136">
        <v>3</v>
      </c>
      <c r="J3140" s="136" t="s">
        <v>8367</v>
      </c>
    </row>
    <row r="3141" spans="1:20" s="136" customFormat="1" ht="13.6" x14ac:dyDescent="0.2">
      <c r="A3141" s="136" t="s">
        <v>11491</v>
      </c>
      <c r="B3141" s="147">
        <v>20049</v>
      </c>
      <c r="C3141" s="138" t="s">
        <v>11544</v>
      </c>
      <c r="D3141" s="138" t="s">
        <v>11544</v>
      </c>
      <c r="E3141" s="137" t="s">
        <v>8366</v>
      </c>
      <c r="F3141" s="139"/>
      <c r="G3141" s="136">
        <v>11386440</v>
      </c>
      <c r="H3141" s="136">
        <v>3</v>
      </c>
      <c r="J3141" s="136" t="s">
        <v>8367</v>
      </c>
    </row>
    <row r="3142" spans="1:20" s="136" customFormat="1" ht="13.6" x14ac:dyDescent="0.2">
      <c r="A3142" s="136" t="s">
        <v>11491</v>
      </c>
      <c r="B3142" s="147">
        <v>20050</v>
      </c>
      <c r="C3142" s="138" t="s">
        <v>11545</v>
      </c>
      <c r="D3142" s="138" t="s">
        <v>11545</v>
      </c>
      <c r="E3142" s="137" t="s">
        <v>8366</v>
      </c>
      <c r="F3142" s="139"/>
      <c r="G3142" s="136">
        <v>3496000</v>
      </c>
      <c r="H3142" s="136">
        <v>3</v>
      </c>
      <c r="J3142" s="136" t="s">
        <v>8367</v>
      </c>
    </row>
    <row r="3143" spans="1:20" s="136" customFormat="1" ht="13.6" x14ac:dyDescent="0.2">
      <c r="A3143" s="136" t="s">
        <v>11491</v>
      </c>
      <c r="B3143" s="147">
        <v>20051</v>
      </c>
      <c r="C3143" s="138" t="s">
        <v>11546</v>
      </c>
      <c r="D3143" s="138" t="s">
        <v>11546</v>
      </c>
      <c r="E3143" s="137" t="s">
        <v>8366</v>
      </c>
      <c r="F3143" s="139"/>
      <c r="G3143" s="136">
        <v>41842276</v>
      </c>
      <c r="H3143" s="136">
        <v>2</v>
      </c>
      <c r="J3143" s="136" t="s">
        <v>8367</v>
      </c>
    </row>
    <row r="3144" spans="1:20" s="136" customFormat="1" ht="13.6" x14ac:dyDescent="0.2">
      <c r="A3144" s="136" t="s">
        <v>11491</v>
      </c>
      <c r="B3144" s="147">
        <v>20052</v>
      </c>
      <c r="C3144" s="138" t="s">
        <v>11547</v>
      </c>
      <c r="D3144" s="138" t="s">
        <v>11547</v>
      </c>
      <c r="E3144" s="137" t="s">
        <v>8366</v>
      </c>
      <c r="F3144" s="139"/>
      <c r="G3144" s="136">
        <v>8622011</v>
      </c>
      <c r="H3144" s="136">
        <v>2</v>
      </c>
      <c r="J3144" s="136" t="s">
        <v>8367</v>
      </c>
    </row>
    <row r="3145" spans="1:20" s="136" customFormat="1" ht="13.6" x14ac:dyDescent="0.2">
      <c r="A3145" s="136" t="s">
        <v>11491</v>
      </c>
      <c r="B3145" s="147">
        <v>20053</v>
      </c>
      <c r="C3145" s="138" t="s">
        <v>11548</v>
      </c>
      <c r="D3145" s="138" t="s">
        <v>11548</v>
      </c>
      <c r="E3145" s="137" t="s">
        <v>8366</v>
      </c>
      <c r="F3145" s="139"/>
      <c r="G3145" s="136">
        <v>8592035</v>
      </c>
      <c r="H3145" s="136">
        <v>2</v>
      </c>
      <c r="J3145" s="136" t="s">
        <v>8456</v>
      </c>
      <c r="R3145" s="136" t="s">
        <v>11501</v>
      </c>
      <c r="S3145" s="136" t="s">
        <v>8367</v>
      </c>
      <c r="T3145" s="136" t="s">
        <v>11502</v>
      </c>
    </row>
    <row r="3146" spans="1:20" s="136" customFormat="1" ht="13.6" x14ac:dyDescent="0.2">
      <c r="A3146" s="136" t="s">
        <v>11491</v>
      </c>
      <c r="B3146" s="147">
        <v>20054</v>
      </c>
      <c r="C3146" s="138" t="s">
        <v>11549</v>
      </c>
      <c r="D3146" s="138" t="s">
        <v>11549</v>
      </c>
      <c r="E3146" s="137" t="s">
        <v>8366</v>
      </c>
      <c r="F3146" s="139"/>
      <c r="G3146" s="136">
        <v>12331760</v>
      </c>
      <c r="H3146" s="136">
        <v>3</v>
      </c>
      <c r="J3146" s="136" t="s">
        <v>8367</v>
      </c>
    </row>
    <row r="3147" spans="1:20" s="136" customFormat="1" ht="13.6" x14ac:dyDescent="0.2">
      <c r="A3147" s="136" t="s">
        <v>11491</v>
      </c>
      <c r="B3147" s="147">
        <v>20055</v>
      </c>
      <c r="C3147" s="136" t="s">
        <v>11550</v>
      </c>
      <c r="D3147" s="136" t="s">
        <v>11551</v>
      </c>
      <c r="E3147" s="137" t="s">
        <v>8366</v>
      </c>
      <c r="F3147" s="139"/>
      <c r="G3147" s="136">
        <v>30800119</v>
      </c>
      <c r="H3147" s="136">
        <v>2</v>
      </c>
      <c r="J3147" s="136" t="s">
        <v>8367</v>
      </c>
    </row>
    <row r="3148" spans="1:20" s="136" customFormat="1" ht="13.6" x14ac:dyDescent="0.2">
      <c r="A3148" s="136" t="s">
        <v>11491</v>
      </c>
      <c r="B3148" s="147">
        <v>20056</v>
      </c>
      <c r="C3148" s="138" t="s">
        <v>11552</v>
      </c>
      <c r="D3148" s="138" t="s">
        <v>11552</v>
      </c>
      <c r="E3148" s="137" t="s">
        <v>8366</v>
      </c>
      <c r="F3148" s="139"/>
      <c r="G3148" s="136">
        <v>27691984.000000004</v>
      </c>
      <c r="H3148" s="136">
        <v>3</v>
      </c>
      <c r="J3148" s="136" t="s">
        <v>8456</v>
      </c>
    </row>
    <row r="3149" spans="1:20" s="136" customFormat="1" ht="13.6" x14ac:dyDescent="0.2">
      <c r="A3149" s="136" t="s">
        <v>11491</v>
      </c>
      <c r="B3149" s="147">
        <v>20057</v>
      </c>
      <c r="C3149" s="138" t="s">
        <v>11553</v>
      </c>
      <c r="D3149" s="138" t="s">
        <v>11553</v>
      </c>
      <c r="E3149" s="137" t="s">
        <v>8366</v>
      </c>
      <c r="F3149" s="139"/>
      <c r="G3149" s="136">
        <v>8614920</v>
      </c>
      <c r="H3149" s="136">
        <v>3</v>
      </c>
      <c r="J3149" s="136" t="s">
        <v>8367</v>
      </c>
    </row>
    <row r="3150" spans="1:20" s="136" customFormat="1" ht="13.6" x14ac:dyDescent="0.2">
      <c r="A3150" s="136" t="s">
        <v>11491</v>
      </c>
      <c r="B3150" s="147">
        <v>20058</v>
      </c>
      <c r="C3150" s="138" t="s">
        <v>11554</v>
      </c>
      <c r="D3150" s="138" t="s">
        <v>11554</v>
      </c>
      <c r="E3150" s="137" t="s">
        <v>8366</v>
      </c>
      <c r="F3150" s="139"/>
      <c r="G3150" s="136">
        <v>6920100</v>
      </c>
      <c r="H3150" s="136">
        <v>3</v>
      </c>
      <c r="J3150" s="136" t="s">
        <v>8367</v>
      </c>
    </row>
    <row r="3151" spans="1:20" s="136" customFormat="1" ht="13.6" x14ac:dyDescent="0.2">
      <c r="A3151" s="136" t="s">
        <v>11491</v>
      </c>
      <c r="B3151" s="147">
        <v>20059</v>
      </c>
      <c r="C3151" s="138" t="s">
        <v>11555</v>
      </c>
      <c r="D3151" s="138" t="s">
        <v>11555</v>
      </c>
      <c r="E3151" s="137" t="s">
        <v>8366</v>
      </c>
      <c r="F3151" s="139"/>
      <c r="G3151" s="136">
        <v>107323318.99999999</v>
      </c>
      <c r="H3151" s="136">
        <v>2</v>
      </c>
      <c r="J3151" s="136" t="s">
        <v>8367</v>
      </c>
    </row>
    <row r="3152" spans="1:20" s="136" customFormat="1" ht="13.6" x14ac:dyDescent="0.2">
      <c r="A3152" s="136" t="s">
        <v>11491</v>
      </c>
      <c r="B3152" s="147">
        <v>20060</v>
      </c>
      <c r="C3152" s="138" t="s">
        <v>11556</v>
      </c>
      <c r="D3152" s="138" t="s">
        <v>11556</v>
      </c>
      <c r="E3152" s="137" t="s">
        <v>8366</v>
      </c>
      <c r="F3152" s="139"/>
      <c r="G3152" s="136">
        <v>5846314</v>
      </c>
      <c r="H3152" s="136">
        <v>3</v>
      </c>
      <c r="J3152" s="136" t="s">
        <v>8367</v>
      </c>
    </row>
    <row r="3153" spans="1:20" s="136" customFormat="1" ht="13.6" x14ac:dyDescent="0.2">
      <c r="A3153" s="136" t="s">
        <v>11491</v>
      </c>
      <c r="B3153" s="147">
        <v>20061</v>
      </c>
      <c r="C3153" s="138" t="s">
        <v>11557</v>
      </c>
      <c r="D3153" s="138" t="s">
        <v>11557</v>
      </c>
      <c r="E3153" s="137" t="s">
        <v>8366</v>
      </c>
      <c r="F3153" s="139"/>
      <c r="G3153" s="136">
        <v>9808059</v>
      </c>
      <c r="H3153" s="136">
        <v>2</v>
      </c>
      <c r="J3153" s="136" t="s">
        <v>8456</v>
      </c>
      <c r="R3153" s="136" t="s">
        <v>11501</v>
      </c>
      <c r="S3153" s="136" t="s">
        <v>8367</v>
      </c>
      <c r="T3153" s="136" t="s">
        <v>11502</v>
      </c>
    </row>
    <row r="3154" spans="1:20" s="136" customFormat="1" ht="13.6" x14ac:dyDescent="0.2">
      <c r="A3154" s="136" t="s">
        <v>11491</v>
      </c>
      <c r="B3154" s="147">
        <v>20062</v>
      </c>
      <c r="C3154" s="138" t="s">
        <v>11558</v>
      </c>
      <c r="D3154" s="138" t="s">
        <v>11558</v>
      </c>
      <c r="E3154" s="137" t="s">
        <v>8366</v>
      </c>
      <c r="F3154" s="139"/>
      <c r="G3154" s="136">
        <v>6768572</v>
      </c>
      <c r="H3154" s="136">
        <v>3</v>
      </c>
      <c r="J3154" s="136" t="s">
        <v>8367</v>
      </c>
    </row>
    <row r="3155" spans="1:20" s="136" customFormat="1" ht="13.6" x14ac:dyDescent="0.2">
      <c r="A3155" s="136" t="s">
        <v>11491</v>
      </c>
      <c r="B3155" s="147">
        <v>20063</v>
      </c>
      <c r="C3155" s="138" t="s">
        <v>11559</v>
      </c>
      <c r="D3155" s="138" t="s">
        <v>11559</v>
      </c>
      <c r="E3155" s="137" t="s">
        <v>8366</v>
      </c>
      <c r="F3155" s="139"/>
      <c r="G3155" s="136">
        <v>59713644.000000007</v>
      </c>
      <c r="H3155" s="136">
        <v>2</v>
      </c>
      <c r="J3155" s="136" t="s">
        <v>8456</v>
      </c>
      <c r="R3155" s="136" t="s">
        <v>11501</v>
      </c>
      <c r="S3155" s="136" t="s">
        <v>8367</v>
      </c>
      <c r="T3155" s="136" t="s">
        <v>11502</v>
      </c>
    </row>
    <row r="3156" spans="1:20" s="136" customFormat="1" ht="13.6" x14ac:dyDescent="0.2">
      <c r="A3156" s="136" t="s">
        <v>11491</v>
      </c>
      <c r="B3156" s="147">
        <v>20064</v>
      </c>
      <c r="C3156" s="138" t="s">
        <v>11560</v>
      </c>
      <c r="D3156" s="138" t="s">
        <v>11560</v>
      </c>
      <c r="E3156" s="137" t="s">
        <v>8366</v>
      </c>
      <c r="F3156" s="139"/>
      <c r="G3156" s="136">
        <v>11337639</v>
      </c>
      <c r="H3156" s="136">
        <v>2</v>
      </c>
      <c r="J3156" s="136" t="s">
        <v>8456</v>
      </c>
      <c r="R3156" s="136" t="s">
        <v>11501</v>
      </c>
      <c r="S3156" s="136" t="s">
        <v>8367</v>
      </c>
      <c r="T3156" s="136" t="s">
        <v>11502</v>
      </c>
    </row>
    <row r="3157" spans="1:20" s="136" customFormat="1" ht="13.6" x14ac:dyDescent="0.2">
      <c r="A3157" s="136" t="s">
        <v>11491</v>
      </c>
      <c r="B3157" s="147">
        <v>20065</v>
      </c>
      <c r="C3157" s="136" t="s">
        <v>11561</v>
      </c>
      <c r="D3157" s="136" t="s">
        <v>11561</v>
      </c>
      <c r="E3157" s="137" t="s">
        <v>8366</v>
      </c>
      <c r="F3157" s="139"/>
      <c r="G3157" s="136">
        <v>14217775</v>
      </c>
      <c r="H3157" s="136">
        <v>3</v>
      </c>
      <c r="J3157" s="136" t="s">
        <v>8367</v>
      </c>
    </row>
    <row r="3158" spans="1:20" s="136" customFormat="1" ht="13.6" x14ac:dyDescent="0.2">
      <c r="A3158" s="136" t="s">
        <v>11491</v>
      </c>
      <c r="B3158" s="147">
        <v>20066</v>
      </c>
      <c r="C3158" s="138" t="s">
        <v>11562</v>
      </c>
      <c r="D3158" s="138" t="s">
        <v>11562</v>
      </c>
      <c r="E3158" s="137" t="s">
        <v>8366</v>
      </c>
      <c r="F3158" s="139"/>
      <c r="G3158" s="136">
        <v>32460000</v>
      </c>
      <c r="H3158" s="136">
        <v>3</v>
      </c>
      <c r="J3158" s="136" t="s">
        <v>8367</v>
      </c>
    </row>
    <row r="3159" spans="1:20" s="136" customFormat="1" ht="13.6" x14ac:dyDescent="0.2">
      <c r="A3159" s="136" t="s">
        <v>11491</v>
      </c>
      <c r="B3159" s="147">
        <v>20067</v>
      </c>
      <c r="C3159" s="138" t="s">
        <v>11563</v>
      </c>
      <c r="D3159" s="138" t="s">
        <v>11563</v>
      </c>
      <c r="E3159" s="137" t="s">
        <v>8366</v>
      </c>
      <c r="F3159" s="139"/>
      <c r="G3159" s="136">
        <v>32259143</v>
      </c>
      <c r="H3159" s="136">
        <v>2</v>
      </c>
      <c r="J3159" s="136" t="s">
        <v>8456</v>
      </c>
      <c r="R3159" s="136" t="s">
        <v>11501</v>
      </c>
      <c r="S3159" s="136" t="s">
        <v>8367</v>
      </c>
      <c r="T3159" s="136" t="s">
        <v>11502</v>
      </c>
    </row>
    <row r="3160" spans="1:20" s="136" customFormat="1" ht="13.6" x14ac:dyDescent="0.2">
      <c r="A3160" s="136" t="s">
        <v>11491</v>
      </c>
      <c r="B3160" s="147">
        <v>20068</v>
      </c>
      <c r="C3160" s="138" t="s">
        <v>11564</v>
      </c>
      <c r="D3160" s="138" t="s">
        <v>11564</v>
      </c>
      <c r="E3160" s="137" t="s">
        <v>8366</v>
      </c>
      <c r="F3160" s="139"/>
      <c r="G3160" s="136">
        <v>14724493</v>
      </c>
      <c r="H3160" s="136">
        <v>3</v>
      </c>
      <c r="J3160" s="136" t="s">
        <v>8367</v>
      </c>
    </row>
    <row r="3161" spans="1:20" s="136" customFormat="1" ht="13.6" x14ac:dyDescent="0.2">
      <c r="A3161" s="136" t="s">
        <v>11491</v>
      </c>
      <c r="B3161" s="147">
        <v>20069</v>
      </c>
      <c r="C3161" s="138" t="s">
        <v>11565</v>
      </c>
      <c r="D3161" s="138" t="s">
        <v>11566</v>
      </c>
      <c r="E3161" s="137" t="s">
        <v>8366</v>
      </c>
      <c r="F3161" s="139"/>
      <c r="G3161" s="136">
        <v>60889045</v>
      </c>
      <c r="H3161" s="136">
        <v>1</v>
      </c>
      <c r="J3161" s="136" t="s">
        <v>8456</v>
      </c>
      <c r="L3161" s="136" t="s">
        <v>11567</v>
      </c>
      <c r="M3161" s="136" t="s">
        <v>8367</v>
      </c>
      <c r="N3161" s="136" t="s">
        <v>11502</v>
      </c>
      <c r="R3161" s="136" t="s">
        <v>11501</v>
      </c>
      <c r="S3161" s="136" t="s">
        <v>8367</v>
      </c>
      <c r="T3161" s="136" t="s">
        <v>11502</v>
      </c>
    </row>
    <row r="3162" spans="1:20" s="136" customFormat="1" ht="13.6" x14ac:dyDescent="0.2">
      <c r="A3162" s="136" t="s">
        <v>11491</v>
      </c>
      <c r="B3162" s="147">
        <v>20070</v>
      </c>
      <c r="C3162" s="138" t="s">
        <v>11568</v>
      </c>
      <c r="D3162" s="138" t="s">
        <v>11568</v>
      </c>
      <c r="E3162" s="137" t="s">
        <v>8366</v>
      </c>
      <c r="F3162" s="139"/>
      <c r="G3162" s="136">
        <v>9218578</v>
      </c>
      <c r="H3162" s="136">
        <v>3</v>
      </c>
      <c r="J3162" s="136" t="s">
        <v>8367</v>
      </c>
    </row>
    <row r="3163" spans="1:20" s="136" customFormat="1" ht="13.6" x14ac:dyDescent="0.2">
      <c r="A3163" s="136" t="s">
        <v>11491</v>
      </c>
      <c r="B3163" s="147">
        <v>20071</v>
      </c>
      <c r="C3163" s="138" t="s">
        <v>11569</v>
      </c>
      <c r="D3163" s="138" t="s">
        <v>11569</v>
      </c>
      <c r="E3163" s="137" t="s">
        <v>8366</v>
      </c>
      <c r="F3163" s="139"/>
      <c r="G3163" s="136">
        <v>37393600</v>
      </c>
      <c r="H3163" s="136">
        <v>2</v>
      </c>
      <c r="J3163" s="136" t="s">
        <v>8367</v>
      </c>
    </row>
    <row r="3164" spans="1:20" s="136" customFormat="1" ht="13.6" x14ac:dyDescent="0.2">
      <c r="A3164" s="136" t="s">
        <v>11491</v>
      </c>
      <c r="B3164" s="147">
        <v>20072</v>
      </c>
      <c r="C3164" s="138" t="s">
        <v>11570</v>
      </c>
      <c r="D3164" s="138" t="s">
        <v>11570</v>
      </c>
      <c r="E3164" s="137" t="s">
        <v>8366</v>
      </c>
      <c r="F3164" s="139"/>
      <c r="G3164" s="136">
        <v>22400004</v>
      </c>
      <c r="H3164" s="136">
        <v>2</v>
      </c>
      <c r="J3164" s="136" t="s">
        <v>8367</v>
      </c>
      <c r="R3164" s="136" t="s">
        <v>11501</v>
      </c>
      <c r="S3164" s="136" t="s">
        <v>8367</v>
      </c>
      <c r="T3164" s="136" t="s">
        <v>11502</v>
      </c>
    </row>
    <row r="3165" spans="1:20" s="136" customFormat="1" ht="13.6" x14ac:dyDescent="0.2">
      <c r="A3165" s="136" t="s">
        <v>11491</v>
      </c>
      <c r="B3165" s="147">
        <v>20073</v>
      </c>
      <c r="C3165" s="138" t="s">
        <v>11571</v>
      </c>
      <c r="D3165" s="138" t="s">
        <v>11571</v>
      </c>
      <c r="E3165" s="137" t="s">
        <v>8366</v>
      </c>
      <c r="F3165" s="139"/>
      <c r="G3165" s="136">
        <v>25641350.000000004</v>
      </c>
      <c r="H3165" s="136">
        <v>2</v>
      </c>
      <c r="J3165" s="136" t="s">
        <v>8456</v>
      </c>
      <c r="R3165" s="136" t="s">
        <v>11501</v>
      </c>
      <c r="S3165" s="136" t="s">
        <v>8367</v>
      </c>
      <c r="T3165" s="136" t="s">
        <v>11502</v>
      </c>
    </row>
    <row r="3166" spans="1:20" s="136" customFormat="1" ht="13.6" x14ac:dyDescent="0.2">
      <c r="A3166" s="136" t="s">
        <v>11491</v>
      </c>
      <c r="B3166" s="147">
        <v>20074</v>
      </c>
      <c r="C3166" s="138" t="s">
        <v>11572</v>
      </c>
      <c r="D3166" s="138" t="s">
        <v>11572</v>
      </c>
      <c r="E3166" s="137" t="s">
        <v>8366</v>
      </c>
      <c r="F3166" s="139"/>
      <c r="G3166" s="136">
        <v>75952675</v>
      </c>
      <c r="H3166" s="136">
        <v>2</v>
      </c>
      <c r="J3166" s="136" t="s">
        <v>8367</v>
      </c>
    </row>
    <row r="3167" spans="1:20" s="136" customFormat="1" ht="13.6" x14ac:dyDescent="0.2">
      <c r="A3167" s="136" t="s">
        <v>11491</v>
      </c>
      <c r="B3167" s="147">
        <v>20075</v>
      </c>
      <c r="C3167" s="138" t="s">
        <v>11573</v>
      </c>
      <c r="D3167" s="138" t="s">
        <v>11573</v>
      </c>
      <c r="E3167" s="137" t="s">
        <v>8366</v>
      </c>
      <c r="F3167" s="139"/>
      <c r="G3167" s="136">
        <v>17738836</v>
      </c>
      <c r="H3167" s="136">
        <v>2</v>
      </c>
      <c r="J3167" s="136" t="s">
        <v>8367</v>
      </c>
    </row>
    <row r="3168" spans="1:20" s="136" customFormat="1" ht="13.6" x14ac:dyDescent="0.2">
      <c r="A3168" s="136" t="s">
        <v>11491</v>
      </c>
      <c r="B3168" s="147">
        <v>20076</v>
      </c>
      <c r="C3168" s="138" t="s">
        <v>11574</v>
      </c>
      <c r="D3168" s="138" t="s">
        <v>11574</v>
      </c>
      <c r="E3168" s="137" t="s">
        <v>8366</v>
      </c>
      <c r="F3168" s="139"/>
      <c r="G3168" s="136">
        <v>5657070</v>
      </c>
      <c r="H3168" s="136">
        <v>2</v>
      </c>
      <c r="J3168" s="136" t="s">
        <v>8367</v>
      </c>
    </row>
    <row r="3169" spans="1:20" s="136" customFormat="1" ht="13.6" x14ac:dyDescent="0.2">
      <c r="A3169" s="136" t="s">
        <v>11491</v>
      </c>
      <c r="B3169" s="147">
        <v>20077</v>
      </c>
      <c r="C3169" s="138" t="s">
        <v>11575</v>
      </c>
      <c r="D3169" s="138" t="s">
        <v>11575</v>
      </c>
      <c r="E3169" s="137" t="s">
        <v>8366</v>
      </c>
      <c r="F3169" s="139"/>
      <c r="G3169" s="136">
        <v>7711878</v>
      </c>
      <c r="H3169" s="136">
        <v>2</v>
      </c>
      <c r="J3169" s="136" t="s">
        <v>8367</v>
      </c>
    </row>
    <row r="3170" spans="1:20" s="136" customFormat="1" ht="13.6" x14ac:dyDescent="0.2">
      <c r="A3170" s="136" t="s">
        <v>11491</v>
      </c>
      <c r="B3170" s="147">
        <v>20078</v>
      </c>
      <c r="C3170" s="138" t="s">
        <v>11576</v>
      </c>
      <c r="D3170" s="138" t="s">
        <v>11576</v>
      </c>
      <c r="E3170" s="137" t="s">
        <v>8366</v>
      </c>
      <c r="F3170" s="139"/>
      <c r="G3170" s="136">
        <v>16440713</v>
      </c>
      <c r="H3170" s="136">
        <v>3</v>
      </c>
      <c r="J3170" s="136" t="s">
        <v>8367</v>
      </c>
    </row>
    <row r="3171" spans="1:20" s="136" customFormat="1" ht="13.6" x14ac:dyDescent="0.2">
      <c r="A3171" s="136" t="s">
        <v>11491</v>
      </c>
      <c r="B3171" s="147">
        <v>20079</v>
      </c>
      <c r="C3171" s="138" t="s">
        <v>11577</v>
      </c>
      <c r="D3171" s="138" t="s">
        <v>11577</v>
      </c>
      <c r="E3171" s="137" t="s">
        <v>8366</v>
      </c>
      <c r="F3171" s="139"/>
      <c r="G3171" s="136">
        <v>14352811</v>
      </c>
      <c r="H3171" s="136">
        <v>2</v>
      </c>
      <c r="J3171" s="136" t="s">
        <v>8456</v>
      </c>
    </row>
    <row r="3172" spans="1:20" s="136" customFormat="1" ht="13.6" x14ac:dyDescent="0.2">
      <c r="A3172" s="136" t="s">
        <v>11491</v>
      </c>
      <c r="B3172" s="147">
        <v>20080</v>
      </c>
      <c r="C3172" s="138" t="s">
        <v>11578</v>
      </c>
      <c r="D3172" s="138" t="s">
        <v>11578</v>
      </c>
      <c r="E3172" s="137" t="s">
        <v>8366</v>
      </c>
      <c r="F3172" s="139"/>
      <c r="G3172" s="136">
        <v>18419976</v>
      </c>
      <c r="H3172" s="136">
        <v>2</v>
      </c>
      <c r="J3172" s="136" t="s">
        <v>8367</v>
      </c>
    </row>
    <row r="3173" spans="1:20" s="136" customFormat="1" ht="13.6" x14ac:dyDescent="0.2">
      <c r="A3173" s="136" t="s">
        <v>11491</v>
      </c>
      <c r="B3173" s="147">
        <v>20081</v>
      </c>
      <c r="C3173" s="138" t="s">
        <v>11579</v>
      </c>
      <c r="D3173" s="138" t="s">
        <v>11579</v>
      </c>
      <c r="E3173" s="137" t="s">
        <v>8366</v>
      </c>
      <c r="F3173" s="139"/>
      <c r="G3173" s="136">
        <v>11276564</v>
      </c>
      <c r="H3173" s="136">
        <v>2</v>
      </c>
      <c r="J3173" s="136" t="s">
        <v>8456</v>
      </c>
    </row>
    <row r="3174" spans="1:20" s="136" customFormat="1" ht="13.6" x14ac:dyDescent="0.2">
      <c r="A3174" s="136" t="s">
        <v>11491</v>
      </c>
      <c r="B3174" s="147">
        <v>20901</v>
      </c>
      <c r="C3174" s="138" t="s">
        <v>11580</v>
      </c>
      <c r="D3174" s="138" t="s">
        <v>11580</v>
      </c>
      <c r="E3174" s="137" t="s">
        <v>8366</v>
      </c>
      <c r="F3174" s="139"/>
      <c r="G3174" s="136">
        <v>25390524.999999996</v>
      </c>
      <c r="H3174" s="136">
        <v>3</v>
      </c>
      <c r="J3174" s="136" t="s">
        <v>8456</v>
      </c>
    </row>
    <row r="3175" spans="1:20" s="136" customFormat="1" ht="13.6" x14ac:dyDescent="0.2">
      <c r="A3175" s="136" t="s">
        <v>11491</v>
      </c>
      <c r="B3175" s="147">
        <v>20902</v>
      </c>
      <c r="C3175" s="138" t="s">
        <v>11581</v>
      </c>
      <c r="D3175" s="138" t="s">
        <v>11581</v>
      </c>
      <c r="E3175" s="137" t="s">
        <v>8366</v>
      </c>
      <c r="F3175" s="139"/>
      <c r="G3175" s="136">
        <v>6005574</v>
      </c>
      <c r="H3175" s="136">
        <v>2</v>
      </c>
      <c r="J3175" s="136" t="s">
        <v>8456</v>
      </c>
      <c r="R3175" s="136" t="s">
        <v>11501</v>
      </c>
      <c r="S3175" s="136" t="s">
        <v>8367</v>
      </c>
      <c r="T3175" s="136" t="s">
        <v>11502</v>
      </c>
    </row>
    <row r="3176" spans="1:20" s="136" customFormat="1" ht="13.6" x14ac:dyDescent="0.2">
      <c r="A3176" s="136" t="s">
        <v>11491</v>
      </c>
      <c r="B3176" s="147">
        <v>20903</v>
      </c>
      <c r="C3176" s="138" t="s">
        <v>11582</v>
      </c>
      <c r="D3176" s="138" t="s">
        <v>11582</v>
      </c>
      <c r="E3176" s="137" t="s">
        <v>8366</v>
      </c>
      <c r="F3176" s="139"/>
      <c r="G3176" s="136">
        <v>11906552</v>
      </c>
      <c r="H3176" s="136">
        <v>2</v>
      </c>
      <c r="J3176" s="136" t="s">
        <v>8456</v>
      </c>
      <c r="R3176" s="136" t="s">
        <v>11501</v>
      </c>
      <c r="S3176" s="136" t="s">
        <v>8367</v>
      </c>
      <c r="T3176" s="136" t="s">
        <v>11502</v>
      </c>
    </row>
    <row r="3177" spans="1:20" s="136" customFormat="1" ht="13.6" x14ac:dyDescent="0.2">
      <c r="A3177" s="136" t="s">
        <v>11491</v>
      </c>
      <c r="B3177" s="147">
        <v>20904</v>
      </c>
      <c r="C3177" s="138" t="s">
        <v>11583</v>
      </c>
      <c r="D3177" s="138" t="s">
        <v>11583</v>
      </c>
      <c r="E3177" s="137" t="s">
        <v>8366</v>
      </c>
      <c r="F3177" s="139"/>
      <c r="G3177" s="136">
        <v>2698774</v>
      </c>
      <c r="H3177" s="136">
        <v>3</v>
      </c>
      <c r="J3177" s="136" t="s">
        <v>8367</v>
      </c>
    </row>
    <row r="3178" spans="1:20" s="136" customFormat="1" ht="13.6" x14ac:dyDescent="0.2">
      <c r="A3178" s="136" t="s">
        <v>11491</v>
      </c>
      <c r="B3178" s="147">
        <v>20905</v>
      </c>
      <c r="C3178" s="138" t="s">
        <v>11584</v>
      </c>
      <c r="D3178" s="138" t="s">
        <v>11584</v>
      </c>
      <c r="E3178" s="137" t="s">
        <v>8366</v>
      </c>
      <c r="F3178" s="139"/>
      <c r="G3178" s="136">
        <v>6336279</v>
      </c>
      <c r="H3178" s="136">
        <v>3</v>
      </c>
      <c r="J3178" s="136" t="s">
        <v>8367</v>
      </c>
    </row>
    <row r="3179" spans="1:20" s="136" customFormat="1" ht="13.6" x14ac:dyDescent="0.2">
      <c r="A3179" s="136" t="s">
        <v>11491</v>
      </c>
      <c r="B3179" s="147">
        <v>20906</v>
      </c>
      <c r="C3179" s="138" t="s">
        <v>11585</v>
      </c>
      <c r="D3179" s="138" t="s">
        <v>11585</v>
      </c>
      <c r="E3179" s="137" t="s">
        <v>8366</v>
      </c>
      <c r="F3179" s="139"/>
      <c r="G3179" s="136">
        <v>2524689</v>
      </c>
      <c r="H3179" s="136">
        <v>3</v>
      </c>
      <c r="J3179" s="136" t="s">
        <v>8367</v>
      </c>
    </row>
    <row r="3180" spans="1:20" s="136" customFormat="1" ht="13.6" x14ac:dyDescent="0.2">
      <c r="A3180" s="136" t="s">
        <v>11491</v>
      </c>
      <c r="B3180" s="147">
        <v>20907</v>
      </c>
      <c r="C3180" s="138" t="s">
        <v>11586</v>
      </c>
      <c r="D3180" s="138" t="s">
        <v>11586</v>
      </c>
      <c r="E3180" s="137" t="s">
        <v>8366</v>
      </c>
      <c r="F3180" s="139"/>
      <c r="G3180" s="136">
        <v>9153188</v>
      </c>
      <c r="H3180" s="136">
        <v>3</v>
      </c>
      <c r="J3180" s="136" t="s">
        <v>8367</v>
      </c>
    </row>
    <row r="3181" spans="1:20" s="136" customFormat="1" ht="13.6" x14ac:dyDescent="0.2">
      <c r="A3181" s="136" t="s">
        <v>11587</v>
      </c>
      <c r="B3181" s="147">
        <v>21001</v>
      </c>
      <c r="C3181" s="138" t="s">
        <v>11588</v>
      </c>
      <c r="D3181" s="138" t="s">
        <v>11588</v>
      </c>
      <c r="E3181" s="137" t="s">
        <v>8366</v>
      </c>
      <c r="F3181" s="139"/>
      <c r="G3181" s="136">
        <v>41459354</v>
      </c>
      <c r="H3181" s="136">
        <v>3</v>
      </c>
      <c r="J3181" s="136" t="s">
        <v>8367</v>
      </c>
    </row>
    <row r="3182" spans="1:20" s="136" customFormat="1" ht="13.6" x14ac:dyDescent="0.2">
      <c r="A3182" s="136" t="s">
        <v>11587</v>
      </c>
      <c r="B3182" s="147">
        <v>21002</v>
      </c>
      <c r="C3182" s="138" t="s">
        <v>11589</v>
      </c>
      <c r="D3182" s="138" t="s">
        <v>11589</v>
      </c>
      <c r="E3182" s="137" t="s">
        <v>8366</v>
      </c>
      <c r="F3182" s="139"/>
      <c r="G3182" s="136">
        <v>33823654</v>
      </c>
      <c r="H3182" s="136">
        <v>2</v>
      </c>
      <c r="J3182" s="136" t="s">
        <v>8456</v>
      </c>
      <c r="R3182" s="136" t="s">
        <v>11590</v>
      </c>
      <c r="S3182" s="136" t="s">
        <v>8367</v>
      </c>
      <c r="T3182" s="136" t="s">
        <v>11591</v>
      </c>
    </row>
    <row r="3183" spans="1:20" s="136" customFormat="1" ht="13.6" x14ac:dyDescent="0.2">
      <c r="A3183" s="136" t="s">
        <v>11587</v>
      </c>
      <c r="B3183" s="147">
        <v>21003</v>
      </c>
      <c r="C3183" s="138" t="s">
        <v>11592</v>
      </c>
      <c r="D3183" s="138" t="s">
        <v>11592</v>
      </c>
      <c r="E3183" s="137" t="s">
        <v>8366</v>
      </c>
      <c r="F3183" s="139"/>
      <c r="G3183" s="136">
        <v>170611871</v>
      </c>
      <c r="H3183" s="136">
        <v>3</v>
      </c>
      <c r="J3183" s="136" t="s">
        <v>8367</v>
      </c>
    </row>
    <row r="3184" spans="1:20" s="136" customFormat="1" ht="13.6" x14ac:dyDescent="0.2">
      <c r="A3184" s="136" t="s">
        <v>11587</v>
      </c>
      <c r="B3184" s="147">
        <v>21004</v>
      </c>
      <c r="C3184" s="138" t="s">
        <v>11593</v>
      </c>
      <c r="D3184" s="138" t="s">
        <v>11593</v>
      </c>
      <c r="E3184" s="137" t="s">
        <v>8366</v>
      </c>
      <c r="F3184" s="139"/>
      <c r="G3184" s="136">
        <v>321287300</v>
      </c>
      <c r="H3184" s="136">
        <v>3</v>
      </c>
      <c r="J3184" s="136" t="s">
        <v>8367</v>
      </c>
    </row>
    <row r="3185" spans="1:20" s="136" customFormat="1" ht="13.6" x14ac:dyDescent="0.2">
      <c r="A3185" s="136" t="s">
        <v>11587</v>
      </c>
      <c r="B3185" s="147">
        <v>21005</v>
      </c>
      <c r="C3185" s="138" t="s">
        <v>11594</v>
      </c>
      <c r="D3185" s="138" t="s">
        <v>11594</v>
      </c>
      <c r="E3185" s="137" t="s">
        <v>8366</v>
      </c>
      <c r="F3185" s="139"/>
      <c r="G3185" s="136">
        <v>859211000</v>
      </c>
      <c r="H3185" s="136">
        <v>2</v>
      </c>
      <c r="J3185" s="136" t="s">
        <v>8456</v>
      </c>
    </row>
    <row r="3186" spans="1:20" s="136" customFormat="1" ht="13.6" x14ac:dyDescent="0.2">
      <c r="A3186" s="136" t="s">
        <v>11587</v>
      </c>
      <c r="B3186" s="147">
        <v>21006</v>
      </c>
      <c r="C3186" s="138" t="s">
        <v>11595</v>
      </c>
      <c r="D3186" s="138" t="s">
        <v>11595</v>
      </c>
      <c r="E3186" s="137" t="s">
        <v>8366</v>
      </c>
      <c r="F3186" s="139"/>
      <c r="G3186" s="136">
        <v>191069671.00000003</v>
      </c>
      <c r="H3186" s="136">
        <v>3</v>
      </c>
      <c r="J3186" s="136" t="s">
        <v>8367</v>
      </c>
    </row>
    <row r="3187" spans="1:20" s="136" customFormat="1" ht="13.6" x14ac:dyDescent="0.2">
      <c r="A3187" s="136" t="s">
        <v>11587</v>
      </c>
      <c r="B3187" s="147">
        <v>21007</v>
      </c>
      <c r="C3187" s="138" t="s">
        <v>11596</v>
      </c>
      <c r="D3187" s="138" t="s">
        <v>11596</v>
      </c>
      <c r="E3187" s="137" t="s">
        <v>8366</v>
      </c>
      <c r="F3187" s="139"/>
      <c r="G3187" s="136">
        <v>184452493</v>
      </c>
      <c r="H3187" s="136">
        <v>2</v>
      </c>
      <c r="J3187" s="136" t="s">
        <v>8367</v>
      </c>
    </row>
    <row r="3188" spans="1:20" s="136" customFormat="1" ht="13.6" x14ac:dyDescent="0.2">
      <c r="A3188" s="136" t="s">
        <v>11587</v>
      </c>
      <c r="B3188" s="147">
        <v>21008</v>
      </c>
      <c r="C3188" s="138" t="s">
        <v>11597</v>
      </c>
      <c r="D3188" s="138" t="s">
        <v>11597</v>
      </c>
      <c r="E3188" s="137" t="s">
        <v>8366</v>
      </c>
      <c r="F3188" s="139"/>
      <c r="G3188" s="136">
        <v>498437462</v>
      </c>
      <c r="H3188" s="136">
        <v>3</v>
      </c>
      <c r="J3188" s="136" t="s">
        <v>8367</v>
      </c>
    </row>
    <row r="3189" spans="1:20" s="136" customFormat="1" ht="13.6" x14ac:dyDescent="0.2">
      <c r="A3189" s="136" t="s">
        <v>11587</v>
      </c>
      <c r="B3189" s="147">
        <v>21009</v>
      </c>
      <c r="C3189" s="138" t="s">
        <v>11598</v>
      </c>
      <c r="D3189" s="138" t="s">
        <v>11598</v>
      </c>
      <c r="E3189" s="137" t="s">
        <v>8366</v>
      </c>
      <c r="F3189" s="139"/>
      <c r="G3189" s="136">
        <v>86954149</v>
      </c>
      <c r="H3189" s="136">
        <v>3</v>
      </c>
      <c r="J3189" s="136" t="s">
        <v>8367</v>
      </c>
    </row>
    <row r="3190" spans="1:20" s="136" customFormat="1" ht="13.6" x14ac:dyDescent="0.2">
      <c r="A3190" s="136" t="s">
        <v>11587</v>
      </c>
      <c r="B3190" s="147">
        <v>21010</v>
      </c>
      <c r="C3190" s="138" t="s">
        <v>11599</v>
      </c>
      <c r="D3190" s="138" t="s">
        <v>11599</v>
      </c>
      <c r="E3190" s="137" t="s">
        <v>8366</v>
      </c>
      <c r="F3190" s="139"/>
      <c r="G3190" s="136">
        <v>141286268</v>
      </c>
      <c r="H3190" s="136">
        <v>2</v>
      </c>
      <c r="J3190" s="136" t="s">
        <v>8456</v>
      </c>
    </row>
    <row r="3191" spans="1:20" s="136" customFormat="1" ht="13.6" x14ac:dyDescent="0.2">
      <c r="A3191" s="136" t="s">
        <v>11587</v>
      </c>
      <c r="B3191" s="147">
        <v>21011</v>
      </c>
      <c r="C3191" s="138" t="s">
        <v>11600</v>
      </c>
      <c r="D3191" s="138" t="s">
        <v>11600</v>
      </c>
      <c r="E3191" s="137" t="s">
        <v>8366</v>
      </c>
      <c r="F3191" s="139"/>
      <c r="G3191" s="136">
        <v>144661500</v>
      </c>
      <c r="H3191" s="136">
        <v>3</v>
      </c>
      <c r="J3191" s="136" t="s">
        <v>8367</v>
      </c>
      <c r="R3191" s="136" t="s">
        <v>11590</v>
      </c>
      <c r="S3191" s="136" t="s">
        <v>8367</v>
      </c>
      <c r="T3191" s="136" t="s">
        <v>11591</v>
      </c>
    </row>
    <row r="3192" spans="1:20" s="136" customFormat="1" ht="13.6" x14ac:dyDescent="0.2">
      <c r="A3192" s="136" t="s">
        <v>11587</v>
      </c>
      <c r="B3192" s="147">
        <v>21012</v>
      </c>
      <c r="C3192" s="138" t="s">
        <v>11601</v>
      </c>
      <c r="D3192" s="138" t="s">
        <v>11601</v>
      </c>
      <c r="E3192" s="137" t="s">
        <v>8366</v>
      </c>
      <c r="F3192" s="139"/>
      <c r="G3192" s="136">
        <v>126234700</v>
      </c>
      <c r="H3192" s="136">
        <v>3</v>
      </c>
      <c r="J3192" s="136" t="s">
        <v>8367</v>
      </c>
    </row>
    <row r="3193" spans="1:20" s="136" customFormat="1" ht="13.6" x14ac:dyDescent="0.2">
      <c r="A3193" s="136" t="s">
        <v>11587</v>
      </c>
      <c r="B3193" s="147">
        <v>21013</v>
      </c>
      <c r="C3193" s="138" t="s">
        <v>11602</v>
      </c>
      <c r="D3193" s="138" t="s">
        <v>11602</v>
      </c>
      <c r="E3193" s="137" t="s">
        <v>8366</v>
      </c>
      <c r="F3193" s="139"/>
      <c r="G3193" s="136">
        <v>49307200</v>
      </c>
      <c r="H3193" s="136">
        <v>2</v>
      </c>
      <c r="J3193" s="136" t="s">
        <v>8367</v>
      </c>
    </row>
    <row r="3194" spans="1:20" s="136" customFormat="1" ht="13.6" x14ac:dyDescent="0.2">
      <c r="A3194" s="136" t="s">
        <v>11587</v>
      </c>
      <c r="B3194" s="147">
        <v>21014</v>
      </c>
      <c r="C3194" s="138" t="s">
        <v>11603</v>
      </c>
      <c r="D3194" s="138" t="s">
        <v>11603</v>
      </c>
      <c r="E3194" s="137" t="s">
        <v>8366</v>
      </c>
      <c r="F3194" s="139"/>
      <c r="G3194" s="136">
        <v>64770100</v>
      </c>
      <c r="H3194" s="136">
        <v>2</v>
      </c>
      <c r="J3194" s="136" t="s">
        <v>8367</v>
      </c>
    </row>
    <row r="3195" spans="1:20" s="136" customFormat="1" ht="13.6" x14ac:dyDescent="0.2">
      <c r="A3195" s="136" t="s">
        <v>11587</v>
      </c>
      <c r="B3195" s="147">
        <v>21015</v>
      </c>
      <c r="C3195" s="138" t="s">
        <v>11604</v>
      </c>
      <c r="D3195" s="138" t="s">
        <v>11604</v>
      </c>
      <c r="E3195" s="137" t="s">
        <v>8366</v>
      </c>
      <c r="F3195" s="139"/>
      <c r="G3195" s="136">
        <v>108651604</v>
      </c>
      <c r="H3195" s="136">
        <v>3</v>
      </c>
      <c r="J3195" s="136" t="s">
        <v>8367</v>
      </c>
    </row>
    <row r="3196" spans="1:20" s="136" customFormat="1" ht="13.6" x14ac:dyDescent="0.2">
      <c r="A3196" s="136" t="s">
        <v>11587</v>
      </c>
      <c r="B3196" s="147">
        <v>21016</v>
      </c>
      <c r="C3196" s="138" t="s">
        <v>11605</v>
      </c>
      <c r="D3196" s="138" t="s">
        <v>11605</v>
      </c>
      <c r="E3196" s="137" t="s">
        <v>8366</v>
      </c>
      <c r="F3196" s="139"/>
      <c r="G3196" s="136">
        <v>83938025</v>
      </c>
      <c r="H3196" s="136">
        <v>3</v>
      </c>
      <c r="J3196" s="136" t="s">
        <v>8367</v>
      </c>
    </row>
    <row r="3197" spans="1:20" s="136" customFormat="1" ht="13.6" x14ac:dyDescent="0.2">
      <c r="A3197" s="136" t="s">
        <v>11587</v>
      </c>
      <c r="B3197" s="147">
        <v>21017</v>
      </c>
      <c r="C3197" s="138" t="s">
        <v>11606</v>
      </c>
      <c r="D3197" s="138" t="s">
        <v>11606</v>
      </c>
      <c r="E3197" s="137" t="s">
        <v>8366</v>
      </c>
      <c r="F3197" s="139"/>
      <c r="G3197" s="136">
        <v>237826600</v>
      </c>
      <c r="H3197" s="136">
        <v>3</v>
      </c>
      <c r="J3197" s="136" t="s">
        <v>8367</v>
      </c>
    </row>
    <row r="3198" spans="1:20" s="136" customFormat="1" ht="13.6" x14ac:dyDescent="0.2">
      <c r="A3198" s="136" t="s">
        <v>11587</v>
      </c>
      <c r="B3198" s="147">
        <v>21018</v>
      </c>
      <c r="C3198" s="138" t="s">
        <v>11607</v>
      </c>
      <c r="D3198" s="138" t="s">
        <v>11607</v>
      </c>
      <c r="E3198" s="137" t="s">
        <v>8366</v>
      </c>
      <c r="F3198" s="139"/>
      <c r="G3198" s="136">
        <v>90718895</v>
      </c>
      <c r="H3198" s="136">
        <v>3</v>
      </c>
      <c r="J3198" s="136" t="s">
        <v>8367</v>
      </c>
    </row>
    <row r="3199" spans="1:20" s="136" customFormat="1" ht="13.6" x14ac:dyDescent="0.2">
      <c r="A3199" s="136" t="s">
        <v>11587</v>
      </c>
      <c r="B3199" s="147">
        <v>21019</v>
      </c>
      <c r="C3199" s="138" t="s">
        <v>11608</v>
      </c>
      <c r="D3199" s="138" t="s">
        <v>11608</v>
      </c>
      <c r="E3199" s="137" t="s">
        <v>8366</v>
      </c>
      <c r="F3199" s="139"/>
      <c r="G3199" s="136">
        <v>46980836</v>
      </c>
      <c r="H3199" s="136">
        <v>3</v>
      </c>
      <c r="J3199" s="136" t="s">
        <v>8367</v>
      </c>
    </row>
    <row r="3200" spans="1:20" s="136" customFormat="1" ht="13.6" x14ac:dyDescent="0.2">
      <c r="A3200" s="136" t="s">
        <v>11587</v>
      </c>
      <c r="B3200" s="147">
        <v>21020</v>
      </c>
      <c r="C3200" s="138" t="s">
        <v>11609</v>
      </c>
      <c r="D3200" s="138" t="s">
        <v>11609</v>
      </c>
      <c r="E3200" s="137" t="s">
        <v>8366</v>
      </c>
      <c r="F3200" s="139"/>
      <c r="G3200" s="136">
        <v>34771417</v>
      </c>
      <c r="H3200" s="136">
        <v>3</v>
      </c>
      <c r="J3200" s="136" t="s">
        <v>8367</v>
      </c>
    </row>
    <row r="3201" spans="1:20" s="136" customFormat="1" ht="13.6" x14ac:dyDescent="0.2">
      <c r="A3201" s="136" t="s">
        <v>11587</v>
      </c>
      <c r="B3201" s="147">
        <v>21021</v>
      </c>
      <c r="C3201" s="138" t="s">
        <v>11610</v>
      </c>
      <c r="D3201" s="138" t="s">
        <v>11610</v>
      </c>
      <c r="E3201" s="137" t="s">
        <v>8366</v>
      </c>
      <c r="F3201" s="139"/>
      <c r="G3201" s="136">
        <v>225315680</v>
      </c>
      <c r="H3201" s="136">
        <v>2</v>
      </c>
      <c r="J3201" s="136" t="s">
        <v>8456</v>
      </c>
    </row>
    <row r="3202" spans="1:20" s="136" customFormat="1" ht="13.6" x14ac:dyDescent="0.2">
      <c r="A3202" s="136" t="s">
        <v>11587</v>
      </c>
      <c r="B3202" s="147">
        <v>21022</v>
      </c>
      <c r="C3202" s="138" t="s">
        <v>11611</v>
      </c>
      <c r="D3202" s="138" t="s">
        <v>11611</v>
      </c>
      <c r="E3202" s="137" t="s">
        <v>8366</v>
      </c>
      <c r="F3202" s="139"/>
      <c r="G3202" s="136">
        <v>12930160</v>
      </c>
      <c r="H3202" s="136">
        <v>3</v>
      </c>
      <c r="J3202" s="136" t="s">
        <v>8367</v>
      </c>
    </row>
    <row r="3203" spans="1:20" s="136" customFormat="1" ht="13.6" x14ac:dyDescent="0.2">
      <c r="A3203" s="136" t="s">
        <v>11587</v>
      </c>
      <c r="B3203" s="147">
        <v>21023</v>
      </c>
      <c r="C3203" s="138" t="s">
        <v>11612</v>
      </c>
      <c r="D3203" s="138" t="s">
        <v>11612</v>
      </c>
      <c r="E3203" s="137" t="s">
        <v>8366</v>
      </c>
      <c r="F3203" s="139"/>
      <c r="G3203" s="136">
        <v>286120600</v>
      </c>
      <c r="H3203" s="136">
        <v>3</v>
      </c>
      <c r="J3203" s="136" t="s">
        <v>8367</v>
      </c>
    </row>
    <row r="3204" spans="1:20" s="136" customFormat="1" ht="13.6" x14ac:dyDescent="0.2">
      <c r="A3204" s="136" t="s">
        <v>11587</v>
      </c>
      <c r="B3204" s="147">
        <v>21024</v>
      </c>
      <c r="C3204" s="138" t="s">
        <v>11613</v>
      </c>
      <c r="D3204" s="138" t="s">
        <v>11613</v>
      </c>
      <c r="E3204" s="137" t="s">
        <v>8366</v>
      </c>
      <c r="F3204" s="139"/>
      <c r="G3204" s="136">
        <v>49131618</v>
      </c>
      <c r="H3204" s="136">
        <v>3</v>
      </c>
      <c r="J3204" s="136" t="s">
        <v>8367</v>
      </c>
    </row>
    <row r="3205" spans="1:20" s="136" customFormat="1" ht="13.6" x14ac:dyDescent="0.2">
      <c r="A3205" s="136" t="s">
        <v>11587</v>
      </c>
      <c r="B3205" s="147">
        <v>21025</v>
      </c>
      <c r="C3205" s="138" t="s">
        <v>11614</v>
      </c>
      <c r="D3205" s="138" t="s">
        <v>11614</v>
      </c>
      <c r="E3205" s="137" t="s">
        <v>8366</v>
      </c>
      <c r="F3205" s="139"/>
      <c r="G3205" s="136">
        <v>173061191</v>
      </c>
      <c r="H3205" s="136">
        <v>3</v>
      </c>
      <c r="J3205" s="136" t="s">
        <v>8367</v>
      </c>
    </row>
    <row r="3206" spans="1:20" s="136" customFormat="1" ht="13.6" x14ac:dyDescent="0.2">
      <c r="A3206" s="136" t="s">
        <v>11587</v>
      </c>
      <c r="B3206" s="147">
        <v>21026</v>
      </c>
      <c r="C3206" s="138" t="s">
        <v>11615</v>
      </c>
      <c r="D3206" s="138" t="s">
        <v>11615</v>
      </c>
      <c r="E3206" s="137" t="s">
        <v>8366</v>
      </c>
      <c r="F3206" s="139"/>
      <c r="G3206" s="136">
        <v>39927478</v>
      </c>
      <c r="H3206" s="136">
        <v>3</v>
      </c>
      <c r="J3206" s="136" t="s">
        <v>8367</v>
      </c>
    </row>
    <row r="3207" spans="1:20" s="136" customFormat="1" ht="13.6" x14ac:dyDescent="0.2">
      <c r="A3207" s="136" t="s">
        <v>11587</v>
      </c>
      <c r="B3207" s="147">
        <v>21027</v>
      </c>
      <c r="C3207" s="138" t="s">
        <v>11616</v>
      </c>
      <c r="D3207" s="138" t="s">
        <v>11616</v>
      </c>
      <c r="E3207" s="137" t="s">
        <v>8366</v>
      </c>
      <c r="F3207" s="139"/>
      <c r="G3207" s="136">
        <v>13551335.999999998</v>
      </c>
      <c r="H3207" s="136">
        <v>3</v>
      </c>
      <c r="J3207" s="136" t="s">
        <v>8367</v>
      </c>
    </row>
    <row r="3208" spans="1:20" s="136" customFormat="1" ht="13.6" x14ac:dyDescent="0.2">
      <c r="A3208" s="136" t="s">
        <v>11587</v>
      </c>
      <c r="B3208" s="147">
        <v>21028</v>
      </c>
      <c r="C3208" s="138" t="s">
        <v>11617</v>
      </c>
      <c r="D3208" s="138" t="s">
        <v>11617</v>
      </c>
      <c r="E3208" s="137" t="s">
        <v>8366</v>
      </c>
      <c r="F3208" s="139"/>
      <c r="G3208" s="136">
        <v>144581233</v>
      </c>
      <c r="H3208" s="136">
        <v>3</v>
      </c>
      <c r="J3208" s="136" t="s">
        <v>8367</v>
      </c>
    </row>
    <row r="3209" spans="1:20" s="136" customFormat="1" ht="13.6" x14ac:dyDescent="0.2">
      <c r="A3209" s="136" t="s">
        <v>11587</v>
      </c>
      <c r="B3209" s="147">
        <v>21029</v>
      </c>
      <c r="C3209" s="138" t="s">
        <v>11618</v>
      </c>
      <c r="D3209" s="138" t="s">
        <v>11618</v>
      </c>
      <c r="E3209" s="137" t="s">
        <v>8366</v>
      </c>
      <c r="F3209" s="139"/>
      <c r="G3209" s="136">
        <v>121610007</v>
      </c>
      <c r="H3209" s="136">
        <v>3</v>
      </c>
      <c r="J3209" s="136" t="s">
        <v>8367</v>
      </c>
    </row>
    <row r="3210" spans="1:20" s="136" customFormat="1" ht="13.6" x14ac:dyDescent="0.2">
      <c r="A3210" s="136" t="s">
        <v>11587</v>
      </c>
      <c r="B3210" s="147">
        <v>21030</v>
      </c>
      <c r="C3210" s="138" t="s">
        <v>11619</v>
      </c>
      <c r="D3210" s="138" t="s">
        <v>11619</v>
      </c>
      <c r="E3210" s="137" t="s">
        <v>8366</v>
      </c>
      <c r="F3210" s="139"/>
      <c r="G3210" s="136">
        <v>26057700</v>
      </c>
      <c r="H3210" s="136">
        <v>3</v>
      </c>
      <c r="J3210" s="136" t="s">
        <v>8367</v>
      </c>
    </row>
    <row r="3211" spans="1:20" s="136" customFormat="1" ht="13.6" x14ac:dyDescent="0.2">
      <c r="A3211" s="136" t="s">
        <v>11587</v>
      </c>
      <c r="B3211" s="147">
        <v>21031</v>
      </c>
      <c r="C3211" s="138" t="s">
        <v>11620</v>
      </c>
      <c r="D3211" s="138" t="s">
        <v>11620</v>
      </c>
      <c r="E3211" s="137" t="s">
        <v>8366</v>
      </c>
      <c r="F3211" s="139"/>
      <c r="G3211" s="136">
        <v>177756821.00000003</v>
      </c>
      <c r="H3211" s="136">
        <v>3</v>
      </c>
      <c r="J3211" s="136" t="s">
        <v>8367</v>
      </c>
    </row>
    <row r="3212" spans="1:20" s="136" customFormat="1" ht="13.6" x14ac:dyDescent="0.2">
      <c r="A3212" s="136" t="s">
        <v>11587</v>
      </c>
      <c r="B3212" s="147">
        <v>21032</v>
      </c>
      <c r="C3212" s="138" t="s">
        <v>11621</v>
      </c>
      <c r="D3212" s="138" t="s">
        <v>11621</v>
      </c>
      <c r="E3212" s="137" t="s">
        <v>8366</v>
      </c>
      <c r="F3212" s="139"/>
      <c r="G3212" s="136">
        <v>134900800</v>
      </c>
      <c r="H3212" s="136">
        <v>3</v>
      </c>
      <c r="J3212" s="136" t="s">
        <v>8367</v>
      </c>
    </row>
    <row r="3213" spans="1:20" s="136" customFormat="1" ht="13.6" x14ac:dyDescent="0.2">
      <c r="A3213" s="136" t="s">
        <v>11587</v>
      </c>
      <c r="B3213" s="147">
        <v>21033</v>
      </c>
      <c r="C3213" s="138" t="s">
        <v>11622</v>
      </c>
      <c r="D3213" s="138" t="s">
        <v>11622</v>
      </c>
      <c r="E3213" s="137" t="s">
        <v>8366</v>
      </c>
      <c r="F3213" s="139"/>
      <c r="G3213" s="136">
        <v>10920391</v>
      </c>
      <c r="H3213" s="136">
        <v>3</v>
      </c>
      <c r="J3213" s="136" t="s">
        <v>8367</v>
      </c>
    </row>
    <row r="3214" spans="1:20" s="136" customFormat="1" ht="13.6" x14ac:dyDescent="0.2">
      <c r="A3214" s="136" t="s">
        <v>11587</v>
      </c>
      <c r="B3214" s="147">
        <v>21034</v>
      </c>
      <c r="C3214" s="138" t="s">
        <v>11623</v>
      </c>
      <c r="D3214" s="138" t="s">
        <v>11623</v>
      </c>
      <c r="E3214" s="137" t="s">
        <v>8366</v>
      </c>
      <c r="F3214" s="139"/>
      <c r="G3214" s="136">
        <v>22265945</v>
      </c>
      <c r="H3214" s="136">
        <v>3</v>
      </c>
      <c r="J3214" s="136" t="s">
        <v>8367</v>
      </c>
    </row>
    <row r="3215" spans="1:20" s="136" customFormat="1" ht="13.6" x14ac:dyDescent="0.2">
      <c r="A3215" s="136" t="s">
        <v>11587</v>
      </c>
      <c r="B3215" s="147">
        <v>21035</v>
      </c>
      <c r="C3215" s="138" t="s">
        <v>11624</v>
      </c>
      <c r="D3215" s="138" t="s">
        <v>11624</v>
      </c>
      <c r="E3215" s="137" t="s">
        <v>8366</v>
      </c>
      <c r="F3215" s="139"/>
      <c r="G3215" s="136">
        <v>328333700</v>
      </c>
      <c r="H3215" s="136">
        <v>2</v>
      </c>
      <c r="J3215" s="136" t="s">
        <v>8367</v>
      </c>
      <c r="R3215" s="136" t="s">
        <v>11590</v>
      </c>
      <c r="S3215" s="136" t="s">
        <v>8367</v>
      </c>
      <c r="T3215" s="136" t="s">
        <v>11591</v>
      </c>
    </row>
    <row r="3216" spans="1:20" s="136" customFormat="1" ht="13.6" x14ac:dyDescent="0.2">
      <c r="A3216" s="136" t="s">
        <v>11587</v>
      </c>
      <c r="B3216" s="147">
        <v>21036</v>
      </c>
      <c r="C3216" s="138" t="s">
        <v>11625</v>
      </c>
      <c r="D3216" s="138" t="s">
        <v>11625</v>
      </c>
      <c r="E3216" s="137" t="s">
        <v>8366</v>
      </c>
      <c r="F3216" s="139"/>
      <c r="G3216" s="136">
        <v>44701126.000000007</v>
      </c>
      <c r="H3216" s="136">
        <v>3</v>
      </c>
      <c r="J3216" s="136" t="s">
        <v>8367</v>
      </c>
    </row>
    <row r="3217" spans="1:20" s="136" customFormat="1" ht="13.6" x14ac:dyDescent="0.2">
      <c r="A3217" s="136" t="s">
        <v>11587</v>
      </c>
      <c r="B3217" s="147">
        <v>21037</v>
      </c>
      <c r="C3217" s="138" t="s">
        <v>11626</v>
      </c>
      <c r="D3217" s="138" t="s">
        <v>11626</v>
      </c>
      <c r="E3217" s="137" t="s">
        <v>8366</v>
      </c>
      <c r="F3217" s="139"/>
      <c r="G3217" s="136">
        <v>97550849.999999985</v>
      </c>
      <c r="H3217" s="136">
        <v>3</v>
      </c>
      <c r="J3217" s="136" t="s">
        <v>8367</v>
      </c>
    </row>
    <row r="3218" spans="1:20" s="136" customFormat="1" ht="13.6" x14ac:dyDescent="0.2">
      <c r="A3218" s="136" t="s">
        <v>11587</v>
      </c>
      <c r="B3218" s="147">
        <v>21038</v>
      </c>
      <c r="C3218" s="138" t="s">
        <v>11627</v>
      </c>
      <c r="D3218" s="138" t="s">
        <v>11627</v>
      </c>
      <c r="E3218" s="137" t="s">
        <v>8366</v>
      </c>
      <c r="F3218" s="139"/>
      <c r="G3218" s="136">
        <v>24482435.999999996</v>
      </c>
      <c r="H3218" s="136">
        <v>3</v>
      </c>
      <c r="J3218" s="136" t="s">
        <v>8367</v>
      </c>
    </row>
    <row r="3219" spans="1:20" s="136" customFormat="1" ht="13.6" x14ac:dyDescent="0.2">
      <c r="A3219" s="136" t="s">
        <v>11587</v>
      </c>
      <c r="B3219" s="147">
        <v>21039</v>
      </c>
      <c r="C3219" s="138" t="s">
        <v>11628</v>
      </c>
      <c r="D3219" s="138" t="s">
        <v>11628</v>
      </c>
      <c r="E3219" s="137" t="s">
        <v>8366</v>
      </c>
      <c r="F3219" s="139"/>
      <c r="G3219" s="136">
        <v>26711165</v>
      </c>
      <c r="H3219" s="136">
        <v>3</v>
      </c>
      <c r="J3219" s="136" t="s">
        <v>8367</v>
      </c>
    </row>
    <row r="3220" spans="1:20" s="136" customFormat="1" ht="13.6" x14ac:dyDescent="0.2">
      <c r="A3220" s="136" t="s">
        <v>11587</v>
      </c>
      <c r="B3220" s="147">
        <v>21040</v>
      </c>
      <c r="C3220" s="138" t="s">
        <v>11629</v>
      </c>
      <c r="D3220" s="138" t="s">
        <v>11629</v>
      </c>
      <c r="E3220" s="137" t="s">
        <v>8366</v>
      </c>
      <c r="F3220" s="139"/>
      <c r="G3220" s="136">
        <v>319880254</v>
      </c>
      <c r="H3220" s="136">
        <v>3</v>
      </c>
      <c r="J3220" s="136" t="s">
        <v>8367</v>
      </c>
    </row>
    <row r="3221" spans="1:20" s="136" customFormat="1" ht="13.6" x14ac:dyDescent="0.2">
      <c r="A3221" s="136" t="s">
        <v>11587</v>
      </c>
      <c r="B3221" s="147">
        <v>21041</v>
      </c>
      <c r="C3221" s="138" t="s">
        <v>11591</v>
      </c>
      <c r="D3221" s="138" t="s">
        <v>11591</v>
      </c>
      <c r="E3221" s="137" t="s">
        <v>8366</v>
      </c>
      <c r="F3221" s="139"/>
      <c r="G3221" s="136">
        <v>152027000</v>
      </c>
      <c r="H3221" s="136">
        <v>1</v>
      </c>
      <c r="J3221" s="136" t="s">
        <v>8456</v>
      </c>
      <c r="L3221" s="136" t="s">
        <v>11630</v>
      </c>
      <c r="M3221" s="136" t="s">
        <v>8367</v>
      </c>
      <c r="N3221" s="136" t="s">
        <v>11591</v>
      </c>
      <c r="R3221" s="136" t="s">
        <v>11590</v>
      </c>
      <c r="S3221" s="136" t="s">
        <v>8367</v>
      </c>
      <c r="T3221" s="136" t="s">
        <v>11591</v>
      </c>
    </row>
    <row r="3222" spans="1:20" s="136" customFormat="1" ht="13.6" x14ac:dyDescent="0.2">
      <c r="A3222" s="136" t="s">
        <v>11587</v>
      </c>
      <c r="B3222" s="147">
        <v>21042</v>
      </c>
      <c r="C3222" s="138" t="s">
        <v>11631</v>
      </c>
      <c r="D3222" s="138" t="s">
        <v>11631</v>
      </c>
      <c r="E3222" s="137" t="s">
        <v>8366</v>
      </c>
      <c r="F3222" s="139"/>
      <c r="G3222" s="136">
        <v>49364711</v>
      </c>
      <c r="H3222" s="136">
        <v>2</v>
      </c>
      <c r="J3222" s="136" t="s">
        <v>8456</v>
      </c>
    </row>
    <row r="3223" spans="1:20" s="136" customFormat="1" ht="13.6" x14ac:dyDescent="0.2">
      <c r="A3223" s="136" t="s">
        <v>11587</v>
      </c>
      <c r="B3223" s="147">
        <v>21043</v>
      </c>
      <c r="C3223" s="138" t="s">
        <v>11632</v>
      </c>
      <c r="D3223" s="138" t="s">
        <v>11632</v>
      </c>
      <c r="E3223" s="137" t="s">
        <v>8366</v>
      </c>
      <c r="F3223" s="139"/>
      <c r="G3223" s="136">
        <v>24915876</v>
      </c>
      <c r="H3223" s="136">
        <v>3</v>
      </c>
      <c r="J3223" s="136" t="s">
        <v>8367</v>
      </c>
    </row>
    <row r="3224" spans="1:20" s="136" customFormat="1" ht="13.6" x14ac:dyDescent="0.2">
      <c r="A3224" s="136" t="s">
        <v>11587</v>
      </c>
      <c r="B3224" s="147">
        <v>21044</v>
      </c>
      <c r="C3224" s="138" t="s">
        <v>11633</v>
      </c>
      <c r="D3224" s="138" t="s">
        <v>11633</v>
      </c>
      <c r="E3224" s="137" t="s">
        <v>8366</v>
      </c>
      <c r="F3224" s="139"/>
      <c r="G3224" s="136">
        <v>127939361.00000001</v>
      </c>
      <c r="H3224" s="136">
        <v>2</v>
      </c>
      <c r="J3224" s="136" t="s">
        <v>8456</v>
      </c>
    </row>
    <row r="3225" spans="1:20" s="136" customFormat="1" ht="13.6" x14ac:dyDescent="0.2">
      <c r="A3225" s="136" t="s">
        <v>11587</v>
      </c>
      <c r="B3225" s="147">
        <v>21045</v>
      </c>
      <c r="C3225" s="138" t="s">
        <v>11634</v>
      </c>
      <c r="D3225" s="138" t="s">
        <v>11634</v>
      </c>
      <c r="E3225" s="137" t="s">
        <v>8366</v>
      </c>
      <c r="F3225" s="139"/>
      <c r="G3225" s="136">
        <v>29218183</v>
      </c>
      <c r="H3225" s="136">
        <v>3</v>
      </c>
      <c r="J3225" s="136" t="s">
        <v>8367</v>
      </c>
    </row>
    <row r="3226" spans="1:20" s="136" customFormat="1" ht="13.6" x14ac:dyDescent="0.2">
      <c r="A3226" s="136" t="s">
        <v>11587</v>
      </c>
      <c r="B3226" s="147">
        <v>21046</v>
      </c>
      <c r="C3226" s="138" t="s">
        <v>11635</v>
      </c>
      <c r="D3226" s="138" t="s">
        <v>11635</v>
      </c>
      <c r="E3226" s="137" t="s">
        <v>8366</v>
      </c>
      <c r="F3226" s="139"/>
      <c r="G3226" s="136">
        <v>69729600</v>
      </c>
      <c r="H3226" s="136">
        <v>3</v>
      </c>
      <c r="J3226" s="136" t="s">
        <v>8367</v>
      </c>
    </row>
    <row r="3227" spans="1:20" s="136" customFormat="1" ht="13.6" x14ac:dyDescent="0.2">
      <c r="A3227" s="136" t="s">
        <v>11587</v>
      </c>
      <c r="B3227" s="147">
        <v>21047</v>
      </c>
      <c r="C3227" s="138" t="s">
        <v>11636</v>
      </c>
      <c r="D3227" s="138" t="s">
        <v>11636</v>
      </c>
      <c r="E3227" s="137" t="s">
        <v>8366</v>
      </c>
      <c r="F3227" s="139"/>
      <c r="G3227" s="136">
        <v>39625800</v>
      </c>
      <c r="H3227" s="136">
        <v>3</v>
      </c>
      <c r="J3227" s="136" t="s">
        <v>8367</v>
      </c>
    </row>
    <row r="3228" spans="1:20" s="136" customFormat="1" ht="13.6" x14ac:dyDescent="0.2">
      <c r="A3228" s="136" t="s">
        <v>11587</v>
      </c>
      <c r="B3228" s="147">
        <v>21048</v>
      </c>
      <c r="C3228" s="138" t="s">
        <v>11637</v>
      </c>
      <c r="D3228" s="138" t="s">
        <v>11637</v>
      </c>
      <c r="E3228" s="137" t="s">
        <v>8366</v>
      </c>
      <c r="F3228" s="139"/>
      <c r="G3228" s="136">
        <v>9982127</v>
      </c>
      <c r="H3228" s="136">
        <v>3</v>
      </c>
      <c r="J3228" s="136" t="s">
        <v>8367</v>
      </c>
    </row>
    <row r="3229" spans="1:20" s="136" customFormat="1" ht="13.6" x14ac:dyDescent="0.2">
      <c r="A3229" s="136" t="s">
        <v>11587</v>
      </c>
      <c r="B3229" s="147">
        <v>21049</v>
      </c>
      <c r="C3229" s="138" t="s">
        <v>11638</v>
      </c>
      <c r="D3229" s="138" t="s">
        <v>11638</v>
      </c>
      <c r="E3229" s="137" t="s">
        <v>8366</v>
      </c>
      <c r="F3229" s="139"/>
      <c r="G3229" s="136">
        <v>23313998</v>
      </c>
      <c r="H3229" s="136">
        <v>3</v>
      </c>
      <c r="J3229" s="136" t="s">
        <v>8367</v>
      </c>
    </row>
    <row r="3230" spans="1:20" s="136" customFormat="1" ht="13.6" x14ac:dyDescent="0.2">
      <c r="A3230" s="136" t="s">
        <v>11587</v>
      </c>
      <c r="B3230" s="147">
        <v>21050</v>
      </c>
      <c r="C3230" s="138" t="s">
        <v>11639</v>
      </c>
      <c r="D3230" s="138" t="s">
        <v>11639</v>
      </c>
      <c r="E3230" s="137" t="s">
        <v>8366</v>
      </c>
      <c r="F3230" s="139"/>
      <c r="G3230" s="136">
        <v>203740400</v>
      </c>
      <c r="H3230" s="136">
        <v>2</v>
      </c>
      <c r="J3230" s="136" t="s">
        <v>8456</v>
      </c>
    </row>
    <row r="3231" spans="1:20" s="136" customFormat="1" ht="13.6" x14ac:dyDescent="0.2">
      <c r="A3231" s="136" t="s">
        <v>11587</v>
      </c>
      <c r="B3231" s="147">
        <v>21051</v>
      </c>
      <c r="C3231" s="138" t="s">
        <v>11640</v>
      </c>
      <c r="D3231" s="138" t="s">
        <v>11640</v>
      </c>
      <c r="E3231" s="137" t="s">
        <v>8366</v>
      </c>
      <c r="F3231" s="139"/>
      <c r="G3231" s="136">
        <v>61029650</v>
      </c>
      <c r="H3231" s="136">
        <v>3</v>
      </c>
      <c r="J3231" s="136" t="s">
        <v>8367</v>
      </c>
    </row>
    <row r="3232" spans="1:20" s="136" customFormat="1" ht="13.6" x14ac:dyDescent="0.2">
      <c r="A3232" s="136" t="s">
        <v>11587</v>
      </c>
      <c r="B3232" s="147">
        <v>21052</v>
      </c>
      <c r="C3232" s="138" t="s">
        <v>11641</v>
      </c>
      <c r="D3232" s="138" t="s">
        <v>11641</v>
      </c>
      <c r="E3232" s="137" t="s">
        <v>8366</v>
      </c>
      <c r="F3232" s="139"/>
      <c r="G3232" s="136">
        <v>55397466.000000007</v>
      </c>
      <c r="H3232" s="136">
        <v>2</v>
      </c>
      <c r="J3232" s="136" t="s">
        <v>8367</v>
      </c>
    </row>
    <row r="3233" spans="1:20" s="136" customFormat="1" ht="13.6" x14ac:dyDescent="0.2">
      <c r="A3233" s="136" t="s">
        <v>11587</v>
      </c>
      <c r="B3233" s="147">
        <v>21053</v>
      </c>
      <c r="C3233" s="138" t="s">
        <v>11642</v>
      </c>
      <c r="D3233" s="138" t="s">
        <v>11642</v>
      </c>
      <c r="E3233" s="137" t="s">
        <v>8366</v>
      </c>
      <c r="F3233" s="139"/>
      <c r="G3233" s="136">
        <v>223589000</v>
      </c>
      <c r="H3233" s="136">
        <v>3</v>
      </c>
      <c r="J3233" s="136" t="s">
        <v>8367</v>
      </c>
    </row>
    <row r="3234" spans="1:20" s="136" customFormat="1" ht="13.6" x14ac:dyDescent="0.2">
      <c r="A3234" s="136" t="s">
        <v>11587</v>
      </c>
      <c r="B3234" s="147">
        <v>21054</v>
      </c>
      <c r="C3234" s="138" t="s">
        <v>11643</v>
      </c>
      <c r="D3234" s="138" t="s">
        <v>11643</v>
      </c>
      <c r="E3234" s="137" t="s">
        <v>8366</v>
      </c>
      <c r="F3234" s="139"/>
      <c r="G3234" s="136">
        <v>60424700</v>
      </c>
      <c r="H3234" s="136">
        <v>2</v>
      </c>
      <c r="J3234" s="136" t="s">
        <v>8367</v>
      </c>
    </row>
    <row r="3235" spans="1:20" s="136" customFormat="1" ht="13.6" x14ac:dyDescent="0.2">
      <c r="A3235" s="136" t="s">
        <v>11587</v>
      </c>
      <c r="B3235" s="147">
        <v>21055</v>
      </c>
      <c r="C3235" s="138" t="s">
        <v>11644</v>
      </c>
      <c r="D3235" s="138" t="s">
        <v>11644</v>
      </c>
      <c r="E3235" s="137" t="s">
        <v>8366</v>
      </c>
      <c r="F3235" s="139"/>
      <c r="G3235" s="136">
        <v>49247783</v>
      </c>
      <c r="H3235" s="136">
        <v>2</v>
      </c>
      <c r="J3235" s="136" t="s">
        <v>8456</v>
      </c>
      <c r="R3235" s="136" t="s">
        <v>11590</v>
      </c>
      <c r="S3235" s="136" t="s">
        <v>8367</v>
      </c>
      <c r="T3235" s="136" t="s">
        <v>11591</v>
      </c>
    </row>
    <row r="3236" spans="1:20" s="136" customFormat="1" ht="13.6" x14ac:dyDescent="0.2">
      <c r="A3236" s="136" t="s">
        <v>11587</v>
      </c>
      <c r="B3236" s="147">
        <v>21056</v>
      </c>
      <c r="C3236" s="138" t="s">
        <v>11645</v>
      </c>
      <c r="D3236" s="138" t="s">
        <v>11645</v>
      </c>
      <c r="E3236" s="137" t="s">
        <v>8366</v>
      </c>
      <c r="F3236" s="139"/>
      <c r="G3236" s="136">
        <v>132531000</v>
      </c>
      <c r="H3236" s="136">
        <v>3</v>
      </c>
      <c r="J3236" s="136" t="s">
        <v>8367</v>
      </c>
    </row>
    <row r="3237" spans="1:20" s="136" customFormat="1" ht="13.6" x14ac:dyDescent="0.2">
      <c r="A3237" s="136" t="s">
        <v>11587</v>
      </c>
      <c r="B3237" s="147">
        <v>21057</v>
      </c>
      <c r="C3237" s="138" t="s">
        <v>11646</v>
      </c>
      <c r="D3237" s="138" t="s">
        <v>11646</v>
      </c>
      <c r="E3237" s="137" t="s">
        <v>8366</v>
      </c>
      <c r="F3237" s="139"/>
      <c r="G3237" s="136">
        <v>213470000</v>
      </c>
      <c r="H3237" s="136">
        <v>3</v>
      </c>
      <c r="J3237" s="136" t="s">
        <v>8367</v>
      </c>
    </row>
    <row r="3238" spans="1:20" s="136" customFormat="1" ht="13.6" x14ac:dyDescent="0.2">
      <c r="A3238" s="136" t="s">
        <v>11587</v>
      </c>
      <c r="B3238" s="147">
        <v>21058</v>
      </c>
      <c r="C3238" s="138" t="s">
        <v>11647</v>
      </c>
      <c r="D3238" s="138" t="s">
        <v>11647</v>
      </c>
      <c r="E3238" s="137" t="s">
        <v>8366</v>
      </c>
      <c r="F3238" s="139"/>
      <c r="G3238" s="136">
        <v>336304957.99999994</v>
      </c>
      <c r="H3238" s="136">
        <v>3</v>
      </c>
      <c r="J3238" s="136" t="s">
        <v>8367</v>
      </c>
    </row>
    <row r="3239" spans="1:20" s="136" customFormat="1" ht="13.6" x14ac:dyDescent="0.2">
      <c r="A3239" s="136" t="s">
        <v>11587</v>
      </c>
      <c r="B3239" s="147">
        <v>21059</v>
      </c>
      <c r="C3239" s="138" t="s">
        <v>11648</v>
      </c>
      <c r="D3239" s="138" t="s">
        <v>11648</v>
      </c>
      <c r="E3239" s="137" t="s">
        <v>8366</v>
      </c>
      <c r="F3239" s="139"/>
      <c r="G3239" s="136">
        <v>19817502</v>
      </c>
      <c r="H3239" s="136">
        <v>3</v>
      </c>
      <c r="J3239" s="136" t="s">
        <v>8367</v>
      </c>
    </row>
    <row r="3240" spans="1:20" s="136" customFormat="1" ht="13.6" x14ac:dyDescent="0.2">
      <c r="A3240" s="136" t="s">
        <v>11587</v>
      </c>
      <c r="B3240" s="147">
        <v>21060</v>
      </c>
      <c r="C3240" s="138" t="s">
        <v>11649</v>
      </c>
      <c r="D3240" s="138" t="s">
        <v>11649</v>
      </c>
      <c r="E3240" s="137" t="s">
        <v>8366</v>
      </c>
      <c r="F3240" s="139"/>
      <c r="G3240" s="136">
        <v>38772599</v>
      </c>
      <c r="H3240" s="136">
        <v>2</v>
      </c>
      <c r="J3240" s="136" t="s">
        <v>8456</v>
      </c>
      <c r="R3240" s="136" t="s">
        <v>11590</v>
      </c>
      <c r="S3240" s="136" t="s">
        <v>8367</v>
      </c>
      <c r="T3240" s="136" t="s">
        <v>11591</v>
      </c>
    </row>
    <row r="3241" spans="1:20" s="136" customFormat="1" ht="13.6" x14ac:dyDescent="0.2">
      <c r="A3241" s="136" t="s">
        <v>11587</v>
      </c>
      <c r="B3241" s="147">
        <v>21061</v>
      </c>
      <c r="C3241" s="138" t="s">
        <v>11650</v>
      </c>
      <c r="D3241" s="138" t="s">
        <v>11650</v>
      </c>
      <c r="E3241" s="137" t="s">
        <v>8366</v>
      </c>
      <c r="F3241" s="139"/>
      <c r="G3241" s="136">
        <v>71945200</v>
      </c>
      <c r="H3241" s="136">
        <v>2</v>
      </c>
      <c r="J3241" s="136" t="s">
        <v>8367</v>
      </c>
    </row>
    <row r="3242" spans="1:20" s="136" customFormat="1" ht="13.6" x14ac:dyDescent="0.2">
      <c r="A3242" s="136" t="s">
        <v>11587</v>
      </c>
      <c r="B3242" s="147">
        <v>21062</v>
      </c>
      <c r="C3242" s="138" t="s">
        <v>11651</v>
      </c>
      <c r="D3242" s="138" t="s">
        <v>11651</v>
      </c>
      <c r="E3242" s="137" t="s">
        <v>8366</v>
      </c>
      <c r="F3242" s="139"/>
      <c r="G3242" s="136">
        <v>209495111</v>
      </c>
      <c r="H3242" s="136">
        <v>3</v>
      </c>
      <c r="J3242" s="136" t="s">
        <v>8367</v>
      </c>
    </row>
    <row r="3243" spans="1:20" s="136" customFormat="1" ht="13.6" x14ac:dyDescent="0.2">
      <c r="A3243" s="136" t="s">
        <v>11587</v>
      </c>
      <c r="B3243" s="147">
        <v>21063</v>
      </c>
      <c r="C3243" s="138" t="s">
        <v>11652</v>
      </c>
      <c r="D3243" s="138" t="s">
        <v>11652</v>
      </c>
      <c r="E3243" s="137" t="s">
        <v>8366</v>
      </c>
      <c r="F3243" s="139"/>
      <c r="G3243" s="136">
        <v>56610000</v>
      </c>
      <c r="H3243" s="136">
        <v>3</v>
      </c>
      <c r="J3243" s="136" t="s">
        <v>8367</v>
      </c>
      <c r="R3243" s="136" t="s">
        <v>11590</v>
      </c>
      <c r="S3243" s="136" t="s">
        <v>8367</v>
      </c>
      <c r="T3243" s="136" t="s">
        <v>11591</v>
      </c>
    </row>
    <row r="3244" spans="1:20" s="136" customFormat="1" ht="13.6" x14ac:dyDescent="0.2">
      <c r="A3244" s="136" t="s">
        <v>11587</v>
      </c>
      <c r="B3244" s="147">
        <v>21064</v>
      </c>
      <c r="C3244" s="138" t="s">
        <v>11653</v>
      </c>
      <c r="D3244" s="138" t="s">
        <v>11653</v>
      </c>
      <c r="E3244" s="137" t="s">
        <v>8366</v>
      </c>
      <c r="F3244" s="139"/>
      <c r="G3244" s="136">
        <v>45283200</v>
      </c>
      <c r="H3244" s="136">
        <v>2</v>
      </c>
      <c r="J3244" s="136" t="s">
        <v>8367</v>
      </c>
      <c r="R3244" s="136" t="s">
        <v>11590</v>
      </c>
      <c r="S3244" s="136" t="s">
        <v>8367</v>
      </c>
      <c r="T3244" s="136" t="s">
        <v>11591</v>
      </c>
    </row>
    <row r="3245" spans="1:20" s="136" customFormat="1" ht="13.6" x14ac:dyDescent="0.2">
      <c r="A3245" s="136" t="s">
        <v>11587</v>
      </c>
      <c r="B3245" s="147">
        <v>21065</v>
      </c>
      <c r="C3245" s="138" t="s">
        <v>11654</v>
      </c>
      <c r="D3245" s="138" t="s">
        <v>11654</v>
      </c>
      <c r="E3245" s="137" t="s">
        <v>8366</v>
      </c>
      <c r="F3245" s="139"/>
      <c r="G3245" s="136">
        <v>96558873</v>
      </c>
      <c r="H3245" s="136">
        <v>3</v>
      </c>
      <c r="J3245" s="136" t="s">
        <v>8367</v>
      </c>
    </row>
    <row r="3246" spans="1:20" s="136" customFormat="1" ht="13.6" x14ac:dyDescent="0.2">
      <c r="A3246" s="136" t="s">
        <v>11587</v>
      </c>
      <c r="B3246" s="147">
        <v>21066</v>
      </c>
      <c r="C3246" s="138" t="s">
        <v>11655</v>
      </c>
      <c r="D3246" s="138" t="s">
        <v>11655</v>
      </c>
      <c r="E3246" s="137" t="s">
        <v>8366</v>
      </c>
      <c r="F3246" s="139"/>
      <c r="G3246" s="136">
        <v>48592839</v>
      </c>
      <c r="H3246" s="136">
        <v>3</v>
      </c>
      <c r="J3246" s="136" t="s">
        <v>8367</v>
      </c>
    </row>
    <row r="3247" spans="1:20" s="136" customFormat="1" ht="13.6" x14ac:dyDescent="0.2">
      <c r="A3247" s="136" t="s">
        <v>11587</v>
      </c>
      <c r="B3247" s="147">
        <v>21067</v>
      </c>
      <c r="C3247" s="138" t="s">
        <v>11656</v>
      </c>
      <c r="D3247" s="138" t="s">
        <v>11656</v>
      </c>
      <c r="E3247" s="137" t="s">
        <v>8366</v>
      </c>
      <c r="F3247" s="139"/>
      <c r="G3247" s="136">
        <v>26569604</v>
      </c>
      <c r="H3247" s="136">
        <v>3</v>
      </c>
      <c r="J3247" s="136" t="s">
        <v>8367</v>
      </c>
    </row>
    <row r="3248" spans="1:20" s="136" customFormat="1" ht="13.6" x14ac:dyDescent="0.2">
      <c r="A3248" s="136" t="s">
        <v>11587</v>
      </c>
      <c r="B3248" s="147">
        <v>21068</v>
      </c>
      <c r="C3248" s="138" t="s">
        <v>11657</v>
      </c>
      <c r="D3248" s="138" t="s">
        <v>11657</v>
      </c>
      <c r="E3248" s="137" t="s">
        <v>8366</v>
      </c>
      <c r="F3248" s="139"/>
      <c r="G3248" s="136">
        <v>146586431</v>
      </c>
      <c r="H3248" s="136">
        <v>3</v>
      </c>
      <c r="J3248" s="136" t="s">
        <v>8367</v>
      </c>
    </row>
    <row r="3249" spans="1:20" s="136" customFormat="1" ht="13.6" x14ac:dyDescent="0.2">
      <c r="A3249" s="136" t="s">
        <v>11587</v>
      </c>
      <c r="B3249" s="147">
        <v>21069</v>
      </c>
      <c r="C3249" s="138" t="s">
        <v>11658</v>
      </c>
      <c r="D3249" s="138" t="s">
        <v>11658</v>
      </c>
      <c r="E3249" s="137" t="s">
        <v>8366</v>
      </c>
      <c r="F3249" s="139"/>
      <c r="G3249" s="136">
        <v>202932850</v>
      </c>
      <c r="H3249" s="136">
        <v>3</v>
      </c>
      <c r="J3249" s="136" t="s">
        <v>8367</v>
      </c>
    </row>
    <row r="3250" spans="1:20" s="136" customFormat="1" ht="13.6" x14ac:dyDescent="0.2">
      <c r="A3250" s="136" t="s">
        <v>11587</v>
      </c>
      <c r="B3250" s="147">
        <v>21070</v>
      </c>
      <c r="C3250" s="138" t="s">
        <v>11659</v>
      </c>
      <c r="D3250" s="138" t="s">
        <v>11659</v>
      </c>
      <c r="E3250" s="137" t="s">
        <v>8366</v>
      </c>
      <c r="F3250" s="139"/>
      <c r="G3250" s="136">
        <v>117977800</v>
      </c>
      <c r="H3250" s="136">
        <v>2</v>
      </c>
      <c r="J3250" s="136" t="s">
        <v>8367</v>
      </c>
      <c r="R3250" s="136" t="s">
        <v>11590</v>
      </c>
      <c r="S3250" s="136" t="s">
        <v>8367</v>
      </c>
      <c r="T3250" s="136" t="s">
        <v>11591</v>
      </c>
    </row>
    <row r="3251" spans="1:20" s="136" customFormat="1" ht="13.6" x14ac:dyDescent="0.2">
      <c r="A3251" s="136" t="s">
        <v>11587</v>
      </c>
      <c r="B3251" s="147">
        <v>21071</v>
      </c>
      <c r="C3251" s="138" t="s">
        <v>11660</v>
      </c>
      <c r="D3251" s="138" t="s">
        <v>11660</v>
      </c>
      <c r="E3251" s="137" t="s">
        <v>8366</v>
      </c>
      <c r="F3251" s="139"/>
      <c r="G3251" s="136">
        <v>14868954.000000002</v>
      </c>
      <c r="H3251" s="136">
        <v>3</v>
      </c>
      <c r="J3251" s="136" t="s">
        <v>8367</v>
      </c>
    </row>
    <row r="3252" spans="1:20" s="136" customFormat="1" ht="13.6" x14ac:dyDescent="0.2">
      <c r="A3252" s="136" t="s">
        <v>11587</v>
      </c>
      <c r="B3252" s="147">
        <v>21072</v>
      </c>
      <c r="C3252" s="138" t="s">
        <v>11661</v>
      </c>
      <c r="D3252" s="138" t="s">
        <v>11661</v>
      </c>
      <c r="E3252" s="137" t="s">
        <v>8366</v>
      </c>
      <c r="F3252" s="139"/>
      <c r="G3252" s="136">
        <v>218667100</v>
      </c>
      <c r="H3252" s="136">
        <v>2</v>
      </c>
      <c r="J3252" s="136" t="s">
        <v>8367</v>
      </c>
    </row>
    <row r="3253" spans="1:20" s="136" customFormat="1" ht="13.6" x14ac:dyDescent="0.2">
      <c r="A3253" s="136" t="s">
        <v>11587</v>
      </c>
      <c r="B3253" s="147">
        <v>21073</v>
      </c>
      <c r="C3253" s="138" t="s">
        <v>11662</v>
      </c>
      <c r="D3253" s="138" t="s">
        <v>11662</v>
      </c>
      <c r="E3253" s="137" t="s">
        <v>8366</v>
      </c>
      <c r="F3253" s="139"/>
      <c r="G3253" s="136">
        <v>98310415</v>
      </c>
      <c r="H3253" s="136">
        <v>3</v>
      </c>
      <c r="J3253" s="136" t="s">
        <v>8367</v>
      </c>
    </row>
    <row r="3254" spans="1:20" s="136" customFormat="1" ht="13.6" x14ac:dyDescent="0.2">
      <c r="A3254" s="136" t="s">
        <v>11587</v>
      </c>
      <c r="B3254" s="147">
        <v>21074</v>
      </c>
      <c r="C3254" s="138" t="s">
        <v>11663</v>
      </c>
      <c r="D3254" s="138" t="s">
        <v>11663</v>
      </c>
      <c r="E3254" s="137" t="s">
        <v>8366</v>
      </c>
      <c r="F3254" s="139"/>
      <c r="G3254" s="136">
        <v>62372900</v>
      </c>
      <c r="H3254" s="136">
        <v>3</v>
      </c>
      <c r="J3254" s="136" t="s">
        <v>8367</v>
      </c>
    </row>
    <row r="3255" spans="1:20" s="136" customFormat="1" ht="13.6" x14ac:dyDescent="0.2">
      <c r="A3255" s="136" t="s">
        <v>11587</v>
      </c>
      <c r="B3255" s="147">
        <v>21075</v>
      </c>
      <c r="C3255" s="138" t="s">
        <v>11664</v>
      </c>
      <c r="D3255" s="138" t="s">
        <v>11664</v>
      </c>
      <c r="E3255" s="137" t="s">
        <v>8366</v>
      </c>
      <c r="F3255" s="139"/>
      <c r="G3255" s="136">
        <v>34385228</v>
      </c>
      <c r="H3255" s="136">
        <v>3</v>
      </c>
      <c r="J3255" s="136" t="s">
        <v>8367</v>
      </c>
    </row>
    <row r="3256" spans="1:20" s="136" customFormat="1" ht="13.6" x14ac:dyDescent="0.2">
      <c r="A3256" s="136" t="s">
        <v>11587</v>
      </c>
      <c r="B3256" s="147">
        <v>21076</v>
      </c>
      <c r="C3256" s="138" t="s">
        <v>11665</v>
      </c>
      <c r="D3256" s="138" t="s">
        <v>11665</v>
      </c>
      <c r="E3256" s="137" t="s">
        <v>8366</v>
      </c>
      <c r="F3256" s="139"/>
      <c r="G3256" s="136">
        <v>263978440.99999997</v>
      </c>
      <c r="H3256" s="136">
        <v>3</v>
      </c>
      <c r="J3256" s="136" t="s">
        <v>8367</v>
      </c>
    </row>
    <row r="3257" spans="1:20" s="136" customFormat="1" ht="13.6" x14ac:dyDescent="0.2">
      <c r="A3257" s="136" t="s">
        <v>11587</v>
      </c>
      <c r="B3257" s="147">
        <v>21077</v>
      </c>
      <c r="C3257" s="138" t="s">
        <v>11666</v>
      </c>
      <c r="D3257" s="138" t="s">
        <v>11666</v>
      </c>
      <c r="E3257" s="137" t="s">
        <v>8366</v>
      </c>
      <c r="F3257" s="139"/>
      <c r="G3257" s="136">
        <v>72191600</v>
      </c>
      <c r="H3257" s="136">
        <v>3</v>
      </c>
      <c r="J3257" s="136" t="s">
        <v>8367</v>
      </c>
    </row>
    <row r="3258" spans="1:20" s="136" customFormat="1" ht="13.6" x14ac:dyDescent="0.2">
      <c r="A3258" s="136" t="s">
        <v>11587</v>
      </c>
      <c r="B3258" s="147">
        <v>21078</v>
      </c>
      <c r="C3258" s="138" t="s">
        <v>11667</v>
      </c>
      <c r="D3258" s="138" t="s">
        <v>11667</v>
      </c>
      <c r="E3258" s="137" t="s">
        <v>8366</v>
      </c>
      <c r="F3258" s="139"/>
      <c r="G3258" s="136">
        <v>238853800</v>
      </c>
      <c r="H3258" s="136">
        <v>3</v>
      </c>
      <c r="J3258" s="136" t="s">
        <v>8367</v>
      </c>
    </row>
    <row r="3259" spans="1:20" s="136" customFormat="1" ht="13.6" x14ac:dyDescent="0.2">
      <c r="A3259" s="136" t="s">
        <v>11587</v>
      </c>
      <c r="B3259" s="147">
        <v>21079</v>
      </c>
      <c r="C3259" s="138" t="s">
        <v>11668</v>
      </c>
      <c r="D3259" s="138" t="s">
        <v>11668</v>
      </c>
      <c r="E3259" s="137" t="s">
        <v>8366</v>
      </c>
      <c r="F3259" s="139"/>
      <c r="G3259" s="136">
        <v>340683583</v>
      </c>
      <c r="H3259" s="136">
        <v>3</v>
      </c>
      <c r="J3259" s="136" t="s">
        <v>8367</v>
      </c>
    </row>
    <row r="3260" spans="1:20" s="136" customFormat="1" ht="13.6" x14ac:dyDescent="0.2">
      <c r="A3260" s="136" t="s">
        <v>11587</v>
      </c>
      <c r="B3260" s="147">
        <v>21902</v>
      </c>
      <c r="C3260" s="138" t="s">
        <v>11669</v>
      </c>
      <c r="D3260" s="138" t="s">
        <v>11669</v>
      </c>
      <c r="E3260" s="137" t="s">
        <v>8366</v>
      </c>
      <c r="F3260" s="139"/>
      <c r="G3260" s="136">
        <v>44617000</v>
      </c>
      <c r="H3260" s="136">
        <v>3</v>
      </c>
      <c r="J3260" s="136" t="s">
        <v>8367</v>
      </c>
    </row>
    <row r="3261" spans="1:20" s="136" customFormat="1" ht="13.6" x14ac:dyDescent="0.2">
      <c r="A3261" s="136" t="s">
        <v>11670</v>
      </c>
      <c r="B3261" s="147">
        <v>22001</v>
      </c>
      <c r="C3261" s="138" t="s">
        <v>11671</v>
      </c>
      <c r="D3261" s="138" t="s">
        <v>11671</v>
      </c>
      <c r="E3261" s="137" t="s">
        <v>8366</v>
      </c>
      <c r="F3261" s="139"/>
      <c r="G3261" s="136">
        <v>38191585</v>
      </c>
      <c r="H3261" s="136">
        <v>3</v>
      </c>
      <c r="J3261" s="136" t="s">
        <v>8367</v>
      </c>
    </row>
    <row r="3262" spans="1:20" s="136" customFormat="1" ht="13.6" x14ac:dyDescent="0.2">
      <c r="A3262" s="136" t="s">
        <v>11670</v>
      </c>
      <c r="B3262" s="147">
        <v>22002</v>
      </c>
      <c r="C3262" s="138" t="s">
        <v>11672</v>
      </c>
      <c r="D3262" s="138" t="s">
        <v>11672</v>
      </c>
      <c r="E3262" s="137" t="s">
        <v>8366</v>
      </c>
      <c r="F3262" s="139"/>
      <c r="G3262" s="136">
        <v>44838534</v>
      </c>
      <c r="H3262" s="136">
        <v>3</v>
      </c>
      <c r="J3262" s="136" t="s">
        <v>8367</v>
      </c>
    </row>
    <row r="3263" spans="1:20" s="136" customFormat="1" ht="13.6" x14ac:dyDescent="0.2">
      <c r="A3263" s="136" t="s">
        <v>11670</v>
      </c>
      <c r="B3263" s="147">
        <v>22003</v>
      </c>
      <c r="C3263" s="138" t="s">
        <v>11673</v>
      </c>
      <c r="D3263" s="138" t="s">
        <v>11673</v>
      </c>
      <c r="E3263" s="137" t="s">
        <v>8366</v>
      </c>
      <c r="F3263" s="139"/>
      <c r="G3263" s="136">
        <v>52468787</v>
      </c>
      <c r="H3263" s="136">
        <v>3</v>
      </c>
      <c r="J3263" s="136" t="s">
        <v>8367</v>
      </c>
    </row>
    <row r="3264" spans="1:20" s="136" customFormat="1" ht="13.6" x14ac:dyDescent="0.2">
      <c r="A3264" s="136" t="s">
        <v>11670</v>
      </c>
      <c r="B3264" s="147">
        <v>22004</v>
      </c>
      <c r="C3264" s="138" t="s">
        <v>11674</v>
      </c>
      <c r="D3264" s="138" t="s">
        <v>11674</v>
      </c>
      <c r="E3264" s="137" t="s">
        <v>8366</v>
      </c>
      <c r="F3264" s="139"/>
      <c r="G3264" s="136">
        <v>94157859.000000015</v>
      </c>
      <c r="H3264" s="136">
        <v>3</v>
      </c>
      <c r="J3264" s="136" t="s">
        <v>8367</v>
      </c>
    </row>
    <row r="3265" spans="1:10" s="136" customFormat="1" ht="13.6" x14ac:dyDescent="0.2">
      <c r="A3265" s="136" t="s">
        <v>11670</v>
      </c>
      <c r="B3265" s="147">
        <v>22006</v>
      </c>
      <c r="C3265" s="138" t="s">
        <v>11675</v>
      </c>
      <c r="D3265" s="138" t="s">
        <v>11675</v>
      </c>
      <c r="E3265" s="137" t="s">
        <v>8366</v>
      </c>
      <c r="F3265" s="139"/>
      <c r="G3265" s="136">
        <v>80967170</v>
      </c>
      <c r="H3265" s="136">
        <v>3</v>
      </c>
      <c r="J3265" s="136" t="s">
        <v>8367</v>
      </c>
    </row>
    <row r="3266" spans="1:10" s="136" customFormat="1" ht="13.6" x14ac:dyDescent="0.2">
      <c r="A3266" s="136" t="s">
        <v>11670</v>
      </c>
      <c r="B3266" s="147">
        <v>22007</v>
      </c>
      <c r="C3266" s="138" t="s">
        <v>11676</v>
      </c>
      <c r="D3266" s="138" t="s">
        <v>11676</v>
      </c>
      <c r="E3266" s="137" t="s">
        <v>8366</v>
      </c>
      <c r="F3266" s="139"/>
      <c r="G3266" s="136">
        <v>44231961</v>
      </c>
      <c r="H3266" s="136">
        <v>3</v>
      </c>
      <c r="J3266" s="136" t="s">
        <v>8367</v>
      </c>
    </row>
    <row r="3267" spans="1:10" s="136" customFormat="1" ht="13.6" x14ac:dyDescent="0.2">
      <c r="A3267" s="136" t="s">
        <v>11670</v>
      </c>
      <c r="B3267" s="147">
        <v>22008</v>
      </c>
      <c r="C3267" s="138" t="s">
        <v>11677</v>
      </c>
      <c r="D3267" s="138" t="s">
        <v>11677</v>
      </c>
      <c r="E3267" s="137" t="s">
        <v>8366</v>
      </c>
      <c r="F3267" s="139"/>
      <c r="G3267" s="136">
        <v>9148268</v>
      </c>
      <c r="H3267" s="136">
        <v>3</v>
      </c>
      <c r="J3267" s="136" t="s">
        <v>8367</v>
      </c>
    </row>
    <row r="3268" spans="1:10" s="136" customFormat="1" ht="13.6" x14ac:dyDescent="0.2">
      <c r="A3268" s="136" t="s">
        <v>11670</v>
      </c>
      <c r="B3268" s="147">
        <v>22009</v>
      </c>
      <c r="C3268" s="138" t="s">
        <v>11678</v>
      </c>
      <c r="D3268" s="138" t="s">
        <v>11678</v>
      </c>
      <c r="E3268" s="137" t="s">
        <v>8366</v>
      </c>
      <c r="F3268" s="139"/>
      <c r="G3268" s="136">
        <v>51915654.000000007</v>
      </c>
      <c r="H3268" s="136">
        <v>3</v>
      </c>
      <c r="J3268" s="136" t="s">
        <v>8367</v>
      </c>
    </row>
    <row r="3269" spans="1:10" s="136" customFormat="1" ht="13.6" x14ac:dyDescent="0.2">
      <c r="A3269" s="136" t="s">
        <v>11670</v>
      </c>
      <c r="B3269" s="147">
        <v>22011</v>
      </c>
      <c r="C3269" s="138" t="s">
        <v>11679</v>
      </c>
      <c r="D3269" s="138" t="s">
        <v>11679</v>
      </c>
      <c r="E3269" s="137" t="s">
        <v>8366</v>
      </c>
      <c r="F3269" s="139"/>
      <c r="G3269" s="136">
        <v>19278366</v>
      </c>
      <c r="H3269" s="136">
        <v>3</v>
      </c>
      <c r="J3269" s="136" t="s">
        <v>8367</v>
      </c>
    </row>
    <row r="3270" spans="1:10" s="136" customFormat="1" ht="13.6" x14ac:dyDescent="0.2">
      <c r="A3270" s="136" t="s">
        <v>11670</v>
      </c>
      <c r="B3270" s="147">
        <v>22012</v>
      </c>
      <c r="C3270" s="138" t="s">
        <v>11680</v>
      </c>
      <c r="D3270" s="138" t="s">
        <v>11680</v>
      </c>
      <c r="E3270" s="137" t="s">
        <v>8366</v>
      </c>
      <c r="F3270" s="139"/>
      <c r="G3270" s="136">
        <v>22220559</v>
      </c>
      <c r="H3270" s="136">
        <v>3</v>
      </c>
      <c r="J3270" s="136" t="s">
        <v>8367</v>
      </c>
    </row>
    <row r="3271" spans="1:10" s="136" customFormat="1" ht="13.6" x14ac:dyDescent="0.2">
      <c r="A3271" s="136" t="s">
        <v>11670</v>
      </c>
      <c r="B3271" s="147">
        <v>22013</v>
      </c>
      <c r="C3271" s="138" t="s">
        <v>11681</v>
      </c>
      <c r="D3271" s="138" t="s">
        <v>11681</v>
      </c>
      <c r="E3271" s="137" t="s">
        <v>8366</v>
      </c>
      <c r="F3271" s="139"/>
      <c r="G3271" s="136">
        <v>20790510</v>
      </c>
      <c r="H3271" s="136">
        <v>3</v>
      </c>
      <c r="J3271" s="136" t="s">
        <v>8367</v>
      </c>
    </row>
    <row r="3272" spans="1:10" s="136" customFormat="1" ht="13.6" x14ac:dyDescent="0.2">
      <c r="A3272" s="136" t="s">
        <v>11670</v>
      </c>
      <c r="B3272" s="147">
        <v>22014</v>
      </c>
      <c r="C3272" s="138" t="s">
        <v>11682</v>
      </c>
      <c r="D3272" s="138" t="s">
        <v>11682</v>
      </c>
      <c r="E3272" s="137" t="s">
        <v>8366</v>
      </c>
      <c r="F3272" s="139"/>
      <c r="G3272" s="136">
        <v>71423300</v>
      </c>
      <c r="H3272" s="136">
        <v>3</v>
      </c>
      <c r="J3272" s="136" t="s">
        <v>8367</v>
      </c>
    </row>
    <row r="3273" spans="1:10" s="136" customFormat="1" ht="13.6" x14ac:dyDescent="0.2">
      <c r="A3273" s="136" t="s">
        <v>11670</v>
      </c>
      <c r="B3273" s="147">
        <v>22015</v>
      </c>
      <c r="C3273" s="138" t="s">
        <v>11683</v>
      </c>
      <c r="D3273" s="138" t="s">
        <v>11683</v>
      </c>
      <c r="E3273" s="137" t="s">
        <v>8366</v>
      </c>
      <c r="F3273" s="139"/>
      <c r="G3273" s="136">
        <v>47847420</v>
      </c>
      <c r="H3273" s="136">
        <v>3</v>
      </c>
      <c r="J3273" s="136" t="s">
        <v>8367</v>
      </c>
    </row>
    <row r="3274" spans="1:10" s="136" customFormat="1" ht="13.6" x14ac:dyDescent="0.2">
      <c r="A3274" s="136" t="s">
        <v>11670</v>
      </c>
      <c r="B3274" s="147">
        <v>22016</v>
      </c>
      <c r="C3274" s="138" t="s">
        <v>11684</v>
      </c>
      <c r="D3274" s="138" t="s">
        <v>11684</v>
      </c>
      <c r="E3274" s="137" t="s">
        <v>8366</v>
      </c>
      <c r="F3274" s="139"/>
      <c r="G3274" s="136">
        <v>58001722</v>
      </c>
      <c r="H3274" s="136">
        <v>3</v>
      </c>
      <c r="J3274" s="136" t="s">
        <v>8367</v>
      </c>
    </row>
    <row r="3275" spans="1:10" s="136" customFormat="1" ht="13.6" x14ac:dyDescent="0.2">
      <c r="A3275" s="136" t="s">
        <v>11670</v>
      </c>
      <c r="B3275" s="147">
        <v>22017</v>
      </c>
      <c r="C3275" s="138" t="s">
        <v>11685</v>
      </c>
      <c r="D3275" s="138" t="s">
        <v>11685</v>
      </c>
      <c r="E3275" s="137" t="s">
        <v>8366</v>
      </c>
      <c r="F3275" s="139"/>
      <c r="G3275" s="136">
        <v>83240781</v>
      </c>
      <c r="H3275" s="136">
        <v>3</v>
      </c>
      <c r="J3275" s="136" t="s">
        <v>8367</v>
      </c>
    </row>
    <row r="3276" spans="1:10" s="136" customFormat="1" ht="13.6" x14ac:dyDescent="0.2">
      <c r="A3276" s="136" t="s">
        <v>11670</v>
      </c>
      <c r="B3276" s="147">
        <v>22018</v>
      </c>
      <c r="C3276" s="138" t="s">
        <v>11686</v>
      </c>
      <c r="D3276" s="138" t="s">
        <v>11686</v>
      </c>
      <c r="E3276" s="137" t="s">
        <v>8366</v>
      </c>
      <c r="F3276" s="139"/>
      <c r="G3276" s="136">
        <v>115310000</v>
      </c>
      <c r="H3276" s="136">
        <v>3</v>
      </c>
      <c r="J3276" s="136" t="s">
        <v>8367</v>
      </c>
    </row>
    <row r="3277" spans="1:10" s="136" customFormat="1" ht="13.6" x14ac:dyDescent="0.2">
      <c r="A3277" s="136" t="s">
        <v>11670</v>
      </c>
      <c r="B3277" s="147">
        <v>22019</v>
      </c>
      <c r="C3277" s="138" t="s">
        <v>11687</v>
      </c>
      <c r="D3277" s="138" t="s">
        <v>11687</v>
      </c>
      <c r="E3277" s="137" t="s">
        <v>8366</v>
      </c>
      <c r="F3277" s="139"/>
      <c r="G3277" s="136">
        <v>8941862</v>
      </c>
      <c r="H3277" s="136">
        <v>3</v>
      </c>
      <c r="J3277" s="136" t="s">
        <v>8367</v>
      </c>
    </row>
    <row r="3278" spans="1:10" s="136" customFormat="1" ht="13.6" x14ac:dyDescent="0.2">
      <c r="A3278" s="136" t="s">
        <v>11670</v>
      </c>
      <c r="B3278" s="147">
        <v>22020</v>
      </c>
      <c r="C3278" s="138" t="s">
        <v>11688</v>
      </c>
      <c r="D3278" s="138" t="s">
        <v>11688</v>
      </c>
      <c r="E3278" s="137" t="s">
        <v>8366</v>
      </c>
      <c r="F3278" s="139"/>
      <c r="G3278" s="136">
        <v>8763098</v>
      </c>
      <c r="H3278" s="136">
        <v>3</v>
      </c>
      <c r="J3278" s="136" t="s">
        <v>8367</v>
      </c>
    </row>
    <row r="3279" spans="1:10" s="136" customFormat="1" ht="13.6" x14ac:dyDescent="0.2">
      <c r="A3279" s="136" t="s">
        <v>11670</v>
      </c>
      <c r="B3279" s="147">
        <v>22021</v>
      </c>
      <c r="C3279" s="138" t="s">
        <v>11689</v>
      </c>
      <c r="D3279" s="138" t="s">
        <v>11689</v>
      </c>
      <c r="E3279" s="137" t="s">
        <v>8366</v>
      </c>
      <c r="F3279" s="139"/>
      <c r="G3279" s="136">
        <v>201486074</v>
      </c>
      <c r="H3279" s="136">
        <v>3</v>
      </c>
      <c r="J3279" s="136" t="s">
        <v>8367</v>
      </c>
    </row>
    <row r="3280" spans="1:10" s="136" customFormat="1" ht="13.6" x14ac:dyDescent="0.2">
      <c r="A3280" s="136" t="s">
        <v>11670</v>
      </c>
      <c r="B3280" s="147">
        <v>22022</v>
      </c>
      <c r="C3280" s="138" t="s">
        <v>11690</v>
      </c>
      <c r="D3280" s="138" t="s">
        <v>11690</v>
      </c>
      <c r="E3280" s="137" t="s">
        <v>8366</v>
      </c>
      <c r="F3280" s="139"/>
      <c r="G3280" s="136">
        <v>35657528</v>
      </c>
      <c r="H3280" s="136">
        <v>3</v>
      </c>
      <c r="J3280" s="136" t="s">
        <v>8367</v>
      </c>
    </row>
    <row r="3281" spans="1:10" s="136" customFormat="1" ht="13.6" x14ac:dyDescent="0.2">
      <c r="A3281" s="136" t="s">
        <v>11670</v>
      </c>
      <c r="B3281" s="147">
        <v>22023</v>
      </c>
      <c r="C3281" s="138" t="s">
        <v>11691</v>
      </c>
      <c r="D3281" s="138" t="s">
        <v>11691</v>
      </c>
      <c r="E3281" s="137" t="s">
        <v>8366</v>
      </c>
      <c r="F3281" s="139"/>
      <c r="G3281" s="136">
        <v>37555967</v>
      </c>
      <c r="H3281" s="136">
        <v>3</v>
      </c>
      <c r="J3281" s="136" t="s">
        <v>8367</v>
      </c>
    </row>
    <row r="3282" spans="1:10" s="136" customFormat="1" ht="13.6" x14ac:dyDescent="0.2">
      <c r="A3282" s="136" t="s">
        <v>11670</v>
      </c>
      <c r="B3282" s="147">
        <v>22024</v>
      </c>
      <c r="C3282" s="138" t="s">
        <v>11692</v>
      </c>
      <c r="D3282" s="138" t="s">
        <v>11692</v>
      </c>
      <c r="E3282" s="137" t="s">
        <v>8366</v>
      </c>
      <c r="F3282" s="139"/>
      <c r="G3282" s="136">
        <v>32358757</v>
      </c>
      <c r="H3282" s="136">
        <v>3</v>
      </c>
      <c r="J3282" s="136" t="s">
        <v>8367</v>
      </c>
    </row>
    <row r="3283" spans="1:10" s="136" customFormat="1" ht="13.6" x14ac:dyDescent="0.2">
      <c r="A3283" s="136" t="s">
        <v>11670</v>
      </c>
      <c r="B3283" s="147">
        <v>22025</v>
      </c>
      <c r="C3283" s="138" t="s">
        <v>11693</v>
      </c>
      <c r="D3283" s="138" t="s">
        <v>11693</v>
      </c>
      <c r="E3283" s="137" t="s">
        <v>8366</v>
      </c>
      <c r="F3283" s="139"/>
      <c r="G3283" s="136">
        <v>32411429</v>
      </c>
      <c r="H3283" s="136">
        <v>3</v>
      </c>
      <c r="J3283" s="136" t="s">
        <v>8367</v>
      </c>
    </row>
    <row r="3284" spans="1:10" s="136" customFormat="1" ht="13.6" x14ac:dyDescent="0.2">
      <c r="A3284" s="136" t="s">
        <v>11670</v>
      </c>
      <c r="B3284" s="147">
        <v>22027</v>
      </c>
      <c r="C3284" s="138" t="s">
        <v>11694</v>
      </c>
      <c r="D3284" s="138" t="s">
        <v>11694</v>
      </c>
      <c r="E3284" s="137" t="s">
        <v>8366</v>
      </c>
      <c r="F3284" s="139"/>
      <c r="G3284" s="136">
        <v>56510000</v>
      </c>
      <c r="H3284" s="136">
        <v>3</v>
      </c>
      <c r="J3284" s="136" t="s">
        <v>8367</v>
      </c>
    </row>
    <row r="3285" spans="1:10" s="136" customFormat="1" ht="13.6" x14ac:dyDescent="0.2">
      <c r="A3285" s="136" t="s">
        <v>11670</v>
      </c>
      <c r="B3285" s="147">
        <v>22028</v>
      </c>
      <c r="C3285" s="138" t="s">
        <v>11695</v>
      </c>
      <c r="D3285" s="138" t="s">
        <v>11695</v>
      </c>
      <c r="E3285" s="137" t="s">
        <v>8366</v>
      </c>
      <c r="F3285" s="139"/>
      <c r="G3285" s="136">
        <v>223080000</v>
      </c>
      <c r="H3285" s="136">
        <v>3</v>
      </c>
      <c r="J3285" s="136" t="s">
        <v>8367</v>
      </c>
    </row>
    <row r="3286" spans="1:10" s="136" customFormat="1" ht="13.6" x14ac:dyDescent="0.2">
      <c r="A3286" s="136" t="s">
        <v>11670</v>
      </c>
      <c r="B3286" s="147">
        <v>22029</v>
      </c>
      <c r="C3286" s="138" t="s">
        <v>11696</v>
      </c>
      <c r="D3286" s="138" t="s">
        <v>11696</v>
      </c>
      <c r="E3286" s="137" t="s">
        <v>8366</v>
      </c>
      <c r="F3286" s="139"/>
      <c r="G3286" s="136">
        <v>22406997</v>
      </c>
      <c r="H3286" s="136">
        <v>3</v>
      </c>
      <c r="J3286" s="136" t="s">
        <v>8367</v>
      </c>
    </row>
    <row r="3287" spans="1:10" s="136" customFormat="1" ht="13.6" x14ac:dyDescent="0.2">
      <c r="A3287" s="136" t="s">
        <v>11670</v>
      </c>
      <c r="B3287" s="147">
        <v>22032</v>
      </c>
      <c r="C3287" s="138" t="s">
        <v>11697</v>
      </c>
      <c r="D3287" s="138" t="s">
        <v>11697</v>
      </c>
      <c r="E3287" s="137" t="s">
        <v>8366</v>
      </c>
      <c r="F3287" s="139"/>
      <c r="G3287" s="136">
        <v>64442551</v>
      </c>
      <c r="H3287" s="136">
        <v>3</v>
      </c>
      <c r="J3287" s="136" t="s">
        <v>8367</v>
      </c>
    </row>
    <row r="3288" spans="1:10" s="136" customFormat="1" ht="13.6" x14ac:dyDescent="0.2">
      <c r="A3288" s="136" t="s">
        <v>11670</v>
      </c>
      <c r="B3288" s="147">
        <v>22035</v>
      </c>
      <c r="C3288" s="138" t="s">
        <v>11698</v>
      </c>
      <c r="D3288" s="138" t="s">
        <v>11698</v>
      </c>
      <c r="E3288" s="137" t="s">
        <v>8366</v>
      </c>
      <c r="F3288" s="139"/>
      <c r="G3288" s="136">
        <v>119318611</v>
      </c>
      <c r="H3288" s="136">
        <v>3</v>
      </c>
      <c r="J3288" s="136" t="s">
        <v>8367</v>
      </c>
    </row>
    <row r="3289" spans="1:10" s="136" customFormat="1" ht="13.6" x14ac:dyDescent="0.2">
      <c r="A3289" s="136" t="s">
        <v>11670</v>
      </c>
      <c r="B3289" s="147">
        <v>22036</v>
      </c>
      <c r="C3289" s="138" t="s">
        <v>11699</v>
      </c>
      <c r="D3289" s="138" t="s">
        <v>11699</v>
      </c>
      <c r="E3289" s="137" t="s">
        <v>8366</v>
      </c>
      <c r="F3289" s="139"/>
      <c r="G3289" s="136">
        <v>9713925</v>
      </c>
      <c r="H3289" s="136">
        <v>3</v>
      </c>
      <c r="J3289" s="136" t="s">
        <v>8367</v>
      </c>
    </row>
    <row r="3290" spans="1:10" s="136" customFormat="1" ht="13.6" x14ac:dyDescent="0.2">
      <c r="A3290" s="136" t="s">
        <v>11670</v>
      </c>
      <c r="B3290" s="147">
        <v>22037</v>
      </c>
      <c r="C3290" s="138" t="s">
        <v>11700</v>
      </c>
      <c r="D3290" s="138" t="s">
        <v>11700</v>
      </c>
      <c r="E3290" s="137" t="s">
        <v>8366</v>
      </c>
      <c r="F3290" s="139"/>
      <c r="G3290" s="136">
        <v>62753134</v>
      </c>
      <c r="H3290" s="136">
        <v>3</v>
      </c>
      <c r="J3290" s="136" t="s">
        <v>8367</v>
      </c>
    </row>
    <row r="3291" spans="1:10" s="136" customFormat="1" ht="13.6" x14ac:dyDescent="0.2">
      <c r="A3291" s="136" t="s">
        <v>11670</v>
      </c>
      <c r="B3291" s="147">
        <v>22039</v>
      </c>
      <c r="C3291" s="138" t="s">
        <v>11701</v>
      </c>
      <c r="D3291" s="138" t="s">
        <v>11701</v>
      </c>
      <c r="E3291" s="137" t="s">
        <v>8366</v>
      </c>
      <c r="F3291" s="139"/>
      <c r="G3291" s="136">
        <v>63893308</v>
      </c>
      <c r="H3291" s="136">
        <v>3</v>
      </c>
      <c r="J3291" s="136" t="s">
        <v>8367</v>
      </c>
    </row>
    <row r="3292" spans="1:10" s="136" customFormat="1" ht="13.6" x14ac:dyDescent="0.2">
      <c r="A3292" s="136" t="s">
        <v>11670</v>
      </c>
      <c r="B3292" s="147">
        <v>22040</v>
      </c>
      <c r="C3292" s="138" t="s">
        <v>11702</v>
      </c>
      <c r="D3292" s="138" t="s">
        <v>11702</v>
      </c>
      <c r="E3292" s="137" t="s">
        <v>8366</v>
      </c>
      <c r="F3292" s="139"/>
      <c r="G3292" s="136">
        <v>51171813</v>
      </c>
      <c r="H3292" s="136">
        <v>3</v>
      </c>
      <c r="J3292" s="136" t="s">
        <v>8367</v>
      </c>
    </row>
    <row r="3293" spans="1:10" s="136" customFormat="1" ht="13.6" x14ac:dyDescent="0.2">
      <c r="A3293" s="136" t="s">
        <v>11670</v>
      </c>
      <c r="B3293" s="147">
        <v>22041</v>
      </c>
      <c r="C3293" s="138" t="s">
        <v>11703</v>
      </c>
      <c r="D3293" s="138" t="s">
        <v>11703</v>
      </c>
      <c r="E3293" s="137" t="s">
        <v>8366</v>
      </c>
      <c r="F3293" s="139"/>
      <c r="G3293" s="136">
        <v>14492082</v>
      </c>
      <c r="H3293" s="136">
        <v>3</v>
      </c>
      <c r="J3293" s="136" t="s">
        <v>8367</v>
      </c>
    </row>
    <row r="3294" spans="1:10" s="136" customFormat="1" ht="13.6" x14ac:dyDescent="0.2">
      <c r="A3294" s="136" t="s">
        <v>11670</v>
      </c>
      <c r="B3294" s="147">
        <v>22042</v>
      </c>
      <c r="C3294" s="138" t="s">
        <v>11704</v>
      </c>
      <c r="D3294" s="138" t="s">
        <v>11704</v>
      </c>
      <c r="E3294" s="137" t="s">
        <v>8366</v>
      </c>
      <c r="F3294" s="139"/>
      <c r="G3294" s="136">
        <v>15887385.999999998</v>
      </c>
      <c r="H3294" s="136">
        <v>3</v>
      </c>
      <c r="J3294" s="136" t="s">
        <v>8367</v>
      </c>
    </row>
    <row r="3295" spans="1:10" s="136" customFormat="1" ht="13.6" x14ac:dyDescent="0.2">
      <c r="A3295" s="136" t="s">
        <v>11670</v>
      </c>
      <c r="B3295" s="147">
        <v>22043</v>
      </c>
      <c r="C3295" s="138" t="s">
        <v>11705</v>
      </c>
      <c r="D3295" s="138" t="s">
        <v>11705</v>
      </c>
      <c r="E3295" s="137" t="s">
        <v>8366</v>
      </c>
      <c r="F3295" s="139"/>
      <c r="G3295" s="136">
        <v>39824246</v>
      </c>
      <c r="H3295" s="136">
        <v>3</v>
      </c>
      <c r="J3295" s="136" t="s">
        <v>8367</v>
      </c>
    </row>
    <row r="3296" spans="1:10" s="136" customFormat="1" ht="13.6" x14ac:dyDescent="0.2">
      <c r="A3296" s="136" t="s">
        <v>11670</v>
      </c>
      <c r="B3296" s="147">
        <v>22044</v>
      </c>
      <c r="C3296" s="138" t="s">
        <v>11706</v>
      </c>
      <c r="D3296" s="138" t="s">
        <v>11706</v>
      </c>
      <c r="E3296" s="137" t="s">
        <v>8366</v>
      </c>
      <c r="F3296" s="139"/>
      <c r="G3296" s="136">
        <v>164427993</v>
      </c>
      <c r="H3296" s="136">
        <v>3</v>
      </c>
      <c r="J3296" s="136" t="s">
        <v>8367</v>
      </c>
    </row>
    <row r="3297" spans="1:10" s="136" customFormat="1" ht="13.6" x14ac:dyDescent="0.2">
      <c r="A3297" s="136" t="s">
        <v>11670</v>
      </c>
      <c r="B3297" s="147">
        <v>22045</v>
      </c>
      <c r="C3297" s="138" t="s">
        <v>11707</v>
      </c>
      <c r="D3297" s="138" t="s">
        <v>11707</v>
      </c>
      <c r="E3297" s="137" t="s">
        <v>8366</v>
      </c>
      <c r="F3297" s="139"/>
      <c r="G3297" s="136">
        <v>30423316</v>
      </c>
      <c r="H3297" s="136">
        <v>3</v>
      </c>
      <c r="J3297" s="136" t="s">
        <v>8367</v>
      </c>
    </row>
    <row r="3298" spans="1:10" s="136" customFormat="1" ht="13.6" x14ac:dyDescent="0.2">
      <c r="A3298" s="136" t="s">
        <v>11670</v>
      </c>
      <c r="B3298" s="147">
        <v>22046</v>
      </c>
      <c r="C3298" s="138" t="s">
        <v>11708</v>
      </c>
      <c r="D3298" s="138" t="s">
        <v>11708</v>
      </c>
      <c r="E3298" s="137" t="s">
        <v>8366</v>
      </c>
      <c r="F3298" s="139"/>
      <c r="G3298" s="136">
        <v>127728678</v>
      </c>
      <c r="H3298" s="136">
        <v>3</v>
      </c>
      <c r="J3298" s="136" t="s">
        <v>8367</v>
      </c>
    </row>
    <row r="3299" spans="1:10" s="136" customFormat="1" ht="13.6" x14ac:dyDescent="0.2">
      <c r="A3299" s="136" t="s">
        <v>11670</v>
      </c>
      <c r="B3299" s="147">
        <v>22047</v>
      </c>
      <c r="C3299" s="138" t="s">
        <v>11709</v>
      </c>
      <c r="D3299" s="138" t="s">
        <v>11709</v>
      </c>
      <c r="E3299" s="137" t="s">
        <v>8366</v>
      </c>
      <c r="F3299" s="139"/>
      <c r="G3299" s="136">
        <v>4655413</v>
      </c>
      <c r="H3299" s="136">
        <v>3</v>
      </c>
      <c r="J3299" s="136" t="s">
        <v>8367</v>
      </c>
    </row>
    <row r="3300" spans="1:10" s="136" customFormat="1" ht="13.6" x14ac:dyDescent="0.2">
      <c r="A3300" s="136" t="s">
        <v>11670</v>
      </c>
      <c r="B3300" s="147">
        <v>22048</v>
      </c>
      <c r="C3300" s="138" t="s">
        <v>11710</v>
      </c>
      <c r="D3300" s="138" t="s">
        <v>11710</v>
      </c>
      <c r="E3300" s="137" t="s">
        <v>8366</v>
      </c>
      <c r="F3300" s="139"/>
      <c r="G3300" s="136">
        <v>107598163</v>
      </c>
      <c r="H3300" s="136">
        <v>2</v>
      </c>
      <c r="J3300" s="136" t="s">
        <v>8367</v>
      </c>
    </row>
    <row r="3301" spans="1:10" s="136" customFormat="1" ht="13.6" x14ac:dyDescent="0.2">
      <c r="A3301" s="136" t="s">
        <v>11670</v>
      </c>
      <c r="B3301" s="147">
        <v>22049</v>
      </c>
      <c r="C3301" s="138" t="s">
        <v>11711</v>
      </c>
      <c r="D3301" s="138" t="s">
        <v>11711</v>
      </c>
      <c r="E3301" s="137" t="s">
        <v>8366</v>
      </c>
      <c r="F3301" s="139"/>
      <c r="G3301" s="136">
        <v>19587583</v>
      </c>
      <c r="H3301" s="136">
        <v>3</v>
      </c>
      <c r="J3301" s="136" t="s">
        <v>8367</v>
      </c>
    </row>
    <row r="3302" spans="1:10" s="136" customFormat="1" ht="13.6" x14ac:dyDescent="0.2">
      <c r="A3302" s="136" t="s">
        <v>11670</v>
      </c>
      <c r="B3302" s="147">
        <v>22050</v>
      </c>
      <c r="C3302" s="138" t="s">
        <v>11712</v>
      </c>
      <c r="D3302" s="138" t="s">
        <v>11712</v>
      </c>
      <c r="E3302" s="137" t="s">
        <v>8366</v>
      </c>
      <c r="F3302" s="139"/>
      <c r="G3302" s="136">
        <v>18748621</v>
      </c>
      <c r="H3302" s="136">
        <v>3</v>
      </c>
      <c r="J3302" s="136" t="s">
        <v>8367</v>
      </c>
    </row>
    <row r="3303" spans="1:10" s="136" customFormat="1" ht="13.6" x14ac:dyDescent="0.2">
      <c r="A3303" s="136" t="s">
        <v>11670</v>
      </c>
      <c r="B3303" s="147">
        <v>22051</v>
      </c>
      <c r="C3303" s="138" t="s">
        <v>11713</v>
      </c>
      <c r="D3303" s="138" t="s">
        <v>11713</v>
      </c>
      <c r="E3303" s="137" t="s">
        <v>8366</v>
      </c>
      <c r="F3303" s="139"/>
      <c r="G3303" s="136">
        <v>87920893</v>
      </c>
      <c r="H3303" s="136">
        <v>3</v>
      </c>
      <c r="J3303" s="136" t="s">
        <v>8367</v>
      </c>
    </row>
    <row r="3304" spans="1:10" s="136" customFormat="1" ht="13.6" x14ac:dyDescent="0.2">
      <c r="A3304" s="136" t="s">
        <v>11670</v>
      </c>
      <c r="B3304" s="147">
        <v>22052</v>
      </c>
      <c r="C3304" s="138" t="s">
        <v>11714</v>
      </c>
      <c r="D3304" s="138" t="s">
        <v>11714</v>
      </c>
      <c r="E3304" s="137" t="s">
        <v>8366</v>
      </c>
      <c r="F3304" s="139"/>
      <c r="G3304" s="136">
        <v>82633540</v>
      </c>
      <c r="H3304" s="136">
        <v>3</v>
      </c>
      <c r="J3304" s="136" t="s">
        <v>8367</v>
      </c>
    </row>
    <row r="3305" spans="1:10" s="136" customFormat="1" ht="13.6" x14ac:dyDescent="0.2">
      <c r="A3305" s="136" t="s">
        <v>11670</v>
      </c>
      <c r="B3305" s="147">
        <v>22053</v>
      </c>
      <c r="C3305" s="138" t="s">
        <v>11715</v>
      </c>
      <c r="D3305" s="138" t="s">
        <v>11715</v>
      </c>
      <c r="E3305" s="137" t="s">
        <v>8366</v>
      </c>
      <c r="F3305" s="139"/>
      <c r="G3305" s="136">
        <v>157143665</v>
      </c>
      <c r="H3305" s="136">
        <v>3</v>
      </c>
      <c r="J3305" s="136" t="s">
        <v>8367</v>
      </c>
    </row>
    <row r="3306" spans="1:10" s="136" customFormat="1" ht="13.6" x14ac:dyDescent="0.2">
      <c r="A3306" s="136" t="s">
        <v>11670</v>
      </c>
      <c r="B3306" s="147">
        <v>22054</v>
      </c>
      <c r="C3306" s="138" t="s">
        <v>11716</v>
      </c>
      <c r="D3306" s="138" t="s">
        <v>11716</v>
      </c>
      <c r="E3306" s="137" t="s">
        <v>8366</v>
      </c>
      <c r="F3306" s="139"/>
      <c r="G3306" s="136">
        <v>233195637</v>
      </c>
      <c r="H3306" s="136">
        <v>3</v>
      </c>
      <c r="J3306" s="136" t="s">
        <v>8367</v>
      </c>
    </row>
    <row r="3307" spans="1:10" s="136" customFormat="1" ht="13.6" x14ac:dyDescent="0.2">
      <c r="A3307" s="136" t="s">
        <v>11670</v>
      </c>
      <c r="B3307" s="147">
        <v>22055</v>
      </c>
      <c r="C3307" s="138" t="s">
        <v>11717</v>
      </c>
      <c r="D3307" s="138" t="s">
        <v>11717</v>
      </c>
      <c r="E3307" s="137" t="s">
        <v>8366</v>
      </c>
      <c r="F3307" s="139"/>
      <c r="G3307" s="136">
        <v>49031020</v>
      </c>
      <c r="H3307" s="136">
        <v>3</v>
      </c>
      <c r="J3307" s="136" t="s">
        <v>8367</v>
      </c>
    </row>
    <row r="3308" spans="1:10" s="136" customFormat="1" ht="13.6" x14ac:dyDescent="0.2">
      <c r="A3308" s="136" t="s">
        <v>11670</v>
      </c>
      <c r="B3308" s="147">
        <v>22057</v>
      </c>
      <c r="C3308" s="138" t="s">
        <v>11718</v>
      </c>
      <c r="D3308" s="138" t="s">
        <v>11718</v>
      </c>
      <c r="E3308" s="137" t="s">
        <v>8366</v>
      </c>
      <c r="F3308" s="139"/>
      <c r="G3308" s="136">
        <v>202413938.00000003</v>
      </c>
      <c r="H3308" s="136">
        <v>3</v>
      </c>
      <c r="J3308" s="136" t="s">
        <v>8367</v>
      </c>
    </row>
    <row r="3309" spans="1:10" s="136" customFormat="1" ht="13.6" x14ac:dyDescent="0.2">
      <c r="A3309" s="136" t="s">
        <v>11670</v>
      </c>
      <c r="B3309" s="147">
        <v>22058</v>
      </c>
      <c r="C3309" s="138" t="s">
        <v>11719</v>
      </c>
      <c r="D3309" s="138" t="s">
        <v>11719</v>
      </c>
      <c r="E3309" s="137" t="s">
        <v>8366</v>
      </c>
      <c r="F3309" s="139"/>
      <c r="G3309" s="136">
        <v>145028960</v>
      </c>
      <c r="H3309" s="136">
        <v>3</v>
      </c>
      <c r="J3309" s="136" t="s">
        <v>8367</v>
      </c>
    </row>
    <row r="3310" spans="1:10" s="136" customFormat="1" ht="13.6" x14ac:dyDescent="0.2">
      <c r="A3310" s="136" t="s">
        <v>11670</v>
      </c>
      <c r="B3310" s="147">
        <v>22059</v>
      </c>
      <c r="C3310" s="138" t="s">
        <v>11720</v>
      </c>
      <c r="D3310" s="138" t="s">
        <v>11720</v>
      </c>
      <c r="E3310" s="137" t="s">
        <v>8366</v>
      </c>
      <c r="F3310" s="139"/>
      <c r="G3310" s="136">
        <v>189092452</v>
      </c>
      <c r="H3310" s="136">
        <v>3</v>
      </c>
      <c r="J3310" s="136" t="s">
        <v>8367</v>
      </c>
    </row>
    <row r="3311" spans="1:10" s="136" customFormat="1" ht="13.6" x14ac:dyDescent="0.2">
      <c r="A3311" s="136" t="s">
        <v>11670</v>
      </c>
      <c r="B3311" s="147">
        <v>22060</v>
      </c>
      <c r="C3311" s="138" t="s">
        <v>11721</v>
      </c>
      <c r="D3311" s="138" t="s">
        <v>11721</v>
      </c>
      <c r="E3311" s="137" t="s">
        <v>8366</v>
      </c>
      <c r="F3311" s="139"/>
      <c r="G3311" s="136">
        <v>78489446</v>
      </c>
      <c r="H3311" s="136">
        <v>3</v>
      </c>
      <c r="J3311" s="136" t="s">
        <v>8367</v>
      </c>
    </row>
    <row r="3312" spans="1:10" s="136" customFormat="1" ht="13.6" x14ac:dyDescent="0.2">
      <c r="A3312" s="136" t="s">
        <v>11670</v>
      </c>
      <c r="B3312" s="147">
        <v>22061</v>
      </c>
      <c r="C3312" s="138" t="s">
        <v>11722</v>
      </c>
      <c r="D3312" s="138" t="s">
        <v>11722</v>
      </c>
      <c r="E3312" s="137" t="s">
        <v>8366</v>
      </c>
      <c r="F3312" s="139"/>
      <c r="G3312" s="136">
        <v>25095591</v>
      </c>
      <c r="H3312" s="136">
        <v>2</v>
      </c>
      <c r="J3312" s="136" t="s">
        <v>8367</v>
      </c>
    </row>
    <row r="3313" spans="1:10" s="136" customFormat="1" ht="13.6" x14ac:dyDescent="0.2">
      <c r="A3313" s="136" t="s">
        <v>11670</v>
      </c>
      <c r="B3313" s="147">
        <v>22062</v>
      </c>
      <c r="C3313" s="138" t="s">
        <v>11723</v>
      </c>
      <c r="D3313" s="138" t="s">
        <v>11723</v>
      </c>
      <c r="E3313" s="137" t="s">
        <v>8366</v>
      </c>
      <c r="F3313" s="139"/>
      <c r="G3313" s="136">
        <v>63193509</v>
      </c>
      <c r="H3313" s="136">
        <v>3</v>
      </c>
      <c r="J3313" s="136" t="s">
        <v>8367</v>
      </c>
    </row>
    <row r="3314" spans="1:10" s="136" customFormat="1" ht="13.6" x14ac:dyDescent="0.2">
      <c r="A3314" s="136" t="s">
        <v>11670</v>
      </c>
      <c r="B3314" s="147">
        <v>22063</v>
      </c>
      <c r="C3314" s="138" t="s">
        <v>11724</v>
      </c>
      <c r="D3314" s="138" t="s">
        <v>11724</v>
      </c>
      <c r="E3314" s="137" t="s">
        <v>8366</v>
      </c>
      <c r="F3314" s="139"/>
      <c r="G3314" s="136">
        <v>30176329</v>
      </c>
      <c r="H3314" s="136">
        <v>3</v>
      </c>
      <c r="J3314" s="136" t="s">
        <v>8367</v>
      </c>
    </row>
    <row r="3315" spans="1:10" s="136" customFormat="1" ht="13.6" x14ac:dyDescent="0.2">
      <c r="A3315" s="136" t="s">
        <v>11670</v>
      </c>
      <c r="B3315" s="147">
        <v>22064</v>
      </c>
      <c r="C3315" s="138" t="s">
        <v>11725</v>
      </c>
      <c r="D3315" s="138" t="s">
        <v>11725</v>
      </c>
      <c r="E3315" s="137" t="s">
        <v>8366</v>
      </c>
      <c r="F3315" s="139"/>
      <c r="G3315" s="136">
        <v>36204192</v>
      </c>
      <c r="H3315" s="136">
        <v>3</v>
      </c>
      <c r="J3315" s="136" t="s">
        <v>8367</v>
      </c>
    </row>
    <row r="3316" spans="1:10" s="136" customFormat="1" ht="13.6" x14ac:dyDescent="0.2">
      <c r="A3316" s="136" t="s">
        <v>11670</v>
      </c>
      <c r="B3316" s="147">
        <v>22066</v>
      </c>
      <c r="C3316" s="138" t="s">
        <v>11726</v>
      </c>
      <c r="D3316" s="138" t="s">
        <v>11726</v>
      </c>
      <c r="E3316" s="137" t="s">
        <v>8366</v>
      </c>
      <c r="F3316" s="139"/>
      <c r="G3316" s="136">
        <v>139451819</v>
      </c>
      <c r="H3316" s="136">
        <v>3</v>
      </c>
      <c r="J3316" s="136" t="s">
        <v>8367</v>
      </c>
    </row>
    <row r="3317" spans="1:10" s="136" customFormat="1" ht="13.6" x14ac:dyDescent="0.2">
      <c r="A3317" s="136" t="s">
        <v>11670</v>
      </c>
      <c r="B3317" s="147">
        <v>22067</v>
      </c>
      <c r="C3317" s="138" t="s">
        <v>11727</v>
      </c>
      <c r="D3317" s="138" t="s">
        <v>11727</v>
      </c>
      <c r="E3317" s="137" t="s">
        <v>8366</v>
      </c>
      <c r="F3317" s="139"/>
      <c r="G3317" s="136">
        <v>37291541</v>
      </c>
      <c r="H3317" s="136">
        <v>3</v>
      </c>
      <c r="J3317" s="136" t="s">
        <v>8367</v>
      </c>
    </row>
    <row r="3318" spans="1:10" s="136" customFormat="1" ht="13.6" x14ac:dyDescent="0.2">
      <c r="A3318" s="136" t="s">
        <v>11670</v>
      </c>
      <c r="B3318" s="147">
        <v>22068</v>
      </c>
      <c r="C3318" s="138" t="s">
        <v>11728</v>
      </c>
      <c r="D3318" s="138" t="s">
        <v>11728</v>
      </c>
      <c r="E3318" s="137" t="s">
        <v>8366</v>
      </c>
      <c r="F3318" s="139"/>
      <c r="G3318" s="136">
        <v>41717741</v>
      </c>
      <c r="H3318" s="136">
        <v>3</v>
      </c>
      <c r="J3318" s="136" t="s">
        <v>8367</v>
      </c>
    </row>
    <row r="3319" spans="1:10" s="136" customFormat="1" ht="13.6" x14ac:dyDescent="0.2">
      <c r="A3319" s="136" t="s">
        <v>11670</v>
      </c>
      <c r="B3319" s="147">
        <v>22069</v>
      </c>
      <c r="C3319" s="138" t="s">
        <v>11729</v>
      </c>
      <c r="D3319" s="138" t="s">
        <v>11729</v>
      </c>
      <c r="E3319" s="137" t="s">
        <v>8366</v>
      </c>
      <c r="F3319" s="139"/>
      <c r="G3319" s="136">
        <v>128048005</v>
      </c>
      <c r="H3319" s="136">
        <v>3</v>
      </c>
      <c r="J3319" s="136" t="s">
        <v>8367</v>
      </c>
    </row>
    <row r="3320" spans="1:10" s="136" customFormat="1" ht="13.6" x14ac:dyDescent="0.2">
      <c r="A3320" s="136" t="s">
        <v>11670</v>
      </c>
      <c r="B3320" s="147">
        <v>22072</v>
      </c>
      <c r="C3320" s="138" t="s">
        <v>11730</v>
      </c>
      <c r="D3320" s="138" t="s">
        <v>11730</v>
      </c>
      <c r="E3320" s="137" t="s">
        <v>8366</v>
      </c>
      <c r="F3320" s="139"/>
      <c r="G3320" s="136">
        <v>192311949</v>
      </c>
      <c r="H3320" s="136">
        <v>3</v>
      </c>
      <c r="J3320" s="136" t="s">
        <v>8367</v>
      </c>
    </row>
    <row r="3321" spans="1:10" s="136" customFormat="1" ht="13.6" x14ac:dyDescent="0.2">
      <c r="A3321" s="136" t="s">
        <v>11670</v>
      </c>
      <c r="B3321" s="147">
        <v>22074</v>
      </c>
      <c r="C3321" s="138" t="s">
        <v>11731</v>
      </c>
      <c r="D3321" s="138" t="s">
        <v>11731</v>
      </c>
      <c r="E3321" s="137" t="s">
        <v>8366</v>
      </c>
      <c r="F3321" s="139"/>
      <c r="G3321" s="136">
        <v>22856873.999999996</v>
      </c>
      <c r="H3321" s="136">
        <v>3</v>
      </c>
      <c r="J3321" s="136" t="s">
        <v>8367</v>
      </c>
    </row>
    <row r="3322" spans="1:10" s="136" customFormat="1" ht="13.6" x14ac:dyDescent="0.2">
      <c r="A3322" s="136" t="s">
        <v>11670</v>
      </c>
      <c r="B3322" s="147">
        <v>22075</v>
      </c>
      <c r="C3322" s="138" t="s">
        <v>11732</v>
      </c>
      <c r="D3322" s="138" t="s">
        <v>11732</v>
      </c>
      <c r="E3322" s="137" t="s">
        <v>8366</v>
      </c>
      <c r="F3322" s="139"/>
      <c r="G3322" s="136">
        <v>26710214</v>
      </c>
      <c r="H3322" s="136">
        <v>3</v>
      </c>
      <c r="J3322" s="136" t="s">
        <v>8367</v>
      </c>
    </row>
    <row r="3323" spans="1:10" s="136" customFormat="1" ht="13.6" x14ac:dyDescent="0.2">
      <c r="A3323" s="136" t="s">
        <v>11670</v>
      </c>
      <c r="B3323" s="147">
        <v>22076</v>
      </c>
      <c r="C3323" s="138" t="s">
        <v>11733</v>
      </c>
      <c r="D3323" s="138" t="s">
        <v>11733</v>
      </c>
      <c r="E3323" s="137" t="s">
        <v>8366</v>
      </c>
      <c r="F3323" s="139"/>
      <c r="G3323" s="136">
        <v>133274145.00000001</v>
      </c>
      <c r="H3323" s="136">
        <v>3</v>
      </c>
      <c r="J3323" s="136" t="s">
        <v>8367</v>
      </c>
    </row>
    <row r="3324" spans="1:10" s="136" customFormat="1" ht="13.6" x14ac:dyDescent="0.2">
      <c r="A3324" s="136" t="s">
        <v>11670</v>
      </c>
      <c r="B3324" s="147">
        <v>22077</v>
      </c>
      <c r="C3324" s="138" t="s">
        <v>11734</v>
      </c>
      <c r="D3324" s="138" t="s">
        <v>11734</v>
      </c>
      <c r="E3324" s="137" t="s">
        <v>8366</v>
      </c>
      <c r="F3324" s="139"/>
      <c r="G3324" s="136">
        <v>122446109</v>
      </c>
      <c r="H3324" s="136">
        <v>3</v>
      </c>
      <c r="J3324" s="136" t="s">
        <v>8367</v>
      </c>
    </row>
    <row r="3325" spans="1:10" s="136" customFormat="1" ht="13.6" x14ac:dyDescent="0.2">
      <c r="A3325" s="136" t="s">
        <v>11670</v>
      </c>
      <c r="B3325" s="147">
        <v>22078</v>
      </c>
      <c r="C3325" s="138" t="s">
        <v>11735</v>
      </c>
      <c r="D3325" s="138" t="s">
        <v>11735</v>
      </c>
      <c r="E3325" s="137" t="s">
        <v>8366</v>
      </c>
      <c r="F3325" s="139"/>
      <c r="G3325" s="136">
        <v>71562035</v>
      </c>
      <c r="H3325" s="136">
        <v>3</v>
      </c>
      <c r="J3325" s="136" t="s">
        <v>8367</v>
      </c>
    </row>
    <row r="3326" spans="1:10" s="136" customFormat="1" ht="13.6" x14ac:dyDescent="0.2">
      <c r="A3326" s="136" t="s">
        <v>11670</v>
      </c>
      <c r="B3326" s="147">
        <v>22079</v>
      </c>
      <c r="C3326" s="138" t="s">
        <v>11736</v>
      </c>
      <c r="D3326" s="138" t="s">
        <v>11736</v>
      </c>
      <c r="E3326" s="137" t="s">
        <v>8366</v>
      </c>
      <c r="F3326" s="139"/>
      <c r="G3326" s="136">
        <v>17704397</v>
      </c>
      <c r="H3326" s="136">
        <v>3</v>
      </c>
      <c r="J3326" s="136" t="s">
        <v>8367</v>
      </c>
    </row>
    <row r="3327" spans="1:10" s="136" customFormat="1" ht="13.6" x14ac:dyDescent="0.2">
      <c r="A3327" s="136" t="s">
        <v>11670</v>
      </c>
      <c r="B3327" s="147">
        <v>22080</v>
      </c>
      <c r="C3327" s="138" t="s">
        <v>11737</v>
      </c>
      <c r="D3327" s="138" t="s">
        <v>11737</v>
      </c>
      <c r="E3327" s="137" t="s">
        <v>8366</v>
      </c>
      <c r="F3327" s="139"/>
      <c r="G3327" s="136">
        <v>60711413</v>
      </c>
      <c r="H3327" s="136">
        <v>3</v>
      </c>
      <c r="J3327" s="136" t="s">
        <v>8367</v>
      </c>
    </row>
    <row r="3328" spans="1:10" s="136" customFormat="1" ht="13.6" x14ac:dyDescent="0.2">
      <c r="A3328" s="136" t="s">
        <v>11670</v>
      </c>
      <c r="B3328" s="147">
        <v>22081</v>
      </c>
      <c r="C3328" s="138" t="s">
        <v>11738</v>
      </c>
      <c r="D3328" s="138" t="s">
        <v>11738</v>
      </c>
      <c r="E3328" s="137" t="s">
        <v>8366</v>
      </c>
      <c r="F3328" s="139"/>
      <c r="G3328" s="136">
        <v>132693897</v>
      </c>
      <c r="H3328" s="136">
        <v>3</v>
      </c>
      <c r="J3328" s="136" t="s">
        <v>8367</v>
      </c>
    </row>
    <row r="3329" spans="1:10" s="136" customFormat="1" ht="13.6" x14ac:dyDescent="0.2">
      <c r="A3329" s="136" t="s">
        <v>11670</v>
      </c>
      <c r="B3329" s="147">
        <v>22082</v>
      </c>
      <c r="C3329" s="138" t="s">
        <v>11739</v>
      </c>
      <c r="D3329" s="138" t="s">
        <v>11739</v>
      </c>
      <c r="E3329" s="137" t="s">
        <v>8366</v>
      </c>
      <c r="F3329" s="139"/>
      <c r="G3329" s="136">
        <v>25430295</v>
      </c>
      <c r="H3329" s="136">
        <v>3</v>
      </c>
      <c r="J3329" s="136" t="s">
        <v>8367</v>
      </c>
    </row>
    <row r="3330" spans="1:10" s="136" customFormat="1" ht="13.6" x14ac:dyDescent="0.2">
      <c r="A3330" s="136" t="s">
        <v>11670</v>
      </c>
      <c r="B3330" s="147">
        <v>22083</v>
      </c>
      <c r="C3330" s="138" t="s">
        <v>11740</v>
      </c>
      <c r="D3330" s="138" t="s">
        <v>11740</v>
      </c>
      <c r="E3330" s="137" t="s">
        <v>8366</v>
      </c>
      <c r="F3330" s="139"/>
      <c r="G3330" s="136">
        <v>165329680</v>
      </c>
      <c r="H3330" s="136">
        <v>3</v>
      </c>
      <c r="J3330" s="136" t="s">
        <v>8367</v>
      </c>
    </row>
    <row r="3331" spans="1:10" s="136" customFormat="1" ht="13.6" x14ac:dyDescent="0.2">
      <c r="A3331" s="136" t="s">
        <v>11670</v>
      </c>
      <c r="B3331" s="147">
        <v>22084</v>
      </c>
      <c r="C3331" s="138" t="s">
        <v>11741</v>
      </c>
      <c r="D3331" s="138" t="s">
        <v>11741</v>
      </c>
      <c r="E3331" s="137" t="s">
        <v>8366</v>
      </c>
      <c r="F3331" s="139"/>
      <c r="G3331" s="136">
        <v>31552727</v>
      </c>
      <c r="H3331" s="136">
        <v>3</v>
      </c>
      <c r="J3331" s="136" t="s">
        <v>8367</v>
      </c>
    </row>
    <row r="3332" spans="1:10" s="136" customFormat="1" ht="13.6" x14ac:dyDescent="0.2">
      <c r="A3332" s="136" t="s">
        <v>11670</v>
      </c>
      <c r="B3332" s="147">
        <v>22085</v>
      </c>
      <c r="C3332" s="138" t="s">
        <v>11742</v>
      </c>
      <c r="D3332" s="138" t="s">
        <v>11742</v>
      </c>
      <c r="E3332" s="137" t="s">
        <v>8366</v>
      </c>
      <c r="F3332" s="139"/>
      <c r="G3332" s="136">
        <v>34761379</v>
      </c>
      <c r="H3332" s="136">
        <v>3</v>
      </c>
      <c r="J3332" s="136" t="s">
        <v>8367</v>
      </c>
    </row>
    <row r="3333" spans="1:10" s="136" customFormat="1" ht="13.6" x14ac:dyDescent="0.2">
      <c r="A3333" s="136" t="s">
        <v>11670</v>
      </c>
      <c r="B3333" s="147">
        <v>22086</v>
      </c>
      <c r="C3333" s="138" t="s">
        <v>11743</v>
      </c>
      <c r="D3333" s="138" t="s">
        <v>11743</v>
      </c>
      <c r="E3333" s="137" t="s">
        <v>8366</v>
      </c>
      <c r="F3333" s="139"/>
      <c r="G3333" s="136">
        <v>17311452</v>
      </c>
      <c r="H3333" s="136">
        <v>3</v>
      </c>
      <c r="J3333" s="136" t="s">
        <v>8367</v>
      </c>
    </row>
    <row r="3334" spans="1:10" s="136" customFormat="1" ht="13.6" x14ac:dyDescent="0.2">
      <c r="A3334" s="136" t="s">
        <v>11670</v>
      </c>
      <c r="B3334" s="147">
        <v>22087</v>
      </c>
      <c r="C3334" s="138" t="s">
        <v>11744</v>
      </c>
      <c r="D3334" s="138" t="s">
        <v>11744</v>
      </c>
      <c r="E3334" s="137" t="s">
        <v>8366</v>
      </c>
      <c r="F3334" s="139"/>
      <c r="G3334" s="136">
        <v>26528578.000000004</v>
      </c>
      <c r="H3334" s="136">
        <v>3</v>
      </c>
      <c r="J3334" s="136" t="s">
        <v>8367</v>
      </c>
    </row>
    <row r="3335" spans="1:10" s="136" customFormat="1" ht="13.6" x14ac:dyDescent="0.2">
      <c r="A3335" s="136" t="s">
        <v>11670</v>
      </c>
      <c r="B3335" s="147">
        <v>22088</v>
      </c>
      <c r="C3335" s="138" t="s">
        <v>11745</v>
      </c>
      <c r="D3335" s="138" t="s">
        <v>11745</v>
      </c>
      <c r="E3335" s="137" t="s">
        <v>8366</v>
      </c>
      <c r="F3335" s="139"/>
      <c r="G3335" s="136">
        <v>15324697.000000002</v>
      </c>
      <c r="H3335" s="136">
        <v>3</v>
      </c>
      <c r="J3335" s="136" t="s">
        <v>8367</v>
      </c>
    </row>
    <row r="3336" spans="1:10" s="136" customFormat="1" ht="13.6" x14ac:dyDescent="0.2">
      <c r="A3336" s="136" t="s">
        <v>11670</v>
      </c>
      <c r="B3336" s="147">
        <v>22089</v>
      </c>
      <c r="C3336" s="138" t="s">
        <v>11746</v>
      </c>
      <c r="D3336" s="138" t="s">
        <v>11746</v>
      </c>
      <c r="E3336" s="137" t="s">
        <v>8366</v>
      </c>
      <c r="F3336" s="139"/>
      <c r="G3336" s="136">
        <v>37578246</v>
      </c>
      <c r="H3336" s="136">
        <v>3</v>
      </c>
      <c r="J3336" s="136" t="s">
        <v>8367</v>
      </c>
    </row>
    <row r="3337" spans="1:10" s="136" customFormat="1" ht="13.6" x14ac:dyDescent="0.2">
      <c r="A3337" s="136" t="s">
        <v>11670</v>
      </c>
      <c r="B3337" s="147">
        <v>22090</v>
      </c>
      <c r="C3337" s="138" t="s">
        <v>11747</v>
      </c>
      <c r="D3337" s="138" t="s">
        <v>11747</v>
      </c>
      <c r="E3337" s="137" t="s">
        <v>8366</v>
      </c>
      <c r="F3337" s="139"/>
      <c r="G3337" s="136">
        <v>40642208</v>
      </c>
      <c r="H3337" s="136">
        <v>3</v>
      </c>
      <c r="J3337" s="136" t="s">
        <v>8367</v>
      </c>
    </row>
    <row r="3338" spans="1:10" s="136" customFormat="1" ht="13.6" x14ac:dyDescent="0.2">
      <c r="A3338" s="136" t="s">
        <v>11670</v>
      </c>
      <c r="B3338" s="147">
        <v>22094</v>
      </c>
      <c r="C3338" s="138" t="s">
        <v>11748</v>
      </c>
      <c r="D3338" s="138" t="s">
        <v>11748</v>
      </c>
      <c r="E3338" s="137" t="s">
        <v>8366</v>
      </c>
      <c r="F3338" s="139"/>
      <c r="G3338" s="136">
        <v>11498426</v>
      </c>
      <c r="H3338" s="136">
        <v>3</v>
      </c>
      <c r="J3338" s="136" t="s">
        <v>8367</v>
      </c>
    </row>
    <row r="3339" spans="1:10" s="136" customFormat="1" ht="13.6" x14ac:dyDescent="0.2">
      <c r="A3339" s="136" t="s">
        <v>11670</v>
      </c>
      <c r="B3339" s="147">
        <v>22095</v>
      </c>
      <c r="C3339" s="138" t="s">
        <v>11749</v>
      </c>
      <c r="D3339" s="138" t="s">
        <v>11749</v>
      </c>
      <c r="E3339" s="137" t="s">
        <v>8366</v>
      </c>
      <c r="F3339" s="139"/>
      <c r="G3339" s="136">
        <v>26101973</v>
      </c>
      <c r="H3339" s="136">
        <v>3</v>
      </c>
      <c r="J3339" s="136" t="s">
        <v>8367</v>
      </c>
    </row>
    <row r="3340" spans="1:10" s="136" customFormat="1" ht="13.6" x14ac:dyDescent="0.2">
      <c r="A3340" s="136" t="s">
        <v>11670</v>
      </c>
      <c r="B3340" s="147">
        <v>22096</v>
      </c>
      <c r="C3340" s="138" t="s">
        <v>11750</v>
      </c>
      <c r="D3340" s="138" t="s">
        <v>11750</v>
      </c>
      <c r="E3340" s="137" t="s">
        <v>8366</v>
      </c>
      <c r="F3340" s="139"/>
      <c r="G3340" s="136">
        <v>10041554</v>
      </c>
      <c r="H3340" s="136">
        <v>3</v>
      </c>
      <c r="J3340" s="136" t="s">
        <v>8367</v>
      </c>
    </row>
    <row r="3341" spans="1:10" s="136" customFormat="1" ht="13.6" x14ac:dyDescent="0.2">
      <c r="A3341" s="136" t="s">
        <v>11670</v>
      </c>
      <c r="B3341" s="147">
        <v>22099</v>
      </c>
      <c r="C3341" s="138" t="s">
        <v>11751</v>
      </c>
      <c r="D3341" s="138" t="s">
        <v>11751</v>
      </c>
      <c r="E3341" s="137" t="s">
        <v>8366</v>
      </c>
      <c r="F3341" s="139"/>
      <c r="G3341" s="136">
        <v>73004250</v>
      </c>
      <c r="H3341" s="136">
        <v>3</v>
      </c>
      <c r="J3341" s="136" t="s">
        <v>8367</v>
      </c>
    </row>
    <row r="3342" spans="1:10" s="136" customFormat="1" ht="13.6" x14ac:dyDescent="0.2">
      <c r="A3342" s="136" t="s">
        <v>11670</v>
      </c>
      <c r="B3342" s="147">
        <v>22102</v>
      </c>
      <c r="C3342" s="138" t="s">
        <v>11752</v>
      </c>
      <c r="D3342" s="138" t="s">
        <v>11752</v>
      </c>
      <c r="E3342" s="137" t="s">
        <v>8366</v>
      </c>
      <c r="F3342" s="139"/>
      <c r="G3342" s="136">
        <v>15874683</v>
      </c>
      <c r="H3342" s="136">
        <v>3</v>
      </c>
      <c r="J3342" s="136" t="s">
        <v>8367</v>
      </c>
    </row>
    <row r="3343" spans="1:10" s="136" customFormat="1" ht="13.6" x14ac:dyDescent="0.2">
      <c r="A3343" s="136" t="s">
        <v>11670</v>
      </c>
      <c r="B3343" s="147">
        <v>22103</v>
      </c>
      <c r="C3343" s="138" t="s">
        <v>11753</v>
      </c>
      <c r="D3343" s="138" t="s">
        <v>11753</v>
      </c>
      <c r="E3343" s="137" t="s">
        <v>8366</v>
      </c>
      <c r="F3343" s="139"/>
      <c r="G3343" s="136">
        <v>50488500</v>
      </c>
      <c r="H3343" s="136">
        <v>3</v>
      </c>
      <c r="J3343" s="136" t="s">
        <v>8367</v>
      </c>
    </row>
    <row r="3344" spans="1:10" s="136" customFormat="1" ht="13.6" x14ac:dyDescent="0.2">
      <c r="A3344" s="136" t="s">
        <v>11670</v>
      </c>
      <c r="B3344" s="147">
        <v>22105</v>
      </c>
      <c r="C3344" s="138" t="s">
        <v>11754</v>
      </c>
      <c r="D3344" s="138" t="s">
        <v>11754</v>
      </c>
      <c r="E3344" s="137" t="s">
        <v>8366</v>
      </c>
      <c r="F3344" s="139"/>
      <c r="G3344" s="136">
        <v>88713536</v>
      </c>
      <c r="H3344" s="136">
        <v>3</v>
      </c>
      <c r="J3344" s="136" t="s">
        <v>8367</v>
      </c>
    </row>
    <row r="3345" spans="1:10" s="136" customFormat="1" ht="13.6" x14ac:dyDescent="0.2">
      <c r="A3345" s="136" t="s">
        <v>11670</v>
      </c>
      <c r="B3345" s="147">
        <v>22106</v>
      </c>
      <c r="C3345" s="138" t="s">
        <v>11755</v>
      </c>
      <c r="D3345" s="138" t="s">
        <v>11755</v>
      </c>
      <c r="E3345" s="137" t="s">
        <v>8366</v>
      </c>
      <c r="F3345" s="139"/>
      <c r="G3345" s="136">
        <v>28756900</v>
      </c>
      <c r="H3345" s="136">
        <v>3</v>
      </c>
      <c r="J3345" s="136" t="s">
        <v>8367</v>
      </c>
    </row>
    <row r="3346" spans="1:10" s="136" customFormat="1" ht="13.6" x14ac:dyDescent="0.2">
      <c r="A3346" s="136" t="s">
        <v>11670</v>
      </c>
      <c r="B3346" s="147">
        <v>22107</v>
      </c>
      <c r="C3346" s="138" t="s">
        <v>11756</v>
      </c>
      <c r="D3346" s="138" t="s">
        <v>11756</v>
      </c>
      <c r="E3346" s="137" t="s">
        <v>8366</v>
      </c>
      <c r="F3346" s="139"/>
      <c r="G3346" s="136">
        <v>187104251</v>
      </c>
      <c r="H3346" s="136">
        <v>3</v>
      </c>
      <c r="J3346" s="136" t="s">
        <v>8367</v>
      </c>
    </row>
    <row r="3347" spans="1:10" s="136" customFormat="1" ht="13.6" x14ac:dyDescent="0.2">
      <c r="A3347" s="136" t="s">
        <v>11670</v>
      </c>
      <c r="B3347" s="147">
        <v>22109</v>
      </c>
      <c r="C3347" s="138" t="s">
        <v>11757</v>
      </c>
      <c r="D3347" s="138" t="s">
        <v>11757</v>
      </c>
      <c r="E3347" s="137" t="s">
        <v>8366</v>
      </c>
      <c r="F3347" s="139"/>
      <c r="G3347" s="136">
        <v>170064281</v>
      </c>
      <c r="H3347" s="136">
        <v>3</v>
      </c>
      <c r="J3347" s="136" t="s">
        <v>8367</v>
      </c>
    </row>
    <row r="3348" spans="1:10" s="136" customFormat="1" ht="13.6" x14ac:dyDescent="0.2">
      <c r="A3348" s="136" t="s">
        <v>11670</v>
      </c>
      <c r="B3348" s="147">
        <v>22110</v>
      </c>
      <c r="C3348" s="138" t="s">
        <v>11758</v>
      </c>
      <c r="D3348" s="138" t="s">
        <v>11758</v>
      </c>
      <c r="E3348" s="137" t="s">
        <v>8366</v>
      </c>
      <c r="F3348" s="139"/>
      <c r="G3348" s="136">
        <v>51761500</v>
      </c>
      <c r="H3348" s="136">
        <v>3</v>
      </c>
      <c r="J3348" s="136" t="s">
        <v>8367</v>
      </c>
    </row>
    <row r="3349" spans="1:10" s="136" customFormat="1" ht="13.6" x14ac:dyDescent="0.2">
      <c r="A3349" s="136" t="s">
        <v>11670</v>
      </c>
      <c r="B3349" s="147">
        <v>22111</v>
      </c>
      <c r="C3349" s="138" t="s">
        <v>11759</v>
      </c>
      <c r="D3349" s="138" t="s">
        <v>11759</v>
      </c>
      <c r="E3349" s="137" t="s">
        <v>8366</v>
      </c>
      <c r="F3349" s="139"/>
      <c r="G3349" s="136">
        <v>106245594</v>
      </c>
      <c r="H3349" s="136">
        <v>3</v>
      </c>
      <c r="J3349" s="136" t="s">
        <v>8367</v>
      </c>
    </row>
    <row r="3350" spans="1:10" s="136" customFormat="1" ht="13.6" x14ac:dyDescent="0.2">
      <c r="A3350" s="136" t="s">
        <v>11670</v>
      </c>
      <c r="B3350" s="147">
        <v>22112</v>
      </c>
      <c r="C3350" s="138" t="s">
        <v>11760</v>
      </c>
      <c r="D3350" s="138" t="s">
        <v>11760</v>
      </c>
      <c r="E3350" s="137" t="s">
        <v>8366</v>
      </c>
      <c r="F3350" s="139"/>
      <c r="G3350" s="136">
        <v>437808100</v>
      </c>
      <c r="H3350" s="136">
        <v>2</v>
      </c>
      <c r="J3350" s="136" t="s">
        <v>8367</v>
      </c>
    </row>
    <row r="3351" spans="1:10" s="136" customFormat="1" ht="13.6" x14ac:dyDescent="0.2">
      <c r="A3351" s="136" t="s">
        <v>11670</v>
      </c>
      <c r="B3351" s="147">
        <v>22113</v>
      </c>
      <c r="C3351" s="138" t="s">
        <v>11761</v>
      </c>
      <c r="D3351" s="138" t="s">
        <v>11761</v>
      </c>
      <c r="E3351" s="137" t="s">
        <v>8366</v>
      </c>
      <c r="F3351" s="139"/>
      <c r="G3351" s="136">
        <v>218848689</v>
      </c>
      <c r="H3351" s="136">
        <v>3</v>
      </c>
      <c r="J3351" s="136" t="s">
        <v>8367</v>
      </c>
    </row>
    <row r="3352" spans="1:10" s="136" customFormat="1" ht="13.6" x14ac:dyDescent="0.2">
      <c r="A3352" s="136" t="s">
        <v>11670</v>
      </c>
      <c r="B3352" s="147">
        <v>22114</v>
      </c>
      <c r="C3352" s="138" t="s">
        <v>11762</v>
      </c>
      <c r="D3352" s="138" t="s">
        <v>11762</v>
      </c>
      <c r="E3352" s="137" t="s">
        <v>8366</v>
      </c>
      <c r="F3352" s="139"/>
      <c r="G3352" s="136">
        <v>75896607</v>
      </c>
      <c r="H3352" s="136">
        <v>3</v>
      </c>
      <c r="J3352" s="136" t="s">
        <v>8367</v>
      </c>
    </row>
    <row r="3353" spans="1:10" s="136" customFormat="1" ht="13.6" x14ac:dyDescent="0.2">
      <c r="A3353" s="136" t="s">
        <v>11670</v>
      </c>
      <c r="B3353" s="147">
        <v>22115</v>
      </c>
      <c r="C3353" s="138" t="s">
        <v>11763</v>
      </c>
      <c r="D3353" s="138" t="s">
        <v>11763</v>
      </c>
      <c r="E3353" s="137" t="s">
        <v>8366</v>
      </c>
      <c r="F3353" s="139"/>
      <c r="G3353" s="136">
        <v>63773623</v>
      </c>
      <c r="H3353" s="136">
        <v>3</v>
      </c>
      <c r="J3353" s="136" t="s">
        <v>8367</v>
      </c>
    </row>
    <row r="3354" spans="1:10" s="136" customFormat="1" ht="13.6" x14ac:dyDescent="0.2">
      <c r="A3354" s="136" t="s">
        <v>11670</v>
      </c>
      <c r="B3354" s="147">
        <v>22116</v>
      </c>
      <c r="C3354" s="138" t="s">
        <v>11764</v>
      </c>
      <c r="D3354" s="138" t="s">
        <v>11764</v>
      </c>
      <c r="E3354" s="137" t="s">
        <v>8366</v>
      </c>
      <c r="F3354" s="139"/>
      <c r="G3354" s="136">
        <v>123978961.99999999</v>
      </c>
      <c r="H3354" s="136">
        <v>3</v>
      </c>
      <c r="J3354" s="136" t="s">
        <v>8367</v>
      </c>
    </row>
    <row r="3355" spans="1:10" s="136" customFormat="1" ht="13.6" x14ac:dyDescent="0.2">
      <c r="A3355" s="136" t="s">
        <v>11670</v>
      </c>
      <c r="B3355" s="147">
        <v>22117</v>
      </c>
      <c r="C3355" s="138" t="s">
        <v>11765</v>
      </c>
      <c r="D3355" s="138" t="s">
        <v>11765</v>
      </c>
      <c r="E3355" s="137" t="s">
        <v>8366</v>
      </c>
      <c r="F3355" s="139"/>
      <c r="G3355" s="136">
        <v>299785633</v>
      </c>
      <c r="H3355" s="136">
        <v>3</v>
      </c>
      <c r="J3355" s="136" t="s">
        <v>8367</v>
      </c>
    </row>
    <row r="3356" spans="1:10" s="136" customFormat="1" ht="13.6" x14ac:dyDescent="0.2">
      <c r="A3356" s="136" t="s">
        <v>11670</v>
      </c>
      <c r="B3356" s="147">
        <v>22119</v>
      </c>
      <c r="C3356" s="138" t="s">
        <v>11766</v>
      </c>
      <c r="D3356" s="138" t="s">
        <v>11766</v>
      </c>
      <c r="E3356" s="137" t="s">
        <v>8366</v>
      </c>
      <c r="F3356" s="139"/>
      <c r="G3356" s="136">
        <v>191972504.99999997</v>
      </c>
      <c r="H3356" s="136">
        <v>3</v>
      </c>
      <c r="J3356" s="136" t="s">
        <v>8367</v>
      </c>
    </row>
    <row r="3357" spans="1:10" s="136" customFormat="1" ht="13.6" x14ac:dyDescent="0.2">
      <c r="A3357" s="136" t="s">
        <v>11670</v>
      </c>
      <c r="B3357" s="147">
        <v>22122</v>
      </c>
      <c r="C3357" s="138" t="s">
        <v>11767</v>
      </c>
      <c r="D3357" s="138" t="s">
        <v>11767</v>
      </c>
      <c r="E3357" s="137" t="s">
        <v>8366</v>
      </c>
      <c r="F3357" s="139"/>
      <c r="G3357" s="136">
        <v>12452534</v>
      </c>
      <c r="H3357" s="136">
        <v>3</v>
      </c>
      <c r="J3357" s="136" t="s">
        <v>8367</v>
      </c>
    </row>
    <row r="3358" spans="1:10" s="136" customFormat="1" ht="13.6" x14ac:dyDescent="0.2">
      <c r="A3358" s="136" t="s">
        <v>11670</v>
      </c>
      <c r="B3358" s="147">
        <v>22124</v>
      </c>
      <c r="C3358" s="138" t="s">
        <v>11768</v>
      </c>
      <c r="D3358" s="138" t="s">
        <v>11768</v>
      </c>
      <c r="E3358" s="137" t="s">
        <v>8366</v>
      </c>
      <c r="F3358" s="139"/>
      <c r="G3358" s="136">
        <v>86717547</v>
      </c>
      <c r="H3358" s="136">
        <v>3</v>
      </c>
      <c r="J3358" s="136" t="s">
        <v>8367</v>
      </c>
    </row>
    <row r="3359" spans="1:10" s="136" customFormat="1" ht="13.6" x14ac:dyDescent="0.2">
      <c r="A3359" s="136" t="s">
        <v>11670</v>
      </c>
      <c r="B3359" s="147">
        <v>22125</v>
      </c>
      <c r="C3359" s="138" t="s">
        <v>11769</v>
      </c>
      <c r="D3359" s="138" t="s">
        <v>11769</v>
      </c>
      <c r="E3359" s="137" t="s">
        <v>8366</v>
      </c>
      <c r="F3359" s="139"/>
      <c r="G3359" s="136">
        <v>161043005</v>
      </c>
      <c r="H3359" s="136">
        <v>2</v>
      </c>
      <c r="J3359" s="136" t="s">
        <v>8367</v>
      </c>
    </row>
    <row r="3360" spans="1:10" s="136" customFormat="1" ht="13.6" x14ac:dyDescent="0.2">
      <c r="A3360" s="136" t="s">
        <v>11670</v>
      </c>
      <c r="B3360" s="147">
        <v>22126</v>
      </c>
      <c r="C3360" s="138" t="s">
        <v>11770</v>
      </c>
      <c r="D3360" s="138" t="s">
        <v>11770</v>
      </c>
      <c r="E3360" s="137" t="s">
        <v>8366</v>
      </c>
      <c r="F3360" s="139"/>
      <c r="G3360" s="136">
        <v>14937724</v>
      </c>
      <c r="H3360" s="136">
        <v>3</v>
      </c>
      <c r="J3360" s="136" t="s">
        <v>8367</v>
      </c>
    </row>
    <row r="3361" spans="1:10" s="136" customFormat="1" ht="13.6" x14ac:dyDescent="0.2">
      <c r="A3361" s="136" t="s">
        <v>11670</v>
      </c>
      <c r="B3361" s="147">
        <v>22127</v>
      </c>
      <c r="C3361" s="138" t="s">
        <v>11771</v>
      </c>
      <c r="D3361" s="138" t="s">
        <v>11771</v>
      </c>
      <c r="E3361" s="137" t="s">
        <v>8366</v>
      </c>
      <c r="F3361" s="139"/>
      <c r="G3361" s="136">
        <v>19167726</v>
      </c>
      <c r="H3361" s="136">
        <v>3</v>
      </c>
      <c r="J3361" s="136" t="s">
        <v>8367</v>
      </c>
    </row>
    <row r="3362" spans="1:10" s="136" customFormat="1" ht="13.6" x14ac:dyDescent="0.2">
      <c r="A3362" s="136" t="s">
        <v>11670</v>
      </c>
      <c r="B3362" s="147">
        <v>22128</v>
      </c>
      <c r="C3362" s="138" t="s">
        <v>11772</v>
      </c>
      <c r="D3362" s="138" t="s">
        <v>11772</v>
      </c>
      <c r="E3362" s="137" t="s">
        <v>8366</v>
      </c>
      <c r="F3362" s="139"/>
      <c r="G3362" s="136">
        <v>63724004.000000007</v>
      </c>
      <c r="H3362" s="136">
        <v>3</v>
      </c>
      <c r="J3362" s="136" t="s">
        <v>8367</v>
      </c>
    </row>
    <row r="3363" spans="1:10" s="136" customFormat="1" ht="13.6" x14ac:dyDescent="0.2">
      <c r="A3363" s="136" t="s">
        <v>11670</v>
      </c>
      <c r="B3363" s="147">
        <v>22129</v>
      </c>
      <c r="C3363" s="138" t="s">
        <v>11773</v>
      </c>
      <c r="D3363" s="138" t="s">
        <v>11773</v>
      </c>
      <c r="E3363" s="137" t="s">
        <v>8366</v>
      </c>
      <c r="F3363" s="139"/>
      <c r="G3363" s="136">
        <v>118530210</v>
      </c>
      <c r="H3363" s="136">
        <v>3</v>
      </c>
      <c r="J3363" s="136" t="s">
        <v>8367</v>
      </c>
    </row>
    <row r="3364" spans="1:10" s="136" customFormat="1" ht="13.6" x14ac:dyDescent="0.2">
      <c r="A3364" s="136" t="s">
        <v>11670</v>
      </c>
      <c r="B3364" s="147">
        <v>22130</v>
      </c>
      <c r="C3364" s="138" t="s">
        <v>11774</v>
      </c>
      <c r="D3364" s="138" t="s">
        <v>11774</v>
      </c>
      <c r="E3364" s="137" t="s">
        <v>8366</v>
      </c>
      <c r="F3364" s="139"/>
      <c r="G3364" s="136">
        <v>406339712</v>
      </c>
      <c r="H3364" s="136">
        <v>2</v>
      </c>
      <c r="J3364" s="136" t="s">
        <v>8367</v>
      </c>
    </row>
    <row r="3365" spans="1:10" s="136" customFormat="1" ht="13.6" x14ac:dyDescent="0.2">
      <c r="A3365" s="136" t="s">
        <v>11670</v>
      </c>
      <c r="B3365" s="147">
        <v>22131</v>
      </c>
      <c r="C3365" s="138" t="s">
        <v>11775</v>
      </c>
      <c r="D3365" s="138" t="s">
        <v>11775</v>
      </c>
      <c r="E3365" s="137" t="s">
        <v>8366</v>
      </c>
      <c r="F3365" s="139"/>
      <c r="G3365" s="136">
        <v>8904673</v>
      </c>
      <c r="H3365" s="136">
        <v>3</v>
      </c>
      <c r="J3365" s="136" t="s">
        <v>8367</v>
      </c>
    </row>
    <row r="3366" spans="1:10" s="136" customFormat="1" ht="13.6" x14ac:dyDescent="0.2">
      <c r="A3366" s="136" t="s">
        <v>11670</v>
      </c>
      <c r="B3366" s="147">
        <v>22133</v>
      </c>
      <c r="C3366" s="138" t="s">
        <v>11776</v>
      </c>
      <c r="D3366" s="138" t="s">
        <v>11776</v>
      </c>
      <c r="E3366" s="137" t="s">
        <v>8366</v>
      </c>
      <c r="F3366" s="139"/>
      <c r="G3366" s="136">
        <v>17846549</v>
      </c>
      <c r="H3366" s="136">
        <v>3</v>
      </c>
      <c r="J3366" s="136" t="s">
        <v>8367</v>
      </c>
    </row>
    <row r="3367" spans="1:10" s="136" customFormat="1" ht="13.6" x14ac:dyDescent="0.2">
      <c r="A3367" s="136" t="s">
        <v>11670</v>
      </c>
      <c r="B3367" s="147">
        <v>22135</v>
      </c>
      <c r="C3367" s="138" t="s">
        <v>11777</v>
      </c>
      <c r="D3367" s="138" t="s">
        <v>11777</v>
      </c>
      <c r="E3367" s="137" t="s">
        <v>8366</v>
      </c>
      <c r="F3367" s="139"/>
      <c r="G3367" s="136">
        <v>36472471</v>
      </c>
      <c r="H3367" s="136">
        <v>3</v>
      </c>
      <c r="J3367" s="136" t="s">
        <v>8367</v>
      </c>
    </row>
    <row r="3368" spans="1:10" s="136" customFormat="1" ht="13.6" x14ac:dyDescent="0.2">
      <c r="A3368" s="136" t="s">
        <v>11670</v>
      </c>
      <c r="B3368" s="147">
        <v>22136</v>
      </c>
      <c r="C3368" s="138" t="s">
        <v>11778</v>
      </c>
      <c r="D3368" s="138" t="s">
        <v>11778</v>
      </c>
      <c r="E3368" s="137" t="s">
        <v>8366</v>
      </c>
      <c r="F3368" s="139"/>
      <c r="G3368" s="136">
        <v>88192419.000000015</v>
      </c>
      <c r="H3368" s="136">
        <v>3</v>
      </c>
      <c r="J3368" s="136" t="s">
        <v>8367</v>
      </c>
    </row>
    <row r="3369" spans="1:10" s="136" customFormat="1" ht="13.6" x14ac:dyDescent="0.2">
      <c r="A3369" s="136" t="s">
        <v>11670</v>
      </c>
      <c r="B3369" s="147">
        <v>22137</v>
      </c>
      <c r="C3369" s="138" t="s">
        <v>11779</v>
      </c>
      <c r="D3369" s="138" t="s">
        <v>11779</v>
      </c>
      <c r="E3369" s="137" t="s">
        <v>8366</v>
      </c>
      <c r="F3369" s="139"/>
      <c r="G3369" s="136">
        <v>183695807</v>
      </c>
      <c r="H3369" s="136">
        <v>3</v>
      </c>
      <c r="J3369" s="136" t="s">
        <v>8367</v>
      </c>
    </row>
    <row r="3370" spans="1:10" s="136" customFormat="1" ht="13.6" x14ac:dyDescent="0.2">
      <c r="A3370" s="136" t="s">
        <v>11670</v>
      </c>
      <c r="B3370" s="147">
        <v>22139</v>
      </c>
      <c r="C3370" s="138" t="s">
        <v>11780</v>
      </c>
      <c r="D3370" s="138" t="s">
        <v>11780</v>
      </c>
      <c r="E3370" s="137" t="s">
        <v>8366</v>
      </c>
      <c r="F3370" s="139"/>
      <c r="G3370" s="136">
        <v>11315053</v>
      </c>
      <c r="H3370" s="136">
        <v>3</v>
      </c>
      <c r="J3370" s="136" t="s">
        <v>8367</v>
      </c>
    </row>
    <row r="3371" spans="1:10" s="136" customFormat="1" ht="13.6" x14ac:dyDescent="0.2">
      <c r="A3371" s="136" t="s">
        <v>11670</v>
      </c>
      <c r="B3371" s="147">
        <v>22141</v>
      </c>
      <c r="C3371" s="138" t="s">
        <v>11781</v>
      </c>
      <c r="D3371" s="138" t="s">
        <v>11781</v>
      </c>
      <c r="E3371" s="137" t="s">
        <v>8366</v>
      </c>
      <c r="F3371" s="139"/>
      <c r="G3371" s="136">
        <v>27332021</v>
      </c>
      <c r="H3371" s="136">
        <v>3</v>
      </c>
      <c r="J3371" s="136" t="s">
        <v>8367</v>
      </c>
    </row>
    <row r="3372" spans="1:10" s="136" customFormat="1" ht="13.6" x14ac:dyDescent="0.2">
      <c r="A3372" s="136" t="s">
        <v>11670</v>
      </c>
      <c r="B3372" s="147">
        <v>22142</v>
      </c>
      <c r="C3372" s="138" t="s">
        <v>11782</v>
      </c>
      <c r="D3372" s="138" t="s">
        <v>11782</v>
      </c>
      <c r="E3372" s="137" t="s">
        <v>8366</v>
      </c>
      <c r="F3372" s="139"/>
      <c r="G3372" s="136">
        <v>31870796</v>
      </c>
      <c r="H3372" s="136">
        <v>3</v>
      </c>
      <c r="J3372" s="136" t="s">
        <v>8367</v>
      </c>
    </row>
    <row r="3373" spans="1:10" s="136" customFormat="1" ht="13.6" x14ac:dyDescent="0.2">
      <c r="A3373" s="136" t="s">
        <v>11670</v>
      </c>
      <c r="B3373" s="147">
        <v>22143</v>
      </c>
      <c r="C3373" s="138" t="s">
        <v>11783</v>
      </c>
      <c r="D3373" s="138" t="s">
        <v>11783</v>
      </c>
      <c r="E3373" s="137" t="s">
        <v>8366</v>
      </c>
      <c r="F3373" s="139"/>
      <c r="G3373" s="136">
        <v>81746779</v>
      </c>
      <c r="H3373" s="136">
        <v>3</v>
      </c>
      <c r="J3373" s="136" t="s">
        <v>8367</v>
      </c>
    </row>
    <row r="3374" spans="1:10" s="136" customFormat="1" ht="13.6" x14ac:dyDescent="0.2">
      <c r="A3374" s="136" t="s">
        <v>11670</v>
      </c>
      <c r="B3374" s="147">
        <v>22144</v>
      </c>
      <c r="C3374" s="138" t="s">
        <v>11784</v>
      </c>
      <c r="D3374" s="138" t="s">
        <v>11784</v>
      </c>
      <c r="E3374" s="137" t="s">
        <v>8366</v>
      </c>
      <c r="F3374" s="139"/>
      <c r="G3374" s="136">
        <v>45290305</v>
      </c>
      <c r="H3374" s="136">
        <v>3</v>
      </c>
      <c r="J3374" s="136" t="s">
        <v>8367</v>
      </c>
    </row>
    <row r="3375" spans="1:10" s="136" customFormat="1" ht="13.6" x14ac:dyDescent="0.2">
      <c r="A3375" s="136" t="s">
        <v>11670</v>
      </c>
      <c r="B3375" s="147">
        <v>22149</v>
      </c>
      <c r="C3375" s="138" t="s">
        <v>11785</v>
      </c>
      <c r="D3375" s="138" t="s">
        <v>11785</v>
      </c>
      <c r="E3375" s="137" t="s">
        <v>8366</v>
      </c>
      <c r="F3375" s="139"/>
      <c r="G3375" s="136">
        <v>74417952</v>
      </c>
      <c r="H3375" s="136">
        <v>3</v>
      </c>
      <c r="J3375" s="136" t="s">
        <v>8367</v>
      </c>
    </row>
    <row r="3376" spans="1:10" s="136" customFormat="1" ht="13.6" x14ac:dyDescent="0.2">
      <c r="A3376" s="136" t="s">
        <v>11670</v>
      </c>
      <c r="B3376" s="147">
        <v>22150</v>
      </c>
      <c r="C3376" s="138" t="s">
        <v>11786</v>
      </c>
      <c r="D3376" s="138" t="s">
        <v>11786</v>
      </c>
      <c r="E3376" s="137" t="s">
        <v>8366</v>
      </c>
      <c r="F3376" s="139"/>
      <c r="G3376" s="136">
        <v>169283967</v>
      </c>
      <c r="H3376" s="136">
        <v>3</v>
      </c>
      <c r="J3376" s="136" t="s">
        <v>8367</v>
      </c>
    </row>
    <row r="3377" spans="1:10" s="136" customFormat="1" ht="13.6" x14ac:dyDescent="0.2">
      <c r="A3377" s="136" t="s">
        <v>11670</v>
      </c>
      <c r="B3377" s="147">
        <v>22151</v>
      </c>
      <c r="C3377" s="138" t="s">
        <v>11787</v>
      </c>
      <c r="D3377" s="138" t="s">
        <v>11787</v>
      </c>
      <c r="E3377" s="137" t="s">
        <v>8366</v>
      </c>
      <c r="F3377" s="139"/>
      <c r="G3377" s="136">
        <v>40247912</v>
      </c>
      <c r="H3377" s="136">
        <v>3</v>
      </c>
      <c r="J3377" s="136" t="s">
        <v>8367</v>
      </c>
    </row>
    <row r="3378" spans="1:10" s="136" customFormat="1" ht="13.6" x14ac:dyDescent="0.2">
      <c r="A3378" s="136" t="s">
        <v>11670</v>
      </c>
      <c r="B3378" s="147">
        <v>22155</v>
      </c>
      <c r="C3378" s="138" t="s">
        <v>11788</v>
      </c>
      <c r="D3378" s="138" t="s">
        <v>11788</v>
      </c>
      <c r="E3378" s="137" t="s">
        <v>8366</v>
      </c>
      <c r="F3378" s="139"/>
      <c r="G3378" s="136">
        <v>62597685</v>
      </c>
      <c r="H3378" s="136">
        <v>3</v>
      </c>
      <c r="J3378" s="136" t="s">
        <v>8367</v>
      </c>
    </row>
    <row r="3379" spans="1:10" s="136" customFormat="1" ht="13.6" x14ac:dyDescent="0.2">
      <c r="A3379" s="136" t="s">
        <v>11670</v>
      </c>
      <c r="B3379" s="147">
        <v>22156</v>
      </c>
      <c r="C3379" s="138" t="s">
        <v>11789</v>
      </c>
      <c r="D3379" s="138" t="s">
        <v>11789</v>
      </c>
      <c r="E3379" s="137" t="s">
        <v>8366</v>
      </c>
      <c r="F3379" s="139"/>
      <c r="G3379" s="136">
        <v>29164411</v>
      </c>
      <c r="H3379" s="136">
        <v>3</v>
      </c>
      <c r="J3379" s="136" t="s">
        <v>8367</v>
      </c>
    </row>
    <row r="3380" spans="1:10" s="136" customFormat="1" ht="13.6" x14ac:dyDescent="0.2">
      <c r="A3380" s="136" t="s">
        <v>11670</v>
      </c>
      <c r="B3380" s="147">
        <v>22157</v>
      </c>
      <c r="C3380" s="138" t="s">
        <v>11790</v>
      </c>
      <c r="D3380" s="138" t="s">
        <v>11790</v>
      </c>
      <c r="E3380" s="137" t="s">
        <v>8366</v>
      </c>
      <c r="F3380" s="139"/>
      <c r="G3380" s="136">
        <v>174195128</v>
      </c>
      <c r="H3380" s="136">
        <v>3</v>
      </c>
      <c r="J3380" s="136" t="s">
        <v>8367</v>
      </c>
    </row>
    <row r="3381" spans="1:10" s="136" customFormat="1" ht="13.6" x14ac:dyDescent="0.2">
      <c r="A3381" s="136" t="s">
        <v>11670</v>
      </c>
      <c r="B3381" s="147">
        <v>22158</v>
      </c>
      <c r="C3381" s="138" t="s">
        <v>11791</v>
      </c>
      <c r="D3381" s="138" t="s">
        <v>11791</v>
      </c>
      <c r="E3381" s="137" t="s">
        <v>8366</v>
      </c>
      <c r="F3381" s="139"/>
      <c r="G3381" s="136">
        <v>155022476</v>
      </c>
      <c r="H3381" s="136">
        <v>2</v>
      </c>
      <c r="J3381" s="136" t="s">
        <v>8367</v>
      </c>
    </row>
    <row r="3382" spans="1:10" s="136" customFormat="1" ht="13.6" x14ac:dyDescent="0.2">
      <c r="A3382" s="136" t="s">
        <v>11670</v>
      </c>
      <c r="B3382" s="147">
        <v>22160</v>
      </c>
      <c r="C3382" s="138" t="s">
        <v>11792</v>
      </c>
      <c r="D3382" s="138" t="s">
        <v>11792</v>
      </c>
      <c r="E3382" s="137" t="s">
        <v>8366</v>
      </c>
      <c r="F3382" s="139"/>
      <c r="G3382" s="136">
        <v>47317547.000000007</v>
      </c>
      <c r="H3382" s="136">
        <v>3</v>
      </c>
      <c r="J3382" s="136" t="s">
        <v>8367</v>
      </c>
    </row>
    <row r="3383" spans="1:10" s="136" customFormat="1" ht="13.6" x14ac:dyDescent="0.2">
      <c r="A3383" s="136" t="s">
        <v>11670</v>
      </c>
      <c r="B3383" s="147">
        <v>22162</v>
      </c>
      <c r="C3383" s="138" t="s">
        <v>11793</v>
      </c>
      <c r="D3383" s="138" t="s">
        <v>11793</v>
      </c>
      <c r="E3383" s="137" t="s">
        <v>8366</v>
      </c>
      <c r="F3383" s="139"/>
      <c r="G3383" s="136">
        <v>20082179</v>
      </c>
      <c r="H3383" s="136">
        <v>3</v>
      </c>
      <c r="J3383" s="136" t="s">
        <v>8367</v>
      </c>
    </row>
    <row r="3384" spans="1:10" s="136" customFormat="1" ht="13.6" x14ac:dyDescent="0.2">
      <c r="A3384" s="136" t="s">
        <v>11670</v>
      </c>
      <c r="B3384" s="147">
        <v>22163</v>
      </c>
      <c r="C3384" s="138" t="s">
        <v>11794</v>
      </c>
      <c r="D3384" s="138" t="s">
        <v>11794</v>
      </c>
      <c r="E3384" s="137" t="s">
        <v>8366</v>
      </c>
      <c r="F3384" s="139"/>
      <c r="G3384" s="136">
        <v>147239568</v>
      </c>
      <c r="H3384" s="136">
        <v>3</v>
      </c>
      <c r="J3384" s="136" t="s">
        <v>8367</v>
      </c>
    </row>
    <row r="3385" spans="1:10" s="136" customFormat="1" ht="13.6" x14ac:dyDescent="0.2">
      <c r="A3385" s="136" t="s">
        <v>11670</v>
      </c>
      <c r="B3385" s="147">
        <v>22164</v>
      </c>
      <c r="C3385" s="138" t="s">
        <v>11795</v>
      </c>
      <c r="D3385" s="138" t="s">
        <v>11795</v>
      </c>
      <c r="E3385" s="137" t="s">
        <v>8366</v>
      </c>
      <c r="F3385" s="139"/>
      <c r="G3385" s="136">
        <v>15891659</v>
      </c>
      <c r="H3385" s="136">
        <v>3</v>
      </c>
      <c r="J3385" s="136" t="s">
        <v>8367</v>
      </c>
    </row>
    <row r="3386" spans="1:10" s="136" customFormat="1" ht="13.6" x14ac:dyDescent="0.2">
      <c r="A3386" s="136" t="s">
        <v>11670</v>
      </c>
      <c r="B3386" s="147">
        <v>22165</v>
      </c>
      <c r="C3386" s="138" t="s">
        <v>11796</v>
      </c>
      <c r="D3386" s="138" t="s">
        <v>11796</v>
      </c>
      <c r="E3386" s="137" t="s">
        <v>8366</v>
      </c>
      <c r="F3386" s="139"/>
      <c r="G3386" s="136">
        <v>136957852</v>
      </c>
      <c r="H3386" s="136">
        <v>3</v>
      </c>
      <c r="J3386" s="136" t="s">
        <v>8367</v>
      </c>
    </row>
    <row r="3387" spans="1:10" s="136" customFormat="1" ht="13.6" x14ac:dyDescent="0.2">
      <c r="A3387" s="136" t="s">
        <v>11670</v>
      </c>
      <c r="B3387" s="147">
        <v>22167</v>
      </c>
      <c r="C3387" s="138" t="s">
        <v>11797</v>
      </c>
      <c r="D3387" s="138" t="s">
        <v>11797</v>
      </c>
      <c r="E3387" s="137" t="s">
        <v>8366</v>
      </c>
      <c r="F3387" s="139"/>
      <c r="G3387" s="136">
        <v>27655609</v>
      </c>
      <c r="H3387" s="136">
        <v>3</v>
      </c>
      <c r="J3387" s="136" t="s">
        <v>8367</v>
      </c>
    </row>
    <row r="3388" spans="1:10" s="136" customFormat="1" ht="13.6" x14ac:dyDescent="0.2">
      <c r="A3388" s="136" t="s">
        <v>11670</v>
      </c>
      <c r="B3388" s="147">
        <v>22168</v>
      </c>
      <c r="C3388" s="138" t="s">
        <v>11798</v>
      </c>
      <c r="D3388" s="138" t="s">
        <v>11798</v>
      </c>
      <c r="E3388" s="137" t="s">
        <v>8366</v>
      </c>
      <c r="F3388" s="139"/>
      <c r="G3388" s="136">
        <v>14401840</v>
      </c>
      <c r="H3388" s="136">
        <v>3</v>
      </c>
      <c r="J3388" s="136" t="s">
        <v>8367</v>
      </c>
    </row>
    <row r="3389" spans="1:10" s="136" customFormat="1" ht="13.6" x14ac:dyDescent="0.2">
      <c r="A3389" s="136" t="s">
        <v>11670</v>
      </c>
      <c r="B3389" s="147">
        <v>22170</v>
      </c>
      <c r="C3389" s="138" t="s">
        <v>11799</v>
      </c>
      <c r="D3389" s="138" t="s">
        <v>11799</v>
      </c>
      <c r="E3389" s="137" t="s">
        <v>8366</v>
      </c>
      <c r="F3389" s="139"/>
      <c r="G3389" s="136">
        <v>95904794</v>
      </c>
      <c r="H3389" s="136">
        <v>3</v>
      </c>
      <c r="J3389" s="136" t="s">
        <v>8367</v>
      </c>
    </row>
    <row r="3390" spans="1:10" s="136" customFormat="1" ht="13.6" x14ac:dyDescent="0.2">
      <c r="A3390" s="136" t="s">
        <v>11670</v>
      </c>
      <c r="B3390" s="147">
        <v>22172</v>
      </c>
      <c r="C3390" s="138" t="s">
        <v>11800</v>
      </c>
      <c r="D3390" s="138" t="s">
        <v>11800</v>
      </c>
      <c r="E3390" s="137" t="s">
        <v>8366</v>
      </c>
      <c r="F3390" s="139"/>
      <c r="G3390" s="136">
        <v>156697036</v>
      </c>
      <c r="H3390" s="136">
        <v>3</v>
      </c>
      <c r="J3390" s="136" t="s">
        <v>8367</v>
      </c>
    </row>
    <row r="3391" spans="1:10" s="136" customFormat="1" ht="13.6" x14ac:dyDescent="0.2">
      <c r="A3391" s="136" t="s">
        <v>11670</v>
      </c>
      <c r="B3391" s="147">
        <v>22173</v>
      </c>
      <c r="C3391" s="138" t="s">
        <v>11801</v>
      </c>
      <c r="D3391" s="138" t="s">
        <v>11801</v>
      </c>
      <c r="E3391" s="137" t="s">
        <v>8366</v>
      </c>
      <c r="F3391" s="139"/>
      <c r="G3391" s="136">
        <v>217869901</v>
      </c>
      <c r="H3391" s="136">
        <v>3</v>
      </c>
      <c r="J3391" s="136" t="s">
        <v>8367</v>
      </c>
    </row>
    <row r="3392" spans="1:10" s="136" customFormat="1" ht="13.6" x14ac:dyDescent="0.2">
      <c r="A3392" s="136" t="s">
        <v>11670</v>
      </c>
      <c r="B3392" s="147">
        <v>22174</v>
      </c>
      <c r="C3392" s="138" t="s">
        <v>11802</v>
      </c>
      <c r="D3392" s="138" t="s">
        <v>11802</v>
      </c>
      <c r="E3392" s="137" t="s">
        <v>8366</v>
      </c>
      <c r="F3392" s="139"/>
      <c r="G3392" s="136">
        <v>116136980</v>
      </c>
      <c r="H3392" s="136">
        <v>3</v>
      </c>
      <c r="J3392" s="136" t="s">
        <v>8367</v>
      </c>
    </row>
    <row r="3393" spans="1:10" s="136" customFormat="1" ht="13.6" x14ac:dyDescent="0.2">
      <c r="A3393" s="136" t="s">
        <v>11670</v>
      </c>
      <c r="B3393" s="147">
        <v>22175</v>
      </c>
      <c r="C3393" s="138" t="s">
        <v>11803</v>
      </c>
      <c r="D3393" s="138" t="s">
        <v>11803</v>
      </c>
      <c r="E3393" s="137" t="s">
        <v>8366</v>
      </c>
      <c r="F3393" s="139"/>
      <c r="G3393" s="136">
        <v>114882131.00000001</v>
      </c>
      <c r="H3393" s="136">
        <v>3</v>
      </c>
      <c r="J3393" s="136" t="s">
        <v>8367</v>
      </c>
    </row>
    <row r="3394" spans="1:10" s="136" customFormat="1" ht="13.6" x14ac:dyDescent="0.2">
      <c r="A3394" s="136" t="s">
        <v>11670</v>
      </c>
      <c r="B3394" s="147">
        <v>22176</v>
      </c>
      <c r="C3394" s="138" t="s">
        <v>11804</v>
      </c>
      <c r="D3394" s="138" t="s">
        <v>11804</v>
      </c>
      <c r="E3394" s="137" t="s">
        <v>8366</v>
      </c>
      <c r="F3394" s="139"/>
      <c r="G3394" s="136">
        <v>16196126</v>
      </c>
      <c r="H3394" s="136">
        <v>3</v>
      </c>
      <c r="J3394" s="136" t="s">
        <v>8367</v>
      </c>
    </row>
    <row r="3395" spans="1:10" s="136" customFormat="1" ht="13.6" x14ac:dyDescent="0.2">
      <c r="A3395" s="136" t="s">
        <v>11670</v>
      </c>
      <c r="B3395" s="147">
        <v>22177</v>
      </c>
      <c r="C3395" s="138" t="s">
        <v>11805</v>
      </c>
      <c r="D3395" s="138" t="s">
        <v>11805</v>
      </c>
      <c r="E3395" s="137" t="s">
        <v>8366</v>
      </c>
      <c r="F3395" s="139"/>
      <c r="G3395" s="136">
        <v>30053287.999999996</v>
      </c>
      <c r="H3395" s="136">
        <v>3</v>
      </c>
      <c r="J3395" s="136" t="s">
        <v>8367</v>
      </c>
    </row>
    <row r="3396" spans="1:10" s="136" customFormat="1" ht="13.6" x14ac:dyDescent="0.2">
      <c r="A3396" s="136" t="s">
        <v>11670</v>
      </c>
      <c r="B3396" s="147">
        <v>22178</v>
      </c>
      <c r="C3396" s="138" t="s">
        <v>11806</v>
      </c>
      <c r="D3396" s="138" t="s">
        <v>11806</v>
      </c>
      <c r="E3396" s="137" t="s">
        <v>8366</v>
      </c>
      <c r="F3396" s="139"/>
      <c r="G3396" s="136">
        <v>29365749</v>
      </c>
      <c r="H3396" s="136">
        <v>3</v>
      </c>
      <c r="J3396" s="136" t="s">
        <v>8367</v>
      </c>
    </row>
    <row r="3397" spans="1:10" s="136" customFormat="1" ht="13.6" x14ac:dyDescent="0.2">
      <c r="A3397" s="136" t="s">
        <v>11670</v>
      </c>
      <c r="B3397" s="147">
        <v>22181</v>
      </c>
      <c r="C3397" s="138" t="s">
        <v>11807</v>
      </c>
      <c r="D3397" s="138" t="s">
        <v>11807</v>
      </c>
      <c r="E3397" s="137" t="s">
        <v>8366</v>
      </c>
      <c r="F3397" s="139"/>
      <c r="G3397" s="136">
        <v>25152568</v>
      </c>
      <c r="H3397" s="136">
        <v>3</v>
      </c>
      <c r="J3397" s="136" t="s">
        <v>8367</v>
      </c>
    </row>
    <row r="3398" spans="1:10" s="136" customFormat="1" ht="13.6" x14ac:dyDescent="0.2">
      <c r="A3398" s="136" t="s">
        <v>11670</v>
      </c>
      <c r="B3398" s="147">
        <v>22182</v>
      </c>
      <c r="C3398" s="138" t="s">
        <v>11808</v>
      </c>
      <c r="D3398" s="138" t="s">
        <v>11808</v>
      </c>
      <c r="E3398" s="137" t="s">
        <v>8366</v>
      </c>
      <c r="F3398" s="139"/>
      <c r="G3398" s="136">
        <v>93356735.000000015</v>
      </c>
      <c r="H3398" s="136">
        <v>3</v>
      </c>
      <c r="J3398" s="136" t="s">
        <v>8367</v>
      </c>
    </row>
    <row r="3399" spans="1:10" s="136" customFormat="1" ht="13.6" x14ac:dyDescent="0.2">
      <c r="A3399" s="136" t="s">
        <v>11670</v>
      </c>
      <c r="B3399" s="147">
        <v>22184</v>
      </c>
      <c r="C3399" s="138" t="s">
        <v>11809</v>
      </c>
      <c r="D3399" s="138" t="s">
        <v>11809</v>
      </c>
      <c r="E3399" s="137" t="s">
        <v>8366</v>
      </c>
      <c r="F3399" s="139"/>
      <c r="G3399" s="136">
        <v>33015664</v>
      </c>
      <c r="H3399" s="136">
        <v>3</v>
      </c>
      <c r="J3399" s="136" t="s">
        <v>8367</v>
      </c>
    </row>
    <row r="3400" spans="1:10" s="136" customFormat="1" ht="13.6" x14ac:dyDescent="0.2">
      <c r="A3400" s="136" t="s">
        <v>11670</v>
      </c>
      <c r="B3400" s="147">
        <v>22186</v>
      </c>
      <c r="C3400" s="138" t="s">
        <v>11810</v>
      </c>
      <c r="D3400" s="138" t="s">
        <v>11810</v>
      </c>
      <c r="E3400" s="137" t="s">
        <v>8366</v>
      </c>
      <c r="F3400" s="139"/>
      <c r="G3400" s="136">
        <v>14753039.000000002</v>
      </c>
      <c r="H3400" s="136">
        <v>3</v>
      </c>
      <c r="J3400" s="136" t="s">
        <v>8367</v>
      </c>
    </row>
    <row r="3401" spans="1:10" s="136" customFormat="1" ht="13.6" x14ac:dyDescent="0.2">
      <c r="A3401" s="136" t="s">
        <v>11670</v>
      </c>
      <c r="B3401" s="147">
        <v>22187</v>
      </c>
      <c r="C3401" s="138" t="s">
        <v>11811</v>
      </c>
      <c r="D3401" s="138" t="s">
        <v>11811</v>
      </c>
      <c r="E3401" s="137" t="s">
        <v>8366</v>
      </c>
      <c r="F3401" s="139"/>
      <c r="G3401" s="136">
        <v>29386248.999999996</v>
      </c>
      <c r="H3401" s="136">
        <v>3</v>
      </c>
      <c r="J3401" s="136" t="s">
        <v>8367</v>
      </c>
    </row>
    <row r="3402" spans="1:10" s="136" customFormat="1" ht="13.6" x14ac:dyDescent="0.2">
      <c r="A3402" s="136" t="s">
        <v>11670</v>
      </c>
      <c r="B3402" s="147">
        <v>22188</v>
      </c>
      <c r="C3402" s="138" t="s">
        <v>11812</v>
      </c>
      <c r="D3402" s="138" t="s">
        <v>11812</v>
      </c>
      <c r="E3402" s="137" t="s">
        <v>8366</v>
      </c>
      <c r="F3402" s="139"/>
      <c r="G3402" s="136">
        <v>48556890</v>
      </c>
      <c r="H3402" s="136">
        <v>3</v>
      </c>
      <c r="J3402" s="136" t="s">
        <v>8367</v>
      </c>
    </row>
    <row r="3403" spans="1:10" s="136" customFormat="1" ht="13.6" x14ac:dyDescent="0.2">
      <c r="A3403" s="136" t="s">
        <v>11670</v>
      </c>
      <c r="B3403" s="147">
        <v>22189</v>
      </c>
      <c r="C3403" s="138" t="s">
        <v>11813</v>
      </c>
      <c r="D3403" s="138" t="s">
        <v>11813</v>
      </c>
      <c r="E3403" s="137" t="s">
        <v>8366</v>
      </c>
      <c r="F3403" s="139"/>
      <c r="G3403" s="136">
        <v>99862109</v>
      </c>
      <c r="H3403" s="136">
        <v>3</v>
      </c>
      <c r="J3403" s="136" t="s">
        <v>8367</v>
      </c>
    </row>
    <row r="3404" spans="1:10" s="136" customFormat="1" ht="13.6" x14ac:dyDescent="0.2">
      <c r="A3404" s="136" t="s">
        <v>11670</v>
      </c>
      <c r="B3404" s="147">
        <v>22190</v>
      </c>
      <c r="C3404" s="138" t="s">
        <v>11814</v>
      </c>
      <c r="D3404" s="138" t="s">
        <v>11814</v>
      </c>
      <c r="E3404" s="137" t="s">
        <v>8366</v>
      </c>
      <c r="F3404" s="139"/>
      <c r="G3404" s="136">
        <v>61838334.000000007</v>
      </c>
      <c r="H3404" s="136">
        <v>3</v>
      </c>
      <c r="J3404" s="136" t="s">
        <v>8367</v>
      </c>
    </row>
    <row r="3405" spans="1:10" s="136" customFormat="1" ht="13.6" x14ac:dyDescent="0.2">
      <c r="A3405" s="136" t="s">
        <v>11670</v>
      </c>
      <c r="B3405" s="147">
        <v>22193</v>
      </c>
      <c r="C3405" s="138" t="s">
        <v>11815</v>
      </c>
      <c r="D3405" s="138" t="s">
        <v>11815</v>
      </c>
      <c r="E3405" s="137" t="s">
        <v>8366</v>
      </c>
      <c r="F3405" s="139"/>
      <c r="G3405" s="136">
        <v>9293811</v>
      </c>
      <c r="H3405" s="136">
        <v>3</v>
      </c>
      <c r="J3405" s="136" t="s">
        <v>8367</v>
      </c>
    </row>
    <row r="3406" spans="1:10" s="136" customFormat="1" ht="13.6" x14ac:dyDescent="0.2">
      <c r="A3406" s="136" t="s">
        <v>11670</v>
      </c>
      <c r="B3406" s="147">
        <v>22195</v>
      </c>
      <c r="C3406" s="138" t="s">
        <v>11816</v>
      </c>
      <c r="D3406" s="138" t="s">
        <v>11816</v>
      </c>
      <c r="E3406" s="137" t="s">
        <v>8366</v>
      </c>
      <c r="F3406" s="139"/>
      <c r="G3406" s="136">
        <v>9669962</v>
      </c>
      <c r="H3406" s="136">
        <v>3</v>
      </c>
      <c r="J3406" s="136" t="s">
        <v>8367</v>
      </c>
    </row>
    <row r="3407" spans="1:10" s="136" customFormat="1" ht="13.6" x14ac:dyDescent="0.2">
      <c r="A3407" s="136" t="s">
        <v>11670</v>
      </c>
      <c r="B3407" s="147">
        <v>22197</v>
      </c>
      <c r="C3407" s="138" t="s">
        <v>11817</v>
      </c>
      <c r="D3407" s="138" t="s">
        <v>11817</v>
      </c>
      <c r="E3407" s="137" t="s">
        <v>8366</v>
      </c>
      <c r="F3407" s="139"/>
      <c r="G3407" s="136">
        <v>64241346</v>
      </c>
      <c r="H3407" s="136">
        <v>3</v>
      </c>
      <c r="J3407" s="136" t="s">
        <v>8367</v>
      </c>
    </row>
    <row r="3408" spans="1:10" s="136" customFormat="1" ht="13.6" x14ac:dyDescent="0.2">
      <c r="A3408" s="136" t="s">
        <v>11670</v>
      </c>
      <c r="B3408" s="147">
        <v>22199</v>
      </c>
      <c r="C3408" s="138" t="s">
        <v>11818</v>
      </c>
      <c r="D3408" s="138" t="s">
        <v>11818</v>
      </c>
      <c r="E3408" s="137" t="s">
        <v>8366</v>
      </c>
      <c r="F3408" s="139"/>
      <c r="G3408" s="136">
        <v>586817701</v>
      </c>
      <c r="H3408" s="136">
        <v>2</v>
      </c>
      <c r="J3408" s="136" t="s">
        <v>8367</v>
      </c>
    </row>
    <row r="3409" spans="1:10" s="136" customFormat="1" ht="13.6" x14ac:dyDescent="0.2">
      <c r="A3409" s="136" t="s">
        <v>11670</v>
      </c>
      <c r="B3409" s="147">
        <v>22200</v>
      </c>
      <c r="C3409" s="138" t="s">
        <v>11819</v>
      </c>
      <c r="D3409" s="138" t="s">
        <v>11819</v>
      </c>
      <c r="E3409" s="137" t="s">
        <v>8366</v>
      </c>
      <c r="F3409" s="139"/>
      <c r="G3409" s="136">
        <v>73363340</v>
      </c>
      <c r="H3409" s="136">
        <v>3</v>
      </c>
      <c r="J3409" s="136" t="s">
        <v>8367</v>
      </c>
    </row>
    <row r="3410" spans="1:10" s="136" customFormat="1" ht="13.6" x14ac:dyDescent="0.2">
      <c r="A3410" s="136" t="s">
        <v>11670</v>
      </c>
      <c r="B3410" s="147">
        <v>22201</v>
      </c>
      <c r="C3410" s="138" t="s">
        <v>11820</v>
      </c>
      <c r="D3410" s="138" t="s">
        <v>11820</v>
      </c>
      <c r="E3410" s="137" t="s">
        <v>8366</v>
      </c>
      <c r="F3410" s="139"/>
      <c r="G3410" s="136">
        <v>20735312</v>
      </c>
      <c r="H3410" s="136">
        <v>3</v>
      </c>
      <c r="J3410" s="136" t="s">
        <v>8367</v>
      </c>
    </row>
    <row r="3411" spans="1:10" s="136" customFormat="1" ht="13.6" x14ac:dyDescent="0.2">
      <c r="A3411" s="136" t="s">
        <v>11670</v>
      </c>
      <c r="B3411" s="147">
        <v>22202</v>
      </c>
      <c r="C3411" s="138" t="s">
        <v>11821</v>
      </c>
      <c r="D3411" s="138" t="s">
        <v>11821</v>
      </c>
      <c r="E3411" s="137" t="s">
        <v>8366</v>
      </c>
      <c r="F3411" s="139"/>
      <c r="G3411" s="136">
        <v>12929176</v>
      </c>
      <c r="H3411" s="136">
        <v>3</v>
      </c>
      <c r="J3411" s="136" t="s">
        <v>8367</v>
      </c>
    </row>
    <row r="3412" spans="1:10" s="136" customFormat="1" ht="13.6" x14ac:dyDescent="0.2">
      <c r="A3412" s="136" t="s">
        <v>11670</v>
      </c>
      <c r="B3412" s="147">
        <v>22203</v>
      </c>
      <c r="C3412" s="138" t="s">
        <v>11822</v>
      </c>
      <c r="D3412" s="138" t="s">
        <v>11822</v>
      </c>
      <c r="E3412" s="137" t="s">
        <v>8366</v>
      </c>
      <c r="F3412" s="139"/>
      <c r="G3412" s="136">
        <v>28333389.000000004</v>
      </c>
      <c r="H3412" s="136">
        <v>3</v>
      </c>
      <c r="J3412" s="136" t="s">
        <v>8367</v>
      </c>
    </row>
    <row r="3413" spans="1:10" s="136" customFormat="1" ht="13.6" x14ac:dyDescent="0.2">
      <c r="A3413" s="136" t="s">
        <v>11670</v>
      </c>
      <c r="B3413" s="147">
        <v>22204</v>
      </c>
      <c r="C3413" s="138" t="s">
        <v>11823</v>
      </c>
      <c r="D3413" s="138" t="s">
        <v>11823</v>
      </c>
      <c r="E3413" s="137" t="s">
        <v>8366</v>
      </c>
      <c r="F3413" s="139"/>
      <c r="G3413" s="136">
        <v>162138163</v>
      </c>
      <c r="H3413" s="136">
        <v>3</v>
      </c>
      <c r="J3413" s="136" t="s">
        <v>8367</v>
      </c>
    </row>
    <row r="3414" spans="1:10" s="136" customFormat="1" ht="13.6" x14ac:dyDescent="0.2">
      <c r="A3414" s="136" t="s">
        <v>11670</v>
      </c>
      <c r="B3414" s="147">
        <v>22205</v>
      </c>
      <c r="C3414" s="138" t="s">
        <v>11824</v>
      </c>
      <c r="D3414" s="138" t="s">
        <v>11824</v>
      </c>
      <c r="E3414" s="137" t="s">
        <v>8366</v>
      </c>
      <c r="F3414" s="139"/>
      <c r="G3414" s="136">
        <v>71897187</v>
      </c>
      <c r="H3414" s="136">
        <v>3</v>
      </c>
      <c r="J3414" s="136" t="s">
        <v>8367</v>
      </c>
    </row>
    <row r="3415" spans="1:10" s="136" customFormat="1" ht="13.6" x14ac:dyDescent="0.2">
      <c r="A3415" s="136" t="s">
        <v>11670</v>
      </c>
      <c r="B3415" s="147">
        <v>22206</v>
      </c>
      <c r="C3415" s="138" t="s">
        <v>11825</v>
      </c>
      <c r="D3415" s="138" t="s">
        <v>11825</v>
      </c>
      <c r="E3415" s="137" t="s">
        <v>8366</v>
      </c>
      <c r="F3415" s="139"/>
      <c r="G3415" s="136">
        <v>32223386.999999996</v>
      </c>
      <c r="H3415" s="136">
        <v>3</v>
      </c>
      <c r="J3415" s="136" t="s">
        <v>8367</v>
      </c>
    </row>
    <row r="3416" spans="1:10" s="136" customFormat="1" ht="13.6" x14ac:dyDescent="0.2">
      <c r="A3416" s="136" t="s">
        <v>11670</v>
      </c>
      <c r="B3416" s="147">
        <v>22207</v>
      </c>
      <c r="C3416" s="138" t="s">
        <v>11826</v>
      </c>
      <c r="D3416" s="138" t="s">
        <v>11826</v>
      </c>
      <c r="E3416" s="137" t="s">
        <v>8366</v>
      </c>
      <c r="F3416" s="139"/>
      <c r="G3416" s="136">
        <v>55526989</v>
      </c>
      <c r="H3416" s="136">
        <v>3</v>
      </c>
      <c r="J3416" s="136" t="s">
        <v>8367</v>
      </c>
    </row>
    <row r="3417" spans="1:10" s="136" customFormat="1" ht="13.6" x14ac:dyDescent="0.2">
      <c r="A3417" s="136" t="s">
        <v>11670</v>
      </c>
      <c r="B3417" s="147">
        <v>22208</v>
      </c>
      <c r="C3417" s="138" t="s">
        <v>11827</v>
      </c>
      <c r="D3417" s="138" t="s">
        <v>11827</v>
      </c>
      <c r="E3417" s="137" t="s">
        <v>8366</v>
      </c>
      <c r="F3417" s="139"/>
      <c r="G3417" s="136">
        <v>28078576</v>
      </c>
      <c r="H3417" s="136">
        <v>3</v>
      </c>
      <c r="J3417" s="136" t="s">
        <v>8367</v>
      </c>
    </row>
    <row r="3418" spans="1:10" s="136" customFormat="1" ht="13.6" x14ac:dyDescent="0.2">
      <c r="A3418" s="136" t="s">
        <v>11670</v>
      </c>
      <c r="B3418" s="147">
        <v>22209</v>
      </c>
      <c r="C3418" s="138" t="s">
        <v>11828</v>
      </c>
      <c r="D3418" s="138" t="s">
        <v>11828</v>
      </c>
      <c r="E3418" s="137" t="s">
        <v>8366</v>
      </c>
      <c r="F3418" s="139"/>
      <c r="G3418" s="136">
        <v>26964187</v>
      </c>
      <c r="H3418" s="136">
        <v>3</v>
      </c>
      <c r="J3418" s="136" t="s">
        <v>8367</v>
      </c>
    </row>
    <row r="3419" spans="1:10" s="136" customFormat="1" ht="13.6" x14ac:dyDescent="0.2">
      <c r="A3419" s="136" t="s">
        <v>11670</v>
      </c>
      <c r="B3419" s="147">
        <v>22212</v>
      </c>
      <c r="C3419" s="138" t="s">
        <v>11829</v>
      </c>
      <c r="D3419" s="138" t="s">
        <v>11829</v>
      </c>
      <c r="E3419" s="137" t="s">
        <v>8366</v>
      </c>
      <c r="F3419" s="139"/>
      <c r="G3419" s="136">
        <v>23335402</v>
      </c>
      <c r="H3419" s="136">
        <v>3</v>
      </c>
      <c r="J3419" s="136" t="s">
        <v>8367</v>
      </c>
    </row>
    <row r="3420" spans="1:10" s="136" customFormat="1" ht="13.6" x14ac:dyDescent="0.2">
      <c r="A3420" s="136" t="s">
        <v>11670</v>
      </c>
      <c r="B3420" s="147">
        <v>22213</v>
      </c>
      <c r="C3420" s="138" t="s">
        <v>11830</v>
      </c>
      <c r="D3420" s="138" t="s">
        <v>11830</v>
      </c>
      <c r="E3420" s="137" t="s">
        <v>8366</v>
      </c>
      <c r="F3420" s="139"/>
      <c r="G3420" s="136">
        <v>275565625</v>
      </c>
      <c r="H3420" s="136">
        <v>3</v>
      </c>
      <c r="J3420" s="136" t="s">
        <v>8367</v>
      </c>
    </row>
    <row r="3421" spans="1:10" s="136" customFormat="1" ht="13.6" x14ac:dyDescent="0.2">
      <c r="A3421" s="136" t="s">
        <v>11670</v>
      </c>
      <c r="B3421" s="147">
        <v>22214</v>
      </c>
      <c r="C3421" s="138" t="s">
        <v>11831</v>
      </c>
      <c r="D3421" s="138" t="s">
        <v>11831</v>
      </c>
      <c r="E3421" s="137" t="s">
        <v>8366</v>
      </c>
      <c r="F3421" s="139"/>
      <c r="G3421" s="136">
        <v>47422569.999999993</v>
      </c>
      <c r="H3421" s="136">
        <v>3</v>
      </c>
      <c r="J3421" s="136" t="s">
        <v>8367</v>
      </c>
    </row>
    <row r="3422" spans="1:10" s="136" customFormat="1" ht="13.6" x14ac:dyDescent="0.2">
      <c r="A3422" s="136" t="s">
        <v>11670</v>
      </c>
      <c r="B3422" s="147">
        <v>22215</v>
      </c>
      <c r="C3422" s="138" t="s">
        <v>11832</v>
      </c>
      <c r="D3422" s="138" t="s">
        <v>11832</v>
      </c>
      <c r="E3422" s="137" t="s">
        <v>8366</v>
      </c>
      <c r="F3422" s="139"/>
      <c r="G3422" s="136">
        <v>69396876</v>
      </c>
      <c r="H3422" s="136">
        <v>3</v>
      </c>
      <c r="J3422" s="136" t="s">
        <v>8367</v>
      </c>
    </row>
    <row r="3423" spans="1:10" s="136" customFormat="1" ht="13.6" x14ac:dyDescent="0.2">
      <c r="A3423" s="136" t="s">
        <v>11670</v>
      </c>
      <c r="B3423" s="147">
        <v>22217</v>
      </c>
      <c r="C3423" s="138" t="s">
        <v>11833</v>
      </c>
      <c r="D3423" s="138" t="s">
        <v>11833</v>
      </c>
      <c r="E3423" s="137" t="s">
        <v>8366</v>
      </c>
      <c r="F3423" s="139"/>
      <c r="G3423" s="136">
        <v>104690537</v>
      </c>
      <c r="H3423" s="136">
        <v>3</v>
      </c>
      <c r="J3423" s="136" t="s">
        <v>8367</v>
      </c>
    </row>
    <row r="3424" spans="1:10" s="136" customFormat="1" ht="13.6" x14ac:dyDescent="0.2">
      <c r="A3424" s="136" t="s">
        <v>11670</v>
      </c>
      <c r="B3424" s="147">
        <v>22218</v>
      </c>
      <c r="C3424" s="138" t="s">
        <v>11834</v>
      </c>
      <c r="D3424" s="138" t="s">
        <v>11834</v>
      </c>
      <c r="E3424" s="137" t="s">
        <v>8366</v>
      </c>
      <c r="F3424" s="139"/>
      <c r="G3424" s="136">
        <v>20531238</v>
      </c>
      <c r="H3424" s="136">
        <v>3</v>
      </c>
      <c r="J3424" s="136" t="s">
        <v>8367</v>
      </c>
    </row>
    <row r="3425" spans="1:10" s="136" customFormat="1" ht="13.6" x14ac:dyDescent="0.2">
      <c r="A3425" s="136" t="s">
        <v>11670</v>
      </c>
      <c r="B3425" s="147">
        <v>22220</v>
      </c>
      <c r="C3425" s="138" t="s">
        <v>11835</v>
      </c>
      <c r="D3425" s="138" t="s">
        <v>11835</v>
      </c>
      <c r="E3425" s="137" t="s">
        <v>8366</v>
      </c>
      <c r="F3425" s="139"/>
      <c r="G3425" s="136">
        <v>30837333</v>
      </c>
      <c r="H3425" s="136">
        <v>3</v>
      </c>
      <c r="J3425" s="136" t="s">
        <v>8367</v>
      </c>
    </row>
    <row r="3426" spans="1:10" s="136" customFormat="1" ht="13.6" x14ac:dyDescent="0.2">
      <c r="A3426" s="136" t="s">
        <v>11670</v>
      </c>
      <c r="B3426" s="147">
        <v>22221</v>
      </c>
      <c r="C3426" s="138" t="s">
        <v>11836</v>
      </c>
      <c r="D3426" s="138" t="s">
        <v>11836</v>
      </c>
      <c r="E3426" s="137" t="s">
        <v>8366</v>
      </c>
      <c r="F3426" s="139"/>
      <c r="G3426" s="136">
        <v>5348309</v>
      </c>
      <c r="H3426" s="136">
        <v>3</v>
      </c>
      <c r="J3426" s="136" t="s">
        <v>8367</v>
      </c>
    </row>
    <row r="3427" spans="1:10" s="136" customFormat="1" ht="13.6" x14ac:dyDescent="0.2">
      <c r="A3427" s="136" t="s">
        <v>11670</v>
      </c>
      <c r="B3427" s="147">
        <v>22222</v>
      </c>
      <c r="C3427" s="138" t="s">
        <v>11837</v>
      </c>
      <c r="D3427" s="138" t="s">
        <v>11837</v>
      </c>
      <c r="E3427" s="137" t="s">
        <v>8366</v>
      </c>
      <c r="F3427" s="139"/>
      <c r="G3427" s="136">
        <v>48982605</v>
      </c>
      <c r="H3427" s="136">
        <v>3</v>
      </c>
      <c r="J3427" s="136" t="s">
        <v>8367</v>
      </c>
    </row>
    <row r="3428" spans="1:10" s="136" customFormat="1" ht="13.6" x14ac:dyDescent="0.2">
      <c r="A3428" s="136" t="s">
        <v>11670</v>
      </c>
      <c r="B3428" s="147">
        <v>22223</v>
      </c>
      <c r="C3428" s="138" t="s">
        <v>11838</v>
      </c>
      <c r="D3428" s="138" t="s">
        <v>11838</v>
      </c>
      <c r="E3428" s="137" t="s">
        <v>8366</v>
      </c>
      <c r="F3428" s="139"/>
      <c r="G3428" s="136">
        <v>44086645</v>
      </c>
      <c r="H3428" s="136">
        <v>3</v>
      </c>
      <c r="J3428" s="136" t="s">
        <v>8367</v>
      </c>
    </row>
    <row r="3429" spans="1:10" s="136" customFormat="1" ht="13.6" x14ac:dyDescent="0.2">
      <c r="A3429" s="136" t="s">
        <v>11670</v>
      </c>
      <c r="B3429" s="147">
        <v>22225</v>
      </c>
      <c r="C3429" s="138" t="s">
        <v>11839</v>
      </c>
      <c r="D3429" s="138" t="s">
        <v>11839</v>
      </c>
      <c r="E3429" s="137" t="s">
        <v>8366</v>
      </c>
      <c r="F3429" s="139"/>
      <c r="G3429" s="136">
        <v>110578122</v>
      </c>
      <c r="H3429" s="136">
        <v>3</v>
      </c>
      <c r="J3429" s="136" t="s">
        <v>8367</v>
      </c>
    </row>
    <row r="3430" spans="1:10" s="136" customFormat="1" ht="13.6" x14ac:dyDescent="0.2">
      <c r="A3430" s="136" t="s">
        <v>11670</v>
      </c>
      <c r="B3430" s="147">
        <v>22226</v>
      </c>
      <c r="C3430" s="138" t="s">
        <v>11840</v>
      </c>
      <c r="D3430" s="138" t="s">
        <v>11840</v>
      </c>
      <c r="E3430" s="137" t="s">
        <v>8366</v>
      </c>
      <c r="F3430" s="139"/>
      <c r="G3430" s="136">
        <v>90647188</v>
      </c>
      <c r="H3430" s="136">
        <v>3</v>
      </c>
      <c r="J3430" s="136" t="s">
        <v>8367</v>
      </c>
    </row>
    <row r="3431" spans="1:10" s="136" customFormat="1" ht="13.6" x14ac:dyDescent="0.2">
      <c r="A3431" s="136" t="s">
        <v>11670</v>
      </c>
      <c r="B3431" s="147">
        <v>22227</v>
      </c>
      <c r="C3431" s="138" t="s">
        <v>11841</v>
      </c>
      <c r="D3431" s="138" t="s">
        <v>11841</v>
      </c>
      <c r="E3431" s="137" t="s">
        <v>8366</v>
      </c>
      <c r="F3431" s="139"/>
      <c r="G3431" s="136">
        <v>89506215</v>
      </c>
      <c r="H3431" s="136">
        <v>3</v>
      </c>
      <c r="J3431" s="136" t="s">
        <v>8367</v>
      </c>
    </row>
    <row r="3432" spans="1:10" s="136" customFormat="1" ht="13.6" x14ac:dyDescent="0.2">
      <c r="A3432" s="136" t="s">
        <v>11670</v>
      </c>
      <c r="B3432" s="147">
        <v>22228</v>
      </c>
      <c r="C3432" s="138" t="s">
        <v>11842</v>
      </c>
      <c r="D3432" s="138" t="s">
        <v>11842</v>
      </c>
      <c r="E3432" s="137" t="s">
        <v>8366</v>
      </c>
      <c r="F3432" s="139"/>
      <c r="G3432" s="136">
        <v>6540039</v>
      </c>
      <c r="H3432" s="136">
        <v>3</v>
      </c>
      <c r="J3432" s="136" t="s">
        <v>8367</v>
      </c>
    </row>
    <row r="3433" spans="1:10" s="136" customFormat="1" ht="13.6" x14ac:dyDescent="0.2">
      <c r="A3433" s="136" t="s">
        <v>11670</v>
      </c>
      <c r="B3433" s="147">
        <v>22229</v>
      </c>
      <c r="C3433" s="138" t="s">
        <v>11843</v>
      </c>
      <c r="D3433" s="138" t="s">
        <v>11843</v>
      </c>
      <c r="E3433" s="137" t="s">
        <v>8366</v>
      </c>
      <c r="F3433" s="139"/>
      <c r="G3433" s="136">
        <v>58965884</v>
      </c>
      <c r="H3433" s="136">
        <v>3</v>
      </c>
      <c r="J3433" s="136" t="s">
        <v>8367</v>
      </c>
    </row>
    <row r="3434" spans="1:10" s="136" customFormat="1" ht="13.6" x14ac:dyDescent="0.2">
      <c r="A3434" s="136" t="s">
        <v>11670</v>
      </c>
      <c r="B3434" s="147">
        <v>22230</v>
      </c>
      <c r="C3434" s="138" t="s">
        <v>11844</v>
      </c>
      <c r="D3434" s="138" t="s">
        <v>11844</v>
      </c>
      <c r="E3434" s="137" t="s">
        <v>8366</v>
      </c>
      <c r="F3434" s="139"/>
      <c r="G3434" s="136">
        <v>185214019.99999997</v>
      </c>
      <c r="H3434" s="136">
        <v>3</v>
      </c>
      <c r="J3434" s="136" t="s">
        <v>8367</v>
      </c>
    </row>
    <row r="3435" spans="1:10" s="136" customFormat="1" ht="13.6" x14ac:dyDescent="0.2">
      <c r="A3435" s="136" t="s">
        <v>11670</v>
      </c>
      <c r="B3435" s="147">
        <v>22232</v>
      </c>
      <c r="C3435" s="138" t="s">
        <v>11845</v>
      </c>
      <c r="D3435" s="138" t="s">
        <v>11845</v>
      </c>
      <c r="E3435" s="137" t="s">
        <v>8366</v>
      </c>
      <c r="F3435" s="139"/>
      <c r="G3435" s="136">
        <v>40393137</v>
      </c>
      <c r="H3435" s="136">
        <v>3</v>
      </c>
      <c r="J3435" s="136" t="s">
        <v>8367</v>
      </c>
    </row>
    <row r="3436" spans="1:10" s="136" customFormat="1" ht="13.6" x14ac:dyDescent="0.2">
      <c r="A3436" s="136" t="s">
        <v>11670</v>
      </c>
      <c r="B3436" s="147">
        <v>22233</v>
      </c>
      <c r="C3436" s="138" t="s">
        <v>11846</v>
      </c>
      <c r="D3436" s="138" t="s">
        <v>11846</v>
      </c>
      <c r="E3436" s="137" t="s">
        <v>8366</v>
      </c>
      <c r="F3436" s="139"/>
      <c r="G3436" s="136">
        <v>32060730</v>
      </c>
      <c r="H3436" s="136">
        <v>3</v>
      </c>
      <c r="J3436" s="136" t="s">
        <v>8367</v>
      </c>
    </row>
    <row r="3437" spans="1:10" s="136" customFormat="1" ht="13.6" x14ac:dyDescent="0.2">
      <c r="A3437" s="136" t="s">
        <v>11670</v>
      </c>
      <c r="B3437" s="147">
        <v>22234</v>
      </c>
      <c r="C3437" s="138" t="s">
        <v>11847</v>
      </c>
      <c r="D3437" s="138" t="s">
        <v>11847</v>
      </c>
      <c r="E3437" s="137" t="s">
        <v>8366</v>
      </c>
      <c r="F3437" s="139"/>
      <c r="G3437" s="136">
        <v>56804122</v>
      </c>
      <c r="H3437" s="136">
        <v>3</v>
      </c>
      <c r="J3437" s="136" t="s">
        <v>8367</v>
      </c>
    </row>
    <row r="3438" spans="1:10" s="136" customFormat="1" ht="13.6" x14ac:dyDescent="0.2">
      <c r="A3438" s="136" t="s">
        <v>11670</v>
      </c>
      <c r="B3438" s="147">
        <v>22235</v>
      </c>
      <c r="C3438" s="138" t="s">
        <v>11848</v>
      </c>
      <c r="D3438" s="138" t="s">
        <v>11848</v>
      </c>
      <c r="E3438" s="137" t="s">
        <v>8366</v>
      </c>
      <c r="F3438" s="139"/>
      <c r="G3438" s="136">
        <v>17633123</v>
      </c>
      <c r="H3438" s="136">
        <v>3</v>
      </c>
      <c r="J3438" s="136" t="s">
        <v>8367</v>
      </c>
    </row>
    <row r="3439" spans="1:10" s="136" customFormat="1" ht="13.6" x14ac:dyDescent="0.2">
      <c r="A3439" s="136" t="s">
        <v>11670</v>
      </c>
      <c r="B3439" s="147">
        <v>22236</v>
      </c>
      <c r="C3439" s="138" t="s">
        <v>11849</v>
      </c>
      <c r="D3439" s="138" t="s">
        <v>11849</v>
      </c>
      <c r="E3439" s="137" t="s">
        <v>8366</v>
      </c>
      <c r="F3439" s="139"/>
      <c r="G3439" s="136">
        <v>13939722</v>
      </c>
      <c r="H3439" s="136">
        <v>3</v>
      </c>
      <c r="J3439" s="136" t="s">
        <v>8367</v>
      </c>
    </row>
    <row r="3440" spans="1:10" s="136" customFormat="1" ht="13.6" x14ac:dyDescent="0.2">
      <c r="A3440" s="136" t="s">
        <v>11670</v>
      </c>
      <c r="B3440" s="147">
        <v>22239</v>
      </c>
      <c r="C3440" s="138" t="s">
        <v>11850</v>
      </c>
      <c r="D3440" s="138" t="s">
        <v>11850</v>
      </c>
      <c r="E3440" s="137" t="s">
        <v>8366</v>
      </c>
      <c r="F3440" s="139"/>
      <c r="G3440" s="136">
        <v>15418291.999999998</v>
      </c>
      <c r="H3440" s="136">
        <v>3</v>
      </c>
      <c r="J3440" s="136" t="s">
        <v>8367</v>
      </c>
    </row>
    <row r="3441" spans="1:10" s="136" customFormat="1" ht="13.6" x14ac:dyDescent="0.2">
      <c r="A3441" s="136" t="s">
        <v>11670</v>
      </c>
      <c r="B3441" s="147">
        <v>22242</v>
      </c>
      <c r="C3441" s="138" t="s">
        <v>11851</v>
      </c>
      <c r="D3441" s="138" t="s">
        <v>11851</v>
      </c>
      <c r="E3441" s="137" t="s">
        <v>8366</v>
      </c>
      <c r="F3441" s="139"/>
      <c r="G3441" s="136">
        <v>33204816</v>
      </c>
      <c r="H3441" s="136">
        <v>3</v>
      </c>
      <c r="J3441" s="136" t="s">
        <v>8367</v>
      </c>
    </row>
    <row r="3442" spans="1:10" s="136" customFormat="1" ht="13.6" x14ac:dyDescent="0.2">
      <c r="A3442" s="136" t="s">
        <v>11670</v>
      </c>
      <c r="B3442" s="147">
        <v>22243</v>
      </c>
      <c r="C3442" s="138" t="s">
        <v>11852</v>
      </c>
      <c r="D3442" s="138" t="s">
        <v>11852</v>
      </c>
      <c r="E3442" s="137" t="s">
        <v>8366</v>
      </c>
      <c r="F3442" s="139"/>
      <c r="G3442" s="136">
        <v>45476928</v>
      </c>
      <c r="H3442" s="136">
        <v>3</v>
      </c>
      <c r="J3442" s="136" t="s">
        <v>8367</v>
      </c>
    </row>
    <row r="3443" spans="1:10" s="136" customFormat="1" ht="13.6" x14ac:dyDescent="0.2">
      <c r="A3443" s="136" t="s">
        <v>11670</v>
      </c>
      <c r="B3443" s="147">
        <v>22244</v>
      </c>
      <c r="C3443" s="138" t="s">
        <v>11853</v>
      </c>
      <c r="D3443" s="138" t="s">
        <v>11853</v>
      </c>
      <c r="E3443" s="137" t="s">
        <v>8366</v>
      </c>
      <c r="F3443" s="139"/>
      <c r="G3443" s="136">
        <v>32758891</v>
      </c>
      <c r="H3443" s="136">
        <v>3</v>
      </c>
      <c r="J3443" s="136" t="s">
        <v>8367</v>
      </c>
    </row>
    <row r="3444" spans="1:10" s="136" customFormat="1" ht="13.6" x14ac:dyDescent="0.2">
      <c r="A3444" s="136" t="s">
        <v>11670</v>
      </c>
      <c r="B3444" s="147">
        <v>22245</v>
      </c>
      <c r="C3444" s="138" t="s">
        <v>11854</v>
      </c>
      <c r="D3444" s="138" t="s">
        <v>11854</v>
      </c>
      <c r="E3444" s="137" t="s">
        <v>8366</v>
      </c>
      <c r="F3444" s="139"/>
      <c r="G3444" s="136">
        <v>16542802</v>
      </c>
      <c r="H3444" s="136">
        <v>3</v>
      </c>
      <c r="J3444" s="136" t="s">
        <v>8367</v>
      </c>
    </row>
    <row r="3445" spans="1:10" s="136" customFormat="1" ht="13.6" x14ac:dyDescent="0.2">
      <c r="A3445" s="136" t="s">
        <v>11670</v>
      </c>
      <c r="B3445" s="147">
        <v>22246</v>
      </c>
      <c r="C3445" s="138" t="s">
        <v>11855</v>
      </c>
      <c r="D3445" s="138" t="s">
        <v>11855</v>
      </c>
      <c r="E3445" s="137" t="s">
        <v>8366</v>
      </c>
      <c r="F3445" s="139"/>
      <c r="G3445" s="136">
        <v>63750000</v>
      </c>
      <c r="H3445" s="136">
        <v>3</v>
      </c>
      <c r="J3445" s="136" t="s">
        <v>8367</v>
      </c>
    </row>
    <row r="3446" spans="1:10" s="136" customFormat="1" ht="13.6" x14ac:dyDescent="0.2">
      <c r="A3446" s="136" t="s">
        <v>11670</v>
      </c>
      <c r="B3446" s="147">
        <v>22247</v>
      </c>
      <c r="C3446" s="138" t="s">
        <v>11856</v>
      </c>
      <c r="D3446" s="138" t="s">
        <v>11856</v>
      </c>
      <c r="E3446" s="137" t="s">
        <v>8366</v>
      </c>
      <c r="F3446" s="139"/>
      <c r="G3446" s="136">
        <v>107737651</v>
      </c>
      <c r="H3446" s="136">
        <v>3</v>
      </c>
      <c r="J3446" s="136" t="s">
        <v>8367</v>
      </c>
    </row>
    <row r="3447" spans="1:10" s="136" customFormat="1" ht="13.6" x14ac:dyDescent="0.2">
      <c r="A3447" s="136" t="s">
        <v>11670</v>
      </c>
      <c r="B3447" s="147">
        <v>22248</v>
      </c>
      <c r="C3447" s="138" t="s">
        <v>11857</v>
      </c>
      <c r="D3447" s="138" t="s">
        <v>11857</v>
      </c>
      <c r="E3447" s="137" t="s">
        <v>8366</v>
      </c>
      <c r="F3447" s="139"/>
      <c r="G3447" s="136">
        <v>13759051</v>
      </c>
      <c r="H3447" s="136">
        <v>3</v>
      </c>
      <c r="J3447" s="136" t="s">
        <v>8367</v>
      </c>
    </row>
    <row r="3448" spans="1:10" s="136" customFormat="1" ht="13.6" x14ac:dyDescent="0.2">
      <c r="A3448" s="136" t="s">
        <v>11670</v>
      </c>
      <c r="B3448" s="147">
        <v>22249</v>
      </c>
      <c r="C3448" s="138" t="s">
        <v>11858</v>
      </c>
      <c r="D3448" s="138" t="s">
        <v>11858</v>
      </c>
      <c r="E3448" s="137" t="s">
        <v>8366</v>
      </c>
      <c r="F3448" s="139"/>
      <c r="G3448" s="136">
        <v>7048246</v>
      </c>
      <c r="H3448" s="136">
        <v>3</v>
      </c>
      <c r="J3448" s="136" t="s">
        <v>8367</v>
      </c>
    </row>
    <row r="3449" spans="1:10" s="136" customFormat="1" ht="13.6" x14ac:dyDescent="0.2">
      <c r="A3449" s="136" t="s">
        <v>11670</v>
      </c>
      <c r="B3449" s="147">
        <v>22250</v>
      </c>
      <c r="C3449" s="138" t="s">
        <v>11859</v>
      </c>
      <c r="D3449" s="138" t="s">
        <v>11859</v>
      </c>
      <c r="E3449" s="137" t="s">
        <v>8366</v>
      </c>
      <c r="F3449" s="139"/>
      <c r="G3449" s="136">
        <v>58193982</v>
      </c>
      <c r="H3449" s="136">
        <v>3</v>
      </c>
      <c r="J3449" s="136" t="s">
        <v>8367</v>
      </c>
    </row>
    <row r="3450" spans="1:10" s="136" customFormat="1" ht="13.6" x14ac:dyDescent="0.2">
      <c r="A3450" s="136" t="s">
        <v>11670</v>
      </c>
      <c r="B3450" s="147">
        <v>22251</v>
      </c>
      <c r="C3450" s="138" t="s">
        <v>11860</v>
      </c>
      <c r="D3450" s="138" t="s">
        <v>11860</v>
      </c>
      <c r="E3450" s="137" t="s">
        <v>8366</v>
      </c>
      <c r="F3450" s="139"/>
      <c r="G3450" s="136">
        <v>146371561</v>
      </c>
      <c r="H3450" s="136">
        <v>3</v>
      </c>
      <c r="J3450" s="136" t="s">
        <v>8367</v>
      </c>
    </row>
    <row r="3451" spans="1:10" s="136" customFormat="1" ht="13.6" x14ac:dyDescent="0.2">
      <c r="A3451" s="136" t="s">
        <v>11670</v>
      </c>
      <c r="B3451" s="147">
        <v>22252</v>
      </c>
      <c r="C3451" s="138" t="s">
        <v>11861</v>
      </c>
      <c r="D3451" s="138" t="s">
        <v>11861</v>
      </c>
      <c r="E3451" s="137" t="s">
        <v>8366</v>
      </c>
      <c r="F3451" s="139"/>
      <c r="G3451" s="136">
        <v>90880000</v>
      </c>
      <c r="H3451" s="136">
        <v>3</v>
      </c>
      <c r="J3451" s="136" t="s">
        <v>8367</v>
      </c>
    </row>
    <row r="3452" spans="1:10" s="136" customFormat="1" ht="13.6" x14ac:dyDescent="0.2">
      <c r="A3452" s="136" t="s">
        <v>11670</v>
      </c>
      <c r="B3452" s="147">
        <v>22253</v>
      </c>
      <c r="C3452" s="138" t="s">
        <v>11862</v>
      </c>
      <c r="D3452" s="138" t="s">
        <v>11862</v>
      </c>
      <c r="E3452" s="137" t="s">
        <v>8366</v>
      </c>
      <c r="F3452" s="139"/>
      <c r="G3452" s="136">
        <v>30229933</v>
      </c>
      <c r="H3452" s="136">
        <v>3</v>
      </c>
      <c r="J3452" s="136" t="s">
        <v>8367</v>
      </c>
    </row>
    <row r="3453" spans="1:10" s="136" customFormat="1" ht="13.6" x14ac:dyDescent="0.2">
      <c r="A3453" s="136" t="s">
        <v>11670</v>
      </c>
      <c r="B3453" s="147">
        <v>22254</v>
      </c>
      <c r="C3453" s="138" t="s">
        <v>11863</v>
      </c>
      <c r="D3453" s="138" t="s">
        <v>11863</v>
      </c>
      <c r="E3453" s="137" t="s">
        <v>8366</v>
      </c>
      <c r="F3453" s="139"/>
      <c r="G3453" s="136">
        <v>92553223.999999985</v>
      </c>
      <c r="H3453" s="136">
        <v>3</v>
      </c>
      <c r="J3453" s="136" t="s">
        <v>8367</v>
      </c>
    </row>
    <row r="3454" spans="1:10" s="136" customFormat="1" ht="13.6" x14ac:dyDescent="0.2">
      <c r="A3454" s="136" t="s">
        <v>11670</v>
      </c>
      <c r="B3454" s="147">
        <v>22901</v>
      </c>
      <c r="C3454" s="138" t="s">
        <v>11864</v>
      </c>
      <c r="D3454" s="138" t="s">
        <v>11864</v>
      </c>
      <c r="E3454" s="137" t="s">
        <v>8366</v>
      </c>
      <c r="F3454" s="139"/>
      <c r="G3454" s="136">
        <v>234432275.99999997</v>
      </c>
      <c r="H3454" s="136">
        <v>3</v>
      </c>
      <c r="J3454" s="136" t="s">
        <v>8367</v>
      </c>
    </row>
    <row r="3455" spans="1:10" s="136" customFormat="1" ht="13.6" x14ac:dyDescent="0.2">
      <c r="A3455" s="136" t="s">
        <v>11670</v>
      </c>
      <c r="B3455" s="147">
        <v>22902</v>
      </c>
      <c r="C3455" s="138" t="s">
        <v>11865</v>
      </c>
      <c r="D3455" s="138" t="s">
        <v>11865</v>
      </c>
      <c r="E3455" s="137" t="s">
        <v>8366</v>
      </c>
      <c r="F3455" s="139"/>
      <c r="G3455" s="136">
        <v>48126689</v>
      </c>
      <c r="H3455" s="136">
        <v>3</v>
      </c>
      <c r="J3455" s="136" t="s">
        <v>8367</v>
      </c>
    </row>
    <row r="3456" spans="1:10" s="136" customFormat="1" ht="13.6" x14ac:dyDescent="0.2">
      <c r="A3456" s="136" t="s">
        <v>11670</v>
      </c>
      <c r="B3456" s="147">
        <v>22903</v>
      </c>
      <c r="C3456" s="138" t="s">
        <v>11866</v>
      </c>
      <c r="D3456" s="138" t="s">
        <v>11866</v>
      </c>
      <c r="E3456" s="137" t="s">
        <v>8366</v>
      </c>
      <c r="F3456" s="139"/>
      <c r="G3456" s="136">
        <v>106491566</v>
      </c>
      <c r="H3456" s="136">
        <v>3</v>
      </c>
      <c r="J3456" s="136" t="s">
        <v>8367</v>
      </c>
    </row>
    <row r="3457" spans="1:10" s="136" customFormat="1" ht="13.6" x14ac:dyDescent="0.2">
      <c r="A3457" s="136" t="s">
        <v>11670</v>
      </c>
      <c r="B3457" s="147">
        <v>22904</v>
      </c>
      <c r="C3457" s="138" t="s">
        <v>11867</v>
      </c>
      <c r="D3457" s="138" t="s">
        <v>11867</v>
      </c>
      <c r="E3457" s="137" t="s">
        <v>8366</v>
      </c>
      <c r="F3457" s="139"/>
      <c r="G3457" s="136">
        <v>165539256</v>
      </c>
      <c r="H3457" s="136">
        <v>3</v>
      </c>
      <c r="J3457" s="136" t="s">
        <v>8367</v>
      </c>
    </row>
    <row r="3458" spans="1:10" s="136" customFormat="1" ht="13.6" x14ac:dyDescent="0.2">
      <c r="A3458" s="136" t="s">
        <v>11670</v>
      </c>
      <c r="B3458" s="147">
        <v>22905</v>
      </c>
      <c r="C3458" s="138" t="s">
        <v>11868</v>
      </c>
      <c r="D3458" s="138" t="s">
        <v>11868</v>
      </c>
      <c r="E3458" s="137" t="s">
        <v>8366</v>
      </c>
      <c r="F3458" s="139"/>
      <c r="G3458" s="136">
        <v>110070000</v>
      </c>
      <c r="H3458" s="136">
        <v>3</v>
      </c>
      <c r="J3458" s="136" t="s">
        <v>8367</v>
      </c>
    </row>
    <row r="3459" spans="1:10" s="136" customFormat="1" ht="13.6" x14ac:dyDescent="0.2">
      <c r="A3459" s="136" t="s">
        <v>11670</v>
      </c>
      <c r="B3459" s="147">
        <v>22906</v>
      </c>
      <c r="C3459" s="138" t="s">
        <v>11869</v>
      </c>
      <c r="D3459" s="138" t="s">
        <v>11869</v>
      </c>
      <c r="E3459" s="137" t="s">
        <v>8366</v>
      </c>
      <c r="F3459" s="139"/>
      <c r="G3459" s="136">
        <v>27157413</v>
      </c>
      <c r="H3459" s="136">
        <v>3</v>
      </c>
      <c r="J3459" s="136" t="s">
        <v>8367</v>
      </c>
    </row>
    <row r="3460" spans="1:10" s="136" customFormat="1" ht="13.6" x14ac:dyDescent="0.2">
      <c r="A3460" s="136" t="s">
        <v>11670</v>
      </c>
      <c r="B3460" s="147">
        <v>22907</v>
      </c>
      <c r="C3460" s="138" t="s">
        <v>11870</v>
      </c>
      <c r="D3460" s="138" t="s">
        <v>11870</v>
      </c>
      <c r="E3460" s="137" t="s">
        <v>8366</v>
      </c>
      <c r="F3460" s="139"/>
      <c r="G3460" s="136">
        <v>284765814</v>
      </c>
      <c r="H3460" s="136">
        <v>3</v>
      </c>
      <c r="J3460" s="136" t="s">
        <v>8367</v>
      </c>
    </row>
    <row r="3461" spans="1:10" s="136" customFormat="1" ht="13.6" x14ac:dyDescent="0.2">
      <c r="A3461" s="136" t="s">
        <v>11670</v>
      </c>
      <c r="B3461" s="147">
        <v>22908</v>
      </c>
      <c r="C3461" s="138" t="s">
        <v>11871</v>
      </c>
      <c r="D3461" s="138" t="s">
        <v>11871</v>
      </c>
      <c r="E3461" s="137" t="s">
        <v>8366</v>
      </c>
      <c r="F3461" s="139"/>
      <c r="G3461" s="136">
        <v>57477855</v>
      </c>
      <c r="H3461" s="136">
        <v>3</v>
      </c>
      <c r="J3461" s="136" t="s">
        <v>8367</v>
      </c>
    </row>
    <row r="3462" spans="1:10" s="136" customFormat="1" ht="13.6" x14ac:dyDescent="0.2">
      <c r="A3462" s="136" t="s">
        <v>11670</v>
      </c>
      <c r="B3462" s="147">
        <v>22909</v>
      </c>
      <c r="C3462" s="138" t="s">
        <v>11872</v>
      </c>
      <c r="D3462" s="138" t="s">
        <v>11872</v>
      </c>
      <c r="E3462" s="137" t="s">
        <v>8366</v>
      </c>
      <c r="F3462" s="139"/>
      <c r="G3462" s="136">
        <v>10368347.000000002</v>
      </c>
      <c r="H3462" s="136">
        <v>3</v>
      </c>
      <c r="J3462" s="136" t="s">
        <v>8367</v>
      </c>
    </row>
    <row r="3463" spans="1:10" s="136" customFormat="1" ht="13.6" x14ac:dyDescent="0.2">
      <c r="A3463" s="136" t="s">
        <v>11873</v>
      </c>
      <c r="B3463" s="147">
        <v>23001</v>
      </c>
      <c r="C3463" s="138" t="s">
        <v>11874</v>
      </c>
      <c r="D3463" s="138" t="s">
        <v>11874</v>
      </c>
      <c r="E3463" s="137" t="s">
        <v>8366</v>
      </c>
      <c r="F3463" s="139"/>
      <c r="G3463" s="136">
        <v>38825722</v>
      </c>
      <c r="H3463" s="136">
        <v>3</v>
      </c>
      <c r="J3463" s="136" t="s">
        <v>8367</v>
      </c>
    </row>
    <row r="3464" spans="1:10" s="136" customFormat="1" ht="13.6" x14ac:dyDescent="0.2">
      <c r="A3464" s="136" t="s">
        <v>11873</v>
      </c>
      <c r="B3464" s="147">
        <v>23002</v>
      </c>
      <c r="C3464" s="138" t="s">
        <v>11875</v>
      </c>
      <c r="D3464" s="138" t="s">
        <v>11875</v>
      </c>
      <c r="E3464" s="137" t="s">
        <v>8366</v>
      </c>
      <c r="F3464" s="139"/>
      <c r="G3464" s="136">
        <v>261364487</v>
      </c>
      <c r="H3464" s="136">
        <v>2</v>
      </c>
      <c r="J3464" s="136" t="s">
        <v>8367</v>
      </c>
    </row>
    <row r="3465" spans="1:10" s="136" customFormat="1" ht="13.6" x14ac:dyDescent="0.2">
      <c r="A3465" s="136" t="s">
        <v>11873</v>
      </c>
      <c r="B3465" s="147">
        <v>23003</v>
      </c>
      <c r="C3465" s="138" t="s">
        <v>11876</v>
      </c>
      <c r="D3465" s="138" t="s">
        <v>11876</v>
      </c>
      <c r="E3465" s="137" t="s">
        <v>8366</v>
      </c>
      <c r="F3465" s="139"/>
      <c r="G3465" s="136">
        <v>236841900</v>
      </c>
      <c r="H3465" s="136">
        <v>2</v>
      </c>
      <c r="J3465" s="136" t="s">
        <v>8367</v>
      </c>
    </row>
    <row r="3466" spans="1:10" s="136" customFormat="1" ht="13.6" x14ac:dyDescent="0.2">
      <c r="A3466" s="136" t="s">
        <v>11873</v>
      </c>
      <c r="B3466" s="147">
        <v>23004</v>
      </c>
      <c r="C3466" s="138" t="s">
        <v>11877</v>
      </c>
      <c r="D3466" s="138" t="s">
        <v>11877</v>
      </c>
      <c r="E3466" s="137" t="s">
        <v>8366</v>
      </c>
      <c r="F3466" s="139"/>
      <c r="G3466" s="136">
        <v>120276890</v>
      </c>
      <c r="H3466" s="136">
        <v>3</v>
      </c>
      <c r="J3466" s="136" t="s">
        <v>8367</v>
      </c>
    </row>
    <row r="3467" spans="1:10" s="136" customFormat="1" ht="13.6" x14ac:dyDescent="0.2">
      <c r="A3467" s="136" t="s">
        <v>11873</v>
      </c>
      <c r="B3467" s="147">
        <v>23005</v>
      </c>
      <c r="C3467" s="138" t="s">
        <v>11878</v>
      </c>
      <c r="D3467" s="138" t="s">
        <v>11878</v>
      </c>
      <c r="E3467" s="137" t="s">
        <v>8366</v>
      </c>
      <c r="F3467" s="139"/>
      <c r="G3467" s="136">
        <v>964896477</v>
      </c>
      <c r="H3467" s="136">
        <v>2</v>
      </c>
      <c r="J3467" s="136" t="s">
        <v>8367</v>
      </c>
    </row>
    <row r="3468" spans="1:10" s="136" customFormat="1" ht="13.6" x14ac:dyDescent="0.2">
      <c r="A3468" s="136" t="s">
        <v>11873</v>
      </c>
      <c r="B3468" s="147">
        <v>23006</v>
      </c>
      <c r="C3468" s="138" t="s">
        <v>11879</v>
      </c>
      <c r="D3468" s="138" t="s">
        <v>11879</v>
      </c>
      <c r="E3468" s="137" t="s">
        <v>8366</v>
      </c>
      <c r="F3468" s="139"/>
      <c r="G3468" s="136">
        <v>158447801</v>
      </c>
      <c r="H3468" s="136">
        <v>2</v>
      </c>
      <c r="J3468" s="136" t="s">
        <v>8367</v>
      </c>
    </row>
    <row r="3469" spans="1:10" s="136" customFormat="1" ht="13.6" x14ac:dyDescent="0.2">
      <c r="A3469" s="136" t="s">
        <v>11873</v>
      </c>
      <c r="B3469" s="147">
        <v>23007</v>
      </c>
      <c r="C3469" s="138" t="s">
        <v>11880</v>
      </c>
      <c r="D3469" s="138" t="s">
        <v>11880</v>
      </c>
      <c r="E3469" s="137" t="s">
        <v>8366</v>
      </c>
      <c r="F3469" s="139"/>
      <c r="G3469" s="136">
        <v>42557334</v>
      </c>
      <c r="H3469" s="136">
        <v>3</v>
      </c>
      <c r="J3469" s="136" t="s">
        <v>8367</v>
      </c>
    </row>
    <row r="3470" spans="1:10" s="136" customFormat="1" ht="13.6" x14ac:dyDescent="0.2">
      <c r="A3470" s="136" t="s">
        <v>11873</v>
      </c>
      <c r="B3470" s="147">
        <v>23008</v>
      </c>
      <c r="C3470" s="138" t="s">
        <v>11881</v>
      </c>
      <c r="D3470" s="138" t="s">
        <v>11881</v>
      </c>
      <c r="E3470" s="137" t="s">
        <v>8366</v>
      </c>
      <c r="F3470" s="139"/>
      <c r="G3470" s="136">
        <v>66241575</v>
      </c>
      <c r="H3470" s="136">
        <v>3</v>
      </c>
      <c r="J3470" s="136" t="s">
        <v>8367</v>
      </c>
    </row>
    <row r="3471" spans="1:10" s="136" customFormat="1" ht="13.6" x14ac:dyDescent="0.2">
      <c r="A3471" s="136" t="s">
        <v>11873</v>
      </c>
      <c r="B3471" s="147">
        <v>23009</v>
      </c>
      <c r="C3471" s="138" t="s">
        <v>11882</v>
      </c>
      <c r="D3471" s="138" t="s">
        <v>11882</v>
      </c>
      <c r="E3471" s="137" t="s">
        <v>8366</v>
      </c>
      <c r="F3471" s="139"/>
      <c r="G3471" s="136">
        <v>192774199.99999997</v>
      </c>
      <c r="H3471" s="136">
        <v>2</v>
      </c>
      <c r="J3471" s="136" t="s">
        <v>8367</v>
      </c>
    </row>
    <row r="3472" spans="1:10" s="136" customFormat="1" ht="13.6" x14ac:dyDescent="0.2">
      <c r="A3472" s="136" t="s">
        <v>11873</v>
      </c>
      <c r="B3472" s="147">
        <v>23010</v>
      </c>
      <c r="C3472" s="138" t="s">
        <v>11883</v>
      </c>
      <c r="D3472" s="138" t="s">
        <v>11883</v>
      </c>
      <c r="E3472" s="137" t="s">
        <v>8366</v>
      </c>
      <c r="F3472" s="139"/>
      <c r="G3472" s="136">
        <v>117136868</v>
      </c>
      <c r="H3472" s="136">
        <v>2</v>
      </c>
      <c r="J3472" s="136" t="s">
        <v>8367</v>
      </c>
    </row>
    <row r="3473" spans="1:10" s="136" customFormat="1" ht="13.6" x14ac:dyDescent="0.2">
      <c r="A3473" s="136" t="s">
        <v>11873</v>
      </c>
      <c r="B3473" s="147">
        <v>23011</v>
      </c>
      <c r="C3473" s="138" t="s">
        <v>11884</v>
      </c>
      <c r="D3473" s="138" t="s">
        <v>11884</v>
      </c>
      <c r="E3473" s="137" t="s">
        <v>8366</v>
      </c>
      <c r="F3473" s="139"/>
      <c r="G3473" s="136">
        <v>392274847</v>
      </c>
      <c r="H3473" s="136">
        <v>3</v>
      </c>
      <c r="J3473" s="136" t="s">
        <v>8367</v>
      </c>
    </row>
    <row r="3474" spans="1:10" s="136" customFormat="1" ht="13.6" x14ac:dyDescent="0.2">
      <c r="A3474" s="136" t="s">
        <v>11873</v>
      </c>
      <c r="B3474" s="147">
        <v>23012</v>
      </c>
      <c r="C3474" s="138" t="s">
        <v>11885</v>
      </c>
      <c r="D3474" s="138" t="s">
        <v>11885</v>
      </c>
      <c r="E3474" s="137" t="s">
        <v>8366</v>
      </c>
      <c r="F3474" s="139"/>
      <c r="G3474" s="136">
        <v>159373621</v>
      </c>
      <c r="H3474" s="136">
        <v>2</v>
      </c>
      <c r="J3474" s="136" t="s">
        <v>8367</v>
      </c>
    </row>
    <row r="3475" spans="1:10" s="136" customFormat="1" ht="13.6" x14ac:dyDescent="0.2">
      <c r="A3475" s="136" t="s">
        <v>11873</v>
      </c>
      <c r="B3475" s="147">
        <v>23014</v>
      </c>
      <c r="C3475" s="138" t="s">
        <v>11886</v>
      </c>
      <c r="D3475" s="138" t="s">
        <v>11886</v>
      </c>
      <c r="E3475" s="137" t="s">
        <v>8366</v>
      </c>
      <c r="F3475" s="139"/>
      <c r="G3475" s="136">
        <v>42793388.000000007</v>
      </c>
      <c r="H3475" s="136">
        <v>3</v>
      </c>
      <c r="J3475" s="136" t="s">
        <v>8367</v>
      </c>
    </row>
    <row r="3476" spans="1:10" s="136" customFormat="1" ht="13.6" x14ac:dyDescent="0.2">
      <c r="A3476" s="136" t="s">
        <v>11873</v>
      </c>
      <c r="B3476" s="147">
        <v>23015</v>
      </c>
      <c r="C3476" s="138" t="s">
        <v>11887</v>
      </c>
      <c r="D3476" s="138" t="s">
        <v>11887</v>
      </c>
      <c r="E3476" s="137" t="s">
        <v>8366</v>
      </c>
      <c r="F3476" s="139"/>
      <c r="G3476" s="136">
        <v>49439046</v>
      </c>
      <c r="H3476" s="136">
        <v>3</v>
      </c>
      <c r="J3476" s="136" t="s">
        <v>8367</v>
      </c>
    </row>
    <row r="3477" spans="1:10" s="136" customFormat="1" ht="13.6" x14ac:dyDescent="0.2">
      <c r="A3477" s="136" t="s">
        <v>11873</v>
      </c>
      <c r="B3477" s="147">
        <v>23016</v>
      </c>
      <c r="C3477" s="138" t="s">
        <v>11888</v>
      </c>
      <c r="D3477" s="138" t="s">
        <v>11888</v>
      </c>
      <c r="E3477" s="137" t="s">
        <v>8366</v>
      </c>
      <c r="F3477" s="139"/>
      <c r="G3477" s="136">
        <v>44460835</v>
      </c>
      <c r="H3477" s="136">
        <v>3</v>
      </c>
      <c r="J3477" s="136" t="s">
        <v>8367</v>
      </c>
    </row>
    <row r="3478" spans="1:10" s="136" customFormat="1" ht="13.6" x14ac:dyDescent="0.2">
      <c r="A3478" s="136" t="s">
        <v>11873</v>
      </c>
      <c r="B3478" s="147">
        <v>23017</v>
      </c>
      <c r="C3478" s="138" t="s">
        <v>11889</v>
      </c>
      <c r="D3478" s="138" t="s">
        <v>11889</v>
      </c>
      <c r="E3478" s="137" t="s">
        <v>8366</v>
      </c>
      <c r="F3478" s="139"/>
      <c r="G3478" s="136">
        <v>187027144.99999997</v>
      </c>
      <c r="H3478" s="136">
        <v>3</v>
      </c>
      <c r="J3478" s="136" t="s">
        <v>8367</v>
      </c>
    </row>
    <row r="3479" spans="1:10" s="136" customFormat="1" ht="13.6" x14ac:dyDescent="0.2">
      <c r="A3479" s="136" t="s">
        <v>11873</v>
      </c>
      <c r="B3479" s="147">
        <v>23018</v>
      </c>
      <c r="C3479" s="138" t="s">
        <v>11890</v>
      </c>
      <c r="D3479" s="138" t="s">
        <v>11890</v>
      </c>
      <c r="E3479" s="137" t="s">
        <v>8366</v>
      </c>
      <c r="F3479" s="139"/>
      <c r="G3479" s="136">
        <v>139884600</v>
      </c>
      <c r="H3479" s="136">
        <v>3</v>
      </c>
      <c r="J3479" s="136" t="s">
        <v>8367</v>
      </c>
    </row>
    <row r="3480" spans="1:10" s="136" customFormat="1" ht="13.6" x14ac:dyDescent="0.2">
      <c r="A3480" s="136" t="s">
        <v>11873</v>
      </c>
      <c r="B3480" s="147">
        <v>23019</v>
      </c>
      <c r="C3480" s="138" t="s">
        <v>11891</v>
      </c>
      <c r="D3480" s="138" t="s">
        <v>11891</v>
      </c>
      <c r="E3480" s="137" t="s">
        <v>8366</v>
      </c>
      <c r="F3480" s="139"/>
      <c r="G3480" s="136">
        <v>116688100</v>
      </c>
      <c r="H3480" s="136">
        <v>3</v>
      </c>
      <c r="J3480" s="136" t="s">
        <v>8367</v>
      </c>
    </row>
    <row r="3481" spans="1:10" s="136" customFormat="1" ht="13.6" x14ac:dyDescent="0.2">
      <c r="A3481" s="136" t="s">
        <v>11873</v>
      </c>
      <c r="B3481" s="147">
        <v>23020</v>
      </c>
      <c r="C3481" s="138" t="s">
        <v>11892</v>
      </c>
      <c r="D3481" s="138" t="s">
        <v>11892</v>
      </c>
      <c r="E3481" s="137" t="s">
        <v>8366</v>
      </c>
      <c r="F3481" s="139"/>
      <c r="G3481" s="136">
        <v>14329200</v>
      </c>
      <c r="H3481" s="136">
        <v>2</v>
      </c>
      <c r="J3481" s="136" t="s">
        <v>8367</v>
      </c>
    </row>
    <row r="3482" spans="1:10" s="136" customFormat="1" ht="13.6" x14ac:dyDescent="0.2">
      <c r="A3482" s="136" t="s">
        <v>11873</v>
      </c>
      <c r="B3482" s="147">
        <v>23021</v>
      </c>
      <c r="C3482" s="138" t="s">
        <v>11893</v>
      </c>
      <c r="D3482" s="138" t="s">
        <v>11893</v>
      </c>
      <c r="E3482" s="137" t="s">
        <v>8366</v>
      </c>
      <c r="F3482" s="139"/>
      <c r="G3482" s="136">
        <v>58606112</v>
      </c>
      <c r="H3482" s="136">
        <v>3</v>
      </c>
      <c r="J3482" s="136" t="s">
        <v>8367</v>
      </c>
    </row>
    <row r="3483" spans="1:10" s="136" customFormat="1" ht="13.6" x14ac:dyDescent="0.2">
      <c r="A3483" s="136" t="s">
        <v>11873</v>
      </c>
      <c r="B3483" s="147">
        <v>23024</v>
      </c>
      <c r="C3483" s="138" t="s">
        <v>11894</v>
      </c>
      <c r="D3483" s="138" t="s">
        <v>11894</v>
      </c>
      <c r="E3483" s="137" t="s">
        <v>8366</v>
      </c>
      <c r="F3483" s="139"/>
      <c r="G3483" s="136">
        <v>201365626</v>
      </c>
      <c r="H3483" s="136">
        <v>2</v>
      </c>
      <c r="J3483" s="136" t="s">
        <v>8367</v>
      </c>
    </row>
    <row r="3484" spans="1:10" s="136" customFormat="1" ht="13.6" x14ac:dyDescent="0.2">
      <c r="A3484" s="136" t="s">
        <v>11873</v>
      </c>
      <c r="B3484" s="147">
        <v>23025</v>
      </c>
      <c r="C3484" s="138" t="s">
        <v>11895</v>
      </c>
      <c r="D3484" s="138" t="s">
        <v>11895</v>
      </c>
      <c r="E3484" s="137" t="s">
        <v>8366</v>
      </c>
      <c r="F3484" s="139"/>
      <c r="G3484" s="136">
        <v>157364072</v>
      </c>
      <c r="H3484" s="136">
        <v>3</v>
      </c>
      <c r="J3484" s="136" t="s">
        <v>8367</v>
      </c>
    </row>
    <row r="3485" spans="1:10" s="136" customFormat="1" ht="13.6" x14ac:dyDescent="0.2">
      <c r="A3485" s="136" t="s">
        <v>11873</v>
      </c>
      <c r="B3485" s="147">
        <v>23026</v>
      </c>
      <c r="C3485" s="138" t="s">
        <v>11896</v>
      </c>
      <c r="D3485" s="138" t="s">
        <v>11896</v>
      </c>
      <c r="E3485" s="137" t="s">
        <v>8366</v>
      </c>
      <c r="F3485" s="139"/>
      <c r="G3485" s="136">
        <v>102551065.99999999</v>
      </c>
      <c r="H3485" s="136">
        <v>3</v>
      </c>
      <c r="J3485" s="136" t="s">
        <v>8367</v>
      </c>
    </row>
    <row r="3486" spans="1:10" s="136" customFormat="1" ht="13.6" x14ac:dyDescent="0.2">
      <c r="A3486" s="136" t="s">
        <v>11873</v>
      </c>
      <c r="B3486" s="147">
        <v>23027</v>
      </c>
      <c r="C3486" s="138" t="s">
        <v>11897</v>
      </c>
      <c r="D3486" s="138" t="s">
        <v>11897</v>
      </c>
      <c r="E3486" s="137" t="s">
        <v>8366</v>
      </c>
      <c r="F3486" s="139"/>
      <c r="G3486" s="136">
        <v>46625101.000000007</v>
      </c>
      <c r="H3486" s="136">
        <v>3</v>
      </c>
      <c r="J3486" s="136" t="s">
        <v>8367</v>
      </c>
    </row>
    <row r="3487" spans="1:10" s="136" customFormat="1" ht="13.6" x14ac:dyDescent="0.2">
      <c r="A3487" s="136" t="s">
        <v>11873</v>
      </c>
      <c r="B3487" s="147">
        <v>23028</v>
      </c>
      <c r="C3487" s="138" t="s">
        <v>11898</v>
      </c>
      <c r="D3487" s="138" t="s">
        <v>11898</v>
      </c>
      <c r="E3487" s="137" t="s">
        <v>8366</v>
      </c>
      <c r="F3487" s="139"/>
      <c r="G3487" s="136">
        <v>305403906</v>
      </c>
      <c r="H3487" s="136">
        <v>2</v>
      </c>
      <c r="J3487" s="136" t="s">
        <v>8367</v>
      </c>
    </row>
    <row r="3488" spans="1:10" s="136" customFormat="1" ht="13.6" x14ac:dyDescent="0.2">
      <c r="A3488" s="136" t="s">
        <v>11873</v>
      </c>
      <c r="B3488" s="147">
        <v>23029</v>
      </c>
      <c r="C3488" s="138" t="s">
        <v>11899</v>
      </c>
      <c r="D3488" s="138" t="s">
        <v>11899</v>
      </c>
      <c r="E3488" s="137" t="s">
        <v>8366</v>
      </c>
      <c r="F3488" s="139"/>
      <c r="G3488" s="136">
        <v>235992346</v>
      </c>
      <c r="H3488" s="136">
        <v>3</v>
      </c>
      <c r="J3488" s="136" t="s">
        <v>8367</v>
      </c>
    </row>
    <row r="3489" spans="1:20" s="136" customFormat="1" ht="13.6" x14ac:dyDescent="0.2">
      <c r="A3489" s="136" t="s">
        <v>11873</v>
      </c>
      <c r="B3489" s="147">
        <v>23030</v>
      </c>
      <c r="C3489" s="138" t="s">
        <v>11900</v>
      </c>
      <c r="D3489" s="138" t="s">
        <v>11900</v>
      </c>
      <c r="E3489" s="137" t="s">
        <v>8366</v>
      </c>
      <c r="F3489" s="139"/>
      <c r="G3489" s="136">
        <v>38777710</v>
      </c>
      <c r="H3489" s="136">
        <v>3</v>
      </c>
      <c r="J3489" s="136" t="s">
        <v>8367</v>
      </c>
    </row>
    <row r="3490" spans="1:20" s="136" customFormat="1" ht="13.6" x14ac:dyDescent="0.2">
      <c r="A3490" s="136" t="s">
        <v>11873</v>
      </c>
      <c r="B3490" s="147">
        <v>23031</v>
      </c>
      <c r="C3490" s="138" t="s">
        <v>11901</v>
      </c>
      <c r="D3490" s="138" t="s">
        <v>11901</v>
      </c>
      <c r="E3490" s="137" t="s">
        <v>8366</v>
      </c>
      <c r="F3490" s="139"/>
      <c r="G3490" s="136">
        <v>13753135</v>
      </c>
      <c r="H3490" s="136">
        <v>3</v>
      </c>
      <c r="J3490" s="136" t="s">
        <v>8367</v>
      </c>
    </row>
    <row r="3491" spans="1:20" s="136" customFormat="1" ht="13.6" x14ac:dyDescent="0.2">
      <c r="A3491" s="136" t="s">
        <v>11873</v>
      </c>
      <c r="B3491" s="147">
        <v>23032</v>
      </c>
      <c r="C3491" s="138" t="s">
        <v>11902</v>
      </c>
      <c r="D3491" s="138" t="s">
        <v>11902</v>
      </c>
      <c r="E3491" s="137" t="s">
        <v>8366</v>
      </c>
      <c r="F3491" s="139"/>
      <c r="G3491" s="136">
        <v>25493703</v>
      </c>
      <c r="H3491" s="136">
        <v>3</v>
      </c>
      <c r="J3491" s="136" t="s">
        <v>8367</v>
      </c>
    </row>
    <row r="3492" spans="1:20" s="136" customFormat="1" ht="13.6" x14ac:dyDescent="0.2">
      <c r="A3492" s="136" t="s">
        <v>11873</v>
      </c>
      <c r="B3492" s="147">
        <v>23033</v>
      </c>
      <c r="C3492" s="138" t="s">
        <v>11903</v>
      </c>
      <c r="D3492" s="138" t="s">
        <v>11903</v>
      </c>
      <c r="E3492" s="137" t="s">
        <v>8366</v>
      </c>
      <c r="F3492" s="139"/>
      <c r="G3492" s="136">
        <v>40337323</v>
      </c>
      <c r="H3492" s="136">
        <v>3</v>
      </c>
      <c r="J3492" s="136" t="s">
        <v>8367</v>
      </c>
    </row>
    <row r="3493" spans="1:20" s="136" customFormat="1" ht="13.6" x14ac:dyDescent="0.2">
      <c r="A3493" s="136" t="s">
        <v>11873</v>
      </c>
      <c r="B3493" s="147">
        <v>23034</v>
      </c>
      <c r="C3493" s="138" t="s">
        <v>11904</v>
      </c>
      <c r="D3493" s="138" t="s">
        <v>11904</v>
      </c>
      <c r="E3493" s="137" t="s">
        <v>8366</v>
      </c>
      <c r="F3493" s="139"/>
      <c r="G3493" s="136">
        <v>54042644</v>
      </c>
      <c r="H3493" s="136">
        <v>3</v>
      </c>
      <c r="J3493" s="136" t="s">
        <v>8367</v>
      </c>
    </row>
    <row r="3494" spans="1:20" s="136" customFormat="1" ht="13.6" x14ac:dyDescent="0.2">
      <c r="A3494" s="136" t="s">
        <v>11873</v>
      </c>
      <c r="B3494" s="147">
        <v>23035</v>
      </c>
      <c r="C3494" s="138" t="s">
        <v>11905</v>
      </c>
      <c r="D3494" s="138" t="s">
        <v>11905</v>
      </c>
      <c r="E3494" s="137" t="s">
        <v>8366</v>
      </c>
      <c r="F3494" s="139"/>
      <c r="G3494" s="136">
        <v>35088450</v>
      </c>
      <c r="H3494" s="136">
        <v>3</v>
      </c>
      <c r="J3494" s="136" t="s">
        <v>8367</v>
      </c>
      <c r="R3494" s="136" t="s">
        <v>11906</v>
      </c>
      <c r="S3494" s="136" t="s">
        <v>8367</v>
      </c>
      <c r="T3494" s="136" t="s">
        <v>11907</v>
      </c>
    </row>
    <row r="3495" spans="1:20" s="136" customFormat="1" ht="13.6" x14ac:dyDescent="0.2">
      <c r="A3495" s="136" t="s">
        <v>11873</v>
      </c>
      <c r="B3495" s="147">
        <v>23037</v>
      </c>
      <c r="C3495" s="138" t="s">
        <v>11908</v>
      </c>
      <c r="D3495" s="138" t="s">
        <v>11908</v>
      </c>
      <c r="E3495" s="137" t="s">
        <v>8366</v>
      </c>
      <c r="F3495" s="139"/>
      <c r="G3495" s="136">
        <v>63583786</v>
      </c>
      <c r="H3495" s="136">
        <v>3</v>
      </c>
      <c r="J3495" s="136" t="s">
        <v>8367</v>
      </c>
    </row>
    <row r="3496" spans="1:20" s="136" customFormat="1" ht="13.6" x14ac:dyDescent="0.2">
      <c r="A3496" s="136" t="s">
        <v>11873</v>
      </c>
      <c r="B3496" s="147">
        <v>23038</v>
      </c>
      <c r="C3496" s="138" t="s">
        <v>11909</v>
      </c>
      <c r="D3496" s="138" t="s">
        <v>11909</v>
      </c>
      <c r="E3496" s="137" t="s">
        <v>8366</v>
      </c>
      <c r="F3496" s="139"/>
      <c r="G3496" s="136">
        <v>38428699</v>
      </c>
      <c r="H3496" s="136">
        <v>3</v>
      </c>
      <c r="J3496" s="136" t="s">
        <v>8367</v>
      </c>
      <c r="R3496" s="136" t="s">
        <v>11906</v>
      </c>
      <c r="S3496" s="136" t="s">
        <v>8367</v>
      </c>
      <c r="T3496" s="136" t="s">
        <v>11907</v>
      </c>
    </row>
    <row r="3497" spans="1:20" s="136" customFormat="1" ht="13.6" x14ac:dyDescent="0.2">
      <c r="A3497" s="136" t="s">
        <v>11873</v>
      </c>
      <c r="B3497" s="147">
        <v>23039</v>
      </c>
      <c r="C3497" s="138" t="s">
        <v>11910</v>
      </c>
      <c r="D3497" s="138" t="s">
        <v>11910</v>
      </c>
      <c r="E3497" s="137" t="s">
        <v>8366</v>
      </c>
      <c r="F3497" s="139"/>
      <c r="G3497" s="136">
        <v>96213736.000000015</v>
      </c>
      <c r="H3497" s="136">
        <v>3</v>
      </c>
      <c r="J3497" s="136" t="s">
        <v>8367</v>
      </c>
    </row>
    <row r="3498" spans="1:20" s="136" customFormat="1" ht="13.6" x14ac:dyDescent="0.2">
      <c r="A3498" s="136" t="s">
        <v>11873</v>
      </c>
      <c r="B3498" s="147">
        <v>23040</v>
      </c>
      <c r="C3498" s="138" t="s">
        <v>11911</v>
      </c>
      <c r="D3498" s="138" t="s">
        <v>11911</v>
      </c>
      <c r="E3498" s="137" t="s">
        <v>8366</v>
      </c>
      <c r="F3498" s="139"/>
      <c r="G3498" s="136">
        <v>44753639</v>
      </c>
      <c r="H3498" s="136">
        <v>3</v>
      </c>
      <c r="J3498" s="136" t="s">
        <v>8367</v>
      </c>
    </row>
    <row r="3499" spans="1:20" s="136" customFormat="1" ht="13.6" x14ac:dyDescent="0.2">
      <c r="A3499" s="136" t="s">
        <v>11873</v>
      </c>
      <c r="B3499" s="147">
        <v>23041</v>
      </c>
      <c r="C3499" s="138" t="s">
        <v>11912</v>
      </c>
      <c r="D3499" s="138" t="s">
        <v>11912</v>
      </c>
      <c r="E3499" s="137" t="s">
        <v>8366</v>
      </c>
      <c r="F3499" s="139"/>
      <c r="G3499" s="136">
        <v>38761400</v>
      </c>
      <c r="H3499" s="136">
        <v>3</v>
      </c>
      <c r="J3499" s="136" t="s">
        <v>8367</v>
      </c>
    </row>
    <row r="3500" spans="1:20" s="136" customFormat="1" ht="13.6" x14ac:dyDescent="0.2">
      <c r="A3500" s="136" t="s">
        <v>11873</v>
      </c>
      <c r="B3500" s="147">
        <v>23042</v>
      </c>
      <c r="C3500" s="138" t="s">
        <v>11913</v>
      </c>
      <c r="D3500" s="138" t="s">
        <v>11913</v>
      </c>
      <c r="E3500" s="137" t="s">
        <v>8366</v>
      </c>
      <c r="F3500" s="139"/>
      <c r="G3500" s="136">
        <v>40036028</v>
      </c>
      <c r="H3500" s="136">
        <v>3</v>
      </c>
      <c r="J3500" s="136" t="s">
        <v>8367</v>
      </c>
    </row>
    <row r="3501" spans="1:20" s="136" customFormat="1" ht="13.6" x14ac:dyDescent="0.2">
      <c r="A3501" s="136" t="s">
        <v>11873</v>
      </c>
      <c r="B3501" s="147">
        <v>23043</v>
      </c>
      <c r="C3501" s="138" t="s">
        <v>11914</v>
      </c>
      <c r="D3501" s="138" t="s">
        <v>11914</v>
      </c>
      <c r="E3501" s="137" t="s">
        <v>8366</v>
      </c>
      <c r="F3501" s="139"/>
      <c r="G3501" s="136">
        <v>117576029</v>
      </c>
      <c r="H3501" s="136">
        <v>3</v>
      </c>
      <c r="J3501" s="136" t="s">
        <v>8367</v>
      </c>
    </row>
    <row r="3502" spans="1:20" s="136" customFormat="1" ht="13.6" x14ac:dyDescent="0.2">
      <c r="A3502" s="136" t="s">
        <v>11873</v>
      </c>
      <c r="B3502" s="147">
        <v>23044</v>
      </c>
      <c r="C3502" s="138" t="s">
        <v>11915</v>
      </c>
      <c r="D3502" s="138" t="s">
        <v>11915</v>
      </c>
      <c r="E3502" s="137" t="s">
        <v>8366</v>
      </c>
      <c r="F3502" s="139"/>
      <c r="G3502" s="136">
        <v>250285255</v>
      </c>
      <c r="H3502" s="136">
        <v>2</v>
      </c>
      <c r="J3502" s="136" t="s">
        <v>8367</v>
      </c>
    </row>
    <row r="3503" spans="1:20" s="136" customFormat="1" ht="13.6" x14ac:dyDescent="0.2">
      <c r="A3503" s="136" t="s">
        <v>11873</v>
      </c>
      <c r="B3503" s="147">
        <v>23045</v>
      </c>
      <c r="C3503" s="138" t="s">
        <v>11916</v>
      </c>
      <c r="D3503" s="138" t="s">
        <v>11916</v>
      </c>
      <c r="E3503" s="137" t="s">
        <v>8366</v>
      </c>
      <c r="F3503" s="139"/>
      <c r="G3503" s="136">
        <v>138430638</v>
      </c>
      <c r="H3503" s="136">
        <v>3</v>
      </c>
      <c r="J3503" s="136" t="s">
        <v>8367</v>
      </c>
    </row>
    <row r="3504" spans="1:20" s="136" customFormat="1" ht="13.6" x14ac:dyDescent="0.2">
      <c r="A3504" s="136" t="s">
        <v>11873</v>
      </c>
      <c r="B3504" s="147">
        <v>23046</v>
      </c>
      <c r="C3504" s="138" t="s">
        <v>11917</v>
      </c>
      <c r="D3504" s="138" t="s">
        <v>11917</v>
      </c>
      <c r="E3504" s="137" t="s">
        <v>8366</v>
      </c>
      <c r="F3504" s="139"/>
      <c r="G3504" s="136">
        <v>55797200</v>
      </c>
      <c r="H3504" s="136">
        <v>3</v>
      </c>
      <c r="J3504" s="136" t="s">
        <v>8367</v>
      </c>
    </row>
    <row r="3505" spans="1:20" s="136" customFormat="1" ht="13.6" x14ac:dyDescent="0.2">
      <c r="A3505" s="136" t="s">
        <v>11873</v>
      </c>
      <c r="B3505" s="147">
        <v>23047</v>
      </c>
      <c r="C3505" s="138" t="s">
        <v>11918</v>
      </c>
      <c r="D3505" s="138" t="s">
        <v>11918</v>
      </c>
      <c r="E3505" s="137" t="s">
        <v>8366</v>
      </c>
      <c r="F3505" s="139"/>
      <c r="G3505" s="136">
        <v>123965487</v>
      </c>
      <c r="H3505" s="136">
        <v>3</v>
      </c>
      <c r="J3505" s="136" t="s">
        <v>8367</v>
      </c>
    </row>
    <row r="3506" spans="1:20" s="136" customFormat="1" ht="13.6" x14ac:dyDescent="0.2">
      <c r="A3506" s="136" t="s">
        <v>11873</v>
      </c>
      <c r="B3506" s="147">
        <v>23048</v>
      </c>
      <c r="C3506" s="138" t="s">
        <v>11919</v>
      </c>
      <c r="D3506" s="138" t="s">
        <v>11919</v>
      </c>
      <c r="E3506" s="137" t="s">
        <v>8366</v>
      </c>
      <c r="F3506" s="139"/>
      <c r="G3506" s="136">
        <v>86536632.000000015</v>
      </c>
      <c r="H3506" s="136">
        <v>3</v>
      </c>
      <c r="J3506" s="136" t="s">
        <v>8367</v>
      </c>
    </row>
    <row r="3507" spans="1:20" s="136" customFormat="1" ht="13.6" x14ac:dyDescent="0.2">
      <c r="A3507" s="136" t="s">
        <v>11873</v>
      </c>
      <c r="B3507" s="147">
        <v>23049</v>
      </c>
      <c r="C3507" s="138" t="s">
        <v>11920</v>
      </c>
      <c r="D3507" s="138" t="s">
        <v>11920</v>
      </c>
      <c r="E3507" s="137" t="s">
        <v>8366</v>
      </c>
      <c r="F3507" s="139"/>
      <c r="G3507" s="136">
        <v>73241007</v>
      </c>
      <c r="H3507" s="136">
        <v>3</v>
      </c>
      <c r="J3507" s="136" t="s">
        <v>8367</v>
      </c>
    </row>
    <row r="3508" spans="1:20" s="136" customFormat="1" ht="13.6" x14ac:dyDescent="0.2">
      <c r="A3508" s="136" t="s">
        <v>11873</v>
      </c>
      <c r="B3508" s="147">
        <v>23050</v>
      </c>
      <c r="C3508" s="138" t="s">
        <v>11907</v>
      </c>
      <c r="D3508" s="138" t="s">
        <v>11907</v>
      </c>
      <c r="E3508" s="137" t="s">
        <v>8366</v>
      </c>
      <c r="F3508" s="139"/>
      <c r="G3508" s="136">
        <v>424302155</v>
      </c>
      <c r="H3508" s="136">
        <v>1</v>
      </c>
      <c r="J3508" s="136" t="s">
        <v>8367</v>
      </c>
      <c r="L3508" s="136" t="s">
        <v>11921</v>
      </c>
      <c r="M3508" s="136" t="s">
        <v>8367</v>
      </c>
      <c r="N3508" s="136" t="s">
        <v>11907</v>
      </c>
      <c r="R3508" s="136" t="s">
        <v>11906</v>
      </c>
      <c r="S3508" s="136" t="s">
        <v>8367</v>
      </c>
      <c r="T3508" s="136" t="s">
        <v>11907</v>
      </c>
    </row>
    <row r="3509" spans="1:20" s="136" customFormat="1" ht="13.6" x14ac:dyDescent="0.2">
      <c r="A3509" s="136" t="s">
        <v>11873</v>
      </c>
      <c r="B3509" s="147">
        <v>23051</v>
      </c>
      <c r="C3509" s="138" t="s">
        <v>11922</v>
      </c>
      <c r="D3509" s="138" t="s">
        <v>11922</v>
      </c>
      <c r="E3509" s="137" t="s">
        <v>8366</v>
      </c>
      <c r="F3509" s="139"/>
      <c r="G3509" s="136">
        <v>8987906</v>
      </c>
      <c r="H3509" s="136">
        <v>2</v>
      </c>
      <c r="J3509" s="136" t="s">
        <v>8367</v>
      </c>
    </row>
    <row r="3510" spans="1:20" s="136" customFormat="1" ht="13.6" x14ac:dyDescent="0.2">
      <c r="A3510" s="136" t="s">
        <v>11873</v>
      </c>
      <c r="B3510" s="147">
        <v>23052</v>
      </c>
      <c r="C3510" s="138" t="s">
        <v>11923</v>
      </c>
      <c r="D3510" s="138" t="s">
        <v>11923</v>
      </c>
      <c r="E3510" s="137" t="s">
        <v>8366</v>
      </c>
      <c r="F3510" s="139"/>
      <c r="G3510" s="136">
        <v>48043281</v>
      </c>
      <c r="H3510" s="136">
        <v>3</v>
      </c>
      <c r="J3510" s="136" t="s">
        <v>8367</v>
      </c>
    </row>
    <row r="3511" spans="1:20" s="136" customFormat="1" ht="13.6" x14ac:dyDescent="0.2">
      <c r="A3511" s="136" t="s">
        <v>11873</v>
      </c>
      <c r="B3511" s="147">
        <v>23053</v>
      </c>
      <c r="C3511" s="138" t="s">
        <v>11924</v>
      </c>
      <c r="D3511" s="138" t="s">
        <v>11924</v>
      </c>
      <c r="E3511" s="137" t="s">
        <v>8366</v>
      </c>
      <c r="F3511" s="139"/>
      <c r="G3511" s="136">
        <v>148779972</v>
      </c>
      <c r="H3511" s="136">
        <v>2</v>
      </c>
      <c r="J3511" s="136" t="s">
        <v>8367</v>
      </c>
    </row>
    <row r="3512" spans="1:20" s="136" customFormat="1" ht="13.6" x14ac:dyDescent="0.2">
      <c r="A3512" s="136" t="s">
        <v>11873</v>
      </c>
      <c r="B3512" s="147">
        <v>23054</v>
      </c>
      <c r="C3512" s="138" t="s">
        <v>11925</v>
      </c>
      <c r="D3512" s="138" t="s">
        <v>11925</v>
      </c>
      <c r="E3512" s="137" t="s">
        <v>8366</v>
      </c>
      <c r="F3512" s="139"/>
      <c r="G3512" s="136">
        <v>41759057</v>
      </c>
      <c r="H3512" s="136">
        <v>3</v>
      </c>
      <c r="J3512" s="136" t="s">
        <v>8367</v>
      </c>
    </row>
    <row r="3513" spans="1:20" s="136" customFormat="1" ht="13.6" x14ac:dyDescent="0.2">
      <c r="A3513" s="136" t="s">
        <v>11873</v>
      </c>
      <c r="B3513" s="147">
        <v>23055</v>
      </c>
      <c r="C3513" s="138" t="s">
        <v>11926</v>
      </c>
      <c r="D3513" s="138" t="s">
        <v>11926</v>
      </c>
      <c r="E3513" s="137" t="s">
        <v>8366</v>
      </c>
      <c r="F3513" s="139"/>
      <c r="G3513" s="136">
        <v>196704042.99999997</v>
      </c>
      <c r="H3513" s="136">
        <v>1</v>
      </c>
      <c r="J3513" s="136" t="s">
        <v>8367</v>
      </c>
      <c r="L3513" s="136" t="s">
        <v>11927</v>
      </c>
      <c r="M3513" s="136" t="s">
        <v>8456</v>
      </c>
      <c r="N3513" s="136" t="s">
        <v>11926</v>
      </c>
      <c r="R3513" s="136" t="s">
        <v>11928</v>
      </c>
      <c r="S3513" s="136" t="s">
        <v>8456</v>
      </c>
      <c r="T3513" s="136" t="s">
        <v>11926</v>
      </c>
    </row>
    <row r="3514" spans="1:20" s="136" customFormat="1" ht="13.6" x14ac:dyDescent="0.2">
      <c r="A3514" s="136" t="s">
        <v>11873</v>
      </c>
      <c r="B3514" s="147">
        <v>23056</v>
      </c>
      <c r="C3514" s="138" t="s">
        <v>11929</v>
      </c>
      <c r="D3514" s="138" t="s">
        <v>11929</v>
      </c>
      <c r="E3514" s="137" t="s">
        <v>8366</v>
      </c>
      <c r="F3514" s="139"/>
      <c r="G3514" s="136">
        <v>67901620</v>
      </c>
      <c r="H3514" s="136">
        <v>3</v>
      </c>
      <c r="J3514" s="136" t="s">
        <v>8367</v>
      </c>
    </row>
    <row r="3515" spans="1:20" s="136" customFormat="1" ht="13.6" x14ac:dyDescent="0.2">
      <c r="A3515" s="136" t="s">
        <v>11873</v>
      </c>
      <c r="B3515" s="147">
        <v>23057</v>
      </c>
      <c r="C3515" s="138" t="s">
        <v>11930</v>
      </c>
      <c r="D3515" s="138" t="s">
        <v>11930</v>
      </c>
      <c r="E3515" s="137" t="s">
        <v>8366</v>
      </c>
      <c r="F3515" s="139"/>
      <c r="G3515" s="136">
        <v>24326669</v>
      </c>
      <c r="H3515" s="136">
        <v>3</v>
      </c>
      <c r="J3515" s="136" t="s">
        <v>8367</v>
      </c>
    </row>
    <row r="3516" spans="1:20" s="136" customFormat="1" ht="13.6" x14ac:dyDescent="0.2">
      <c r="A3516" s="136" t="s">
        <v>11873</v>
      </c>
      <c r="B3516" s="147">
        <v>23058</v>
      </c>
      <c r="C3516" s="138" t="s">
        <v>11931</v>
      </c>
      <c r="D3516" s="138" t="s">
        <v>11931</v>
      </c>
      <c r="E3516" s="137" t="s">
        <v>8366</v>
      </c>
      <c r="F3516" s="139"/>
      <c r="G3516" s="136">
        <v>97702457</v>
      </c>
      <c r="H3516" s="136">
        <v>2</v>
      </c>
      <c r="J3516" s="136" t="s">
        <v>8367</v>
      </c>
    </row>
    <row r="3517" spans="1:20" s="136" customFormat="1" ht="13.6" x14ac:dyDescent="0.2">
      <c r="A3517" s="136" t="s">
        <v>11873</v>
      </c>
      <c r="B3517" s="147">
        <v>23059</v>
      </c>
      <c r="C3517" s="138" t="s">
        <v>11932</v>
      </c>
      <c r="D3517" s="138" t="s">
        <v>11932</v>
      </c>
      <c r="E3517" s="137" t="s">
        <v>8366</v>
      </c>
      <c r="F3517" s="139"/>
      <c r="G3517" s="136">
        <v>178066197</v>
      </c>
      <c r="H3517" s="136">
        <v>2</v>
      </c>
      <c r="J3517" s="136" t="s">
        <v>8367</v>
      </c>
    </row>
    <row r="3518" spans="1:20" s="136" customFormat="1" ht="13.6" x14ac:dyDescent="0.2">
      <c r="A3518" s="136" t="s">
        <v>11873</v>
      </c>
      <c r="B3518" s="147">
        <v>23060</v>
      </c>
      <c r="C3518" s="138" t="s">
        <v>11933</v>
      </c>
      <c r="D3518" s="138" t="s">
        <v>11933</v>
      </c>
      <c r="E3518" s="137" t="s">
        <v>8366</v>
      </c>
      <c r="F3518" s="139"/>
      <c r="G3518" s="136">
        <v>261100488</v>
      </c>
      <c r="H3518" s="136">
        <v>2</v>
      </c>
      <c r="J3518" s="136" t="s">
        <v>8367</v>
      </c>
    </row>
    <row r="3519" spans="1:20" s="136" customFormat="1" ht="13.6" x14ac:dyDescent="0.2">
      <c r="A3519" s="136" t="s">
        <v>11873</v>
      </c>
      <c r="B3519" s="147">
        <v>23061</v>
      </c>
      <c r="C3519" s="138" t="s">
        <v>11934</v>
      </c>
      <c r="D3519" s="138" t="s">
        <v>11934</v>
      </c>
      <c r="E3519" s="137" t="s">
        <v>8366</v>
      </c>
      <c r="F3519" s="139"/>
      <c r="G3519" s="136">
        <v>62341903</v>
      </c>
      <c r="H3519" s="136">
        <v>2</v>
      </c>
      <c r="J3519" s="136" t="s">
        <v>8367</v>
      </c>
    </row>
    <row r="3520" spans="1:20" s="136" customFormat="1" ht="13.6" x14ac:dyDescent="0.2">
      <c r="A3520" s="136" t="s">
        <v>11873</v>
      </c>
      <c r="B3520" s="147">
        <v>23062</v>
      </c>
      <c r="C3520" s="138" t="s">
        <v>11935</v>
      </c>
      <c r="D3520" s="138" t="s">
        <v>11935</v>
      </c>
      <c r="E3520" s="137" t="s">
        <v>8366</v>
      </c>
      <c r="F3520" s="139"/>
      <c r="G3520" s="136">
        <v>211988299</v>
      </c>
      <c r="H3520" s="136">
        <v>3</v>
      </c>
      <c r="J3520" s="136" t="s">
        <v>8367</v>
      </c>
    </row>
    <row r="3521" spans="1:10" s="136" customFormat="1" ht="13.6" x14ac:dyDescent="0.2">
      <c r="A3521" s="136" t="s">
        <v>11873</v>
      </c>
      <c r="B3521" s="147">
        <v>23063</v>
      </c>
      <c r="C3521" s="138" t="s">
        <v>11936</v>
      </c>
      <c r="D3521" s="138" t="s">
        <v>11936</v>
      </c>
      <c r="E3521" s="137" t="s">
        <v>8366</v>
      </c>
      <c r="F3521" s="139"/>
      <c r="G3521" s="136">
        <v>175765142</v>
      </c>
      <c r="H3521" s="136">
        <v>3</v>
      </c>
      <c r="J3521" s="136" t="s">
        <v>8367</v>
      </c>
    </row>
    <row r="3522" spans="1:10" s="136" customFormat="1" ht="13.6" x14ac:dyDescent="0.2">
      <c r="A3522" s="136" t="s">
        <v>11873</v>
      </c>
      <c r="B3522" s="147">
        <v>23064</v>
      </c>
      <c r="C3522" s="138" t="s">
        <v>11937</v>
      </c>
      <c r="D3522" s="138" t="s">
        <v>11937</v>
      </c>
      <c r="E3522" s="137" t="s">
        <v>8366</v>
      </c>
      <c r="F3522" s="139"/>
      <c r="G3522" s="136">
        <v>49707100</v>
      </c>
      <c r="H3522" s="136">
        <v>3</v>
      </c>
      <c r="J3522" s="136" t="s">
        <v>8367</v>
      </c>
    </row>
    <row r="3523" spans="1:10" s="136" customFormat="1" ht="13.6" x14ac:dyDescent="0.2">
      <c r="A3523" s="136" t="s">
        <v>11873</v>
      </c>
      <c r="B3523" s="147">
        <v>23065</v>
      </c>
      <c r="C3523" s="138" t="s">
        <v>11938</v>
      </c>
      <c r="D3523" s="138" t="s">
        <v>11938</v>
      </c>
      <c r="E3523" s="137" t="s">
        <v>8366</v>
      </c>
      <c r="F3523" s="139"/>
      <c r="G3523" s="136">
        <v>126213647</v>
      </c>
      <c r="H3523" s="136">
        <v>3</v>
      </c>
      <c r="J3523" s="136" t="s">
        <v>8367</v>
      </c>
    </row>
    <row r="3524" spans="1:10" s="136" customFormat="1" ht="13.6" x14ac:dyDescent="0.2">
      <c r="A3524" s="136" t="s">
        <v>11873</v>
      </c>
      <c r="B3524" s="147">
        <v>23066</v>
      </c>
      <c r="C3524" s="138" t="s">
        <v>11939</v>
      </c>
      <c r="D3524" s="138" t="s">
        <v>11939</v>
      </c>
      <c r="E3524" s="137" t="s">
        <v>8366</v>
      </c>
      <c r="F3524" s="139"/>
      <c r="G3524" s="136">
        <v>147359032</v>
      </c>
      <c r="H3524" s="136">
        <v>2</v>
      </c>
      <c r="J3524" s="136" t="s">
        <v>8367</v>
      </c>
    </row>
    <row r="3525" spans="1:10" s="136" customFormat="1" ht="13.6" x14ac:dyDescent="0.2">
      <c r="A3525" s="136" t="s">
        <v>11873</v>
      </c>
      <c r="B3525" s="147">
        <v>23067</v>
      </c>
      <c r="C3525" s="138" t="s">
        <v>11940</v>
      </c>
      <c r="D3525" s="138" t="s">
        <v>11940</v>
      </c>
      <c r="E3525" s="137" t="s">
        <v>8366</v>
      </c>
      <c r="F3525" s="139"/>
      <c r="G3525" s="136">
        <v>79948388</v>
      </c>
      <c r="H3525" s="136">
        <v>3</v>
      </c>
      <c r="J3525" s="136" t="s">
        <v>8367</v>
      </c>
    </row>
    <row r="3526" spans="1:10" s="136" customFormat="1" ht="13.6" x14ac:dyDescent="0.2">
      <c r="A3526" s="136" t="s">
        <v>11873</v>
      </c>
      <c r="B3526" s="147">
        <v>23069</v>
      </c>
      <c r="C3526" s="138" t="s">
        <v>11941</v>
      </c>
      <c r="D3526" s="138" t="s">
        <v>11941</v>
      </c>
      <c r="E3526" s="137" t="s">
        <v>8366</v>
      </c>
      <c r="F3526" s="139"/>
      <c r="G3526" s="136">
        <v>175573085</v>
      </c>
      <c r="H3526" s="136">
        <v>2</v>
      </c>
      <c r="J3526" s="136" t="s">
        <v>8367</v>
      </c>
    </row>
    <row r="3527" spans="1:10" s="136" customFormat="1" ht="13.6" x14ac:dyDescent="0.2">
      <c r="A3527" s="136" t="s">
        <v>11873</v>
      </c>
      <c r="B3527" s="147">
        <v>23070</v>
      </c>
      <c r="C3527" s="138" t="s">
        <v>11942</v>
      </c>
      <c r="D3527" s="138" t="s">
        <v>11942</v>
      </c>
      <c r="E3527" s="137" t="s">
        <v>8366</v>
      </c>
      <c r="F3527" s="139"/>
      <c r="G3527" s="136">
        <v>138608536</v>
      </c>
      <c r="H3527" s="136">
        <v>3</v>
      </c>
      <c r="J3527" s="136" t="s">
        <v>8367</v>
      </c>
    </row>
    <row r="3528" spans="1:10" s="136" customFormat="1" ht="13.6" x14ac:dyDescent="0.2">
      <c r="A3528" s="136" t="s">
        <v>11873</v>
      </c>
      <c r="B3528" s="147">
        <v>23071</v>
      </c>
      <c r="C3528" s="138" t="s">
        <v>11943</v>
      </c>
      <c r="D3528" s="138" t="s">
        <v>11943</v>
      </c>
      <c r="E3528" s="137" t="s">
        <v>8366</v>
      </c>
      <c r="F3528" s="139"/>
      <c r="G3528" s="136">
        <v>38842155</v>
      </c>
      <c r="H3528" s="136">
        <v>3</v>
      </c>
      <c r="J3528" s="136" t="s">
        <v>8367</v>
      </c>
    </row>
    <row r="3529" spans="1:10" s="136" customFormat="1" ht="13.6" x14ac:dyDescent="0.2">
      <c r="A3529" s="136" t="s">
        <v>11873</v>
      </c>
      <c r="B3529" s="147">
        <v>23072</v>
      </c>
      <c r="C3529" s="138" t="s">
        <v>11944</v>
      </c>
      <c r="D3529" s="138" t="s">
        <v>11944</v>
      </c>
      <c r="E3529" s="137" t="s">
        <v>8366</v>
      </c>
      <c r="F3529" s="139"/>
      <c r="G3529" s="136">
        <v>97452194.999999985</v>
      </c>
      <c r="H3529" s="136">
        <v>3</v>
      </c>
      <c r="J3529" s="136" t="s">
        <v>8367</v>
      </c>
    </row>
    <row r="3530" spans="1:10" s="136" customFormat="1" ht="13.6" x14ac:dyDescent="0.2">
      <c r="A3530" s="136" t="s">
        <v>11873</v>
      </c>
      <c r="B3530" s="147">
        <v>23073</v>
      </c>
      <c r="C3530" s="138" t="s">
        <v>11945</v>
      </c>
      <c r="D3530" s="138" t="s">
        <v>11945</v>
      </c>
      <c r="E3530" s="137" t="s">
        <v>8366</v>
      </c>
      <c r="F3530" s="139"/>
      <c r="G3530" s="136">
        <v>328352316</v>
      </c>
      <c r="H3530" s="136">
        <v>3</v>
      </c>
      <c r="J3530" s="136" t="s">
        <v>8367</v>
      </c>
    </row>
    <row r="3531" spans="1:10" s="136" customFormat="1" ht="13.6" x14ac:dyDescent="0.2">
      <c r="A3531" s="136" t="s">
        <v>11873</v>
      </c>
      <c r="B3531" s="147">
        <v>23074</v>
      </c>
      <c r="C3531" s="138" t="s">
        <v>11946</v>
      </c>
      <c r="D3531" s="138" t="s">
        <v>11946</v>
      </c>
      <c r="E3531" s="137" t="s">
        <v>8366</v>
      </c>
      <c r="F3531" s="139"/>
      <c r="G3531" s="136">
        <v>47118200</v>
      </c>
      <c r="H3531" s="136">
        <v>3</v>
      </c>
      <c r="J3531" s="136" t="s">
        <v>8367</v>
      </c>
    </row>
    <row r="3532" spans="1:10" s="136" customFormat="1" ht="13.6" x14ac:dyDescent="0.2">
      <c r="A3532" s="136" t="s">
        <v>11873</v>
      </c>
      <c r="B3532" s="147">
        <v>23075</v>
      </c>
      <c r="C3532" s="138" t="s">
        <v>11947</v>
      </c>
      <c r="D3532" s="138" t="s">
        <v>11947</v>
      </c>
      <c r="E3532" s="137" t="s">
        <v>8366</v>
      </c>
      <c r="F3532" s="139"/>
      <c r="G3532" s="136">
        <v>112194645</v>
      </c>
      <c r="H3532" s="136">
        <v>3</v>
      </c>
      <c r="J3532" s="136" t="s">
        <v>8367</v>
      </c>
    </row>
    <row r="3533" spans="1:10" s="136" customFormat="1" ht="13.6" x14ac:dyDescent="0.2">
      <c r="A3533" s="136" t="s">
        <v>11873</v>
      </c>
      <c r="B3533" s="147">
        <v>23076</v>
      </c>
      <c r="C3533" s="138" t="s">
        <v>11948</v>
      </c>
      <c r="D3533" s="138" t="s">
        <v>11948</v>
      </c>
      <c r="E3533" s="137" t="s">
        <v>8366</v>
      </c>
      <c r="F3533" s="139"/>
      <c r="G3533" s="136">
        <v>145475929</v>
      </c>
      <c r="H3533" s="136">
        <v>3</v>
      </c>
      <c r="J3533" s="136" t="s">
        <v>8367</v>
      </c>
    </row>
    <row r="3534" spans="1:10" s="136" customFormat="1" ht="13.6" x14ac:dyDescent="0.2">
      <c r="A3534" s="136" t="s">
        <v>11873</v>
      </c>
      <c r="B3534" s="147">
        <v>23077</v>
      </c>
      <c r="C3534" s="138" t="s">
        <v>11949</v>
      </c>
      <c r="D3534" s="138" t="s">
        <v>11949</v>
      </c>
      <c r="E3534" s="137" t="s">
        <v>8366</v>
      </c>
      <c r="F3534" s="139"/>
      <c r="G3534" s="136">
        <v>47538500</v>
      </c>
      <c r="H3534" s="136">
        <v>3</v>
      </c>
      <c r="J3534" s="136" t="s">
        <v>8367</v>
      </c>
    </row>
    <row r="3535" spans="1:10" s="136" customFormat="1" ht="13.6" x14ac:dyDescent="0.2">
      <c r="A3535" s="136" t="s">
        <v>11873</v>
      </c>
      <c r="B3535" s="147">
        <v>23079</v>
      </c>
      <c r="C3535" s="138" t="s">
        <v>11950</v>
      </c>
      <c r="D3535" s="138" t="s">
        <v>11950</v>
      </c>
      <c r="E3535" s="137" t="s">
        <v>8366</v>
      </c>
      <c r="F3535" s="139"/>
      <c r="G3535" s="136">
        <v>372922854</v>
      </c>
      <c r="H3535" s="136">
        <v>3</v>
      </c>
      <c r="J3535" s="136" t="s">
        <v>8367</v>
      </c>
    </row>
    <row r="3536" spans="1:10" s="136" customFormat="1" ht="13.6" x14ac:dyDescent="0.2">
      <c r="A3536" s="136" t="s">
        <v>11873</v>
      </c>
      <c r="B3536" s="147">
        <v>23080</v>
      </c>
      <c r="C3536" s="138" t="s">
        <v>11951</v>
      </c>
      <c r="D3536" s="138" t="s">
        <v>11951</v>
      </c>
      <c r="E3536" s="137" t="s">
        <v>8366</v>
      </c>
      <c r="F3536" s="139"/>
      <c r="G3536" s="136">
        <v>73476537</v>
      </c>
      <c r="H3536" s="136">
        <v>3</v>
      </c>
      <c r="J3536" s="136" t="s">
        <v>8367</v>
      </c>
    </row>
    <row r="3537" spans="1:20" s="136" customFormat="1" ht="13.6" x14ac:dyDescent="0.2">
      <c r="A3537" s="136" t="s">
        <v>11873</v>
      </c>
      <c r="B3537" s="147">
        <v>23081</v>
      </c>
      <c r="C3537" s="138" t="s">
        <v>11952</v>
      </c>
      <c r="D3537" s="138" t="s">
        <v>11952</v>
      </c>
      <c r="E3537" s="137" t="s">
        <v>8366</v>
      </c>
      <c r="F3537" s="139"/>
      <c r="G3537" s="136">
        <v>225016813</v>
      </c>
      <c r="H3537" s="136">
        <v>3</v>
      </c>
      <c r="J3537" s="136" t="s">
        <v>8367</v>
      </c>
    </row>
    <row r="3538" spans="1:20" s="136" customFormat="1" ht="13.6" x14ac:dyDescent="0.2">
      <c r="A3538" s="136" t="s">
        <v>11873</v>
      </c>
      <c r="B3538" s="147">
        <v>23082</v>
      </c>
      <c r="C3538" s="138" t="s">
        <v>11953</v>
      </c>
      <c r="D3538" s="138" t="s">
        <v>11953</v>
      </c>
      <c r="E3538" s="137" t="s">
        <v>8366</v>
      </c>
      <c r="F3538" s="139"/>
      <c r="G3538" s="136">
        <v>177847353</v>
      </c>
      <c r="H3538" s="136">
        <v>3</v>
      </c>
      <c r="J3538" s="136" t="s">
        <v>8367</v>
      </c>
    </row>
    <row r="3539" spans="1:20" s="136" customFormat="1" ht="13.6" x14ac:dyDescent="0.2">
      <c r="A3539" s="136" t="s">
        <v>11873</v>
      </c>
      <c r="B3539" s="147">
        <v>23084</v>
      </c>
      <c r="C3539" s="138" t="s">
        <v>11954</v>
      </c>
      <c r="D3539" s="138" t="s">
        <v>11954</v>
      </c>
      <c r="E3539" s="137" t="s">
        <v>8366</v>
      </c>
      <c r="F3539" s="139"/>
      <c r="G3539" s="136">
        <v>55308328</v>
      </c>
      <c r="H3539" s="136">
        <v>3</v>
      </c>
      <c r="J3539" s="136" t="s">
        <v>8367</v>
      </c>
    </row>
    <row r="3540" spans="1:20" s="136" customFormat="1" ht="13.6" x14ac:dyDescent="0.2">
      <c r="A3540" s="136" t="s">
        <v>11873</v>
      </c>
      <c r="B3540" s="147">
        <v>23085</v>
      </c>
      <c r="C3540" s="138" t="s">
        <v>11955</v>
      </c>
      <c r="D3540" s="138" t="s">
        <v>11955</v>
      </c>
      <c r="E3540" s="137" t="s">
        <v>8366</v>
      </c>
      <c r="F3540" s="139"/>
      <c r="G3540" s="136">
        <v>61430405</v>
      </c>
      <c r="H3540" s="136">
        <v>3</v>
      </c>
      <c r="J3540" s="136" t="s">
        <v>8367</v>
      </c>
      <c r="R3540" s="136" t="s">
        <v>11928</v>
      </c>
      <c r="S3540" s="136" t="s">
        <v>8456</v>
      </c>
      <c r="T3540" s="136" t="s">
        <v>11926</v>
      </c>
    </row>
    <row r="3541" spans="1:20" s="136" customFormat="1" ht="13.6" x14ac:dyDescent="0.2">
      <c r="A3541" s="136" t="s">
        <v>11873</v>
      </c>
      <c r="B3541" s="147">
        <v>23086</v>
      </c>
      <c r="C3541" s="138" t="s">
        <v>11956</v>
      </c>
      <c r="D3541" s="138" t="s">
        <v>11956</v>
      </c>
      <c r="E3541" s="137" t="s">
        <v>8366</v>
      </c>
      <c r="F3541" s="139"/>
      <c r="G3541" s="136">
        <v>182080836.00000003</v>
      </c>
      <c r="H3541" s="136">
        <v>2</v>
      </c>
      <c r="J3541" s="136" t="s">
        <v>8367</v>
      </c>
      <c r="R3541" s="136" t="s">
        <v>11906</v>
      </c>
      <c r="S3541" s="136" t="s">
        <v>8367</v>
      </c>
      <c r="T3541" s="136" t="s">
        <v>11907</v>
      </c>
    </row>
    <row r="3542" spans="1:20" s="136" customFormat="1" ht="13.6" x14ac:dyDescent="0.2">
      <c r="A3542" s="136" t="s">
        <v>11873</v>
      </c>
      <c r="B3542" s="147">
        <v>23087</v>
      </c>
      <c r="C3542" s="138" t="s">
        <v>11957</v>
      </c>
      <c r="D3542" s="138" t="s">
        <v>11957</v>
      </c>
      <c r="E3542" s="137" t="s">
        <v>8366</v>
      </c>
      <c r="F3542" s="139"/>
      <c r="G3542" s="136">
        <v>157778103</v>
      </c>
      <c r="H3542" s="136">
        <v>2</v>
      </c>
      <c r="J3542" s="136" t="s">
        <v>8367</v>
      </c>
      <c r="R3542" s="136" t="s">
        <v>11906</v>
      </c>
      <c r="S3542" s="136" t="s">
        <v>8367</v>
      </c>
      <c r="T3542" s="136" t="s">
        <v>11907</v>
      </c>
    </row>
    <row r="3543" spans="1:20" s="136" customFormat="1" ht="13.6" x14ac:dyDescent="0.2">
      <c r="A3543" s="136" t="s">
        <v>11873</v>
      </c>
      <c r="B3543" s="147">
        <v>23088</v>
      </c>
      <c r="C3543" s="138" t="s">
        <v>11958</v>
      </c>
      <c r="D3543" s="138" t="s">
        <v>11958</v>
      </c>
      <c r="E3543" s="137" t="s">
        <v>8366</v>
      </c>
      <c r="F3543" s="139"/>
      <c r="G3543" s="136">
        <v>90941314</v>
      </c>
      <c r="H3543" s="136">
        <v>2</v>
      </c>
      <c r="J3543" s="136" t="s">
        <v>8367</v>
      </c>
    </row>
    <row r="3544" spans="1:20" s="136" customFormat="1" ht="13.6" x14ac:dyDescent="0.2">
      <c r="A3544" s="136" t="s">
        <v>11873</v>
      </c>
      <c r="B3544" s="147">
        <v>23090</v>
      </c>
      <c r="C3544" s="138" t="s">
        <v>11959</v>
      </c>
      <c r="D3544" s="138" t="s">
        <v>11959</v>
      </c>
      <c r="E3544" s="137" t="s">
        <v>8366</v>
      </c>
      <c r="F3544" s="139"/>
      <c r="G3544" s="136">
        <v>80039845</v>
      </c>
      <c r="H3544" s="136">
        <v>3</v>
      </c>
      <c r="J3544" s="136" t="s">
        <v>8367</v>
      </c>
    </row>
    <row r="3545" spans="1:20" s="136" customFormat="1" ht="13.6" x14ac:dyDescent="0.2">
      <c r="A3545" s="136" t="s">
        <v>11873</v>
      </c>
      <c r="B3545" s="147">
        <v>23091</v>
      </c>
      <c r="C3545" s="138" t="s">
        <v>11960</v>
      </c>
      <c r="D3545" s="138" t="s">
        <v>11960</v>
      </c>
      <c r="E3545" s="137" t="s">
        <v>8366</v>
      </c>
      <c r="F3545" s="139"/>
      <c r="G3545" s="136">
        <v>57886710.999999993</v>
      </c>
      <c r="H3545" s="136">
        <v>3</v>
      </c>
      <c r="J3545" s="136" t="s">
        <v>8367</v>
      </c>
    </row>
    <row r="3546" spans="1:20" s="136" customFormat="1" ht="13.6" x14ac:dyDescent="0.2">
      <c r="A3546" s="136" t="s">
        <v>11873</v>
      </c>
      <c r="B3546" s="147">
        <v>23092</v>
      </c>
      <c r="C3546" s="138" t="s">
        <v>11961</v>
      </c>
      <c r="D3546" s="138" t="s">
        <v>11961</v>
      </c>
      <c r="E3546" s="137" t="s">
        <v>8366</v>
      </c>
      <c r="F3546" s="139"/>
      <c r="G3546" s="136">
        <v>403784300</v>
      </c>
      <c r="H3546" s="136">
        <v>2</v>
      </c>
      <c r="J3546" s="136" t="s">
        <v>8367</v>
      </c>
    </row>
    <row r="3547" spans="1:20" s="136" customFormat="1" ht="13.6" x14ac:dyDescent="0.2">
      <c r="A3547" s="136" t="s">
        <v>11873</v>
      </c>
      <c r="B3547" s="147">
        <v>23093</v>
      </c>
      <c r="C3547" s="138" t="s">
        <v>11962</v>
      </c>
      <c r="D3547" s="138" t="s">
        <v>11962</v>
      </c>
      <c r="E3547" s="137" t="s">
        <v>8366</v>
      </c>
      <c r="F3547" s="139"/>
      <c r="G3547" s="136">
        <v>183797300</v>
      </c>
      <c r="H3547" s="136">
        <v>3</v>
      </c>
      <c r="J3547" s="136" t="s">
        <v>8367</v>
      </c>
    </row>
    <row r="3548" spans="1:20" s="136" customFormat="1" ht="13.6" x14ac:dyDescent="0.2">
      <c r="A3548" s="136" t="s">
        <v>11873</v>
      </c>
      <c r="B3548" s="147">
        <v>23094</v>
      </c>
      <c r="C3548" s="138" t="s">
        <v>11963</v>
      </c>
      <c r="D3548" s="138" t="s">
        <v>11963</v>
      </c>
      <c r="E3548" s="137" t="s">
        <v>8366</v>
      </c>
      <c r="F3548" s="139"/>
      <c r="G3548" s="136">
        <v>273122800</v>
      </c>
      <c r="H3548" s="136">
        <v>3</v>
      </c>
      <c r="J3548" s="136" t="s">
        <v>8367</v>
      </c>
    </row>
    <row r="3549" spans="1:20" s="136" customFormat="1" ht="13.6" x14ac:dyDescent="0.2">
      <c r="A3549" s="136" t="s">
        <v>11873</v>
      </c>
      <c r="B3549" s="147">
        <v>23095</v>
      </c>
      <c r="C3549" s="138" t="s">
        <v>11964</v>
      </c>
      <c r="D3549" s="138" t="s">
        <v>11964</v>
      </c>
      <c r="E3549" s="137" t="s">
        <v>8366</v>
      </c>
      <c r="F3549" s="139"/>
      <c r="G3549" s="136">
        <v>239551220</v>
      </c>
      <c r="H3549" s="136">
        <v>2</v>
      </c>
      <c r="J3549" s="136" t="s">
        <v>8367</v>
      </c>
    </row>
    <row r="3550" spans="1:20" s="136" customFormat="1" ht="13.6" x14ac:dyDescent="0.2">
      <c r="A3550" s="136" t="s">
        <v>11873</v>
      </c>
      <c r="B3550" s="147">
        <v>23096</v>
      </c>
      <c r="C3550" s="138" t="s">
        <v>11965</v>
      </c>
      <c r="D3550" s="138" t="s">
        <v>11965</v>
      </c>
      <c r="E3550" s="137" t="s">
        <v>8366</v>
      </c>
      <c r="F3550" s="139"/>
      <c r="G3550" s="136">
        <v>209259160</v>
      </c>
      <c r="H3550" s="136">
        <v>3</v>
      </c>
      <c r="J3550" s="136" t="s">
        <v>8367</v>
      </c>
    </row>
    <row r="3551" spans="1:20" s="136" customFormat="1" ht="13.6" x14ac:dyDescent="0.2">
      <c r="A3551" s="136" t="s">
        <v>11873</v>
      </c>
      <c r="B3551" s="147">
        <v>23097</v>
      </c>
      <c r="C3551" s="138" t="s">
        <v>11966</v>
      </c>
      <c r="D3551" s="138" t="s">
        <v>11966</v>
      </c>
      <c r="E3551" s="137" t="s">
        <v>8366</v>
      </c>
      <c r="F3551" s="139"/>
      <c r="G3551" s="136">
        <v>177812334.99999997</v>
      </c>
      <c r="H3551" s="136">
        <v>2</v>
      </c>
      <c r="J3551" s="136" t="s">
        <v>8367</v>
      </c>
    </row>
    <row r="3552" spans="1:20" s="136" customFormat="1" ht="13.6" x14ac:dyDescent="0.2">
      <c r="A3552" s="136" t="s">
        <v>11873</v>
      </c>
      <c r="B3552" s="147">
        <v>23098</v>
      </c>
      <c r="C3552" s="138" t="s">
        <v>11967</v>
      </c>
      <c r="D3552" s="138" t="s">
        <v>11967</v>
      </c>
      <c r="E3552" s="137" t="s">
        <v>8366</v>
      </c>
      <c r="F3552" s="139"/>
      <c r="G3552" s="136">
        <v>17470830</v>
      </c>
      <c r="H3552" s="136">
        <v>3</v>
      </c>
      <c r="J3552" s="136" t="s">
        <v>8367</v>
      </c>
    </row>
    <row r="3553" spans="1:20" s="136" customFormat="1" ht="13.6" x14ac:dyDescent="0.2">
      <c r="A3553" s="136" t="s">
        <v>11873</v>
      </c>
      <c r="B3553" s="147">
        <v>23099</v>
      </c>
      <c r="C3553" s="138" t="s">
        <v>11968</v>
      </c>
      <c r="D3553" s="138" t="s">
        <v>11968</v>
      </c>
      <c r="E3553" s="137" t="s">
        <v>8366</v>
      </c>
      <c r="F3553" s="139"/>
      <c r="G3553" s="136">
        <v>88628207</v>
      </c>
      <c r="H3553" s="136">
        <v>2</v>
      </c>
      <c r="J3553" s="136" t="s">
        <v>8367</v>
      </c>
      <c r="R3553" s="136" t="s">
        <v>11906</v>
      </c>
      <c r="S3553" s="136" t="s">
        <v>8367</v>
      </c>
      <c r="T3553" s="136" t="s">
        <v>11907</v>
      </c>
    </row>
    <row r="3554" spans="1:20" s="136" customFormat="1" ht="13.6" x14ac:dyDescent="0.2">
      <c r="A3554" s="136" t="s">
        <v>11873</v>
      </c>
      <c r="B3554" s="147">
        <v>23101</v>
      </c>
      <c r="C3554" s="138" t="s">
        <v>11969</v>
      </c>
      <c r="D3554" s="138" t="s">
        <v>11969</v>
      </c>
      <c r="E3554" s="137" t="s">
        <v>8366</v>
      </c>
      <c r="F3554" s="139"/>
      <c r="G3554" s="136">
        <v>78500998</v>
      </c>
      <c r="H3554" s="136">
        <v>3</v>
      </c>
      <c r="J3554" s="136" t="s">
        <v>8367</v>
      </c>
    </row>
    <row r="3555" spans="1:20" s="136" customFormat="1" ht="13.6" x14ac:dyDescent="0.2">
      <c r="A3555" s="136" t="s">
        <v>11873</v>
      </c>
      <c r="B3555" s="147">
        <v>23901</v>
      </c>
      <c r="C3555" s="138" t="s">
        <v>11970</v>
      </c>
      <c r="D3555" s="138" t="s">
        <v>11970</v>
      </c>
      <c r="E3555" s="137" t="s">
        <v>8366</v>
      </c>
      <c r="F3555" s="139"/>
      <c r="G3555" s="136">
        <v>40504347</v>
      </c>
      <c r="H3555" s="136">
        <v>3</v>
      </c>
      <c r="J3555" s="136" t="s">
        <v>8367</v>
      </c>
    </row>
    <row r="3556" spans="1:20" s="136" customFormat="1" ht="13.6" x14ac:dyDescent="0.2">
      <c r="A3556" s="136" t="s">
        <v>11873</v>
      </c>
      <c r="B3556" s="147">
        <v>23902</v>
      </c>
      <c r="C3556" s="138" t="s">
        <v>11971</v>
      </c>
      <c r="D3556" s="138" t="s">
        <v>11971</v>
      </c>
      <c r="E3556" s="137" t="s">
        <v>8366</v>
      </c>
      <c r="F3556" s="139"/>
      <c r="G3556" s="136">
        <v>118802246</v>
      </c>
      <c r="H3556" s="136">
        <v>3</v>
      </c>
      <c r="J3556" s="136" t="s">
        <v>8367</v>
      </c>
    </row>
    <row r="3557" spans="1:20" s="136" customFormat="1" ht="13.6" x14ac:dyDescent="0.2">
      <c r="A3557" s="136" t="s">
        <v>11873</v>
      </c>
      <c r="B3557" s="147">
        <v>23903</v>
      </c>
      <c r="C3557" s="138" t="s">
        <v>11972</v>
      </c>
      <c r="D3557" s="138" t="s">
        <v>11972</v>
      </c>
      <c r="E3557" s="137" t="s">
        <v>8366</v>
      </c>
      <c r="F3557" s="139"/>
      <c r="G3557" s="136">
        <v>72678301</v>
      </c>
      <c r="H3557" s="136">
        <v>3</v>
      </c>
      <c r="J3557" s="136" t="s">
        <v>8367</v>
      </c>
      <c r="R3557" s="136" t="s">
        <v>11906</v>
      </c>
      <c r="S3557" s="136" t="s">
        <v>8367</v>
      </c>
      <c r="T3557" s="136" t="s">
        <v>11907</v>
      </c>
    </row>
    <row r="3558" spans="1:20" s="136" customFormat="1" ht="13.6" x14ac:dyDescent="0.2">
      <c r="A3558" s="136" t="s">
        <v>11873</v>
      </c>
      <c r="B3558" s="147">
        <v>23904</v>
      </c>
      <c r="C3558" s="138" t="s">
        <v>11973</v>
      </c>
      <c r="D3558" s="138" t="s">
        <v>11973</v>
      </c>
      <c r="E3558" s="137" t="s">
        <v>8366</v>
      </c>
      <c r="F3558" s="139"/>
      <c r="G3558" s="136">
        <v>682830000</v>
      </c>
      <c r="H3558" s="136">
        <v>3</v>
      </c>
      <c r="J3558" s="136" t="s">
        <v>8367</v>
      </c>
    </row>
    <row r="3559" spans="1:20" s="136" customFormat="1" ht="13.6" x14ac:dyDescent="0.2">
      <c r="A3559" s="136" t="s">
        <v>11873</v>
      </c>
      <c r="B3559" s="147">
        <v>23905</v>
      </c>
      <c r="C3559" s="138" t="s">
        <v>11974</v>
      </c>
      <c r="D3559" s="138" t="s">
        <v>11974</v>
      </c>
      <c r="E3559" s="137" t="s">
        <v>8366</v>
      </c>
      <c r="F3559" s="139"/>
      <c r="G3559" s="136">
        <v>57310633</v>
      </c>
      <c r="H3559" s="136">
        <v>3</v>
      </c>
      <c r="J3559" s="136" t="s">
        <v>8367</v>
      </c>
    </row>
    <row r="3560" spans="1:20" s="136" customFormat="1" ht="13.6" x14ac:dyDescent="0.2">
      <c r="A3560" s="136" t="s">
        <v>11975</v>
      </c>
      <c r="B3560" s="147">
        <v>24001</v>
      </c>
      <c r="C3560" s="138" t="s">
        <v>11976</v>
      </c>
      <c r="D3560" s="138" t="s">
        <v>11976</v>
      </c>
      <c r="E3560" s="137" t="s">
        <v>8366</v>
      </c>
      <c r="F3560" s="139"/>
      <c r="G3560" s="136">
        <v>50176901</v>
      </c>
      <c r="H3560" s="136">
        <v>3</v>
      </c>
      <c r="J3560" s="136" t="s">
        <v>8367</v>
      </c>
    </row>
    <row r="3561" spans="1:20" s="136" customFormat="1" ht="13.6" x14ac:dyDescent="0.2">
      <c r="A3561" s="136" t="s">
        <v>11975</v>
      </c>
      <c r="B3561" s="147">
        <v>24002</v>
      </c>
      <c r="C3561" s="138" t="s">
        <v>11977</v>
      </c>
      <c r="D3561" s="138" t="s">
        <v>11977</v>
      </c>
      <c r="E3561" s="137" t="s">
        <v>8366</v>
      </c>
      <c r="F3561" s="139"/>
      <c r="G3561" s="136">
        <v>15327700</v>
      </c>
      <c r="H3561" s="136">
        <v>3</v>
      </c>
      <c r="J3561" s="136" t="s">
        <v>8367</v>
      </c>
    </row>
    <row r="3562" spans="1:20" s="136" customFormat="1" ht="13.6" x14ac:dyDescent="0.2">
      <c r="A3562" s="136" t="s">
        <v>11975</v>
      </c>
      <c r="B3562" s="147">
        <v>24003</v>
      </c>
      <c r="C3562" s="138" t="s">
        <v>11978</v>
      </c>
      <c r="D3562" s="138" t="s">
        <v>11978</v>
      </c>
      <c r="E3562" s="137" t="s">
        <v>8366</v>
      </c>
      <c r="F3562" s="139"/>
      <c r="G3562" s="136">
        <v>52314690</v>
      </c>
      <c r="H3562" s="136">
        <v>3</v>
      </c>
      <c r="J3562" s="136" t="s">
        <v>8367</v>
      </c>
    </row>
    <row r="3563" spans="1:20" s="136" customFormat="1" ht="13.6" x14ac:dyDescent="0.2">
      <c r="A3563" s="136" t="s">
        <v>11975</v>
      </c>
      <c r="B3563" s="147">
        <v>24004</v>
      </c>
      <c r="C3563" s="138" t="s">
        <v>11979</v>
      </c>
      <c r="D3563" s="138" t="s">
        <v>11979</v>
      </c>
      <c r="E3563" s="137" t="s">
        <v>8366</v>
      </c>
      <c r="F3563" s="139"/>
      <c r="G3563" s="136">
        <v>141989389</v>
      </c>
      <c r="H3563" s="136">
        <v>3</v>
      </c>
      <c r="J3563" s="136" t="s">
        <v>8367</v>
      </c>
    </row>
    <row r="3564" spans="1:20" s="136" customFormat="1" ht="13.6" x14ac:dyDescent="0.2">
      <c r="A3564" s="136" t="s">
        <v>11975</v>
      </c>
      <c r="B3564" s="147">
        <v>24005</v>
      </c>
      <c r="C3564" s="138" t="s">
        <v>11980</v>
      </c>
      <c r="D3564" s="138" t="s">
        <v>11980</v>
      </c>
      <c r="E3564" s="137" t="s">
        <v>8366</v>
      </c>
      <c r="F3564" s="139"/>
      <c r="G3564" s="136">
        <v>54701625</v>
      </c>
      <c r="H3564" s="136">
        <v>3</v>
      </c>
      <c r="J3564" s="136" t="s">
        <v>8367</v>
      </c>
    </row>
    <row r="3565" spans="1:20" s="136" customFormat="1" ht="13.6" x14ac:dyDescent="0.2">
      <c r="A3565" s="136" t="s">
        <v>11975</v>
      </c>
      <c r="B3565" s="147">
        <v>24006</v>
      </c>
      <c r="C3565" s="138" t="s">
        <v>11981</v>
      </c>
      <c r="D3565" s="138" t="s">
        <v>11981</v>
      </c>
      <c r="E3565" s="137" t="s">
        <v>8366</v>
      </c>
      <c r="F3565" s="139"/>
      <c r="G3565" s="136">
        <v>48654314.000000007</v>
      </c>
      <c r="H3565" s="136">
        <v>3</v>
      </c>
      <c r="J3565" s="136" t="s">
        <v>8367</v>
      </c>
    </row>
    <row r="3566" spans="1:20" s="136" customFormat="1" ht="13.6" x14ac:dyDescent="0.2">
      <c r="A3566" s="136" t="s">
        <v>11975</v>
      </c>
      <c r="B3566" s="147">
        <v>24007</v>
      </c>
      <c r="C3566" s="138" t="s">
        <v>11982</v>
      </c>
      <c r="D3566" s="138" t="s">
        <v>11982</v>
      </c>
      <c r="E3566" s="137" t="s">
        <v>8366</v>
      </c>
      <c r="F3566" s="139"/>
      <c r="G3566" s="136">
        <v>39985400</v>
      </c>
      <c r="H3566" s="136">
        <v>3</v>
      </c>
      <c r="J3566" s="136" t="s">
        <v>8367</v>
      </c>
    </row>
    <row r="3567" spans="1:20" s="136" customFormat="1" ht="13.6" x14ac:dyDescent="0.2">
      <c r="A3567" s="136" t="s">
        <v>11975</v>
      </c>
      <c r="B3567" s="147">
        <v>24008</v>
      </c>
      <c r="C3567" s="138" t="s">
        <v>11983</v>
      </c>
      <c r="D3567" s="138" t="s">
        <v>11983</v>
      </c>
      <c r="E3567" s="137" t="s">
        <v>8366</v>
      </c>
      <c r="F3567" s="139"/>
      <c r="G3567" s="136">
        <v>46777005</v>
      </c>
      <c r="H3567" s="136">
        <v>2</v>
      </c>
      <c r="J3567" s="136" t="s">
        <v>8367</v>
      </c>
    </row>
    <row r="3568" spans="1:20" s="136" customFormat="1" ht="13.6" x14ac:dyDescent="0.2">
      <c r="A3568" s="136" t="s">
        <v>11975</v>
      </c>
      <c r="B3568" s="147">
        <v>24009</v>
      </c>
      <c r="C3568" s="138" t="s">
        <v>11984</v>
      </c>
      <c r="D3568" s="138" t="s">
        <v>11984</v>
      </c>
      <c r="E3568" s="137" t="s">
        <v>8366</v>
      </c>
      <c r="F3568" s="139"/>
      <c r="G3568" s="136">
        <v>51041085.999999993</v>
      </c>
      <c r="H3568" s="136">
        <v>3</v>
      </c>
      <c r="J3568" s="136" t="s">
        <v>8367</v>
      </c>
    </row>
    <row r="3569" spans="1:20" s="136" customFormat="1" ht="13.6" x14ac:dyDescent="0.2">
      <c r="A3569" s="136" t="s">
        <v>11975</v>
      </c>
      <c r="B3569" s="147">
        <v>24010</v>
      </c>
      <c r="C3569" s="138" t="s">
        <v>11985</v>
      </c>
      <c r="D3569" s="138" t="s">
        <v>11985</v>
      </c>
      <c r="E3569" s="137" t="s">
        <v>8366</v>
      </c>
      <c r="F3569" s="139"/>
      <c r="G3569" s="136">
        <v>19714212</v>
      </c>
      <c r="H3569" s="136">
        <v>2</v>
      </c>
      <c r="J3569" s="136" t="s">
        <v>8367</v>
      </c>
    </row>
    <row r="3570" spans="1:20" s="136" customFormat="1" ht="13.6" x14ac:dyDescent="0.2">
      <c r="A3570" s="136" t="s">
        <v>11975</v>
      </c>
      <c r="B3570" s="147">
        <v>24011</v>
      </c>
      <c r="C3570" s="138" t="s">
        <v>11986</v>
      </c>
      <c r="D3570" s="138" t="s">
        <v>11986</v>
      </c>
      <c r="E3570" s="137" t="s">
        <v>8366</v>
      </c>
      <c r="F3570" s="139"/>
      <c r="G3570" s="136">
        <v>57631300</v>
      </c>
      <c r="H3570" s="136">
        <v>3</v>
      </c>
      <c r="J3570" s="136" t="s">
        <v>8367</v>
      </c>
    </row>
    <row r="3571" spans="1:20" s="136" customFormat="1" ht="13.6" x14ac:dyDescent="0.2">
      <c r="A3571" s="136" t="s">
        <v>11975</v>
      </c>
      <c r="B3571" s="147">
        <v>24012</v>
      </c>
      <c r="C3571" s="138" t="s">
        <v>11987</v>
      </c>
      <c r="D3571" s="138" t="s">
        <v>11987</v>
      </c>
      <c r="E3571" s="137" t="s">
        <v>8366</v>
      </c>
      <c r="F3571" s="139"/>
      <c r="G3571" s="136">
        <v>94290488</v>
      </c>
      <c r="H3571" s="136">
        <v>3</v>
      </c>
      <c r="J3571" s="136" t="s">
        <v>8367</v>
      </c>
    </row>
    <row r="3572" spans="1:20" s="136" customFormat="1" ht="13.6" x14ac:dyDescent="0.2">
      <c r="A3572" s="136" t="s">
        <v>11975</v>
      </c>
      <c r="B3572" s="147">
        <v>24014</v>
      </c>
      <c r="C3572" s="138" t="s">
        <v>11988</v>
      </c>
      <c r="D3572" s="138" t="s">
        <v>11988</v>
      </c>
      <c r="E3572" s="137" t="s">
        <v>8366</v>
      </c>
      <c r="F3572" s="139"/>
      <c r="G3572" s="136">
        <v>63419375</v>
      </c>
      <c r="H3572" s="136">
        <v>2</v>
      </c>
      <c r="J3572" s="136" t="s">
        <v>8367</v>
      </c>
    </row>
    <row r="3573" spans="1:20" s="136" customFormat="1" ht="13.6" x14ac:dyDescent="0.2">
      <c r="A3573" s="136" t="s">
        <v>11975</v>
      </c>
      <c r="B3573" s="147">
        <v>24015</v>
      </c>
      <c r="C3573" s="138" t="s">
        <v>11989</v>
      </c>
      <c r="D3573" s="138" t="s">
        <v>11989</v>
      </c>
      <c r="E3573" s="137" t="s">
        <v>8366</v>
      </c>
      <c r="F3573" s="139"/>
      <c r="G3573" s="136">
        <v>74070854</v>
      </c>
      <c r="H3573" s="136">
        <v>3</v>
      </c>
      <c r="J3573" s="136" t="s">
        <v>8367</v>
      </c>
    </row>
    <row r="3574" spans="1:20" s="136" customFormat="1" ht="13.6" x14ac:dyDescent="0.2">
      <c r="A3574" s="136" t="s">
        <v>11975</v>
      </c>
      <c r="B3574" s="147">
        <v>24016</v>
      </c>
      <c r="C3574" s="138" t="s">
        <v>11990</v>
      </c>
      <c r="D3574" s="138" t="s">
        <v>11990</v>
      </c>
      <c r="E3574" s="137" t="s">
        <v>8366</v>
      </c>
      <c r="F3574" s="139"/>
      <c r="G3574" s="136">
        <v>172903324</v>
      </c>
      <c r="H3574" s="136">
        <v>3</v>
      </c>
      <c r="J3574" s="136" t="s">
        <v>8367</v>
      </c>
    </row>
    <row r="3575" spans="1:20" s="136" customFormat="1" ht="13.6" x14ac:dyDescent="0.2">
      <c r="A3575" s="136" t="s">
        <v>11975</v>
      </c>
      <c r="B3575" s="147">
        <v>24017</v>
      </c>
      <c r="C3575" s="138" t="s">
        <v>11991</v>
      </c>
      <c r="D3575" s="138" t="s">
        <v>11991</v>
      </c>
      <c r="E3575" s="137" t="s">
        <v>8366</v>
      </c>
      <c r="F3575" s="139"/>
      <c r="G3575" s="136">
        <v>35088599</v>
      </c>
      <c r="H3575" s="136">
        <v>3</v>
      </c>
      <c r="J3575" s="136" t="s">
        <v>8367</v>
      </c>
    </row>
    <row r="3576" spans="1:20" s="136" customFormat="1" ht="13.6" x14ac:dyDescent="0.2">
      <c r="A3576" s="136" t="s">
        <v>11975</v>
      </c>
      <c r="B3576" s="147">
        <v>24018</v>
      </c>
      <c r="C3576" s="138" t="s">
        <v>11992</v>
      </c>
      <c r="D3576" s="138" t="s">
        <v>11992</v>
      </c>
      <c r="E3576" s="137" t="s">
        <v>8366</v>
      </c>
      <c r="F3576" s="139"/>
      <c r="G3576" s="136">
        <v>34237022</v>
      </c>
      <c r="H3576" s="136">
        <v>3</v>
      </c>
      <c r="J3576" s="136" t="s">
        <v>8367</v>
      </c>
    </row>
    <row r="3577" spans="1:20" s="136" customFormat="1" ht="13.6" x14ac:dyDescent="0.2">
      <c r="A3577" s="136" t="s">
        <v>11975</v>
      </c>
      <c r="B3577" s="147">
        <v>24019</v>
      </c>
      <c r="C3577" s="138" t="s">
        <v>11993</v>
      </c>
      <c r="D3577" s="138" t="s">
        <v>11993</v>
      </c>
      <c r="E3577" s="137" t="s">
        <v>8366</v>
      </c>
      <c r="F3577" s="139"/>
      <c r="G3577" s="136">
        <v>27885700</v>
      </c>
      <c r="H3577" s="136">
        <v>3</v>
      </c>
      <c r="J3577" s="136" t="s">
        <v>8367</v>
      </c>
    </row>
    <row r="3578" spans="1:20" s="136" customFormat="1" ht="13.6" x14ac:dyDescent="0.2">
      <c r="A3578" s="136" t="s">
        <v>11975</v>
      </c>
      <c r="B3578" s="147">
        <v>24020</v>
      </c>
      <c r="C3578" s="138" t="s">
        <v>11994</v>
      </c>
      <c r="D3578" s="138" t="s">
        <v>11994</v>
      </c>
      <c r="E3578" s="137" t="s">
        <v>8366</v>
      </c>
      <c r="F3578" s="139"/>
      <c r="G3578" s="136">
        <v>291842308</v>
      </c>
      <c r="H3578" s="136">
        <v>3</v>
      </c>
      <c r="J3578" s="136" t="s">
        <v>8367</v>
      </c>
    </row>
    <row r="3579" spans="1:20" s="136" customFormat="1" ht="13.6" x14ac:dyDescent="0.2">
      <c r="A3579" s="136" t="s">
        <v>11975</v>
      </c>
      <c r="B3579" s="147">
        <v>24021</v>
      </c>
      <c r="C3579" s="138" t="s">
        <v>11995</v>
      </c>
      <c r="D3579" s="138" t="s">
        <v>11995</v>
      </c>
      <c r="E3579" s="137" t="s">
        <v>8366</v>
      </c>
      <c r="F3579" s="139"/>
      <c r="G3579" s="136">
        <v>180618129.99999997</v>
      </c>
      <c r="H3579" s="136">
        <v>3</v>
      </c>
      <c r="J3579" s="136" t="s">
        <v>8367</v>
      </c>
    </row>
    <row r="3580" spans="1:20" s="136" customFormat="1" ht="13.6" x14ac:dyDescent="0.2">
      <c r="A3580" s="136" t="s">
        <v>11975</v>
      </c>
      <c r="B3580" s="147">
        <v>24022</v>
      </c>
      <c r="C3580" s="138" t="s">
        <v>11996</v>
      </c>
      <c r="D3580" s="138" t="s">
        <v>11996</v>
      </c>
      <c r="E3580" s="137" t="s">
        <v>8366</v>
      </c>
      <c r="F3580" s="139"/>
      <c r="G3580" s="136">
        <v>36375645</v>
      </c>
      <c r="H3580" s="136">
        <v>3</v>
      </c>
      <c r="J3580" s="136" t="s">
        <v>8367</v>
      </c>
      <c r="R3580" s="136" t="s">
        <v>11997</v>
      </c>
      <c r="S3580" s="136" t="s">
        <v>8456</v>
      </c>
      <c r="T3580" s="138" t="s">
        <v>11998</v>
      </c>
    </row>
    <row r="3581" spans="1:20" s="136" customFormat="1" ht="13.6" x14ac:dyDescent="0.2">
      <c r="A3581" s="136" t="s">
        <v>11975</v>
      </c>
      <c r="B3581" s="147">
        <v>24023</v>
      </c>
      <c r="C3581" s="138" t="s">
        <v>11999</v>
      </c>
      <c r="D3581" s="138" t="s">
        <v>11999</v>
      </c>
      <c r="E3581" s="137" t="s">
        <v>8366</v>
      </c>
      <c r="F3581" s="139"/>
      <c r="G3581" s="136">
        <v>98128126</v>
      </c>
      <c r="H3581" s="136">
        <v>3</v>
      </c>
      <c r="J3581" s="136" t="s">
        <v>8367</v>
      </c>
    </row>
    <row r="3582" spans="1:20" s="136" customFormat="1" ht="13.6" x14ac:dyDescent="0.2">
      <c r="A3582" s="136" t="s">
        <v>11975</v>
      </c>
      <c r="B3582" s="147">
        <v>24024</v>
      </c>
      <c r="C3582" s="138" t="s">
        <v>12000</v>
      </c>
      <c r="D3582" s="138" t="s">
        <v>12000</v>
      </c>
      <c r="E3582" s="137" t="s">
        <v>8366</v>
      </c>
      <c r="F3582" s="139"/>
      <c r="G3582" s="136">
        <v>98341713</v>
      </c>
      <c r="H3582" s="136">
        <v>3</v>
      </c>
      <c r="J3582" s="136" t="s">
        <v>8367</v>
      </c>
    </row>
    <row r="3583" spans="1:20" s="136" customFormat="1" ht="13.6" x14ac:dyDescent="0.2">
      <c r="A3583" s="136" t="s">
        <v>11975</v>
      </c>
      <c r="B3583" s="147">
        <v>24025</v>
      </c>
      <c r="C3583" s="138" t="s">
        <v>12001</v>
      </c>
      <c r="D3583" s="138" t="s">
        <v>12001</v>
      </c>
      <c r="E3583" s="137" t="s">
        <v>8366</v>
      </c>
      <c r="F3583" s="139"/>
      <c r="G3583" s="136">
        <v>157717800</v>
      </c>
      <c r="H3583" s="136">
        <v>3</v>
      </c>
      <c r="J3583" s="136" t="s">
        <v>8367</v>
      </c>
    </row>
    <row r="3584" spans="1:20" s="136" customFormat="1" ht="13.6" x14ac:dyDescent="0.2">
      <c r="A3584" s="136" t="s">
        <v>11975</v>
      </c>
      <c r="B3584" s="147">
        <v>24026</v>
      </c>
      <c r="C3584" s="138" t="s">
        <v>12002</v>
      </c>
      <c r="D3584" s="138" t="s">
        <v>12002</v>
      </c>
      <c r="E3584" s="137" t="s">
        <v>8366</v>
      </c>
      <c r="F3584" s="139"/>
      <c r="G3584" s="136">
        <v>71771245</v>
      </c>
      <c r="H3584" s="136">
        <v>3</v>
      </c>
      <c r="J3584" s="136" t="s">
        <v>8367</v>
      </c>
    </row>
    <row r="3585" spans="1:20" s="136" customFormat="1" ht="13.6" x14ac:dyDescent="0.2">
      <c r="A3585" s="136" t="s">
        <v>11975</v>
      </c>
      <c r="B3585" s="147">
        <v>24027</v>
      </c>
      <c r="C3585" s="138" t="s">
        <v>12003</v>
      </c>
      <c r="D3585" s="138" t="s">
        <v>12003</v>
      </c>
      <c r="E3585" s="137" t="s">
        <v>8366</v>
      </c>
      <c r="F3585" s="139"/>
      <c r="G3585" s="136">
        <v>19112822</v>
      </c>
      <c r="H3585" s="136">
        <v>3</v>
      </c>
      <c r="J3585" s="136" t="s">
        <v>8367</v>
      </c>
      <c r="R3585" s="136" t="s">
        <v>11997</v>
      </c>
      <c r="S3585" s="136" t="s">
        <v>8456</v>
      </c>
      <c r="T3585" s="138" t="s">
        <v>11998</v>
      </c>
    </row>
    <row r="3586" spans="1:20" s="136" customFormat="1" ht="13.6" x14ac:dyDescent="0.2">
      <c r="A3586" s="136" t="s">
        <v>11975</v>
      </c>
      <c r="B3586" s="147">
        <v>24028</v>
      </c>
      <c r="C3586" s="138" t="s">
        <v>12004</v>
      </c>
      <c r="D3586" s="138" t="s">
        <v>12004</v>
      </c>
      <c r="E3586" s="137" t="s">
        <v>8366</v>
      </c>
      <c r="F3586" s="139"/>
      <c r="G3586" s="136">
        <v>24771432</v>
      </c>
      <c r="H3586" s="136">
        <v>3</v>
      </c>
      <c r="J3586" s="136" t="s">
        <v>8367</v>
      </c>
    </row>
    <row r="3587" spans="1:20" s="136" customFormat="1" ht="13.6" x14ac:dyDescent="0.2">
      <c r="A3587" s="136" t="s">
        <v>11975</v>
      </c>
      <c r="B3587" s="147">
        <v>24029</v>
      </c>
      <c r="C3587" s="138" t="s">
        <v>12005</v>
      </c>
      <c r="D3587" s="138" t="s">
        <v>12005</v>
      </c>
      <c r="E3587" s="137" t="s">
        <v>8366</v>
      </c>
      <c r="F3587" s="139"/>
      <c r="G3587" s="136">
        <v>177113900</v>
      </c>
      <c r="H3587" s="136">
        <v>3</v>
      </c>
      <c r="J3587" s="136" t="s">
        <v>8367</v>
      </c>
    </row>
    <row r="3588" spans="1:20" s="136" customFormat="1" ht="13.6" x14ac:dyDescent="0.2">
      <c r="A3588" s="136" t="s">
        <v>11975</v>
      </c>
      <c r="B3588" s="147">
        <v>24030</v>
      </c>
      <c r="C3588" s="138" t="s">
        <v>12006</v>
      </c>
      <c r="D3588" s="138" t="s">
        <v>12006</v>
      </c>
      <c r="E3588" s="137" t="s">
        <v>8366</v>
      </c>
      <c r="F3588" s="139"/>
      <c r="G3588" s="136">
        <v>32664250</v>
      </c>
      <c r="H3588" s="136">
        <v>3</v>
      </c>
      <c r="J3588" s="136" t="s">
        <v>8367</v>
      </c>
      <c r="R3588" s="136" t="s">
        <v>11997</v>
      </c>
      <c r="S3588" s="136" t="s">
        <v>8456</v>
      </c>
      <c r="T3588" s="138" t="s">
        <v>11998</v>
      </c>
    </row>
    <row r="3589" spans="1:20" s="136" customFormat="1" ht="13.6" x14ac:dyDescent="0.2">
      <c r="A3589" s="136" t="s">
        <v>11975</v>
      </c>
      <c r="B3589" s="147">
        <v>24031</v>
      </c>
      <c r="C3589" s="138" t="s">
        <v>12007</v>
      </c>
      <c r="D3589" s="138" t="s">
        <v>12007</v>
      </c>
      <c r="E3589" s="137" t="s">
        <v>8366</v>
      </c>
      <c r="F3589" s="139"/>
      <c r="G3589" s="136">
        <v>56034861</v>
      </c>
      <c r="H3589" s="136">
        <v>3</v>
      </c>
      <c r="J3589" s="136" t="s">
        <v>8367</v>
      </c>
    </row>
    <row r="3590" spans="1:20" s="136" customFormat="1" ht="13.6" x14ac:dyDescent="0.2">
      <c r="A3590" s="136" t="s">
        <v>11975</v>
      </c>
      <c r="B3590" s="147">
        <v>24032</v>
      </c>
      <c r="C3590" s="138" t="s">
        <v>12008</v>
      </c>
      <c r="D3590" s="138" t="s">
        <v>12008</v>
      </c>
      <c r="E3590" s="137" t="s">
        <v>8366</v>
      </c>
      <c r="F3590" s="139"/>
      <c r="G3590" s="136">
        <v>20876545</v>
      </c>
      <c r="H3590" s="136">
        <v>3</v>
      </c>
      <c r="J3590" s="136" t="s">
        <v>8367</v>
      </c>
    </row>
    <row r="3591" spans="1:20" s="136" customFormat="1" ht="13.6" x14ac:dyDescent="0.2">
      <c r="A3591" s="136" t="s">
        <v>11975</v>
      </c>
      <c r="B3591" s="147">
        <v>24033</v>
      </c>
      <c r="C3591" s="138" t="s">
        <v>12009</v>
      </c>
      <c r="D3591" s="138" t="s">
        <v>12009</v>
      </c>
      <c r="E3591" s="137" t="s">
        <v>8366</v>
      </c>
      <c r="F3591" s="139"/>
      <c r="G3591" s="136">
        <v>13967600</v>
      </c>
      <c r="H3591" s="136">
        <v>3</v>
      </c>
      <c r="J3591" s="136" t="s">
        <v>8367</v>
      </c>
    </row>
    <row r="3592" spans="1:20" s="136" customFormat="1" ht="13.6" x14ac:dyDescent="0.2">
      <c r="A3592" s="136" t="s">
        <v>11975</v>
      </c>
      <c r="B3592" s="147">
        <v>24034</v>
      </c>
      <c r="C3592" s="138" t="s">
        <v>12010</v>
      </c>
      <c r="D3592" s="138" t="s">
        <v>12010</v>
      </c>
      <c r="E3592" s="137" t="s">
        <v>8366</v>
      </c>
      <c r="F3592" s="139"/>
      <c r="G3592" s="136">
        <v>29128829.999999996</v>
      </c>
      <c r="H3592" s="136">
        <v>2</v>
      </c>
      <c r="J3592" s="136" t="s">
        <v>8367</v>
      </c>
      <c r="R3592" s="136" t="s">
        <v>11997</v>
      </c>
      <c r="S3592" s="136" t="s">
        <v>8456</v>
      </c>
      <c r="T3592" s="138" t="s">
        <v>11998</v>
      </c>
    </row>
    <row r="3593" spans="1:20" s="136" customFormat="1" ht="13.6" x14ac:dyDescent="0.2">
      <c r="A3593" s="136" t="s">
        <v>11975</v>
      </c>
      <c r="B3593" s="147">
        <v>24036</v>
      </c>
      <c r="C3593" s="138" t="s">
        <v>12011</v>
      </c>
      <c r="D3593" s="138" t="s">
        <v>12011</v>
      </c>
      <c r="E3593" s="137" t="s">
        <v>8366</v>
      </c>
      <c r="F3593" s="139"/>
      <c r="G3593" s="136">
        <v>139616200</v>
      </c>
      <c r="H3593" s="136">
        <v>3</v>
      </c>
      <c r="J3593" s="136" t="s">
        <v>8367</v>
      </c>
    </row>
    <row r="3594" spans="1:20" s="136" customFormat="1" ht="13.6" x14ac:dyDescent="0.2">
      <c r="A3594" s="136" t="s">
        <v>11975</v>
      </c>
      <c r="B3594" s="147">
        <v>24037</v>
      </c>
      <c r="C3594" s="138" t="s">
        <v>12012</v>
      </c>
      <c r="D3594" s="138" t="s">
        <v>12012</v>
      </c>
      <c r="E3594" s="137" t="s">
        <v>8366</v>
      </c>
      <c r="F3594" s="139"/>
      <c r="G3594" s="136">
        <v>154089100</v>
      </c>
      <c r="H3594" s="136">
        <v>3</v>
      </c>
      <c r="J3594" s="136" t="s">
        <v>8367</v>
      </c>
    </row>
    <row r="3595" spans="1:20" s="136" customFormat="1" ht="13.6" x14ac:dyDescent="0.2">
      <c r="A3595" s="136" t="s">
        <v>11975</v>
      </c>
      <c r="B3595" s="147">
        <v>24038</v>
      </c>
      <c r="C3595" s="138" t="s">
        <v>12013</v>
      </c>
      <c r="D3595" s="138" t="s">
        <v>12013</v>
      </c>
      <c r="E3595" s="137" t="s">
        <v>8366</v>
      </c>
      <c r="F3595" s="139"/>
      <c r="G3595" s="136">
        <v>32432530</v>
      </c>
      <c r="H3595" s="136">
        <v>3</v>
      </c>
      <c r="J3595" s="136" t="s">
        <v>8367</v>
      </c>
      <c r="R3595" s="136" t="s">
        <v>11997</v>
      </c>
      <c r="S3595" s="136" t="s">
        <v>8456</v>
      </c>
      <c r="T3595" s="138" t="s">
        <v>11998</v>
      </c>
    </row>
    <row r="3596" spans="1:20" s="136" customFormat="1" ht="13.6" x14ac:dyDescent="0.2">
      <c r="A3596" s="136" t="s">
        <v>11975</v>
      </c>
      <c r="B3596" s="147">
        <v>24039</v>
      </c>
      <c r="C3596" s="138" t="s">
        <v>12014</v>
      </c>
      <c r="D3596" s="138" t="s">
        <v>12014</v>
      </c>
      <c r="E3596" s="137" t="s">
        <v>8366</v>
      </c>
      <c r="F3596" s="139"/>
      <c r="G3596" s="136">
        <v>41847704</v>
      </c>
      <c r="H3596" s="136">
        <v>3</v>
      </c>
      <c r="J3596" s="136" t="s">
        <v>8367</v>
      </c>
    </row>
    <row r="3597" spans="1:20" s="136" customFormat="1" ht="13.6" x14ac:dyDescent="0.2">
      <c r="A3597" s="136" t="s">
        <v>11975</v>
      </c>
      <c r="B3597" s="147">
        <v>24040</v>
      </c>
      <c r="C3597" s="138" t="s">
        <v>12015</v>
      </c>
      <c r="D3597" s="138" t="s">
        <v>12015</v>
      </c>
      <c r="E3597" s="137" t="s">
        <v>8366</v>
      </c>
      <c r="F3597" s="139"/>
      <c r="G3597" s="136">
        <v>65980505</v>
      </c>
      <c r="H3597" s="136">
        <v>3</v>
      </c>
      <c r="J3597" s="136" t="s">
        <v>8367</v>
      </c>
    </row>
    <row r="3598" spans="1:20" s="136" customFormat="1" ht="13.6" x14ac:dyDescent="0.2">
      <c r="A3598" s="136" t="s">
        <v>11975</v>
      </c>
      <c r="B3598" s="147">
        <v>24041</v>
      </c>
      <c r="C3598" s="138" t="s">
        <v>12016</v>
      </c>
      <c r="D3598" s="138" t="s">
        <v>12016</v>
      </c>
      <c r="E3598" s="137" t="s">
        <v>8366</v>
      </c>
      <c r="F3598" s="139"/>
      <c r="G3598" s="136">
        <v>34998499</v>
      </c>
      <c r="H3598" s="136">
        <v>3</v>
      </c>
      <c r="J3598" s="136" t="s">
        <v>8367</v>
      </c>
    </row>
    <row r="3599" spans="1:20" s="136" customFormat="1" ht="13.6" x14ac:dyDescent="0.2">
      <c r="A3599" s="136" t="s">
        <v>11975</v>
      </c>
      <c r="B3599" s="147">
        <v>24042</v>
      </c>
      <c r="C3599" s="138" t="s">
        <v>12017</v>
      </c>
      <c r="D3599" s="138" t="s">
        <v>12017</v>
      </c>
      <c r="E3599" s="137" t="s">
        <v>8366</v>
      </c>
      <c r="F3599" s="139"/>
      <c r="G3599" s="136">
        <v>25898781</v>
      </c>
      <c r="H3599" s="136">
        <v>3</v>
      </c>
      <c r="J3599" s="136" t="s">
        <v>8367</v>
      </c>
    </row>
    <row r="3600" spans="1:20" s="136" customFormat="1" ht="13.6" x14ac:dyDescent="0.2">
      <c r="A3600" s="136" t="s">
        <v>11975</v>
      </c>
      <c r="B3600" s="147">
        <v>24043</v>
      </c>
      <c r="C3600" s="138" t="s">
        <v>12018</v>
      </c>
      <c r="D3600" s="138" t="s">
        <v>12018</v>
      </c>
      <c r="E3600" s="137" t="s">
        <v>8366</v>
      </c>
      <c r="F3600" s="139"/>
      <c r="G3600" s="136">
        <v>115869430</v>
      </c>
      <c r="H3600" s="136">
        <v>3</v>
      </c>
      <c r="J3600" s="136" t="s">
        <v>8367</v>
      </c>
    </row>
    <row r="3601" spans="1:20" s="136" customFormat="1" ht="13.6" x14ac:dyDescent="0.2">
      <c r="A3601" s="136" t="s">
        <v>11975</v>
      </c>
      <c r="B3601" s="147">
        <v>24044</v>
      </c>
      <c r="C3601" s="138" t="s">
        <v>12019</v>
      </c>
      <c r="D3601" s="138" t="s">
        <v>12019</v>
      </c>
      <c r="E3601" s="137" t="s">
        <v>8366</v>
      </c>
      <c r="F3601" s="139"/>
      <c r="G3601" s="136">
        <v>23509814</v>
      </c>
      <c r="H3601" s="136">
        <v>3</v>
      </c>
      <c r="J3601" s="136" t="s">
        <v>8367</v>
      </c>
    </row>
    <row r="3602" spans="1:20" s="136" customFormat="1" ht="13.6" x14ac:dyDescent="0.2">
      <c r="A3602" s="136" t="s">
        <v>11975</v>
      </c>
      <c r="B3602" s="147">
        <v>24046</v>
      </c>
      <c r="C3602" s="138" t="s">
        <v>12020</v>
      </c>
      <c r="D3602" s="138" t="s">
        <v>12020</v>
      </c>
      <c r="E3602" s="137" t="s">
        <v>8366</v>
      </c>
      <c r="F3602" s="139"/>
      <c r="G3602" s="136">
        <v>88300915</v>
      </c>
      <c r="H3602" s="136">
        <v>3</v>
      </c>
      <c r="J3602" s="136" t="s">
        <v>8367</v>
      </c>
    </row>
    <row r="3603" spans="1:20" s="136" customFormat="1" ht="13.6" x14ac:dyDescent="0.2">
      <c r="A3603" s="136" t="s">
        <v>11975</v>
      </c>
      <c r="B3603" s="147">
        <v>24047</v>
      </c>
      <c r="C3603" s="138" t="s">
        <v>12021</v>
      </c>
      <c r="D3603" s="138" t="s">
        <v>12021</v>
      </c>
      <c r="E3603" s="137" t="s">
        <v>8366</v>
      </c>
      <c r="F3603" s="139"/>
      <c r="G3603" s="136">
        <v>194488596</v>
      </c>
      <c r="H3603" s="136">
        <v>3</v>
      </c>
      <c r="J3603" s="136" t="s">
        <v>8367</v>
      </c>
    </row>
    <row r="3604" spans="1:20" s="136" customFormat="1" ht="13.6" x14ac:dyDescent="0.2">
      <c r="A3604" s="136" t="s">
        <v>11975</v>
      </c>
      <c r="B3604" s="147">
        <v>24049</v>
      </c>
      <c r="C3604" s="138" t="s">
        <v>12022</v>
      </c>
      <c r="D3604" s="138" t="s">
        <v>12022</v>
      </c>
      <c r="E3604" s="137" t="s">
        <v>8366</v>
      </c>
      <c r="F3604" s="139"/>
      <c r="G3604" s="136">
        <v>59602743</v>
      </c>
      <c r="H3604" s="136">
        <v>3</v>
      </c>
      <c r="J3604" s="136" t="s">
        <v>8367</v>
      </c>
    </row>
    <row r="3605" spans="1:20" s="136" customFormat="1" ht="13.6" x14ac:dyDescent="0.2">
      <c r="A3605" s="136" t="s">
        <v>11975</v>
      </c>
      <c r="B3605" s="147">
        <v>24050</v>
      </c>
      <c r="C3605" s="138" t="s">
        <v>12023</v>
      </c>
      <c r="D3605" s="138" t="s">
        <v>12023</v>
      </c>
      <c r="E3605" s="137" t="s">
        <v>8366</v>
      </c>
      <c r="F3605" s="139"/>
      <c r="G3605" s="136">
        <v>23504883</v>
      </c>
      <c r="H3605" s="136">
        <v>3</v>
      </c>
      <c r="J3605" s="136" t="s">
        <v>8367</v>
      </c>
    </row>
    <row r="3606" spans="1:20" s="136" customFormat="1" ht="13.6" x14ac:dyDescent="0.2">
      <c r="A3606" s="136" t="s">
        <v>11975</v>
      </c>
      <c r="B3606" s="147">
        <v>24051</v>
      </c>
      <c r="C3606" s="138" t="s">
        <v>12024</v>
      </c>
      <c r="D3606" s="138" t="s">
        <v>12024</v>
      </c>
      <c r="E3606" s="137" t="s">
        <v>8366</v>
      </c>
      <c r="F3606" s="139"/>
      <c r="G3606" s="136">
        <v>112339401.99999999</v>
      </c>
      <c r="H3606" s="136">
        <v>3</v>
      </c>
      <c r="J3606" s="136" t="s">
        <v>8367</v>
      </c>
    </row>
    <row r="3607" spans="1:20" s="136" customFormat="1" ht="13.6" x14ac:dyDescent="0.2">
      <c r="A3607" s="136" t="s">
        <v>11975</v>
      </c>
      <c r="B3607" s="147">
        <v>24052</v>
      </c>
      <c r="C3607" s="138" t="s">
        <v>12025</v>
      </c>
      <c r="D3607" s="138" t="s">
        <v>12025</v>
      </c>
      <c r="E3607" s="137" t="s">
        <v>8366</v>
      </c>
      <c r="F3607" s="139"/>
      <c r="G3607" s="136">
        <v>89749597</v>
      </c>
      <c r="H3607" s="136">
        <v>3</v>
      </c>
      <c r="J3607" s="136" t="s">
        <v>8367</v>
      </c>
    </row>
    <row r="3608" spans="1:20" s="136" customFormat="1" ht="13.6" x14ac:dyDescent="0.2">
      <c r="A3608" s="136" t="s">
        <v>11975</v>
      </c>
      <c r="B3608" s="147">
        <v>24053</v>
      </c>
      <c r="C3608" s="138" t="s">
        <v>12026</v>
      </c>
      <c r="D3608" s="138" t="s">
        <v>12026</v>
      </c>
      <c r="E3608" s="137" t="s">
        <v>8366</v>
      </c>
      <c r="F3608" s="139"/>
      <c r="G3608" s="136">
        <v>21213933</v>
      </c>
      <c r="H3608" s="136">
        <v>3</v>
      </c>
      <c r="J3608" s="136" t="s">
        <v>8367</v>
      </c>
    </row>
    <row r="3609" spans="1:20" s="136" customFormat="1" ht="13.6" x14ac:dyDescent="0.2">
      <c r="A3609" s="136" t="s">
        <v>11975</v>
      </c>
      <c r="B3609" s="147">
        <v>24054</v>
      </c>
      <c r="C3609" s="138" t="s">
        <v>12027</v>
      </c>
      <c r="D3609" s="138" t="s">
        <v>12027</v>
      </c>
      <c r="E3609" s="137" t="s">
        <v>8366</v>
      </c>
      <c r="F3609" s="139"/>
      <c r="G3609" s="136">
        <v>26039600.999999996</v>
      </c>
      <c r="H3609" s="136">
        <v>3</v>
      </c>
      <c r="J3609" s="136" t="s">
        <v>8367</v>
      </c>
    </row>
    <row r="3610" spans="1:20" s="136" customFormat="1" ht="13.6" x14ac:dyDescent="0.2">
      <c r="A3610" s="136" t="s">
        <v>11975</v>
      </c>
      <c r="B3610" s="147">
        <v>24055</v>
      </c>
      <c r="C3610" s="138" t="s">
        <v>12028</v>
      </c>
      <c r="D3610" s="138" t="s">
        <v>12028</v>
      </c>
      <c r="E3610" s="137" t="s">
        <v>8366</v>
      </c>
      <c r="F3610" s="139"/>
      <c r="G3610" s="136">
        <v>73937748</v>
      </c>
      <c r="H3610" s="136">
        <v>3</v>
      </c>
      <c r="J3610" s="136" t="s">
        <v>8367</v>
      </c>
    </row>
    <row r="3611" spans="1:20" s="136" customFormat="1" ht="13.6" x14ac:dyDescent="0.2">
      <c r="A3611" s="136" t="s">
        <v>11975</v>
      </c>
      <c r="B3611" s="147">
        <v>24056</v>
      </c>
      <c r="C3611" s="138" t="s">
        <v>12029</v>
      </c>
      <c r="D3611" s="138" t="s">
        <v>12029</v>
      </c>
      <c r="E3611" s="137" t="s">
        <v>8366</v>
      </c>
      <c r="F3611" s="139"/>
      <c r="G3611" s="136">
        <v>97605129</v>
      </c>
      <c r="H3611" s="136">
        <v>3</v>
      </c>
      <c r="J3611" s="136" t="s">
        <v>8367</v>
      </c>
    </row>
    <row r="3612" spans="1:20" s="136" customFormat="1" ht="13.6" x14ac:dyDescent="0.2">
      <c r="A3612" s="136" t="s">
        <v>11975</v>
      </c>
      <c r="B3612" s="147">
        <v>24057</v>
      </c>
      <c r="C3612" s="138" t="s">
        <v>12030</v>
      </c>
      <c r="D3612" s="138" t="s">
        <v>12030</v>
      </c>
      <c r="E3612" s="137" t="s">
        <v>8366</v>
      </c>
      <c r="F3612" s="139"/>
      <c r="G3612" s="136">
        <v>36810024</v>
      </c>
      <c r="H3612" s="136">
        <v>3</v>
      </c>
      <c r="J3612" s="136" t="s">
        <v>8367</v>
      </c>
    </row>
    <row r="3613" spans="1:20" s="136" customFormat="1" ht="13.6" x14ac:dyDescent="0.2">
      <c r="A3613" s="136" t="s">
        <v>11975</v>
      </c>
      <c r="B3613" s="147">
        <v>24058</v>
      </c>
      <c r="C3613" s="138" t="s">
        <v>12031</v>
      </c>
      <c r="D3613" s="138" t="s">
        <v>12031</v>
      </c>
      <c r="E3613" s="137" t="s">
        <v>8366</v>
      </c>
      <c r="F3613" s="139"/>
      <c r="G3613" s="136">
        <v>31798139</v>
      </c>
      <c r="H3613" s="136">
        <v>3</v>
      </c>
      <c r="J3613" s="136" t="s">
        <v>8367</v>
      </c>
    </row>
    <row r="3614" spans="1:20" s="136" customFormat="1" ht="13.6" x14ac:dyDescent="0.2">
      <c r="A3614" s="136" t="s">
        <v>11975</v>
      </c>
      <c r="B3614" s="147">
        <v>24059</v>
      </c>
      <c r="C3614" s="138" t="s">
        <v>12032</v>
      </c>
      <c r="D3614" s="138" t="s">
        <v>12032</v>
      </c>
      <c r="E3614" s="137" t="s">
        <v>8366</v>
      </c>
      <c r="F3614" s="139"/>
      <c r="G3614" s="136">
        <v>78267110</v>
      </c>
      <c r="H3614" s="136">
        <v>3</v>
      </c>
      <c r="J3614" s="136" t="s">
        <v>8367</v>
      </c>
    </row>
    <row r="3615" spans="1:20" s="136" customFormat="1" ht="13.6" x14ac:dyDescent="0.2">
      <c r="A3615" s="136" t="s">
        <v>11975</v>
      </c>
      <c r="B3615" s="147">
        <v>24060</v>
      </c>
      <c r="C3615" s="138" t="s">
        <v>12033</v>
      </c>
      <c r="D3615" s="138" t="s">
        <v>12033</v>
      </c>
      <c r="E3615" s="137" t="s">
        <v>8366</v>
      </c>
      <c r="F3615" s="139"/>
      <c r="G3615" s="136">
        <v>153123575</v>
      </c>
      <c r="H3615" s="136">
        <v>3</v>
      </c>
      <c r="J3615" s="136" t="s">
        <v>8367</v>
      </c>
    </row>
    <row r="3616" spans="1:20" s="136" customFormat="1" ht="13.6" x14ac:dyDescent="0.2">
      <c r="A3616" s="136" t="s">
        <v>11975</v>
      </c>
      <c r="B3616" s="147">
        <v>24061</v>
      </c>
      <c r="C3616" s="138" t="s">
        <v>12034</v>
      </c>
      <c r="D3616" s="138" t="s">
        <v>12034</v>
      </c>
      <c r="E3616" s="137" t="s">
        <v>8366</v>
      </c>
      <c r="F3616" s="139"/>
      <c r="G3616" s="136">
        <v>109703145</v>
      </c>
      <c r="H3616" s="136">
        <v>3</v>
      </c>
      <c r="J3616" s="136" t="s">
        <v>8367</v>
      </c>
      <c r="R3616" s="136" t="s">
        <v>12035</v>
      </c>
      <c r="S3616" s="136" t="s">
        <v>8367</v>
      </c>
      <c r="T3616" s="136" t="s">
        <v>12036</v>
      </c>
    </row>
    <row r="3617" spans="1:20" s="136" customFormat="1" ht="13.6" x14ac:dyDescent="0.2">
      <c r="A3617" s="136" t="s">
        <v>11975</v>
      </c>
      <c r="B3617" s="147">
        <v>24062</v>
      </c>
      <c r="C3617" s="138" t="s">
        <v>12037</v>
      </c>
      <c r="D3617" s="138" t="s">
        <v>12037</v>
      </c>
      <c r="E3617" s="137" t="s">
        <v>8366</v>
      </c>
      <c r="F3617" s="139"/>
      <c r="G3617" s="136">
        <v>12481161</v>
      </c>
      <c r="H3617" s="136">
        <v>3</v>
      </c>
      <c r="J3617" s="136" t="s">
        <v>8367</v>
      </c>
    </row>
    <row r="3618" spans="1:20" s="136" customFormat="1" ht="13.6" x14ac:dyDescent="0.2">
      <c r="A3618" s="136" t="s">
        <v>11975</v>
      </c>
      <c r="B3618" s="147">
        <v>24063</v>
      </c>
      <c r="C3618" s="138" t="s">
        <v>12038</v>
      </c>
      <c r="D3618" s="138" t="s">
        <v>12038</v>
      </c>
      <c r="E3618" s="137" t="s">
        <v>8366</v>
      </c>
      <c r="F3618" s="139"/>
      <c r="G3618" s="136">
        <v>86820172</v>
      </c>
      <c r="H3618" s="136">
        <v>3</v>
      </c>
      <c r="J3618" s="136" t="s">
        <v>8367</v>
      </c>
    </row>
    <row r="3619" spans="1:20" s="136" customFormat="1" ht="13.6" x14ac:dyDescent="0.2">
      <c r="A3619" s="136" t="s">
        <v>11975</v>
      </c>
      <c r="B3619" s="147">
        <v>24064</v>
      </c>
      <c r="C3619" s="138" t="s">
        <v>12039</v>
      </c>
      <c r="D3619" s="138" t="s">
        <v>12039</v>
      </c>
      <c r="E3619" s="137" t="s">
        <v>8366</v>
      </c>
      <c r="F3619" s="139"/>
      <c r="G3619" s="136">
        <v>53408086.999999993</v>
      </c>
      <c r="H3619" s="136">
        <v>3</v>
      </c>
      <c r="J3619" s="136" t="s">
        <v>8367</v>
      </c>
      <c r="R3619" s="136" t="s">
        <v>11997</v>
      </c>
      <c r="S3619" s="136" t="s">
        <v>8456</v>
      </c>
      <c r="T3619" s="138" t="s">
        <v>11998</v>
      </c>
    </row>
    <row r="3620" spans="1:20" s="136" customFormat="1" ht="13.6" x14ac:dyDescent="0.2">
      <c r="A3620" s="136" t="s">
        <v>11975</v>
      </c>
      <c r="B3620" s="147">
        <v>24065</v>
      </c>
      <c r="C3620" s="138" t="s">
        <v>12040</v>
      </c>
      <c r="D3620" s="138" t="s">
        <v>12040</v>
      </c>
      <c r="E3620" s="137" t="s">
        <v>8366</v>
      </c>
      <c r="F3620" s="139"/>
      <c r="G3620" s="136">
        <v>100375431.00000001</v>
      </c>
      <c r="H3620" s="136">
        <v>3</v>
      </c>
      <c r="J3620" s="136" t="s">
        <v>8367</v>
      </c>
      <c r="R3620" s="136" t="s">
        <v>12035</v>
      </c>
      <c r="S3620" s="136" t="s">
        <v>8367</v>
      </c>
      <c r="T3620" s="136" t="s">
        <v>12036</v>
      </c>
    </row>
    <row r="3621" spans="1:20" s="136" customFormat="1" ht="13.6" x14ac:dyDescent="0.2">
      <c r="A3621" s="136" t="s">
        <v>11975</v>
      </c>
      <c r="B3621" s="147">
        <v>24066</v>
      </c>
      <c r="C3621" s="138" t="s">
        <v>12041</v>
      </c>
      <c r="D3621" s="138" t="s">
        <v>12041</v>
      </c>
      <c r="E3621" s="137" t="s">
        <v>8366</v>
      </c>
      <c r="F3621" s="139"/>
      <c r="G3621" s="136">
        <v>56215860</v>
      </c>
      <c r="H3621" s="136">
        <v>3</v>
      </c>
      <c r="J3621" s="136" t="s">
        <v>8367</v>
      </c>
    </row>
    <row r="3622" spans="1:20" s="136" customFormat="1" ht="13.6" x14ac:dyDescent="0.2">
      <c r="A3622" s="136" t="s">
        <v>11975</v>
      </c>
      <c r="B3622" s="147">
        <v>24067</v>
      </c>
      <c r="C3622" s="138" t="s">
        <v>12042</v>
      </c>
      <c r="D3622" s="138" t="s">
        <v>12042</v>
      </c>
      <c r="E3622" s="137" t="s">
        <v>8366</v>
      </c>
      <c r="F3622" s="139"/>
      <c r="G3622" s="136">
        <v>195012076.00000003</v>
      </c>
      <c r="H3622" s="136">
        <v>3</v>
      </c>
      <c r="J3622" s="136" t="s">
        <v>8367</v>
      </c>
    </row>
    <row r="3623" spans="1:20" s="136" customFormat="1" ht="13.6" x14ac:dyDescent="0.2">
      <c r="A3623" s="136" t="s">
        <v>11975</v>
      </c>
      <c r="B3623" s="147">
        <v>24068</v>
      </c>
      <c r="C3623" s="138" t="s">
        <v>12043</v>
      </c>
      <c r="D3623" s="138" t="s">
        <v>12043</v>
      </c>
      <c r="E3623" s="137" t="s">
        <v>8366</v>
      </c>
      <c r="F3623" s="139"/>
      <c r="G3623" s="136">
        <v>105021695</v>
      </c>
      <c r="H3623" s="136">
        <v>3</v>
      </c>
      <c r="J3623" s="136" t="s">
        <v>8367</v>
      </c>
    </row>
    <row r="3624" spans="1:20" s="136" customFormat="1" ht="13.6" x14ac:dyDescent="0.2">
      <c r="A3624" s="136" t="s">
        <v>11975</v>
      </c>
      <c r="B3624" s="147">
        <v>24069</v>
      </c>
      <c r="C3624" s="138" t="s">
        <v>12044</v>
      </c>
      <c r="D3624" s="138" t="s">
        <v>12044</v>
      </c>
      <c r="E3624" s="137" t="s">
        <v>8366</v>
      </c>
      <c r="F3624" s="139"/>
      <c r="G3624" s="136">
        <v>17141144</v>
      </c>
      <c r="H3624" s="136">
        <v>3</v>
      </c>
      <c r="J3624" s="136" t="s">
        <v>8367</v>
      </c>
    </row>
    <row r="3625" spans="1:20" s="136" customFormat="1" ht="13.6" x14ac:dyDescent="0.2">
      <c r="A3625" s="136" t="s">
        <v>11975</v>
      </c>
      <c r="B3625" s="147">
        <v>24070</v>
      </c>
      <c r="C3625" s="138" t="s">
        <v>12045</v>
      </c>
      <c r="D3625" s="138" t="s">
        <v>12045</v>
      </c>
      <c r="E3625" s="137" t="s">
        <v>8366</v>
      </c>
      <c r="F3625" s="139"/>
      <c r="G3625" s="136">
        <v>54468343.000000007</v>
      </c>
      <c r="H3625" s="136">
        <v>3</v>
      </c>
      <c r="J3625" s="136" t="s">
        <v>8367</v>
      </c>
    </row>
    <row r="3626" spans="1:20" s="136" customFormat="1" ht="13.6" x14ac:dyDescent="0.2">
      <c r="A3626" s="136" t="s">
        <v>11975</v>
      </c>
      <c r="B3626" s="147">
        <v>24071</v>
      </c>
      <c r="C3626" s="138" t="s">
        <v>12046</v>
      </c>
      <c r="D3626" s="138" t="s">
        <v>12046</v>
      </c>
      <c r="E3626" s="137" t="s">
        <v>8366</v>
      </c>
      <c r="F3626" s="139"/>
      <c r="G3626" s="136">
        <v>69257291</v>
      </c>
      <c r="H3626" s="136">
        <v>3</v>
      </c>
      <c r="J3626" s="136" t="s">
        <v>8367</v>
      </c>
    </row>
    <row r="3627" spans="1:20" s="136" customFormat="1" ht="13.6" x14ac:dyDescent="0.2">
      <c r="A3627" s="136" t="s">
        <v>11975</v>
      </c>
      <c r="B3627" s="147">
        <v>24073</v>
      </c>
      <c r="C3627" s="138" t="s">
        <v>12047</v>
      </c>
      <c r="D3627" s="138" t="s">
        <v>12047</v>
      </c>
      <c r="E3627" s="137" t="s">
        <v>8366</v>
      </c>
      <c r="F3627" s="139"/>
      <c r="G3627" s="136">
        <v>15137449.999999998</v>
      </c>
      <c r="H3627" s="136">
        <v>3</v>
      </c>
      <c r="J3627" s="136" t="s">
        <v>8367</v>
      </c>
    </row>
    <row r="3628" spans="1:20" s="136" customFormat="1" ht="13.6" x14ac:dyDescent="0.2">
      <c r="A3628" s="136" t="s">
        <v>11975</v>
      </c>
      <c r="B3628" s="147">
        <v>24074</v>
      </c>
      <c r="C3628" s="138" t="s">
        <v>12048</v>
      </c>
      <c r="D3628" s="138" t="s">
        <v>12048</v>
      </c>
      <c r="E3628" s="137" t="s">
        <v>8366</v>
      </c>
      <c r="F3628" s="139"/>
      <c r="G3628" s="136">
        <v>32127895</v>
      </c>
      <c r="H3628" s="136">
        <v>3</v>
      </c>
      <c r="J3628" s="136" t="s">
        <v>8367</v>
      </c>
    </row>
    <row r="3629" spans="1:20" s="136" customFormat="1" ht="13.6" x14ac:dyDescent="0.2">
      <c r="A3629" s="136" t="s">
        <v>11975</v>
      </c>
      <c r="B3629" s="147">
        <v>24076</v>
      </c>
      <c r="C3629" s="138" t="s">
        <v>12049</v>
      </c>
      <c r="D3629" s="138" t="s">
        <v>12049</v>
      </c>
      <c r="E3629" s="137" t="s">
        <v>8366</v>
      </c>
      <c r="F3629" s="139"/>
      <c r="G3629" s="136">
        <v>125265879</v>
      </c>
      <c r="H3629" s="136">
        <v>3</v>
      </c>
      <c r="J3629" s="136" t="s">
        <v>8367</v>
      </c>
      <c r="R3629" s="136" t="s">
        <v>12035</v>
      </c>
      <c r="S3629" s="136" t="s">
        <v>8367</v>
      </c>
      <c r="T3629" s="136" t="s">
        <v>12036</v>
      </c>
    </row>
    <row r="3630" spans="1:20" s="136" customFormat="1" ht="13.6" x14ac:dyDescent="0.2">
      <c r="A3630" s="136" t="s">
        <v>11975</v>
      </c>
      <c r="B3630" s="147">
        <v>24077</v>
      </c>
      <c r="C3630" s="138" t="s">
        <v>12050</v>
      </c>
      <c r="D3630" s="138" t="s">
        <v>12050</v>
      </c>
      <c r="E3630" s="137" t="s">
        <v>8366</v>
      </c>
      <c r="F3630" s="139"/>
      <c r="G3630" s="136">
        <v>27318476.999999996</v>
      </c>
      <c r="H3630" s="136">
        <v>3</v>
      </c>
      <c r="J3630" s="136" t="s">
        <v>8367</v>
      </c>
    </row>
    <row r="3631" spans="1:20" s="136" customFormat="1" ht="13.6" x14ac:dyDescent="0.2">
      <c r="A3631" s="136" t="s">
        <v>11975</v>
      </c>
      <c r="B3631" s="147">
        <v>24078</v>
      </c>
      <c r="C3631" s="138" t="s">
        <v>12051</v>
      </c>
      <c r="D3631" s="138" t="s">
        <v>12051</v>
      </c>
      <c r="E3631" s="137" t="s">
        <v>8366</v>
      </c>
      <c r="F3631" s="139"/>
      <c r="G3631" s="136">
        <v>23362337.000000004</v>
      </c>
      <c r="H3631" s="136">
        <v>3</v>
      </c>
      <c r="J3631" s="136" t="s">
        <v>8367</v>
      </c>
    </row>
    <row r="3632" spans="1:20" s="136" customFormat="1" ht="13.6" x14ac:dyDescent="0.2">
      <c r="A3632" s="136" t="s">
        <v>11975</v>
      </c>
      <c r="B3632" s="147">
        <v>24079</v>
      </c>
      <c r="C3632" s="138" t="s">
        <v>12052</v>
      </c>
      <c r="D3632" s="138" t="s">
        <v>12052</v>
      </c>
      <c r="E3632" s="137" t="s">
        <v>8366</v>
      </c>
      <c r="F3632" s="139"/>
      <c r="G3632" s="136">
        <v>205860854</v>
      </c>
      <c r="H3632" s="136">
        <v>3</v>
      </c>
      <c r="J3632" s="136" t="s">
        <v>8367</v>
      </c>
    </row>
    <row r="3633" spans="1:20" s="136" customFormat="1" ht="13.6" x14ac:dyDescent="0.2">
      <c r="A3633" s="136" t="s">
        <v>11975</v>
      </c>
      <c r="B3633" s="147">
        <v>24080</v>
      </c>
      <c r="C3633" s="138" t="s">
        <v>12053</v>
      </c>
      <c r="D3633" s="138" t="s">
        <v>12053</v>
      </c>
      <c r="E3633" s="137" t="s">
        <v>8366</v>
      </c>
      <c r="F3633" s="139"/>
      <c r="G3633" s="136">
        <v>25373266</v>
      </c>
      <c r="H3633" s="136">
        <v>3</v>
      </c>
      <c r="J3633" s="136" t="s">
        <v>8367</v>
      </c>
    </row>
    <row r="3634" spans="1:20" s="136" customFormat="1" ht="13.6" x14ac:dyDescent="0.2">
      <c r="A3634" s="136" t="s">
        <v>11975</v>
      </c>
      <c r="B3634" s="147">
        <v>24081</v>
      </c>
      <c r="C3634" s="138" t="s">
        <v>12054</v>
      </c>
      <c r="D3634" s="138" t="s">
        <v>12054</v>
      </c>
      <c r="E3634" s="137" t="s">
        <v>8366</v>
      </c>
      <c r="F3634" s="139"/>
      <c r="G3634" s="136">
        <v>24679268</v>
      </c>
      <c r="H3634" s="136">
        <v>3</v>
      </c>
      <c r="J3634" s="136" t="s">
        <v>8367</v>
      </c>
    </row>
    <row r="3635" spans="1:20" s="136" customFormat="1" ht="13.6" x14ac:dyDescent="0.2">
      <c r="A3635" s="136" t="s">
        <v>11975</v>
      </c>
      <c r="B3635" s="147">
        <v>24082</v>
      </c>
      <c r="C3635" s="138" t="s">
        <v>12055</v>
      </c>
      <c r="D3635" s="138" t="s">
        <v>12055</v>
      </c>
      <c r="E3635" s="137" t="s">
        <v>8366</v>
      </c>
      <c r="F3635" s="139"/>
      <c r="G3635" s="136">
        <v>4581964</v>
      </c>
      <c r="H3635" s="136">
        <v>3</v>
      </c>
      <c r="J3635" s="136" t="s">
        <v>8367</v>
      </c>
    </row>
    <row r="3636" spans="1:20" s="136" customFormat="1" ht="13.6" x14ac:dyDescent="0.2">
      <c r="A3636" s="136" t="s">
        <v>11975</v>
      </c>
      <c r="B3636" s="147">
        <v>24083</v>
      </c>
      <c r="C3636" s="138" t="s">
        <v>12056</v>
      </c>
      <c r="D3636" s="138" t="s">
        <v>12056</v>
      </c>
      <c r="E3636" s="137" t="s">
        <v>8366</v>
      </c>
      <c r="F3636" s="139"/>
      <c r="G3636" s="136">
        <v>206109700</v>
      </c>
      <c r="H3636" s="136">
        <v>3</v>
      </c>
      <c r="J3636" s="136" t="s">
        <v>8367</v>
      </c>
    </row>
    <row r="3637" spans="1:20" s="136" customFormat="1" ht="13.6" x14ac:dyDescent="0.2">
      <c r="A3637" s="136" t="s">
        <v>11975</v>
      </c>
      <c r="B3637" s="147">
        <v>24084</v>
      </c>
      <c r="C3637" s="138" t="s">
        <v>12057</v>
      </c>
      <c r="D3637" s="138" t="s">
        <v>12057</v>
      </c>
      <c r="E3637" s="137" t="s">
        <v>8366</v>
      </c>
      <c r="F3637" s="139"/>
      <c r="G3637" s="136">
        <v>44231067.999999993</v>
      </c>
      <c r="H3637" s="136">
        <v>3</v>
      </c>
      <c r="J3637" s="136" t="s">
        <v>8367</v>
      </c>
    </row>
    <row r="3638" spans="1:20" s="136" customFormat="1" ht="13.6" x14ac:dyDescent="0.2">
      <c r="A3638" s="136" t="s">
        <v>11975</v>
      </c>
      <c r="B3638" s="147">
        <v>24086</v>
      </c>
      <c r="C3638" s="138" t="s">
        <v>12058</v>
      </c>
      <c r="D3638" s="138" t="s">
        <v>12058</v>
      </c>
      <c r="E3638" s="137" t="s">
        <v>8366</v>
      </c>
      <c r="F3638" s="139"/>
      <c r="G3638" s="136">
        <v>51466685</v>
      </c>
      <c r="H3638" s="136">
        <v>3</v>
      </c>
      <c r="J3638" s="136" t="s">
        <v>8367</v>
      </c>
    </row>
    <row r="3639" spans="1:20" s="136" customFormat="1" ht="13.6" x14ac:dyDescent="0.2">
      <c r="A3639" s="136" t="s">
        <v>11975</v>
      </c>
      <c r="B3639" s="147">
        <v>24087</v>
      </c>
      <c r="C3639" s="138" t="s">
        <v>12059</v>
      </c>
      <c r="D3639" s="138" t="s">
        <v>12059</v>
      </c>
      <c r="E3639" s="137" t="s">
        <v>8366</v>
      </c>
      <c r="F3639" s="139"/>
      <c r="G3639" s="136">
        <v>38406758</v>
      </c>
      <c r="H3639" s="136">
        <v>3</v>
      </c>
      <c r="J3639" s="136" t="s">
        <v>8367</v>
      </c>
    </row>
    <row r="3640" spans="1:20" s="136" customFormat="1" ht="13.6" x14ac:dyDescent="0.2">
      <c r="A3640" s="136" t="s">
        <v>11975</v>
      </c>
      <c r="B3640" s="147">
        <v>24088</v>
      </c>
      <c r="C3640" s="138" t="s">
        <v>12060</v>
      </c>
      <c r="D3640" s="138" t="s">
        <v>12060</v>
      </c>
      <c r="E3640" s="137" t="s">
        <v>8366</v>
      </c>
      <c r="F3640" s="139"/>
      <c r="G3640" s="136">
        <v>71803417</v>
      </c>
      <c r="H3640" s="136">
        <v>3</v>
      </c>
      <c r="J3640" s="136" t="s">
        <v>8367</v>
      </c>
    </row>
    <row r="3641" spans="1:20" s="136" customFormat="1" ht="13.6" x14ac:dyDescent="0.2">
      <c r="A3641" s="136" t="s">
        <v>11975</v>
      </c>
      <c r="B3641" s="147">
        <v>24089</v>
      </c>
      <c r="C3641" s="138" t="s">
        <v>12036</v>
      </c>
      <c r="D3641" s="138" t="s">
        <v>12036</v>
      </c>
      <c r="E3641" s="137" t="s">
        <v>8366</v>
      </c>
      <c r="F3641" s="139"/>
      <c r="G3641" s="136">
        <v>39034554</v>
      </c>
      <c r="H3641" s="136">
        <v>1</v>
      </c>
      <c r="J3641" s="136" t="s">
        <v>8367</v>
      </c>
      <c r="L3641" s="136" t="s">
        <v>12061</v>
      </c>
      <c r="M3641" s="136" t="s">
        <v>8367</v>
      </c>
      <c r="N3641" s="136" t="s">
        <v>12036</v>
      </c>
      <c r="R3641" s="136" t="s">
        <v>12035</v>
      </c>
      <c r="S3641" s="136" t="s">
        <v>8367</v>
      </c>
      <c r="T3641" s="136" t="s">
        <v>12036</v>
      </c>
    </row>
    <row r="3642" spans="1:20" s="136" customFormat="1" ht="13.6" x14ac:dyDescent="0.2">
      <c r="A3642" s="136" t="s">
        <v>11975</v>
      </c>
      <c r="B3642" s="147">
        <v>24090</v>
      </c>
      <c r="C3642" s="138" t="s">
        <v>12062</v>
      </c>
      <c r="D3642" s="138" t="s">
        <v>12062</v>
      </c>
      <c r="E3642" s="137" t="s">
        <v>8366</v>
      </c>
      <c r="F3642" s="139"/>
      <c r="G3642" s="136">
        <v>164910778</v>
      </c>
      <c r="H3642" s="136">
        <v>3</v>
      </c>
      <c r="J3642" s="136" t="s">
        <v>8367</v>
      </c>
    </row>
    <row r="3643" spans="1:20" s="136" customFormat="1" ht="13.6" x14ac:dyDescent="0.2">
      <c r="A3643" s="136" t="s">
        <v>11975</v>
      </c>
      <c r="B3643" s="147">
        <v>24091</v>
      </c>
      <c r="C3643" s="138" t="s">
        <v>12063</v>
      </c>
      <c r="D3643" s="138" t="s">
        <v>12063</v>
      </c>
      <c r="E3643" s="137" t="s">
        <v>8366</v>
      </c>
      <c r="F3643" s="139"/>
      <c r="G3643" s="136">
        <v>132309797.99999999</v>
      </c>
      <c r="H3643" s="136">
        <v>3</v>
      </c>
      <c r="J3643" s="136" t="s">
        <v>8367</v>
      </c>
    </row>
    <row r="3644" spans="1:20" s="136" customFormat="1" ht="13.6" x14ac:dyDescent="0.2">
      <c r="A3644" s="136" t="s">
        <v>11975</v>
      </c>
      <c r="B3644" s="147">
        <v>24092</v>
      </c>
      <c r="C3644" s="138" t="s">
        <v>12064</v>
      </c>
      <c r="D3644" s="138" t="s">
        <v>12064</v>
      </c>
      <c r="E3644" s="137" t="s">
        <v>8366</v>
      </c>
      <c r="F3644" s="139"/>
      <c r="G3644" s="136">
        <v>59882121</v>
      </c>
      <c r="H3644" s="136">
        <v>3</v>
      </c>
      <c r="J3644" s="136" t="s">
        <v>8367</v>
      </c>
    </row>
    <row r="3645" spans="1:20" s="136" customFormat="1" ht="13.6" x14ac:dyDescent="0.2">
      <c r="A3645" s="136" t="s">
        <v>11975</v>
      </c>
      <c r="B3645" s="147">
        <v>24093</v>
      </c>
      <c r="C3645" s="138" t="s">
        <v>12065</v>
      </c>
      <c r="D3645" s="138" t="s">
        <v>12065</v>
      </c>
      <c r="E3645" s="137" t="s">
        <v>8366</v>
      </c>
      <c r="F3645" s="139"/>
      <c r="G3645" s="136">
        <v>72640843</v>
      </c>
      <c r="H3645" s="136">
        <v>3</v>
      </c>
      <c r="J3645" s="136" t="s">
        <v>8367</v>
      </c>
    </row>
    <row r="3646" spans="1:20" s="136" customFormat="1" ht="13.6" x14ac:dyDescent="0.2">
      <c r="A3646" s="136" t="s">
        <v>11975</v>
      </c>
      <c r="B3646" s="147">
        <v>24094</v>
      </c>
      <c r="C3646" s="138" t="s">
        <v>12066</v>
      </c>
      <c r="D3646" s="138" t="s">
        <v>12066</v>
      </c>
      <c r="E3646" s="137" t="s">
        <v>8366</v>
      </c>
      <c r="F3646" s="139"/>
      <c r="G3646" s="136">
        <v>35356668</v>
      </c>
      <c r="H3646" s="136">
        <v>3</v>
      </c>
      <c r="J3646" s="136" t="s">
        <v>8367</v>
      </c>
    </row>
    <row r="3647" spans="1:20" s="136" customFormat="1" ht="13.6" x14ac:dyDescent="0.2">
      <c r="A3647" s="136" t="s">
        <v>11975</v>
      </c>
      <c r="B3647" s="147">
        <v>24095</v>
      </c>
      <c r="C3647" s="138" t="s">
        <v>12067</v>
      </c>
      <c r="D3647" s="138" t="s">
        <v>12067</v>
      </c>
      <c r="E3647" s="137" t="s">
        <v>8366</v>
      </c>
      <c r="F3647" s="139"/>
      <c r="G3647" s="136">
        <v>14475077.000000002</v>
      </c>
      <c r="H3647" s="136">
        <v>3</v>
      </c>
      <c r="J3647" s="136" t="s">
        <v>8367</v>
      </c>
    </row>
    <row r="3648" spans="1:20" s="136" customFormat="1" ht="13.6" x14ac:dyDescent="0.2">
      <c r="A3648" s="136" t="s">
        <v>11975</v>
      </c>
      <c r="B3648" s="147">
        <v>24096</v>
      </c>
      <c r="C3648" s="138" t="s">
        <v>12068</v>
      </c>
      <c r="D3648" s="138" t="s">
        <v>12068</v>
      </c>
      <c r="E3648" s="137" t="s">
        <v>8366</v>
      </c>
      <c r="F3648" s="139"/>
      <c r="G3648" s="136">
        <v>33567173</v>
      </c>
      <c r="H3648" s="136">
        <v>3</v>
      </c>
      <c r="J3648" s="136" t="s">
        <v>8367</v>
      </c>
    </row>
    <row r="3649" spans="1:20" s="136" customFormat="1" ht="13.6" x14ac:dyDescent="0.2">
      <c r="A3649" s="136" t="s">
        <v>11975</v>
      </c>
      <c r="B3649" s="147">
        <v>24097</v>
      </c>
      <c r="C3649" s="138" t="s">
        <v>12069</v>
      </c>
      <c r="D3649" s="138" t="s">
        <v>12069</v>
      </c>
      <c r="E3649" s="137" t="s">
        <v>8366</v>
      </c>
      <c r="F3649" s="139"/>
      <c r="G3649" s="136">
        <v>46437233</v>
      </c>
      <c r="H3649" s="136">
        <v>3</v>
      </c>
      <c r="J3649" s="136" t="s">
        <v>8367</v>
      </c>
    </row>
    <row r="3650" spans="1:20" s="136" customFormat="1" ht="13.6" x14ac:dyDescent="0.2">
      <c r="A3650" s="136" t="s">
        <v>11975</v>
      </c>
      <c r="B3650" s="147">
        <v>24098</v>
      </c>
      <c r="C3650" s="138" t="s">
        <v>12070</v>
      </c>
      <c r="D3650" s="138" t="s">
        <v>12070</v>
      </c>
      <c r="E3650" s="137" t="s">
        <v>8366</v>
      </c>
      <c r="F3650" s="139"/>
      <c r="G3650" s="136">
        <v>73452536</v>
      </c>
      <c r="H3650" s="136">
        <v>3</v>
      </c>
      <c r="J3650" s="136" t="s">
        <v>8367</v>
      </c>
    </row>
    <row r="3651" spans="1:20" s="136" customFormat="1" ht="13.6" x14ac:dyDescent="0.2">
      <c r="A3651" s="136" t="s">
        <v>11975</v>
      </c>
      <c r="B3651" s="147">
        <v>24099</v>
      </c>
      <c r="C3651" s="138" t="s">
        <v>12071</v>
      </c>
      <c r="D3651" s="138" t="s">
        <v>12071</v>
      </c>
      <c r="E3651" s="137" t="s">
        <v>8366</v>
      </c>
      <c r="F3651" s="139"/>
      <c r="G3651" s="136">
        <v>53582098</v>
      </c>
      <c r="H3651" s="136">
        <v>3</v>
      </c>
      <c r="J3651" s="136" t="s">
        <v>8367</v>
      </c>
    </row>
    <row r="3652" spans="1:20" s="136" customFormat="1" ht="13.6" x14ac:dyDescent="0.2">
      <c r="A3652" s="136" t="s">
        <v>11975</v>
      </c>
      <c r="B3652" s="147">
        <v>24100</v>
      </c>
      <c r="C3652" s="138" t="s">
        <v>12072</v>
      </c>
      <c r="D3652" s="138" t="s">
        <v>12072</v>
      </c>
      <c r="E3652" s="137" t="s">
        <v>8366</v>
      </c>
      <c r="F3652" s="139"/>
      <c r="G3652" s="136">
        <v>79633048</v>
      </c>
      <c r="H3652" s="136">
        <v>3</v>
      </c>
      <c r="J3652" s="136" t="s">
        <v>8367</v>
      </c>
      <c r="R3652" s="136" t="s">
        <v>11997</v>
      </c>
      <c r="S3652" s="136" t="s">
        <v>8456</v>
      </c>
      <c r="T3652" s="138" t="s">
        <v>11998</v>
      </c>
    </row>
    <row r="3653" spans="1:20" s="136" customFormat="1" ht="13.6" x14ac:dyDescent="0.2">
      <c r="A3653" s="136" t="s">
        <v>11975</v>
      </c>
      <c r="B3653" s="147">
        <v>24101</v>
      </c>
      <c r="C3653" s="138" t="s">
        <v>12073</v>
      </c>
      <c r="D3653" s="138" t="s">
        <v>12073</v>
      </c>
      <c r="E3653" s="137" t="s">
        <v>8366</v>
      </c>
      <c r="F3653" s="139"/>
      <c r="G3653" s="136">
        <v>202180867</v>
      </c>
      <c r="H3653" s="136">
        <v>3</v>
      </c>
      <c r="J3653" s="136" t="s">
        <v>8367</v>
      </c>
    </row>
    <row r="3654" spans="1:20" s="136" customFormat="1" ht="13.6" x14ac:dyDescent="0.2">
      <c r="A3654" s="136" t="s">
        <v>11975</v>
      </c>
      <c r="B3654" s="147">
        <v>24102</v>
      </c>
      <c r="C3654" s="138" t="s">
        <v>12074</v>
      </c>
      <c r="D3654" s="138" t="s">
        <v>12074</v>
      </c>
      <c r="E3654" s="137" t="s">
        <v>8366</v>
      </c>
      <c r="F3654" s="139"/>
      <c r="G3654" s="136">
        <v>72142531</v>
      </c>
      <c r="H3654" s="136">
        <v>3</v>
      </c>
      <c r="J3654" s="136" t="s">
        <v>8367</v>
      </c>
    </row>
    <row r="3655" spans="1:20" s="136" customFormat="1" ht="13.6" x14ac:dyDescent="0.2">
      <c r="A3655" s="136" t="s">
        <v>11975</v>
      </c>
      <c r="B3655" s="147">
        <v>24103</v>
      </c>
      <c r="C3655" s="138" t="s">
        <v>12075</v>
      </c>
      <c r="D3655" s="138" t="s">
        <v>12075</v>
      </c>
      <c r="E3655" s="137" t="s">
        <v>8366</v>
      </c>
      <c r="F3655" s="139"/>
      <c r="G3655" s="136">
        <v>97905400.000000015</v>
      </c>
      <c r="H3655" s="136">
        <v>3</v>
      </c>
      <c r="J3655" s="136" t="s">
        <v>8367</v>
      </c>
    </row>
    <row r="3656" spans="1:20" s="136" customFormat="1" ht="13.6" x14ac:dyDescent="0.2">
      <c r="A3656" s="136" t="s">
        <v>11975</v>
      </c>
      <c r="B3656" s="147">
        <v>24104</v>
      </c>
      <c r="C3656" s="138" t="s">
        <v>12076</v>
      </c>
      <c r="D3656" s="138" t="s">
        <v>12076</v>
      </c>
      <c r="E3656" s="137" t="s">
        <v>8366</v>
      </c>
      <c r="F3656" s="139"/>
      <c r="G3656" s="136">
        <v>32492756</v>
      </c>
      <c r="H3656" s="136">
        <v>3</v>
      </c>
      <c r="J3656" s="136" t="s">
        <v>8367</v>
      </c>
    </row>
    <row r="3657" spans="1:20" s="136" customFormat="1" ht="13.6" x14ac:dyDescent="0.2">
      <c r="A3657" s="136" t="s">
        <v>11975</v>
      </c>
      <c r="B3657" s="147">
        <v>24105</v>
      </c>
      <c r="C3657" s="138" t="s">
        <v>12077</v>
      </c>
      <c r="D3657" s="138" t="s">
        <v>12077</v>
      </c>
      <c r="E3657" s="137" t="s">
        <v>8366</v>
      </c>
      <c r="F3657" s="139"/>
      <c r="G3657" s="136">
        <v>21776027</v>
      </c>
      <c r="H3657" s="136">
        <v>3</v>
      </c>
      <c r="J3657" s="136" t="s">
        <v>8367</v>
      </c>
      <c r="R3657" s="136" t="s">
        <v>12035</v>
      </c>
      <c r="S3657" s="136" t="s">
        <v>8367</v>
      </c>
      <c r="T3657" s="136" t="s">
        <v>12036</v>
      </c>
    </row>
    <row r="3658" spans="1:20" s="136" customFormat="1" ht="13.6" x14ac:dyDescent="0.2">
      <c r="A3658" s="136" t="s">
        <v>11975</v>
      </c>
      <c r="B3658" s="147">
        <v>24106</v>
      </c>
      <c r="C3658" s="138" t="s">
        <v>12078</v>
      </c>
      <c r="D3658" s="138" t="s">
        <v>12078</v>
      </c>
      <c r="E3658" s="137" t="s">
        <v>8366</v>
      </c>
      <c r="F3658" s="139"/>
      <c r="G3658" s="136">
        <v>71781900</v>
      </c>
      <c r="H3658" s="136">
        <v>3</v>
      </c>
      <c r="J3658" s="136" t="s">
        <v>8367</v>
      </c>
    </row>
    <row r="3659" spans="1:20" s="136" customFormat="1" ht="13.6" x14ac:dyDescent="0.2">
      <c r="A3659" s="136" t="s">
        <v>11975</v>
      </c>
      <c r="B3659" s="147">
        <v>24107</v>
      </c>
      <c r="C3659" s="138" t="s">
        <v>12079</v>
      </c>
      <c r="D3659" s="138" t="s">
        <v>12079</v>
      </c>
      <c r="E3659" s="137" t="s">
        <v>8366</v>
      </c>
      <c r="F3659" s="139"/>
      <c r="G3659" s="136">
        <v>61821781</v>
      </c>
      <c r="H3659" s="136">
        <v>3</v>
      </c>
      <c r="J3659" s="136" t="s">
        <v>8367</v>
      </c>
    </row>
    <row r="3660" spans="1:20" s="136" customFormat="1" ht="13.6" x14ac:dyDescent="0.2">
      <c r="A3660" s="136" t="s">
        <v>11975</v>
      </c>
      <c r="B3660" s="147">
        <v>24108</v>
      </c>
      <c r="C3660" s="138" t="s">
        <v>12080</v>
      </c>
      <c r="D3660" s="138" t="s">
        <v>12080</v>
      </c>
      <c r="E3660" s="137" t="s">
        <v>8366</v>
      </c>
      <c r="F3660" s="139"/>
      <c r="G3660" s="136">
        <v>20420093</v>
      </c>
      <c r="H3660" s="136">
        <v>3</v>
      </c>
      <c r="J3660" s="136" t="s">
        <v>8367</v>
      </c>
    </row>
    <row r="3661" spans="1:20" s="136" customFormat="1" ht="13.6" x14ac:dyDescent="0.2">
      <c r="A3661" s="136" t="s">
        <v>11975</v>
      </c>
      <c r="B3661" s="147">
        <v>24109</v>
      </c>
      <c r="C3661" s="138" t="s">
        <v>12081</v>
      </c>
      <c r="D3661" s="138" t="s">
        <v>12081</v>
      </c>
      <c r="E3661" s="137" t="s">
        <v>8366</v>
      </c>
      <c r="F3661" s="139"/>
      <c r="G3661" s="136">
        <v>182537700</v>
      </c>
      <c r="H3661" s="136">
        <v>3</v>
      </c>
      <c r="J3661" s="136" t="s">
        <v>8367</v>
      </c>
    </row>
    <row r="3662" spans="1:20" s="136" customFormat="1" ht="13.6" x14ac:dyDescent="0.2">
      <c r="A3662" s="136" t="s">
        <v>11975</v>
      </c>
      <c r="B3662" s="147">
        <v>24110</v>
      </c>
      <c r="C3662" s="138" t="s">
        <v>12082</v>
      </c>
      <c r="D3662" s="138" t="s">
        <v>12082</v>
      </c>
      <c r="E3662" s="137" t="s">
        <v>8366</v>
      </c>
      <c r="F3662" s="139"/>
      <c r="G3662" s="136">
        <v>189038900</v>
      </c>
      <c r="H3662" s="136">
        <v>3</v>
      </c>
      <c r="J3662" s="136" t="s">
        <v>8367</v>
      </c>
    </row>
    <row r="3663" spans="1:20" s="136" customFormat="1" ht="13.6" x14ac:dyDescent="0.2">
      <c r="A3663" s="136" t="s">
        <v>11975</v>
      </c>
      <c r="B3663" s="147">
        <v>24112</v>
      </c>
      <c r="C3663" s="138" t="s">
        <v>12083</v>
      </c>
      <c r="D3663" s="138" t="s">
        <v>12083</v>
      </c>
      <c r="E3663" s="137" t="s">
        <v>8366</v>
      </c>
      <c r="F3663" s="139"/>
      <c r="G3663" s="136">
        <v>117544382</v>
      </c>
      <c r="H3663" s="136">
        <v>3</v>
      </c>
      <c r="J3663" s="136" t="s">
        <v>8367</v>
      </c>
    </row>
    <row r="3664" spans="1:20" s="136" customFormat="1" ht="13.6" x14ac:dyDescent="0.2">
      <c r="A3664" s="136" t="s">
        <v>11975</v>
      </c>
      <c r="B3664" s="147">
        <v>24113</v>
      </c>
      <c r="C3664" s="138" t="s">
        <v>12084</v>
      </c>
      <c r="D3664" s="138" t="s">
        <v>12084</v>
      </c>
      <c r="E3664" s="137" t="s">
        <v>8366</v>
      </c>
      <c r="F3664" s="139"/>
      <c r="G3664" s="136">
        <v>20167536</v>
      </c>
      <c r="H3664" s="136">
        <v>3</v>
      </c>
      <c r="J3664" s="136" t="s">
        <v>8367</v>
      </c>
    </row>
    <row r="3665" spans="1:20" s="136" customFormat="1" ht="13.6" x14ac:dyDescent="0.2">
      <c r="A3665" s="136" t="s">
        <v>11975</v>
      </c>
      <c r="B3665" s="147">
        <v>24114</v>
      </c>
      <c r="C3665" s="138" t="s">
        <v>12085</v>
      </c>
      <c r="D3665" s="138" t="s">
        <v>12085</v>
      </c>
      <c r="E3665" s="137" t="s">
        <v>8366</v>
      </c>
      <c r="F3665" s="139"/>
      <c r="G3665" s="136">
        <v>157635727</v>
      </c>
      <c r="H3665" s="136">
        <v>3</v>
      </c>
      <c r="J3665" s="136" t="s">
        <v>8367</v>
      </c>
      <c r="R3665" s="136" t="s">
        <v>12035</v>
      </c>
      <c r="S3665" s="136" t="s">
        <v>8367</v>
      </c>
      <c r="T3665" s="136" t="s">
        <v>12036</v>
      </c>
    </row>
    <row r="3666" spans="1:20" s="136" customFormat="1" ht="13.6" x14ac:dyDescent="0.2">
      <c r="A3666" s="136" t="s">
        <v>11975</v>
      </c>
      <c r="B3666" s="147">
        <v>24115</v>
      </c>
      <c r="C3666" s="138" t="s">
        <v>11998</v>
      </c>
      <c r="D3666" s="138" t="s">
        <v>11998</v>
      </c>
      <c r="E3666" s="137" t="s">
        <v>8366</v>
      </c>
      <c r="F3666" s="139"/>
      <c r="G3666" s="136">
        <v>283165000</v>
      </c>
      <c r="H3666" s="136">
        <v>1</v>
      </c>
      <c r="J3666" s="136" t="s">
        <v>8367</v>
      </c>
      <c r="L3666" s="136" t="s">
        <v>12086</v>
      </c>
      <c r="M3666" s="136" t="s">
        <v>8367</v>
      </c>
      <c r="N3666" s="136" t="s">
        <v>11998</v>
      </c>
      <c r="R3666" s="136" t="s">
        <v>11997</v>
      </c>
      <c r="S3666" s="136" t="s">
        <v>8456</v>
      </c>
      <c r="T3666" s="136" t="s">
        <v>11998</v>
      </c>
    </row>
    <row r="3667" spans="1:20" s="136" customFormat="1" ht="13.6" x14ac:dyDescent="0.2">
      <c r="A3667" s="136" t="s">
        <v>11975</v>
      </c>
      <c r="B3667" s="147">
        <v>24116</v>
      </c>
      <c r="C3667" s="138" t="s">
        <v>12087</v>
      </c>
      <c r="D3667" s="138" t="s">
        <v>12087</v>
      </c>
      <c r="E3667" s="137" t="s">
        <v>8366</v>
      </c>
      <c r="F3667" s="139"/>
      <c r="G3667" s="136">
        <v>164064000</v>
      </c>
      <c r="H3667" s="136">
        <v>3</v>
      </c>
      <c r="J3667" s="136" t="s">
        <v>8367</v>
      </c>
    </row>
    <row r="3668" spans="1:20" s="136" customFormat="1" ht="13.6" x14ac:dyDescent="0.2">
      <c r="A3668" s="136" t="s">
        <v>11975</v>
      </c>
      <c r="B3668" s="147">
        <v>24117</v>
      </c>
      <c r="C3668" s="138" t="s">
        <v>12088</v>
      </c>
      <c r="D3668" s="138" t="s">
        <v>12088</v>
      </c>
      <c r="E3668" s="137" t="s">
        <v>8366</v>
      </c>
      <c r="F3668" s="139"/>
      <c r="G3668" s="136">
        <v>36230772</v>
      </c>
      <c r="H3668" s="136">
        <v>3</v>
      </c>
      <c r="J3668" s="136" t="s">
        <v>8367</v>
      </c>
    </row>
    <row r="3669" spans="1:20" s="136" customFormat="1" ht="13.6" x14ac:dyDescent="0.2">
      <c r="A3669" s="136" t="s">
        <v>11975</v>
      </c>
      <c r="B3669" s="147">
        <v>24118</v>
      </c>
      <c r="C3669" s="138" t="s">
        <v>12089</v>
      </c>
      <c r="D3669" s="138" t="s">
        <v>12089</v>
      </c>
      <c r="E3669" s="137" t="s">
        <v>8366</v>
      </c>
      <c r="F3669" s="139"/>
      <c r="G3669" s="136">
        <v>22938732</v>
      </c>
      <c r="H3669" s="136">
        <v>3</v>
      </c>
      <c r="J3669" s="136" t="s">
        <v>8367</v>
      </c>
    </row>
    <row r="3670" spans="1:20" s="136" customFormat="1" ht="13.6" x14ac:dyDescent="0.2">
      <c r="A3670" s="136" t="s">
        <v>11975</v>
      </c>
      <c r="B3670" s="147">
        <v>24119</v>
      </c>
      <c r="C3670" s="138" t="s">
        <v>12090</v>
      </c>
      <c r="D3670" s="138" t="s">
        <v>12090</v>
      </c>
      <c r="E3670" s="137" t="s">
        <v>8366</v>
      </c>
      <c r="F3670" s="139"/>
      <c r="G3670" s="136">
        <v>33686604</v>
      </c>
      <c r="H3670" s="136">
        <v>3</v>
      </c>
      <c r="J3670" s="136" t="s">
        <v>8367</v>
      </c>
      <c r="R3670" s="136" t="s">
        <v>11997</v>
      </c>
      <c r="S3670" s="136" t="s">
        <v>8456</v>
      </c>
      <c r="T3670" s="138" t="s">
        <v>11998</v>
      </c>
    </row>
    <row r="3671" spans="1:20" s="136" customFormat="1" ht="13.6" x14ac:dyDescent="0.2">
      <c r="A3671" s="136" t="s">
        <v>11975</v>
      </c>
      <c r="B3671" s="147">
        <v>24120</v>
      </c>
      <c r="C3671" s="138" t="s">
        <v>12091</v>
      </c>
      <c r="D3671" s="138" t="s">
        <v>12091</v>
      </c>
      <c r="E3671" s="137" t="s">
        <v>8366</v>
      </c>
      <c r="F3671" s="139"/>
      <c r="G3671" s="136">
        <v>48981956</v>
      </c>
      <c r="H3671" s="136">
        <v>3</v>
      </c>
      <c r="J3671" s="136" t="s">
        <v>8367</v>
      </c>
    </row>
    <row r="3672" spans="1:20" s="136" customFormat="1" ht="13.6" x14ac:dyDescent="0.2">
      <c r="A3672" s="136" t="s">
        <v>11975</v>
      </c>
      <c r="B3672" s="147">
        <v>24121</v>
      </c>
      <c r="C3672" s="138" t="s">
        <v>12092</v>
      </c>
      <c r="D3672" s="138" t="s">
        <v>12092</v>
      </c>
      <c r="E3672" s="137" t="s">
        <v>8366</v>
      </c>
      <c r="F3672" s="139"/>
      <c r="G3672" s="136">
        <v>171404341</v>
      </c>
      <c r="H3672" s="136">
        <v>3</v>
      </c>
      <c r="J3672" s="136" t="s">
        <v>8367</v>
      </c>
    </row>
    <row r="3673" spans="1:20" s="136" customFormat="1" ht="13.6" x14ac:dyDescent="0.2">
      <c r="A3673" s="136" t="s">
        <v>11975</v>
      </c>
      <c r="B3673" s="147">
        <v>24122</v>
      </c>
      <c r="C3673" s="138" t="s">
        <v>12093</v>
      </c>
      <c r="D3673" s="138" t="s">
        <v>12093</v>
      </c>
      <c r="E3673" s="137" t="s">
        <v>8366</v>
      </c>
      <c r="F3673" s="139"/>
      <c r="G3673" s="136">
        <v>59182519</v>
      </c>
      <c r="H3673" s="136">
        <v>3</v>
      </c>
      <c r="J3673" s="136" t="s">
        <v>8367</v>
      </c>
    </row>
    <row r="3674" spans="1:20" s="136" customFormat="1" ht="13.6" x14ac:dyDescent="0.2">
      <c r="A3674" s="136" t="s">
        <v>11975</v>
      </c>
      <c r="B3674" s="147">
        <v>24123</v>
      </c>
      <c r="C3674" s="138" t="s">
        <v>12094</v>
      </c>
      <c r="D3674" s="138" t="s">
        <v>12094</v>
      </c>
      <c r="E3674" s="137" t="s">
        <v>8366</v>
      </c>
      <c r="F3674" s="139"/>
      <c r="G3674" s="136">
        <v>155710002</v>
      </c>
      <c r="H3674" s="136">
        <v>3</v>
      </c>
      <c r="J3674" s="136" t="s">
        <v>8367</v>
      </c>
    </row>
    <row r="3675" spans="1:20" s="136" customFormat="1" ht="13.6" x14ac:dyDescent="0.2">
      <c r="A3675" s="136" t="s">
        <v>11975</v>
      </c>
      <c r="B3675" s="147">
        <v>24124</v>
      </c>
      <c r="C3675" s="138" t="s">
        <v>12095</v>
      </c>
      <c r="D3675" s="138" t="s">
        <v>12095</v>
      </c>
      <c r="E3675" s="137" t="s">
        <v>8366</v>
      </c>
      <c r="F3675" s="139"/>
      <c r="G3675" s="136">
        <v>23378757</v>
      </c>
      <c r="H3675" s="136">
        <v>3</v>
      </c>
      <c r="J3675" s="136" t="s">
        <v>8367</v>
      </c>
    </row>
    <row r="3676" spans="1:20" s="136" customFormat="1" ht="13.6" x14ac:dyDescent="0.2">
      <c r="A3676" s="136" t="s">
        <v>11975</v>
      </c>
      <c r="B3676" s="147">
        <v>24125</v>
      </c>
      <c r="C3676" s="138" t="s">
        <v>12096</v>
      </c>
      <c r="D3676" s="138" t="s">
        <v>12096</v>
      </c>
      <c r="E3676" s="137" t="s">
        <v>8366</v>
      </c>
      <c r="F3676" s="139"/>
      <c r="G3676" s="136">
        <v>88520759.999999985</v>
      </c>
      <c r="H3676" s="136">
        <v>3</v>
      </c>
      <c r="J3676" s="136" t="s">
        <v>8367</v>
      </c>
    </row>
    <row r="3677" spans="1:20" s="136" customFormat="1" ht="13.6" x14ac:dyDescent="0.2">
      <c r="A3677" s="136" t="s">
        <v>11975</v>
      </c>
      <c r="B3677" s="147">
        <v>24127</v>
      </c>
      <c r="C3677" s="138" t="s">
        <v>12097</v>
      </c>
      <c r="D3677" s="138" t="s">
        <v>12097</v>
      </c>
      <c r="E3677" s="137" t="s">
        <v>8366</v>
      </c>
      <c r="F3677" s="139"/>
      <c r="G3677" s="136">
        <v>11349809</v>
      </c>
      <c r="H3677" s="136">
        <v>3</v>
      </c>
      <c r="J3677" s="136" t="s">
        <v>8367</v>
      </c>
    </row>
    <row r="3678" spans="1:20" s="136" customFormat="1" ht="13.6" x14ac:dyDescent="0.2">
      <c r="A3678" s="136" t="s">
        <v>11975</v>
      </c>
      <c r="B3678" s="147">
        <v>24129</v>
      </c>
      <c r="C3678" s="138" t="s">
        <v>12098</v>
      </c>
      <c r="D3678" s="138" t="s">
        <v>12098</v>
      </c>
      <c r="E3678" s="137" t="s">
        <v>8366</v>
      </c>
      <c r="F3678" s="139"/>
      <c r="G3678" s="136">
        <v>26200750</v>
      </c>
      <c r="H3678" s="136">
        <v>3</v>
      </c>
      <c r="J3678" s="136" t="s">
        <v>8367</v>
      </c>
    </row>
    <row r="3679" spans="1:20" s="136" customFormat="1" ht="13.6" x14ac:dyDescent="0.2">
      <c r="A3679" s="136" t="s">
        <v>11975</v>
      </c>
      <c r="B3679" s="147">
        <v>24130</v>
      </c>
      <c r="C3679" s="138" t="s">
        <v>12099</v>
      </c>
      <c r="D3679" s="138" t="s">
        <v>12099</v>
      </c>
      <c r="E3679" s="137" t="s">
        <v>8366</v>
      </c>
      <c r="F3679" s="139"/>
      <c r="G3679" s="136">
        <v>97633026.000000015</v>
      </c>
      <c r="H3679" s="136">
        <v>3</v>
      </c>
      <c r="J3679" s="136" t="s">
        <v>8367</v>
      </c>
    </row>
    <row r="3680" spans="1:20" s="136" customFormat="1" ht="13.6" x14ac:dyDescent="0.2">
      <c r="A3680" s="136" t="s">
        <v>11975</v>
      </c>
      <c r="B3680" s="147">
        <v>24131</v>
      </c>
      <c r="C3680" s="138" t="s">
        <v>12100</v>
      </c>
      <c r="D3680" s="138" t="s">
        <v>12100</v>
      </c>
      <c r="E3680" s="137" t="s">
        <v>8366</v>
      </c>
      <c r="F3680" s="139"/>
      <c r="G3680" s="136">
        <v>35395519</v>
      </c>
      <c r="H3680" s="136">
        <v>3</v>
      </c>
      <c r="J3680" s="136" t="s">
        <v>8367</v>
      </c>
    </row>
    <row r="3681" spans="1:20" s="136" customFormat="1" ht="13.6" x14ac:dyDescent="0.2">
      <c r="A3681" s="136" t="s">
        <v>11975</v>
      </c>
      <c r="B3681" s="147">
        <v>24132</v>
      </c>
      <c r="C3681" s="138" t="s">
        <v>12101</v>
      </c>
      <c r="D3681" s="138" t="s">
        <v>12101</v>
      </c>
      <c r="E3681" s="137" t="s">
        <v>8366</v>
      </c>
      <c r="F3681" s="139"/>
      <c r="G3681" s="136">
        <v>235925927</v>
      </c>
      <c r="H3681" s="136">
        <v>3</v>
      </c>
      <c r="J3681" s="136" t="s">
        <v>8367</v>
      </c>
    </row>
    <row r="3682" spans="1:20" s="136" customFormat="1" ht="13.6" x14ac:dyDescent="0.2">
      <c r="A3682" s="136" t="s">
        <v>11975</v>
      </c>
      <c r="B3682" s="147">
        <v>24133</v>
      </c>
      <c r="C3682" s="138" t="s">
        <v>12102</v>
      </c>
      <c r="D3682" s="138" t="s">
        <v>12102</v>
      </c>
      <c r="E3682" s="137" t="s">
        <v>8366</v>
      </c>
      <c r="F3682" s="139"/>
      <c r="G3682" s="136">
        <v>72194183</v>
      </c>
      <c r="H3682" s="136">
        <v>3</v>
      </c>
      <c r="J3682" s="136" t="s">
        <v>8367</v>
      </c>
    </row>
    <row r="3683" spans="1:20" s="136" customFormat="1" ht="13.6" x14ac:dyDescent="0.2">
      <c r="A3683" s="136" t="s">
        <v>11975</v>
      </c>
      <c r="B3683" s="147">
        <v>24134</v>
      </c>
      <c r="C3683" s="138" t="s">
        <v>12103</v>
      </c>
      <c r="D3683" s="138" t="s">
        <v>12103</v>
      </c>
      <c r="E3683" s="137" t="s">
        <v>8366</v>
      </c>
      <c r="F3683" s="139"/>
      <c r="G3683" s="136">
        <v>85218572</v>
      </c>
      <c r="H3683" s="136">
        <v>3</v>
      </c>
      <c r="J3683" s="136" t="s">
        <v>8367</v>
      </c>
      <c r="R3683" s="136" t="s">
        <v>12035</v>
      </c>
      <c r="S3683" s="136" t="s">
        <v>8367</v>
      </c>
      <c r="T3683" s="136" t="s">
        <v>12036</v>
      </c>
    </row>
    <row r="3684" spans="1:20" s="136" customFormat="1" ht="13.6" x14ac:dyDescent="0.2">
      <c r="A3684" s="136" t="s">
        <v>11975</v>
      </c>
      <c r="B3684" s="147">
        <v>24136</v>
      </c>
      <c r="C3684" s="138" t="s">
        <v>12104</v>
      </c>
      <c r="D3684" s="138" t="s">
        <v>12104</v>
      </c>
      <c r="E3684" s="137" t="s">
        <v>8366</v>
      </c>
      <c r="F3684" s="139"/>
      <c r="G3684" s="136">
        <v>54463351</v>
      </c>
      <c r="H3684" s="136">
        <v>3</v>
      </c>
      <c r="J3684" s="136" t="s">
        <v>8367</v>
      </c>
    </row>
    <row r="3685" spans="1:20" s="136" customFormat="1" ht="13.6" x14ac:dyDescent="0.2">
      <c r="A3685" s="136" t="s">
        <v>11975</v>
      </c>
      <c r="B3685" s="147">
        <v>24137</v>
      </c>
      <c r="C3685" s="138" t="s">
        <v>12105</v>
      </c>
      <c r="D3685" s="138" t="s">
        <v>12105</v>
      </c>
      <c r="E3685" s="137" t="s">
        <v>8366</v>
      </c>
      <c r="F3685" s="139"/>
      <c r="G3685" s="136">
        <v>24939722</v>
      </c>
      <c r="H3685" s="136">
        <v>3</v>
      </c>
      <c r="J3685" s="136" t="s">
        <v>8367</v>
      </c>
    </row>
    <row r="3686" spans="1:20" s="136" customFormat="1" ht="13.6" x14ac:dyDescent="0.2">
      <c r="A3686" s="136" t="s">
        <v>11975</v>
      </c>
      <c r="B3686" s="147">
        <v>24139</v>
      </c>
      <c r="C3686" s="138" t="s">
        <v>12106</v>
      </c>
      <c r="D3686" s="138" t="s">
        <v>12106</v>
      </c>
      <c r="E3686" s="137" t="s">
        <v>8366</v>
      </c>
      <c r="F3686" s="139"/>
      <c r="G3686" s="136">
        <v>123639797</v>
      </c>
      <c r="H3686" s="136">
        <v>3</v>
      </c>
      <c r="J3686" s="136" t="s">
        <v>8367</v>
      </c>
    </row>
    <row r="3687" spans="1:20" s="136" customFormat="1" ht="13.6" x14ac:dyDescent="0.2">
      <c r="A3687" s="136" t="s">
        <v>11975</v>
      </c>
      <c r="B3687" s="147">
        <v>24141</v>
      </c>
      <c r="C3687" s="138" t="s">
        <v>12107</v>
      </c>
      <c r="D3687" s="138" t="s">
        <v>12107</v>
      </c>
      <c r="E3687" s="137" t="s">
        <v>8366</v>
      </c>
      <c r="F3687" s="139"/>
      <c r="G3687" s="136">
        <v>15836877</v>
      </c>
      <c r="H3687" s="136">
        <v>3</v>
      </c>
      <c r="J3687" s="136" t="s">
        <v>8367</v>
      </c>
    </row>
    <row r="3688" spans="1:20" s="136" customFormat="1" ht="13.6" x14ac:dyDescent="0.2">
      <c r="A3688" s="136" t="s">
        <v>11975</v>
      </c>
      <c r="B3688" s="147">
        <v>24142</v>
      </c>
      <c r="C3688" s="138" t="s">
        <v>12108</v>
      </c>
      <c r="D3688" s="138" t="s">
        <v>12108</v>
      </c>
      <c r="E3688" s="137" t="s">
        <v>8366</v>
      </c>
      <c r="F3688" s="139"/>
      <c r="G3688" s="136">
        <v>64842637.000000007</v>
      </c>
      <c r="H3688" s="136">
        <v>2</v>
      </c>
      <c r="J3688" s="136" t="s">
        <v>8367</v>
      </c>
      <c r="R3688" s="136" t="s">
        <v>12035</v>
      </c>
      <c r="S3688" s="136" t="s">
        <v>8367</v>
      </c>
      <c r="T3688" s="136" t="s">
        <v>12036</v>
      </c>
    </row>
    <row r="3689" spans="1:20" s="136" customFormat="1" ht="13.6" x14ac:dyDescent="0.2">
      <c r="A3689" s="136" t="s">
        <v>11975</v>
      </c>
      <c r="B3689" s="147">
        <v>24143</v>
      </c>
      <c r="C3689" s="138" t="s">
        <v>12109</v>
      </c>
      <c r="D3689" s="138" t="s">
        <v>12109</v>
      </c>
      <c r="E3689" s="137" t="s">
        <v>8366</v>
      </c>
      <c r="F3689" s="139"/>
      <c r="G3689" s="136">
        <v>30998041</v>
      </c>
      <c r="H3689" s="136">
        <v>3</v>
      </c>
      <c r="J3689" s="136" t="s">
        <v>8367</v>
      </c>
    </row>
    <row r="3690" spans="1:20" s="136" customFormat="1" ht="13.6" x14ac:dyDescent="0.2">
      <c r="A3690" s="136" t="s">
        <v>11975</v>
      </c>
      <c r="B3690" s="147">
        <v>24144</v>
      </c>
      <c r="C3690" s="138" t="s">
        <v>12110</v>
      </c>
      <c r="D3690" s="138" t="s">
        <v>12110</v>
      </c>
      <c r="E3690" s="137" t="s">
        <v>8366</v>
      </c>
      <c r="F3690" s="139"/>
      <c r="G3690" s="136">
        <v>24556640.000000004</v>
      </c>
      <c r="H3690" s="136">
        <v>3</v>
      </c>
      <c r="J3690" s="136" t="s">
        <v>8367</v>
      </c>
    </row>
    <row r="3691" spans="1:20" s="136" customFormat="1" ht="13.6" x14ac:dyDescent="0.2">
      <c r="A3691" s="136" t="s">
        <v>11975</v>
      </c>
      <c r="B3691" s="147">
        <v>24145</v>
      </c>
      <c r="C3691" s="138" t="s">
        <v>12111</v>
      </c>
      <c r="D3691" s="138" t="s">
        <v>12111</v>
      </c>
      <c r="E3691" s="137" t="s">
        <v>8366</v>
      </c>
      <c r="F3691" s="139"/>
      <c r="G3691" s="136">
        <v>210338600</v>
      </c>
      <c r="H3691" s="136">
        <v>3</v>
      </c>
      <c r="J3691" s="136" t="s">
        <v>8367</v>
      </c>
    </row>
    <row r="3692" spans="1:20" s="136" customFormat="1" ht="13.6" x14ac:dyDescent="0.2">
      <c r="A3692" s="136" t="s">
        <v>11975</v>
      </c>
      <c r="B3692" s="147">
        <v>24146</v>
      </c>
      <c r="C3692" s="138" t="s">
        <v>12112</v>
      </c>
      <c r="D3692" s="138" t="s">
        <v>12112</v>
      </c>
      <c r="E3692" s="137" t="s">
        <v>8366</v>
      </c>
      <c r="F3692" s="139"/>
      <c r="G3692" s="136">
        <v>32243264</v>
      </c>
      <c r="H3692" s="136">
        <v>3</v>
      </c>
      <c r="J3692" s="136" t="s">
        <v>8367</v>
      </c>
    </row>
    <row r="3693" spans="1:20" s="136" customFormat="1" ht="13.6" x14ac:dyDescent="0.2">
      <c r="A3693" s="136" t="s">
        <v>11975</v>
      </c>
      <c r="B3693" s="147">
        <v>24148</v>
      </c>
      <c r="C3693" s="138" t="s">
        <v>12113</v>
      </c>
      <c r="D3693" s="138" t="s">
        <v>12113</v>
      </c>
      <c r="E3693" s="137" t="s">
        <v>8366</v>
      </c>
      <c r="F3693" s="139"/>
      <c r="G3693" s="136">
        <v>48386233</v>
      </c>
      <c r="H3693" s="136">
        <v>3</v>
      </c>
      <c r="J3693" s="136" t="s">
        <v>8367</v>
      </c>
    </row>
    <row r="3694" spans="1:20" s="136" customFormat="1" ht="13.6" x14ac:dyDescent="0.2">
      <c r="A3694" s="136" t="s">
        <v>11975</v>
      </c>
      <c r="B3694" s="147">
        <v>24149</v>
      </c>
      <c r="C3694" s="138" t="s">
        <v>12114</v>
      </c>
      <c r="D3694" s="138" t="s">
        <v>12114</v>
      </c>
      <c r="E3694" s="137" t="s">
        <v>8366</v>
      </c>
      <c r="F3694" s="139"/>
      <c r="G3694" s="136">
        <v>24694737</v>
      </c>
      <c r="H3694" s="136">
        <v>3</v>
      </c>
      <c r="J3694" s="136" t="s">
        <v>8367</v>
      </c>
    </row>
    <row r="3695" spans="1:20" s="136" customFormat="1" ht="13.6" x14ac:dyDescent="0.2">
      <c r="A3695" s="136" t="s">
        <v>11975</v>
      </c>
      <c r="B3695" s="147">
        <v>24150</v>
      </c>
      <c r="C3695" s="138" t="s">
        <v>12115</v>
      </c>
      <c r="D3695" s="138" t="s">
        <v>12115</v>
      </c>
      <c r="E3695" s="137" t="s">
        <v>8366</v>
      </c>
      <c r="F3695" s="139"/>
      <c r="G3695" s="136">
        <v>23514861</v>
      </c>
      <c r="H3695" s="136">
        <v>3</v>
      </c>
      <c r="J3695" s="136" t="s">
        <v>8367</v>
      </c>
    </row>
    <row r="3696" spans="1:20" s="136" customFormat="1" ht="13.6" x14ac:dyDescent="0.2">
      <c r="A3696" s="136" t="s">
        <v>11975</v>
      </c>
      <c r="B3696" s="147">
        <v>24151</v>
      </c>
      <c r="C3696" s="138" t="s">
        <v>12116</v>
      </c>
      <c r="D3696" s="138" t="s">
        <v>12116</v>
      </c>
      <c r="E3696" s="137" t="s">
        <v>8366</v>
      </c>
      <c r="F3696" s="139"/>
      <c r="G3696" s="136">
        <v>91951610</v>
      </c>
      <c r="H3696" s="136">
        <v>3</v>
      </c>
      <c r="J3696" s="136" t="s">
        <v>8367</v>
      </c>
    </row>
    <row r="3697" spans="1:20" s="136" customFormat="1" ht="13.6" x14ac:dyDescent="0.2">
      <c r="A3697" s="136" t="s">
        <v>11975</v>
      </c>
      <c r="B3697" s="147">
        <v>24152</v>
      </c>
      <c r="C3697" s="138" t="s">
        <v>12117</v>
      </c>
      <c r="D3697" s="138" t="s">
        <v>12117</v>
      </c>
      <c r="E3697" s="137" t="s">
        <v>8366</v>
      </c>
      <c r="F3697" s="139"/>
      <c r="G3697" s="136">
        <v>179101620</v>
      </c>
      <c r="H3697" s="136">
        <v>3</v>
      </c>
      <c r="J3697" s="136" t="s">
        <v>8367</v>
      </c>
    </row>
    <row r="3698" spans="1:20" s="136" customFormat="1" ht="13.6" x14ac:dyDescent="0.2">
      <c r="A3698" s="136" t="s">
        <v>11975</v>
      </c>
      <c r="B3698" s="147">
        <v>24153</v>
      </c>
      <c r="C3698" s="138" t="s">
        <v>12118</v>
      </c>
      <c r="D3698" s="138" t="s">
        <v>12118</v>
      </c>
      <c r="E3698" s="137" t="s">
        <v>8366</v>
      </c>
      <c r="F3698" s="139"/>
      <c r="G3698" s="136">
        <v>40022708</v>
      </c>
      <c r="H3698" s="136">
        <v>3</v>
      </c>
      <c r="J3698" s="136" t="s">
        <v>8367</v>
      </c>
    </row>
    <row r="3699" spans="1:20" s="136" customFormat="1" ht="13.6" x14ac:dyDescent="0.2">
      <c r="A3699" s="136" t="s">
        <v>11975</v>
      </c>
      <c r="B3699" s="147">
        <v>24154</v>
      </c>
      <c r="C3699" s="138" t="s">
        <v>12119</v>
      </c>
      <c r="D3699" s="138" t="s">
        <v>12119</v>
      </c>
      <c r="E3699" s="137" t="s">
        <v>8366</v>
      </c>
      <c r="F3699" s="139"/>
      <c r="G3699" s="136">
        <v>62343311</v>
      </c>
      <c r="H3699" s="136">
        <v>3</v>
      </c>
      <c r="J3699" s="136" t="s">
        <v>8367</v>
      </c>
    </row>
    <row r="3700" spans="1:20" s="136" customFormat="1" ht="13.6" x14ac:dyDescent="0.2">
      <c r="A3700" s="136" t="s">
        <v>11975</v>
      </c>
      <c r="B3700" s="147">
        <v>24155</v>
      </c>
      <c r="C3700" s="138" t="s">
        <v>12120</v>
      </c>
      <c r="D3700" s="138" t="s">
        <v>12120</v>
      </c>
      <c r="E3700" s="137" t="s">
        <v>8366</v>
      </c>
      <c r="F3700" s="139"/>
      <c r="G3700" s="136">
        <v>12749501</v>
      </c>
      <c r="H3700" s="136">
        <v>3</v>
      </c>
      <c r="J3700" s="136" t="s">
        <v>8367</v>
      </c>
    </row>
    <row r="3701" spans="1:20" s="136" customFormat="1" ht="13.6" x14ac:dyDescent="0.2">
      <c r="A3701" s="136" t="s">
        <v>11975</v>
      </c>
      <c r="B3701" s="147">
        <v>24156</v>
      </c>
      <c r="C3701" s="138" t="s">
        <v>12121</v>
      </c>
      <c r="D3701" s="138" t="s">
        <v>12121</v>
      </c>
      <c r="E3701" s="137" t="s">
        <v>8366</v>
      </c>
      <c r="F3701" s="139"/>
      <c r="G3701" s="136">
        <v>92222357</v>
      </c>
      <c r="H3701" s="136">
        <v>3</v>
      </c>
      <c r="J3701" s="136" t="s">
        <v>8367</v>
      </c>
    </row>
    <row r="3702" spans="1:20" s="136" customFormat="1" ht="13.6" x14ac:dyDescent="0.2">
      <c r="A3702" s="136" t="s">
        <v>11975</v>
      </c>
      <c r="B3702" s="147">
        <v>24157</v>
      </c>
      <c r="C3702" s="138" t="s">
        <v>12122</v>
      </c>
      <c r="D3702" s="138" t="s">
        <v>12122</v>
      </c>
      <c r="E3702" s="137" t="s">
        <v>8366</v>
      </c>
      <c r="F3702" s="139"/>
      <c r="G3702" s="136">
        <v>20078895</v>
      </c>
      <c r="H3702" s="136">
        <v>3</v>
      </c>
      <c r="J3702" s="136" t="s">
        <v>8367</v>
      </c>
    </row>
    <row r="3703" spans="1:20" s="136" customFormat="1" ht="13.6" x14ac:dyDescent="0.2">
      <c r="A3703" s="136" t="s">
        <v>11975</v>
      </c>
      <c r="B3703" s="147">
        <v>24158</v>
      </c>
      <c r="C3703" s="138" t="s">
        <v>12123</v>
      </c>
      <c r="D3703" s="138" t="s">
        <v>12123</v>
      </c>
      <c r="E3703" s="137" t="s">
        <v>8366</v>
      </c>
      <c r="F3703" s="139"/>
      <c r="G3703" s="136">
        <v>45583398</v>
      </c>
      <c r="H3703" s="136">
        <v>3</v>
      </c>
      <c r="J3703" s="136" t="s">
        <v>8367</v>
      </c>
    </row>
    <row r="3704" spans="1:20" s="136" customFormat="1" ht="13.6" x14ac:dyDescent="0.2">
      <c r="A3704" s="136" t="s">
        <v>11975</v>
      </c>
      <c r="B3704" s="147">
        <v>24159</v>
      </c>
      <c r="C3704" s="138" t="s">
        <v>12124</v>
      </c>
      <c r="D3704" s="138" t="s">
        <v>12124</v>
      </c>
      <c r="E3704" s="137" t="s">
        <v>8366</v>
      </c>
      <c r="F3704" s="139"/>
      <c r="G3704" s="136">
        <v>45612825</v>
      </c>
      <c r="H3704" s="136">
        <v>3</v>
      </c>
      <c r="J3704" s="136" t="s">
        <v>8367</v>
      </c>
    </row>
    <row r="3705" spans="1:20" s="136" customFormat="1" ht="13.6" x14ac:dyDescent="0.2">
      <c r="A3705" s="136" t="s">
        <v>11975</v>
      </c>
      <c r="B3705" s="147">
        <v>24160</v>
      </c>
      <c r="C3705" s="138" t="s">
        <v>12125</v>
      </c>
      <c r="D3705" s="138" t="s">
        <v>12125</v>
      </c>
      <c r="E3705" s="137" t="s">
        <v>8366</v>
      </c>
      <c r="F3705" s="139"/>
      <c r="G3705" s="136">
        <v>118800011</v>
      </c>
      <c r="H3705" s="136">
        <v>3</v>
      </c>
      <c r="J3705" s="136" t="s">
        <v>8367</v>
      </c>
    </row>
    <row r="3706" spans="1:20" s="136" customFormat="1" ht="13.6" x14ac:dyDescent="0.2">
      <c r="A3706" s="136" t="s">
        <v>11975</v>
      </c>
      <c r="B3706" s="147">
        <v>24161</v>
      </c>
      <c r="C3706" s="138" t="s">
        <v>12126</v>
      </c>
      <c r="D3706" s="138" t="s">
        <v>12126</v>
      </c>
      <c r="E3706" s="137" t="s">
        <v>8366</v>
      </c>
      <c r="F3706" s="139"/>
      <c r="G3706" s="136">
        <v>39690790</v>
      </c>
      <c r="H3706" s="136">
        <v>3</v>
      </c>
      <c r="J3706" s="136" t="s">
        <v>8367</v>
      </c>
    </row>
    <row r="3707" spans="1:20" s="136" customFormat="1" ht="13.6" x14ac:dyDescent="0.2">
      <c r="A3707" s="136" t="s">
        <v>11975</v>
      </c>
      <c r="B3707" s="147">
        <v>24162</v>
      </c>
      <c r="C3707" s="138" t="s">
        <v>12127</v>
      </c>
      <c r="D3707" s="138" t="s">
        <v>12127</v>
      </c>
      <c r="E3707" s="137" t="s">
        <v>8366</v>
      </c>
      <c r="F3707" s="139"/>
      <c r="G3707" s="136">
        <v>30270981</v>
      </c>
      <c r="H3707" s="136">
        <v>3</v>
      </c>
      <c r="J3707" s="136" t="s">
        <v>8367</v>
      </c>
      <c r="R3707" s="136" t="s">
        <v>12035</v>
      </c>
      <c r="S3707" s="136" t="s">
        <v>8367</v>
      </c>
      <c r="T3707" s="136" t="s">
        <v>12036</v>
      </c>
    </row>
    <row r="3708" spans="1:20" s="136" customFormat="1" ht="13.6" x14ac:dyDescent="0.2">
      <c r="A3708" s="136" t="s">
        <v>11975</v>
      </c>
      <c r="B3708" s="147">
        <v>24163</v>
      </c>
      <c r="C3708" s="138" t="s">
        <v>12128</v>
      </c>
      <c r="D3708" s="138" t="s">
        <v>12128</v>
      </c>
      <c r="E3708" s="137" t="s">
        <v>8366</v>
      </c>
      <c r="F3708" s="139"/>
      <c r="G3708" s="136">
        <v>36354241</v>
      </c>
      <c r="H3708" s="136">
        <v>3</v>
      </c>
      <c r="J3708" s="136" t="s">
        <v>8367</v>
      </c>
      <c r="R3708" s="136" t="s">
        <v>12035</v>
      </c>
      <c r="S3708" s="136" t="s">
        <v>8367</v>
      </c>
      <c r="T3708" s="136" t="s">
        <v>12036</v>
      </c>
    </row>
    <row r="3709" spans="1:20" s="136" customFormat="1" ht="13.6" x14ac:dyDescent="0.2">
      <c r="A3709" s="136" t="s">
        <v>11975</v>
      </c>
      <c r="B3709" s="147">
        <v>24164</v>
      </c>
      <c r="C3709" s="138" t="s">
        <v>12129</v>
      </c>
      <c r="D3709" s="138" t="s">
        <v>12129</v>
      </c>
      <c r="E3709" s="137" t="s">
        <v>8366</v>
      </c>
      <c r="F3709" s="139"/>
      <c r="G3709" s="136">
        <v>147717100</v>
      </c>
      <c r="H3709" s="136">
        <v>3</v>
      </c>
      <c r="J3709" s="136" t="s">
        <v>8367</v>
      </c>
    </row>
    <row r="3710" spans="1:20" s="136" customFormat="1" ht="13.6" x14ac:dyDescent="0.2">
      <c r="A3710" s="136" t="s">
        <v>11975</v>
      </c>
      <c r="B3710" s="147">
        <v>24165</v>
      </c>
      <c r="C3710" s="138" t="s">
        <v>10630</v>
      </c>
      <c r="D3710" s="138" t="s">
        <v>10630</v>
      </c>
      <c r="E3710" s="137" t="s">
        <v>8366</v>
      </c>
      <c r="F3710" s="139"/>
      <c r="G3710" s="136">
        <v>40944818</v>
      </c>
      <c r="H3710" s="136">
        <v>3</v>
      </c>
      <c r="J3710" s="136" t="s">
        <v>8367</v>
      </c>
    </row>
    <row r="3711" spans="1:20" s="136" customFormat="1" ht="13.6" x14ac:dyDescent="0.2">
      <c r="A3711" s="136" t="s">
        <v>11975</v>
      </c>
      <c r="B3711" s="147">
        <v>24166</v>
      </c>
      <c r="C3711" s="138" t="s">
        <v>12130</v>
      </c>
      <c r="D3711" s="138" t="s">
        <v>12130</v>
      </c>
      <c r="E3711" s="137" t="s">
        <v>8366</v>
      </c>
      <c r="F3711" s="139"/>
      <c r="G3711" s="136">
        <v>23579032.000000004</v>
      </c>
      <c r="H3711" s="136">
        <v>3</v>
      </c>
      <c r="J3711" s="136" t="s">
        <v>8367</v>
      </c>
    </row>
    <row r="3712" spans="1:20" s="136" customFormat="1" ht="13.6" x14ac:dyDescent="0.2">
      <c r="A3712" s="136" t="s">
        <v>11975</v>
      </c>
      <c r="B3712" s="147">
        <v>24167</v>
      </c>
      <c r="C3712" s="138" t="s">
        <v>12131</v>
      </c>
      <c r="D3712" s="138" t="s">
        <v>12131</v>
      </c>
      <c r="E3712" s="137" t="s">
        <v>8366</v>
      </c>
      <c r="F3712" s="139"/>
      <c r="G3712" s="136">
        <v>69187784</v>
      </c>
      <c r="H3712" s="136">
        <v>3</v>
      </c>
      <c r="J3712" s="136" t="s">
        <v>8367</v>
      </c>
    </row>
    <row r="3713" spans="1:20" s="136" customFormat="1" ht="13.6" x14ac:dyDescent="0.2">
      <c r="A3713" s="136" t="s">
        <v>11975</v>
      </c>
      <c r="B3713" s="147">
        <v>24168</v>
      </c>
      <c r="C3713" s="138" t="s">
        <v>12132</v>
      </c>
      <c r="D3713" s="138" t="s">
        <v>12132</v>
      </c>
      <c r="E3713" s="137" t="s">
        <v>8366</v>
      </c>
      <c r="F3713" s="139"/>
      <c r="G3713" s="136">
        <v>21106009</v>
      </c>
      <c r="H3713" s="136">
        <v>3</v>
      </c>
      <c r="J3713" s="136" t="s">
        <v>8367</v>
      </c>
    </row>
    <row r="3714" spans="1:20" s="136" customFormat="1" ht="13.6" x14ac:dyDescent="0.2">
      <c r="A3714" s="136" t="s">
        <v>11975</v>
      </c>
      <c r="B3714" s="147">
        <v>24169</v>
      </c>
      <c r="C3714" s="138" t="s">
        <v>12133</v>
      </c>
      <c r="D3714" s="138" t="s">
        <v>12133</v>
      </c>
      <c r="E3714" s="137" t="s">
        <v>8366</v>
      </c>
      <c r="F3714" s="139"/>
      <c r="G3714" s="136">
        <v>103526700</v>
      </c>
      <c r="H3714" s="136">
        <v>3</v>
      </c>
      <c r="J3714" s="136" t="s">
        <v>8367</v>
      </c>
    </row>
    <row r="3715" spans="1:20" s="136" customFormat="1" ht="13.6" x14ac:dyDescent="0.2">
      <c r="A3715" s="136" t="s">
        <v>11975</v>
      </c>
      <c r="B3715" s="147">
        <v>24170</v>
      </c>
      <c r="C3715" s="138" t="s">
        <v>12134</v>
      </c>
      <c r="D3715" s="138" t="s">
        <v>12134</v>
      </c>
      <c r="E3715" s="137" t="s">
        <v>8366</v>
      </c>
      <c r="F3715" s="139"/>
      <c r="G3715" s="136">
        <v>119290581</v>
      </c>
      <c r="H3715" s="136">
        <v>3</v>
      </c>
      <c r="J3715" s="136" t="s">
        <v>8367</v>
      </c>
    </row>
    <row r="3716" spans="1:20" s="136" customFormat="1" ht="13.6" x14ac:dyDescent="0.2">
      <c r="A3716" s="136" t="s">
        <v>11975</v>
      </c>
      <c r="B3716" s="147">
        <v>24171</v>
      </c>
      <c r="C3716" s="138" t="s">
        <v>12135</v>
      </c>
      <c r="D3716" s="138" t="s">
        <v>12135</v>
      </c>
      <c r="E3716" s="137" t="s">
        <v>8366</v>
      </c>
      <c r="F3716" s="139"/>
      <c r="G3716" s="136">
        <v>69690194</v>
      </c>
      <c r="H3716" s="136">
        <v>3</v>
      </c>
      <c r="J3716" s="136" t="s">
        <v>8367</v>
      </c>
    </row>
    <row r="3717" spans="1:20" s="136" customFormat="1" ht="13.6" x14ac:dyDescent="0.2">
      <c r="A3717" s="136" t="s">
        <v>11975</v>
      </c>
      <c r="B3717" s="147">
        <v>24172</v>
      </c>
      <c r="C3717" s="138" t="s">
        <v>12136</v>
      </c>
      <c r="D3717" s="138" t="s">
        <v>12136</v>
      </c>
      <c r="E3717" s="137" t="s">
        <v>8366</v>
      </c>
      <c r="F3717" s="139"/>
      <c r="G3717" s="136">
        <v>301378773</v>
      </c>
      <c r="H3717" s="136">
        <v>3</v>
      </c>
      <c r="J3717" s="136" t="s">
        <v>8367</v>
      </c>
    </row>
    <row r="3718" spans="1:20" s="136" customFormat="1" ht="13.6" x14ac:dyDescent="0.2">
      <c r="A3718" s="136" t="s">
        <v>11975</v>
      </c>
      <c r="B3718" s="147">
        <v>24173</v>
      </c>
      <c r="C3718" s="138" t="s">
        <v>12137</v>
      </c>
      <c r="D3718" s="138" t="s">
        <v>12137</v>
      </c>
      <c r="E3718" s="137" t="s">
        <v>8366</v>
      </c>
      <c r="F3718" s="139"/>
      <c r="G3718" s="136">
        <v>31989737</v>
      </c>
      <c r="H3718" s="136">
        <v>3</v>
      </c>
      <c r="J3718" s="136" t="s">
        <v>8367</v>
      </c>
    </row>
    <row r="3719" spans="1:20" s="136" customFormat="1" ht="13.6" x14ac:dyDescent="0.2">
      <c r="A3719" s="136" t="s">
        <v>11975</v>
      </c>
      <c r="B3719" s="147">
        <v>24174</v>
      </c>
      <c r="C3719" s="138" t="s">
        <v>12138</v>
      </c>
      <c r="D3719" s="138" t="s">
        <v>12138</v>
      </c>
      <c r="E3719" s="137" t="s">
        <v>8366</v>
      </c>
      <c r="F3719" s="139"/>
      <c r="G3719" s="136">
        <v>32841990</v>
      </c>
      <c r="H3719" s="136">
        <v>3</v>
      </c>
      <c r="J3719" s="136" t="s">
        <v>8367</v>
      </c>
    </row>
    <row r="3720" spans="1:20" s="136" customFormat="1" ht="13.6" x14ac:dyDescent="0.2">
      <c r="A3720" s="136" t="s">
        <v>11975</v>
      </c>
      <c r="B3720" s="147">
        <v>24175</v>
      </c>
      <c r="C3720" s="138" t="s">
        <v>12139</v>
      </c>
      <c r="D3720" s="138" t="s">
        <v>12139</v>
      </c>
      <c r="E3720" s="137" t="s">
        <v>8366</v>
      </c>
      <c r="F3720" s="139"/>
      <c r="G3720" s="136">
        <v>102481900</v>
      </c>
      <c r="H3720" s="136">
        <v>3</v>
      </c>
      <c r="J3720" s="136" t="s">
        <v>8367</v>
      </c>
      <c r="R3720" s="136" t="s">
        <v>12035</v>
      </c>
      <c r="S3720" s="136" t="s">
        <v>8367</v>
      </c>
      <c r="T3720" s="136" t="s">
        <v>12036</v>
      </c>
    </row>
    <row r="3721" spans="1:20" s="136" customFormat="1" ht="13.6" x14ac:dyDescent="0.2">
      <c r="A3721" s="136" t="s">
        <v>11975</v>
      </c>
      <c r="B3721" s="147">
        <v>24176</v>
      </c>
      <c r="C3721" s="138" t="s">
        <v>12140</v>
      </c>
      <c r="D3721" s="138" t="s">
        <v>12140</v>
      </c>
      <c r="E3721" s="137" t="s">
        <v>8366</v>
      </c>
      <c r="F3721" s="139"/>
      <c r="G3721" s="136">
        <v>24173296.999999996</v>
      </c>
      <c r="H3721" s="136">
        <v>3</v>
      </c>
      <c r="J3721" s="136" t="s">
        <v>8367</v>
      </c>
    </row>
    <row r="3722" spans="1:20" s="136" customFormat="1" ht="13.6" x14ac:dyDescent="0.2">
      <c r="A3722" s="136" t="s">
        <v>11975</v>
      </c>
      <c r="B3722" s="147">
        <v>24177</v>
      </c>
      <c r="C3722" s="138" t="s">
        <v>12141</v>
      </c>
      <c r="D3722" s="138" t="s">
        <v>12141</v>
      </c>
      <c r="E3722" s="137" t="s">
        <v>8366</v>
      </c>
      <c r="F3722" s="139"/>
      <c r="G3722" s="136">
        <v>143474700</v>
      </c>
      <c r="H3722" s="136">
        <v>3</v>
      </c>
      <c r="J3722" s="136" t="s">
        <v>8367</v>
      </c>
    </row>
    <row r="3723" spans="1:20" s="136" customFormat="1" ht="13.6" x14ac:dyDescent="0.2">
      <c r="A3723" s="136" t="s">
        <v>11975</v>
      </c>
      <c r="B3723" s="147">
        <v>24178</v>
      </c>
      <c r="C3723" s="138" t="s">
        <v>12142</v>
      </c>
      <c r="D3723" s="138" t="s">
        <v>12142</v>
      </c>
      <c r="E3723" s="137" t="s">
        <v>8366</v>
      </c>
      <c r="F3723" s="139"/>
      <c r="G3723" s="136">
        <v>13402659.000000002</v>
      </c>
      <c r="H3723" s="136">
        <v>3</v>
      </c>
      <c r="J3723" s="136" t="s">
        <v>8367</v>
      </c>
    </row>
    <row r="3724" spans="1:20" s="136" customFormat="1" ht="13.6" x14ac:dyDescent="0.2">
      <c r="A3724" s="136" t="s">
        <v>11975</v>
      </c>
      <c r="B3724" s="147">
        <v>24179</v>
      </c>
      <c r="C3724" s="138" t="s">
        <v>12143</v>
      </c>
      <c r="D3724" s="138" t="s">
        <v>12143</v>
      </c>
      <c r="E3724" s="137" t="s">
        <v>8366</v>
      </c>
      <c r="F3724" s="139"/>
      <c r="G3724" s="136">
        <v>56806679</v>
      </c>
      <c r="H3724" s="136">
        <v>3</v>
      </c>
      <c r="J3724" s="136" t="s">
        <v>8367</v>
      </c>
    </row>
    <row r="3725" spans="1:20" s="136" customFormat="1" ht="13.6" x14ac:dyDescent="0.2">
      <c r="A3725" s="136" t="s">
        <v>11975</v>
      </c>
      <c r="B3725" s="147">
        <v>24180</v>
      </c>
      <c r="C3725" s="138" t="s">
        <v>12144</v>
      </c>
      <c r="D3725" s="138" t="s">
        <v>12144</v>
      </c>
      <c r="E3725" s="137" t="s">
        <v>8366</v>
      </c>
      <c r="F3725" s="139"/>
      <c r="G3725" s="136">
        <v>142536337</v>
      </c>
      <c r="H3725" s="136">
        <v>3</v>
      </c>
      <c r="J3725" s="136" t="s">
        <v>8367</v>
      </c>
    </row>
    <row r="3726" spans="1:20" s="136" customFormat="1" ht="13.6" x14ac:dyDescent="0.2">
      <c r="A3726" s="136" t="s">
        <v>11975</v>
      </c>
      <c r="B3726" s="147">
        <v>24181</v>
      </c>
      <c r="C3726" s="138" t="s">
        <v>12145</v>
      </c>
      <c r="D3726" s="138" t="s">
        <v>12145</v>
      </c>
      <c r="E3726" s="137" t="s">
        <v>8366</v>
      </c>
      <c r="F3726" s="139"/>
      <c r="G3726" s="136">
        <v>99628698</v>
      </c>
      <c r="H3726" s="136">
        <v>3</v>
      </c>
      <c r="J3726" s="136" t="s">
        <v>8367</v>
      </c>
    </row>
    <row r="3727" spans="1:20" s="136" customFormat="1" ht="13.6" x14ac:dyDescent="0.2">
      <c r="A3727" s="136" t="s">
        <v>11975</v>
      </c>
      <c r="B3727" s="147">
        <v>24182</v>
      </c>
      <c r="C3727" s="138" t="s">
        <v>12146</v>
      </c>
      <c r="D3727" s="138" t="s">
        <v>12146</v>
      </c>
      <c r="E3727" s="137" t="s">
        <v>8366</v>
      </c>
      <c r="F3727" s="139"/>
      <c r="G3727" s="136">
        <v>60231261.000000007</v>
      </c>
      <c r="H3727" s="136">
        <v>3</v>
      </c>
      <c r="J3727" s="136" t="s">
        <v>8367</v>
      </c>
    </row>
    <row r="3728" spans="1:20" s="136" customFormat="1" ht="13.6" x14ac:dyDescent="0.2">
      <c r="A3728" s="136" t="s">
        <v>11975</v>
      </c>
      <c r="B3728" s="147">
        <v>24183</v>
      </c>
      <c r="C3728" s="138" t="s">
        <v>12147</v>
      </c>
      <c r="D3728" s="138" t="s">
        <v>12147</v>
      </c>
      <c r="E3728" s="137" t="s">
        <v>8366</v>
      </c>
      <c r="F3728" s="139"/>
      <c r="G3728" s="136">
        <v>160778970</v>
      </c>
      <c r="H3728" s="136">
        <v>3</v>
      </c>
      <c r="J3728" s="136" t="s">
        <v>8367</v>
      </c>
    </row>
    <row r="3729" spans="1:20" s="136" customFormat="1" ht="13.6" x14ac:dyDescent="0.2">
      <c r="A3729" s="136" t="s">
        <v>11975</v>
      </c>
      <c r="B3729" s="147">
        <v>24184</v>
      </c>
      <c r="C3729" s="138" t="s">
        <v>12148</v>
      </c>
      <c r="D3729" s="138" t="s">
        <v>12148</v>
      </c>
      <c r="E3729" s="137" t="s">
        <v>8366</v>
      </c>
      <c r="F3729" s="139"/>
      <c r="G3729" s="136">
        <v>61733203</v>
      </c>
      <c r="H3729" s="136">
        <v>3</v>
      </c>
      <c r="J3729" s="136" t="s">
        <v>8367</v>
      </c>
    </row>
    <row r="3730" spans="1:20" s="136" customFormat="1" ht="13.6" x14ac:dyDescent="0.2">
      <c r="A3730" s="136" t="s">
        <v>11975</v>
      </c>
      <c r="B3730" s="147">
        <v>24185</v>
      </c>
      <c r="C3730" s="138" t="s">
        <v>12149</v>
      </c>
      <c r="D3730" s="138" t="s">
        <v>12149</v>
      </c>
      <c r="E3730" s="137" t="s">
        <v>8366</v>
      </c>
      <c r="F3730" s="139"/>
      <c r="G3730" s="136">
        <v>49491205</v>
      </c>
      <c r="H3730" s="136">
        <v>3</v>
      </c>
      <c r="J3730" s="136" t="s">
        <v>8367</v>
      </c>
    </row>
    <row r="3731" spans="1:20" s="136" customFormat="1" ht="13.6" x14ac:dyDescent="0.2">
      <c r="A3731" s="136" t="s">
        <v>11975</v>
      </c>
      <c r="B3731" s="147">
        <v>24187</v>
      </c>
      <c r="C3731" s="138" t="s">
        <v>12150</v>
      </c>
      <c r="D3731" s="138" t="s">
        <v>12150</v>
      </c>
      <c r="E3731" s="137" t="s">
        <v>8366</v>
      </c>
      <c r="F3731" s="139"/>
      <c r="G3731" s="136">
        <v>68013403</v>
      </c>
      <c r="H3731" s="136">
        <v>3</v>
      </c>
      <c r="J3731" s="136" t="s">
        <v>8367</v>
      </c>
    </row>
    <row r="3732" spans="1:20" s="136" customFormat="1" ht="13.6" x14ac:dyDescent="0.2">
      <c r="A3732" s="136" t="s">
        <v>11975</v>
      </c>
      <c r="B3732" s="147">
        <v>24188</v>
      </c>
      <c r="C3732" s="138" t="s">
        <v>12151</v>
      </c>
      <c r="D3732" s="138" t="s">
        <v>12151</v>
      </c>
      <c r="E3732" s="137" t="s">
        <v>8366</v>
      </c>
      <c r="F3732" s="139"/>
      <c r="G3732" s="136">
        <v>58497960.999999993</v>
      </c>
      <c r="H3732" s="136">
        <v>3</v>
      </c>
      <c r="J3732" s="136" t="s">
        <v>8367</v>
      </c>
    </row>
    <row r="3733" spans="1:20" s="136" customFormat="1" ht="13.6" x14ac:dyDescent="0.2">
      <c r="A3733" s="136" t="s">
        <v>11975</v>
      </c>
      <c r="B3733" s="147">
        <v>24189</v>
      </c>
      <c r="C3733" s="138" t="s">
        <v>12152</v>
      </c>
      <c r="D3733" s="138" t="s">
        <v>12152</v>
      </c>
      <c r="E3733" s="137" t="s">
        <v>8366</v>
      </c>
      <c r="F3733" s="139"/>
      <c r="G3733" s="136">
        <v>63630287</v>
      </c>
      <c r="H3733" s="136">
        <v>3</v>
      </c>
      <c r="J3733" s="136" t="s">
        <v>8367</v>
      </c>
      <c r="R3733" s="136" t="s">
        <v>12035</v>
      </c>
      <c r="S3733" s="136" t="s">
        <v>8367</v>
      </c>
      <c r="T3733" s="136" t="s">
        <v>12036</v>
      </c>
    </row>
    <row r="3734" spans="1:20" s="136" customFormat="1" ht="13.6" x14ac:dyDescent="0.2">
      <c r="A3734" s="136" t="s">
        <v>11975</v>
      </c>
      <c r="B3734" s="147">
        <v>24190</v>
      </c>
      <c r="C3734" s="138" t="s">
        <v>12153</v>
      </c>
      <c r="D3734" s="138" t="s">
        <v>12153</v>
      </c>
      <c r="E3734" s="137" t="s">
        <v>8366</v>
      </c>
      <c r="F3734" s="139"/>
      <c r="G3734" s="136">
        <v>35898657</v>
      </c>
      <c r="H3734" s="136">
        <v>3</v>
      </c>
      <c r="J3734" s="136" t="s">
        <v>8367</v>
      </c>
    </row>
    <row r="3735" spans="1:20" s="136" customFormat="1" ht="13.6" x14ac:dyDescent="0.2">
      <c r="A3735" s="136" t="s">
        <v>11975</v>
      </c>
      <c r="B3735" s="147">
        <v>24191</v>
      </c>
      <c r="C3735" s="138" t="s">
        <v>12154</v>
      </c>
      <c r="D3735" s="138" t="s">
        <v>12154</v>
      </c>
      <c r="E3735" s="137" t="s">
        <v>8366</v>
      </c>
      <c r="F3735" s="139"/>
      <c r="G3735" s="136">
        <v>23362387</v>
      </c>
      <c r="H3735" s="136">
        <v>3</v>
      </c>
      <c r="J3735" s="136" t="s">
        <v>8367</v>
      </c>
    </row>
    <row r="3736" spans="1:20" s="136" customFormat="1" ht="13.6" x14ac:dyDescent="0.2">
      <c r="A3736" s="136" t="s">
        <v>11975</v>
      </c>
      <c r="B3736" s="147">
        <v>24193</v>
      </c>
      <c r="C3736" s="138" t="s">
        <v>12155</v>
      </c>
      <c r="D3736" s="138" t="s">
        <v>12155</v>
      </c>
      <c r="E3736" s="137" t="s">
        <v>8366</v>
      </c>
      <c r="F3736" s="139"/>
      <c r="G3736" s="136">
        <v>44290418</v>
      </c>
      <c r="H3736" s="136">
        <v>3</v>
      </c>
      <c r="J3736" s="136" t="s">
        <v>8367</v>
      </c>
    </row>
    <row r="3737" spans="1:20" s="136" customFormat="1" ht="13.6" x14ac:dyDescent="0.2">
      <c r="A3737" s="136" t="s">
        <v>11975</v>
      </c>
      <c r="B3737" s="147">
        <v>24194</v>
      </c>
      <c r="C3737" s="138" t="s">
        <v>12156</v>
      </c>
      <c r="D3737" s="138" t="s">
        <v>12156</v>
      </c>
      <c r="E3737" s="137" t="s">
        <v>8366</v>
      </c>
      <c r="F3737" s="139"/>
      <c r="G3737" s="136">
        <v>34886500</v>
      </c>
      <c r="H3737" s="136">
        <v>3</v>
      </c>
      <c r="J3737" s="136" t="s">
        <v>8367</v>
      </c>
    </row>
    <row r="3738" spans="1:20" s="136" customFormat="1" ht="13.6" x14ac:dyDescent="0.2">
      <c r="A3738" s="136" t="s">
        <v>11975</v>
      </c>
      <c r="B3738" s="147">
        <v>24196</v>
      </c>
      <c r="C3738" s="138" t="s">
        <v>12157</v>
      </c>
      <c r="D3738" s="138" t="s">
        <v>12157</v>
      </c>
      <c r="E3738" s="137" t="s">
        <v>8366</v>
      </c>
      <c r="F3738" s="139"/>
      <c r="G3738" s="136">
        <v>132014324</v>
      </c>
      <c r="H3738" s="136">
        <v>3</v>
      </c>
      <c r="J3738" s="136" t="s">
        <v>8367</v>
      </c>
    </row>
    <row r="3739" spans="1:20" s="136" customFormat="1" ht="13.6" x14ac:dyDescent="0.2">
      <c r="A3739" s="136" t="s">
        <v>11975</v>
      </c>
      <c r="B3739" s="147">
        <v>24197</v>
      </c>
      <c r="C3739" s="138" t="s">
        <v>12158</v>
      </c>
      <c r="D3739" s="138" t="s">
        <v>12158</v>
      </c>
      <c r="E3739" s="137" t="s">
        <v>8366</v>
      </c>
      <c r="F3739" s="139"/>
      <c r="G3739" s="136">
        <v>20797459</v>
      </c>
      <c r="H3739" s="136">
        <v>3</v>
      </c>
      <c r="J3739" s="136" t="s">
        <v>8367</v>
      </c>
      <c r="R3739" s="136" t="s">
        <v>12035</v>
      </c>
      <c r="S3739" s="136" t="s">
        <v>8367</v>
      </c>
      <c r="T3739" s="136" t="s">
        <v>12036</v>
      </c>
    </row>
    <row r="3740" spans="1:20" s="136" customFormat="1" ht="13.6" x14ac:dyDescent="0.2">
      <c r="A3740" s="136" t="s">
        <v>11975</v>
      </c>
      <c r="B3740" s="147">
        <v>24198</v>
      </c>
      <c r="C3740" s="138" t="s">
        <v>12159</v>
      </c>
      <c r="D3740" s="138" t="s">
        <v>12159</v>
      </c>
      <c r="E3740" s="137" t="s">
        <v>8366</v>
      </c>
      <c r="F3740" s="139"/>
      <c r="G3740" s="136">
        <v>69310717</v>
      </c>
      <c r="H3740" s="136">
        <v>3</v>
      </c>
      <c r="J3740" s="136" t="s">
        <v>8367</v>
      </c>
    </row>
    <row r="3741" spans="1:20" s="136" customFormat="1" ht="13.6" x14ac:dyDescent="0.2">
      <c r="A3741" s="136" t="s">
        <v>11975</v>
      </c>
      <c r="B3741" s="147">
        <v>24199</v>
      </c>
      <c r="C3741" s="138" t="s">
        <v>12160</v>
      </c>
      <c r="D3741" s="138" t="s">
        <v>12160</v>
      </c>
      <c r="E3741" s="137" t="s">
        <v>8366</v>
      </c>
      <c r="F3741" s="139"/>
      <c r="G3741" s="136">
        <v>72953866</v>
      </c>
      <c r="H3741" s="136">
        <v>3</v>
      </c>
      <c r="J3741" s="136" t="s">
        <v>8367</v>
      </c>
    </row>
    <row r="3742" spans="1:20" s="136" customFormat="1" ht="13.6" x14ac:dyDescent="0.2">
      <c r="A3742" s="136" t="s">
        <v>11975</v>
      </c>
      <c r="B3742" s="147">
        <v>24201</v>
      </c>
      <c r="C3742" s="138" t="s">
        <v>12161</v>
      </c>
      <c r="D3742" s="138" t="s">
        <v>12161</v>
      </c>
      <c r="E3742" s="137" t="s">
        <v>8366</v>
      </c>
      <c r="F3742" s="139"/>
      <c r="G3742" s="136">
        <v>122900318</v>
      </c>
      <c r="H3742" s="136">
        <v>3</v>
      </c>
      <c r="J3742" s="136" t="s">
        <v>8367</v>
      </c>
      <c r="R3742" s="136" t="s">
        <v>12035</v>
      </c>
      <c r="S3742" s="136" t="s">
        <v>8367</v>
      </c>
      <c r="T3742" s="136" t="s">
        <v>12036</v>
      </c>
    </row>
    <row r="3743" spans="1:20" s="136" customFormat="1" ht="13.6" x14ac:dyDescent="0.2">
      <c r="A3743" s="136" t="s">
        <v>11975</v>
      </c>
      <c r="B3743" s="147">
        <v>24202</v>
      </c>
      <c r="C3743" s="138" t="s">
        <v>12162</v>
      </c>
      <c r="D3743" s="138" t="s">
        <v>12162</v>
      </c>
      <c r="E3743" s="137" t="s">
        <v>8366</v>
      </c>
      <c r="F3743" s="139"/>
      <c r="G3743" s="136">
        <v>228235200</v>
      </c>
      <c r="H3743" s="136">
        <v>2</v>
      </c>
      <c r="J3743" s="136" t="s">
        <v>8367</v>
      </c>
    </row>
    <row r="3744" spans="1:20" s="136" customFormat="1" ht="13.6" x14ac:dyDescent="0.2">
      <c r="A3744" s="136" t="s">
        <v>11975</v>
      </c>
      <c r="B3744" s="147">
        <v>24203</v>
      </c>
      <c r="C3744" s="138" t="s">
        <v>12163</v>
      </c>
      <c r="D3744" s="138" t="s">
        <v>12163</v>
      </c>
      <c r="E3744" s="137" t="s">
        <v>8366</v>
      </c>
      <c r="F3744" s="139"/>
      <c r="G3744" s="136">
        <v>36973992</v>
      </c>
      <c r="H3744" s="136">
        <v>3</v>
      </c>
      <c r="J3744" s="136" t="s">
        <v>8367</v>
      </c>
    </row>
    <row r="3745" spans="1:20" s="136" customFormat="1" ht="13.6" x14ac:dyDescent="0.2">
      <c r="A3745" s="136" t="s">
        <v>11975</v>
      </c>
      <c r="B3745" s="147">
        <v>24205</v>
      </c>
      <c r="C3745" s="138" t="s">
        <v>12164</v>
      </c>
      <c r="D3745" s="138" t="s">
        <v>12164</v>
      </c>
      <c r="E3745" s="137" t="s">
        <v>8366</v>
      </c>
      <c r="F3745" s="139"/>
      <c r="G3745" s="136">
        <v>44927854</v>
      </c>
      <c r="H3745" s="136">
        <v>3</v>
      </c>
      <c r="J3745" s="136" t="s">
        <v>8367</v>
      </c>
    </row>
    <row r="3746" spans="1:20" s="136" customFormat="1" ht="13.6" x14ac:dyDescent="0.2">
      <c r="A3746" s="136" t="s">
        <v>11975</v>
      </c>
      <c r="B3746" s="147">
        <v>24206</v>
      </c>
      <c r="C3746" s="138" t="s">
        <v>12165</v>
      </c>
      <c r="D3746" s="138" t="s">
        <v>12165</v>
      </c>
      <c r="E3746" s="137" t="s">
        <v>8366</v>
      </c>
      <c r="F3746" s="139"/>
      <c r="G3746" s="136">
        <v>24127850</v>
      </c>
      <c r="H3746" s="136">
        <v>3</v>
      </c>
      <c r="J3746" s="136" t="s">
        <v>8367</v>
      </c>
      <c r="R3746" s="136" t="s">
        <v>11997</v>
      </c>
      <c r="S3746" s="136" t="s">
        <v>8456</v>
      </c>
      <c r="T3746" s="138" t="s">
        <v>11998</v>
      </c>
    </row>
    <row r="3747" spans="1:20" s="136" customFormat="1" ht="13.6" x14ac:dyDescent="0.2">
      <c r="A3747" s="136" t="s">
        <v>11975</v>
      </c>
      <c r="B3747" s="147">
        <v>24207</v>
      </c>
      <c r="C3747" s="138" t="s">
        <v>12166</v>
      </c>
      <c r="D3747" s="138" t="s">
        <v>12166</v>
      </c>
      <c r="E3747" s="137" t="s">
        <v>8366</v>
      </c>
      <c r="F3747" s="139"/>
      <c r="G3747" s="136">
        <v>16630033</v>
      </c>
      <c r="H3747" s="136">
        <v>3</v>
      </c>
      <c r="J3747" s="136" t="s">
        <v>8367</v>
      </c>
    </row>
    <row r="3748" spans="1:20" s="136" customFormat="1" ht="13.6" x14ac:dyDescent="0.2">
      <c r="A3748" s="136" t="s">
        <v>11975</v>
      </c>
      <c r="B3748" s="147">
        <v>24209</v>
      </c>
      <c r="C3748" s="138" t="s">
        <v>12167</v>
      </c>
      <c r="D3748" s="138" t="s">
        <v>12167</v>
      </c>
      <c r="E3748" s="137" t="s">
        <v>8366</v>
      </c>
      <c r="F3748" s="139"/>
      <c r="G3748" s="136">
        <v>177373769</v>
      </c>
      <c r="H3748" s="136">
        <v>3</v>
      </c>
      <c r="J3748" s="136" t="s">
        <v>8367</v>
      </c>
    </row>
    <row r="3749" spans="1:20" s="136" customFormat="1" ht="13.6" x14ac:dyDescent="0.2">
      <c r="A3749" s="136" t="s">
        <v>11975</v>
      </c>
      <c r="B3749" s="147">
        <v>24210</v>
      </c>
      <c r="C3749" s="138" t="s">
        <v>12168</v>
      </c>
      <c r="D3749" s="138" t="s">
        <v>12168</v>
      </c>
      <c r="E3749" s="137" t="s">
        <v>8366</v>
      </c>
      <c r="F3749" s="139"/>
      <c r="G3749" s="136">
        <v>167055169</v>
      </c>
      <c r="H3749" s="136">
        <v>3</v>
      </c>
      <c r="J3749" s="136" t="s">
        <v>8367</v>
      </c>
    </row>
    <row r="3750" spans="1:20" s="136" customFormat="1" ht="13.6" x14ac:dyDescent="0.2">
      <c r="A3750" s="136" t="s">
        <v>11975</v>
      </c>
      <c r="B3750" s="147">
        <v>24211</v>
      </c>
      <c r="C3750" s="138" t="s">
        <v>12169</v>
      </c>
      <c r="D3750" s="138" t="s">
        <v>12169</v>
      </c>
      <c r="E3750" s="137" t="s">
        <v>8366</v>
      </c>
      <c r="F3750" s="139"/>
      <c r="G3750" s="136">
        <v>16231845</v>
      </c>
      <c r="H3750" s="136">
        <v>3</v>
      </c>
      <c r="J3750" s="136" t="s">
        <v>8367</v>
      </c>
    </row>
    <row r="3751" spans="1:20" s="136" customFormat="1" ht="13.6" x14ac:dyDescent="0.2">
      <c r="A3751" s="136" t="s">
        <v>11975</v>
      </c>
      <c r="B3751" s="147">
        <v>24212</v>
      </c>
      <c r="C3751" s="138" t="s">
        <v>12170</v>
      </c>
      <c r="D3751" s="138" t="s">
        <v>12170</v>
      </c>
      <c r="E3751" s="137" t="s">
        <v>8366</v>
      </c>
      <c r="F3751" s="139"/>
      <c r="G3751" s="136">
        <v>57802527</v>
      </c>
      <c r="H3751" s="136">
        <v>3</v>
      </c>
      <c r="J3751" s="136" t="s">
        <v>8367</v>
      </c>
    </row>
    <row r="3752" spans="1:20" s="136" customFormat="1" ht="13.6" x14ac:dyDescent="0.2">
      <c r="A3752" s="136" t="s">
        <v>11975</v>
      </c>
      <c r="B3752" s="147">
        <v>24213</v>
      </c>
      <c r="C3752" s="138" t="s">
        <v>12171</v>
      </c>
      <c r="D3752" s="138" t="s">
        <v>12171</v>
      </c>
      <c r="E3752" s="137" t="s">
        <v>8366</v>
      </c>
      <c r="F3752" s="139"/>
      <c r="G3752" s="136">
        <v>31658402</v>
      </c>
      <c r="H3752" s="136">
        <v>3</v>
      </c>
      <c r="J3752" s="136" t="s">
        <v>8367</v>
      </c>
    </row>
    <row r="3753" spans="1:20" s="136" customFormat="1" ht="13.6" x14ac:dyDescent="0.2">
      <c r="A3753" s="136" t="s">
        <v>11975</v>
      </c>
      <c r="B3753" s="147">
        <v>24214</v>
      </c>
      <c r="C3753" s="138" t="s">
        <v>12172</v>
      </c>
      <c r="D3753" s="138" t="s">
        <v>12172</v>
      </c>
      <c r="E3753" s="137" t="s">
        <v>8366</v>
      </c>
      <c r="F3753" s="139"/>
      <c r="G3753" s="136">
        <v>78977690</v>
      </c>
      <c r="H3753" s="136">
        <v>3</v>
      </c>
      <c r="J3753" s="136" t="s">
        <v>8367</v>
      </c>
    </row>
    <row r="3754" spans="1:20" s="136" customFormat="1" ht="13.6" x14ac:dyDescent="0.2">
      <c r="A3754" s="136" t="s">
        <v>11975</v>
      </c>
      <c r="B3754" s="147">
        <v>24215</v>
      </c>
      <c r="C3754" s="138" t="s">
        <v>12173</v>
      </c>
      <c r="D3754" s="138" t="s">
        <v>12173</v>
      </c>
      <c r="E3754" s="137" t="s">
        <v>8366</v>
      </c>
      <c r="F3754" s="139"/>
      <c r="G3754" s="136">
        <v>39627075</v>
      </c>
      <c r="H3754" s="136">
        <v>3</v>
      </c>
      <c r="J3754" s="136" t="s">
        <v>8367</v>
      </c>
    </row>
    <row r="3755" spans="1:20" s="136" customFormat="1" ht="13.6" x14ac:dyDescent="0.2">
      <c r="A3755" s="136" t="s">
        <v>11975</v>
      </c>
      <c r="B3755" s="147">
        <v>24216</v>
      </c>
      <c r="C3755" s="138" t="s">
        <v>12174</v>
      </c>
      <c r="D3755" s="138" t="s">
        <v>12174</v>
      </c>
      <c r="E3755" s="137" t="s">
        <v>8366</v>
      </c>
      <c r="F3755" s="139"/>
      <c r="G3755" s="136">
        <v>56975357</v>
      </c>
      <c r="H3755" s="136">
        <v>3</v>
      </c>
      <c r="J3755" s="136" t="s">
        <v>8367</v>
      </c>
    </row>
    <row r="3756" spans="1:20" s="136" customFormat="1" ht="13.6" x14ac:dyDescent="0.2">
      <c r="A3756" s="136" t="s">
        <v>11975</v>
      </c>
      <c r="B3756" s="147">
        <v>24217</v>
      </c>
      <c r="C3756" s="138" t="s">
        <v>12175</v>
      </c>
      <c r="D3756" s="138" t="s">
        <v>12175</v>
      </c>
      <c r="E3756" s="137" t="s">
        <v>8366</v>
      </c>
      <c r="F3756" s="139"/>
      <c r="G3756" s="136">
        <v>37226169</v>
      </c>
      <c r="H3756" s="136">
        <v>3</v>
      </c>
      <c r="J3756" s="136" t="s">
        <v>8367</v>
      </c>
    </row>
    <row r="3757" spans="1:20" s="136" customFormat="1" ht="13.6" x14ac:dyDescent="0.2">
      <c r="A3757" s="136" t="s">
        <v>11975</v>
      </c>
      <c r="B3757" s="147">
        <v>24218</v>
      </c>
      <c r="C3757" s="138" t="s">
        <v>12176</v>
      </c>
      <c r="D3757" s="138" t="s">
        <v>12176</v>
      </c>
      <c r="E3757" s="137" t="s">
        <v>8366</v>
      </c>
      <c r="F3757" s="139"/>
      <c r="G3757" s="136">
        <v>31889074</v>
      </c>
      <c r="H3757" s="136">
        <v>3</v>
      </c>
      <c r="J3757" s="136" t="s">
        <v>8367</v>
      </c>
    </row>
    <row r="3758" spans="1:20" s="136" customFormat="1" ht="13.6" x14ac:dyDescent="0.2">
      <c r="A3758" s="136" t="s">
        <v>11975</v>
      </c>
      <c r="B3758" s="147">
        <v>24219</v>
      </c>
      <c r="C3758" s="138" t="s">
        <v>12177</v>
      </c>
      <c r="D3758" s="138" t="s">
        <v>12177</v>
      </c>
      <c r="E3758" s="137" t="s">
        <v>8366</v>
      </c>
      <c r="F3758" s="139"/>
      <c r="G3758" s="136">
        <v>31792343</v>
      </c>
      <c r="H3758" s="136">
        <v>3</v>
      </c>
      <c r="J3758" s="136" t="s">
        <v>8367</v>
      </c>
    </row>
    <row r="3759" spans="1:20" s="136" customFormat="1" ht="13.6" x14ac:dyDescent="0.2">
      <c r="A3759" s="136" t="s">
        <v>11975</v>
      </c>
      <c r="B3759" s="147">
        <v>24221</v>
      </c>
      <c r="C3759" s="138" t="s">
        <v>12178</v>
      </c>
      <c r="D3759" s="138" t="s">
        <v>12178</v>
      </c>
      <c r="E3759" s="137" t="s">
        <v>8366</v>
      </c>
      <c r="F3759" s="139"/>
      <c r="G3759" s="136">
        <v>53423365</v>
      </c>
      <c r="H3759" s="136">
        <v>3</v>
      </c>
      <c r="J3759" s="136" t="s">
        <v>8367</v>
      </c>
    </row>
    <row r="3760" spans="1:20" s="136" customFormat="1" ht="13.6" x14ac:dyDescent="0.2">
      <c r="A3760" s="136" t="s">
        <v>11975</v>
      </c>
      <c r="B3760" s="147">
        <v>24222</v>
      </c>
      <c r="C3760" s="138" t="s">
        <v>12179</v>
      </c>
      <c r="D3760" s="138" t="s">
        <v>12179</v>
      </c>
      <c r="E3760" s="137" t="s">
        <v>8366</v>
      </c>
      <c r="F3760" s="139"/>
      <c r="G3760" s="136">
        <v>52693404</v>
      </c>
      <c r="H3760" s="136">
        <v>2</v>
      </c>
      <c r="J3760" s="136" t="s">
        <v>8367</v>
      </c>
      <c r="R3760" s="136" t="s">
        <v>12035</v>
      </c>
      <c r="S3760" s="136" t="s">
        <v>8367</v>
      </c>
      <c r="T3760" s="136" t="s">
        <v>12036</v>
      </c>
    </row>
    <row r="3761" spans="1:20" s="136" customFormat="1" ht="13.6" x14ac:dyDescent="0.2">
      <c r="A3761" s="136" t="s">
        <v>11975</v>
      </c>
      <c r="B3761" s="147">
        <v>24223</v>
      </c>
      <c r="C3761" s="138" t="s">
        <v>12180</v>
      </c>
      <c r="D3761" s="138" t="s">
        <v>12180</v>
      </c>
      <c r="E3761" s="137" t="s">
        <v>8366</v>
      </c>
      <c r="F3761" s="139"/>
      <c r="G3761" s="136">
        <v>36246195</v>
      </c>
      <c r="H3761" s="136">
        <v>3</v>
      </c>
      <c r="J3761" s="136" t="s">
        <v>8367</v>
      </c>
    </row>
    <row r="3762" spans="1:20" s="136" customFormat="1" ht="13.6" x14ac:dyDescent="0.2">
      <c r="A3762" s="136" t="s">
        <v>11975</v>
      </c>
      <c r="B3762" s="147">
        <v>24224</v>
      </c>
      <c r="C3762" s="138" t="s">
        <v>12181</v>
      </c>
      <c r="D3762" s="138" t="s">
        <v>12181</v>
      </c>
      <c r="E3762" s="137" t="s">
        <v>8366</v>
      </c>
      <c r="F3762" s="139"/>
      <c r="G3762" s="136">
        <v>25850910</v>
      </c>
      <c r="H3762" s="136">
        <v>3</v>
      </c>
      <c r="J3762" s="136" t="s">
        <v>8367</v>
      </c>
    </row>
    <row r="3763" spans="1:20" s="136" customFormat="1" ht="13.6" x14ac:dyDescent="0.2">
      <c r="A3763" s="136" t="s">
        <v>11975</v>
      </c>
      <c r="B3763" s="147">
        <v>24225</v>
      </c>
      <c r="C3763" s="138" t="s">
        <v>12182</v>
      </c>
      <c r="D3763" s="138" t="s">
        <v>12182</v>
      </c>
      <c r="E3763" s="137" t="s">
        <v>8366</v>
      </c>
      <c r="F3763" s="139"/>
      <c r="G3763" s="136">
        <v>59853000</v>
      </c>
      <c r="H3763" s="136">
        <v>3</v>
      </c>
      <c r="J3763" s="136" t="s">
        <v>8367</v>
      </c>
    </row>
    <row r="3764" spans="1:20" s="136" customFormat="1" ht="13.6" x14ac:dyDescent="0.2">
      <c r="A3764" s="136" t="s">
        <v>11975</v>
      </c>
      <c r="B3764" s="147">
        <v>24226</v>
      </c>
      <c r="C3764" s="138" t="s">
        <v>12183</v>
      </c>
      <c r="D3764" s="138" t="s">
        <v>12183</v>
      </c>
      <c r="E3764" s="137" t="s">
        <v>8366</v>
      </c>
      <c r="F3764" s="139"/>
      <c r="G3764" s="136">
        <v>56518494</v>
      </c>
      <c r="H3764" s="136">
        <v>3</v>
      </c>
      <c r="J3764" s="136" t="s">
        <v>8367</v>
      </c>
    </row>
    <row r="3765" spans="1:20" s="136" customFormat="1" ht="13.6" x14ac:dyDescent="0.2">
      <c r="A3765" s="136" t="s">
        <v>11975</v>
      </c>
      <c r="B3765" s="147">
        <v>24227</v>
      </c>
      <c r="C3765" s="138" t="s">
        <v>12184</v>
      </c>
      <c r="D3765" s="138" t="s">
        <v>12184</v>
      </c>
      <c r="E3765" s="137" t="s">
        <v>8366</v>
      </c>
      <c r="F3765" s="139"/>
      <c r="G3765" s="136">
        <v>57017978</v>
      </c>
      <c r="H3765" s="136">
        <v>3</v>
      </c>
      <c r="J3765" s="136" t="s">
        <v>8367</v>
      </c>
      <c r="R3765" s="136" t="s">
        <v>12035</v>
      </c>
      <c r="S3765" s="136" t="s">
        <v>8367</v>
      </c>
      <c r="T3765" s="136" t="s">
        <v>12036</v>
      </c>
    </row>
    <row r="3766" spans="1:20" s="136" customFormat="1" ht="13.6" x14ac:dyDescent="0.2">
      <c r="A3766" s="136" t="s">
        <v>11975</v>
      </c>
      <c r="B3766" s="147">
        <v>24228</v>
      </c>
      <c r="C3766" s="138" t="s">
        <v>12185</v>
      </c>
      <c r="D3766" s="138" t="s">
        <v>12185</v>
      </c>
      <c r="E3766" s="137" t="s">
        <v>8366</v>
      </c>
      <c r="F3766" s="139"/>
      <c r="G3766" s="136">
        <v>45415968.999999993</v>
      </c>
      <c r="H3766" s="136">
        <v>3</v>
      </c>
      <c r="J3766" s="136" t="s">
        <v>8367</v>
      </c>
    </row>
    <row r="3767" spans="1:20" s="136" customFormat="1" ht="13.6" x14ac:dyDescent="0.2">
      <c r="A3767" s="136" t="s">
        <v>11975</v>
      </c>
      <c r="B3767" s="147">
        <v>24229</v>
      </c>
      <c r="C3767" s="138" t="s">
        <v>12186</v>
      </c>
      <c r="D3767" s="138" t="s">
        <v>12186</v>
      </c>
      <c r="E3767" s="137" t="s">
        <v>8366</v>
      </c>
      <c r="F3767" s="139"/>
      <c r="G3767" s="136">
        <v>145879349</v>
      </c>
      <c r="H3767" s="136">
        <v>3</v>
      </c>
      <c r="J3767" s="136" t="s">
        <v>8367</v>
      </c>
    </row>
    <row r="3768" spans="1:20" s="136" customFormat="1" ht="13.6" x14ac:dyDescent="0.2">
      <c r="A3768" s="136" t="s">
        <v>11975</v>
      </c>
      <c r="B3768" s="147">
        <v>24230</v>
      </c>
      <c r="C3768" s="138" t="s">
        <v>12187</v>
      </c>
      <c r="D3768" s="138" t="s">
        <v>12187</v>
      </c>
      <c r="E3768" s="137" t="s">
        <v>8366</v>
      </c>
      <c r="F3768" s="139"/>
      <c r="G3768" s="136">
        <v>53941236</v>
      </c>
      <c r="H3768" s="136">
        <v>3</v>
      </c>
      <c r="J3768" s="136" t="s">
        <v>8367</v>
      </c>
    </row>
    <row r="3769" spans="1:20" s="136" customFormat="1" ht="13.6" x14ac:dyDescent="0.2">
      <c r="A3769" s="136" t="s">
        <v>11975</v>
      </c>
      <c r="B3769" s="147">
        <v>24901</v>
      </c>
      <c r="C3769" s="138" t="s">
        <v>12188</v>
      </c>
      <c r="D3769" s="138" t="s">
        <v>12188</v>
      </c>
      <c r="E3769" s="137" t="s">
        <v>8366</v>
      </c>
      <c r="F3769" s="139"/>
      <c r="G3769" s="136">
        <v>175973000</v>
      </c>
      <c r="H3769" s="136">
        <v>3</v>
      </c>
      <c r="J3769" s="136" t="s">
        <v>8367</v>
      </c>
    </row>
    <row r="3770" spans="1:20" s="136" customFormat="1" ht="13.6" x14ac:dyDescent="0.2">
      <c r="A3770" s="136" t="s">
        <v>11975</v>
      </c>
      <c r="B3770" s="147">
        <v>24902</v>
      </c>
      <c r="C3770" s="138" t="s">
        <v>12189</v>
      </c>
      <c r="D3770" s="138" t="s">
        <v>12189</v>
      </c>
      <c r="E3770" s="137" t="s">
        <v>8366</v>
      </c>
      <c r="F3770" s="139"/>
      <c r="G3770" s="136">
        <v>48278978</v>
      </c>
      <c r="H3770" s="136">
        <v>3</v>
      </c>
      <c r="J3770" s="136" t="s">
        <v>8367</v>
      </c>
    </row>
    <row r="3771" spans="1:20" s="136" customFormat="1" ht="13.6" x14ac:dyDescent="0.2">
      <c r="A3771" s="136" t="s">
        <v>12190</v>
      </c>
      <c r="B3771" s="147">
        <v>25001</v>
      </c>
      <c r="C3771" s="138" t="s">
        <v>12191</v>
      </c>
      <c r="D3771" s="138" t="s">
        <v>12191</v>
      </c>
      <c r="E3771" s="137" t="s">
        <v>8366</v>
      </c>
      <c r="F3771" s="139"/>
      <c r="G3771" s="136">
        <v>78203700</v>
      </c>
      <c r="H3771" s="136">
        <v>3</v>
      </c>
      <c r="J3771" s="136" t="s">
        <v>8367</v>
      </c>
    </row>
    <row r="3772" spans="1:20" s="136" customFormat="1" ht="13.6" x14ac:dyDescent="0.2">
      <c r="A3772" s="136" t="s">
        <v>12190</v>
      </c>
      <c r="B3772" s="147">
        <v>25002</v>
      </c>
      <c r="C3772" s="138" t="s">
        <v>12192</v>
      </c>
      <c r="D3772" s="138" t="s">
        <v>12192</v>
      </c>
      <c r="E3772" s="137" t="s">
        <v>8366</v>
      </c>
      <c r="F3772" s="139"/>
      <c r="G3772" s="136">
        <v>161077654</v>
      </c>
      <c r="H3772" s="136">
        <v>3</v>
      </c>
      <c r="J3772" s="136" t="s">
        <v>8367</v>
      </c>
    </row>
    <row r="3773" spans="1:20" s="136" customFormat="1" ht="13.6" x14ac:dyDescent="0.2">
      <c r="A3773" s="136" t="s">
        <v>12190</v>
      </c>
      <c r="B3773" s="147">
        <v>25003</v>
      </c>
      <c r="C3773" s="138" t="s">
        <v>12193</v>
      </c>
      <c r="D3773" s="138" t="s">
        <v>12193</v>
      </c>
      <c r="E3773" s="137" t="s">
        <v>8366</v>
      </c>
      <c r="F3773" s="139"/>
      <c r="G3773" s="136">
        <v>79432169</v>
      </c>
      <c r="H3773" s="136">
        <v>2</v>
      </c>
      <c r="J3773" s="136" t="s">
        <v>8367</v>
      </c>
    </row>
    <row r="3774" spans="1:20" s="136" customFormat="1" ht="13.6" x14ac:dyDescent="0.2">
      <c r="A3774" s="136" t="s">
        <v>12190</v>
      </c>
      <c r="B3774" s="147">
        <v>25004</v>
      </c>
      <c r="C3774" s="138" t="s">
        <v>12194</v>
      </c>
      <c r="D3774" s="138" t="s">
        <v>12194</v>
      </c>
      <c r="E3774" s="137" t="s">
        <v>8366</v>
      </c>
      <c r="F3774" s="139"/>
      <c r="G3774" s="136">
        <v>20400709</v>
      </c>
      <c r="H3774" s="136">
        <v>3</v>
      </c>
      <c r="J3774" s="136" t="s">
        <v>8367</v>
      </c>
      <c r="R3774" s="136" t="s">
        <v>12195</v>
      </c>
      <c r="S3774" s="136" t="s">
        <v>8367</v>
      </c>
      <c r="T3774" s="136" t="s">
        <v>12196</v>
      </c>
    </row>
    <row r="3775" spans="1:20" s="136" customFormat="1" ht="13.6" x14ac:dyDescent="0.2">
      <c r="A3775" s="136" t="s">
        <v>12190</v>
      </c>
      <c r="B3775" s="147">
        <v>25005</v>
      </c>
      <c r="C3775" s="138" t="s">
        <v>12197</v>
      </c>
      <c r="D3775" s="138" t="s">
        <v>12197</v>
      </c>
      <c r="E3775" s="137" t="s">
        <v>8366</v>
      </c>
      <c r="F3775" s="139"/>
      <c r="G3775" s="136">
        <v>57619326</v>
      </c>
      <c r="H3775" s="136">
        <v>3</v>
      </c>
      <c r="J3775" s="136" t="s">
        <v>8367</v>
      </c>
    </row>
    <row r="3776" spans="1:20" s="136" customFormat="1" ht="13.6" x14ac:dyDescent="0.2">
      <c r="A3776" s="136" t="s">
        <v>12190</v>
      </c>
      <c r="B3776" s="147">
        <v>25006</v>
      </c>
      <c r="C3776" s="138" t="s">
        <v>12198</v>
      </c>
      <c r="D3776" s="138" t="s">
        <v>12198</v>
      </c>
      <c r="E3776" s="137" t="s">
        <v>8366</v>
      </c>
      <c r="F3776" s="139"/>
      <c r="G3776" s="136">
        <v>26119800</v>
      </c>
      <c r="H3776" s="136">
        <v>3</v>
      </c>
      <c r="J3776" s="136" t="s">
        <v>8367</v>
      </c>
    </row>
    <row r="3777" spans="1:20" s="136" customFormat="1" ht="13.6" x14ac:dyDescent="0.2">
      <c r="A3777" s="136" t="s">
        <v>12190</v>
      </c>
      <c r="B3777" s="147">
        <v>25007</v>
      </c>
      <c r="C3777" s="138" t="s">
        <v>12199</v>
      </c>
      <c r="D3777" s="138" t="s">
        <v>12199</v>
      </c>
      <c r="E3777" s="137" t="s">
        <v>8366</v>
      </c>
      <c r="F3777" s="139"/>
      <c r="G3777" s="136">
        <v>10752947.999999998</v>
      </c>
      <c r="H3777" s="136">
        <v>3</v>
      </c>
      <c r="J3777" s="136" t="s">
        <v>8367</v>
      </c>
      <c r="R3777" s="136" t="s">
        <v>12195</v>
      </c>
      <c r="S3777" s="136" t="s">
        <v>8367</v>
      </c>
      <c r="T3777" s="136" t="s">
        <v>12196</v>
      </c>
    </row>
    <row r="3778" spans="1:20" s="136" customFormat="1" ht="13.6" x14ac:dyDescent="0.2">
      <c r="A3778" s="136" t="s">
        <v>12190</v>
      </c>
      <c r="B3778" s="147">
        <v>25008</v>
      </c>
      <c r="C3778" s="138" t="s">
        <v>12200</v>
      </c>
      <c r="D3778" s="138" t="s">
        <v>12200</v>
      </c>
      <c r="E3778" s="137" t="s">
        <v>8366</v>
      </c>
      <c r="F3778" s="139"/>
      <c r="G3778" s="136">
        <v>37464852</v>
      </c>
      <c r="H3778" s="136">
        <v>3</v>
      </c>
      <c r="J3778" s="136" t="s">
        <v>8367</v>
      </c>
    </row>
    <row r="3779" spans="1:20" s="136" customFormat="1" ht="13.6" x14ac:dyDescent="0.2">
      <c r="A3779" s="136" t="s">
        <v>12190</v>
      </c>
      <c r="B3779" s="147">
        <v>25009</v>
      </c>
      <c r="C3779" s="138" t="s">
        <v>12201</v>
      </c>
      <c r="D3779" s="138" t="s">
        <v>12201</v>
      </c>
      <c r="E3779" s="137" t="s">
        <v>8366</v>
      </c>
      <c r="F3779" s="139"/>
      <c r="G3779" s="136">
        <v>32716200</v>
      </c>
      <c r="H3779" s="136">
        <v>3</v>
      </c>
      <c r="J3779" s="136" t="s">
        <v>8367</v>
      </c>
    </row>
    <row r="3780" spans="1:20" s="136" customFormat="1" ht="13.6" x14ac:dyDescent="0.2">
      <c r="A3780" s="136" t="s">
        <v>12190</v>
      </c>
      <c r="B3780" s="147">
        <v>25010</v>
      </c>
      <c r="C3780" s="138" t="s">
        <v>12202</v>
      </c>
      <c r="D3780" s="138" t="s">
        <v>12202</v>
      </c>
      <c r="E3780" s="137" t="s">
        <v>8366</v>
      </c>
      <c r="F3780" s="139"/>
      <c r="G3780" s="136">
        <v>21124317</v>
      </c>
      <c r="H3780" s="136">
        <v>3</v>
      </c>
      <c r="J3780" s="136" t="s">
        <v>8367</v>
      </c>
    </row>
    <row r="3781" spans="1:20" s="136" customFormat="1" ht="13.6" x14ac:dyDescent="0.2">
      <c r="A3781" s="136" t="s">
        <v>12190</v>
      </c>
      <c r="B3781" s="147">
        <v>25011</v>
      </c>
      <c r="C3781" s="138" t="s">
        <v>12203</v>
      </c>
      <c r="D3781" s="138" t="s">
        <v>12203</v>
      </c>
      <c r="E3781" s="137" t="s">
        <v>8366</v>
      </c>
      <c r="F3781" s="139"/>
      <c r="G3781" s="136">
        <v>114645343</v>
      </c>
      <c r="H3781" s="136">
        <v>2</v>
      </c>
      <c r="J3781" s="136" t="s">
        <v>8367</v>
      </c>
      <c r="R3781" s="136" t="s">
        <v>12195</v>
      </c>
      <c r="S3781" s="136" t="s">
        <v>8367</v>
      </c>
      <c r="T3781" s="136" t="s">
        <v>12196</v>
      </c>
    </row>
    <row r="3782" spans="1:20" s="136" customFormat="1" ht="13.6" x14ac:dyDescent="0.2">
      <c r="A3782" s="136" t="s">
        <v>12190</v>
      </c>
      <c r="B3782" s="147">
        <v>25012</v>
      </c>
      <c r="C3782" s="138" t="s">
        <v>12204</v>
      </c>
      <c r="D3782" s="138" t="s">
        <v>12204</v>
      </c>
      <c r="E3782" s="137" t="s">
        <v>8366</v>
      </c>
      <c r="F3782" s="139"/>
      <c r="G3782" s="136">
        <v>16408123</v>
      </c>
      <c r="H3782" s="136">
        <v>3</v>
      </c>
      <c r="J3782" s="136" t="s">
        <v>8367</v>
      </c>
      <c r="R3782" s="136" t="s">
        <v>12195</v>
      </c>
      <c r="S3782" s="136" t="s">
        <v>8367</v>
      </c>
      <c r="T3782" s="136" t="s">
        <v>12196</v>
      </c>
    </row>
    <row r="3783" spans="1:20" s="136" customFormat="1" ht="13.6" x14ac:dyDescent="0.2">
      <c r="A3783" s="136" t="s">
        <v>12190</v>
      </c>
      <c r="B3783" s="147">
        <v>25013</v>
      </c>
      <c r="C3783" s="138" t="s">
        <v>12205</v>
      </c>
      <c r="D3783" s="138" t="s">
        <v>12205</v>
      </c>
      <c r="E3783" s="137" t="s">
        <v>8366</v>
      </c>
      <c r="F3783" s="139"/>
      <c r="G3783" s="136">
        <v>11508626</v>
      </c>
      <c r="H3783" s="136">
        <v>3</v>
      </c>
      <c r="J3783" s="136" t="s">
        <v>8367</v>
      </c>
    </row>
    <row r="3784" spans="1:20" s="136" customFormat="1" ht="13.6" x14ac:dyDescent="0.2">
      <c r="A3784" s="136" t="s">
        <v>12190</v>
      </c>
      <c r="B3784" s="147">
        <v>25014</v>
      </c>
      <c r="C3784" s="138" t="s">
        <v>12206</v>
      </c>
      <c r="D3784" s="138" t="s">
        <v>12206</v>
      </c>
      <c r="E3784" s="137" t="s">
        <v>8366</v>
      </c>
      <c r="F3784" s="139"/>
      <c r="G3784" s="136">
        <v>32086586.000000004</v>
      </c>
      <c r="H3784" s="136">
        <v>3</v>
      </c>
      <c r="J3784" s="136" t="s">
        <v>8367</v>
      </c>
    </row>
    <row r="3785" spans="1:20" s="136" customFormat="1" ht="13.6" x14ac:dyDescent="0.2">
      <c r="A3785" s="136" t="s">
        <v>12190</v>
      </c>
      <c r="B3785" s="147">
        <v>25015</v>
      </c>
      <c r="C3785" s="138" t="s">
        <v>12207</v>
      </c>
      <c r="D3785" s="138" t="s">
        <v>12207</v>
      </c>
      <c r="E3785" s="137" t="s">
        <v>8366</v>
      </c>
      <c r="F3785" s="139"/>
      <c r="G3785" s="136">
        <v>54408700</v>
      </c>
      <c r="H3785" s="136">
        <v>3</v>
      </c>
      <c r="J3785" s="136" t="s">
        <v>8367</v>
      </c>
    </row>
    <row r="3786" spans="1:20" s="136" customFormat="1" ht="13.6" x14ac:dyDescent="0.2">
      <c r="A3786" s="136" t="s">
        <v>12190</v>
      </c>
      <c r="B3786" s="147">
        <v>25016</v>
      </c>
      <c r="C3786" s="138" t="s">
        <v>12208</v>
      </c>
      <c r="D3786" s="138" t="s">
        <v>12208</v>
      </c>
      <c r="E3786" s="137" t="s">
        <v>8366</v>
      </c>
      <c r="F3786" s="139"/>
      <c r="G3786" s="136">
        <v>50255602</v>
      </c>
      <c r="H3786" s="136">
        <v>3</v>
      </c>
      <c r="J3786" s="136" t="s">
        <v>8367</v>
      </c>
      <c r="R3786" s="136" t="s">
        <v>12195</v>
      </c>
      <c r="S3786" s="136" t="s">
        <v>8367</v>
      </c>
      <c r="T3786" s="136" t="s">
        <v>12196</v>
      </c>
    </row>
    <row r="3787" spans="1:20" s="136" customFormat="1" ht="13.6" x14ac:dyDescent="0.2">
      <c r="A3787" s="136" t="s">
        <v>12190</v>
      </c>
      <c r="B3787" s="147">
        <v>25017</v>
      </c>
      <c r="C3787" s="138" t="s">
        <v>12209</v>
      </c>
      <c r="D3787" s="138" t="s">
        <v>12209</v>
      </c>
      <c r="E3787" s="137" t="s">
        <v>8366</v>
      </c>
      <c r="F3787" s="139"/>
      <c r="G3787" s="136">
        <v>185026155</v>
      </c>
      <c r="H3787" s="136">
        <v>3</v>
      </c>
      <c r="J3787" s="136" t="s">
        <v>8367</v>
      </c>
    </row>
    <row r="3788" spans="1:20" s="136" customFormat="1" ht="13.6" x14ac:dyDescent="0.2">
      <c r="A3788" s="136" t="s">
        <v>12190</v>
      </c>
      <c r="B3788" s="147">
        <v>25019</v>
      </c>
      <c r="C3788" s="138" t="s">
        <v>12210</v>
      </c>
      <c r="D3788" s="138" t="s">
        <v>12210</v>
      </c>
      <c r="E3788" s="137" t="s">
        <v>8366</v>
      </c>
      <c r="F3788" s="139"/>
      <c r="G3788" s="136">
        <v>48863187</v>
      </c>
      <c r="H3788" s="136">
        <v>2</v>
      </c>
      <c r="J3788" s="136" t="s">
        <v>8367</v>
      </c>
    </row>
    <row r="3789" spans="1:20" s="136" customFormat="1" ht="13.6" x14ac:dyDescent="0.2">
      <c r="A3789" s="136" t="s">
        <v>12190</v>
      </c>
      <c r="B3789" s="147">
        <v>25020</v>
      </c>
      <c r="C3789" s="138" t="s">
        <v>12211</v>
      </c>
      <c r="D3789" s="138" t="s">
        <v>12211</v>
      </c>
      <c r="E3789" s="137" t="s">
        <v>8366</v>
      </c>
      <c r="F3789" s="139"/>
      <c r="G3789" s="136">
        <v>56497007</v>
      </c>
      <c r="H3789" s="136">
        <v>3</v>
      </c>
      <c r="J3789" s="136" t="s">
        <v>8367</v>
      </c>
    </row>
    <row r="3790" spans="1:20" s="136" customFormat="1" ht="13.6" x14ac:dyDescent="0.2">
      <c r="A3790" s="136" t="s">
        <v>12190</v>
      </c>
      <c r="B3790" s="147">
        <v>25021</v>
      </c>
      <c r="C3790" s="138" t="s">
        <v>12212</v>
      </c>
      <c r="D3790" s="138" t="s">
        <v>12212</v>
      </c>
      <c r="E3790" s="137" t="s">
        <v>8366</v>
      </c>
      <c r="F3790" s="139"/>
      <c r="G3790" s="136">
        <v>66472838</v>
      </c>
      <c r="H3790" s="136">
        <v>3</v>
      </c>
      <c r="J3790" s="136" t="s">
        <v>8367</v>
      </c>
    </row>
    <row r="3791" spans="1:20" s="136" customFormat="1" ht="13.6" x14ac:dyDescent="0.2">
      <c r="A3791" s="136" t="s">
        <v>12190</v>
      </c>
      <c r="B3791" s="147">
        <v>25022</v>
      </c>
      <c r="C3791" s="138" t="s">
        <v>12213</v>
      </c>
      <c r="D3791" s="138" t="s">
        <v>12213</v>
      </c>
      <c r="E3791" s="137" t="s">
        <v>8366</v>
      </c>
      <c r="F3791" s="139"/>
      <c r="G3791" s="136">
        <v>69082400</v>
      </c>
      <c r="H3791" s="136">
        <v>3</v>
      </c>
      <c r="J3791" s="136" t="s">
        <v>8367</v>
      </c>
    </row>
    <row r="3792" spans="1:20" s="136" customFormat="1" ht="13.6" x14ac:dyDescent="0.2">
      <c r="A3792" s="136" t="s">
        <v>12190</v>
      </c>
      <c r="B3792" s="147">
        <v>25023</v>
      </c>
      <c r="C3792" s="138" t="s">
        <v>12214</v>
      </c>
      <c r="D3792" s="138" t="s">
        <v>12214</v>
      </c>
      <c r="E3792" s="137" t="s">
        <v>8366</v>
      </c>
      <c r="F3792" s="139"/>
      <c r="G3792" s="136">
        <v>15252704.000000002</v>
      </c>
      <c r="H3792" s="136">
        <v>2</v>
      </c>
      <c r="J3792" s="136" t="s">
        <v>8367</v>
      </c>
      <c r="R3792" s="136" t="s">
        <v>12195</v>
      </c>
      <c r="S3792" s="136" t="s">
        <v>8367</v>
      </c>
      <c r="T3792" s="136" t="s">
        <v>12196</v>
      </c>
    </row>
    <row r="3793" spans="1:20" s="136" customFormat="1" ht="13.6" x14ac:dyDescent="0.2">
      <c r="A3793" s="136" t="s">
        <v>12190</v>
      </c>
      <c r="B3793" s="147">
        <v>25024</v>
      </c>
      <c r="C3793" s="138" t="s">
        <v>12215</v>
      </c>
      <c r="D3793" s="138" t="s">
        <v>12215</v>
      </c>
      <c r="E3793" s="137" t="s">
        <v>8366</v>
      </c>
      <c r="F3793" s="139"/>
      <c r="G3793" s="136">
        <v>217749585</v>
      </c>
      <c r="H3793" s="136">
        <v>3</v>
      </c>
      <c r="J3793" s="136" t="s">
        <v>8367</v>
      </c>
    </row>
    <row r="3794" spans="1:20" s="136" customFormat="1" ht="13.6" x14ac:dyDescent="0.2">
      <c r="A3794" s="136" t="s">
        <v>12190</v>
      </c>
      <c r="B3794" s="147">
        <v>25025</v>
      </c>
      <c r="C3794" s="138" t="s">
        <v>12216</v>
      </c>
      <c r="D3794" s="138" t="s">
        <v>12216</v>
      </c>
      <c r="E3794" s="137" t="s">
        <v>8366</v>
      </c>
      <c r="F3794" s="139"/>
      <c r="G3794" s="136">
        <v>255246915.99999997</v>
      </c>
      <c r="H3794" s="136">
        <v>3</v>
      </c>
      <c r="J3794" s="136" t="s">
        <v>8367</v>
      </c>
    </row>
    <row r="3795" spans="1:20" s="136" customFormat="1" ht="13.6" x14ac:dyDescent="0.2">
      <c r="A3795" s="136" t="s">
        <v>12190</v>
      </c>
      <c r="B3795" s="147">
        <v>25027</v>
      </c>
      <c r="C3795" s="138" t="s">
        <v>12217</v>
      </c>
      <c r="D3795" s="138" t="s">
        <v>12217</v>
      </c>
      <c r="E3795" s="137" t="s">
        <v>8366</v>
      </c>
      <c r="F3795" s="139"/>
      <c r="G3795" s="136">
        <v>23676100</v>
      </c>
      <c r="H3795" s="136">
        <v>3</v>
      </c>
      <c r="J3795" s="136" t="s">
        <v>8367</v>
      </c>
    </row>
    <row r="3796" spans="1:20" s="136" customFormat="1" ht="13.6" x14ac:dyDescent="0.2">
      <c r="A3796" s="136" t="s">
        <v>12190</v>
      </c>
      <c r="B3796" s="147">
        <v>25029</v>
      </c>
      <c r="C3796" s="138" t="s">
        <v>12218</v>
      </c>
      <c r="D3796" s="138" t="s">
        <v>12218</v>
      </c>
      <c r="E3796" s="137" t="s">
        <v>8366</v>
      </c>
      <c r="F3796" s="139"/>
      <c r="G3796" s="136">
        <v>58223700</v>
      </c>
      <c r="H3796" s="136">
        <v>3</v>
      </c>
      <c r="J3796" s="136" t="s">
        <v>8367</v>
      </c>
    </row>
    <row r="3797" spans="1:20" s="136" customFormat="1" ht="13.6" x14ac:dyDescent="0.2">
      <c r="A3797" s="136" t="s">
        <v>12190</v>
      </c>
      <c r="B3797" s="147">
        <v>25030</v>
      </c>
      <c r="C3797" s="138" t="s">
        <v>12219</v>
      </c>
      <c r="D3797" s="138" t="s">
        <v>12219</v>
      </c>
      <c r="E3797" s="137" t="s">
        <v>8366</v>
      </c>
      <c r="F3797" s="139"/>
      <c r="G3797" s="136">
        <v>43351103.999999993</v>
      </c>
      <c r="H3797" s="136">
        <v>3</v>
      </c>
      <c r="J3797" s="136" t="s">
        <v>8367</v>
      </c>
    </row>
    <row r="3798" spans="1:20" s="136" customFormat="1" ht="13.6" x14ac:dyDescent="0.2">
      <c r="A3798" s="136" t="s">
        <v>12190</v>
      </c>
      <c r="B3798" s="147">
        <v>25031</v>
      </c>
      <c r="C3798" s="138" t="s">
        <v>12220</v>
      </c>
      <c r="D3798" s="138" t="s">
        <v>12220</v>
      </c>
      <c r="E3798" s="137" t="s">
        <v>8366</v>
      </c>
      <c r="F3798" s="139"/>
      <c r="G3798" s="136">
        <v>11598943.999999998</v>
      </c>
      <c r="H3798" s="136">
        <v>3</v>
      </c>
      <c r="J3798" s="136" t="s">
        <v>8367</v>
      </c>
    </row>
    <row r="3799" spans="1:20" s="136" customFormat="1" ht="13.6" x14ac:dyDescent="0.2">
      <c r="A3799" s="136" t="s">
        <v>12190</v>
      </c>
      <c r="B3799" s="147">
        <v>25032</v>
      </c>
      <c r="C3799" s="138" t="s">
        <v>12221</v>
      </c>
      <c r="D3799" s="138" t="s">
        <v>12221</v>
      </c>
      <c r="E3799" s="137" t="s">
        <v>8366</v>
      </c>
      <c r="F3799" s="139"/>
      <c r="G3799" s="136">
        <v>10538332</v>
      </c>
      <c r="H3799" s="136">
        <v>3</v>
      </c>
      <c r="J3799" s="136" t="s">
        <v>8367</v>
      </c>
    </row>
    <row r="3800" spans="1:20" s="136" customFormat="1" ht="13.6" x14ac:dyDescent="0.2">
      <c r="A3800" s="136" t="s">
        <v>12190</v>
      </c>
      <c r="B3800" s="147">
        <v>25033</v>
      </c>
      <c r="C3800" s="138" t="s">
        <v>12222</v>
      </c>
      <c r="D3800" s="138" t="s">
        <v>12222</v>
      </c>
      <c r="E3800" s="137" t="s">
        <v>8366</v>
      </c>
      <c r="F3800" s="139"/>
      <c r="G3800" s="136">
        <v>23910122</v>
      </c>
      <c r="H3800" s="136">
        <v>3</v>
      </c>
      <c r="J3800" s="136" t="s">
        <v>8367</v>
      </c>
      <c r="R3800" s="136" t="s">
        <v>12195</v>
      </c>
      <c r="S3800" s="136" t="s">
        <v>8367</v>
      </c>
      <c r="T3800" s="136" t="s">
        <v>12196</v>
      </c>
    </row>
    <row r="3801" spans="1:20" s="136" customFormat="1" ht="13.6" x14ac:dyDescent="0.2">
      <c r="A3801" s="136" t="s">
        <v>12190</v>
      </c>
      <c r="B3801" s="147">
        <v>25034</v>
      </c>
      <c r="C3801" s="138" t="s">
        <v>12223</v>
      </c>
      <c r="D3801" s="138" t="s">
        <v>12223</v>
      </c>
      <c r="E3801" s="137" t="s">
        <v>8366</v>
      </c>
      <c r="F3801" s="139"/>
      <c r="G3801" s="136">
        <v>176519800</v>
      </c>
      <c r="H3801" s="136">
        <v>3</v>
      </c>
      <c r="J3801" s="136" t="s">
        <v>8367</v>
      </c>
    </row>
    <row r="3802" spans="1:20" s="136" customFormat="1" ht="13.6" x14ac:dyDescent="0.2">
      <c r="A3802" s="136" t="s">
        <v>12190</v>
      </c>
      <c r="B3802" s="147">
        <v>25035</v>
      </c>
      <c r="C3802" s="138" t="s">
        <v>12224</v>
      </c>
      <c r="D3802" s="138" t="s">
        <v>12224</v>
      </c>
      <c r="E3802" s="137" t="s">
        <v>8366</v>
      </c>
      <c r="F3802" s="139"/>
      <c r="G3802" s="136">
        <v>29545300.000000004</v>
      </c>
      <c r="H3802" s="136">
        <v>3</v>
      </c>
      <c r="J3802" s="136" t="s">
        <v>8367</v>
      </c>
    </row>
    <row r="3803" spans="1:20" s="136" customFormat="1" ht="13.6" x14ac:dyDescent="0.2">
      <c r="A3803" s="136" t="s">
        <v>12190</v>
      </c>
      <c r="B3803" s="147">
        <v>25036</v>
      </c>
      <c r="C3803" s="138" t="s">
        <v>12225</v>
      </c>
      <c r="D3803" s="138" t="s">
        <v>12225</v>
      </c>
      <c r="E3803" s="137" t="s">
        <v>8366</v>
      </c>
      <c r="F3803" s="139"/>
      <c r="G3803" s="136">
        <v>10072125</v>
      </c>
      <c r="H3803" s="136">
        <v>3</v>
      </c>
      <c r="J3803" s="136" t="s">
        <v>8367</v>
      </c>
    </row>
    <row r="3804" spans="1:20" s="136" customFormat="1" ht="13.6" x14ac:dyDescent="0.2">
      <c r="A3804" s="136" t="s">
        <v>12190</v>
      </c>
      <c r="B3804" s="147">
        <v>25037</v>
      </c>
      <c r="C3804" s="138" t="s">
        <v>12226</v>
      </c>
      <c r="D3804" s="138" t="s">
        <v>12226</v>
      </c>
      <c r="E3804" s="137" t="s">
        <v>8366</v>
      </c>
      <c r="F3804" s="139"/>
      <c r="G3804" s="136">
        <v>102921600</v>
      </c>
      <c r="H3804" s="136">
        <v>3</v>
      </c>
      <c r="J3804" s="136" t="s">
        <v>8367</v>
      </c>
    </row>
    <row r="3805" spans="1:20" s="136" customFormat="1" ht="13.6" x14ac:dyDescent="0.2">
      <c r="A3805" s="136" t="s">
        <v>12190</v>
      </c>
      <c r="B3805" s="147">
        <v>25038</v>
      </c>
      <c r="C3805" s="138" t="s">
        <v>12227</v>
      </c>
      <c r="D3805" s="138" t="s">
        <v>12227</v>
      </c>
      <c r="E3805" s="137" t="s">
        <v>8366</v>
      </c>
      <c r="F3805" s="139"/>
      <c r="G3805" s="136">
        <v>67147100</v>
      </c>
      <c r="H3805" s="136">
        <v>3</v>
      </c>
      <c r="J3805" s="136" t="s">
        <v>8367</v>
      </c>
    </row>
    <row r="3806" spans="1:20" s="136" customFormat="1" ht="13.6" x14ac:dyDescent="0.2">
      <c r="A3806" s="136" t="s">
        <v>12190</v>
      </c>
      <c r="B3806" s="147">
        <v>25039</v>
      </c>
      <c r="C3806" s="138" t="s">
        <v>12228</v>
      </c>
      <c r="D3806" s="138" t="s">
        <v>12228</v>
      </c>
      <c r="E3806" s="137" t="s">
        <v>8366</v>
      </c>
      <c r="F3806" s="139"/>
      <c r="G3806" s="136">
        <v>128801782</v>
      </c>
      <c r="H3806" s="136">
        <v>3</v>
      </c>
      <c r="J3806" s="136" t="s">
        <v>8367</v>
      </c>
    </row>
    <row r="3807" spans="1:20" s="136" customFormat="1" ht="13.6" x14ac:dyDescent="0.2">
      <c r="A3807" s="136" t="s">
        <v>12190</v>
      </c>
      <c r="B3807" s="147">
        <v>25040</v>
      </c>
      <c r="C3807" s="138" t="s">
        <v>12229</v>
      </c>
      <c r="D3807" s="138" t="s">
        <v>12229</v>
      </c>
      <c r="E3807" s="137" t="s">
        <v>8366</v>
      </c>
      <c r="F3807" s="139"/>
      <c r="G3807" s="136">
        <v>57168517</v>
      </c>
      <c r="H3807" s="136">
        <v>2</v>
      </c>
      <c r="J3807" s="136" t="s">
        <v>8367</v>
      </c>
    </row>
    <row r="3808" spans="1:20" s="136" customFormat="1" ht="13.6" x14ac:dyDescent="0.2">
      <c r="A3808" s="136" t="s">
        <v>12190</v>
      </c>
      <c r="B3808" s="147">
        <v>25041</v>
      </c>
      <c r="C3808" s="138" t="s">
        <v>12230</v>
      </c>
      <c r="D3808" s="138" t="s">
        <v>12230</v>
      </c>
      <c r="E3808" s="137" t="s">
        <v>8366</v>
      </c>
      <c r="F3808" s="139"/>
      <c r="G3808" s="136">
        <v>7784900</v>
      </c>
      <c r="H3808" s="136">
        <v>3</v>
      </c>
      <c r="J3808" s="136" t="s">
        <v>8367</v>
      </c>
    </row>
    <row r="3809" spans="1:20" s="136" customFormat="1" ht="13.6" x14ac:dyDescent="0.2">
      <c r="A3809" s="136" t="s">
        <v>12190</v>
      </c>
      <c r="B3809" s="147">
        <v>25042</v>
      </c>
      <c r="C3809" s="138" t="s">
        <v>12231</v>
      </c>
      <c r="D3809" s="138" t="s">
        <v>12231</v>
      </c>
      <c r="E3809" s="137" t="s">
        <v>8366</v>
      </c>
      <c r="F3809" s="139"/>
      <c r="G3809" s="136">
        <v>144644400</v>
      </c>
      <c r="H3809" s="136">
        <v>3</v>
      </c>
      <c r="J3809" s="136" t="s">
        <v>8367</v>
      </c>
    </row>
    <row r="3810" spans="1:20" s="136" customFormat="1" ht="13.6" x14ac:dyDescent="0.2">
      <c r="A3810" s="136" t="s">
        <v>12190</v>
      </c>
      <c r="B3810" s="147">
        <v>25043</v>
      </c>
      <c r="C3810" s="138" t="s">
        <v>12232</v>
      </c>
      <c r="D3810" s="138" t="s">
        <v>12232</v>
      </c>
      <c r="E3810" s="137" t="s">
        <v>8366</v>
      </c>
      <c r="F3810" s="139"/>
      <c r="G3810" s="136">
        <v>220495192</v>
      </c>
      <c r="H3810" s="136">
        <v>3</v>
      </c>
      <c r="J3810" s="136" t="s">
        <v>8367</v>
      </c>
    </row>
    <row r="3811" spans="1:20" s="136" customFormat="1" ht="13.6" x14ac:dyDescent="0.2">
      <c r="A3811" s="136" t="s">
        <v>12190</v>
      </c>
      <c r="B3811" s="147">
        <v>25044</v>
      </c>
      <c r="C3811" s="138" t="s">
        <v>12233</v>
      </c>
      <c r="D3811" s="138" t="s">
        <v>12233</v>
      </c>
      <c r="E3811" s="137" t="s">
        <v>8366</v>
      </c>
      <c r="F3811" s="139"/>
      <c r="G3811" s="136">
        <v>70646370</v>
      </c>
      <c r="H3811" s="136">
        <v>3</v>
      </c>
      <c r="J3811" s="136" t="s">
        <v>8367</v>
      </c>
    </row>
    <row r="3812" spans="1:20" s="136" customFormat="1" ht="13.6" x14ac:dyDescent="0.2">
      <c r="A3812" s="136" t="s">
        <v>12190</v>
      </c>
      <c r="B3812" s="147">
        <v>25045</v>
      </c>
      <c r="C3812" s="138" t="s">
        <v>12234</v>
      </c>
      <c r="D3812" s="138" t="s">
        <v>12234</v>
      </c>
      <c r="E3812" s="137" t="s">
        <v>8366</v>
      </c>
      <c r="F3812" s="139"/>
      <c r="G3812" s="136">
        <v>17644954</v>
      </c>
      <c r="H3812" s="136">
        <v>3</v>
      </c>
      <c r="J3812" s="136" t="s">
        <v>8367</v>
      </c>
    </row>
    <row r="3813" spans="1:20" s="136" customFormat="1" ht="13.6" x14ac:dyDescent="0.2">
      <c r="A3813" s="136" t="s">
        <v>12190</v>
      </c>
      <c r="B3813" s="147">
        <v>25046</v>
      </c>
      <c r="C3813" s="138" t="s">
        <v>12235</v>
      </c>
      <c r="D3813" s="138" t="s">
        <v>12235</v>
      </c>
      <c r="E3813" s="137" t="s">
        <v>8366</v>
      </c>
      <c r="F3813" s="139"/>
      <c r="G3813" s="136">
        <v>15771500</v>
      </c>
      <c r="H3813" s="136">
        <v>3</v>
      </c>
      <c r="J3813" s="136" t="s">
        <v>8367</v>
      </c>
    </row>
    <row r="3814" spans="1:20" s="136" customFormat="1" ht="13.6" x14ac:dyDescent="0.2">
      <c r="A3814" s="136" t="s">
        <v>12190</v>
      </c>
      <c r="B3814" s="147">
        <v>25047</v>
      </c>
      <c r="C3814" s="138" t="s">
        <v>12236</v>
      </c>
      <c r="D3814" s="138" t="s">
        <v>12236</v>
      </c>
      <c r="E3814" s="137" t="s">
        <v>8366</v>
      </c>
      <c r="F3814" s="139"/>
      <c r="G3814" s="136">
        <v>31161600</v>
      </c>
      <c r="H3814" s="136">
        <v>3</v>
      </c>
      <c r="J3814" s="136" t="s">
        <v>8367</v>
      </c>
    </row>
    <row r="3815" spans="1:20" s="136" customFormat="1" ht="13.6" x14ac:dyDescent="0.2">
      <c r="A3815" s="136" t="s">
        <v>12190</v>
      </c>
      <c r="B3815" s="147">
        <v>25048</v>
      </c>
      <c r="C3815" s="138" t="s">
        <v>12237</v>
      </c>
      <c r="D3815" s="138" t="s">
        <v>12237</v>
      </c>
      <c r="E3815" s="137" t="s">
        <v>8366</v>
      </c>
      <c r="F3815" s="139"/>
      <c r="G3815" s="136">
        <v>35160600</v>
      </c>
      <c r="H3815" s="136">
        <v>3</v>
      </c>
      <c r="J3815" s="136" t="s">
        <v>8367</v>
      </c>
      <c r="R3815" s="136" t="s">
        <v>12195</v>
      </c>
      <c r="S3815" s="136" t="s">
        <v>8367</v>
      </c>
      <c r="T3815" s="136" t="s">
        <v>12196</v>
      </c>
    </row>
    <row r="3816" spans="1:20" s="136" customFormat="1" ht="13.6" x14ac:dyDescent="0.2">
      <c r="A3816" s="136" t="s">
        <v>12190</v>
      </c>
      <c r="B3816" s="147">
        <v>25049</v>
      </c>
      <c r="C3816" s="138" t="s">
        <v>12238</v>
      </c>
      <c r="D3816" s="138" t="s">
        <v>12238</v>
      </c>
      <c r="E3816" s="137" t="s">
        <v>8366</v>
      </c>
      <c r="F3816" s="139"/>
      <c r="G3816" s="136">
        <v>5048000</v>
      </c>
      <c r="H3816" s="136">
        <v>3</v>
      </c>
      <c r="J3816" s="136" t="s">
        <v>8367</v>
      </c>
    </row>
    <row r="3817" spans="1:20" s="136" customFormat="1" ht="13.6" x14ac:dyDescent="0.2">
      <c r="A3817" s="136" t="s">
        <v>12190</v>
      </c>
      <c r="B3817" s="147">
        <v>25050</v>
      </c>
      <c r="C3817" s="138" t="s">
        <v>12239</v>
      </c>
      <c r="D3817" s="138" t="s">
        <v>12239</v>
      </c>
      <c r="E3817" s="137" t="s">
        <v>8366</v>
      </c>
      <c r="F3817" s="139"/>
      <c r="G3817" s="136">
        <v>35021800</v>
      </c>
      <c r="H3817" s="136">
        <v>3</v>
      </c>
      <c r="J3817" s="136" t="s">
        <v>8367</v>
      </c>
    </row>
    <row r="3818" spans="1:20" s="136" customFormat="1" ht="13.6" x14ac:dyDescent="0.2">
      <c r="A3818" s="136" t="s">
        <v>12190</v>
      </c>
      <c r="B3818" s="147">
        <v>25051</v>
      </c>
      <c r="C3818" s="138" t="s">
        <v>12240</v>
      </c>
      <c r="D3818" s="138" t="s">
        <v>12240</v>
      </c>
      <c r="E3818" s="137" t="s">
        <v>8366</v>
      </c>
      <c r="F3818" s="139"/>
      <c r="G3818" s="136">
        <v>97794994</v>
      </c>
      <c r="H3818" s="136">
        <v>3</v>
      </c>
      <c r="J3818" s="136" t="s">
        <v>8367</v>
      </c>
    </row>
    <row r="3819" spans="1:20" s="136" customFormat="1" ht="13.6" x14ac:dyDescent="0.2">
      <c r="A3819" s="136" t="s">
        <v>12190</v>
      </c>
      <c r="B3819" s="147">
        <v>25052</v>
      </c>
      <c r="C3819" s="138" t="s">
        <v>12241</v>
      </c>
      <c r="D3819" s="138" t="s">
        <v>12241</v>
      </c>
      <c r="E3819" s="137" t="s">
        <v>8366</v>
      </c>
      <c r="F3819" s="139"/>
      <c r="G3819" s="136">
        <v>46412500</v>
      </c>
      <c r="H3819" s="136">
        <v>3</v>
      </c>
      <c r="J3819" s="136" t="s">
        <v>8367</v>
      </c>
      <c r="R3819" s="136" t="s">
        <v>12195</v>
      </c>
      <c r="S3819" s="136" t="s">
        <v>8367</v>
      </c>
      <c r="T3819" s="136" t="s">
        <v>12196</v>
      </c>
    </row>
    <row r="3820" spans="1:20" s="136" customFormat="1" ht="13.6" x14ac:dyDescent="0.2">
      <c r="A3820" s="136" t="s">
        <v>12190</v>
      </c>
      <c r="B3820" s="147">
        <v>25053</v>
      </c>
      <c r="C3820" s="138" t="s">
        <v>12242</v>
      </c>
      <c r="D3820" s="138" t="s">
        <v>12242</v>
      </c>
      <c r="E3820" s="137" t="s">
        <v>8366</v>
      </c>
      <c r="F3820" s="139"/>
      <c r="G3820" s="136">
        <v>7590122</v>
      </c>
      <c r="H3820" s="136">
        <v>3</v>
      </c>
      <c r="J3820" s="136" t="s">
        <v>8367</v>
      </c>
      <c r="R3820" s="136" t="s">
        <v>12195</v>
      </c>
      <c r="S3820" s="136" t="s">
        <v>8367</v>
      </c>
      <c r="T3820" s="136" t="s">
        <v>12196</v>
      </c>
    </row>
    <row r="3821" spans="1:20" s="136" customFormat="1" ht="13.6" x14ac:dyDescent="0.2">
      <c r="A3821" s="136" t="s">
        <v>12190</v>
      </c>
      <c r="B3821" s="147">
        <v>25055</v>
      </c>
      <c r="C3821" s="138" t="s">
        <v>12243</v>
      </c>
      <c r="D3821" s="138" t="s">
        <v>12243</v>
      </c>
      <c r="E3821" s="137" t="s">
        <v>8366</v>
      </c>
      <c r="F3821" s="139"/>
      <c r="G3821" s="136">
        <v>66054200</v>
      </c>
      <c r="H3821" s="136">
        <v>3</v>
      </c>
      <c r="J3821" s="136" t="s">
        <v>8367</v>
      </c>
    </row>
    <row r="3822" spans="1:20" s="136" customFormat="1" ht="13.6" x14ac:dyDescent="0.2">
      <c r="A3822" s="136" t="s">
        <v>12190</v>
      </c>
      <c r="B3822" s="147">
        <v>25056</v>
      </c>
      <c r="C3822" s="138" t="s">
        <v>12244</v>
      </c>
      <c r="D3822" s="138" t="s">
        <v>12244</v>
      </c>
      <c r="E3822" s="137" t="s">
        <v>8366</v>
      </c>
      <c r="F3822" s="139"/>
      <c r="G3822" s="136">
        <v>33219400</v>
      </c>
      <c r="H3822" s="136">
        <v>3</v>
      </c>
      <c r="J3822" s="136" t="s">
        <v>8367</v>
      </c>
    </row>
    <row r="3823" spans="1:20" s="136" customFormat="1" ht="13.6" x14ac:dyDescent="0.2">
      <c r="A3823" s="136" t="s">
        <v>12190</v>
      </c>
      <c r="B3823" s="147">
        <v>25057</v>
      </c>
      <c r="C3823" s="138" t="s">
        <v>12245</v>
      </c>
      <c r="D3823" s="138" t="s">
        <v>12245</v>
      </c>
      <c r="E3823" s="137" t="s">
        <v>8366</v>
      </c>
      <c r="F3823" s="139"/>
      <c r="G3823" s="136">
        <v>21670186</v>
      </c>
      <c r="H3823" s="136">
        <v>3</v>
      </c>
      <c r="J3823" s="136" t="s">
        <v>8367</v>
      </c>
    </row>
    <row r="3824" spans="1:20" s="136" customFormat="1" ht="13.6" x14ac:dyDescent="0.2">
      <c r="A3824" s="136" t="s">
        <v>12190</v>
      </c>
      <c r="B3824" s="147">
        <v>25058</v>
      </c>
      <c r="C3824" s="138" t="s">
        <v>12246</v>
      </c>
      <c r="D3824" s="138" t="s">
        <v>12246</v>
      </c>
      <c r="E3824" s="137" t="s">
        <v>8366</v>
      </c>
      <c r="F3824" s="139"/>
      <c r="G3824" s="136">
        <v>61660600.000000007</v>
      </c>
      <c r="H3824" s="136">
        <v>2</v>
      </c>
      <c r="J3824" s="136" t="s">
        <v>8367</v>
      </c>
    </row>
    <row r="3825" spans="1:10" s="136" customFormat="1" ht="13.6" x14ac:dyDescent="0.2">
      <c r="A3825" s="136" t="s">
        <v>12190</v>
      </c>
      <c r="B3825" s="147">
        <v>25059</v>
      </c>
      <c r="C3825" s="138" t="s">
        <v>12247</v>
      </c>
      <c r="D3825" s="138" t="s">
        <v>12247</v>
      </c>
      <c r="E3825" s="137" t="s">
        <v>8366</v>
      </c>
      <c r="F3825" s="139"/>
      <c r="G3825" s="136">
        <v>28109210</v>
      </c>
      <c r="H3825" s="136">
        <v>3</v>
      </c>
      <c r="J3825" s="136" t="s">
        <v>8367</v>
      </c>
    </row>
    <row r="3826" spans="1:10" s="136" customFormat="1" ht="13.6" x14ac:dyDescent="0.2">
      <c r="A3826" s="136" t="s">
        <v>12190</v>
      </c>
      <c r="B3826" s="147">
        <v>25060</v>
      </c>
      <c r="C3826" s="138" t="s">
        <v>12248</v>
      </c>
      <c r="D3826" s="138" t="s">
        <v>12248</v>
      </c>
      <c r="E3826" s="137" t="s">
        <v>8366</v>
      </c>
      <c r="F3826" s="139"/>
      <c r="G3826" s="136">
        <v>14163500</v>
      </c>
      <c r="H3826" s="136">
        <v>3</v>
      </c>
      <c r="J3826" s="136" t="s">
        <v>8367</v>
      </c>
    </row>
    <row r="3827" spans="1:10" s="136" customFormat="1" ht="13.6" x14ac:dyDescent="0.2">
      <c r="A3827" s="136" t="s">
        <v>12190</v>
      </c>
      <c r="B3827" s="147">
        <v>25061</v>
      </c>
      <c r="C3827" s="138" t="s">
        <v>12249</v>
      </c>
      <c r="D3827" s="138" t="s">
        <v>12249</v>
      </c>
      <c r="E3827" s="137" t="s">
        <v>8366</v>
      </c>
      <c r="F3827" s="139"/>
      <c r="G3827" s="136">
        <v>79282559</v>
      </c>
      <c r="H3827" s="136">
        <v>3</v>
      </c>
      <c r="J3827" s="136" t="s">
        <v>8367</v>
      </c>
    </row>
    <row r="3828" spans="1:10" s="136" customFormat="1" ht="13.6" x14ac:dyDescent="0.2">
      <c r="A3828" s="136" t="s">
        <v>12190</v>
      </c>
      <c r="B3828" s="147">
        <v>25062</v>
      </c>
      <c r="C3828" s="138" t="s">
        <v>12250</v>
      </c>
      <c r="D3828" s="138" t="s">
        <v>12250</v>
      </c>
      <c r="E3828" s="137" t="s">
        <v>8366</v>
      </c>
      <c r="F3828" s="139"/>
      <c r="G3828" s="136">
        <v>156588869</v>
      </c>
      <c r="H3828" s="136">
        <v>3</v>
      </c>
      <c r="J3828" s="136" t="s">
        <v>8367</v>
      </c>
    </row>
    <row r="3829" spans="1:10" s="136" customFormat="1" ht="13.6" x14ac:dyDescent="0.2">
      <c r="A3829" s="136" t="s">
        <v>12190</v>
      </c>
      <c r="B3829" s="147">
        <v>25063</v>
      </c>
      <c r="C3829" s="138" t="s">
        <v>12251</v>
      </c>
      <c r="D3829" s="138" t="s">
        <v>12251</v>
      </c>
      <c r="E3829" s="137" t="s">
        <v>8366</v>
      </c>
      <c r="F3829" s="139"/>
      <c r="G3829" s="136">
        <v>48524875</v>
      </c>
      <c r="H3829" s="136">
        <v>3</v>
      </c>
      <c r="J3829" s="136" t="s">
        <v>8367</v>
      </c>
    </row>
    <row r="3830" spans="1:10" s="136" customFormat="1" ht="13.6" x14ac:dyDescent="0.2">
      <c r="A3830" s="136" t="s">
        <v>12190</v>
      </c>
      <c r="B3830" s="147">
        <v>25064</v>
      </c>
      <c r="C3830" s="138" t="s">
        <v>12252</v>
      </c>
      <c r="D3830" s="138" t="s">
        <v>12252</v>
      </c>
      <c r="E3830" s="137" t="s">
        <v>8366</v>
      </c>
      <c r="F3830" s="139"/>
      <c r="G3830" s="136">
        <v>60268014</v>
      </c>
      <c r="H3830" s="136">
        <v>3</v>
      </c>
      <c r="J3830" s="136" t="s">
        <v>8367</v>
      </c>
    </row>
    <row r="3831" spans="1:10" s="136" customFormat="1" ht="13.6" x14ac:dyDescent="0.2">
      <c r="A3831" s="136" t="s">
        <v>12190</v>
      </c>
      <c r="B3831" s="147">
        <v>25067</v>
      </c>
      <c r="C3831" s="138" t="s">
        <v>12253</v>
      </c>
      <c r="D3831" s="138" t="s">
        <v>12253</v>
      </c>
      <c r="E3831" s="137" t="s">
        <v>8366</v>
      </c>
      <c r="F3831" s="139"/>
      <c r="G3831" s="136">
        <v>64318600</v>
      </c>
      <c r="H3831" s="136">
        <v>3</v>
      </c>
      <c r="J3831" s="136" t="s">
        <v>8367</v>
      </c>
    </row>
    <row r="3832" spans="1:10" s="136" customFormat="1" ht="13.6" x14ac:dyDescent="0.2">
      <c r="A3832" s="136" t="s">
        <v>12190</v>
      </c>
      <c r="B3832" s="147">
        <v>25068</v>
      </c>
      <c r="C3832" s="138" t="s">
        <v>12254</v>
      </c>
      <c r="D3832" s="138" t="s">
        <v>12254</v>
      </c>
      <c r="E3832" s="137" t="s">
        <v>8366</v>
      </c>
      <c r="F3832" s="139"/>
      <c r="G3832" s="136">
        <v>16310700</v>
      </c>
      <c r="H3832" s="136">
        <v>3</v>
      </c>
      <c r="J3832" s="136" t="s">
        <v>8367</v>
      </c>
    </row>
    <row r="3833" spans="1:10" s="136" customFormat="1" ht="13.6" x14ac:dyDescent="0.2">
      <c r="A3833" s="136" t="s">
        <v>12190</v>
      </c>
      <c r="B3833" s="147">
        <v>25069</v>
      </c>
      <c r="C3833" s="138" t="s">
        <v>12255</v>
      </c>
      <c r="D3833" s="138" t="s">
        <v>12255</v>
      </c>
      <c r="E3833" s="137" t="s">
        <v>8366</v>
      </c>
      <c r="F3833" s="139"/>
      <c r="G3833" s="136">
        <v>52622900</v>
      </c>
      <c r="H3833" s="136">
        <v>3</v>
      </c>
      <c r="J3833" s="136" t="s">
        <v>8367</v>
      </c>
    </row>
    <row r="3834" spans="1:10" s="136" customFormat="1" ht="13.6" x14ac:dyDescent="0.2">
      <c r="A3834" s="136" t="s">
        <v>12190</v>
      </c>
      <c r="B3834" s="147">
        <v>25070</v>
      </c>
      <c r="C3834" s="138" t="s">
        <v>12256</v>
      </c>
      <c r="D3834" s="138" t="s">
        <v>12256</v>
      </c>
      <c r="E3834" s="137" t="s">
        <v>8366</v>
      </c>
      <c r="F3834" s="139"/>
      <c r="G3834" s="136">
        <v>15855858</v>
      </c>
      <c r="H3834" s="136">
        <v>3</v>
      </c>
      <c r="J3834" s="136" t="s">
        <v>8367</v>
      </c>
    </row>
    <row r="3835" spans="1:10" s="136" customFormat="1" ht="13.6" x14ac:dyDescent="0.2">
      <c r="A3835" s="136" t="s">
        <v>12190</v>
      </c>
      <c r="B3835" s="147">
        <v>25071</v>
      </c>
      <c r="C3835" s="138" t="s">
        <v>12257</v>
      </c>
      <c r="D3835" s="138" t="s">
        <v>12257</v>
      </c>
      <c r="E3835" s="137" t="s">
        <v>8366</v>
      </c>
      <c r="F3835" s="139"/>
      <c r="G3835" s="136">
        <v>41635042.999999993</v>
      </c>
      <c r="H3835" s="136">
        <v>3</v>
      </c>
      <c r="J3835" s="136" t="s">
        <v>8367</v>
      </c>
    </row>
    <row r="3836" spans="1:10" s="136" customFormat="1" ht="13.6" x14ac:dyDescent="0.2">
      <c r="A3836" s="136" t="s">
        <v>12190</v>
      </c>
      <c r="B3836" s="147">
        <v>25072</v>
      </c>
      <c r="C3836" s="138" t="s">
        <v>12258</v>
      </c>
      <c r="D3836" s="138" t="s">
        <v>12258</v>
      </c>
      <c r="E3836" s="137" t="s">
        <v>8366</v>
      </c>
      <c r="F3836" s="139"/>
      <c r="G3836" s="136">
        <v>55214500</v>
      </c>
      <c r="H3836" s="136">
        <v>2</v>
      </c>
      <c r="J3836" s="136" t="s">
        <v>8367</v>
      </c>
    </row>
    <row r="3837" spans="1:10" s="136" customFormat="1" ht="13.6" x14ac:dyDescent="0.2">
      <c r="A3837" s="136" t="s">
        <v>12190</v>
      </c>
      <c r="B3837" s="147">
        <v>25073</v>
      </c>
      <c r="C3837" s="138" t="s">
        <v>12259</v>
      </c>
      <c r="D3837" s="138" t="s">
        <v>12259</v>
      </c>
      <c r="E3837" s="137" t="s">
        <v>8366</v>
      </c>
      <c r="F3837" s="139"/>
      <c r="G3837" s="136">
        <v>34037900</v>
      </c>
      <c r="H3837" s="136">
        <v>3</v>
      </c>
      <c r="J3837" s="136" t="s">
        <v>8367</v>
      </c>
    </row>
    <row r="3838" spans="1:10" s="136" customFormat="1" ht="13.6" x14ac:dyDescent="0.2">
      <c r="A3838" s="136" t="s">
        <v>12190</v>
      </c>
      <c r="B3838" s="147">
        <v>25074</v>
      </c>
      <c r="C3838" s="138" t="s">
        <v>12260</v>
      </c>
      <c r="D3838" s="138" t="s">
        <v>12260</v>
      </c>
      <c r="E3838" s="137" t="s">
        <v>8366</v>
      </c>
      <c r="F3838" s="139"/>
      <c r="G3838" s="136">
        <v>16470500</v>
      </c>
      <c r="H3838" s="136">
        <v>3</v>
      </c>
      <c r="J3838" s="136" t="s">
        <v>8367</v>
      </c>
    </row>
    <row r="3839" spans="1:10" s="136" customFormat="1" ht="13.6" x14ac:dyDescent="0.2">
      <c r="A3839" s="136" t="s">
        <v>12190</v>
      </c>
      <c r="B3839" s="147">
        <v>25075</v>
      </c>
      <c r="C3839" s="138" t="s">
        <v>12261</v>
      </c>
      <c r="D3839" s="138" t="s">
        <v>12261</v>
      </c>
      <c r="E3839" s="137" t="s">
        <v>8366</v>
      </c>
      <c r="F3839" s="139"/>
      <c r="G3839" s="136">
        <v>40712322</v>
      </c>
      <c r="H3839" s="136">
        <v>3</v>
      </c>
      <c r="J3839" s="136" t="s">
        <v>8367</v>
      </c>
    </row>
    <row r="3840" spans="1:10" s="136" customFormat="1" ht="13.6" x14ac:dyDescent="0.2">
      <c r="A3840" s="136" t="s">
        <v>12190</v>
      </c>
      <c r="B3840" s="147">
        <v>25076</v>
      </c>
      <c r="C3840" s="138" t="s">
        <v>12262</v>
      </c>
      <c r="D3840" s="138" t="s">
        <v>12262</v>
      </c>
      <c r="E3840" s="137" t="s">
        <v>8366</v>
      </c>
      <c r="F3840" s="139"/>
      <c r="G3840" s="136">
        <v>17472500</v>
      </c>
      <c r="H3840" s="136">
        <v>3</v>
      </c>
      <c r="J3840" s="136" t="s">
        <v>8367</v>
      </c>
    </row>
    <row r="3841" spans="1:20" s="136" customFormat="1" ht="13.6" x14ac:dyDescent="0.2">
      <c r="A3841" s="136" t="s">
        <v>12190</v>
      </c>
      <c r="B3841" s="147">
        <v>25077</v>
      </c>
      <c r="C3841" s="138" t="s">
        <v>12263</v>
      </c>
      <c r="D3841" s="138" t="s">
        <v>12263</v>
      </c>
      <c r="E3841" s="137" t="s">
        <v>8366</v>
      </c>
      <c r="F3841" s="139"/>
      <c r="G3841" s="136">
        <v>152757500</v>
      </c>
      <c r="H3841" s="136">
        <v>3</v>
      </c>
      <c r="J3841" s="136" t="s">
        <v>8367</v>
      </c>
    </row>
    <row r="3842" spans="1:20" s="136" customFormat="1" ht="13.6" x14ac:dyDescent="0.2">
      <c r="A3842" s="136" t="s">
        <v>12190</v>
      </c>
      <c r="B3842" s="147">
        <v>25078</v>
      </c>
      <c r="C3842" s="138" t="s">
        <v>12264</v>
      </c>
      <c r="D3842" s="138" t="s">
        <v>12264</v>
      </c>
      <c r="E3842" s="137" t="s">
        <v>8366</v>
      </c>
      <c r="F3842" s="139"/>
      <c r="G3842" s="136">
        <v>21344192</v>
      </c>
      <c r="H3842" s="136">
        <v>3</v>
      </c>
      <c r="J3842" s="136" t="s">
        <v>8367</v>
      </c>
      <c r="R3842" s="136" t="s">
        <v>12195</v>
      </c>
      <c r="S3842" s="136" t="s">
        <v>8367</v>
      </c>
      <c r="T3842" s="136" t="s">
        <v>12196</v>
      </c>
    </row>
    <row r="3843" spans="1:20" s="136" customFormat="1" ht="13.6" x14ac:dyDescent="0.2">
      <c r="A3843" s="136" t="s">
        <v>12190</v>
      </c>
      <c r="B3843" s="147">
        <v>25079</v>
      </c>
      <c r="C3843" s="138" t="s">
        <v>12265</v>
      </c>
      <c r="D3843" s="138" t="s">
        <v>12265</v>
      </c>
      <c r="E3843" s="137" t="s">
        <v>8366</v>
      </c>
      <c r="F3843" s="139"/>
      <c r="G3843" s="136">
        <v>39056700</v>
      </c>
      <c r="H3843" s="136">
        <v>3</v>
      </c>
      <c r="J3843" s="136" t="s">
        <v>8367</v>
      </c>
    </row>
    <row r="3844" spans="1:20" s="136" customFormat="1" ht="13.6" x14ac:dyDescent="0.2">
      <c r="A3844" s="136" t="s">
        <v>12190</v>
      </c>
      <c r="B3844" s="147">
        <v>25081</v>
      </c>
      <c r="C3844" s="138" t="s">
        <v>12266</v>
      </c>
      <c r="D3844" s="138" t="s">
        <v>12266</v>
      </c>
      <c r="E3844" s="137" t="s">
        <v>8366</v>
      </c>
      <c r="F3844" s="139"/>
      <c r="G3844" s="136">
        <v>21450000</v>
      </c>
      <c r="H3844" s="136">
        <v>3</v>
      </c>
      <c r="J3844" s="136" t="s">
        <v>8367</v>
      </c>
    </row>
    <row r="3845" spans="1:20" s="136" customFormat="1" ht="13.6" x14ac:dyDescent="0.2">
      <c r="A3845" s="136" t="s">
        <v>12190</v>
      </c>
      <c r="B3845" s="147">
        <v>25082</v>
      </c>
      <c r="C3845" s="138" t="s">
        <v>12267</v>
      </c>
      <c r="D3845" s="138" t="s">
        <v>12267</v>
      </c>
      <c r="E3845" s="137" t="s">
        <v>8366</v>
      </c>
      <c r="F3845" s="139"/>
      <c r="G3845" s="136">
        <v>97372009</v>
      </c>
      <c r="H3845" s="136">
        <v>3</v>
      </c>
      <c r="J3845" s="136" t="s">
        <v>8367</v>
      </c>
    </row>
    <row r="3846" spans="1:20" s="136" customFormat="1" ht="13.6" x14ac:dyDescent="0.2">
      <c r="A3846" s="136" t="s">
        <v>12190</v>
      </c>
      <c r="B3846" s="147">
        <v>25085</v>
      </c>
      <c r="C3846" s="138" t="s">
        <v>12268</v>
      </c>
      <c r="D3846" s="138" t="s">
        <v>12268</v>
      </c>
      <c r="E3846" s="137" t="s">
        <v>8366</v>
      </c>
      <c r="F3846" s="139"/>
      <c r="G3846" s="136">
        <v>21146600</v>
      </c>
      <c r="H3846" s="136">
        <v>3</v>
      </c>
      <c r="J3846" s="136" t="s">
        <v>8367</v>
      </c>
    </row>
    <row r="3847" spans="1:20" s="136" customFormat="1" ht="13.6" x14ac:dyDescent="0.2">
      <c r="A3847" s="136" t="s">
        <v>12190</v>
      </c>
      <c r="B3847" s="147">
        <v>25086</v>
      </c>
      <c r="C3847" s="138" t="s">
        <v>12269</v>
      </c>
      <c r="D3847" s="138" t="s">
        <v>12269</v>
      </c>
      <c r="E3847" s="137" t="s">
        <v>8366</v>
      </c>
      <c r="F3847" s="139"/>
      <c r="G3847" s="136">
        <v>8553475</v>
      </c>
      <c r="H3847" s="136">
        <v>3</v>
      </c>
      <c r="J3847" s="136" t="s">
        <v>8367</v>
      </c>
    </row>
    <row r="3848" spans="1:20" s="136" customFormat="1" ht="13.6" x14ac:dyDescent="0.2">
      <c r="A3848" s="136" t="s">
        <v>12190</v>
      </c>
      <c r="B3848" s="147">
        <v>25087</v>
      </c>
      <c r="C3848" s="138" t="s">
        <v>12270</v>
      </c>
      <c r="D3848" s="138" t="s">
        <v>12270</v>
      </c>
      <c r="E3848" s="137" t="s">
        <v>8366</v>
      </c>
      <c r="F3848" s="139"/>
      <c r="G3848" s="136">
        <v>16497125</v>
      </c>
      <c r="H3848" s="136">
        <v>3</v>
      </c>
      <c r="J3848" s="136" t="s">
        <v>8367</v>
      </c>
    </row>
    <row r="3849" spans="1:20" s="136" customFormat="1" ht="13.6" x14ac:dyDescent="0.2">
      <c r="A3849" s="136" t="s">
        <v>12190</v>
      </c>
      <c r="B3849" s="147">
        <v>25088</v>
      </c>
      <c r="C3849" s="138" t="s">
        <v>12271</v>
      </c>
      <c r="D3849" s="138" t="s">
        <v>12271</v>
      </c>
      <c r="E3849" s="137" t="s">
        <v>8366</v>
      </c>
      <c r="F3849" s="139"/>
      <c r="G3849" s="136">
        <v>21407855</v>
      </c>
      <c r="H3849" s="136">
        <v>3</v>
      </c>
      <c r="J3849" s="136" t="s">
        <v>8367</v>
      </c>
    </row>
    <row r="3850" spans="1:20" s="136" customFormat="1" ht="13.6" x14ac:dyDescent="0.2">
      <c r="A3850" s="136" t="s">
        <v>12190</v>
      </c>
      <c r="B3850" s="147">
        <v>25089</v>
      </c>
      <c r="C3850" s="138" t="s">
        <v>12272</v>
      </c>
      <c r="D3850" s="138" t="s">
        <v>12272</v>
      </c>
      <c r="E3850" s="137" t="s">
        <v>8366</v>
      </c>
      <c r="F3850" s="139"/>
      <c r="G3850" s="136">
        <v>63379955</v>
      </c>
      <c r="H3850" s="136">
        <v>3</v>
      </c>
      <c r="J3850" s="136" t="s">
        <v>8367</v>
      </c>
    </row>
    <row r="3851" spans="1:20" s="136" customFormat="1" ht="13.6" x14ac:dyDescent="0.2">
      <c r="A3851" s="136" t="s">
        <v>12190</v>
      </c>
      <c r="B3851" s="147">
        <v>25092</v>
      </c>
      <c r="C3851" s="138" t="s">
        <v>12273</v>
      </c>
      <c r="D3851" s="138" t="s">
        <v>12273</v>
      </c>
      <c r="E3851" s="137" t="s">
        <v>8366</v>
      </c>
      <c r="F3851" s="139"/>
      <c r="G3851" s="136">
        <v>5615100</v>
      </c>
      <c r="H3851" s="136">
        <v>3</v>
      </c>
      <c r="J3851" s="136" t="s">
        <v>8367</v>
      </c>
    </row>
    <row r="3852" spans="1:20" s="136" customFormat="1" ht="13.6" x14ac:dyDescent="0.2">
      <c r="A3852" s="136" t="s">
        <v>12190</v>
      </c>
      <c r="B3852" s="147">
        <v>25093</v>
      </c>
      <c r="C3852" s="138" t="s">
        <v>12274</v>
      </c>
      <c r="D3852" s="138" t="s">
        <v>12274</v>
      </c>
      <c r="E3852" s="137" t="s">
        <v>8366</v>
      </c>
      <c r="F3852" s="139"/>
      <c r="G3852" s="136">
        <v>5350796</v>
      </c>
      <c r="H3852" s="136">
        <v>2</v>
      </c>
      <c r="J3852" s="136" t="s">
        <v>8367</v>
      </c>
    </row>
    <row r="3853" spans="1:20" s="136" customFormat="1" ht="13.6" x14ac:dyDescent="0.2">
      <c r="A3853" s="136" t="s">
        <v>12190</v>
      </c>
      <c r="B3853" s="147">
        <v>25094</v>
      </c>
      <c r="C3853" s="138" t="s">
        <v>12275</v>
      </c>
      <c r="D3853" s="138" t="s">
        <v>12275</v>
      </c>
      <c r="E3853" s="137" t="s">
        <v>8366</v>
      </c>
      <c r="F3853" s="139"/>
      <c r="G3853" s="136">
        <v>28910800</v>
      </c>
      <c r="H3853" s="136">
        <v>3</v>
      </c>
      <c r="J3853" s="136" t="s">
        <v>8367</v>
      </c>
    </row>
    <row r="3854" spans="1:20" s="136" customFormat="1" ht="13.6" x14ac:dyDescent="0.2">
      <c r="A3854" s="136" t="s">
        <v>12190</v>
      </c>
      <c r="B3854" s="147">
        <v>25096</v>
      </c>
      <c r="C3854" s="138" t="s">
        <v>12276</v>
      </c>
      <c r="D3854" s="138" t="s">
        <v>12276</v>
      </c>
      <c r="E3854" s="137" t="s">
        <v>8366</v>
      </c>
      <c r="F3854" s="139"/>
      <c r="G3854" s="136">
        <v>11130700</v>
      </c>
      <c r="H3854" s="136">
        <v>3</v>
      </c>
      <c r="J3854" s="136" t="s">
        <v>8367</v>
      </c>
    </row>
    <row r="3855" spans="1:20" s="136" customFormat="1" ht="13.6" x14ac:dyDescent="0.2">
      <c r="A3855" s="136" t="s">
        <v>12190</v>
      </c>
      <c r="B3855" s="147">
        <v>25097</v>
      </c>
      <c r="C3855" s="138" t="s">
        <v>12277</v>
      </c>
      <c r="D3855" s="138" t="s">
        <v>12277</v>
      </c>
      <c r="E3855" s="137" t="s">
        <v>8366</v>
      </c>
      <c r="F3855" s="139"/>
      <c r="G3855" s="136">
        <v>16334500</v>
      </c>
      <c r="H3855" s="136">
        <v>3</v>
      </c>
      <c r="J3855" s="136" t="s">
        <v>8367</v>
      </c>
    </row>
    <row r="3856" spans="1:20" s="136" customFormat="1" ht="13.6" x14ac:dyDescent="0.2">
      <c r="A3856" s="136" t="s">
        <v>12190</v>
      </c>
      <c r="B3856" s="147">
        <v>25098</v>
      </c>
      <c r="C3856" s="138" t="s">
        <v>12278</v>
      </c>
      <c r="D3856" s="138" t="s">
        <v>12278</v>
      </c>
      <c r="E3856" s="137" t="s">
        <v>8366</v>
      </c>
      <c r="F3856" s="139"/>
      <c r="G3856" s="136">
        <v>90863983</v>
      </c>
      <c r="H3856" s="136">
        <v>3</v>
      </c>
      <c r="J3856" s="136" t="s">
        <v>8367</v>
      </c>
    </row>
    <row r="3857" spans="1:10" s="136" customFormat="1" ht="13.6" x14ac:dyDescent="0.2">
      <c r="A3857" s="136" t="s">
        <v>12190</v>
      </c>
      <c r="B3857" s="147">
        <v>25099</v>
      </c>
      <c r="C3857" s="138" t="s">
        <v>12279</v>
      </c>
      <c r="D3857" s="138" t="s">
        <v>12279</v>
      </c>
      <c r="E3857" s="137" t="s">
        <v>8366</v>
      </c>
      <c r="F3857" s="139"/>
      <c r="G3857" s="136">
        <v>16785887</v>
      </c>
      <c r="H3857" s="136">
        <v>3</v>
      </c>
      <c r="J3857" s="136" t="s">
        <v>8367</v>
      </c>
    </row>
    <row r="3858" spans="1:10" s="136" customFormat="1" ht="13.6" x14ac:dyDescent="0.2">
      <c r="A3858" s="136" t="s">
        <v>12190</v>
      </c>
      <c r="B3858" s="147">
        <v>25100</v>
      </c>
      <c r="C3858" s="138" t="s">
        <v>12280</v>
      </c>
      <c r="D3858" s="138" t="s">
        <v>12280</v>
      </c>
      <c r="E3858" s="137" t="s">
        <v>8366</v>
      </c>
      <c r="F3858" s="139"/>
      <c r="G3858" s="136">
        <v>56323200</v>
      </c>
      <c r="H3858" s="136">
        <v>3</v>
      </c>
      <c r="J3858" s="136" t="s">
        <v>8367</v>
      </c>
    </row>
    <row r="3859" spans="1:10" s="136" customFormat="1" ht="13.6" x14ac:dyDescent="0.2">
      <c r="A3859" s="136" t="s">
        <v>12190</v>
      </c>
      <c r="B3859" s="147">
        <v>25101</v>
      </c>
      <c r="C3859" s="138" t="s">
        <v>12281</v>
      </c>
      <c r="D3859" s="138" t="s">
        <v>12281</v>
      </c>
      <c r="E3859" s="137" t="s">
        <v>8366</v>
      </c>
      <c r="F3859" s="139"/>
      <c r="G3859" s="136">
        <v>82965500</v>
      </c>
      <c r="H3859" s="136">
        <v>3</v>
      </c>
      <c r="J3859" s="136" t="s">
        <v>8367</v>
      </c>
    </row>
    <row r="3860" spans="1:10" s="136" customFormat="1" ht="13.6" x14ac:dyDescent="0.2">
      <c r="A3860" s="136" t="s">
        <v>12190</v>
      </c>
      <c r="B3860" s="147">
        <v>25102</v>
      </c>
      <c r="C3860" s="138" t="s">
        <v>12282</v>
      </c>
      <c r="D3860" s="138" t="s">
        <v>12282</v>
      </c>
      <c r="E3860" s="137" t="s">
        <v>8366</v>
      </c>
      <c r="F3860" s="139"/>
      <c r="G3860" s="136">
        <v>38426150</v>
      </c>
      <c r="H3860" s="136">
        <v>3</v>
      </c>
      <c r="J3860" s="136" t="s">
        <v>8367</v>
      </c>
    </row>
    <row r="3861" spans="1:10" s="136" customFormat="1" ht="13.6" x14ac:dyDescent="0.2">
      <c r="A3861" s="136" t="s">
        <v>12190</v>
      </c>
      <c r="B3861" s="147">
        <v>25103</v>
      </c>
      <c r="C3861" s="138" t="s">
        <v>12283</v>
      </c>
      <c r="D3861" s="138" t="s">
        <v>12283</v>
      </c>
      <c r="E3861" s="137" t="s">
        <v>8366</v>
      </c>
      <c r="F3861" s="139"/>
      <c r="G3861" s="136">
        <v>23981400</v>
      </c>
      <c r="H3861" s="136">
        <v>3</v>
      </c>
      <c r="J3861" s="136" t="s">
        <v>8367</v>
      </c>
    </row>
    <row r="3862" spans="1:10" s="136" customFormat="1" ht="13.6" x14ac:dyDescent="0.2">
      <c r="A3862" s="136" t="s">
        <v>12190</v>
      </c>
      <c r="B3862" s="147">
        <v>25104</v>
      </c>
      <c r="C3862" s="138" t="s">
        <v>12284</v>
      </c>
      <c r="D3862" s="138" t="s">
        <v>12284</v>
      </c>
      <c r="E3862" s="137" t="s">
        <v>8366</v>
      </c>
      <c r="F3862" s="139"/>
      <c r="G3862" s="136">
        <v>16582900</v>
      </c>
      <c r="H3862" s="136">
        <v>3</v>
      </c>
      <c r="J3862" s="136" t="s">
        <v>8367</v>
      </c>
    </row>
    <row r="3863" spans="1:10" s="136" customFormat="1" ht="13.6" x14ac:dyDescent="0.2">
      <c r="A3863" s="136" t="s">
        <v>12190</v>
      </c>
      <c r="B3863" s="147">
        <v>25105</v>
      </c>
      <c r="C3863" s="138" t="s">
        <v>12285</v>
      </c>
      <c r="D3863" s="138" t="s">
        <v>12285</v>
      </c>
      <c r="E3863" s="137" t="s">
        <v>8366</v>
      </c>
      <c r="F3863" s="139"/>
      <c r="G3863" s="136">
        <v>20301400</v>
      </c>
      <c r="H3863" s="136">
        <v>3</v>
      </c>
      <c r="J3863" s="136" t="s">
        <v>8367</v>
      </c>
    </row>
    <row r="3864" spans="1:10" s="136" customFormat="1" ht="13.6" x14ac:dyDescent="0.2">
      <c r="A3864" s="136" t="s">
        <v>12190</v>
      </c>
      <c r="B3864" s="147">
        <v>25109</v>
      </c>
      <c r="C3864" s="138" t="s">
        <v>12286</v>
      </c>
      <c r="D3864" s="138" t="s">
        <v>12286</v>
      </c>
      <c r="E3864" s="137" t="s">
        <v>8366</v>
      </c>
      <c r="F3864" s="139"/>
      <c r="G3864" s="136">
        <v>25376500</v>
      </c>
      <c r="H3864" s="136">
        <v>3</v>
      </c>
      <c r="J3864" s="136" t="s">
        <v>8367</v>
      </c>
    </row>
    <row r="3865" spans="1:10" s="136" customFormat="1" ht="13.6" x14ac:dyDescent="0.2">
      <c r="A3865" s="136" t="s">
        <v>12190</v>
      </c>
      <c r="B3865" s="147">
        <v>25110</v>
      </c>
      <c r="C3865" s="138" t="s">
        <v>12287</v>
      </c>
      <c r="D3865" s="138" t="s">
        <v>12287</v>
      </c>
      <c r="E3865" s="137" t="s">
        <v>8366</v>
      </c>
      <c r="F3865" s="139"/>
      <c r="G3865" s="136">
        <v>18177196</v>
      </c>
      <c r="H3865" s="136">
        <v>2</v>
      </c>
      <c r="J3865" s="136" t="s">
        <v>8367</v>
      </c>
    </row>
    <row r="3866" spans="1:10" s="136" customFormat="1" ht="13.6" x14ac:dyDescent="0.2">
      <c r="A3866" s="136" t="s">
        <v>12190</v>
      </c>
      <c r="B3866" s="147">
        <v>25111</v>
      </c>
      <c r="C3866" s="138" t="s">
        <v>12288</v>
      </c>
      <c r="D3866" s="138" t="s">
        <v>12288</v>
      </c>
      <c r="E3866" s="137" t="s">
        <v>8366</v>
      </c>
      <c r="F3866" s="139"/>
      <c r="G3866" s="136">
        <v>65700900</v>
      </c>
      <c r="H3866" s="136">
        <v>3</v>
      </c>
      <c r="J3866" s="136" t="s">
        <v>8367</v>
      </c>
    </row>
    <row r="3867" spans="1:10" s="136" customFormat="1" ht="13.6" x14ac:dyDescent="0.2">
      <c r="A3867" s="136" t="s">
        <v>12190</v>
      </c>
      <c r="B3867" s="147">
        <v>25112</v>
      </c>
      <c r="C3867" s="138" t="s">
        <v>12289</v>
      </c>
      <c r="D3867" s="138" t="s">
        <v>12289</v>
      </c>
      <c r="E3867" s="137" t="s">
        <v>8366</v>
      </c>
      <c r="F3867" s="139"/>
      <c r="G3867" s="136">
        <v>27063350.999999996</v>
      </c>
      <c r="H3867" s="136">
        <v>3</v>
      </c>
      <c r="J3867" s="136" t="s">
        <v>8367</v>
      </c>
    </row>
    <row r="3868" spans="1:10" s="136" customFormat="1" ht="13.6" x14ac:dyDescent="0.2">
      <c r="A3868" s="136" t="s">
        <v>12190</v>
      </c>
      <c r="B3868" s="147">
        <v>25113</v>
      </c>
      <c r="C3868" s="138" t="s">
        <v>12290</v>
      </c>
      <c r="D3868" s="138" t="s">
        <v>12290</v>
      </c>
      <c r="E3868" s="137" t="s">
        <v>8366</v>
      </c>
      <c r="F3868" s="139"/>
      <c r="G3868" s="136">
        <v>24170400</v>
      </c>
      <c r="H3868" s="136">
        <v>3</v>
      </c>
      <c r="J3868" s="136" t="s">
        <v>8367</v>
      </c>
    </row>
    <row r="3869" spans="1:10" s="136" customFormat="1" ht="13.6" x14ac:dyDescent="0.2">
      <c r="A3869" s="136" t="s">
        <v>12190</v>
      </c>
      <c r="B3869" s="147">
        <v>25114</v>
      </c>
      <c r="C3869" s="138" t="s">
        <v>12291</v>
      </c>
      <c r="D3869" s="138" t="s">
        <v>12291</v>
      </c>
      <c r="E3869" s="137" t="s">
        <v>8366</v>
      </c>
      <c r="F3869" s="139"/>
      <c r="G3869" s="136">
        <v>15323300</v>
      </c>
      <c r="H3869" s="136">
        <v>3</v>
      </c>
      <c r="J3869" s="136" t="s">
        <v>8367</v>
      </c>
    </row>
    <row r="3870" spans="1:10" s="136" customFormat="1" ht="13.6" x14ac:dyDescent="0.2">
      <c r="A3870" s="136" t="s">
        <v>12190</v>
      </c>
      <c r="B3870" s="147">
        <v>25115</v>
      </c>
      <c r="C3870" s="138" t="s">
        <v>12292</v>
      </c>
      <c r="D3870" s="138" t="s">
        <v>12292</v>
      </c>
      <c r="E3870" s="137" t="s">
        <v>8366</v>
      </c>
      <c r="F3870" s="139"/>
      <c r="G3870" s="136">
        <v>139956600</v>
      </c>
      <c r="H3870" s="136">
        <v>3</v>
      </c>
      <c r="J3870" s="136" t="s">
        <v>8367</v>
      </c>
    </row>
    <row r="3871" spans="1:10" s="136" customFormat="1" ht="13.6" x14ac:dyDescent="0.2">
      <c r="A3871" s="136" t="s">
        <v>12190</v>
      </c>
      <c r="B3871" s="147">
        <v>25118</v>
      </c>
      <c r="C3871" s="138" t="s">
        <v>12293</v>
      </c>
      <c r="D3871" s="138" t="s">
        <v>12293</v>
      </c>
      <c r="E3871" s="137" t="s">
        <v>8366</v>
      </c>
      <c r="F3871" s="139"/>
      <c r="G3871" s="136">
        <v>76707500</v>
      </c>
      <c r="H3871" s="136">
        <v>3</v>
      </c>
      <c r="J3871" s="136" t="s">
        <v>8367</v>
      </c>
    </row>
    <row r="3872" spans="1:10" s="136" customFormat="1" ht="13.6" x14ac:dyDescent="0.2">
      <c r="A3872" s="136" t="s">
        <v>12190</v>
      </c>
      <c r="B3872" s="147">
        <v>25119</v>
      </c>
      <c r="C3872" s="138" t="s">
        <v>12294</v>
      </c>
      <c r="D3872" s="138" t="s">
        <v>12294</v>
      </c>
      <c r="E3872" s="137" t="s">
        <v>8366</v>
      </c>
      <c r="F3872" s="139"/>
      <c r="G3872" s="136">
        <v>47329700</v>
      </c>
      <c r="H3872" s="136">
        <v>3</v>
      </c>
      <c r="J3872" s="136" t="s">
        <v>8367</v>
      </c>
    </row>
    <row r="3873" spans="1:20" s="136" customFormat="1" ht="13.6" x14ac:dyDescent="0.2">
      <c r="A3873" s="136" t="s">
        <v>12190</v>
      </c>
      <c r="B3873" s="147">
        <v>25120</v>
      </c>
      <c r="C3873" s="138" t="s">
        <v>12196</v>
      </c>
      <c r="D3873" s="138" t="s">
        <v>12196</v>
      </c>
      <c r="E3873" s="137" t="s">
        <v>8366</v>
      </c>
      <c r="F3873" s="139"/>
      <c r="G3873" s="136">
        <v>212007297</v>
      </c>
      <c r="H3873" s="136">
        <v>1</v>
      </c>
      <c r="J3873" s="136" t="s">
        <v>8367</v>
      </c>
      <c r="L3873" s="136" t="s">
        <v>12295</v>
      </c>
      <c r="M3873" s="136" t="s">
        <v>8367</v>
      </c>
      <c r="N3873" s="136" t="s">
        <v>12196</v>
      </c>
      <c r="R3873" s="136" t="s">
        <v>12195</v>
      </c>
      <c r="S3873" s="136" t="s">
        <v>8367</v>
      </c>
      <c r="T3873" s="136" t="s">
        <v>12196</v>
      </c>
    </row>
    <row r="3874" spans="1:20" s="136" customFormat="1" ht="13.6" x14ac:dyDescent="0.2">
      <c r="A3874" s="136" t="s">
        <v>12190</v>
      </c>
      <c r="B3874" s="147">
        <v>25121</v>
      </c>
      <c r="C3874" s="138" t="s">
        <v>12296</v>
      </c>
      <c r="D3874" s="138" t="s">
        <v>12296</v>
      </c>
      <c r="E3874" s="137" t="s">
        <v>8366</v>
      </c>
      <c r="F3874" s="139"/>
      <c r="G3874" s="136">
        <v>23347488</v>
      </c>
      <c r="H3874" s="136">
        <v>3</v>
      </c>
      <c r="J3874" s="136" t="s">
        <v>8367</v>
      </c>
    </row>
    <row r="3875" spans="1:20" s="136" customFormat="1" ht="13.6" x14ac:dyDescent="0.2">
      <c r="A3875" s="136" t="s">
        <v>12190</v>
      </c>
      <c r="B3875" s="147">
        <v>25122</v>
      </c>
      <c r="C3875" s="138" t="s">
        <v>12297</v>
      </c>
      <c r="D3875" s="138" t="s">
        <v>12297</v>
      </c>
      <c r="E3875" s="137" t="s">
        <v>8366</v>
      </c>
      <c r="F3875" s="139"/>
      <c r="G3875" s="136">
        <v>28819100</v>
      </c>
      <c r="H3875" s="136">
        <v>3</v>
      </c>
      <c r="J3875" s="136" t="s">
        <v>8367</v>
      </c>
    </row>
    <row r="3876" spans="1:20" s="136" customFormat="1" ht="13.6" x14ac:dyDescent="0.2">
      <c r="A3876" s="136" t="s">
        <v>12190</v>
      </c>
      <c r="B3876" s="147">
        <v>25123</v>
      </c>
      <c r="C3876" s="138" t="s">
        <v>12298</v>
      </c>
      <c r="D3876" s="138" t="s">
        <v>12298</v>
      </c>
      <c r="E3876" s="137" t="s">
        <v>8366</v>
      </c>
      <c r="F3876" s="139"/>
      <c r="G3876" s="136">
        <v>148251515</v>
      </c>
      <c r="H3876" s="136">
        <v>3</v>
      </c>
      <c r="J3876" s="136" t="s">
        <v>8367</v>
      </c>
    </row>
    <row r="3877" spans="1:20" s="136" customFormat="1" ht="13.6" x14ac:dyDescent="0.2">
      <c r="A3877" s="136" t="s">
        <v>12190</v>
      </c>
      <c r="B3877" s="147">
        <v>25124</v>
      </c>
      <c r="C3877" s="138" t="s">
        <v>12299</v>
      </c>
      <c r="D3877" s="138" t="s">
        <v>12299</v>
      </c>
      <c r="E3877" s="137" t="s">
        <v>8366</v>
      </c>
      <c r="F3877" s="139"/>
      <c r="G3877" s="136">
        <v>129304513</v>
      </c>
      <c r="H3877" s="136">
        <v>3</v>
      </c>
      <c r="J3877" s="136" t="s">
        <v>8367</v>
      </c>
    </row>
    <row r="3878" spans="1:20" s="136" customFormat="1" ht="13.6" x14ac:dyDescent="0.2">
      <c r="A3878" s="136" t="s">
        <v>12190</v>
      </c>
      <c r="B3878" s="147">
        <v>25125</v>
      </c>
      <c r="C3878" s="138" t="s">
        <v>12300</v>
      </c>
      <c r="D3878" s="138" t="s">
        <v>12300</v>
      </c>
      <c r="E3878" s="137" t="s">
        <v>8366</v>
      </c>
      <c r="F3878" s="139"/>
      <c r="G3878" s="136">
        <v>66045899</v>
      </c>
      <c r="H3878" s="136">
        <v>3</v>
      </c>
      <c r="J3878" s="136" t="s">
        <v>8367</v>
      </c>
    </row>
    <row r="3879" spans="1:20" s="136" customFormat="1" ht="13.6" x14ac:dyDescent="0.2">
      <c r="A3879" s="136" t="s">
        <v>12190</v>
      </c>
      <c r="B3879" s="147">
        <v>25126</v>
      </c>
      <c r="C3879" s="138" t="s">
        <v>12301</v>
      </c>
      <c r="D3879" s="138" t="s">
        <v>12301</v>
      </c>
      <c r="E3879" s="137" t="s">
        <v>8366</v>
      </c>
      <c r="F3879" s="139"/>
      <c r="G3879" s="136">
        <v>69027911</v>
      </c>
      <c r="H3879" s="136">
        <v>3</v>
      </c>
      <c r="J3879" s="136" t="s">
        <v>8367</v>
      </c>
    </row>
    <row r="3880" spans="1:20" s="136" customFormat="1" ht="13.6" x14ac:dyDescent="0.2">
      <c r="A3880" s="136" t="s">
        <v>12190</v>
      </c>
      <c r="B3880" s="147">
        <v>25127</v>
      </c>
      <c r="C3880" s="138" t="s">
        <v>12302</v>
      </c>
      <c r="D3880" s="138" t="s">
        <v>12302</v>
      </c>
      <c r="E3880" s="137" t="s">
        <v>8366</v>
      </c>
      <c r="F3880" s="139"/>
      <c r="G3880" s="136">
        <v>102978510</v>
      </c>
      <c r="H3880" s="136">
        <v>2</v>
      </c>
      <c r="J3880" s="136" t="s">
        <v>8367</v>
      </c>
    </row>
    <row r="3881" spans="1:20" s="136" customFormat="1" ht="13.6" x14ac:dyDescent="0.2">
      <c r="A3881" s="136" t="s">
        <v>12190</v>
      </c>
      <c r="B3881" s="147">
        <v>25128</v>
      </c>
      <c r="C3881" s="138" t="s">
        <v>12303</v>
      </c>
      <c r="D3881" s="138" t="s">
        <v>12303</v>
      </c>
      <c r="E3881" s="137" t="s">
        <v>8366</v>
      </c>
      <c r="F3881" s="139"/>
      <c r="G3881" s="136">
        <v>40905170</v>
      </c>
      <c r="H3881" s="136">
        <v>3</v>
      </c>
      <c r="J3881" s="136" t="s">
        <v>8367</v>
      </c>
    </row>
    <row r="3882" spans="1:20" s="136" customFormat="1" ht="13.6" x14ac:dyDescent="0.2">
      <c r="A3882" s="136" t="s">
        <v>12190</v>
      </c>
      <c r="B3882" s="147">
        <v>25129</v>
      </c>
      <c r="C3882" s="138" t="s">
        <v>12304</v>
      </c>
      <c r="D3882" s="138" t="s">
        <v>12304</v>
      </c>
      <c r="E3882" s="137" t="s">
        <v>8366</v>
      </c>
      <c r="F3882" s="139"/>
      <c r="G3882" s="136">
        <v>38903012</v>
      </c>
      <c r="H3882" s="136">
        <v>3</v>
      </c>
      <c r="J3882" s="136" t="s">
        <v>8367</v>
      </c>
    </row>
    <row r="3883" spans="1:20" s="136" customFormat="1" ht="13.6" x14ac:dyDescent="0.2">
      <c r="A3883" s="136" t="s">
        <v>12190</v>
      </c>
      <c r="B3883" s="147">
        <v>25130</v>
      </c>
      <c r="C3883" s="138" t="s">
        <v>12305</v>
      </c>
      <c r="D3883" s="138" t="s">
        <v>12305</v>
      </c>
      <c r="E3883" s="137" t="s">
        <v>8366</v>
      </c>
      <c r="F3883" s="139"/>
      <c r="G3883" s="136">
        <v>31537900</v>
      </c>
      <c r="H3883" s="136">
        <v>3</v>
      </c>
      <c r="J3883" s="136" t="s">
        <v>8367</v>
      </c>
    </row>
    <row r="3884" spans="1:20" s="136" customFormat="1" ht="13.6" x14ac:dyDescent="0.2">
      <c r="A3884" s="136" t="s">
        <v>12190</v>
      </c>
      <c r="B3884" s="147">
        <v>25131</v>
      </c>
      <c r="C3884" s="138" t="s">
        <v>12306</v>
      </c>
      <c r="D3884" s="138" t="s">
        <v>12306</v>
      </c>
      <c r="E3884" s="137" t="s">
        <v>8366</v>
      </c>
      <c r="F3884" s="139"/>
      <c r="G3884" s="136">
        <v>13830110</v>
      </c>
      <c r="H3884" s="136">
        <v>3</v>
      </c>
      <c r="J3884" s="136" t="s">
        <v>8367</v>
      </c>
    </row>
    <row r="3885" spans="1:20" s="136" customFormat="1" ht="13.6" x14ac:dyDescent="0.2">
      <c r="A3885" s="136" t="s">
        <v>12190</v>
      </c>
      <c r="B3885" s="147">
        <v>25132</v>
      </c>
      <c r="C3885" s="138" t="s">
        <v>12307</v>
      </c>
      <c r="D3885" s="138" t="s">
        <v>12307</v>
      </c>
      <c r="E3885" s="137" t="s">
        <v>8366</v>
      </c>
      <c r="F3885" s="139"/>
      <c r="G3885" s="136">
        <v>26143500</v>
      </c>
      <c r="H3885" s="136">
        <v>3</v>
      </c>
      <c r="J3885" s="136" t="s">
        <v>8367</v>
      </c>
    </row>
    <row r="3886" spans="1:20" s="136" customFormat="1" ht="13.6" x14ac:dyDescent="0.2">
      <c r="A3886" s="136" t="s">
        <v>12190</v>
      </c>
      <c r="B3886" s="147">
        <v>25133</v>
      </c>
      <c r="C3886" s="138" t="s">
        <v>12308</v>
      </c>
      <c r="D3886" s="138" t="s">
        <v>12308</v>
      </c>
      <c r="E3886" s="137" t="s">
        <v>8366</v>
      </c>
      <c r="F3886" s="139"/>
      <c r="G3886" s="136">
        <v>57718100.000000007</v>
      </c>
      <c r="H3886" s="136">
        <v>3</v>
      </c>
      <c r="J3886" s="136" t="s">
        <v>8367</v>
      </c>
    </row>
    <row r="3887" spans="1:20" s="136" customFormat="1" ht="13.6" x14ac:dyDescent="0.2">
      <c r="A3887" s="136" t="s">
        <v>12190</v>
      </c>
      <c r="B3887" s="147">
        <v>25134</v>
      </c>
      <c r="C3887" s="138" t="s">
        <v>12309</v>
      </c>
      <c r="D3887" s="138" t="s">
        <v>12309</v>
      </c>
      <c r="E3887" s="137" t="s">
        <v>8366</v>
      </c>
      <c r="F3887" s="139"/>
      <c r="G3887" s="136">
        <v>20533800</v>
      </c>
      <c r="H3887" s="136">
        <v>3</v>
      </c>
      <c r="J3887" s="136" t="s">
        <v>8367</v>
      </c>
    </row>
    <row r="3888" spans="1:20" s="136" customFormat="1" ht="13.6" x14ac:dyDescent="0.2">
      <c r="A3888" s="136" t="s">
        <v>12190</v>
      </c>
      <c r="B3888" s="147">
        <v>25135</v>
      </c>
      <c r="C3888" s="138" t="s">
        <v>12310</v>
      </c>
      <c r="D3888" s="138" t="s">
        <v>12310</v>
      </c>
      <c r="E3888" s="137" t="s">
        <v>8366</v>
      </c>
      <c r="F3888" s="139"/>
      <c r="G3888" s="136">
        <v>14827502</v>
      </c>
      <c r="H3888" s="136">
        <v>2</v>
      </c>
      <c r="J3888" s="136" t="s">
        <v>8367</v>
      </c>
    </row>
    <row r="3889" spans="1:10" s="136" customFormat="1" ht="13.6" x14ac:dyDescent="0.2">
      <c r="A3889" s="136" t="s">
        <v>12190</v>
      </c>
      <c r="B3889" s="147">
        <v>25136</v>
      </c>
      <c r="C3889" s="138" t="s">
        <v>12311</v>
      </c>
      <c r="D3889" s="138" t="s">
        <v>12311</v>
      </c>
      <c r="E3889" s="137" t="s">
        <v>8366</v>
      </c>
      <c r="F3889" s="139"/>
      <c r="G3889" s="136">
        <v>26741226</v>
      </c>
      <c r="H3889" s="136">
        <v>3</v>
      </c>
      <c r="J3889" s="136" t="s">
        <v>8367</v>
      </c>
    </row>
    <row r="3890" spans="1:10" s="136" customFormat="1" ht="13.6" x14ac:dyDescent="0.2">
      <c r="A3890" s="136" t="s">
        <v>12190</v>
      </c>
      <c r="B3890" s="147">
        <v>25137</v>
      </c>
      <c r="C3890" s="138" t="s">
        <v>12312</v>
      </c>
      <c r="D3890" s="138" t="s">
        <v>12312</v>
      </c>
      <c r="E3890" s="137" t="s">
        <v>8366</v>
      </c>
      <c r="F3890" s="139"/>
      <c r="G3890" s="136">
        <v>6945001</v>
      </c>
      <c r="H3890" s="136">
        <v>2</v>
      </c>
      <c r="J3890" s="136" t="s">
        <v>8367</v>
      </c>
    </row>
    <row r="3891" spans="1:10" s="136" customFormat="1" ht="13.6" x14ac:dyDescent="0.2">
      <c r="A3891" s="136" t="s">
        <v>12190</v>
      </c>
      <c r="B3891" s="147">
        <v>25138</v>
      </c>
      <c r="C3891" s="138" t="s">
        <v>12313</v>
      </c>
      <c r="D3891" s="138" t="s">
        <v>12313</v>
      </c>
      <c r="E3891" s="137" t="s">
        <v>8366</v>
      </c>
      <c r="F3891" s="139"/>
      <c r="G3891" s="136">
        <v>29132900</v>
      </c>
      <c r="H3891" s="136">
        <v>3</v>
      </c>
      <c r="J3891" s="136" t="s">
        <v>8367</v>
      </c>
    </row>
    <row r="3892" spans="1:10" s="136" customFormat="1" ht="13.6" x14ac:dyDescent="0.2">
      <c r="A3892" s="136" t="s">
        <v>12190</v>
      </c>
      <c r="B3892" s="147">
        <v>25139</v>
      </c>
      <c r="C3892" s="138" t="s">
        <v>12314</v>
      </c>
      <c r="D3892" s="138" t="s">
        <v>12314</v>
      </c>
      <c r="E3892" s="137" t="s">
        <v>8366</v>
      </c>
      <c r="F3892" s="139"/>
      <c r="G3892" s="136">
        <v>55082220</v>
      </c>
      <c r="H3892" s="136">
        <v>3</v>
      </c>
      <c r="J3892" s="136" t="s">
        <v>8367</v>
      </c>
    </row>
    <row r="3893" spans="1:10" s="136" customFormat="1" ht="13.6" x14ac:dyDescent="0.2">
      <c r="A3893" s="136" t="s">
        <v>12190</v>
      </c>
      <c r="B3893" s="147">
        <v>25140</v>
      </c>
      <c r="C3893" s="138" t="s">
        <v>12315</v>
      </c>
      <c r="D3893" s="138" t="s">
        <v>12315</v>
      </c>
      <c r="E3893" s="137" t="s">
        <v>8366</v>
      </c>
      <c r="F3893" s="139"/>
      <c r="G3893" s="136">
        <v>176920772</v>
      </c>
      <c r="H3893" s="136">
        <v>3</v>
      </c>
      <c r="J3893" s="136" t="s">
        <v>8367</v>
      </c>
    </row>
    <row r="3894" spans="1:10" s="136" customFormat="1" ht="13.6" x14ac:dyDescent="0.2">
      <c r="A3894" s="136" t="s">
        <v>12190</v>
      </c>
      <c r="B3894" s="147">
        <v>25141</v>
      </c>
      <c r="C3894" s="138" t="s">
        <v>12316</v>
      </c>
      <c r="D3894" s="138" t="s">
        <v>12316</v>
      </c>
      <c r="E3894" s="137" t="s">
        <v>8366</v>
      </c>
      <c r="F3894" s="139"/>
      <c r="G3894" s="136">
        <v>29460200</v>
      </c>
      <c r="H3894" s="136">
        <v>3</v>
      </c>
      <c r="J3894" s="136" t="s">
        <v>8367</v>
      </c>
    </row>
    <row r="3895" spans="1:10" s="136" customFormat="1" ht="13.6" x14ac:dyDescent="0.2">
      <c r="A3895" s="136" t="s">
        <v>12190</v>
      </c>
      <c r="B3895" s="147">
        <v>25142</v>
      </c>
      <c r="C3895" s="138" t="s">
        <v>12317</v>
      </c>
      <c r="D3895" s="138" t="s">
        <v>12317</v>
      </c>
      <c r="E3895" s="137" t="s">
        <v>8366</v>
      </c>
      <c r="F3895" s="139"/>
      <c r="G3895" s="136">
        <v>7357837</v>
      </c>
      <c r="H3895" s="136">
        <v>3</v>
      </c>
      <c r="J3895" s="136" t="s">
        <v>8367</v>
      </c>
    </row>
    <row r="3896" spans="1:10" s="136" customFormat="1" ht="13.6" x14ac:dyDescent="0.2">
      <c r="A3896" s="136" t="s">
        <v>12190</v>
      </c>
      <c r="B3896" s="147">
        <v>25143</v>
      </c>
      <c r="C3896" s="138" t="s">
        <v>12318</v>
      </c>
      <c r="D3896" s="138" t="s">
        <v>12318</v>
      </c>
      <c r="E3896" s="137" t="s">
        <v>8366</v>
      </c>
      <c r="F3896" s="139"/>
      <c r="G3896" s="136">
        <v>12137200</v>
      </c>
      <c r="H3896" s="136">
        <v>3</v>
      </c>
      <c r="J3896" s="136" t="s">
        <v>8367</v>
      </c>
    </row>
    <row r="3897" spans="1:10" s="136" customFormat="1" ht="13.6" x14ac:dyDescent="0.2">
      <c r="A3897" s="136" t="s">
        <v>12190</v>
      </c>
      <c r="B3897" s="147">
        <v>25145</v>
      </c>
      <c r="C3897" s="138" t="s">
        <v>12319</v>
      </c>
      <c r="D3897" s="138" t="s">
        <v>12319</v>
      </c>
      <c r="E3897" s="137" t="s">
        <v>8366</v>
      </c>
      <c r="F3897" s="139"/>
      <c r="G3897" s="136">
        <v>9668100</v>
      </c>
      <c r="H3897" s="136">
        <v>3</v>
      </c>
      <c r="J3897" s="136" t="s">
        <v>8367</v>
      </c>
    </row>
    <row r="3898" spans="1:10" s="136" customFormat="1" ht="13.6" x14ac:dyDescent="0.2">
      <c r="A3898" s="136" t="s">
        <v>12190</v>
      </c>
      <c r="B3898" s="147">
        <v>25146</v>
      </c>
      <c r="C3898" s="138" t="s">
        <v>12320</v>
      </c>
      <c r="D3898" s="138" t="s">
        <v>12320</v>
      </c>
      <c r="E3898" s="137" t="s">
        <v>8366</v>
      </c>
      <c r="F3898" s="139"/>
      <c r="G3898" s="136">
        <v>145580770</v>
      </c>
      <c r="H3898" s="136">
        <v>3</v>
      </c>
      <c r="J3898" s="136" t="s">
        <v>8367</v>
      </c>
    </row>
    <row r="3899" spans="1:10" s="136" customFormat="1" ht="13.6" x14ac:dyDescent="0.2">
      <c r="A3899" s="136" t="s">
        <v>12190</v>
      </c>
      <c r="B3899" s="147">
        <v>25148</v>
      </c>
      <c r="C3899" s="138" t="s">
        <v>12321</v>
      </c>
      <c r="D3899" s="138" t="s">
        <v>12321</v>
      </c>
      <c r="E3899" s="137" t="s">
        <v>8366</v>
      </c>
      <c r="F3899" s="139"/>
      <c r="G3899" s="136">
        <v>114465100</v>
      </c>
      <c r="H3899" s="136">
        <v>3</v>
      </c>
      <c r="J3899" s="136" t="s">
        <v>8367</v>
      </c>
    </row>
    <row r="3900" spans="1:10" s="136" customFormat="1" ht="13.6" x14ac:dyDescent="0.2">
      <c r="A3900" s="136" t="s">
        <v>12190</v>
      </c>
      <c r="B3900" s="147">
        <v>25149</v>
      </c>
      <c r="C3900" s="138" t="s">
        <v>12322</v>
      </c>
      <c r="D3900" s="138" t="s">
        <v>12322</v>
      </c>
      <c r="E3900" s="137" t="s">
        <v>8366</v>
      </c>
      <c r="F3900" s="139"/>
      <c r="G3900" s="136">
        <v>31844632</v>
      </c>
      <c r="H3900" s="136">
        <v>3</v>
      </c>
      <c r="J3900" s="136" t="s">
        <v>8367</v>
      </c>
    </row>
    <row r="3901" spans="1:10" s="136" customFormat="1" ht="13.6" x14ac:dyDescent="0.2">
      <c r="A3901" s="136" t="s">
        <v>12190</v>
      </c>
      <c r="B3901" s="147">
        <v>25150</v>
      </c>
      <c r="C3901" s="138" t="s">
        <v>12323</v>
      </c>
      <c r="D3901" s="138" t="s">
        <v>12323</v>
      </c>
      <c r="E3901" s="137" t="s">
        <v>8366</v>
      </c>
      <c r="F3901" s="139"/>
      <c r="G3901" s="136">
        <v>86450295</v>
      </c>
      <c r="H3901" s="136">
        <v>3</v>
      </c>
      <c r="J3901" s="136" t="s">
        <v>8367</v>
      </c>
    </row>
    <row r="3902" spans="1:10" s="136" customFormat="1" ht="13.6" x14ac:dyDescent="0.2">
      <c r="A3902" s="136" t="s">
        <v>12190</v>
      </c>
      <c r="B3902" s="147">
        <v>25151</v>
      </c>
      <c r="C3902" s="138" t="s">
        <v>12324</v>
      </c>
      <c r="D3902" s="138" t="s">
        <v>12324</v>
      </c>
      <c r="E3902" s="137" t="s">
        <v>8366</v>
      </c>
      <c r="F3902" s="139"/>
      <c r="G3902" s="136">
        <v>55176977</v>
      </c>
      <c r="H3902" s="136">
        <v>3</v>
      </c>
      <c r="J3902" s="136" t="s">
        <v>8367</v>
      </c>
    </row>
    <row r="3903" spans="1:10" s="136" customFormat="1" ht="13.6" x14ac:dyDescent="0.2">
      <c r="A3903" s="136" t="s">
        <v>12190</v>
      </c>
      <c r="B3903" s="147">
        <v>25152</v>
      </c>
      <c r="C3903" s="138" t="s">
        <v>12325</v>
      </c>
      <c r="D3903" s="138" t="s">
        <v>12325</v>
      </c>
      <c r="E3903" s="137" t="s">
        <v>8366</v>
      </c>
      <c r="F3903" s="139"/>
      <c r="G3903" s="136">
        <v>19090800</v>
      </c>
      <c r="H3903" s="136">
        <v>3</v>
      </c>
      <c r="J3903" s="136" t="s">
        <v>8367</v>
      </c>
    </row>
    <row r="3904" spans="1:10" s="136" customFormat="1" ht="13.6" x14ac:dyDescent="0.2">
      <c r="A3904" s="136" t="s">
        <v>12190</v>
      </c>
      <c r="B3904" s="147">
        <v>25153</v>
      </c>
      <c r="C3904" s="138" t="s">
        <v>12326</v>
      </c>
      <c r="D3904" s="138" t="s">
        <v>12326</v>
      </c>
      <c r="E3904" s="137" t="s">
        <v>8366</v>
      </c>
      <c r="F3904" s="139"/>
      <c r="G3904" s="136">
        <v>11013599.999999998</v>
      </c>
      <c r="H3904" s="136">
        <v>3</v>
      </c>
      <c r="J3904" s="136" t="s">
        <v>8367</v>
      </c>
    </row>
    <row r="3905" spans="1:10" s="136" customFormat="1" ht="13.6" x14ac:dyDescent="0.2">
      <c r="A3905" s="136" t="s">
        <v>12190</v>
      </c>
      <c r="B3905" s="147">
        <v>25154</v>
      </c>
      <c r="C3905" s="138" t="s">
        <v>12327</v>
      </c>
      <c r="D3905" s="138" t="s">
        <v>12327</v>
      </c>
      <c r="E3905" s="137" t="s">
        <v>8366</v>
      </c>
      <c r="F3905" s="139"/>
      <c r="G3905" s="136">
        <v>13009800</v>
      </c>
      <c r="H3905" s="136">
        <v>3</v>
      </c>
      <c r="J3905" s="136" t="s">
        <v>8367</v>
      </c>
    </row>
    <row r="3906" spans="1:10" s="136" customFormat="1" ht="13.6" x14ac:dyDescent="0.2">
      <c r="A3906" s="136" t="s">
        <v>12190</v>
      </c>
      <c r="B3906" s="147">
        <v>25155</v>
      </c>
      <c r="C3906" s="138" t="s">
        <v>12328</v>
      </c>
      <c r="D3906" s="138" t="s">
        <v>12328</v>
      </c>
      <c r="E3906" s="137" t="s">
        <v>8366</v>
      </c>
      <c r="F3906" s="139"/>
      <c r="G3906" s="136">
        <v>12270510.999999998</v>
      </c>
      <c r="H3906" s="136">
        <v>3</v>
      </c>
      <c r="J3906" s="136" t="s">
        <v>8367</v>
      </c>
    </row>
    <row r="3907" spans="1:10" s="136" customFormat="1" ht="13.6" x14ac:dyDescent="0.2">
      <c r="A3907" s="136" t="s">
        <v>12190</v>
      </c>
      <c r="B3907" s="147">
        <v>25156</v>
      </c>
      <c r="C3907" s="138" t="s">
        <v>12329</v>
      </c>
      <c r="D3907" s="138" t="s">
        <v>12329</v>
      </c>
      <c r="E3907" s="137" t="s">
        <v>8366</v>
      </c>
      <c r="F3907" s="139"/>
      <c r="G3907" s="136">
        <v>135029075</v>
      </c>
      <c r="H3907" s="136">
        <v>3</v>
      </c>
      <c r="J3907" s="136" t="s">
        <v>8367</v>
      </c>
    </row>
    <row r="3908" spans="1:10" s="136" customFormat="1" ht="13.6" x14ac:dyDescent="0.2">
      <c r="A3908" s="136" t="s">
        <v>12190</v>
      </c>
      <c r="B3908" s="147">
        <v>25157</v>
      </c>
      <c r="C3908" s="138" t="s">
        <v>12330</v>
      </c>
      <c r="D3908" s="138" t="s">
        <v>12330</v>
      </c>
      <c r="E3908" s="137" t="s">
        <v>8366</v>
      </c>
      <c r="F3908" s="139"/>
      <c r="G3908" s="136">
        <v>26026103</v>
      </c>
      <c r="H3908" s="136">
        <v>3</v>
      </c>
      <c r="J3908" s="136" t="s">
        <v>8367</v>
      </c>
    </row>
    <row r="3909" spans="1:10" s="136" customFormat="1" ht="13.6" x14ac:dyDescent="0.2">
      <c r="A3909" s="136" t="s">
        <v>12190</v>
      </c>
      <c r="B3909" s="147">
        <v>25158</v>
      </c>
      <c r="C3909" s="138" t="s">
        <v>12331</v>
      </c>
      <c r="D3909" s="138" t="s">
        <v>12331</v>
      </c>
      <c r="E3909" s="137" t="s">
        <v>8366</v>
      </c>
      <c r="F3909" s="139"/>
      <c r="G3909" s="136">
        <v>12362936</v>
      </c>
      <c r="H3909" s="136">
        <v>2</v>
      </c>
      <c r="J3909" s="136" t="s">
        <v>8367</v>
      </c>
    </row>
    <row r="3910" spans="1:10" s="136" customFormat="1" ht="13.6" x14ac:dyDescent="0.2">
      <c r="A3910" s="136" t="s">
        <v>12190</v>
      </c>
      <c r="B3910" s="147">
        <v>25161</v>
      </c>
      <c r="C3910" s="138" t="s">
        <v>12332</v>
      </c>
      <c r="D3910" s="138" t="s">
        <v>12332</v>
      </c>
      <c r="E3910" s="137" t="s">
        <v>8366</v>
      </c>
      <c r="F3910" s="139"/>
      <c r="G3910" s="136">
        <v>166138300.00000003</v>
      </c>
      <c r="H3910" s="136">
        <v>3</v>
      </c>
      <c r="J3910" s="136" t="s">
        <v>8367</v>
      </c>
    </row>
    <row r="3911" spans="1:10" s="136" customFormat="1" ht="13.6" x14ac:dyDescent="0.2">
      <c r="A3911" s="136" t="s">
        <v>12190</v>
      </c>
      <c r="B3911" s="147">
        <v>25163</v>
      </c>
      <c r="C3911" s="138" t="s">
        <v>12333</v>
      </c>
      <c r="D3911" s="138" t="s">
        <v>12333</v>
      </c>
      <c r="E3911" s="137" t="s">
        <v>8366</v>
      </c>
      <c r="F3911" s="139"/>
      <c r="G3911" s="136">
        <v>60630750</v>
      </c>
      <c r="H3911" s="136">
        <v>3</v>
      </c>
      <c r="J3911" s="136" t="s">
        <v>8367</v>
      </c>
    </row>
    <row r="3912" spans="1:10" s="136" customFormat="1" ht="13.6" x14ac:dyDescent="0.2">
      <c r="A3912" s="136" t="s">
        <v>12190</v>
      </c>
      <c r="B3912" s="147">
        <v>25164</v>
      </c>
      <c r="C3912" s="138" t="s">
        <v>12334</v>
      </c>
      <c r="D3912" s="138" t="s">
        <v>12334</v>
      </c>
      <c r="E3912" s="137" t="s">
        <v>8366</v>
      </c>
      <c r="F3912" s="139"/>
      <c r="G3912" s="136">
        <v>25539795</v>
      </c>
      <c r="H3912" s="136">
        <v>3</v>
      </c>
      <c r="J3912" s="136" t="s">
        <v>8367</v>
      </c>
    </row>
    <row r="3913" spans="1:10" s="136" customFormat="1" ht="13.6" x14ac:dyDescent="0.2">
      <c r="A3913" s="136" t="s">
        <v>12190</v>
      </c>
      <c r="B3913" s="147">
        <v>25165</v>
      </c>
      <c r="C3913" s="138" t="s">
        <v>12335</v>
      </c>
      <c r="D3913" s="138" t="s">
        <v>12335</v>
      </c>
      <c r="E3913" s="137" t="s">
        <v>8366</v>
      </c>
      <c r="F3913" s="139"/>
      <c r="G3913" s="136">
        <v>55684399.999999993</v>
      </c>
      <c r="H3913" s="136">
        <v>3</v>
      </c>
      <c r="J3913" s="136" t="s">
        <v>8367</v>
      </c>
    </row>
    <row r="3914" spans="1:10" s="136" customFormat="1" ht="13.6" x14ac:dyDescent="0.2">
      <c r="A3914" s="136" t="s">
        <v>12190</v>
      </c>
      <c r="B3914" s="147">
        <v>25166</v>
      </c>
      <c r="C3914" s="138" t="s">
        <v>12336</v>
      </c>
      <c r="D3914" s="138" t="s">
        <v>12336</v>
      </c>
      <c r="E3914" s="137" t="s">
        <v>8366</v>
      </c>
      <c r="F3914" s="139"/>
      <c r="G3914" s="136">
        <v>90971976</v>
      </c>
      <c r="H3914" s="136">
        <v>3</v>
      </c>
      <c r="J3914" s="136" t="s">
        <v>8367</v>
      </c>
    </row>
    <row r="3915" spans="1:10" s="136" customFormat="1" ht="13.6" x14ac:dyDescent="0.2">
      <c r="A3915" s="136" t="s">
        <v>12190</v>
      </c>
      <c r="B3915" s="147">
        <v>25167</v>
      </c>
      <c r="C3915" s="138" t="s">
        <v>12337</v>
      </c>
      <c r="D3915" s="138" t="s">
        <v>12337</v>
      </c>
      <c r="E3915" s="137" t="s">
        <v>8366</v>
      </c>
      <c r="F3915" s="139"/>
      <c r="G3915" s="136">
        <v>104445208</v>
      </c>
      <c r="H3915" s="136">
        <v>3</v>
      </c>
      <c r="J3915" s="136" t="s">
        <v>8367</v>
      </c>
    </row>
    <row r="3916" spans="1:10" s="136" customFormat="1" ht="13.6" x14ac:dyDescent="0.2">
      <c r="A3916" s="136" t="s">
        <v>12190</v>
      </c>
      <c r="B3916" s="147">
        <v>25168</v>
      </c>
      <c r="C3916" s="138" t="s">
        <v>12338</v>
      </c>
      <c r="D3916" s="138" t="s">
        <v>12338</v>
      </c>
      <c r="E3916" s="137" t="s">
        <v>8366</v>
      </c>
      <c r="F3916" s="139"/>
      <c r="G3916" s="136">
        <v>8858300</v>
      </c>
      <c r="H3916" s="136">
        <v>3</v>
      </c>
      <c r="J3916" s="136" t="s">
        <v>8367</v>
      </c>
    </row>
    <row r="3917" spans="1:10" s="136" customFormat="1" ht="13.6" x14ac:dyDescent="0.2">
      <c r="A3917" s="136" t="s">
        <v>12190</v>
      </c>
      <c r="B3917" s="147">
        <v>25169</v>
      </c>
      <c r="C3917" s="138" t="s">
        <v>12339</v>
      </c>
      <c r="D3917" s="138" t="s">
        <v>12339</v>
      </c>
      <c r="E3917" s="137" t="s">
        <v>8366</v>
      </c>
      <c r="F3917" s="139"/>
      <c r="G3917" s="136">
        <v>61986700</v>
      </c>
      <c r="H3917" s="136">
        <v>3</v>
      </c>
      <c r="J3917" s="136" t="s">
        <v>8367</v>
      </c>
    </row>
    <row r="3918" spans="1:10" s="136" customFormat="1" ht="13.6" x14ac:dyDescent="0.2">
      <c r="A3918" s="136" t="s">
        <v>12190</v>
      </c>
      <c r="B3918" s="147">
        <v>25170</v>
      </c>
      <c r="C3918" s="138" t="s">
        <v>12340</v>
      </c>
      <c r="D3918" s="138" t="s">
        <v>12340</v>
      </c>
      <c r="E3918" s="137" t="s">
        <v>8366</v>
      </c>
      <c r="F3918" s="139"/>
      <c r="G3918" s="136">
        <v>17451964</v>
      </c>
      <c r="H3918" s="136">
        <v>3</v>
      </c>
      <c r="J3918" s="136" t="s">
        <v>8367</v>
      </c>
    </row>
    <row r="3919" spans="1:10" s="136" customFormat="1" ht="13.6" x14ac:dyDescent="0.2">
      <c r="A3919" s="136" t="s">
        <v>12190</v>
      </c>
      <c r="B3919" s="147">
        <v>25171</v>
      </c>
      <c r="C3919" s="138" t="s">
        <v>12341</v>
      </c>
      <c r="D3919" s="138" t="s">
        <v>12341</v>
      </c>
      <c r="E3919" s="137" t="s">
        <v>8366</v>
      </c>
      <c r="F3919" s="139"/>
      <c r="G3919" s="136">
        <v>33383289</v>
      </c>
      <c r="H3919" s="136">
        <v>3</v>
      </c>
      <c r="J3919" s="136" t="s">
        <v>8367</v>
      </c>
    </row>
    <row r="3920" spans="1:10" s="136" customFormat="1" ht="13.6" x14ac:dyDescent="0.2">
      <c r="A3920" s="136" t="s">
        <v>12190</v>
      </c>
      <c r="B3920" s="147">
        <v>25172</v>
      </c>
      <c r="C3920" s="138" t="s">
        <v>12342</v>
      </c>
      <c r="D3920" s="138" t="s">
        <v>12342</v>
      </c>
      <c r="E3920" s="137" t="s">
        <v>8366</v>
      </c>
      <c r="F3920" s="139"/>
      <c r="G3920" s="136">
        <v>31210600</v>
      </c>
      <c r="H3920" s="136">
        <v>3</v>
      </c>
      <c r="J3920" s="136" t="s">
        <v>8367</v>
      </c>
    </row>
    <row r="3921" spans="1:20" s="136" customFormat="1" ht="13.6" x14ac:dyDescent="0.2">
      <c r="A3921" s="136" t="s">
        <v>12190</v>
      </c>
      <c r="B3921" s="147">
        <v>25173</v>
      </c>
      <c r="C3921" s="138" t="s">
        <v>12343</v>
      </c>
      <c r="D3921" s="138" t="s">
        <v>12343</v>
      </c>
      <c r="E3921" s="137" t="s">
        <v>8366</v>
      </c>
      <c r="F3921" s="139"/>
      <c r="G3921" s="136">
        <v>148389684</v>
      </c>
      <c r="H3921" s="136">
        <v>3</v>
      </c>
      <c r="J3921" s="136" t="s">
        <v>8367</v>
      </c>
    </row>
    <row r="3922" spans="1:20" s="136" customFormat="1" ht="13.6" x14ac:dyDescent="0.2">
      <c r="A3922" s="136" t="s">
        <v>12190</v>
      </c>
      <c r="B3922" s="147">
        <v>25174</v>
      </c>
      <c r="C3922" s="138" t="s">
        <v>12344</v>
      </c>
      <c r="D3922" s="138" t="s">
        <v>12344</v>
      </c>
      <c r="E3922" s="137" t="s">
        <v>8366</v>
      </c>
      <c r="F3922" s="139"/>
      <c r="G3922" s="136">
        <v>12354612</v>
      </c>
      <c r="H3922" s="136">
        <v>3</v>
      </c>
      <c r="J3922" s="136" t="s">
        <v>8367</v>
      </c>
    </row>
    <row r="3923" spans="1:20" s="136" customFormat="1" ht="13.6" x14ac:dyDescent="0.2">
      <c r="A3923" s="136" t="s">
        <v>12190</v>
      </c>
      <c r="B3923" s="147">
        <v>25175</v>
      </c>
      <c r="C3923" s="138" t="s">
        <v>12345</v>
      </c>
      <c r="D3923" s="138" t="s">
        <v>12345</v>
      </c>
      <c r="E3923" s="137" t="s">
        <v>8366</v>
      </c>
      <c r="F3923" s="139"/>
      <c r="G3923" s="136">
        <v>6214516</v>
      </c>
      <c r="H3923" s="136">
        <v>3</v>
      </c>
      <c r="J3923" s="136" t="s">
        <v>8367</v>
      </c>
    </row>
    <row r="3924" spans="1:20" s="136" customFormat="1" ht="13.6" x14ac:dyDescent="0.2">
      <c r="A3924" s="136" t="s">
        <v>12190</v>
      </c>
      <c r="B3924" s="147">
        <v>25176</v>
      </c>
      <c r="C3924" s="138" t="s">
        <v>12346</v>
      </c>
      <c r="D3924" s="138" t="s">
        <v>12346</v>
      </c>
      <c r="E3924" s="137" t="s">
        <v>8366</v>
      </c>
      <c r="F3924" s="139"/>
      <c r="G3924" s="136">
        <v>21347600.000000004</v>
      </c>
      <c r="H3924" s="136">
        <v>3</v>
      </c>
      <c r="J3924" s="136" t="s">
        <v>8367</v>
      </c>
    </row>
    <row r="3925" spans="1:20" s="136" customFormat="1" ht="13.6" x14ac:dyDescent="0.2">
      <c r="A3925" s="136" t="s">
        <v>12190</v>
      </c>
      <c r="B3925" s="147">
        <v>25177</v>
      </c>
      <c r="C3925" s="138" t="s">
        <v>12347</v>
      </c>
      <c r="D3925" s="138" t="s">
        <v>12347</v>
      </c>
      <c r="E3925" s="137" t="s">
        <v>8366</v>
      </c>
      <c r="F3925" s="139"/>
      <c r="G3925" s="136">
        <v>28750140</v>
      </c>
      <c r="H3925" s="136">
        <v>3</v>
      </c>
      <c r="J3925" s="136" t="s">
        <v>8367</v>
      </c>
    </row>
    <row r="3926" spans="1:20" s="136" customFormat="1" ht="13.6" x14ac:dyDescent="0.2">
      <c r="A3926" s="136" t="s">
        <v>12190</v>
      </c>
      <c r="B3926" s="147">
        <v>25179</v>
      </c>
      <c r="C3926" s="138" t="s">
        <v>12348</v>
      </c>
      <c r="D3926" s="138" t="s">
        <v>12348</v>
      </c>
      <c r="E3926" s="137" t="s">
        <v>8366</v>
      </c>
      <c r="F3926" s="139"/>
      <c r="G3926" s="136">
        <v>21188734</v>
      </c>
      <c r="H3926" s="136">
        <v>3</v>
      </c>
      <c r="J3926" s="136" t="s">
        <v>8367</v>
      </c>
    </row>
    <row r="3927" spans="1:20" s="136" customFormat="1" ht="13.6" x14ac:dyDescent="0.2">
      <c r="A3927" s="136" t="s">
        <v>12190</v>
      </c>
      <c r="B3927" s="147">
        <v>25180</v>
      </c>
      <c r="C3927" s="138" t="s">
        <v>12349</v>
      </c>
      <c r="D3927" s="138" t="s">
        <v>12349</v>
      </c>
      <c r="E3927" s="137" t="s">
        <v>8366</v>
      </c>
      <c r="F3927" s="139"/>
      <c r="G3927" s="136">
        <v>9829700</v>
      </c>
      <c r="H3927" s="136">
        <v>3</v>
      </c>
      <c r="J3927" s="136" t="s">
        <v>8367</v>
      </c>
    </row>
    <row r="3928" spans="1:20" s="136" customFormat="1" ht="13.6" x14ac:dyDescent="0.2">
      <c r="A3928" s="136" t="s">
        <v>12190</v>
      </c>
      <c r="B3928" s="147">
        <v>25181</v>
      </c>
      <c r="C3928" s="138" t="s">
        <v>12350</v>
      </c>
      <c r="D3928" s="138" t="s">
        <v>12350</v>
      </c>
      <c r="E3928" s="137" t="s">
        <v>8366</v>
      </c>
      <c r="F3928" s="139"/>
      <c r="G3928" s="136">
        <v>17027718</v>
      </c>
      <c r="H3928" s="136">
        <v>3</v>
      </c>
      <c r="J3928" s="136" t="s">
        <v>8367</v>
      </c>
    </row>
    <row r="3929" spans="1:20" s="136" customFormat="1" ht="13.6" x14ac:dyDescent="0.2">
      <c r="A3929" s="136" t="s">
        <v>12190</v>
      </c>
      <c r="B3929" s="147">
        <v>25182</v>
      </c>
      <c r="C3929" s="138" t="s">
        <v>12351</v>
      </c>
      <c r="D3929" s="138" t="s">
        <v>12351</v>
      </c>
      <c r="E3929" s="137" t="s">
        <v>8366</v>
      </c>
      <c r="F3929" s="139"/>
      <c r="G3929" s="136">
        <v>12406117.999999998</v>
      </c>
      <c r="H3929" s="136">
        <v>3</v>
      </c>
      <c r="J3929" s="136" t="s">
        <v>8367</v>
      </c>
      <c r="R3929" s="136" t="s">
        <v>12195</v>
      </c>
      <c r="S3929" s="136" t="s">
        <v>8367</v>
      </c>
      <c r="T3929" s="136" t="s">
        <v>12196</v>
      </c>
    </row>
    <row r="3930" spans="1:20" s="136" customFormat="1" ht="13.6" x14ac:dyDescent="0.2">
      <c r="A3930" s="136" t="s">
        <v>12190</v>
      </c>
      <c r="B3930" s="147">
        <v>25183</v>
      </c>
      <c r="C3930" s="138" t="s">
        <v>12352</v>
      </c>
      <c r="D3930" s="138" t="s">
        <v>12352</v>
      </c>
      <c r="E3930" s="137" t="s">
        <v>8366</v>
      </c>
      <c r="F3930" s="139"/>
      <c r="G3930" s="136">
        <v>62807707</v>
      </c>
      <c r="H3930" s="136">
        <v>3</v>
      </c>
      <c r="J3930" s="136" t="s">
        <v>8367</v>
      </c>
    </row>
    <row r="3931" spans="1:20" s="136" customFormat="1" ht="13.6" x14ac:dyDescent="0.2">
      <c r="A3931" s="136" t="s">
        <v>12190</v>
      </c>
      <c r="B3931" s="147">
        <v>25185</v>
      </c>
      <c r="C3931" s="138" t="s">
        <v>12353</v>
      </c>
      <c r="D3931" s="138" t="s">
        <v>12353</v>
      </c>
      <c r="E3931" s="137" t="s">
        <v>8366</v>
      </c>
      <c r="F3931" s="139"/>
      <c r="G3931" s="136">
        <v>106940220.00000001</v>
      </c>
      <c r="H3931" s="136">
        <v>3</v>
      </c>
      <c r="J3931" s="136" t="s">
        <v>8367</v>
      </c>
    </row>
    <row r="3932" spans="1:20" s="136" customFormat="1" ht="13.6" x14ac:dyDescent="0.2">
      <c r="A3932" s="136" t="s">
        <v>12190</v>
      </c>
      <c r="B3932" s="147">
        <v>25186</v>
      </c>
      <c r="C3932" s="138" t="s">
        <v>12354</v>
      </c>
      <c r="D3932" s="138" t="s">
        <v>12354</v>
      </c>
      <c r="E3932" s="137" t="s">
        <v>8366</v>
      </c>
      <c r="F3932" s="139"/>
      <c r="G3932" s="136">
        <v>47409770</v>
      </c>
      <c r="H3932" s="136">
        <v>3</v>
      </c>
      <c r="J3932" s="136" t="s">
        <v>8367</v>
      </c>
    </row>
    <row r="3933" spans="1:20" s="136" customFormat="1" ht="13.6" x14ac:dyDescent="0.2">
      <c r="A3933" s="136" t="s">
        <v>12190</v>
      </c>
      <c r="B3933" s="147">
        <v>25189</v>
      </c>
      <c r="C3933" s="138" t="s">
        <v>12355</v>
      </c>
      <c r="D3933" s="138" t="s">
        <v>12355</v>
      </c>
      <c r="E3933" s="137" t="s">
        <v>8366</v>
      </c>
      <c r="F3933" s="139"/>
      <c r="G3933" s="136">
        <v>9898594</v>
      </c>
      <c r="H3933" s="136">
        <v>3</v>
      </c>
      <c r="J3933" s="136" t="s">
        <v>8367</v>
      </c>
      <c r="R3933" s="136" t="s">
        <v>12195</v>
      </c>
      <c r="S3933" s="136" t="s">
        <v>8367</v>
      </c>
      <c r="T3933" s="136" t="s">
        <v>12196</v>
      </c>
    </row>
    <row r="3934" spans="1:20" s="136" customFormat="1" ht="13.6" x14ac:dyDescent="0.2">
      <c r="A3934" s="136" t="s">
        <v>12190</v>
      </c>
      <c r="B3934" s="147">
        <v>25190</v>
      </c>
      <c r="C3934" s="138" t="s">
        <v>12356</v>
      </c>
      <c r="D3934" s="138" t="s">
        <v>12356</v>
      </c>
      <c r="E3934" s="137" t="s">
        <v>8366</v>
      </c>
      <c r="F3934" s="139"/>
      <c r="G3934" s="136">
        <v>20719699.999999996</v>
      </c>
      <c r="H3934" s="136">
        <v>3</v>
      </c>
      <c r="J3934" s="136" t="s">
        <v>8367</v>
      </c>
    </row>
    <row r="3935" spans="1:20" s="136" customFormat="1" ht="13.6" x14ac:dyDescent="0.2">
      <c r="A3935" s="136" t="s">
        <v>12190</v>
      </c>
      <c r="B3935" s="147">
        <v>25191</v>
      </c>
      <c r="C3935" s="138" t="s">
        <v>12357</v>
      </c>
      <c r="D3935" s="138" t="s">
        <v>12357</v>
      </c>
      <c r="E3935" s="137" t="s">
        <v>8366</v>
      </c>
      <c r="F3935" s="139"/>
      <c r="G3935" s="136">
        <v>32945700</v>
      </c>
      <c r="H3935" s="136">
        <v>3</v>
      </c>
      <c r="J3935" s="136" t="s">
        <v>8367</v>
      </c>
    </row>
    <row r="3936" spans="1:20" s="136" customFormat="1" ht="13.6" x14ac:dyDescent="0.2">
      <c r="A3936" s="136" t="s">
        <v>12190</v>
      </c>
      <c r="B3936" s="147">
        <v>25192</v>
      </c>
      <c r="C3936" s="138" t="s">
        <v>12358</v>
      </c>
      <c r="D3936" s="138" t="s">
        <v>12358</v>
      </c>
      <c r="E3936" s="137" t="s">
        <v>8366</v>
      </c>
      <c r="F3936" s="139"/>
      <c r="G3936" s="136">
        <v>25157300</v>
      </c>
      <c r="H3936" s="136">
        <v>3</v>
      </c>
      <c r="J3936" s="136" t="s">
        <v>8367</v>
      </c>
    </row>
    <row r="3937" spans="1:10" s="136" customFormat="1" ht="13.6" x14ac:dyDescent="0.2">
      <c r="A3937" s="136" t="s">
        <v>12190</v>
      </c>
      <c r="B3937" s="147">
        <v>25193</v>
      </c>
      <c r="C3937" s="138" t="s">
        <v>12359</v>
      </c>
      <c r="D3937" s="138" t="s">
        <v>12359</v>
      </c>
      <c r="E3937" s="137" t="s">
        <v>8366</v>
      </c>
      <c r="F3937" s="139"/>
      <c r="G3937" s="136">
        <v>4166043.0000000005</v>
      </c>
      <c r="H3937" s="136">
        <v>3</v>
      </c>
      <c r="J3937" s="136" t="s">
        <v>8367</v>
      </c>
    </row>
    <row r="3938" spans="1:10" s="136" customFormat="1" ht="13.6" x14ac:dyDescent="0.2">
      <c r="A3938" s="136" t="s">
        <v>12190</v>
      </c>
      <c r="B3938" s="147">
        <v>25194</v>
      </c>
      <c r="C3938" s="138" t="s">
        <v>12360</v>
      </c>
      <c r="D3938" s="138" t="s">
        <v>12360</v>
      </c>
      <c r="E3938" s="137" t="s">
        <v>8366</v>
      </c>
      <c r="F3938" s="139"/>
      <c r="G3938" s="136">
        <v>18866700</v>
      </c>
      <c r="H3938" s="136">
        <v>3</v>
      </c>
      <c r="J3938" s="136" t="s">
        <v>8367</v>
      </c>
    </row>
    <row r="3939" spans="1:10" s="136" customFormat="1" ht="13.6" x14ac:dyDescent="0.2">
      <c r="A3939" s="136" t="s">
        <v>12190</v>
      </c>
      <c r="B3939" s="147">
        <v>25196</v>
      </c>
      <c r="C3939" s="138" t="s">
        <v>12361</v>
      </c>
      <c r="D3939" s="138" t="s">
        <v>12361</v>
      </c>
      <c r="E3939" s="137" t="s">
        <v>8366</v>
      </c>
      <c r="F3939" s="139"/>
      <c r="G3939" s="136">
        <v>93386387</v>
      </c>
      <c r="H3939" s="136">
        <v>3</v>
      </c>
      <c r="J3939" s="136" t="s">
        <v>8367</v>
      </c>
    </row>
    <row r="3940" spans="1:10" s="136" customFormat="1" ht="13.6" x14ac:dyDescent="0.2">
      <c r="A3940" s="136" t="s">
        <v>12190</v>
      </c>
      <c r="B3940" s="147">
        <v>25197</v>
      </c>
      <c r="C3940" s="138" t="s">
        <v>12362</v>
      </c>
      <c r="D3940" s="138" t="s">
        <v>12362</v>
      </c>
      <c r="E3940" s="137" t="s">
        <v>8366</v>
      </c>
      <c r="F3940" s="139"/>
      <c r="G3940" s="136">
        <v>12319800</v>
      </c>
      <c r="H3940" s="136">
        <v>3</v>
      </c>
      <c r="J3940" s="136" t="s">
        <v>8367</v>
      </c>
    </row>
    <row r="3941" spans="1:10" s="136" customFormat="1" ht="13.6" x14ac:dyDescent="0.2">
      <c r="A3941" s="136" t="s">
        <v>12190</v>
      </c>
      <c r="B3941" s="147">
        <v>25200</v>
      </c>
      <c r="C3941" s="138" t="s">
        <v>12363</v>
      </c>
      <c r="D3941" s="138" t="s">
        <v>12363</v>
      </c>
      <c r="E3941" s="137" t="s">
        <v>8366</v>
      </c>
      <c r="F3941" s="139"/>
      <c r="G3941" s="136">
        <v>41483499</v>
      </c>
      <c r="H3941" s="136">
        <v>3</v>
      </c>
      <c r="J3941" s="136" t="s">
        <v>8367</v>
      </c>
    </row>
    <row r="3942" spans="1:10" s="136" customFormat="1" ht="13.6" x14ac:dyDescent="0.2">
      <c r="A3942" s="136" t="s">
        <v>12190</v>
      </c>
      <c r="B3942" s="147">
        <v>25201</v>
      </c>
      <c r="C3942" s="138" t="s">
        <v>12364</v>
      </c>
      <c r="D3942" s="138" t="s">
        <v>12364</v>
      </c>
      <c r="E3942" s="137" t="s">
        <v>8366</v>
      </c>
      <c r="F3942" s="139"/>
      <c r="G3942" s="136">
        <v>86970490.000000015</v>
      </c>
      <c r="H3942" s="136">
        <v>3</v>
      </c>
      <c r="J3942" s="136" t="s">
        <v>8367</v>
      </c>
    </row>
    <row r="3943" spans="1:10" s="136" customFormat="1" ht="13.6" x14ac:dyDescent="0.2">
      <c r="A3943" s="136" t="s">
        <v>12190</v>
      </c>
      <c r="B3943" s="147">
        <v>25202</v>
      </c>
      <c r="C3943" s="138" t="s">
        <v>12365</v>
      </c>
      <c r="D3943" s="138" t="s">
        <v>12365</v>
      </c>
      <c r="E3943" s="137" t="s">
        <v>8366</v>
      </c>
      <c r="F3943" s="139"/>
      <c r="G3943" s="136">
        <v>34725413</v>
      </c>
      <c r="H3943" s="136">
        <v>3</v>
      </c>
      <c r="J3943" s="136" t="s">
        <v>8367</v>
      </c>
    </row>
    <row r="3944" spans="1:10" s="136" customFormat="1" ht="13.6" x14ac:dyDescent="0.2">
      <c r="A3944" s="136" t="s">
        <v>12190</v>
      </c>
      <c r="B3944" s="147">
        <v>25203</v>
      </c>
      <c r="C3944" s="138" t="s">
        <v>12366</v>
      </c>
      <c r="D3944" s="138" t="s">
        <v>12366</v>
      </c>
      <c r="E3944" s="137" t="s">
        <v>8366</v>
      </c>
      <c r="F3944" s="139"/>
      <c r="G3944" s="136">
        <v>15158411.000000002</v>
      </c>
      <c r="H3944" s="136">
        <v>2</v>
      </c>
      <c r="J3944" s="136" t="s">
        <v>8367</v>
      </c>
    </row>
    <row r="3945" spans="1:10" s="136" customFormat="1" ht="13.6" x14ac:dyDescent="0.2">
      <c r="A3945" s="136" t="s">
        <v>12190</v>
      </c>
      <c r="B3945" s="147">
        <v>25204</v>
      </c>
      <c r="C3945" s="138" t="s">
        <v>12367</v>
      </c>
      <c r="D3945" s="138" t="s">
        <v>12367</v>
      </c>
      <c r="E3945" s="137" t="s">
        <v>8366</v>
      </c>
      <c r="F3945" s="139"/>
      <c r="G3945" s="136">
        <v>85866200.000000015</v>
      </c>
      <c r="H3945" s="136">
        <v>3</v>
      </c>
      <c r="J3945" s="136" t="s">
        <v>8367</v>
      </c>
    </row>
    <row r="3946" spans="1:10" s="136" customFormat="1" ht="13.6" x14ac:dyDescent="0.2">
      <c r="A3946" s="136" t="s">
        <v>12190</v>
      </c>
      <c r="B3946" s="147">
        <v>25205</v>
      </c>
      <c r="C3946" s="138" t="s">
        <v>12368</v>
      </c>
      <c r="D3946" s="138" t="s">
        <v>12368</v>
      </c>
      <c r="E3946" s="137" t="s">
        <v>8366</v>
      </c>
      <c r="F3946" s="139"/>
      <c r="G3946" s="136">
        <v>8157036.0000000009</v>
      </c>
      <c r="H3946" s="136">
        <v>3</v>
      </c>
      <c r="J3946" s="136" t="s">
        <v>8367</v>
      </c>
    </row>
    <row r="3947" spans="1:10" s="136" customFormat="1" ht="13.6" x14ac:dyDescent="0.2">
      <c r="A3947" s="136" t="s">
        <v>12190</v>
      </c>
      <c r="B3947" s="147">
        <v>25206</v>
      </c>
      <c r="C3947" s="138" t="s">
        <v>12369</v>
      </c>
      <c r="D3947" s="138" t="s">
        <v>12369</v>
      </c>
      <c r="E3947" s="137" t="s">
        <v>8366</v>
      </c>
      <c r="F3947" s="139"/>
      <c r="G3947" s="136">
        <v>12613900.000000002</v>
      </c>
      <c r="H3947" s="136">
        <v>3</v>
      </c>
      <c r="J3947" s="136" t="s">
        <v>8367</v>
      </c>
    </row>
    <row r="3948" spans="1:10" s="136" customFormat="1" ht="13.6" x14ac:dyDescent="0.2">
      <c r="A3948" s="136" t="s">
        <v>12190</v>
      </c>
      <c r="B3948" s="147">
        <v>25207</v>
      </c>
      <c r="C3948" s="138" t="s">
        <v>12370</v>
      </c>
      <c r="D3948" s="138" t="s">
        <v>12370</v>
      </c>
      <c r="E3948" s="137" t="s">
        <v>8366</v>
      </c>
      <c r="F3948" s="139"/>
      <c r="G3948" s="136">
        <v>17709100</v>
      </c>
      <c r="H3948" s="136">
        <v>2</v>
      </c>
      <c r="J3948" s="136" t="s">
        <v>8367</v>
      </c>
    </row>
    <row r="3949" spans="1:10" s="136" customFormat="1" ht="13.6" x14ac:dyDescent="0.2">
      <c r="A3949" s="136" t="s">
        <v>12190</v>
      </c>
      <c r="B3949" s="147">
        <v>25208</v>
      </c>
      <c r="C3949" s="138" t="s">
        <v>12371</v>
      </c>
      <c r="D3949" s="138" t="s">
        <v>12371</v>
      </c>
      <c r="E3949" s="137" t="s">
        <v>8366</v>
      </c>
      <c r="F3949" s="139"/>
      <c r="G3949" s="136">
        <v>106104814</v>
      </c>
      <c r="H3949" s="136">
        <v>3</v>
      </c>
      <c r="J3949" s="136" t="s">
        <v>8367</v>
      </c>
    </row>
    <row r="3950" spans="1:10" s="136" customFormat="1" ht="13.6" x14ac:dyDescent="0.2">
      <c r="A3950" s="136" t="s">
        <v>12190</v>
      </c>
      <c r="B3950" s="147">
        <v>25209</v>
      </c>
      <c r="C3950" s="138" t="s">
        <v>12372</v>
      </c>
      <c r="D3950" s="138" t="s">
        <v>12372</v>
      </c>
      <c r="E3950" s="137" t="s">
        <v>8366</v>
      </c>
      <c r="F3950" s="139"/>
      <c r="G3950" s="136">
        <v>105131468</v>
      </c>
      <c r="H3950" s="136">
        <v>3</v>
      </c>
      <c r="J3950" s="136" t="s">
        <v>8367</v>
      </c>
    </row>
    <row r="3951" spans="1:10" s="136" customFormat="1" ht="13.6" x14ac:dyDescent="0.2">
      <c r="A3951" s="136" t="s">
        <v>12190</v>
      </c>
      <c r="B3951" s="147">
        <v>25210</v>
      </c>
      <c r="C3951" s="138" t="s">
        <v>12373</v>
      </c>
      <c r="D3951" s="138" t="s">
        <v>12373</v>
      </c>
      <c r="E3951" s="137" t="s">
        <v>8366</v>
      </c>
      <c r="F3951" s="139"/>
      <c r="G3951" s="136">
        <v>30147199.999999996</v>
      </c>
      <c r="H3951" s="136">
        <v>3</v>
      </c>
      <c r="J3951" s="136" t="s">
        <v>8367</v>
      </c>
    </row>
    <row r="3952" spans="1:10" s="136" customFormat="1" ht="13.6" x14ac:dyDescent="0.2">
      <c r="A3952" s="136" t="s">
        <v>12190</v>
      </c>
      <c r="B3952" s="147">
        <v>25211</v>
      </c>
      <c r="C3952" s="138" t="s">
        <v>12374</v>
      </c>
      <c r="D3952" s="138" t="s">
        <v>12374</v>
      </c>
      <c r="E3952" s="137" t="s">
        <v>8366</v>
      </c>
      <c r="F3952" s="139"/>
      <c r="G3952" s="136">
        <v>8258874</v>
      </c>
      <c r="H3952" s="136">
        <v>3</v>
      </c>
      <c r="J3952" s="136" t="s">
        <v>8367</v>
      </c>
    </row>
    <row r="3953" spans="1:20" s="136" customFormat="1" ht="13.6" x14ac:dyDescent="0.2">
      <c r="A3953" s="136" t="s">
        <v>12190</v>
      </c>
      <c r="B3953" s="147">
        <v>25212</v>
      </c>
      <c r="C3953" s="138" t="s">
        <v>12375</v>
      </c>
      <c r="D3953" s="138" t="s">
        <v>12375</v>
      </c>
      <c r="E3953" s="137" t="s">
        <v>8366</v>
      </c>
      <c r="F3953" s="139"/>
      <c r="G3953" s="136">
        <v>12664434.000000002</v>
      </c>
      <c r="H3953" s="136">
        <v>3</v>
      </c>
      <c r="J3953" s="136" t="s">
        <v>8367</v>
      </c>
    </row>
    <row r="3954" spans="1:20" s="136" customFormat="1" ht="13.6" x14ac:dyDescent="0.2">
      <c r="A3954" s="136" t="s">
        <v>12190</v>
      </c>
      <c r="B3954" s="147">
        <v>25215</v>
      </c>
      <c r="C3954" s="138" t="s">
        <v>12376</v>
      </c>
      <c r="D3954" s="138" t="s">
        <v>12376</v>
      </c>
      <c r="E3954" s="137" t="s">
        <v>8366</v>
      </c>
      <c r="F3954" s="139"/>
      <c r="G3954" s="136">
        <v>27824913</v>
      </c>
      <c r="H3954" s="136">
        <v>3</v>
      </c>
      <c r="J3954" s="136" t="s">
        <v>8367</v>
      </c>
    </row>
    <row r="3955" spans="1:20" s="136" customFormat="1" ht="13.6" x14ac:dyDescent="0.2">
      <c r="A3955" s="136" t="s">
        <v>12190</v>
      </c>
      <c r="B3955" s="147">
        <v>25216</v>
      </c>
      <c r="C3955" s="138" t="s">
        <v>12377</v>
      </c>
      <c r="D3955" s="138" t="s">
        <v>12377</v>
      </c>
      <c r="E3955" s="137" t="s">
        <v>8366</v>
      </c>
      <c r="F3955" s="139"/>
      <c r="G3955" s="136">
        <v>30616300</v>
      </c>
      <c r="H3955" s="136">
        <v>3</v>
      </c>
      <c r="J3955" s="136" t="s">
        <v>8367</v>
      </c>
    </row>
    <row r="3956" spans="1:20" s="136" customFormat="1" ht="13.6" x14ac:dyDescent="0.2">
      <c r="A3956" s="136" t="s">
        <v>12190</v>
      </c>
      <c r="B3956" s="147">
        <v>25217</v>
      </c>
      <c r="C3956" s="138" t="s">
        <v>12378</v>
      </c>
      <c r="D3956" s="138" t="s">
        <v>12378</v>
      </c>
      <c r="E3956" s="137" t="s">
        <v>8366</v>
      </c>
      <c r="F3956" s="139"/>
      <c r="G3956" s="136">
        <v>87964900</v>
      </c>
      <c r="H3956" s="136">
        <v>2</v>
      </c>
      <c r="J3956" s="136" t="s">
        <v>8367</v>
      </c>
    </row>
    <row r="3957" spans="1:20" s="136" customFormat="1" ht="13.6" x14ac:dyDescent="0.2">
      <c r="A3957" s="136" t="s">
        <v>12190</v>
      </c>
      <c r="B3957" s="147">
        <v>25218</v>
      </c>
      <c r="C3957" s="138" t="s">
        <v>12379</v>
      </c>
      <c r="D3957" s="138" t="s">
        <v>12379</v>
      </c>
      <c r="E3957" s="137" t="s">
        <v>8366</v>
      </c>
      <c r="F3957" s="139"/>
      <c r="G3957" s="136">
        <v>13083100</v>
      </c>
      <c r="H3957" s="136">
        <v>3</v>
      </c>
      <c r="J3957" s="136" t="s">
        <v>8367</v>
      </c>
    </row>
    <row r="3958" spans="1:20" s="136" customFormat="1" ht="13.6" x14ac:dyDescent="0.2">
      <c r="A3958" s="136" t="s">
        <v>12190</v>
      </c>
      <c r="B3958" s="147">
        <v>25219</v>
      </c>
      <c r="C3958" s="138" t="s">
        <v>12380</v>
      </c>
      <c r="D3958" s="138" t="s">
        <v>12380</v>
      </c>
      <c r="E3958" s="137" t="s">
        <v>8366</v>
      </c>
      <c r="F3958" s="139"/>
      <c r="G3958" s="136">
        <v>7904500</v>
      </c>
      <c r="H3958" s="136">
        <v>3</v>
      </c>
      <c r="J3958" s="136" t="s">
        <v>8367</v>
      </c>
    </row>
    <row r="3959" spans="1:20" s="136" customFormat="1" ht="13.6" x14ac:dyDescent="0.2">
      <c r="A3959" s="136" t="s">
        <v>12190</v>
      </c>
      <c r="B3959" s="147">
        <v>25220</v>
      </c>
      <c r="C3959" s="138" t="s">
        <v>12381</v>
      </c>
      <c r="D3959" s="138" t="s">
        <v>12381</v>
      </c>
      <c r="E3959" s="137" t="s">
        <v>8366</v>
      </c>
      <c r="F3959" s="139"/>
      <c r="G3959" s="136">
        <v>27575800</v>
      </c>
      <c r="H3959" s="136">
        <v>3</v>
      </c>
      <c r="J3959" s="136" t="s">
        <v>8367</v>
      </c>
    </row>
    <row r="3960" spans="1:20" s="136" customFormat="1" ht="13.6" x14ac:dyDescent="0.2">
      <c r="A3960" s="136" t="s">
        <v>12190</v>
      </c>
      <c r="B3960" s="147">
        <v>25221</v>
      </c>
      <c r="C3960" s="138" t="s">
        <v>12382</v>
      </c>
      <c r="D3960" s="138" t="s">
        <v>12382</v>
      </c>
      <c r="E3960" s="137" t="s">
        <v>8366</v>
      </c>
      <c r="F3960" s="139"/>
      <c r="G3960" s="136">
        <v>8758323</v>
      </c>
      <c r="H3960" s="136">
        <v>3</v>
      </c>
      <c r="J3960" s="136" t="s">
        <v>8367</v>
      </c>
    </row>
    <row r="3961" spans="1:20" s="136" customFormat="1" ht="13.6" x14ac:dyDescent="0.2">
      <c r="A3961" s="136" t="s">
        <v>12190</v>
      </c>
      <c r="B3961" s="147">
        <v>25222</v>
      </c>
      <c r="C3961" s="138" t="s">
        <v>12383</v>
      </c>
      <c r="D3961" s="138" t="s">
        <v>12383</v>
      </c>
      <c r="E3961" s="137" t="s">
        <v>8366</v>
      </c>
      <c r="F3961" s="139"/>
      <c r="G3961" s="136">
        <v>15617300</v>
      </c>
      <c r="H3961" s="136">
        <v>3</v>
      </c>
      <c r="J3961" s="136" t="s">
        <v>8367</v>
      </c>
    </row>
    <row r="3962" spans="1:20" s="136" customFormat="1" ht="13.6" x14ac:dyDescent="0.2">
      <c r="A3962" s="136" t="s">
        <v>12190</v>
      </c>
      <c r="B3962" s="147">
        <v>25223</v>
      </c>
      <c r="C3962" s="138" t="s">
        <v>12384</v>
      </c>
      <c r="D3962" s="138" t="s">
        <v>12384</v>
      </c>
      <c r="E3962" s="137" t="s">
        <v>8366</v>
      </c>
      <c r="F3962" s="139"/>
      <c r="G3962" s="136">
        <v>93293154</v>
      </c>
      <c r="H3962" s="136">
        <v>3</v>
      </c>
      <c r="J3962" s="136" t="s">
        <v>8367</v>
      </c>
    </row>
    <row r="3963" spans="1:20" s="136" customFormat="1" ht="13.6" x14ac:dyDescent="0.2">
      <c r="A3963" s="136" t="s">
        <v>12190</v>
      </c>
      <c r="B3963" s="147">
        <v>25224</v>
      </c>
      <c r="C3963" s="138" t="s">
        <v>12385</v>
      </c>
      <c r="D3963" s="138" t="s">
        <v>12385</v>
      </c>
      <c r="E3963" s="137" t="s">
        <v>8366</v>
      </c>
      <c r="F3963" s="139"/>
      <c r="G3963" s="136">
        <v>13362403</v>
      </c>
      <c r="H3963" s="136">
        <v>3</v>
      </c>
      <c r="J3963" s="136" t="s">
        <v>8367</v>
      </c>
    </row>
    <row r="3964" spans="1:20" s="136" customFormat="1" ht="13.6" x14ac:dyDescent="0.2">
      <c r="A3964" s="136" t="s">
        <v>12190</v>
      </c>
      <c r="B3964" s="147">
        <v>25225</v>
      </c>
      <c r="C3964" s="138" t="s">
        <v>12386</v>
      </c>
      <c r="D3964" s="138" t="s">
        <v>12386</v>
      </c>
      <c r="E3964" s="137" t="s">
        <v>8366</v>
      </c>
      <c r="F3964" s="139"/>
      <c r="G3964" s="136">
        <v>20101200</v>
      </c>
      <c r="H3964" s="136">
        <v>3</v>
      </c>
      <c r="J3964" s="136" t="s">
        <v>8367</v>
      </c>
    </row>
    <row r="3965" spans="1:20" s="136" customFormat="1" ht="13.6" x14ac:dyDescent="0.2">
      <c r="A3965" s="136" t="s">
        <v>12190</v>
      </c>
      <c r="B3965" s="147">
        <v>25226</v>
      </c>
      <c r="C3965" s="138" t="s">
        <v>12387</v>
      </c>
      <c r="D3965" s="138" t="s">
        <v>12387</v>
      </c>
      <c r="E3965" s="137" t="s">
        <v>8366</v>
      </c>
      <c r="F3965" s="139"/>
      <c r="G3965" s="136">
        <v>27759483</v>
      </c>
      <c r="H3965" s="136">
        <v>3</v>
      </c>
      <c r="J3965" s="136" t="s">
        <v>8367</v>
      </c>
    </row>
    <row r="3966" spans="1:20" s="136" customFormat="1" ht="13.6" x14ac:dyDescent="0.2">
      <c r="A3966" s="136" t="s">
        <v>12190</v>
      </c>
      <c r="B3966" s="147">
        <v>25227</v>
      </c>
      <c r="C3966" s="138" t="s">
        <v>12388</v>
      </c>
      <c r="D3966" s="138" t="s">
        <v>12388</v>
      </c>
      <c r="E3966" s="137" t="s">
        <v>8366</v>
      </c>
      <c r="F3966" s="139"/>
      <c r="G3966" s="136">
        <v>165530341</v>
      </c>
      <c r="H3966" s="136">
        <v>3</v>
      </c>
      <c r="J3966" s="136" t="s">
        <v>8367</v>
      </c>
    </row>
    <row r="3967" spans="1:20" s="136" customFormat="1" ht="13.6" x14ac:dyDescent="0.2">
      <c r="A3967" s="136" t="s">
        <v>12190</v>
      </c>
      <c r="B3967" s="147">
        <v>25228</v>
      </c>
      <c r="C3967" s="138" t="s">
        <v>12389</v>
      </c>
      <c r="D3967" s="138" t="s">
        <v>12389</v>
      </c>
      <c r="E3967" s="137" t="s">
        <v>8366</v>
      </c>
      <c r="F3967" s="139"/>
      <c r="G3967" s="136">
        <v>23416830</v>
      </c>
      <c r="H3967" s="136">
        <v>3</v>
      </c>
      <c r="J3967" s="136" t="s">
        <v>8367</v>
      </c>
      <c r="R3967" s="136" t="s">
        <v>12195</v>
      </c>
      <c r="S3967" s="136" t="s">
        <v>8367</v>
      </c>
      <c r="T3967" s="136" t="s">
        <v>12196</v>
      </c>
    </row>
    <row r="3968" spans="1:20" s="136" customFormat="1" ht="13.6" x14ac:dyDescent="0.2">
      <c r="A3968" s="136" t="s">
        <v>12190</v>
      </c>
      <c r="B3968" s="147">
        <v>25230</v>
      </c>
      <c r="C3968" s="138" t="s">
        <v>12390</v>
      </c>
      <c r="D3968" s="138" t="s">
        <v>12390</v>
      </c>
      <c r="E3968" s="137" t="s">
        <v>8366</v>
      </c>
      <c r="F3968" s="139"/>
      <c r="G3968" s="136">
        <v>40744951</v>
      </c>
      <c r="H3968" s="136">
        <v>3</v>
      </c>
      <c r="J3968" s="136" t="s">
        <v>8367</v>
      </c>
    </row>
    <row r="3969" spans="1:20" s="136" customFormat="1" ht="13.6" x14ac:dyDescent="0.2">
      <c r="A3969" s="136" t="s">
        <v>12190</v>
      </c>
      <c r="B3969" s="147">
        <v>25231</v>
      </c>
      <c r="C3969" s="138" t="s">
        <v>12391</v>
      </c>
      <c r="D3969" s="138" t="s">
        <v>12391</v>
      </c>
      <c r="E3969" s="137" t="s">
        <v>8366</v>
      </c>
      <c r="F3969" s="139"/>
      <c r="G3969" s="136">
        <v>10811170</v>
      </c>
      <c r="H3969" s="136">
        <v>3</v>
      </c>
      <c r="J3969" s="136" t="s">
        <v>8367</v>
      </c>
    </row>
    <row r="3970" spans="1:20" s="136" customFormat="1" ht="13.6" x14ac:dyDescent="0.2">
      <c r="A3970" s="136" t="s">
        <v>12190</v>
      </c>
      <c r="B3970" s="147">
        <v>25232</v>
      </c>
      <c r="C3970" s="138" t="s">
        <v>12392</v>
      </c>
      <c r="D3970" s="138" t="s">
        <v>12392</v>
      </c>
      <c r="E3970" s="137" t="s">
        <v>8366</v>
      </c>
      <c r="F3970" s="139"/>
      <c r="G3970" s="136">
        <v>50566446</v>
      </c>
      <c r="H3970" s="136">
        <v>3</v>
      </c>
      <c r="J3970" s="136" t="s">
        <v>8367</v>
      </c>
      <c r="R3970" s="136" t="s">
        <v>12195</v>
      </c>
      <c r="S3970" s="136" t="s">
        <v>8367</v>
      </c>
      <c r="T3970" s="136" t="s">
        <v>12196</v>
      </c>
    </row>
    <row r="3971" spans="1:20" s="136" customFormat="1" ht="13.6" x14ac:dyDescent="0.2">
      <c r="A3971" s="136" t="s">
        <v>12190</v>
      </c>
      <c r="B3971" s="147">
        <v>25233</v>
      </c>
      <c r="C3971" s="138" t="s">
        <v>12393</v>
      </c>
      <c r="D3971" s="138" t="s">
        <v>12393</v>
      </c>
      <c r="E3971" s="137" t="s">
        <v>8366</v>
      </c>
      <c r="F3971" s="139"/>
      <c r="G3971" s="136">
        <v>5805768.0000000009</v>
      </c>
      <c r="H3971" s="136">
        <v>3</v>
      </c>
      <c r="J3971" s="136" t="s">
        <v>8367</v>
      </c>
      <c r="R3971" s="136" t="s">
        <v>12195</v>
      </c>
      <c r="S3971" s="136" t="s">
        <v>8367</v>
      </c>
      <c r="T3971" s="136" t="s">
        <v>12196</v>
      </c>
    </row>
    <row r="3972" spans="1:20" s="136" customFormat="1" ht="13.6" x14ac:dyDescent="0.2">
      <c r="A3972" s="136" t="s">
        <v>12190</v>
      </c>
      <c r="B3972" s="147">
        <v>25234</v>
      </c>
      <c r="C3972" s="138" t="s">
        <v>12394</v>
      </c>
      <c r="D3972" s="138" t="s">
        <v>12394</v>
      </c>
      <c r="E3972" s="137" t="s">
        <v>8366</v>
      </c>
      <c r="F3972" s="139"/>
      <c r="G3972" s="136">
        <v>302468425</v>
      </c>
      <c r="H3972" s="136">
        <v>2</v>
      </c>
      <c r="J3972" s="136" t="s">
        <v>8367</v>
      </c>
    </row>
    <row r="3973" spans="1:20" s="136" customFormat="1" ht="13.6" x14ac:dyDescent="0.2">
      <c r="A3973" s="136" t="s">
        <v>12190</v>
      </c>
      <c r="B3973" s="147">
        <v>25238</v>
      </c>
      <c r="C3973" s="138" t="s">
        <v>12395</v>
      </c>
      <c r="D3973" s="138" t="s">
        <v>12395</v>
      </c>
      <c r="E3973" s="137" t="s">
        <v>8366</v>
      </c>
      <c r="F3973" s="139"/>
      <c r="G3973" s="136">
        <v>34339500</v>
      </c>
      <c r="H3973" s="136">
        <v>3</v>
      </c>
      <c r="J3973" s="136" t="s">
        <v>8367</v>
      </c>
    </row>
    <row r="3974" spans="1:20" s="136" customFormat="1" ht="13.6" x14ac:dyDescent="0.2">
      <c r="A3974" s="136" t="s">
        <v>12190</v>
      </c>
      <c r="B3974" s="147">
        <v>25239</v>
      </c>
      <c r="C3974" s="138" t="s">
        <v>12396</v>
      </c>
      <c r="D3974" s="138" t="s">
        <v>12396</v>
      </c>
      <c r="E3974" s="137" t="s">
        <v>8366</v>
      </c>
      <c r="F3974" s="139"/>
      <c r="G3974" s="136">
        <v>169438828</v>
      </c>
      <c r="H3974" s="136">
        <v>2</v>
      </c>
      <c r="J3974" s="136" t="s">
        <v>8367</v>
      </c>
    </row>
    <row r="3975" spans="1:20" s="136" customFormat="1" ht="13.6" x14ac:dyDescent="0.2">
      <c r="A3975" s="136" t="s">
        <v>12190</v>
      </c>
      <c r="B3975" s="147">
        <v>25240</v>
      </c>
      <c r="C3975" s="138" t="s">
        <v>12397</v>
      </c>
      <c r="D3975" s="138" t="s">
        <v>12397</v>
      </c>
      <c r="E3975" s="137" t="s">
        <v>8366</v>
      </c>
      <c r="F3975" s="139"/>
      <c r="G3975" s="136">
        <v>27106800</v>
      </c>
      <c r="H3975" s="136">
        <v>3</v>
      </c>
      <c r="J3975" s="136" t="s">
        <v>8367</v>
      </c>
    </row>
    <row r="3976" spans="1:20" s="136" customFormat="1" ht="13.6" x14ac:dyDescent="0.2">
      <c r="A3976" s="136" t="s">
        <v>12190</v>
      </c>
      <c r="B3976" s="147">
        <v>25242</v>
      </c>
      <c r="C3976" s="138" t="s">
        <v>12398</v>
      </c>
      <c r="D3976" s="138" t="s">
        <v>12398</v>
      </c>
      <c r="E3976" s="137" t="s">
        <v>8366</v>
      </c>
      <c r="F3976" s="139"/>
      <c r="G3976" s="136">
        <v>35849700</v>
      </c>
      <c r="H3976" s="136">
        <v>3</v>
      </c>
      <c r="J3976" s="136" t="s">
        <v>8367</v>
      </c>
    </row>
    <row r="3977" spans="1:20" s="136" customFormat="1" ht="13.6" x14ac:dyDescent="0.2">
      <c r="A3977" s="136" t="s">
        <v>12190</v>
      </c>
      <c r="B3977" s="147">
        <v>25243</v>
      </c>
      <c r="C3977" s="138" t="s">
        <v>12399</v>
      </c>
      <c r="D3977" s="138" t="s">
        <v>12399</v>
      </c>
      <c r="E3977" s="137" t="s">
        <v>8366</v>
      </c>
      <c r="F3977" s="139"/>
      <c r="G3977" s="136">
        <v>211407800</v>
      </c>
      <c r="H3977" s="136">
        <v>3</v>
      </c>
      <c r="J3977" s="136" t="s">
        <v>8367</v>
      </c>
    </row>
    <row r="3978" spans="1:20" s="136" customFormat="1" ht="13.6" x14ac:dyDescent="0.2">
      <c r="A3978" s="136" t="s">
        <v>12190</v>
      </c>
      <c r="B3978" s="147">
        <v>25244</v>
      </c>
      <c r="C3978" s="138" t="s">
        <v>12400</v>
      </c>
      <c r="D3978" s="138" t="s">
        <v>12400</v>
      </c>
      <c r="E3978" s="137" t="s">
        <v>8366</v>
      </c>
      <c r="F3978" s="139"/>
      <c r="G3978" s="136">
        <v>19674600</v>
      </c>
      <c r="H3978" s="136">
        <v>3</v>
      </c>
      <c r="J3978" s="136" t="s">
        <v>8367</v>
      </c>
    </row>
    <row r="3979" spans="1:20" s="136" customFormat="1" ht="13.6" x14ac:dyDescent="0.2">
      <c r="A3979" s="136" t="s">
        <v>12190</v>
      </c>
      <c r="B3979" s="147">
        <v>25245</v>
      </c>
      <c r="C3979" s="138" t="s">
        <v>12401</v>
      </c>
      <c r="D3979" s="138" t="s">
        <v>12401</v>
      </c>
      <c r="E3979" s="137" t="s">
        <v>8366</v>
      </c>
      <c r="F3979" s="139"/>
      <c r="G3979" s="136">
        <v>58789862.999999993</v>
      </c>
      <c r="H3979" s="136">
        <v>3</v>
      </c>
      <c r="J3979" s="136" t="s">
        <v>8367</v>
      </c>
    </row>
    <row r="3980" spans="1:20" s="136" customFormat="1" ht="13.6" x14ac:dyDescent="0.2">
      <c r="A3980" s="136" t="s">
        <v>12190</v>
      </c>
      <c r="B3980" s="147">
        <v>25247</v>
      </c>
      <c r="C3980" s="138" t="s">
        <v>12402</v>
      </c>
      <c r="D3980" s="138" t="s">
        <v>12402</v>
      </c>
      <c r="E3980" s="137" t="s">
        <v>8366</v>
      </c>
      <c r="F3980" s="139"/>
      <c r="G3980" s="136">
        <v>15380138</v>
      </c>
      <c r="H3980" s="136">
        <v>3</v>
      </c>
      <c r="J3980" s="136" t="s">
        <v>8367</v>
      </c>
    </row>
    <row r="3981" spans="1:20" s="136" customFormat="1" ht="13.6" x14ac:dyDescent="0.2">
      <c r="A3981" s="136" t="s">
        <v>12190</v>
      </c>
      <c r="B3981" s="147">
        <v>25248</v>
      </c>
      <c r="C3981" s="138" t="s">
        <v>12403</v>
      </c>
      <c r="D3981" s="138" t="s">
        <v>12403</v>
      </c>
      <c r="E3981" s="137" t="s">
        <v>8366</v>
      </c>
      <c r="F3981" s="139"/>
      <c r="G3981" s="136">
        <v>13906300.000000002</v>
      </c>
      <c r="H3981" s="136">
        <v>3</v>
      </c>
      <c r="J3981" s="136" t="s">
        <v>8367</v>
      </c>
    </row>
    <row r="3982" spans="1:20" s="136" customFormat="1" ht="13.6" x14ac:dyDescent="0.2">
      <c r="A3982" s="136" t="s">
        <v>12190</v>
      </c>
      <c r="B3982" s="147">
        <v>25249</v>
      </c>
      <c r="C3982" s="138" t="s">
        <v>12404</v>
      </c>
      <c r="D3982" s="138" t="s">
        <v>12404</v>
      </c>
      <c r="E3982" s="137" t="s">
        <v>8366</v>
      </c>
      <c r="F3982" s="139"/>
      <c r="G3982" s="136">
        <v>53502939</v>
      </c>
      <c r="H3982" s="136">
        <v>3</v>
      </c>
      <c r="J3982" s="136" t="s">
        <v>8367</v>
      </c>
    </row>
    <row r="3983" spans="1:20" s="136" customFormat="1" ht="13.6" x14ac:dyDescent="0.2">
      <c r="A3983" s="136" t="s">
        <v>12190</v>
      </c>
      <c r="B3983" s="147">
        <v>25250</v>
      </c>
      <c r="C3983" s="138" t="s">
        <v>12405</v>
      </c>
      <c r="D3983" s="138" t="s">
        <v>12405</v>
      </c>
      <c r="E3983" s="137" t="s">
        <v>8366</v>
      </c>
      <c r="F3983" s="139"/>
      <c r="G3983" s="136">
        <v>104780539.00000001</v>
      </c>
      <c r="H3983" s="136">
        <v>3</v>
      </c>
      <c r="J3983" s="136" t="s">
        <v>8367</v>
      </c>
    </row>
    <row r="3984" spans="1:20" s="136" customFormat="1" ht="13.6" x14ac:dyDescent="0.2">
      <c r="A3984" s="136" t="s">
        <v>12190</v>
      </c>
      <c r="B3984" s="147">
        <v>25251</v>
      </c>
      <c r="C3984" s="138" t="s">
        <v>12406</v>
      </c>
      <c r="D3984" s="138" t="s">
        <v>12406</v>
      </c>
      <c r="E3984" s="137" t="s">
        <v>8366</v>
      </c>
      <c r="F3984" s="139"/>
      <c r="G3984" s="136">
        <v>8489313</v>
      </c>
      <c r="H3984" s="136">
        <v>3</v>
      </c>
      <c r="J3984" s="136" t="s">
        <v>8367</v>
      </c>
      <c r="R3984" s="136" t="s">
        <v>12195</v>
      </c>
      <c r="S3984" s="136" t="s">
        <v>8367</v>
      </c>
      <c r="T3984" s="136" t="s">
        <v>12196</v>
      </c>
    </row>
    <row r="3985" spans="1:20" s="136" customFormat="1" ht="13.6" x14ac:dyDescent="0.2">
      <c r="A3985" s="136" t="s">
        <v>12190</v>
      </c>
      <c r="B3985" s="147">
        <v>25252</v>
      </c>
      <c r="C3985" s="138" t="s">
        <v>12407</v>
      </c>
      <c r="D3985" s="138" t="s">
        <v>12407</v>
      </c>
      <c r="E3985" s="137" t="s">
        <v>8366</v>
      </c>
      <c r="F3985" s="139"/>
      <c r="G3985" s="136">
        <v>18988000</v>
      </c>
      <c r="H3985" s="136">
        <v>3</v>
      </c>
      <c r="J3985" s="136" t="s">
        <v>8367</v>
      </c>
    </row>
    <row r="3986" spans="1:20" s="136" customFormat="1" ht="13.6" x14ac:dyDescent="0.2">
      <c r="A3986" s="136" t="s">
        <v>12190</v>
      </c>
      <c r="B3986" s="147">
        <v>25253</v>
      </c>
      <c r="C3986" s="138" t="s">
        <v>12408</v>
      </c>
      <c r="D3986" s="138" t="s">
        <v>12408</v>
      </c>
      <c r="E3986" s="137" t="s">
        <v>8366</v>
      </c>
      <c r="F3986" s="139"/>
      <c r="G3986" s="136">
        <v>18845100</v>
      </c>
      <c r="H3986" s="136">
        <v>3</v>
      </c>
      <c r="J3986" s="136" t="s">
        <v>8367</v>
      </c>
    </row>
    <row r="3987" spans="1:20" s="136" customFormat="1" ht="13.6" x14ac:dyDescent="0.2">
      <c r="A3987" s="136" t="s">
        <v>12190</v>
      </c>
      <c r="B3987" s="147">
        <v>25254</v>
      </c>
      <c r="C3987" s="138" t="s">
        <v>12409</v>
      </c>
      <c r="D3987" s="138" t="s">
        <v>12409</v>
      </c>
      <c r="E3987" s="137" t="s">
        <v>8366</v>
      </c>
      <c r="F3987" s="139"/>
      <c r="G3987" s="136">
        <v>21390510</v>
      </c>
      <c r="H3987" s="136">
        <v>3</v>
      </c>
      <c r="J3987" s="136" t="s">
        <v>8367</v>
      </c>
      <c r="R3987" s="136" t="s">
        <v>12195</v>
      </c>
      <c r="S3987" s="136" t="s">
        <v>8367</v>
      </c>
      <c r="T3987" s="136" t="s">
        <v>12196</v>
      </c>
    </row>
    <row r="3988" spans="1:20" s="136" customFormat="1" ht="13.6" x14ac:dyDescent="0.2">
      <c r="A3988" s="136" t="s">
        <v>12190</v>
      </c>
      <c r="B3988" s="147">
        <v>25255</v>
      </c>
      <c r="C3988" s="138" t="s">
        <v>12410</v>
      </c>
      <c r="D3988" s="138" t="s">
        <v>12410</v>
      </c>
      <c r="E3988" s="137" t="s">
        <v>8366</v>
      </c>
      <c r="F3988" s="139"/>
      <c r="G3988" s="136">
        <v>37474400</v>
      </c>
      <c r="H3988" s="136">
        <v>3</v>
      </c>
      <c r="J3988" s="136" t="s">
        <v>8367</v>
      </c>
    </row>
    <row r="3989" spans="1:20" s="136" customFormat="1" ht="13.6" x14ac:dyDescent="0.2">
      <c r="A3989" s="136" t="s">
        <v>12190</v>
      </c>
      <c r="B3989" s="147">
        <v>25901</v>
      </c>
      <c r="C3989" s="138" t="s">
        <v>12411</v>
      </c>
      <c r="D3989" s="138" t="s">
        <v>12411</v>
      </c>
      <c r="E3989" s="137" t="s">
        <v>8366</v>
      </c>
      <c r="F3989" s="139"/>
      <c r="G3989" s="136">
        <v>56434821</v>
      </c>
      <c r="H3989" s="136">
        <v>3</v>
      </c>
      <c r="J3989" s="136" t="s">
        <v>8367</v>
      </c>
    </row>
    <row r="3990" spans="1:20" s="136" customFormat="1" ht="13.6" x14ac:dyDescent="0.2">
      <c r="A3990" s="136" t="s">
        <v>12190</v>
      </c>
      <c r="B3990" s="147">
        <v>25902</v>
      </c>
      <c r="C3990" s="138" t="s">
        <v>12412</v>
      </c>
      <c r="D3990" s="138" t="s">
        <v>12412</v>
      </c>
      <c r="E3990" s="137" t="s">
        <v>8366</v>
      </c>
      <c r="F3990" s="139"/>
      <c r="G3990" s="136">
        <v>34833000</v>
      </c>
      <c r="H3990" s="136">
        <v>3</v>
      </c>
      <c r="J3990" s="136" t="s">
        <v>8367</v>
      </c>
    </row>
    <row r="3991" spans="1:20" s="136" customFormat="1" ht="13.6" x14ac:dyDescent="0.2">
      <c r="A3991" s="136" t="s">
        <v>12190</v>
      </c>
      <c r="B3991" s="147">
        <v>25903</v>
      </c>
      <c r="C3991" s="138" t="s">
        <v>12413</v>
      </c>
      <c r="D3991" s="138" t="s">
        <v>12413</v>
      </c>
      <c r="E3991" s="137" t="s">
        <v>8366</v>
      </c>
      <c r="F3991" s="139"/>
      <c r="G3991" s="136">
        <v>108468273.00000001</v>
      </c>
      <c r="H3991" s="136">
        <v>3</v>
      </c>
      <c r="J3991" s="136" t="s">
        <v>8367</v>
      </c>
    </row>
    <row r="3992" spans="1:20" s="136" customFormat="1" ht="13.6" x14ac:dyDescent="0.2">
      <c r="A3992" s="136" t="s">
        <v>12190</v>
      </c>
      <c r="B3992" s="147">
        <v>25904</v>
      </c>
      <c r="C3992" s="138" t="s">
        <v>12414</v>
      </c>
      <c r="D3992" s="138" t="s">
        <v>12414</v>
      </c>
      <c r="E3992" s="137" t="s">
        <v>8366</v>
      </c>
      <c r="F3992" s="139"/>
      <c r="G3992" s="136">
        <v>63004727</v>
      </c>
      <c r="H3992" s="136">
        <v>3</v>
      </c>
      <c r="J3992" s="136" t="s">
        <v>8367</v>
      </c>
    </row>
    <row r="3993" spans="1:20" s="136" customFormat="1" ht="13.6" x14ac:dyDescent="0.2">
      <c r="A3993" s="136" t="s">
        <v>12190</v>
      </c>
      <c r="B3993" s="147">
        <v>25905</v>
      </c>
      <c r="C3993" s="138" t="s">
        <v>12415</v>
      </c>
      <c r="D3993" s="138" t="s">
        <v>12415</v>
      </c>
      <c r="E3993" s="137" t="s">
        <v>8366</v>
      </c>
      <c r="F3993" s="139"/>
      <c r="G3993" s="136">
        <v>54266100</v>
      </c>
      <c r="H3993" s="136">
        <v>3</v>
      </c>
      <c r="J3993" s="136" t="s">
        <v>8367</v>
      </c>
      <c r="R3993" s="136" t="s">
        <v>8372</v>
      </c>
      <c r="S3993" s="136" t="s">
        <v>8367</v>
      </c>
      <c r="T3993" s="136" t="s">
        <v>8373</v>
      </c>
    </row>
    <row r="3994" spans="1:20" s="136" customFormat="1" ht="13.6" x14ac:dyDescent="0.2">
      <c r="A3994" s="136" t="s">
        <v>12190</v>
      </c>
      <c r="B3994" s="147">
        <v>25906</v>
      </c>
      <c r="C3994" s="138" t="s">
        <v>12416</v>
      </c>
      <c r="D3994" s="138" t="s">
        <v>12416</v>
      </c>
      <c r="E3994" s="137" t="s">
        <v>8366</v>
      </c>
      <c r="F3994" s="139"/>
      <c r="G3994" s="136">
        <v>123777086</v>
      </c>
      <c r="H3994" s="136">
        <v>3</v>
      </c>
      <c r="J3994" s="136" t="s">
        <v>8367</v>
      </c>
      <c r="R3994" s="136" t="s">
        <v>8372</v>
      </c>
      <c r="S3994" s="136" t="s">
        <v>8367</v>
      </c>
      <c r="T3994" s="136" t="s">
        <v>8373</v>
      </c>
    </row>
    <row r="3995" spans="1:20" s="136" customFormat="1" ht="13.6" x14ac:dyDescent="0.2">
      <c r="A3995" s="136" t="s">
        <v>12190</v>
      </c>
      <c r="B3995" s="147">
        <v>25907</v>
      </c>
      <c r="C3995" s="138" t="s">
        <v>12417</v>
      </c>
      <c r="D3995" s="138" t="s">
        <v>12417</v>
      </c>
      <c r="E3995" s="137" t="s">
        <v>8366</v>
      </c>
      <c r="F3995" s="139"/>
      <c r="G3995" s="136">
        <v>89167113.000000015</v>
      </c>
      <c r="H3995" s="136">
        <v>3</v>
      </c>
      <c r="J3995" s="136" t="s">
        <v>8367</v>
      </c>
    </row>
    <row r="3996" spans="1:20" s="136" customFormat="1" ht="13.6" x14ac:dyDescent="0.2">
      <c r="A3996" s="136" t="s">
        <v>12190</v>
      </c>
      <c r="B3996" s="147">
        <v>25908</v>
      </c>
      <c r="C3996" s="138" t="s">
        <v>12418</v>
      </c>
      <c r="D3996" s="138" t="s">
        <v>12418</v>
      </c>
      <c r="E3996" s="137" t="s">
        <v>8366</v>
      </c>
      <c r="F3996" s="139"/>
      <c r="G3996" s="136">
        <v>102288617</v>
      </c>
      <c r="H3996" s="136">
        <v>3</v>
      </c>
      <c r="J3996" s="136" t="s">
        <v>8367</v>
      </c>
    </row>
    <row r="3997" spans="1:20" s="136" customFormat="1" ht="13.6" x14ac:dyDescent="0.2">
      <c r="A3997" s="136" t="s">
        <v>12190</v>
      </c>
      <c r="B3997" s="147">
        <v>25909</v>
      </c>
      <c r="C3997" s="138" t="s">
        <v>12419</v>
      </c>
      <c r="D3997" s="138" t="s">
        <v>12419</v>
      </c>
      <c r="E3997" s="137" t="s">
        <v>8366</v>
      </c>
      <c r="F3997" s="139"/>
      <c r="G3997" s="136">
        <v>106242634</v>
      </c>
      <c r="H3997" s="136">
        <v>3</v>
      </c>
      <c r="J3997" s="136" t="s">
        <v>8367</v>
      </c>
    </row>
    <row r="3998" spans="1:20" s="136" customFormat="1" ht="13.6" x14ac:dyDescent="0.2">
      <c r="A3998" s="136" t="s">
        <v>12190</v>
      </c>
      <c r="B3998" s="147">
        <v>25910</v>
      </c>
      <c r="C3998" s="138" t="s">
        <v>12420</v>
      </c>
      <c r="D3998" s="138" t="s">
        <v>12420</v>
      </c>
      <c r="E3998" s="137" t="s">
        <v>8366</v>
      </c>
      <c r="F3998" s="139"/>
      <c r="G3998" s="136">
        <v>68566255</v>
      </c>
      <c r="H3998" s="136">
        <v>3</v>
      </c>
      <c r="J3998" s="136" t="s">
        <v>8367</v>
      </c>
    </row>
    <row r="3999" spans="1:20" s="136" customFormat="1" ht="13.6" x14ac:dyDescent="0.2">
      <c r="A3999" s="136" t="s">
        <v>12190</v>
      </c>
      <c r="B3999" s="147">
        <v>25911</v>
      </c>
      <c r="C3999" s="138" t="s">
        <v>12421</v>
      </c>
      <c r="D3999" s="138" t="s">
        <v>12421</v>
      </c>
      <c r="E3999" s="137" t="s">
        <v>8366</v>
      </c>
      <c r="F3999" s="139"/>
      <c r="G3999" s="136">
        <v>56138614</v>
      </c>
      <c r="H3999" s="136">
        <v>3</v>
      </c>
      <c r="J3999" s="136" t="s">
        <v>8367</v>
      </c>
    </row>
    <row r="4000" spans="1:20" s="136" customFormat="1" ht="13.6" x14ac:dyDescent="0.2">
      <c r="A4000" s="136" t="s">
        <v>12190</v>
      </c>
      <c r="B4000" s="147">
        <v>25912</v>
      </c>
      <c r="C4000" s="138" t="s">
        <v>12422</v>
      </c>
      <c r="D4000" s="138" t="s">
        <v>12422</v>
      </c>
      <c r="E4000" s="137" t="s">
        <v>8366</v>
      </c>
      <c r="F4000" s="139"/>
      <c r="G4000" s="136">
        <v>56242677</v>
      </c>
      <c r="H4000" s="136">
        <v>3</v>
      </c>
      <c r="J4000" s="136" t="s">
        <v>8367</v>
      </c>
    </row>
    <row r="4001" spans="1:10" s="136" customFormat="1" ht="13.6" x14ac:dyDescent="0.2">
      <c r="A4001" s="136" t="s">
        <v>12190</v>
      </c>
      <c r="B4001" s="147">
        <v>25913</v>
      </c>
      <c r="C4001" s="138" t="s">
        <v>12423</v>
      </c>
      <c r="D4001" s="138" t="s">
        <v>12423</v>
      </c>
      <c r="E4001" s="137" t="s">
        <v>8366</v>
      </c>
      <c r="F4001" s="139"/>
      <c r="G4001" s="136">
        <v>12349600</v>
      </c>
      <c r="H4001" s="136">
        <v>3</v>
      </c>
      <c r="J4001" s="136" t="s">
        <v>8367</v>
      </c>
    </row>
    <row r="4002" spans="1:10" s="136" customFormat="1" ht="13.6" x14ac:dyDescent="0.2">
      <c r="A4002" s="136" t="s">
        <v>12424</v>
      </c>
      <c r="B4002" s="147">
        <v>26001</v>
      </c>
      <c r="C4002" s="138" t="s">
        <v>12425</v>
      </c>
      <c r="D4002" s="138" t="s">
        <v>12425</v>
      </c>
      <c r="E4002" s="137" t="s">
        <v>8366</v>
      </c>
      <c r="F4002" s="139"/>
      <c r="G4002" s="136">
        <v>18099082</v>
      </c>
      <c r="H4002" s="136">
        <v>3</v>
      </c>
      <c r="J4002" s="136" t="s">
        <v>8367</v>
      </c>
    </row>
    <row r="4003" spans="1:10" s="136" customFormat="1" ht="13.6" x14ac:dyDescent="0.2">
      <c r="A4003" s="136" t="s">
        <v>12424</v>
      </c>
      <c r="B4003" s="147">
        <v>26002</v>
      </c>
      <c r="C4003" s="138" t="s">
        <v>12426</v>
      </c>
      <c r="D4003" s="138" t="s">
        <v>12426</v>
      </c>
      <c r="E4003" s="137" t="s">
        <v>8366</v>
      </c>
      <c r="F4003" s="139"/>
      <c r="G4003" s="136">
        <v>34862000</v>
      </c>
      <c r="H4003" s="136">
        <v>3</v>
      </c>
      <c r="J4003" s="136" t="s">
        <v>8367</v>
      </c>
    </row>
    <row r="4004" spans="1:10" s="136" customFormat="1" ht="13.6" x14ac:dyDescent="0.2">
      <c r="A4004" s="136" t="s">
        <v>12424</v>
      </c>
      <c r="B4004" s="147">
        <v>26003</v>
      </c>
      <c r="C4004" s="138" t="s">
        <v>12427</v>
      </c>
      <c r="D4004" s="138" t="s">
        <v>12427</v>
      </c>
      <c r="E4004" s="137" t="s">
        <v>8366</v>
      </c>
      <c r="F4004" s="139"/>
      <c r="G4004" s="136">
        <v>54108355</v>
      </c>
      <c r="H4004" s="136">
        <v>3</v>
      </c>
      <c r="J4004" s="136" t="s">
        <v>8367</v>
      </c>
    </row>
    <row r="4005" spans="1:10" s="136" customFormat="1" ht="13.6" x14ac:dyDescent="0.2">
      <c r="A4005" s="136" t="s">
        <v>12424</v>
      </c>
      <c r="B4005" s="147">
        <v>26004</v>
      </c>
      <c r="C4005" s="138" t="s">
        <v>12428</v>
      </c>
      <c r="D4005" s="138" t="s">
        <v>12428</v>
      </c>
      <c r="E4005" s="137" t="s">
        <v>8366</v>
      </c>
      <c r="F4005" s="139"/>
      <c r="G4005" s="136">
        <v>66154241</v>
      </c>
      <c r="H4005" s="136">
        <v>3</v>
      </c>
      <c r="J4005" s="136" t="s">
        <v>8367</v>
      </c>
    </row>
    <row r="4006" spans="1:10" s="136" customFormat="1" ht="13.6" x14ac:dyDescent="0.2">
      <c r="A4006" s="136" t="s">
        <v>12424</v>
      </c>
      <c r="B4006" s="147">
        <v>26005</v>
      </c>
      <c r="C4006" s="138" t="s">
        <v>12429</v>
      </c>
      <c r="D4006" s="138" t="s">
        <v>12429</v>
      </c>
      <c r="E4006" s="137" t="s">
        <v>8366</v>
      </c>
      <c r="F4006" s="139"/>
      <c r="G4006" s="136">
        <v>23034541</v>
      </c>
      <c r="H4006" s="136">
        <v>3</v>
      </c>
      <c r="J4006" s="136" t="s">
        <v>8367</v>
      </c>
    </row>
    <row r="4007" spans="1:10" s="136" customFormat="1" ht="13.6" x14ac:dyDescent="0.2">
      <c r="A4007" s="136" t="s">
        <v>12424</v>
      </c>
      <c r="B4007" s="147">
        <v>26006</v>
      </c>
      <c r="C4007" s="138" t="s">
        <v>12430</v>
      </c>
      <c r="D4007" s="138" t="s">
        <v>12430</v>
      </c>
      <c r="E4007" s="137" t="s">
        <v>8366</v>
      </c>
      <c r="F4007" s="139"/>
      <c r="G4007" s="136">
        <v>20235449</v>
      </c>
      <c r="H4007" s="136">
        <v>3</v>
      </c>
      <c r="J4007" s="136" t="s">
        <v>8367</v>
      </c>
    </row>
    <row r="4008" spans="1:10" s="136" customFormat="1" ht="13.6" x14ac:dyDescent="0.2">
      <c r="A4008" s="136" t="s">
        <v>12424</v>
      </c>
      <c r="B4008" s="147">
        <v>26007</v>
      </c>
      <c r="C4008" s="138" t="s">
        <v>12431</v>
      </c>
      <c r="D4008" s="138" t="s">
        <v>12431</v>
      </c>
      <c r="E4008" s="137" t="s">
        <v>8366</v>
      </c>
      <c r="F4008" s="139"/>
      <c r="G4008" s="136">
        <v>31081300</v>
      </c>
      <c r="H4008" s="136">
        <v>3</v>
      </c>
      <c r="J4008" s="136" t="s">
        <v>8367</v>
      </c>
    </row>
    <row r="4009" spans="1:10" s="136" customFormat="1" ht="13.6" x14ac:dyDescent="0.2">
      <c r="A4009" s="136" t="s">
        <v>12424</v>
      </c>
      <c r="B4009" s="147">
        <v>26008</v>
      </c>
      <c r="C4009" s="138" t="s">
        <v>12432</v>
      </c>
      <c r="D4009" s="138" t="s">
        <v>12432</v>
      </c>
      <c r="E4009" s="137" t="s">
        <v>8366</v>
      </c>
      <c r="F4009" s="139"/>
      <c r="G4009" s="136">
        <v>39083206</v>
      </c>
      <c r="H4009" s="136">
        <v>3</v>
      </c>
      <c r="J4009" s="136" t="s">
        <v>8367</v>
      </c>
    </row>
    <row r="4010" spans="1:10" s="136" customFormat="1" ht="13.6" x14ac:dyDescent="0.2">
      <c r="A4010" s="136" t="s">
        <v>12424</v>
      </c>
      <c r="B4010" s="147">
        <v>26009</v>
      </c>
      <c r="C4010" s="138" t="s">
        <v>12433</v>
      </c>
      <c r="D4010" s="138" t="s">
        <v>12433</v>
      </c>
      <c r="E4010" s="137" t="s">
        <v>8366</v>
      </c>
      <c r="F4010" s="139"/>
      <c r="G4010" s="136">
        <v>17166093</v>
      </c>
      <c r="H4010" s="136">
        <v>3</v>
      </c>
      <c r="J4010" s="136" t="s">
        <v>8367</v>
      </c>
    </row>
    <row r="4011" spans="1:10" s="136" customFormat="1" ht="13.6" x14ac:dyDescent="0.2">
      <c r="A4011" s="136" t="s">
        <v>12424</v>
      </c>
      <c r="B4011" s="147">
        <v>26010</v>
      </c>
      <c r="C4011" s="138" t="s">
        <v>12434</v>
      </c>
      <c r="D4011" s="138" t="s">
        <v>12434</v>
      </c>
      <c r="E4011" s="137" t="s">
        <v>8366</v>
      </c>
      <c r="F4011" s="139"/>
      <c r="G4011" s="136">
        <v>6491888</v>
      </c>
      <c r="H4011" s="136">
        <v>3</v>
      </c>
      <c r="J4011" s="136" t="s">
        <v>8367</v>
      </c>
    </row>
    <row r="4012" spans="1:10" s="136" customFormat="1" ht="13.6" x14ac:dyDescent="0.2">
      <c r="A4012" s="136" t="s">
        <v>12424</v>
      </c>
      <c r="B4012" s="147">
        <v>26011</v>
      </c>
      <c r="C4012" s="138" t="s">
        <v>12435</v>
      </c>
      <c r="D4012" s="138" t="s">
        <v>12435</v>
      </c>
      <c r="E4012" s="137" t="s">
        <v>8366</v>
      </c>
      <c r="F4012" s="139"/>
      <c r="G4012" s="136">
        <v>194118353</v>
      </c>
      <c r="H4012" s="136">
        <v>2</v>
      </c>
      <c r="J4012" s="136" t="s">
        <v>8367</v>
      </c>
    </row>
    <row r="4013" spans="1:10" s="136" customFormat="1" ht="13.6" x14ac:dyDescent="0.2">
      <c r="A4013" s="136" t="s">
        <v>12424</v>
      </c>
      <c r="B4013" s="147">
        <v>26012</v>
      </c>
      <c r="C4013" s="138" t="s">
        <v>12436</v>
      </c>
      <c r="D4013" s="138" t="s">
        <v>12436</v>
      </c>
      <c r="E4013" s="137" t="s">
        <v>8366</v>
      </c>
      <c r="F4013" s="139"/>
      <c r="G4013" s="136">
        <v>28105763</v>
      </c>
      <c r="H4013" s="136">
        <v>3</v>
      </c>
      <c r="J4013" s="136" t="s">
        <v>8367</v>
      </c>
    </row>
    <row r="4014" spans="1:10" s="136" customFormat="1" ht="13.6" x14ac:dyDescent="0.2">
      <c r="A4014" s="136" t="s">
        <v>12424</v>
      </c>
      <c r="B4014" s="147">
        <v>26013</v>
      </c>
      <c r="C4014" s="138" t="s">
        <v>12437</v>
      </c>
      <c r="D4014" s="138" t="s">
        <v>12437</v>
      </c>
      <c r="E4014" s="137" t="s">
        <v>8366</v>
      </c>
      <c r="F4014" s="139"/>
      <c r="G4014" s="136">
        <v>5050872</v>
      </c>
      <c r="H4014" s="136">
        <v>3</v>
      </c>
      <c r="J4014" s="136" t="s">
        <v>8367</v>
      </c>
    </row>
    <row r="4015" spans="1:10" s="136" customFormat="1" ht="13.6" x14ac:dyDescent="0.2">
      <c r="A4015" s="136" t="s">
        <v>12424</v>
      </c>
      <c r="B4015" s="147">
        <v>26014</v>
      </c>
      <c r="C4015" s="138" t="s">
        <v>12438</v>
      </c>
      <c r="D4015" s="138" t="s">
        <v>12438</v>
      </c>
      <c r="E4015" s="137" t="s">
        <v>8366</v>
      </c>
      <c r="F4015" s="139"/>
      <c r="G4015" s="136">
        <v>90908900</v>
      </c>
      <c r="H4015" s="136">
        <v>3</v>
      </c>
      <c r="J4015" s="136" t="s">
        <v>8367</v>
      </c>
    </row>
    <row r="4016" spans="1:10" s="136" customFormat="1" ht="13.6" x14ac:dyDescent="0.2">
      <c r="A4016" s="136" t="s">
        <v>12424</v>
      </c>
      <c r="B4016" s="147">
        <v>26015</v>
      </c>
      <c r="C4016" s="138" t="s">
        <v>12439</v>
      </c>
      <c r="D4016" s="138" t="s">
        <v>12439</v>
      </c>
      <c r="E4016" s="137" t="s">
        <v>8366</v>
      </c>
      <c r="F4016" s="139"/>
      <c r="G4016" s="136">
        <v>8386763</v>
      </c>
      <c r="H4016" s="136">
        <v>3</v>
      </c>
      <c r="J4016" s="136" t="s">
        <v>8367</v>
      </c>
    </row>
    <row r="4017" spans="1:10" s="136" customFormat="1" ht="13.6" x14ac:dyDescent="0.2">
      <c r="A4017" s="136" t="s">
        <v>12424</v>
      </c>
      <c r="B4017" s="147">
        <v>26016</v>
      </c>
      <c r="C4017" s="138" t="s">
        <v>12440</v>
      </c>
      <c r="D4017" s="138" t="s">
        <v>12440</v>
      </c>
      <c r="E4017" s="137" t="s">
        <v>8366</v>
      </c>
      <c r="F4017" s="139"/>
      <c r="G4017" s="136">
        <v>5924093</v>
      </c>
      <c r="H4017" s="136">
        <v>3</v>
      </c>
      <c r="J4017" s="136" t="s">
        <v>8367</v>
      </c>
    </row>
    <row r="4018" spans="1:10" s="136" customFormat="1" ht="13.6" x14ac:dyDescent="0.2">
      <c r="A4018" s="136" t="s">
        <v>12424</v>
      </c>
      <c r="B4018" s="147">
        <v>26017</v>
      </c>
      <c r="C4018" s="138" t="s">
        <v>12441</v>
      </c>
      <c r="D4018" s="138" t="s">
        <v>12441</v>
      </c>
      <c r="E4018" s="137" t="s">
        <v>8366</v>
      </c>
      <c r="F4018" s="139"/>
      <c r="G4018" s="136">
        <v>48334235</v>
      </c>
      <c r="H4018" s="136">
        <v>3</v>
      </c>
      <c r="J4018" s="136" t="s">
        <v>8367</v>
      </c>
    </row>
    <row r="4019" spans="1:10" s="136" customFormat="1" ht="13.6" x14ac:dyDescent="0.2">
      <c r="A4019" s="136" t="s">
        <v>12424</v>
      </c>
      <c r="B4019" s="147">
        <v>26018</v>
      </c>
      <c r="C4019" s="138" t="s">
        <v>12442</v>
      </c>
      <c r="D4019" s="138" t="s">
        <v>12442</v>
      </c>
      <c r="E4019" s="137" t="s">
        <v>8366</v>
      </c>
      <c r="F4019" s="139"/>
      <c r="G4019" s="136">
        <v>85399786</v>
      </c>
      <c r="H4019" s="136">
        <v>2</v>
      </c>
      <c r="J4019" s="136" t="s">
        <v>8367</v>
      </c>
    </row>
    <row r="4020" spans="1:10" s="136" customFormat="1" ht="13.6" x14ac:dyDescent="0.2">
      <c r="A4020" s="136" t="s">
        <v>12424</v>
      </c>
      <c r="B4020" s="147">
        <v>26019</v>
      </c>
      <c r="C4020" s="138" t="s">
        <v>12443</v>
      </c>
      <c r="D4020" s="138" t="s">
        <v>12443</v>
      </c>
      <c r="E4020" s="137" t="s">
        <v>8366</v>
      </c>
      <c r="F4020" s="139"/>
      <c r="G4020" s="136">
        <v>7294299.9999999991</v>
      </c>
      <c r="H4020" s="136">
        <v>3</v>
      </c>
      <c r="J4020" s="136" t="s">
        <v>8367</v>
      </c>
    </row>
    <row r="4021" spans="1:10" s="136" customFormat="1" ht="13.6" x14ac:dyDescent="0.2">
      <c r="A4021" s="136" t="s">
        <v>12424</v>
      </c>
      <c r="B4021" s="147">
        <v>26020</v>
      </c>
      <c r="C4021" s="138" t="s">
        <v>12444</v>
      </c>
      <c r="D4021" s="138" t="s">
        <v>12444</v>
      </c>
      <c r="E4021" s="137" t="s">
        <v>8366</v>
      </c>
      <c r="F4021" s="139"/>
      <c r="G4021" s="136">
        <v>56575395</v>
      </c>
      <c r="H4021" s="136">
        <v>3</v>
      </c>
      <c r="J4021" s="136" t="s">
        <v>8367</v>
      </c>
    </row>
    <row r="4022" spans="1:10" s="136" customFormat="1" ht="13.6" x14ac:dyDescent="0.2">
      <c r="A4022" s="136" t="s">
        <v>12424</v>
      </c>
      <c r="B4022" s="147">
        <v>26021</v>
      </c>
      <c r="C4022" s="138" t="s">
        <v>12445</v>
      </c>
      <c r="D4022" s="138" t="s">
        <v>12445</v>
      </c>
      <c r="E4022" s="137" t="s">
        <v>8366</v>
      </c>
      <c r="F4022" s="139"/>
      <c r="G4022" s="136">
        <v>85283680</v>
      </c>
      <c r="H4022" s="136">
        <v>3</v>
      </c>
      <c r="J4022" s="136" t="s">
        <v>8367</v>
      </c>
    </row>
    <row r="4023" spans="1:10" s="136" customFormat="1" ht="13.6" x14ac:dyDescent="0.2">
      <c r="A4023" s="136" t="s">
        <v>12424</v>
      </c>
      <c r="B4023" s="147">
        <v>26022</v>
      </c>
      <c r="C4023" s="138" t="s">
        <v>12446</v>
      </c>
      <c r="D4023" s="138" t="s">
        <v>12446</v>
      </c>
      <c r="E4023" s="137" t="s">
        <v>8366</v>
      </c>
      <c r="F4023" s="139"/>
      <c r="G4023" s="136">
        <v>11836469</v>
      </c>
      <c r="H4023" s="136">
        <v>3</v>
      </c>
      <c r="J4023" s="136" t="s">
        <v>8367</v>
      </c>
    </row>
    <row r="4024" spans="1:10" s="136" customFormat="1" ht="13.6" x14ac:dyDescent="0.2">
      <c r="A4024" s="136" t="s">
        <v>12424</v>
      </c>
      <c r="B4024" s="147">
        <v>26023</v>
      </c>
      <c r="C4024" s="138" t="s">
        <v>12447</v>
      </c>
      <c r="D4024" s="138" t="s">
        <v>12447</v>
      </c>
      <c r="E4024" s="137" t="s">
        <v>8366</v>
      </c>
      <c r="F4024" s="139"/>
      <c r="G4024" s="136">
        <v>20686472</v>
      </c>
      <c r="H4024" s="136">
        <v>3</v>
      </c>
      <c r="J4024" s="136" t="s">
        <v>8367</v>
      </c>
    </row>
    <row r="4025" spans="1:10" s="136" customFormat="1" ht="13.6" x14ac:dyDescent="0.2">
      <c r="A4025" s="136" t="s">
        <v>12424</v>
      </c>
      <c r="B4025" s="147">
        <v>26024</v>
      </c>
      <c r="C4025" s="138" t="s">
        <v>12448</v>
      </c>
      <c r="D4025" s="138" t="s">
        <v>12448</v>
      </c>
      <c r="E4025" s="137" t="s">
        <v>8366</v>
      </c>
      <c r="F4025" s="139"/>
      <c r="G4025" s="136">
        <v>29589571</v>
      </c>
      <c r="H4025" s="136">
        <v>3</v>
      </c>
      <c r="J4025" s="136" t="s">
        <v>8367</v>
      </c>
    </row>
    <row r="4026" spans="1:10" s="136" customFormat="1" ht="13.6" x14ac:dyDescent="0.2">
      <c r="A4026" s="136" t="s">
        <v>12424</v>
      </c>
      <c r="B4026" s="147">
        <v>26025</v>
      </c>
      <c r="C4026" s="138" t="s">
        <v>12449</v>
      </c>
      <c r="D4026" s="138" t="s">
        <v>12449</v>
      </c>
      <c r="E4026" s="137" t="s">
        <v>8366</v>
      </c>
      <c r="F4026" s="139"/>
      <c r="G4026" s="136">
        <v>9234900</v>
      </c>
      <c r="H4026" s="136">
        <v>3</v>
      </c>
      <c r="J4026" s="136" t="s">
        <v>8367</v>
      </c>
    </row>
    <row r="4027" spans="1:10" s="136" customFormat="1" ht="13.6" x14ac:dyDescent="0.2">
      <c r="A4027" s="136" t="s">
        <v>12424</v>
      </c>
      <c r="B4027" s="147">
        <v>26026</v>
      </c>
      <c r="C4027" s="138" t="s">
        <v>12450</v>
      </c>
      <c r="D4027" s="138" t="s">
        <v>12450</v>
      </c>
      <c r="E4027" s="137" t="s">
        <v>8366</v>
      </c>
      <c r="F4027" s="139"/>
      <c r="G4027" s="136">
        <v>17591544</v>
      </c>
      <c r="H4027" s="136">
        <v>3</v>
      </c>
      <c r="J4027" s="136" t="s">
        <v>8367</v>
      </c>
    </row>
    <row r="4028" spans="1:10" s="136" customFormat="1" ht="13.6" x14ac:dyDescent="0.2">
      <c r="A4028" s="136" t="s">
        <v>12424</v>
      </c>
      <c r="B4028" s="147">
        <v>26027</v>
      </c>
      <c r="C4028" s="138" t="s">
        <v>12451</v>
      </c>
      <c r="D4028" s="138" t="s">
        <v>12451</v>
      </c>
      <c r="E4028" s="137" t="s">
        <v>8366</v>
      </c>
      <c r="F4028" s="139"/>
      <c r="G4028" s="136">
        <v>15272945</v>
      </c>
      <c r="H4028" s="136">
        <v>3</v>
      </c>
      <c r="J4028" s="136" t="s">
        <v>8367</v>
      </c>
    </row>
    <row r="4029" spans="1:10" s="136" customFormat="1" ht="13.6" x14ac:dyDescent="0.2">
      <c r="A4029" s="136" t="s">
        <v>12424</v>
      </c>
      <c r="B4029" s="147">
        <v>26028</v>
      </c>
      <c r="C4029" s="138" t="s">
        <v>12452</v>
      </c>
      <c r="D4029" s="138" t="s">
        <v>12452</v>
      </c>
      <c r="E4029" s="137" t="s">
        <v>8366</v>
      </c>
      <c r="F4029" s="139"/>
      <c r="G4029" s="136">
        <v>27091081</v>
      </c>
      <c r="H4029" s="136">
        <v>3</v>
      </c>
      <c r="J4029" s="136" t="s">
        <v>8367</v>
      </c>
    </row>
    <row r="4030" spans="1:10" s="136" customFormat="1" ht="13.6" x14ac:dyDescent="0.2">
      <c r="A4030" s="136" t="s">
        <v>12424</v>
      </c>
      <c r="B4030" s="147">
        <v>26029</v>
      </c>
      <c r="C4030" s="138" t="s">
        <v>12453</v>
      </c>
      <c r="D4030" s="138" t="s">
        <v>12453</v>
      </c>
      <c r="E4030" s="137" t="s">
        <v>8366</v>
      </c>
      <c r="F4030" s="139"/>
      <c r="G4030" s="136">
        <v>9704084</v>
      </c>
      <c r="H4030" s="136">
        <v>3</v>
      </c>
      <c r="J4030" s="136" t="s">
        <v>8367</v>
      </c>
    </row>
    <row r="4031" spans="1:10" s="136" customFormat="1" ht="13.6" x14ac:dyDescent="0.2">
      <c r="A4031" s="136" t="s">
        <v>12424</v>
      </c>
      <c r="B4031" s="147">
        <v>26030</v>
      </c>
      <c r="C4031" s="138" t="s">
        <v>12454</v>
      </c>
      <c r="D4031" s="138" t="s">
        <v>12454</v>
      </c>
      <c r="E4031" s="137" t="s">
        <v>8366</v>
      </c>
      <c r="F4031" s="139"/>
      <c r="G4031" s="136">
        <v>4619383</v>
      </c>
      <c r="H4031" s="136">
        <v>3</v>
      </c>
      <c r="J4031" s="136" t="s">
        <v>8367</v>
      </c>
    </row>
    <row r="4032" spans="1:10" s="136" customFormat="1" ht="13.6" x14ac:dyDescent="0.2">
      <c r="A4032" s="136" t="s">
        <v>12424</v>
      </c>
      <c r="B4032" s="147">
        <v>26031</v>
      </c>
      <c r="C4032" s="138" t="s">
        <v>12455</v>
      </c>
      <c r="D4032" s="138" t="s">
        <v>12455</v>
      </c>
      <c r="E4032" s="137" t="s">
        <v>8366</v>
      </c>
      <c r="F4032" s="139"/>
      <c r="G4032" s="136">
        <v>4662270</v>
      </c>
      <c r="H4032" s="136">
        <v>3</v>
      </c>
      <c r="J4032" s="136" t="s">
        <v>8367</v>
      </c>
    </row>
    <row r="4033" spans="1:20" s="136" customFormat="1" ht="13.6" x14ac:dyDescent="0.2">
      <c r="A4033" s="136" t="s">
        <v>12424</v>
      </c>
      <c r="B4033" s="147">
        <v>26032</v>
      </c>
      <c r="C4033" s="138" t="s">
        <v>12456</v>
      </c>
      <c r="D4033" s="138" t="s">
        <v>12456</v>
      </c>
      <c r="E4033" s="137" t="s">
        <v>8366</v>
      </c>
      <c r="F4033" s="139"/>
      <c r="G4033" s="136">
        <v>46147012.000000007</v>
      </c>
      <c r="H4033" s="136">
        <v>3</v>
      </c>
      <c r="J4033" s="136" t="s">
        <v>8367</v>
      </c>
    </row>
    <row r="4034" spans="1:20" s="136" customFormat="1" ht="13.6" x14ac:dyDescent="0.2">
      <c r="A4034" s="136" t="s">
        <v>12424</v>
      </c>
      <c r="B4034" s="147">
        <v>26033</v>
      </c>
      <c r="C4034" s="138" t="s">
        <v>12457</v>
      </c>
      <c r="D4034" s="138" t="s">
        <v>12457</v>
      </c>
      <c r="E4034" s="137" t="s">
        <v>8366</v>
      </c>
      <c r="F4034" s="139"/>
      <c r="G4034" s="136">
        <v>2437681</v>
      </c>
      <c r="H4034" s="136">
        <v>3</v>
      </c>
      <c r="J4034" s="136" t="s">
        <v>8367</v>
      </c>
    </row>
    <row r="4035" spans="1:20" s="136" customFormat="1" ht="13.6" x14ac:dyDescent="0.2">
      <c r="A4035" s="136" t="s">
        <v>12424</v>
      </c>
      <c r="B4035" s="147">
        <v>26034</v>
      </c>
      <c r="C4035" s="138" t="s">
        <v>12458</v>
      </c>
      <c r="D4035" s="138" t="s">
        <v>12458</v>
      </c>
      <c r="E4035" s="137" t="s">
        <v>8366</v>
      </c>
      <c r="F4035" s="139"/>
      <c r="G4035" s="136">
        <v>37717157</v>
      </c>
      <c r="H4035" s="136">
        <v>3</v>
      </c>
      <c r="J4035" s="136" t="s">
        <v>8367</v>
      </c>
    </row>
    <row r="4036" spans="1:20" s="136" customFormat="1" ht="13.6" x14ac:dyDescent="0.2">
      <c r="A4036" s="136" t="s">
        <v>12424</v>
      </c>
      <c r="B4036" s="147">
        <v>26035</v>
      </c>
      <c r="C4036" s="138" t="s">
        <v>12459</v>
      </c>
      <c r="D4036" s="138" t="s">
        <v>12459</v>
      </c>
      <c r="E4036" s="137" t="s">
        <v>8366</v>
      </c>
      <c r="F4036" s="139"/>
      <c r="G4036" s="136">
        <v>12011425.999999998</v>
      </c>
      <c r="H4036" s="136">
        <v>3</v>
      </c>
      <c r="J4036" s="136" t="s">
        <v>8367</v>
      </c>
    </row>
    <row r="4037" spans="1:20" s="136" customFormat="1" ht="13.6" x14ac:dyDescent="0.2">
      <c r="A4037" s="136" t="s">
        <v>12424</v>
      </c>
      <c r="B4037" s="147">
        <v>26036</v>
      </c>
      <c r="C4037" s="138" t="s">
        <v>12460</v>
      </c>
      <c r="D4037" s="138" t="s">
        <v>12460</v>
      </c>
      <c r="E4037" s="137" t="s">
        <v>8366</v>
      </c>
      <c r="F4037" s="139"/>
      <c r="G4037" s="136">
        <v>93569200</v>
      </c>
      <c r="H4037" s="136">
        <v>2</v>
      </c>
      <c r="J4037" s="136" t="s">
        <v>8367</v>
      </c>
    </row>
    <row r="4038" spans="1:20" s="136" customFormat="1" ht="13.6" x14ac:dyDescent="0.2">
      <c r="A4038" s="136" t="s">
        <v>12424</v>
      </c>
      <c r="B4038" s="147">
        <v>26037</v>
      </c>
      <c r="C4038" s="138" t="s">
        <v>12461</v>
      </c>
      <c r="D4038" s="138" t="s">
        <v>12461</v>
      </c>
      <c r="E4038" s="137" t="s">
        <v>8366</v>
      </c>
      <c r="F4038" s="139"/>
      <c r="G4038" s="136">
        <v>20447993</v>
      </c>
      <c r="H4038" s="136">
        <v>3</v>
      </c>
      <c r="J4038" s="136" t="s">
        <v>8367</v>
      </c>
    </row>
    <row r="4039" spans="1:20" s="136" customFormat="1" ht="13.6" x14ac:dyDescent="0.2">
      <c r="A4039" s="136" t="s">
        <v>12424</v>
      </c>
      <c r="B4039" s="147">
        <v>26038</v>
      </c>
      <c r="C4039" s="138" t="s">
        <v>12462</v>
      </c>
      <c r="D4039" s="138" t="s">
        <v>12462</v>
      </c>
      <c r="E4039" s="137" t="s">
        <v>8366</v>
      </c>
      <c r="F4039" s="139"/>
      <c r="G4039" s="136">
        <v>54438519</v>
      </c>
      <c r="H4039" s="136">
        <v>3</v>
      </c>
      <c r="J4039" s="136" t="s">
        <v>8367</v>
      </c>
    </row>
    <row r="4040" spans="1:20" s="136" customFormat="1" ht="13.6" x14ac:dyDescent="0.2">
      <c r="A4040" s="136" t="s">
        <v>12424</v>
      </c>
      <c r="B4040" s="147">
        <v>26039</v>
      </c>
      <c r="C4040" s="138" t="s">
        <v>12463</v>
      </c>
      <c r="D4040" s="138" t="s">
        <v>12463</v>
      </c>
      <c r="E4040" s="137" t="s">
        <v>8366</v>
      </c>
      <c r="F4040" s="139"/>
      <c r="G4040" s="136">
        <v>3603818.9999999995</v>
      </c>
      <c r="H4040" s="136">
        <v>3</v>
      </c>
      <c r="J4040" s="136" t="s">
        <v>8367</v>
      </c>
    </row>
    <row r="4041" spans="1:20" s="136" customFormat="1" ht="13.6" x14ac:dyDescent="0.2">
      <c r="A4041" s="136" t="s">
        <v>12424</v>
      </c>
      <c r="B4041" s="147">
        <v>26040</v>
      </c>
      <c r="C4041" s="138" t="s">
        <v>12464</v>
      </c>
      <c r="D4041" s="138" t="s">
        <v>12464</v>
      </c>
      <c r="E4041" s="137" t="s">
        <v>8366</v>
      </c>
      <c r="F4041" s="139"/>
      <c r="G4041" s="136">
        <v>9717658</v>
      </c>
      <c r="H4041" s="136">
        <v>3</v>
      </c>
      <c r="J4041" s="136" t="s">
        <v>8367</v>
      </c>
    </row>
    <row r="4042" spans="1:20" s="136" customFormat="1" ht="13.6" x14ac:dyDescent="0.2">
      <c r="A4042" s="136" t="s">
        <v>12424</v>
      </c>
      <c r="B4042" s="147">
        <v>26041</v>
      </c>
      <c r="C4042" s="138" t="s">
        <v>12465</v>
      </c>
      <c r="D4042" s="138" t="s">
        <v>12465</v>
      </c>
      <c r="E4042" s="137" t="s">
        <v>8366</v>
      </c>
      <c r="F4042" s="139"/>
      <c r="G4042" s="136">
        <v>3982592</v>
      </c>
      <c r="H4042" s="136">
        <v>3</v>
      </c>
      <c r="J4042" s="136" t="s">
        <v>8367</v>
      </c>
    </row>
    <row r="4043" spans="1:20" s="136" customFormat="1" ht="13.6" x14ac:dyDescent="0.2">
      <c r="A4043" s="136" t="s">
        <v>12424</v>
      </c>
      <c r="B4043" s="147">
        <v>26042</v>
      </c>
      <c r="C4043" s="138" t="s">
        <v>12466</v>
      </c>
      <c r="D4043" s="138" t="s">
        <v>12466</v>
      </c>
      <c r="E4043" s="137" t="s">
        <v>8366</v>
      </c>
      <c r="F4043" s="139"/>
      <c r="G4043" s="136">
        <v>8133800</v>
      </c>
      <c r="H4043" s="136">
        <v>3</v>
      </c>
      <c r="J4043" s="136" t="s">
        <v>8367</v>
      </c>
    </row>
    <row r="4044" spans="1:20" s="136" customFormat="1" ht="13.6" x14ac:dyDescent="0.2">
      <c r="A4044" s="136" t="s">
        <v>12424</v>
      </c>
      <c r="B4044" s="147">
        <v>26043</v>
      </c>
      <c r="C4044" s="138" t="s">
        <v>12467</v>
      </c>
      <c r="D4044" s="138" t="s">
        <v>12467</v>
      </c>
      <c r="E4044" s="137" t="s">
        <v>8366</v>
      </c>
      <c r="F4044" s="139"/>
      <c r="G4044" s="136">
        <v>10936400.000000002</v>
      </c>
      <c r="H4044" s="136">
        <v>3</v>
      </c>
      <c r="J4044" s="136" t="s">
        <v>8367</v>
      </c>
    </row>
    <row r="4045" spans="1:20" s="136" customFormat="1" ht="13.6" x14ac:dyDescent="0.2">
      <c r="A4045" s="136" t="s">
        <v>12424</v>
      </c>
      <c r="B4045" s="147">
        <v>26044</v>
      </c>
      <c r="C4045" s="138" t="s">
        <v>12468</v>
      </c>
      <c r="D4045" s="138" t="s">
        <v>12468</v>
      </c>
      <c r="E4045" s="137" t="s">
        <v>8366</v>
      </c>
      <c r="F4045" s="139"/>
      <c r="G4045" s="136">
        <v>20752422</v>
      </c>
      <c r="H4045" s="136">
        <v>3</v>
      </c>
      <c r="J4045" s="136" t="s">
        <v>8367</v>
      </c>
    </row>
    <row r="4046" spans="1:20" s="136" customFormat="1" ht="13.6" x14ac:dyDescent="0.2">
      <c r="A4046" s="136" t="s">
        <v>12424</v>
      </c>
      <c r="B4046" s="147">
        <v>26045</v>
      </c>
      <c r="C4046" s="138" t="s">
        <v>12469</v>
      </c>
      <c r="D4046" s="138" t="s">
        <v>12469</v>
      </c>
      <c r="E4046" s="137" t="s">
        <v>8366</v>
      </c>
      <c r="F4046" s="139"/>
      <c r="G4046" s="136">
        <v>12434060</v>
      </c>
      <c r="H4046" s="136">
        <v>3</v>
      </c>
      <c r="J4046" s="136" t="s">
        <v>8367</v>
      </c>
    </row>
    <row r="4047" spans="1:20" s="136" customFormat="1" ht="13.6" x14ac:dyDescent="0.2">
      <c r="A4047" s="136" t="s">
        <v>12424</v>
      </c>
      <c r="B4047" s="147">
        <v>26046</v>
      </c>
      <c r="C4047" s="138" t="s">
        <v>12470</v>
      </c>
      <c r="D4047" s="138" t="s">
        <v>12470</v>
      </c>
      <c r="E4047" s="137" t="s">
        <v>8366</v>
      </c>
      <c r="F4047" s="139"/>
      <c r="G4047" s="136">
        <v>31763727</v>
      </c>
      <c r="H4047" s="136">
        <v>3</v>
      </c>
      <c r="J4047" s="136" t="s">
        <v>8367</v>
      </c>
      <c r="R4047" s="136" t="s">
        <v>8372</v>
      </c>
      <c r="S4047" s="136" t="s">
        <v>8367</v>
      </c>
      <c r="T4047" s="136" t="s">
        <v>8373</v>
      </c>
    </row>
    <row r="4048" spans="1:20" s="136" customFormat="1" ht="13.6" x14ac:dyDescent="0.2">
      <c r="A4048" s="136" t="s">
        <v>12424</v>
      </c>
      <c r="B4048" s="147">
        <v>26047</v>
      </c>
      <c r="C4048" s="138" t="s">
        <v>12471</v>
      </c>
      <c r="D4048" s="138" t="s">
        <v>12471</v>
      </c>
      <c r="E4048" s="137" t="s">
        <v>8366</v>
      </c>
      <c r="F4048" s="139"/>
      <c r="G4048" s="136">
        <v>152580000</v>
      </c>
      <c r="H4048" s="136">
        <v>3</v>
      </c>
      <c r="J4048" s="136" t="s">
        <v>8367</v>
      </c>
    </row>
    <row r="4049" spans="1:10" s="136" customFormat="1" ht="13.6" x14ac:dyDescent="0.2">
      <c r="A4049" s="136" t="s">
        <v>12424</v>
      </c>
      <c r="B4049" s="147">
        <v>26048</v>
      </c>
      <c r="C4049" s="138" t="s">
        <v>12472</v>
      </c>
      <c r="D4049" s="138" t="s">
        <v>12472</v>
      </c>
      <c r="E4049" s="137" t="s">
        <v>8366</v>
      </c>
      <c r="F4049" s="139"/>
      <c r="G4049" s="136">
        <v>15796428</v>
      </c>
      <c r="H4049" s="136">
        <v>3</v>
      </c>
      <c r="J4049" s="136" t="s">
        <v>8367</v>
      </c>
    </row>
    <row r="4050" spans="1:10" s="136" customFormat="1" ht="13.6" x14ac:dyDescent="0.2">
      <c r="A4050" s="136" t="s">
        <v>12424</v>
      </c>
      <c r="B4050" s="147">
        <v>26049</v>
      </c>
      <c r="C4050" s="138" t="s">
        <v>12473</v>
      </c>
      <c r="D4050" s="138" t="s">
        <v>12473</v>
      </c>
      <c r="E4050" s="137" t="s">
        <v>8366</v>
      </c>
      <c r="F4050" s="139"/>
      <c r="G4050" s="136">
        <v>9759682</v>
      </c>
      <c r="H4050" s="136">
        <v>3</v>
      </c>
      <c r="J4050" s="136" t="s">
        <v>8367</v>
      </c>
    </row>
    <row r="4051" spans="1:10" s="136" customFormat="1" ht="13.6" x14ac:dyDescent="0.2">
      <c r="A4051" s="136" t="s">
        <v>12424</v>
      </c>
      <c r="B4051" s="147">
        <v>26050</v>
      </c>
      <c r="C4051" s="138" t="s">
        <v>12474</v>
      </c>
      <c r="D4051" s="138" t="s">
        <v>12474</v>
      </c>
      <c r="E4051" s="137" t="s">
        <v>8366</v>
      </c>
      <c r="F4051" s="139"/>
      <c r="G4051" s="136">
        <v>12145164</v>
      </c>
      <c r="H4051" s="136">
        <v>3</v>
      </c>
      <c r="J4051" s="136" t="s">
        <v>8367</v>
      </c>
    </row>
    <row r="4052" spans="1:10" s="136" customFormat="1" ht="13.6" x14ac:dyDescent="0.2">
      <c r="A4052" s="136" t="s">
        <v>12424</v>
      </c>
      <c r="B4052" s="147">
        <v>26051</v>
      </c>
      <c r="C4052" s="138" t="s">
        <v>12475</v>
      </c>
      <c r="D4052" s="138" t="s">
        <v>12475</v>
      </c>
      <c r="E4052" s="137" t="s">
        <v>8366</v>
      </c>
      <c r="F4052" s="139"/>
      <c r="G4052" s="136">
        <v>19658804</v>
      </c>
      <c r="H4052" s="136">
        <v>3</v>
      </c>
      <c r="J4052" s="136" t="s">
        <v>8367</v>
      </c>
    </row>
    <row r="4053" spans="1:10" s="136" customFormat="1" ht="13.6" x14ac:dyDescent="0.2">
      <c r="A4053" s="136" t="s">
        <v>12424</v>
      </c>
      <c r="B4053" s="147">
        <v>26052</v>
      </c>
      <c r="C4053" s="138" t="s">
        <v>12476</v>
      </c>
      <c r="D4053" s="138" t="s">
        <v>12476</v>
      </c>
      <c r="E4053" s="137" t="s">
        <v>8366</v>
      </c>
      <c r="F4053" s="139"/>
      <c r="G4053" s="136">
        <v>4596574</v>
      </c>
      <c r="H4053" s="136">
        <v>3</v>
      </c>
      <c r="J4053" s="136" t="s">
        <v>8367</v>
      </c>
    </row>
    <row r="4054" spans="1:10" s="136" customFormat="1" ht="13.6" x14ac:dyDescent="0.2">
      <c r="A4054" s="136" t="s">
        <v>12424</v>
      </c>
      <c r="B4054" s="147">
        <v>26053</v>
      </c>
      <c r="C4054" s="138" t="s">
        <v>12477</v>
      </c>
      <c r="D4054" s="138" t="s">
        <v>12477</v>
      </c>
      <c r="E4054" s="137" t="s">
        <v>8366</v>
      </c>
      <c r="F4054" s="139"/>
      <c r="G4054" s="136">
        <v>8196077</v>
      </c>
      <c r="H4054" s="136">
        <v>3</v>
      </c>
      <c r="J4054" s="136" t="s">
        <v>8367</v>
      </c>
    </row>
    <row r="4055" spans="1:10" s="136" customFormat="1" ht="13.6" x14ac:dyDescent="0.2">
      <c r="A4055" s="136" t="s">
        <v>12424</v>
      </c>
      <c r="B4055" s="147">
        <v>26054</v>
      </c>
      <c r="C4055" s="138" t="s">
        <v>12478</v>
      </c>
      <c r="D4055" s="138" t="s">
        <v>12478</v>
      </c>
      <c r="E4055" s="137" t="s">
        <v>8366</v>
      </c>
      <c r="F4055" s="139"/>
      <c r="G4055" s="136">
        <v>80537132</v>
      </c>
      <c r="H4055" s="136">
        <v>3</v>
      </c>
      <c r="J4055" s="136" t="s">
        <v>8367</v>
      </c>
    </row>
    <row r="4056" spans="1:10" s="136" customFormat="1" ht="13.6" x14ac:dyDescent="0.2">
      <c r="A4056" s="136" t="s">
        <v>12424</v>
      </c>
      <c r="B4056" s="147">
        <v>26055</v>
      </c>
      <c r="C4056" s="138" t="s">
        <v>12479</v>
      </c>
      <c r="D4056" s="138" t="s">
        <v>12479</v>
      </c>
      <c r="E4056" s="137" t="s">
        <v>8366</v>
      </c>
      <c r="F4056" s="139"/>
      <c r="G4056" s="136">
        <v>8414936</v>
      </c>
      <c r="H4056" s="136">
        <v>3</v>
      </c>
      <c r="J4056" s="136" t="s">
        <v>8367</v>
      </c>
    </row>
    <row r="4057" spans="1:10" s="136" customFormat="1" ht="13.6" x14ac:dyDescent="0.2">
      <c r="A4057" s="136" t="s">
        <v>12424</v>
      </c>
      <c r="B4057" s="147">
        <v>26056</v>
      </c>
      <c r="C4057" s="138" t="s">
        <v>12480</v>
      </c>
      <c r="D4057" s="138" t="s">
        <v>12480</v>
      </c>
      <c r="E4057" s="137" t="s">
        <v>8366</v>
      </c>
      <c r="F4057" s="139"/>
      <c r="G4057" s="136">
        <v>19187300</v>
      </c>
      <c r="H4057" s="136">
        <v>3</v>
      </c>
      <c r="J4057" s="136" t="s">
        <v>8367</v>
      </c>
    </row>
    <row r="4058" spans="1:10" s="136" customFormat="1" ht="13.6" x14ac:dyDescent="0.2">
      <c r="A4058" s="136" t="s">
        <v>12424</v>
      </c>
      <c r="B4058" s="147">
        <v>26057</v>
      </c>
      <c r="C4058" s="138" t="s">
        <v>12481</v>
      </c>
      <c r="D4058" s="138" t="s">
        <v>12481</v>
      </c>
      <c r="E4058" s="137" t="s">
        <v>8366</v>
      </c>
      <c r="F4058" s="139"/>
      <c r="G4058" s="136">
        <v>11292568.000000002</v>
      </c>
      <c r="H4058" s="136">
        <v>3</v>
      </c>
      <c r="J4058" s="136" t="s">
        <v>8367</v>
      </c>
    </row>
    <row r="4059" spans="1:10" s="136" customFormat="1" ht="13.6" x14ac:dyDescent="0.2">
      <c r="A4059" s="136" t="s">
        <v>12424</v>
      </c>
      <c r="B4059" s="147">
        <v>26058</v>
      </c>
      <c r="C4059" s="138" t="s">
        <v>12482</v>
      </c>
      <c r="D4059" s="138" t="s">
        <v>12482</v>
      </c>
      <c r="E4059" s="137" t="s">
        <v>8366</v>
      </c>
      <c r="F4059" s="139"/>
      <c r="G4059" s="136">
        <v>69685776</v>
      </c>
      <c r="H4059" s="136">
        <v>3</v>
      </c>
      <c r="J4059" s="136" t="s">
        <v>8367</v>
      </c>
    </row>
    <row r="4060" spans="1:10" s="136" customFormat="1" ht="13.6" x14ac:dyDescent="0.2">
      <c r="A4060" s="136" t="s">
        <v>12424</v>
      </c>
      <c r="B4060" s="147">
        <v>26059</v>
      </c>
      <c r="C4060" s="138" t="s">
        <v>12483</v>
      </c>
      <c r="D4060" s="138" t="s">
        <v>12483</v>
      </c>
      <c r="E4060" s="137" t="s">
        <v>8366</v>
      </c>
      <c r="F4060" s="139"/>
      <c r="G4060" s="136">
        <v>21031257.999999996</v>
      </c>
      <c r="H4060" s="136">
        <v>3</v>
      </c>
      <c r="J4060" s="136" t="s">
        <v>8367</v>
      </c>
    </row>
    <row r="4061" spans="1:10" s="136" customFormat="1" ht="13.6" x14ac:dyDescent="0.2">
      <c r="A4061" s="136" t="s">
        <v>12424</v>
      </c>
      <c r="B4061" s="147">
        <v>26060</v>
      </c>
      <c r="C4061" s="138" t="s">
        <v>12484</v>
      </c>
      <c r="D4061" s="138" t="s">
        <v>12484</v>
      </c>
      <c r="E4061" s="137" t="s">
        <v>8366</v>
      </c>
      <c r="F4061" s="139"/>
      <c r="G4061" s="136">
        <v>16143010.999999998</v>
      </c>
      <c r="H4061" s="136">
        <v>3</v>
      </c>
      <c r="J4061" s="136" t="s">
        <v>8367</v>
      </c>
    </row>
    <row r="4062" spans="1:10" s="136" customFormat="1" ht="13.6" x14ac:dyDescent="0.2">
      <c r="A4062" s="136" t="s">
        <v>12424</v>
      </c>
      <c r="B4062" s="147">
        <v>26061</v>
      </c>
      <c r="C4062" s="138" t="s">
        <v>12485</v>
      </c>
      <c r="D4062" s="138" t="s">
        <v>12485</v>
      </c>
      <c r="E4062" s="137" t="s">
        <v>8366</v>
      </c>
      <c r="F4062" s="139"/>
      <c r="G4062" s="136">
        <v>142849993</v>
      </c>
      <c r="H4062" s="136">
        <v>3</v>
      </c>
      <c r="J4062" s="136" t="s">
        <v>8367</v>
      </c>
    </row>
    <row r="4063" spans="1:10" s="136" customFormat="1" ht="13.6" x14ac:dyDescent="0.2">
      <c r="A4063" s="136" t="s">
        <v>12424</v>
      </c>
      <c r="B4063" s="147">
        <v>26062</v>
      </c>
      <c r="C4063" s="138" t="s">
        <v>12486</v>
      </c>
      <c r="D4063" s="138" t="s">
        <v>12486</v>
      </c>
      <c r="E4063" s="137" t="s">
        <v>8366</v>
      </c>
      <c r="F4063" s="139"/>
      <c r="G4063" s="136">
        <v>22721344</v>
      </c>
      <c r="H4063" s="136">
        <v>3</v>
      </c>
      <c r="J4063" s="136" t="s">
        <v>8367</v>
      </c>
    </row>
    <row r="4064" spans="1:10" s="136" customFormat="1" ht="13.6" x14ac:dyDescent="0.2">
      <c r="A4064" s="136" t="s">
        <v>12424</v>
      </c>
      <c r="B4064" s="147">
        <v>26063</v>
      </c>
      <c r="C4064" s="138" t="s">
        <v>12487</v>
      </c>
      <c r="D4064" s="138" t="s">
        <v>12487</v>
      </c>
      <c r="E4064" s="137" t="s">
        <v>8366</v>
      </c>
      <c r="F4064" s="139"/>
      <c r="G4064" s="136">
        <v>16999494</v>
      </c>
      <c r="H4064" s="136">
        <v>3</v>
      </c>
      <c r="J4064" s="136" t="s">
        <v>8367</v>
      </c>
    </row>
    <row r="4065" spans="1:20" s="136" customFormat="1" ht="13.6" x14ac:dyDescent="0.2">
      <c r="A4065" s="136" t="s">
        <v>12424</v>
      </c>
      <c r="B4065" s="147">
        <v>26064</v>
      </c>
      <c r="C4065" s="138" t="s">
        <v>12488</v>
      </c>
      <c r="D4065" s="138" t="s">
        <v>12488</v>
      </c>
      <c r="E4065" s="137" t="s">
        <v>8366</v>
      </c>
      <c r="F4065" s="139"/>
      <c r="G4065" s="136">
        <v>34273258</v>
      </c>
      <c r="H4065" s="136">
        <v>3</v>
      </c>
      <c r="J4065" s="136" t="s">
        <v>8367</v>
      </c>
      <c r="R4065" s="136" t="s">
        <v>8372</v>
      </c>
      <c r="S4065" s="136" t="s">
        <v>8367</v>
      </c>
      <c r="T4065" s="136" t="s">
        <v>8373</v>
      </c>
    </row>
    <row r="4066" spans="1:20" s="136" customFormat="1" ht="13.6" x14ac:dyDescent="0.2">
      <c r="A4066" s="136" t="s">
        <v>12424</v>
      </c>
      <c r="B4066" s="147">
        <v>26065</v>
      </c>
      <c r="C4066" s="138" t="s">
        <v>12489</v>
      </c>
      <c r="D4066" s="138" t="s">
        <v>12489</v>
      </c>
      <c r="E4066" s="137" t="s">
        <v>8366</v>
      </c>
      <c r="F4066" s="139"/>
      <c r="G4066" s="136">
        <v>15436681.000000002</v>
      </c>
      <c r="H4066" s="136">
        <v>3</v>
      </c>
      <c r="J4066" s="136" t="s">
        <v>8367</v>
      </c>
    </row>
    <row r="4067" spans="1:20" s="136" customFormat="1" ht="13.6" x14ac:dyDescent="0.2">
      <c r="A4067" s="136" t="s">
        <v>12424</v>
      </c>
      <c r="B4067" s="147">
        <v>26066</v>
      </c>
      <c r="C4067" s="138" t="s">
        <v>12490</v>
      </c>
      <c r="D4067" s="138" t="s">
        <v>12490</v>
      </c>
      <c r="E4067" s="137" t="s">
        <v>8366</v>
      </c>
      <c r="F4067" s="139"/>
      <c r="G4067" s="136">
        <v>9744919</v>
      </c>
      <c r="H4067" s="136">
        <v>3</v>
      </c>
      <c r="J4067" s="136" t="s">
        <v>8367</v>
      </c>
    </row>
    <row r="4068" spans="1:20" s="136" customFormat="1" ht="13.6" x14ac:dyDescent="0.2">
      <c r="A4068" s="136" t="s">
        <v>12424</v>
      </c>
      <c r="B4068" s="147">
        <v>26067</v>
      </c>
      <c r="C4068" s="138" t="s">
        <v>12491</v>
      </c>
      <c r="D4068" s="138" t="s">
        <v>12491</v>
      </c>
      <c r="E4068" s="137" t="s">
        <v>8366</v>
      </c>
      <c r="F4068" s="139"/>
      <c r="G4068" s="136">
        <v>11170465</v>
      </c>
      <c r="H4068" s="136">
        <v>3</v>
      </c>
      <c r="J4068" s="136" t="s">
        <v>8367</v>
      </c>
    </row>
    <row r="4069" spans="1:20" s="136" customFormat="1" ht="13.6" x14ac:dyDescent="0.2">
      <c r="A4069" s="136" t="s">
        <v>12424</v>
      </c>
      <c r="B4069" s="147">
        <v>26068</v>
      </c>
      <c r="C4069" s="138" t="s">
        <v>12492</v>
      </c>
      <c r="D4069" s="138" t="s">
        <v>12492</v>
      </c>
      <c r="E4069" s="137" t="s">
        <v>8366</v>
      </c>
      <c r="F4069" s="139"/>
      <c r="G4069" s="136">
        <v>4002494</v>
      </c>
      <c r="H4069" s="136">
        <v>3</v>
      </c>
      <c r="J4069" s="136" t="s">
        <v>8367</v>
      </c>
    </row>
    <row r="4070" spans="1:20" s="136" customFormat="1" ht="13.6" x14ac:dyDescent="0.2">
      <c r="A4070" s="136" t="s">
        <v>12424</v>
      </c>
      <c r="B4070" s="147">
        <v>26069</v>
      </c>
      <c r="C4070" s="138" t="s">
        <v>12493</v>
      </c>
      <c r="D4070" s="138" t="s">
        <v>12493</v>
      </c>
      <c r="E4070" s="137" t="s">
        <v>8366</v>
      </c>
      <c r="F4070" s="139"/>
      <c r="G4070" s="136">
        <v>31013448</v>
      </c>
      <c r="H4070" s="136">
        <v>3</v>
      </c>
      <c r="J4070" s="136" t="s">
        <v>8367</v>
      </c>
    </row>
    <row r="4071" spans="1:20" s="136" customFormat="1" ht="13.6" x14ac:dyDescent="0.2">
      <c r="A4071" s="136" t="s">
        <v>12424</v>
      </c>
      <c r="B4071" s="147">
        <v>26070</v>
      </c>
      <c r="C4071" s="138" t="s">
        <v>12494</v>
      </c>
      <c r="D4071" s="138" t="s">
        <v>12494</v>
      </c>
      <c r="E4071" s="137" t="s">
        <v>8366</v>
      </c>
      <c r="F4071" s="139"/>
      <c r="G4071" s="136">
        <v>31002666</v>
      </c>
      <c r="H4071" s="136">
        <v>3</v>
      </c>
      <c r="J4071" s="136" t="s">
        <v>8367</v>
      </c>
    </row>
    <row r="4072" spans="1:20" s="136" customFormat="1" ht="13.6" x14ac:dyDescent="0.2">
      <c r="A4072" s="136" t="s">
        <v>12424</v>
      </c>
      <c r="B4072" s="147">
        <v>26071</v>
      </c>
      <c r="C4072" s="138" t="s">
        <v>12495</v>
      </c>
      <c r="D4072" s="138" t="s">
        <v>12495</v>
      </c>
      <c r="E4072" s="137" t="s">
        <v>8366</v>
      </c>
      <c r="F4072" s="139"/>
      <c r="G4072" s="136">
        <v>40533013</v>
      </c>
      <c r="H4072" s="136">
        <v>2</v>
      </c>
      <c r="J4072" s="136" t="s">
        <v>8367</v>
      </c>
    </row>
    <row r="4073" spans="1:20" s="136" customFormat="1" ht="13.6" x14ac:dyDescent="0.2">
      <c r="A4073" s="136" t="s">
        <v>12424</v>
      </c>
      <c r="B4073" s="147">
        <v>26072</v>
      </c>
      <c r="C4073" s="138" t="s">
        <v>12496</v>
      </c>
      <c r="D4073" s="138" t="s">
        <v>12496</v>
      </c>
      <c r="E4073" s="137" t="s">
        <v>8366</v>
      </c>
      <c r="F4073" s="139"/>
      <c r="G4073" s="136">
        <v>17213165</v>
      </c>
      <c r="H4073" s="136">
        <v>3</v>
      </c>
      <c r="J4073" s="136" t="s">
        <v>8367</v>
      </c>
    </row>
    <row r="4074" spans="1:20" s="136" customFormat="1" ht="13.6" x14ac:dyDescent="0.2">
      <c r="A4074" s="136" t="s">
        <v>12424</v>
      </c>
      <c r="B4074" s="147">
        <v>26073</v>
      </c>
      <c r="C4074" s="138" t="s">
        <v>12497</v>
      </c>
      <c r="D4074" s="138" t="s">
        <v>12497</v>
      </c>
      <c r="E4074" s="137" t="s">
        <v>8366</v>
      </c>
      <c r="F4074" s="139"/>
      <c r="G4074" s="136">
        <v>10876892</v>
      </c>
      <c r="H4074" s="136">
        <v>3</v>
      </c>
      <c r="J4074" s="136" t="s">
        <v>8367</v>
      </c>
    </row>
    <row r="4075" spans="1:20" s="136" customFormat="1" ht="13.6" x14ac:dyDescent="0.2">
      <c r="A4075" s="136" t="s">
        <v>12424</v>
      </c>
      <c r="B4075" s="147">
        <v>26074</v>
      </c>
      <c r="C4075" s="138" t="s">
        <v>12498</v>
      </c>
      <c r="D4075" s="138" t="s">
        <v>12498</v>
      </c>
      <c r="E4075" s="137" t="s">
        <v>8366</v>
      </c>
      <c r="F4075" s="139"/>
      <c r="G4075" s="136">
        <v>14140746</v>
      </c>
      <c r="H4075" s="136">
        <v>3</v>
      </c>
      <c r="J4075" s="136" t="s">
        <v>8367</v>
      </c>
    </row>
    <row r="4076" spans="1:20" s="136" customFormat="1" ht="13.6" x14ac:dyDescent="0.2">
      <c r="A4076" s="136" t="s">
        <v>12424</v>
      </c>
      <c r="B4076" s="147">
        <v>26075</v>
      </c>
      <c r="C4076" s="138" t="s">
        <v>12499</v>
      </c>
      <c r="D4076" s="138" t="s">
        <v>12499</v>
      </c>
      <c r="E4076" s="137" t="s">
        <v>8366</v>
      </c>
      <c r="F4076" s="139"/>
      <c r="G4076" s="136">
        <v>15856561.999999998</v>
      </c>
      <c r="H4076" s="136">
        <v>3</v>
      </c>
      <c r="J4076" s="136" t="s">
        <v>8367</v>
      </c>
    </row>
    <row r="4077" spans="1:20" s="136" customFormat="1" ht="13.6" x14ac:dyDescent="0.2">
      <c r="A4077" s="136" t="s">
        <v>12424</v>
      </c>
      <c r="B4077" s="147">
        <v>26076</v>
      </c>
      <c r="C4077" s="138" t="s">
        <v>12500</v>
      </c>
      <c r="D4077" s="138" t="s">
        <v>12500</v>
      </c>
      <c r="E4077" s="137" t="s">
        <v>8366</v>
      </c>
      <c r="F4077" s="139"/>
      <c r="G4077" s="136">
        <v>7443876</v>
      </c>
      <c r="H4077" s="136">
        <v>3</v>
      </c>
      <c r="J4077" s="136" t="s">
        <v>8367</v>
      </c>
    </row>
    <row r="4078" spans="1:20" s="136" customFormat="1" ht="13.6" x14ac:dyDescent="0.2">
      <c r="A4078" s="136" t="s">
        <v>12424</v>
      </c>
      <c r="B4078" s="147">
        <v>26077</v>
      </c>
      <c r="C4078" s="138" t="s">
        <v>12501</v>
      </c>
      <c r="D4078" s="138" t="s">
        <v>12501</v>
      </c>
      <c r="E4078" s="137" t="s">
        <v>8366</v>
      </c>
      <c r="F4078" s="139"/>
      <c r="G4078" s="136">
        <v>11901476</v>
      </c>
      <c r="H4078" s="136">
        <v>3</v>
      </c>
      <c r="J4078" s="136" t="s">
        <v>8367</v>
      </c>
    </row>
    <row r="4079" spans="1:20" s="136" customFormat="1" ht="13.6" x14ac:dyDescent="0.2">
      <c r="A4079" s="136" t="s">
        <v>12424</v>
      </c>
      <c r="B4079" s="147">
        <v>26078</v>
      </c>
      <c r="C4079" s="138" t="s">
        <v>12502</v>
      </c>
      <c r="D4079" s="138" t="s">
        <v>12502</v>
      </c>
      <c r="E4079" s="137" t="s">
        <v>8366</v>
      </c>
      <c r="F4079" s="139"/>
      <c r="G4079" s="136">
        <v>7403489</v>
      </c>
      <c r="H4079" s="136">
        <v>3</v>
      </c>
      <c r="J4079" s="136" t="s">
        <v>8367</v>
      </c>
    </row>
    <row r="4080" spans="1:20" s="136" customFormat="1" ht="13.6" x14ac:dyDescent="0.2">
      <c r="A4080" s="136" t="s">
        <v>12424</v>
      </c>
      <c r="B4080" s="147">
        <v>26079</v>
      </c>
      <c r="C4080" s="138" t="s">
        <v>12503</v>
      </c>
      <c r="D4080" s="138" t="s">
        <v>12503</v>
      </c>
      <c r="E4080" s="137" t="s">
        <v>8366</v>
      </c>
      <c r="F4080" s="139"/>
      <c r="G4080" s="136">
        <v>21482750</v>
      </c>
      <c r="H4080" s="136">
        <v>3</v>
      </c>
      <c r="J4080" s="136" t="s">
        <v>8367</v>
      </c>
    </row>
    <row r="4081" spans="1:20" s="136" customFormat="1" ht="13.6" x14ac:dyDescent="0.2">
      <c r="A4081" s="136" t="s">
        <v>12424</v>
      </c>
      <c r="B4081" s="147">
        <v>26080</v>
      </c>
      <c r="C4081" s="138" t="s">
        <v>12504</v>
      </c>
      <c r="D4081" s="138" t="s">
        <v>12504</v>
      </c>
      <c r="E4081" s="137" t="s">
        <v>8366</v>
      </c>
      <c r="F4081" s="139"/>
      <c r="G4081" s="136">
        <v>54249466</v>
      </c>
      <c r="H4081" s="136">
        <v>3</v>
      </c>
      <c r="J4081" s="136" t="s">
        <v>8367</v>
      </c>
    </row>
    <row r="4082" spans="1:20" s="136" customFormat="1" ht="13.6" x14ac:dyDescent="0.2">
      <c r="A4082" s="136" t="s">
        <v>12424</v>
      </c>
      <c r="B4082" s="147">
        <v>26081</v>
      </c>
      <c r="C4082" s="138" t="s">
        <v>12505</v>
      </c>
      <c r="D4082" s="138" t="s">
        <v>12505</v>
      </c>
      <c r="E4082" s="137" t="s">
        <v>8366</v>
      </c>
      <c r="F4082" s="139"/>
      <c r="G4082" s="136">
        <v>8425264</v>
      </c>
      <c r="H4082" s="136">
        <v>3</v>
      </c>
      <c r="J4082" s="136" t="s">
        <v>8367</v>
      </c>
    </row>
    <row r="4083" spans="1:20" s="136" customFormat="1" ht="13.6" x14ac:dyDescent="0.2">
      <c r="A4083" s="136" t="s">
        <v>12424</v>
      </c>
      <c r="B4083" s="147">
        <v>26082</v>
      </c>
      <c r="C4083" s="138" t="s">
        <v>12506</v>
      </c>
      <c r="D4083" s="138" t="s">
        <v>12506</v>
      </c>
      <c r="E4083" s="137" t="s">
        <v>8366</v>
      </c>
      <c r="F4083" s="139"/>
      <c r="G4083" s="136">
        <v>41599894.000000007</v>
      </c>
      <c r="H4083" s="136">
        <v>3</v>
      </c>
      <c r="J4083" s="136" t="s">
        <v>8367</v>
      </c>
    </row>
    <row r="4084" spans="1:20" s="136" customFormat="1" ht="13.6" x14ac:dyDescent="0.2">
      <c r="A4084" s="136" t="s">
        <v>12424</v>
      </c>
      <c r="B4084" s="147">
        <v>26083</v>
      </c>
      <c r="C4084" s="138" t="s">
        <v>12507</v>
      </c>
      <c r="D4084" s="138" t="s">
        <v>12507</v>
      </c>
      <c r="E4084" s="137" t="s">
        <v>8366</v>
      </c>
      <c r="F4084" s="139"/>
      <c r="G4084" s="136">
        <v>34297252</v>
      </c>
      <c r="H4084" s="136">
        <v>3</v>
      </c>
      <c r="J4084" s="136" t="s">
        <v>8367</v>
      </c>
    </row>
    <row r="4085" spans="1:20" s="136" customFormat="1" ht="13.6" x14ac:dyDescent="0.2">
      <c r="A4085" s="136" t="s">
        <v>12424</v>
      </c>
      <c r="B4085" s="147">
        <v>26084</v>
      </c>
      <c r="C4085" s="138" t="s">
        <v>12508</v>
      </c>
      <c r="D4085" s="138" t="s">
        <v>12508</v>
      </c>
      <c r="E4085" s="137" t="s">
        <v>8366</v>
      </c>
      <c r="F4085" s="139"/>
      <c r="G4085" s="136">
        <v>20619701</v>
      </c>
      <c r="H4085" s="136">
        <v>2</v>
      </c>
      <c r="J4085" s="136" t="s">
        <v>8367</v>
      </c>
      <c r="R4085" s="136" t="s">
        <v>8372</v>
      </c>
      <c r="S4085" s="136" t="s">
        <v>8367</v>
      </c>
      <c r="T4085" s="136" t="s">
        <v>8373</v>
      </c>
    </row>
    <row r="4086" spans="1:20" s="136" customFormat="1" ht="13.6" x14ac:dyDescent="0.2">
      <c r="A4086" s="136" t="s">
        <v>12424</v>
      </c>
      <c r="B4086" s="147">
        <v>26086</v>
      </c>
      <c r="C4086" s="138" t="s">
        <v>12509</v>
      </c>
      <c r="D4086" s="138" t="s">
        <v>12509</v>
      </c>
      <c r="E4086" s="137" t="s">
        <v>8366</v>
      </c>
      <c r="F4086" s="139"/>
      <c r="G4086" s="136">
        <v>12132065</v>
      </c>
      <c r="H4086" s="136">
        <v>3</v>
      </c>
      <c r="J4086" s="136" t="s">
        <v>8367</v>
      </c>
    </row>
    <row r="4087" spans="1:20" s="136" customFormat="1" ht="13.6" x14ac:dyDescent="0.2">
      <c r="A4087" s="136" t="s">
        <v>12424</v>
      </c>
      <c r="B4087" s="147">
        <v>26087</v>
      </c>
      <c r="C4087" s="138" t="s">
        <v>12510</v>
      </c>
      <c r="D4087" s="138" t="s">
        <v>12510</v>
      </c>
      <c r="E4087" s="137" t="s">
        <v>8366</v>
      </c>
      <c r="F4087" s="139"/>
      <c r="G4087" s="136">
        <v>12710046</v>
      </c>
      <c r="H4087" s="136">
        <v>3</v>
      </c>
      <c r="J4087" s="136" t="s">
        <v>8367</v>
      </c>
    </row>
    <row r="4088" spans="1:20" s="136" customFormat="1" ht="13.6" x14ac:dyDescent="0.2">
      <c r="A4088" s="136" t="s">
        <v>12424</v>
      </c>
      <c r="B4088" s="147">
        <v>26088</v>
      </c>
      <c r="C4088" s="138" t="s">
        <v>12511</v>
      </c>
      <c r="D4088" s="138" t="s">
        <v>12511</v>
      </c>
      <c r="E4088" s="137" t="s">
        <v>8366</v>
      </c>
      <c r="F4088" s="139"/>
      <c r="G4088" s="136">
        <v>11124795.999999998</v>
      </c>
      <c r="H4088" s="136">
        <v>3</v>
      </c>
      <c r="J4088" s="136" t="s">
        <v>8367</v>
      </c>
    </row>
    <row r="4089" spans="1:20" s="136" customFormat="1" ht="13.6" x14ac:dyDescent="0.2">
      <c r="A4089" s="136" t="s">
        <v>12424</v>
      </c>
      <c r="B4089" s="147">
        <v>26089</v>
      </c>
      <c r="C4089" s="138" t="s">
        <v>8373</v>
      </c>
      <c r="D4089" s="138" t="s">
        <v>8373</v>
      </c>
      <c r="E4089" s="137" t="s">
        <v>8366</v>
      </c>
      <c r="F4089" s="139"/>
      <c r="G4089" s="136">
        <v>78973900</v>
      </c>
      <c r="H4089" s="136">
        <v>1</v>
      </c>
      <c r="J4089" s="136" t="s">
        <v>8367</v>
      </c>
      <c r="L4089" s="136" t="s">
        <v>12512</v>
      </c>
      <c r="M4089" s="136" t="s">
        <v>8367</v>
      </c>
      <c r="N4089" s="136" t="s">
        <v>8373</v>
      </c>
      <c r="R4089" s="136" t="s">
        <v>8372</v>
      </c>
      <c r="S4089" s="136" t="s">
        <v>8367</v>
      </c>
      <c r="T4089" s="136" t="s">
        <v>8373</v>
      </c>
    </row>
    <row r="4090" spans="1:20" s="136" customFormat="1" ht="13.6" x14ac:dyDescent="0.2">
      <c r="A4090" s="136" t="s">
        <v>12424</v>
      </c>
      <c r="B4090" s="147">
        <v>26091</v>
      </c>
      <c r="C4090" s="138" t="s">
        <v>12513</v>
      </c>
      <c r="D4090" s="138" t="s">
        <v>12513</v>
      </c>
      <c r="E4090" s="137" t="s">
        <v>8366</v>
      </c>
      <c r="F4090" s="139"/>
      <c r="G4090" s="136">
        <v>142909671</v>
      </c>
      <c r="H4090" s="136">
        <v>3</v>
      </c>
      <c r="J4090" s="136" t="s">
        <v>8367</v>
      </c>
    </row>
    <row r="4091" spans="1:20" s="136" customFormat="1" ht="13.6" x14ac:dyDescent="0.2">
      <c r="A4091" s="136" t="s">
        <v>12424</v>
      </c>
      <c r="B4091" s="147">
        <v>26092</v>
      </c>
      <c r="C4091" s="138" t="s">
        <v>12514</v>
      </c>
      <c r="D4091" s="138" t="s">
        <v>12514</v>
      </c>
      <c r="E4091" s="137" t="s">
        <v>8366</v>
      </c>
      <c r="F4091" s="139"/>
      <c r="G4091" s="136">
        <v>6164550</v>
      </c>
      <c r="H4091" s="136">
        <v>3</v>
      </c>
      <c r="J4091" s="136" t="s">
        <v>8367</v>
      </c>
    </row>
    <row r="4092" spans="1:20" s="136" customFormat="1" ht="13.6" x14ac:dyDescent="0.2">
      <c r="A4092" s="136" t="s">
        <v>12424</v>
      </c>
      <c r="B4092" s="147">
        <v>26093</v>
      </c>
      <c r="C4092" s="138" t="s">
        <v>12515</v>
      </c>
      <c r="D4092" s="138" t="s">
        <v>12515</v>
      </c>
      <c r="E4092" s="137" t="s">
        <v>8366</v>
      </c>
      <c r="F4092" s="139"/>
      <c r="G4092" s="136">
        <v>84755234</v>
      </c>
      <c r="H4092" s="136">
        <v>3</v>
      </c>
      <c r="J4092" s="136" t="s">
        <v>8367</v>
      </c>
    </row>
    <row r="4093" spans="1:20" s="136" customFormat="1" ht="13.6" x14ac:dyDescent="0.2">
      <c r="A4093" s="136" t="s">
        <v>12424</v>
      </c>
      <c r="B4093" s="147">
        <v>26094</v>
      </c>
      <c r="C4093" s="138" t="s">
        <v>12516</v>
      </c>
      <c r="D4093" s="138" t="s">
        <v>12516</v>
      </c>
      <c r="E4093" s="137" t="s">
        <v>8366</v>
      </c>
      <c r="F4093" s="139"/>
      <c r="G4093" s="136">
        <v>17912643</v>
      </c>
      <c r="H4093" s="136">
        <v>3</v>
      </c>
      <c r="J4093" s="136" t="s">
        <v>8367</v>
      </c>
    </row>
    <row r="4094" spans="1:20" s="136" customFormat="1" ht="13.6" x14ac:dyDescent="0.2">
      <c r="A4094" s="136" t="s">
        <v>12424</v>
      </c>
      <c r="B4094" s="147">
        <v>26095</v>
      </c>
      <c r="C4094" s="138" t="s">
        <v>12517</v>
      </c>
      <c r="D4094" s="138" t="s">
        <v>12517</v>
      </c>
      <c r="E4094" s="137" t="s">
        <v>8366</v>
      </c>
      <c r="F4094" s="139"/>
      <c r="G4094" s="136">
        <v>25648631</v>
      </c>
      <c r="H4094" s="136">
        <v>3</v>
      </c>
      <c r="J4094" s="136" t="s">
        <v>8367</v>
      </c>
    </row>
    <row r="4095" spans="1:20" s="136" customFormat="1" ht="13.6" x14ac:dyDescent="0.2">
      <c r="A4095" s="136" t="s">
        <v>12424</v>
      </c>
      <c r="B4095" s="147">
        <v>26096</v>
      </c>
      <c r="C4095" s="138" t="s">
        <v>12518</v>
      </c>
      <c r="D4095" s="138" t="s">
        <v>12518</v>
      </c>
      <c r="E4095" s="137" t="s">
        <v>8366</v>
      </c>
      <c r="F4095" s="139"/>
      <c r="G4095" s="136">
        <v>7456294</v>
      </c>
      <c r="H4095" s="136">
        <v>3</v>
      </c>
      <c r="J4095" s="136" t="s">
        <v>8367</v>
      </c>
    </row>
    <row r="4096" spans="1:20" s="136" customFormat="1" ht="13.6" x14ac:dyDescent="0.2">
      <c r="A4096" s="136" t="s">
        <v>12424</v>
      </c>
      <c r="B4096" s="147">
        <v>26098</v>
      </c>
      <c r="C4096" s="138" t="s">
        <v>12519</v>
      </c>
      <c r="D4096" s="138" t="s">
        <v>12519</v>
      </c>
      <c r="E4096" s="137" t="s">
        <v>8366</v>
      </c>
      <c r="F4096" s="139"/>
      <c r="G4096" s="136">
        <v>54185661</v>
      </c>
      <c r="H4096" s="136">
        <v>3</v>
      </c>
      <c r="J4096" s="136" t="s">
        <v>8367</v>
      </c>
    </row>
    <row r="4097" spans="1:20" s="136" customFormat="1" ht="13.6" x14ac:dyDescent="0.2">
      <c r="A4097" s="136" t="s">
        <v>12424</v>
      </c>
      <c r="B4097" s="147">
        <v>26099</v>
      </c>
      <c r="C4097" s="138" t="s">
        <v>12520</v>
      </c>
      <c r="D4097" s="138" t="s">
        <v>12520</v>
      </c>
      <c r="E4097" s="137" t="s">
        <v>8366</v>
      </c>
      <c r="F4097" s="139"/>
      <c r="G4097" s="136">
        <v>46064111.999999993</v>
      </c>
      <c r="H4097" s="136">
        <v>3</v>
      </c>
      <c r="J4097" s="136" t="s">
        <v>8367</v>
      </c>
      <c r="R4097" s="136" t="s">
        <v>8372</v>
      </c>
      <c r="S4097" s="136" t="s">
        <v>8367</v>
      </c>
      <c r="T4097" s="136" t="s">
        <v>8373</v>
      </c>
    </row>
    <row r="4098" spans="1:20" s="136" customFormat="1" ht="13.6" x14ac:dyDescent="0.2">
      <c r="A4098" s="136" t="s">
        <v>12424</v>
      </c>
      <c r="B4098" s="147">
        <v>26100</v>
      </c>
      <c r="C4098" s="138" t="s">
        <v>12521</v>
      </c>
      <c r="D4098" s="138" t="s">
        <v>12521</v>
      </c>
      <c r="E4098" s="137" t="s">
        <v>8366</v>
      </c>
      <c r="F4098" s="139"/>
      <c r="G4098" s="136">
        <v>30900173</v>
      </c>
      <c r="H4098" s="136">
        <v>3</v>
      </c>
      <c r="J4098" s="136" t="s">
        <v>8367</v>
      </c>
    </row>
    <row r="4099" spans="1:20" s="136" customFormat="1" ht="13.6" x14ac:dyDescent="0.2">
      <c r="A4099" s="136" t="s">
        <v>12424</v>
      </c>
      <c r="B4099" s="147">
        <v>26101</v>
      </c>
      <c r="C4099" s="138" t="s">
        <v>12522</v>
      </c>
      <c r="D4099" s="138" t="s">
        <v>12522</v>
      </c>
      <c r="E4099" s="137" t="s">
        <v>8366</v>
      </c>
      <c r="F4099" s="139"/>
      <c r="G4099" s="136">
        <v>15985209</v>
      </c>
      <c r="H4099" s="136">
        <v>3</v>
      </c>
      <c r="J4099" s="136" t="s">
        <v>8367</v>
      </c>
    </row>
    <row r="4100" spans="1:20" s="136" customFormat="1" ht="13.6" x14ac:dyDescent="0.2">
      <c r="A4100" s="136" t="s">
        <v>12424</v>
      </c>
      <c r="B4100" s="147">
        <v>26102</v>
      </c>
      <c r="C4100" s="138" t="s">
        <v>12523</v>
      </c>
      <c r="D4100" s="138" t="s">
        <v>12523</v>
      </c>
      <c r="E4100" s="137" t="s">
        <v>8366</v>
      </c>
      <c r="F4100" s="139"/>
      <c r="G4100" s="136">
        <v>37438201</v>
      </c>
      <c r="H4100" s="136">
        <v>2</v>
      </c>
      <c r="J4100" s="136" t="s">
        <v>8367</v>
      </c>
    </row>
    <row r="4101" spans="1:20" s="136" customFormat="1" ht="13.6" x14ac:dyDescent="0.2">
      <c r="A4101" s="136" t="s">
        <v>12424</v>
      </c>
      <c r="B4101" s="147">
        <v>26103</v>
      </c>
      <c r="C4101" s="138" t="s">
        <v>12524</v>
      </c>
      <c r="D4101" s="138" t="s">
        <v>12524</v>
      </c>
      <c r="E4101" s="137" t="s">
        <v>8366</v>
      </c>
      <c r="F4101" s="139"/>
      <c r="G4101" s="136">
        <v>24598300</v>
      </c>
      <c r="H4101" s="136">
        <v>3</v>
      </c>
      <c r="J4101" s="136" t="s">
        <v>8367</v>
      </c>
      <c r="R4101" s="136" t="s">
        <v>8372</v>
      </c>
      <c r="S4101" s="136" t="s">
        <v>8367</v>
      </c>
      <c r="T4101" s="136" t="s">
        <v>8373</v>
      </c>
    </row>
    <row r="4102" spans="1:20" s="136" customFormat="1" ht="13.6" x14ac:dyDescent="0.2">
      <c r="A4102" s="136" t="s">
        <v>12424</v>
      </c>
      <c r="B4102" s="147">
        <v>26104</v>
      </c>
      <c r="C4102" s="138" t="s">
        <v>12525</v>
      </c>
      <c r="D4102" s="138" t="s">
        <v>12525</v>
      </c>
      <c r="E4102" s="137" t="s">
        <v>8366</v>
      </c>
      <c r="F4102" s="139"/>
      <c r="G4102" s="136">
        <v>16376558</v>
      </c>
      <c r="H4102" s="136">
        <v>3</v>
      </c>
      <c r="J4102" s="136" t="s">
        <v>8367</v>
      </c>
    </row>
    <row r="4103" spans="1:20" s="136" customFormat="1" ht="13.6" x14ac:dyDescent="0.2">
      <c r="A4103" s="136" t="s">
        <v>12424</v>
      </c>
      <c r="B4103" s="147">
        <v>26105</v>
      </c>
      <c r="C4103" s="138" t="s">
        <v>12526</v>
      </c>
      <c r="D4103" s="138" t="s">
        <v>12526</v>
      </c>
      <c r="E4103" s="137" t="s">
        <v>8366</v>
      </c>
      <c r="F4103" s="139"/>
      <c r="G4103" s="136">
        <v>28531659</v>
      </c>
      <c r="H4103" s="136">
        <v>3</v>
      </c>
      <c r="J4103" s="136" t="s">
        <v>8367</v>
      </c>
      <c r="R4103" s="136" t="s">
        <v>8372</v>
      </c>
      <c r="S4103" s="136" t="s">
        <v>8367</v>
      </c>
      <c r="T4103" s="136" t="s">
        <v>8373</v>
      </c>
    </row>
    <row r="4104" spans="1:20" s="136" customFormat="1" ht="13.6" x14ac:dyDescent="0.2">
      <c r="A4104" s="136" t="s">
        <v>12424</v>
      </c>
      <c r="B4104" s="147">
        <v>26106</v>
      </c>
      <c r="C4104" s="138" t="s">
        <v>12527</v>
      </c>
      <c r="D4104" s="138" t="s">
        <v>12527</v>
      </c>
      <c r="E4104" s="137" t="s">
        <v>8366</v>
      </c>
      <c r="F4104" s="139"/>
      <c r="G4104" s="136">
        <v>21606305.000000004</v>
      </c>
      <c r="H4104" s="136">
        <v>3</v>
      </c>
      <c r="J4104" s="136" t="s">
        <v>8367</v>
      </c>
    </row>
    <row r="4105" spans="1:20" s="136" customFormat="1" ht="13.6" x14ac:dyDescent="0.2">
      <c r="A4105" s="136" t="s">
        <v>12424</v>
      </c>
      <c r="B4105" s="147">
        <v>26107</v>
      </c>
      <c r="C4105" s="138" t="s">
        <v>12528</v>
      </c>
      <c r="D4105" s="138" t="s">
        <v>12528</v>
      </c>
      <c r="E4105" s="137" t="s">
        <v>8366</v>
      </c>
      <c r="F4105" s="139"/>
      <c r="G4105" s="136">
        <v>42047700.000000007</v>
      </c>
      <c r="H4105" s="136">
        <v>3</v>
      </c>
      <c r="J4105" s="136" t="s">
        <v>8367</v>
      </c>
    </row>
    <row r="4106" spans="1:20" s="136" customFormat="1" ht="13.6" x14ac:dyDescent="0.2">
      <c r="A4106" s="136" t="s">
        <v>12424</v>
      </c>
      <c r="B4106" s="147">
        <v>26108</v>
      </c>
      <c r="C4106" s="138" t="s">
        <v>12529</v>
      </c>
      <c r="D4106" s="138" t="s">
        <v>12529</v>
      </c>
      <c r="E4106" s="137" t="s">
        <v>8366</v>
      </c>
      <c r="F4106" s="139"/>
      <c r="G4106" s="136">
        <v>60922745.000000007</v>
      </c>
      <c r="H4106" s="136">
        <v>3</v>
      </c>
      <c r="J4106" s="136" t="s">
        <v>8367</v>
      </c>
    </row>
    <row r="4107" spans="1:20" s="136" customFormat="1" ht="13.6" x14ac:dyDescent="0.2">
      <c r="A4107" s="136" t="s">
        <v>12424</v>
      </c>
      <c r="B4107" s="147">
        <v>26109</v>
      </c>
      <c r="C4107" s="138" t="s">
        <v>12530</v>
      </c>
      <c r="D4107" s="138" t="s">
        <v>12530</v>
      </c>
      <c r="E4107" s="137" t="s">
        <v>8366</v>
      </c>
      <c r="F4107" s="139"/>
      <c r="G4107" s="136">
        <v>11722333.000000002</v>
      </c>
      <c r="H4107" s="136">
        <v>3</v>
      </c>
      <c r="J4107" s="136" t="s">
        <v>8367</v>
      </c>
    </row>
    <row r="4108" spans="1:20" s="136" customFormat="1" ht="13.6" x14ac:dyDescent="0.2">
      <c r="A4108" s="136" t="s">
        <v>12424</v>
      </c>
      <c r="B4108" s="147">
        <v>26110</v>
      </c>
      <c r="C4108" s="138" t="s">
        <v>12531</v>
      </c>
      <c r="D4108" s="138" t="s">
        <v>12531</v>
      </c>
      <c r="E4108" s="137" t="s">
        <v>8366</v>
      </c>
      <c r="F4108" s="139"/>
      <c r="G4108" s="136">
        <v>44323003</v>
      </c>
      <c r="H4108" s="136">
        <v>3</v>
      </c>
      <c r="J4108" s="136" t="s">
        <v>8367</v>
      </c>
    </row>
    <row r="4109" spans="1:20" s="136" customFormat="1" ht="13.6" x14ac:dyDescent="0.2">
      <c r="A4109" s="136" t="s">
        <v>12424</v>
      </c>
      <c r="B4109" s="147">
        <v>26111</v>
      </c>
      <c r="C4109" s="138" t="s">
        <v>12532</v>
      </c>
      <c r="D4109" s="138" t="s">
        <v>12532</v>
      </c>
      <c r="E4109" s="137" t="s">
        <v>8366</v>
      </c>
      <c r="F4109" s="139"/>
      <c r="G4109" s="136">
        <v>2598856</v>
      </c>
      <c r="H4109" s="136">
        <v>3</v>
      </c>
      <c r="J4109" s="136" t="s">
        <v>8367</v>
      </c>
    </row>
    <row r="4110" spans="1:20" s="136" customFormat="1" ht="13.6" x14ac:dyDescent="0.2">
      <c r="A4110" s="136" t="s">
        <v>12424</v>
      </c>
      <c r="B4110" s="147">
        <v>26112</v>
      </c>
      <c r="C4110" s="138" t="s">
        <v>12533</v>
      </c>
      <c r="D4110" s="138" t="s">
        <v>12533</v>
      </c>
      <c r="E4110" s="137" t="s">
        <v>8366</v>
      </c>
      <c r="F4110" s="139"/>
      <c r="G4110" s="136">
        <v>33018530</v>
      </c>
      <c r="H4110" s="136">
        <v>3</v>
      </c>
      <c r="J4110" s="136" t="s">
        <v>8367</v>
      </c>
    </row>
    <row r="4111" spans="1:20" s="136" customFormat="1" ht="13.6" x14ac:dyDescent="0.2">
      <c r="A4111" s="136" t="s">
        <v>12424</v>
      </c>
      <c r="B4111" s="147">
        <v>26113</v>
      </c>
      <c r="C4111" s="138" t="s">
        <v>12534</v>
      </c>
      <c r="D4111" s="138" t="s">
        <v>12534</v>
      </c>
      <c r="E4111" s="137" t="s">
        <v>8366</v>
      </c>
      <c r="F4111" s="139"/>
      <c r="G4111" s="136">
        <v>25116421.999999996</v>
      </c>
      <c r="H4111" s="136">
        <v>3</v>
      </c>
      <c r="J4111" s="136" t="s">
        <v>8367</v>
      </c>
    </row>
    <row r="4112" spans="1:20" s="136" customFormat="1" ht="13.6" x14ac:dyDescent="0.2">
      <c r="A4112" s="136" t="s">
        <v>12424</v>
      </c>
      <c r="B4112" s="147">
        <v>26114</v>
      </c>
      <c r="C4112" s="138" t="s">
        <v>12535</v>
      </c>
      <c r="D4112" s="138" t="s">
        <v>12535</v>
      </c>
      <c r="E4112" s="137" t="s">
        <v>8366</v>
      </c>
      <c r="F4112" s="139"/>
      <c r="G4112" s="136">
        <v>19290200</v>
      </c>
      <c r="H4112" s="136">
        <v>3</v>
      </c>
      <c r="J4112" s="136" t="s">
        <v>8367</v>
      </c>
    </row>
    <row r="4113" spans="1:10" s="136" customFormat="1" ht="13.6" x14ac:dyDescent="0.2">
      <c r="A4113" s="136" t="s">
        <v>12424</v>
      </c>
      <c r="B4113" s="147">
        <v>26115</v>
      </c>
      <c r="C4113" s="138" t="s">
        <v>12536</v>
      </c>
      <c r="D4113" s="138" t="s">
        <v>12536</v>
      </c>
      <c r="E4113" s="137" t="s">
        <v>8366</v>
      </c>
      <c r="F4113" s="139"/>
      <c r="G4113" s="136">
        <v>11886730</v>
      </c>
      <c r="H4113" s="136">
        <v>3</v>
      </c>
      <c r="J4113" s="136" t="s">
        <v>8367</v>
      </c>
    </row>
    <row r="4114" spans="1:10" s="136" customFormat="1" ht="13.6" x14ac:dyDescent="0.2">
      <c r="A4114" s="136" t="s">
        <v>12424</v>
      </c>
      <c r="B4114" s="147">
        <v>26117</v>
      </c>
      <c r="C4114" s="138" t="s">
        <v>12537</v>
      </c>
      <c r="D4114" s="138" t="s">
        <v>12537</v>
      </c>
      <c r="E4114" s="137" t="s">
        <v>8366</v>
      </c>
      <c r="F4114" s="139"/>
      <c r="G4114" s="136">
        <v>31756229</v>
      </c>
      <c r="H4114" s="136">
        <v>3</v>
      </c>
      <c r="J4114" s="136" t="s">
        <v>8367</v>
      </c>
    </row>
    <row r="4115" spans="1:10" s="136" customFormat="1" ht="13.6" x14ac:dyDescent="0.2">
      <c r="A4115" s="136" t="s">
        <v>12424</v>
      </c>
      <c r="B4115" s="147">
        <v>26118</v>
      </c>
      <c r="C4115" s="138" t="s">
        <v>12538</v>
      </c>
      <c r="D4115" s="138" t="s">
        <v>12538</v>
      </c>
      <c r="E4115" s="137" t="s">
        <v>8366</v>
      </c>
      <c r="F4115" s="139"/>
      <c r="G4115" s="136">
        <v>10275649</v>
      </c>
      <c r="H4115" s="136">
        <v>3</v>
      </c>
      <c r="J4115" s="136" t="s">
        <v>8367</v>
      </c>
    </row>
    <row r="4116" spans="1:10" s="136" customFormat="1" ht="13.6" x14ac:dyDescent="0.2">
      <c r="A4116" s="136" t="s">
        <v>12424</v>
      </c>
      <c r="B4116" s="147">
        <v>26119</v>
      </c>
      <c r="C4116" s="138" t="s">
        <v>12539</v>
      </c>
      <c r="D4116" s="138" t="s">
        <v>12539</v>
      </c>
      <c r="E4116" s="137" t="s">
        <v>8366</v>
      </c>
      <c r="F4116" s="139"/>
      <c r="G4116" s="136">
        <v>42395397.999999993</v>
      </c>
      <c r="H4116" s="136">
        <v>3</v>
      </c>
      <c r="J4116" s="136" t="s">
        <v>8367</v>
      </c>
    </row>
    <row r="4117" spans="1:10" s="136" customFormat="1" ht="13.6" x14ac:dyDescent="0.2">
      <c r="A4117" s="136" t="s">
        <v>12424</v>
      </c>
      <c r="B4117" s="147">
        <v>26120</v>
      </c>
      <c r="C4117" s="138" t="s">
        <v>12540</v>
      </c>
      <c r="D4117" s="138" t="s">
        <v>12540</v>
      </c>
      <c r="E4117" s="137" t="s">
        <v>8366</v>
      </c>
      <c r="F4117" s="139"/>
      <c r="G4117" s="136">
        <v>54775074.000000007</v>
      </c>
      <c r="H4117" s="136">
        <v>3</v>
      </c>
      <c r="J4117" s="136" t="s">
        <v>8367</v>
      </c>
    </row>
    <row r="4118" spans="1:10" s="136" customFormat="1" ht="13.6" x14ac:dyDescent="0.2">
      <c r="A4118" s="136" t="s">
        <v>12424</v>
      </c>
      <c r="B4118" s="147">
        <v>26121</v>
      </c>
      <c r="C4118" s="138" t="s">
        <v>12541</v>
      </c>
      <c r="D4118" s="138" t="s">
        <v>12541</v>
      </c>
      <c r="E4118" s="137" t="s">
        <v>8366</v>
      </c>
      <c r="F4118" s="139"/>
      <c r="G4118" s="136">
        <v>13805054</v>
      </c>
      <c r="H4118" s="136">
        <v>3</v>
      </c>
      <c r="J4118" s="136" t="s">
        <v>8367</v>
      </c>
    </row>
    <row r="4119" spans="1:10" s="136" customFormat="1" ht="13.6" x14ac:dyDescent="0.2">
      <c r="A4119" s="136" t="s">
        <v>12424</v>
      </c>
      <c r="B4119" s="147">
        <v>26122</v>
      </c>
      <c r="C4119" s="138" t="s">
        <v>12542</v>
      </c>
      <c r="D4119" s="138" t="s">
        <v>12542</v>
      </c>
      <c r="E4119" s="137" t="s">
        <v>8366</v>
      </c>
      <c r="F4119" s="139"/>
      <c r="G4119" s="136">
        <v>15848264</v>
      </c>
      <c r="H4119" s="136">
        <v>3</v>
      </c>
      <c r="J4119" s="136" t="s">
        <v>8367</v>
      </c>
    </row>
    <row r="4120" spans="1:10" s="136" customFormat="1" ht="13.6" x14ac:dyDescent="0.2">
      <c r="A4120" s="136" t="s">
        <v>12424</v>
      </c>
      <c r="B4120" s="147">
        <v>26123</v>
      </c>
      <c r="C4120" s="138" t="s">
        <v>12543</v>
      </c>
      <c r="D4120" s="138" t="s">
        <v>12543</v>
      </c>
      <c r="E4120" s="137" t="s">
        <v>8366</v>
      </c>
      <c r="F4120" s="139"/>
      <c r="G4120" s="136">
        <v>8406021</v>
      </c>
      <c r="H4120" s="136">
        <v>3</v>
      </c>
      <c r="J4120" s="136" t="s">
        <v>8367</v>
      </c>
    </row>
    <row r="4121" spans="1:10" s="136" customFormat="1" ht="13.6" x14ac:dyDescent="0.2">
      <c r="A4121" s="136" t="s">
        <v>12424</v>
      </c>
      <c r="B4121" s="147">
        <v>26124</v>
      </c>
      <c r="C4121" s="138" t="s">
        <v>12544</v>
      </c>
      <c r="D4121" s="138" t="s">
        <v>12544</v>
      </c>
      <c r="E4121" s="137" t="s">
        <v>8366</v>
      </c>
      <c r="F4121" s="139"/>
      <c r="G4121" s="136">
        <v>34580488</v>
      </c>
      <c r="H4121" s="136">
        <v>3</v>
      </c>
      <c r="J4121" s="136" t="s">
        <v>8367</v>
      </c>
    </row>
    <row r="4122" spans="1:10" s="136" customFormat="1" ht="13.6" x14ac:dyDescent="0.2">
      <c r="A4122" s="136" t="s">
        <v>12424</v>
      </c>
      <c r="B4122" s="147">
        <v>26125</v>
      </c>
      <c r="C4122" s="138" t="s">
        <v>12545</v>
      </c>
      <c r="D4122" s="138" t="s">
        <v>12545</v>
      </c>
      <c r="E4122" s="137" t="s">
        <v>8366</v>
      </c>
      <c r="F4122" s="139"/>
      <c r="G4122" s="136">
        <v>19858841</v>
      </c>
      <c r="H4122" s="136">
        <v>3</v>
      </c>
      <c r="J4122" s="136" t="s">
        <v>8367</v>
      </c>
    </row>
    <row r="4123" spans="1:10" s="136" customFormat="1" ht="13.6" x14ac:dyDescent="0.2">
      <c r="A4123" s="136" t="s">
        <v>12424</v>
      </c>
      <c r="B4123" s="147">
        <v>26126</v>
      </c>
      <c r="C4123" s="138" t="s">
        <v>12546</v>
      </c>
      <c r="D4123" s="138" t="s">
        <v>12546</v>
      </c>
      <c r="E4123" s="137" t="s">
        <v>8366</v>
      </c>
      <c r="F4123" s="139"/>
      <c r="G4123" s="136">
        <v>35876519</v>
      </c>
      <c r="H4123" s="136">
        <v>3</v>
      </c>
      <c r="J4123" s="136" t="s">
        <v>8367</v>
      </c>
    </row>
    <row r="4124" spans="1:10" s="136" customFormat="1" ht="13.6" x14ac:dyDescent="0.2">
      <c r="A4124" s="136" t="s">
        <v>12424</v>
      </c>
      <c r="B4124" s="147">
        <v>26127</v>
      </c>
      <c r="C4124" s="138" t="s">
        <v>12547</v>
      </c>
      <c r="D4124" s="138" t="s">
        <v>12547</v>
      </c>
      <c r="E4124" s="137" t="s">
        <v>8366</v>
      </c>
      <c r="F4124" s="139"/>
      <c r="G4124" s="136">
        <v>14302202</v>
      </c>
      <c r="H4124" s="136">
        <v>3</v>
      </c>
      <c r="J4124" s="136" t="s">
        <v>8367</v>
      </c>
    </row>
    <row r="4125" spans="1:10" s="136" customFormat="1" ht="13.6" x14ac:dyDescent="0.2">
      <c r="A4125" s="136" t="s">
        <v>12424</v>
      </c>
      <c r="B4125" s="147">
        <v>26128</v>
      </c>
      <c r="C4125" s="138" t="s">
        <v>12548</v>
      </c>
      <c r="D4125" s="138" t="s">
        <v>12548</v>
      </c>
      <c r="E4125" s="137" t="s">
        <v>8366</v>
      </c>
      <c r="F4125" s="139"/>
      <c r="G4125" s="136">
        <v>13839036.000000002</v>
      </c>
      <c r="H4125" s="136">
        <v>3</v>
      </c>
      <c r="J4125" s="136" t="s">
        <v>8367</v>
      </c>
    </row>
    <row r="4126" spans="1:10" s="136" customFormat="1" ht="13.6" x14ac:dyDescent="0.2">
      <c r="A4126" s="136" t="s">
        <v>12424</v>
      </c>
      <c r="B4126" s="147">
        <v>26129</v>
      </c>
      <c r="C4126" s="138" t="s">
        <v>12549</v>
      </c>
      <c r="D4126" s="138" t="s">
        <v>12549</v>
      </c>
      <c r="E4126" s="137" t="s">
        <v>8366</v>
      </c>
      <c r="F4126" s="139"/>
      <c r="G4126" s="136">
        <v>32325099</v>
      </c>
      <c r="H4126" s="136">
        <v>3</v>
      </c>
      <c r="J4126" s="136" t="s">
        <v>8367</v>
      </c>
    </row>
    <row r="4127" spans="1:10" s="136" customFormat="1" ht="13.6" x14ac:dyDescent="0.2">
      <c r="A4127" s="136" t="s">
        <v>12424</v>
      </c>
      <c r="B4127" s="147">
        <v>26130</v>
      </c>
      <c r="C4127" s="138" t="s">
        <v>12550</v>
      </c>
      <c r="D4127" s="138" t="s">
        <v>12550</v>
      </c>
      <c r="E4127" s="137" t="s">
        <v>8366</v>
      </c>
      <c r="F4127" s="139"/>
      <c r="G4127" s="136">
        <v>31186912.000000004</v>
      </c>
      <c r="H4127" s="136">
        <v>3</v>
      </c>
      <c r="J4127" s="136" t="s">
        <v>8367</v>
      </c>
    </row>
    <row r="4128" spans="1:10" s="136" customFormat="1" ht="13.6" x14ac:dyDescent="0.2">
      <c r="A4128" s="136" t="s">
        <v>12424</v>
      </c>
      <c r="B4128" s="147">
        <v>26131</v>
      </c>
      <c r="C4128" s="138" t="s">
        <v>12551</v>
      </c>
      <c r="D4128" s="138" t="s">
        <v>12551</v>
      </c>
      <c r="E4128" s="137" t="s">
        <v>8366</v>
      </c>
      <c r="F4128" s="139"/>
      <c r="G4128" s="136">
        <v>10770815</v>
      </c>
      <c r="H4128" s="136">
        <v>3</v>
      </c>
      <c r="J4128" s="136" t="s">
        <v>8367</v>
      </c>
    </row>
    <row r="4129" spans="1:10" s="136" customFormat="1" ht="13.6" x14ac:dyDescent="0.2">
      <c r="A4129" s="136" t="s">
        <v>12424</v>
      </c>
      <c r="B4129" s="147">
        <v>26132</v>
      </c>
      <c r="C4129" s="138" t="s">
        <v>12552</v>
      </c>
      <c r="D4129" s="138" t="s">
        <v>12552</v>
      </c>
      <c r="E4129" s="137" t="s">
        <v>8366</v>
      </c>
      <c r="F4129" s="139"/>
      <c r="G4129" s="136">
        <v>47503352.000000007</v>
      </c>
      <c r="H4129" s="136">
        <v>3</v>
      </c>
      <c r="J4129" s="136" t="s">
        <v>8367</v>
      </c>
    </row>
    <row r="4130" spans="1:10" s="136" customFormat="1" ht="13.6" x14ac:dyDescent="0.2">
      <c r="A4130" s="136" t="s">
        <v>12424</v>
      </c>
      <c r="B4130" s="147">
        <v>26134</v>
      </c>
      <c r="C4130" s="138" t="s">
        <v>12553</v>
      </c>
      <c r="D4130" s="138" t="s">
        <v>12553</v>
      </c>
      <c r="E4130" s="137" t="s">
        <v>8366</v>
      </c>
      <c r="F4130" s="139"/>
      <c r="G4130" s="136">
        <v>20244861</v>
      </c>
      <c r="H4130" s="136">
        <v>3</v>
      </c>
      <c r="J4130" s="136" t="s">
        <v>8367</v>
      </c>
    </row>
    <row r="4131" spans="1:10" s="136" customFormat="1" ht="13.6" x14ac:dyDescent="0.2">
      <c r="A4131" s="136" t="s">
        <v>12424</v>
      </c>
      <c r="B4131" s="147">
        <v>26135</v>
      </c>
      <c r="C4131" s="138" t="s">
        <v>12554</v>
      </c>
      <c r="D4131" s="138" t="s">
        <v>12554</v>
      </c>
      <c r="E4131" s="137" t="s">
        <v>8366</v>
      </c>
      <c r="F4131" s="139"/>
      <c r="G4131" s="136">
        <v>86065893</v>
      </c>
      <c r="H4131" s="136">
        <v>3</v>
      </c>
      <c r="J4131" s="136" t="s">
        <v>8367</v>
      </c>
    </row>
    <row r="4132" spans="1:10" s="136" customFormat="1" ht="13.6" x14ac:dyDescent="0.2">
      <c r="A4132" s="136" t="s">
        <v>12424</v>
      </c>
      <c r="B4132" s="147">
        <v>26136</v>
      </c>
      <c r="C4132" s="138" t="s">
        <v>12555</v>
      </c>
      <c r="D4132" s="138" t="s">
        <v>12555</v>
      </c>
      <c r="E4132" s="137" t="s">
        <v>8366</v>
      </c>
      <c r="F4132" s="139"/>
      <c r="G4132" s="136">
        <v>8429796</v>
      </c>
      <c r="H4132" s="136">
        <v>3</v>
      </c>
      <c r="J4132" s="136" t="s">
        <v>8367</v>
      </c>
    </row>
    <row r="4133" spans="1:10" s="136" customFormat="1" ht="13.6" x14ac:dyDescent="0.2">
      <c r="A4133" s="136" t="s">
        <v>12424</v>
      </c>
      <c r="B4133" s="147">
        <v>26138</v>
      </c>
      <c r="C4133" s="138" t="s">
        <v>12556</v>
      </c>
      <c r="D4133" s="138" t="s">
        <v>12556</v>
      </c>
      <c r="E4133" s="137" t="s">
        <v>8366</v>
      </c>
      <c r="F4133" s="139"/>
      <c r="G4133" s="136">
        <v>40087322</v>
      </c>
      <c r="H4133" s="136">
        <v>2</v>
      </c>
      <c r="J4133" s="136" t="s">
        <v>8367</v>
      </c>
    </row>
    <row r="4134" spans="1:10" s="136" customFormat="1" ht="13.6" x14ac:dyDescent="0.2">
      <c r="A4134" s="136" t="s">
        <v>12424</v>
      </c>
      <c r="B4134" s="147">
        <v>26139</v>
      </c>
      <c r="C4134" s="138" t="s">
        <v>12557</v>
      </c>
      <c r="D4134" s="138" t="s">
        <v>12557</v>
      </c>
      <c r="E4134" s="137" t="s">
        <v>8366</v>
      </c>
      <c r="F4134" s="139"/>
      <c r="G4134" s="136">
        <v>10823331</v>
      </c>
      <c r="H4134" s="136">
        <v>3</v>
      </c>
      <c r="J4134" s="136" t="s">
        <v>8367</v>
      </c>
    </row>
    <row r="4135" spans="1:10" s="136" customFormat="1" ht="13.6" x14ac:dyDescent="0.2">
      <c r="A4135" s="136" t="s">
        <v>12424</v>
      </c>
      <c r="B4135" s="147">
        <v>26140</v>
      </c>
      <c r="C4135" s="138" t="s">
        <v>12558</v>
      </c>
      <c r="D4135" s="138" t="s">
        <v>12558</v>
      </c>
      <c r="E4135" s="137" t="s">
        <v>8366</v>
      </c>
      <c r="F4135" s="139"/>
      <c r="G4135" s="136">
        <v>15431944</v>
      </c>
      <c r="H4135" s="136">
        <v>3</v>
      </c>
      <c r="J4135" s="136" t="s">
        <v>8367</v>
      </c>
    </row>
    <row r="4136" spans="1:10" s="136" customFormat="1" ht="13.6" x14ac:dyDescent="0.2">
      <c r="A4136" s="136" t="s">
        <v>12424</v>
      </c>
      <c r="B4136" s="147">
        <v>26141</v>
      </c>
      <c r="C4136" s="138" t="s">
        <v>12559</v>
      </c>
      <c r="D4136" s="138" t="s">
        <v>12559</v>
      </c>
      <c r="E4136" s="137" t="s">
        <v>8366</v>
      </c>
      <c r="F4136" s="139"/>
      <c r="G4136" s="136">
        <v>18349534</v>
      </c>
      <c r="H4136" s="136">
        <v>3</v>
      </c>
      <c r="J4136" s="136" t="s">
        <v>8367</v>
      </c>
    </row>
    <row r="4137" spans="1:10" s="136" customFormat="1" ht="13.6" x14ac:dyDescent="0.2">
      <c r="A4137" s="136" t="s">
        <v>12424</v>
      </c>
      <c r="B4137" s="147">
        <v>26142</v>
      </c>
      <c r="C4137" s="138" t="s">
        <v>12560</v>
      </c>
      <c r="D4137" s="138" t="s">
        <v>12560</v>
      </c>
      <c r="E4137" s="137" t="s">
        <v>8366</v>
      </c>
      <c r="F4137" s="139"/>
      <c r="G4137" s="136">
        <v>48563646</v>
      </c>
      <c r="H4137" s="136">
        <v>3</v>
      </c>
      <c r="J4137" s="136" t="s">
        <v>8367</v>
      </c>
    </row>
    <row r="4138" spans="1:10" s="136" customFormat="1" ht="13.6" x14ac:dyDescent="0.2">
      <c r="A4138" s="136" t="s">
        <v>12424</v>
      </c>
      <c r="B4138" s="147">
        <v>26143</v>
      </c>
      <c r="C4138" s="138" t="s">
        <v>12561</v>
      </c>
      <c r="D4138" s="138" t="s">
        <v>12561</v>
      </c>
      <c r="E4138" s="137" t="s">
        <v>8366</v>
      </c>
      <c r="F4138" s="139"/>
      <c r="G4138" s="136">
        <v>15147645</v>
      </c>
      <c r="H4138" s="136">
        <v>3</v>
      </c>
      <c r="J4138" s="136" t="s">
        <v>8367</v>
      </c>
    </row>
    <row r="4139" spans="1:10" s="136" customFormat="1" ht="13.6" x14ac:dyDescent="0.2">
      <c r="A4139" s="136" t="s">
        <v>12424</v>
      </c>
      <c r="B4139" s="147">
        <v>26144</v>
      </c>
      <c r="C4139" s="138" t="s">
        <v>12562</v>
      </c>
      <c r="D4139" s="138" t="s">
        <v>12562</v>
      </c>
      <c r="E4139" s="137" t="s">
        <v>8366</v>
      </c>
      <c r="F4139" s="139"/>
      <c r="G4139" s="136">
        <v>10228020</v>
      </c>
      <c r="H4139" s="136">
        <v>3</v>
      </c>
      <c r="J4139" s="136" t="s">
        <v>8367</v>
      </c>
    </row>
    <row r="4140" spans="1:10" s="136" customFormat="1" ht="13.6" x14ac:dyDescent="0.2">
      <c r="A4140" s="136" t="s">
        <v>12424</v>
      </c>
      <c r="B4140" s="147">
        <v>26145</v>
      </c>
      <c r="C4140" s="138" t="s">
        <v>12563</v>
      </c>
      <c r="D4140" s="138" t="s">
        <v>12563</v>
      </c>
      <c r="E4140" s="137" t="s">
        <v>8366</v>
      </c>
      <c r="F4140" s="139"/>
      <c r="G4140" s="136">
        <v>14599659.999999998</v>
      </c>
      <c r="H4140" s="136">
        <v>3</v>
      </c>
      <c r="J4140" s="136" t="s">
        <v>8367</v>
      </c>
    </row>
    <row r="4141" spans="1:10" s="136" customFormat="1" ht="13.6" x14ac:dyDescent="0.2">
      <c r="A4141" s="136" t="s">
        <v>12424</v>
      </c>
      <c r="B4141" s="147">
        <v>26146</v>
      </c>
      <c r="C4141" s="138" t="s">
        <v>12564</v>
      </c>
      <c r="D4141" s="138" t="s">
        <v>12564</v>
      </c>
      <c r="E4141" s="137" t="s">
        <v>8366</v>
      </c>
      <c r="F4141" s="139"/>
      <c r="G4141" s="136">
        <v>49046381</v>
      </c>
      <c r="H4141" s="136">
        <v>3</v>
      </c>
      <c r="J4141" s="136" t="s">
        <v>8367</v>
      </c>
    </row>
    <row r="4142" spans="1:10" s="136" customFormat="1" ht="13.6" x14ac:dyDescent="0.2">
      <c r="A4142" s="136" t="s">
        <v>12424</v>
      </c>
      <c r="B4142" s="147">
        <v>26147</v>
      </c>
      <c r="C4142" s="138" t="s">
        <v>12565</v>
      </c>
      <c r="D4142" s="138" t="s">
        <v>12565</v>
      </c>
      <c r="E4142" s="137" t="s">
        <v>8366</v>
      </c>
      <c r="F4142" s="139"/>
      <c r="G4142" s="136">
        <v>8837161</v>
      </c>
      <c r="H4142" s="136">
        <v>3</v>
      </c>
      <c r="J4142" s="136" t="s">
        <v>8367</v>
      </c>
    </row>
    <row r="4143" spans="1:10" s="136" customFormat="1" ht="13.6" x14ac:dyDescent="0.2">
      <c r="A4143" s="136" t="s">
        <v>12424</v>
      </c>
      <c r="B4143" s="147">
        <v>26148</v>
      </c>
      <c r="C4143" s="138" t="s">
        <v>12566</v>
      </c>
      <c r="D4143" s="138" t="s">
        <v>12566</v>
      </c>
      <c r="E4143" s="137" t="s">
        <v>8366</v>
      </c>
      <c r="F4143" s="139"/>
      <c r="G4143" s="136">
        <v>9104200</v>
      </c>
      <c r="H4143" s="136">
        <v>3</v>
      </c>
      <c r="J4143" s="136" t="s">
        <v>8367</v>
      </c>
    </row>
    <row r="4144" spans="1:10" s="136" customFormat="1" ht="13.6" x14ac:dyDescent="0.2">
      <c r="A4144" s="136" t="s">
        <v>12424</v>
      </c>
      <c r="B4144" s="147">
        <v>26149</v>
      </c>
      <c r="C4144" s="138" t="s">
        <v>12567</v>
      </c>
      <c r="D4144" s="138" t="s">
        <v>12567</v>
      </c>
      <c r="E4144" s="137" t="s">
        <v>8366</v>
      </c>
      <c r="F4144" s="139"/>
      <c r="G4144" s="136">
        <v>34938722</v>
      </c>
      <c r="H4144" s="136">
        <v>3</v>
      </c>
      <c r="J4144" s="136" t="s">
        <v>8367</v>
      </c>
    </row>
    <row r="4145" spans="1:10" s="136" customFormat="1" ht="13.6" x14ac:dyDescent="0.2">
      <c r="A4145" s="136" t="s">
        <v>12424</v>
      </c>
      <c r="B4145" s="147">
        <v>26150</v>
      </c>
      <c r="C4145" s="138" t="s">
        <v>12568</v>
      </c>
      <c r="D4145" s="138" t="s">
        <v>12568</v>
      </c>
      <c r="E4145" s="137" t="s">
        <v>8366</v>
      </c>
      <c r="F4145" s="139"/>
      <c r="G4145" s="136">
        <v>11065290</v>
      </c>
      <c r="H4145" s="136">
        <v>3</v>
      </c>
      <c r="J4145" s="136" t="s">
        <v>8367</v>
      </c>
    </row>
    <row r="4146" spans="1:10" s="136" customFormat="1" ht="13.6" x14ac:dyDescent="0.2">
      <c r="A4146" s="136" t="s">
        <v>12424</v>
      </c>
      <c r="B4146" s="147">
        <v>26151</v>
      </c>
      <c r="C4146" s="138" t="s">
        <v>12569</v>
      </c>
      <c r="D4146" s="138" t="s">
        <v>12569</v>
      </c>
      <c r="E4146" s="137" t="s">
        <v>8366</v>
      </c>
      <c r="F4146" s="139"/>
      <c r="G4146" s="136">
        <v>30453300</v>
      </c>
      <c r="H4146" s="136">
        <v>3</v>
      </c>
      <c r="J4146" s="136" t="s">
        <v>8367</v>
      </c>
    </row>
    <row r="4147" spans="1:10" s="136" customFormat="1" ht="13.6" x14ac:dyDescent="0.2">
      <c r="A4147" s="136" t="s">
        <v>12424</v>
      </c>
      <c r="B4147" s="147">
        <v>26152</v>
      </c>
      <c r="C4147" s="138" t="s">
        <v>12570</v>
      </c>
      <c r="D4147" s="138" t="s">
        <v>12570</v>
      </c>
      <c r="E4147" s="137" t="s">
        <v>8366</v>
      </c>
      <c r="F4147" s="139"/>
      <c r="G4147" s="136">
        <v>4359324</v>
      </c>
      <c r="H4147" s="136">
        <v>3</v>
      </c>
      <c r="J4147" s="136" t="s">
        <v>8367</v>
      </c>
    </row>
    <row r="4148" spans="1:10" s="136" customFormat="1" ht="13.6" x14ac:dyDescent="0.2">
      <c r="A4148" s="136" t="s">
        <v>12424</v>
      </c>
      <c r="B4148" s="147">
        <v>26153</v>
      </c>
      <c r="C4148" s="138" t="s">
        <v>12571</v>
      </c>
      <c r="D4148" s="138" t="s">
        <v>12571</v>
      </c>
      <c r="E4148" s="137" t="s">
        <v>8366</v>
      </c>
      <c r="F4148" s="139"/>
      <c r="G4148" s="136">
        <v>11636873</v>
      </c>
      <c r="H4148" s="136">
        <v>3</v>
      </c>
      <c r="J4148" s="136" t="s">
        <v>8367</v>
      </c>
    </row>
    <row r="4149" spans="1:10" s="136" customFormat="1" ht="13.6" x14ac:dyDescent="0.2">
      <c r="A4149" s="136" t="s">
        <v>12424</v>
      </c>
      <c r="B4149" s="147">
        <v>26154</v>
      </c>
      <c r="C4149" s="138" t="s">
        <v>12572</v>
      </c>
      <c r="D4149" s="138" t="s">
        <v>12572</v>
      </c>
      <c r="E4149" s="137" t="s">
        <v>8366</v>
      </c>
      <c r="F4149" s="139"/>
      <c r="G4149" s="136">
        <v>4956834</v>
      </c>
      <c r="H4149" s="136">
        <v>3</v>
      </c>
      <c r="J4149" s="136" t="s">
        <v>8367</v>
      </c>
    </row>
    <row r="4150" spans="1:10" s="136" customFormat="1" ht="13.6" x14ac:dyDescent="0.2">
      <c r="A4150" s="136" t="s">
        <v>12424</v>
      </c>
      <c r="B4150" s="147">
        <v>26155</v>
      </c>
      <c r="C4150" s="138" t="s">
        <v>12573</v>
      </c>
      <c r="D4150" s="138" t="s">
        <v>12573</v>
      </c>
      <c r="E4150" s="137" t="s">
        <v>8366</v>
      </c>
      <c r="F4150" s="139"/>
      <c r="G4150" s="136">
        <v>34936129</v>
      </c>
      <c r="H4150" s="136">
        <v>3</v>
      </c>
      <c r="J4150" s="136" t="s">
        <v>8367</v>
      </c>
    </row>
    <row r="4151" spans="1:10" s="136" customFormat="1" ht="13.6" x14ac:dyDescent="0.2">
      <c r="A4151" s="136" t="s">
        <v>12424</v>
      </c>
      <c r="B4151" s="147">
        <v>26157</v>
      </c>
      <c r="C4151" s="138" t="s">
        <v>12574</v>
      </c>
      <c r="D4151" s="138" t="s">
        <v>12574</v>
      </c>
      <c r="E4151" s="137" t="s">
        <v>8366</v>
      </c>
      <c r="F4151" s="139"/>
      <c r="G4151" s="136">
        <v>6350574</v>
      </c>
      <c r="H4151" s="136">
        <v>3</v>
      </c>
      <c r="J4151" s="136" t="s">
        <v>8367</v>
      </c>
    </row>
    <row r="4152" spans="1:10" s="136" customFormat="1" ht="13.6" x14ac:dyDescent="0.2">
      <c r="A4152" s="136" t="s">
        <v>12424</v>
      </c>
      <c r="B4152" s="147">
        <v>26158</v>
      </c>
      <c r="C4152" s="138" t="s">
        <v>12575</v>
      </c>
      <c r="D4152" s="138" t="s">
        <v>12575</v>
      </c>
      <c r="E4152" s="137" t="s">
        <v>8366</v>
      </c>
      <c r="F4152" s="139"/>
      <c r="G4152" s="136">
        <v>19063091</v>
      </c>
      <c r="H4152" s="136">
        <v>3</v>
      </c>
      <c r="J4152" s="136" t="s">
        <v>8367</v>
      </c>
    </row>
    <row r="4153" spans="1:10" s="136" customFormat="1" ht="13.6" x14ac:dyDescent="0.2">
      <c r="A4153" s="136" t="s">
        <v>12424</v>
      </c>
      <c r="B4153" s="147">
        <v>26160</v>
      </c>
      <c r="C4153" s="138" t="s">
        <v>12576</v>
      </c>
      <c r="D4153" s="138" t="s">
        <v>12576</v>
      </c>
      <c r="E4153" s="137" t="s">
        <v>8366</v>
      </c>
      <c r="F4153" s="139"/>
      <c r="G4153" s="136">
        <v>13621842.999999998</v>
      </c>
      <c r="H4153" s="136">
        <v>3</v>
      </c>
      <c r="J4153" s="136" t="s">
        <v>8367</v>
      </c>
    </row>
    <row r="4154" spans="1:10" s="136" customFormat="1" ht="13.6" x14ac:dyDescent="0.2">
      <c r="A4154" s="136" t="s">
        <v>12424</v>
      </c>
      <c r="B4154" s="147">
        <v>26161</v>
      </c>
      <c r="C4154" s="138" t="s">
        <v>12577</v>
      </c>
      <c r="D4154" s="138" t="s">
        <v>12577</v>
      </c>
      <c r="E4154" s="137" t="s">
        <v>8366</v>
      </c>
      <c r="F4154" s="139"/>
      <c r="G4154" s="136">
        <v>13934436</v>
      </c>
      <c r="H4154" s="136">
        <v>3</v>
      </c>
      <c r="J4154" s="136" t="s">
        <v>8367</v>
      </c>
    </row>
    <row r="4155" spans="1:10" s="136" customFormat="1" ht="13.6" x14ac:dyDescent="0.2">
      <c r="A4155" s="136" t="s">
        <v>12424</v>
      </c>
      <c r="B4155" s="147">
        <v>26162</v>
      </c>
      <c r="C4155" s="138" t="s">
        <v>12578</v>
      </c>
      <c r="D4155" s="138" t="s">
        <v>12578</v>
      </c>
      <c r="E4155" s="137" t="s">
        <v>8366</v>
      </c>
      <c r="F4155" s="139"/>
      <c r="G4155" s="136">
        <v>31741415</v>
      </c>
      <c r="H4155" s="136">
        <v>3</v>
      </c>
      <c r="J4155" s="136" t="s">
        <v>8367</v>
      </c>
    </row>
    <row r="4156" spans="1:10" s="136" customFormat="1" ht="13.6" x14ac:dyDescent="0.2">
      <c r="A4156" s="136" t="s">
        <v>12424</v>
      </c>
      <c r="B4156" s="147">
        <v>26163</v>
      </c>
      <c r="C4156" s="138" t="s">
        <v>12579</v>
      </c>
      <c r="D4156" s="138" t="s">
        <v>12579</v>
      </c>
      <c r="E4156" s="137" t="s">
        <v>8366</v>
      </c>
      <c r="F4156" s="139"/>
      <c r="G4156" s="136">
        <v>9629802</v>
      </c>
      <c r="H4156" s="136">
        <v>3</v>
      </c>
      <c r="J4156" s="136" t="s">
        <v>8367</v>
      </c>
    </row>
    <row r="4157" spans="1:10" s="136" customFormat="1" ht="13.6" x14ac:dyDescent="0.2">
      <c r="A4157" s="136" t="s">
        <v>12424</v>
      </c>
      <c r="B4157" s="147">
        <v>26164</v>
      </c>
      <c r="C4157" s="138" t="s">
        <v>12580</v>
      </c>
      <c r="D4157" s="138" t="s">
        <v>12580</v>
      </c>
      <c r="E4157" s="137" t="s">
        <v>8366</v>
      </c>
      <c r="F4157" s="139"/>
      <c r="G4157" s="136">
        <v>72928645</v>
      </c>
      <c r="H4157" s="136">
        <v>3</v>
      </c>
      <c r="J4157" s="136" t="s">
        <v>8367</v>
      </c>
    </row>
    <row r="4158" spans="1:10" s="136" customFormat="1" ht="13.6" x14ac:dyDescent="0.2">
      <c r="A4158" s="136" t="s">
        <v>12424</v>
      </c>
      <c r="B4158" s="147">
        <v>26165</v>
      </c>
      <c r="C4158" s="138" t="s">
        <v>12581</v>
      </c>
      <c r="D4158" s="138" t="s">
        <v>12581</v>
      </c>
      <c r="E4158" s="137" t="s">
        <v>8366</v>
      </c>
      <c r="F4158" s="139"/>
      <c r="G4158" s="136">
        <v>41724658</v>
      </c>
      <c r="H4158" s="136">
        <v>3</v>
      </c>
      <c r="J4158" s="136" t="s">
        <v>8367</v>
      </c>
    </row>
    <row r="4159" spans="1:10" s="136" customFormat="1" ht="13.6" x14ac:dyDescent="0.2">
      <c r="A4159" s="136" t="s">
        <v>12424</v>
      </c>
      <c r="B4159" s="147">
        <v>26166</v>
      </c>
      <c r="C4159" s="138" t="s">
        <v>12582</v>
      </c>
      <c r="D4159" s="138" t="s">
        <v>12582</v>
      </c>
      <c r="E4159" s="137" t="s">
        <v>8366</v>
      </c>
      <c r="F4159" s="139"/>
      <c r="G4159" s="136">
        <v>8958942</v>
      </c>
      <c r="H4159" s="136">
        <v>3</v>
      </c>
      <c r="J4159" s="136" t="s">
        <v>8367</v>
      </c>
    </row>
    <row r="4160" spans="1:10" s="136" customFormat="1" ht="13.6" x14ac:dyDescent="0.2">
      <c r="A4160" s="136" t="s">
        <v>12424</v>
      </c>
      <c r="B4160" s="147">
        <v>26167</v>
      </c>
      <c r="C4160" s="138" t="s">
        <v>12583</v>
      </c>
      <c r="D4160" s="138" t="s">
        <v>12583</v>
      </c>
      <c r="E4160" s="137" t="s">
        <v>8366</v>
      </c>
      <c r="F4160" s="139"/>
      <c r="G4160" s="136">
        <v>10943608</v>
      </c>
      <c r="H4160" s="136">
        <v>3</v>
      </c>
      <c r="J4160" s="136" t="s">
        <v>8367</v>
      </c>
    </row>
    <row r="4161" spans="1:20" s="136" customFormat="1" ht="13.6" x14ac:dyDescent="0.2">
      <c r="A4161" s="136" t="s">
        <v>12424</v>
      </c>
      <c r="B4161" s="147">
        <v>26168</v>
      </c>
      <c r="C4161" s="138" t="s">
        <v>12584</v>
      </c>
      <c r="D4161" s="138" t="s">
        <v>12584</v>
      </c>
      <c r="E4161" s="137" t="s">
        <v>8366</v>
      </c>
      <c r="F4161" s="139"/>
      <c r="G4161" s="136">
        <v>20458427</v>
      </c>
      <c r="H4161" s="136">
        <v>2</v>
      </c>
      <c r="J4161" s="136" t="s">
        <v>8367</v>
      </c>
      <c r="R4161" s="136" t="s">
        <v>8372</v>
      </c>
      <c r="S4161" s="136" t="s">
        <v>8367</v>
      </c>
      <c r="T4161" s="136" t="s">
        <v>8373</v>
      </c>
    </row>
    <row r="4162" spans="1:20" s="136" customFormat="1" ht="13.6" x14ac:dyDescent="0.2">
      <c r="A4162" s="136" t="s">
        <v>12424</v>
      </c>
      <c r="B4162" s="147">
        <v>26169</v>
      </c>
      <c r="C4162" s="138" t="s">
        <v>12585</v>
      </c>
      <c r="D4162" s="138" t="s">
        <v>12585</v>
      </c>
      <c r="E4162" s="137" t="s">
        <v>8366</v>
      </c>
      <c r="F4162" s="139"/>
      <c r="G4162" s="136">
        <v>18443095</v>
      </c>
      <c r="H4162" s="136">
        <v>3</v>
      </c>
      <c r="J4162" s="136" t="s">
        <v>8367</v>
      </c>
    </row>
    <row r="4163" spans="1:20" s="136" customFormat="1" ht="13.6" x14ac:dyDescent="0.2">
      <c r="A4163" s="136" t="s">
        <v>12424</v>
      </c>
      <c r="B4163" s="147">
        <v>26170</v>
      </c>
      <c r="C4163" s="138" t="s">
        <v>12586</v>
      </c>
      <c r="D4163" s="138" t="s">
        <v>12586</v>
      </c>
      <c r="E4163" s="137" t="s">
        <v>8366</v>
      </c>
      <c r="F4163" s="139"/>
      <c r="G4163" s="136">
        <v>18245209</v>
      </c>
      <c r="H4163" s="136">
        <v>3</v>
      </c>
      <c r="J4163" s="136" t="s">
        <v>8367</v>
      </c>
    </row>
    <row r="4164" spans="1:20" s="136" customFormat="1" ht="13.6" x14ac:dyDescent="0.2">
      <c r="A4164" s="136" t="s">
        <v>12424</v>
      </c>
      <c r="B4164" s="147">
        <v>26171</v>
      </c>
      <c r="C4164" s="138" t="s">
        <v>12587</v>
      </c>
      <c r="D4164" s="138" t="s">
        <v>12587</v>
      </c>
      <c r="E4164" s="137" t="s">
        <v>8366</v>
      </c>
      <c r="F4164" s="139"/>
      <c r="G4164" s="136">
        <v>11993842</v>
      </c>
      <c r="H4164" s="136">
        <v>3</v>
      </c>
      <c r="J4164" s="136" t="s">
        <v>8367</v>
      </c>
    </row>
    <row r="4165" spans="1:20" s="136" customFormat="1" ht="13.6" x14ac:dyDescent="0.2">
      <c r="A4165" s="136" t="s">
        <v>12424</v>
      </c>
      <c r="B4165" s="147">
        <v>26172</v>
      </c>
      <c r="C4165" s="138" t="s">
        <v>12588</v>
      </c>
      <c r="D4165" s="138" t="s">
        <v>12588</v>
      </c>
      <c r="E4165" s="137" t="s">
        <v>8366</v>
      </c>
      <c r="F4165" s="139"/>
      <c r="G4165" s="136">
        <v>6380949.0000000009</v>
      </c>
      <c r="H4165" s="136">
        <v>3</v>
      </c>
      <c r="J4165" s="136" t="s">
        <v>8367</v>
      </c>
    </row>
    <row r="4166" spans="1:20" s="136" customFormat="1" ht="13.6" x14ac:dyDescent="0.2">
      <c r="A4166" s="136" t="s">
        <v>12424</v>
      </c>
      <c r="B4166" s="147">
        <v>26173</v>
      </c>
      <c r="C4166" s="138" t="s">
        <v>12589</v>
      </c>
      <c r="D4166" s="138" t="s">
        <v>12589</v>
      </c>
      <c r="E4166" s="137" t="s">
        <v>8366</v>
      </c>
      <c r="F4166" s="139"/>
      <c r="G4166" s="136">
        <v>11767787</v>
      </c>
      <c r="H4166" s="136">
        <v>3</v>
      </c>
      <c r="J4166" s="136" t="s">
        <v>8367</v>
      </c>
    </row>
    <row r="4167" spans="1:20" s="136" customFormat="1" ht="13.6" x14ac:dyDescent="0.2">
      <c r="A4167" s="136" t="s">
        <v>12424</v>
      </c>
      <c r="B4167" s="147">
        <v>26174</v>
      </c>
      <c r="C4167" s="138" t="s">
        <v>12590</v>
      </c>
      <c r="D4167" s="138" t="s">
        <v>12590</v>
      </c>
      <c r="E4167" s="137" t="s">
        <v>8366</v>
      </c>
      <c r="F4167" s="139"/>
      <c r="G4167" s="136">
        <v>24727153</v>
      </c>
      <c r="H4167" s="136">
        <v>3</v>
      </c>
      <c r="J4167" s="136" t="s">
        <v>8367</v>
      </c>
    </row>
    <row r="4168" spans="1:20" s="136" customFormat="1" ht="13.6" x14ac:dyDescent="0.2">
      <c r="A4168" s="136" t="s">
        <v>12424</v>
      </c>
      <c r="B4168" s="147">
        <v>26175</v>
      </c>
      <c r="C4168" s="138" t="s">
        <v>12591</v>
      </c>
      <c r="D4168" s="138" t="s">
        <v>12591</v>
      </c>
      <c r="E4168" s="137" t="s">
        <v>8366</v>
      </c>
      <c r="F4168" s="139"/>
      <c r="G4168" s="136">
        <v>89069740</v>
      </c>
      <c r="H4168" s="136">
        <v>3</v>
      </c>
      <c r="J4168" s="136" t="s">
        <v>8367</v>
      </c>
    </row>
    <row r="4169" spans="1:20" s="136" customFormat="1" ht="13.6" x14ac:dyDescent="0.2">
      <c r="A4169" s="136" t="s">
        <v>12424</v>
      </c>
      <c r="B4169" s="147">
        <v>26176</v>
      </c>
      <c r="C4169" s="138" t="s">
        <v>12592</v>
      </c>
      <c r="D4169" s="138" t="s">
        <v>12592</v>
      </c>
      <c r="E4169" s="137" t="s">
        <v>8366</v>
      </c>
      <c r="F4169" s="139"/>
      <c r="G4169" s="136">
        <v>5866673</v>
      </c>
      <c r="H4169" s="136">
        <v>3</v>
      </c>
      <c r="J4169" s="136" t="s">
        <v>8367</v>
      </c>
    </row>
    <row r="4170" spans="1:20" s="136" customFormat="1" ht="13.6" x14ac:dyDescent="0.2">
      <c r="A4170" s="136" t="s">
        <v>12424</v>
      </c>
      <c r="B4170" s="147">
        <v>26177</v>
      </c>
      <c r="C4170" s="138" t="s">
        <v>12593</v>
      </c>
      <c r="D4170" s="138" t="s">
        <v>12593</v>
      </c>
      <c r="E4170" s="137" t="s">
        <v>8366</v>
      </c>
      <c r="F4170" s="139"/>
      <c r="G4170" s="136">
        <v>94705076.000000015</v>
      </c>
      <c r="H4170" s="136">
        <v>3</v>
      </c>
      <c r="J4170" s="136" t="s">
        <v>8367</v>
      </c>
    </row>
    <row r="4171" spans="1:20" s="136" customFormat="1" ht="13.6" x14ac:dyDescent="0.2">
      <c r="A4171" s="136" t="s">
        <v>12424</v>
      </c>
      <c r="B4171" s="147">
        <v>26178</v>
      </c>
      <c r="C4171" s="138" t="s">
        <v>12594</v>
      </c>
      <c r="D4171" s="138" t="s">
        <v>12594</v>
      </c>
      <c r="E4171" s="137" t="s">
        <v>8366</v>
      </c>
      <c r="F4171" s="139"/>
      <c r="G4171" s="136">
        <v>65678880</v>
      </c>
      <c r="H4171" s="136">
        <v>3</v>
      </c>
      <c r="J4171" s="136" t="s">
        <v>8367</v>
      </c>
    </row>
    <row r="4172" spans="1:20" s="136" customFormat="1" ht="13.6" x14ac:dyDescent="0.2">
      <c r="A4172" s="136" t="s">
        <v>12424</v>
      </c>
      <c r="B4172" s="147">
        <v>26179</v>
      </c>
      <c r="C4172" s="138" t="s">
        <v>12595</v>
      </c>
      <c r="D4172" s="138" t="s">
        <v>12595</v>
      </c>
      <c r="E4172" s="137" t="s">
        <v>8366</v>
      </c>
      <c r="F4172" s="139"/>
      <c r="G4172" s="136">
        <v>38460008</v>
      </c>
      <c r="H4172" s="136">
        <v>3</v>
      </c>
      <c r="J4172" s="136" t="s">
        <v>8367</v>
      </c>
    </row>
    <row r="4173" spans="1:20" s="136" customFormat="1" ht="13.6" x14ac:dyDescent="0.2">
      <c r="A4173" s="136" t="s">
        <v>12424</v>
      </c>
      <c r="B4173" s="147">
        <v>26180</v>
      </c>
      <c r="C4173" s="138" t="s">
        <v>12596</v>
      </c>
      <c r="D4173" s="138" t="s">
        <v>12596</v>
      </c>
      <c r="E4173" s="137" t="s">
        <v>8366</v>
      </c>
      <c r="F4173" s="139"/>
      <c r="G4173" s="136">
        <v>18664400</v>
      </c>
      <c r="H4173" s="136">
        <v>3</v>
      </c>
      <c r="J4173" s="136" t="s">
        <v>8367</v>
      </c>
    </row>
    <row r="4174" spans="1:20" s="136" customFormat="1" ht="13.6" x14ac:dyDescent="0.2">
      <c r="A4174" s="136" t="s">
        <v>12424</v>
      </c>
      <c r="B4174" s="147">
        <v>26181</v>
      </c>
      <c r="C4174" s="138" t="s">
        <v>12597</v>
      </c>
      <c r="D4174" s="138" t="s">
        <v>12597</v>
      </c>
      <c r="E4174" s="137" t="s">
        <v>8366</v>
      </c>
      <c r="F4174" s="139"/>
      <c r="G4174" s="136">
        <v>18293602</v>
      </c>
      <c r="H4174" s="136">
        <v>3</v>
      </c>
      <c r="J4174" s="136" t="s">
        <v>8367</v>
      </c>
    </row>
    <row r="4175" spans="1:20" s="136" customFormat="1" ht="13.6" x14ac:dyDescent="0.2">
      <c r="A4175" s="136" t="s">
        <v>12424</v>
      </c>
      <c r="B4175" s="147">
        <v>26183</v>
      </c>
      <c r="C4175" s="138" t="s">
        <v>12598</v>
      </c>
      <c r="D4175" s="138" t="s">
        <v>12598</v>
      </c>
      <c r="E4175" s="137" t="s">
        <v>8366</v>
      </c>
      <c r="F4175" s="139"/>
      <c r="G4175" s="136">
        <v>6437444</v>
      </c>
      <c r="H4175" s="136">
        <v>3</v>
      </c>
      <c r="J4175" s="136" t="s">
        <v>8367</v>
      </c>
    </row>
    <row r="4176" spans="1:20" s="136" customFormat="1" ht="13.6" x14ac:dyDescent="0.2">
      <c r="A4176" s="136" t="s">
        <v>12599</v>
      </c>
      <c r="B4176" s="147">
        <v>27001</v>
      </c>
      <c r="C4176" s="138" t="s">
        <v>12600</v>
      </c>
      <c r="D4176" s="138" t="s">
        <v>12600</v>
      </c>
      <c r="E4176" s="137" t="s">
        <v>8366</v>
      </c>
      <c r="F4176" s="139"/>
      <c r="G4176" s="136">
        <v>196040000</v>
      </c>
      <c r="H4176" s="136">
        <v>3</v>
      </c>
      <c r="J4176" s="136" t="s">
        <v>8367</v>
      </c>
    </row>
    <row r="4177" spans="1:20" s="136" customFormat="1" ht="13.6" x14ac:dyDescent="0.2">
      <c r="A4177" s="136" t="s">
        <v>12599</v>
      </c>
      <c r="B4177" s="147">
        <v>27002</v>
      </c>
      <c r="C4177" s="138" t="s">
        <v>12601</v>
      </c>
      <c r="D4177" s="138" t="s">
        <v>12601</v>
      </c>
      <c r="E4177" s="137" t="s">
        <v>8366</v>
      </c>
      <c r="F4177" s="139"/>
      <c r="G4177" s="136">
        <v>77499250</v>
      </c>
      <c r="H4177" s="136">
        <v>3</v>
      </c>
      <c r="J4177" s="136" t="s">
        <v>8367</v>
      </c>
    </row>
    <row r="4178" spans="1:20" s="136" customFormat="1" ht="13.6" x14ac:dyDescent="0.2">
      <c r="A4178" s="136" t="s">
        <v>12599</v>
      </c>
      <c r="B4178" s="147">
        <v>27003</v>
      </c>
      <c r="C4178" s="138" t="s">
        <v>12602</v>
      </c>
      <c r="D4178" s="138" t="s">
        <v>12602</v>
      </c>
      <c r="E4178" s="137" t="s">
        <v>8366</v>
      </c>
      <c r="F4178" s="139"/>
      <c r="G4178" s="136">
        <v>103600406</v>
      </c>
      <c r="H4178" s="136">
        <v>3</v>
      </c>
      <c r="J4178" s="136" t="s">
        <v>8367</v>
      </c>
    </row>
    <row r="4179" spans="1:20" s="136" customFormat="1" ht="13.6" x14ac:dyDescent="0.2">
      <c r="A4179" s="136" t="s">
        <v>12599</v>
      </c>
      <c r="B4179" s="147">
        <v>27004</v>
      </c>
      <c r="C4179" s="138" t="s">
        <v>12603</v>
      </c>
      <c r="D4179" s="138" t="s">
        <v>12603</v>
      </c>
      <c r="E4179" s="137" t="s">
        <v>8366</v>
      </c>
      <c r="F4179" s="139"/>
      <c r="G4179" s="136">
        <v>168815482</v>
      </c>
      <c r="H4179" s="136">
        <v>3</v>
      </c>
      <c r="J4179" s="136" t="s">
        <v>8367</v>
      </c>
    </row>
    <row r="4180" spans="1:20" s="136" customFormat="1" ht="13.6" x14ac:dyDescent="0.2">
      <c r="A4180" s="136" t="s">
        <v>12599</v>
      </c>
      <c r="B4180" s="147">
        <v>27005</v>
      </c>
      <c r="C4180" s="138" t="s">
        <v>12604</v>
      </c>
      <c r="D4180" s="138" t="s">
        <v>12604</v>
      </c>
      <c r="E4180" s="137" t="s">
        <v>8366</v>
      </c>
      <c r="F4180" s="139"/>
      <c r="G4180" s="136">
        <v>72419112</v>
      </c>
      <c r="H4180" s="136">
        <v>3</v>
      </c>
      <c r="J4180" s="136" t="s">
        <v>8456</v>
      </c>
    </row>
    <row r="4181" spans="1:20" s="136" customFormat="1" ht="13.6" x14ac:dyDescent="0.2">
      <c r="A4181" s="136" t="s">
        <v>12599</v>
      </c>
      <c r="B4181" s="147">
        <v>27006</v>
      </c>
      <c r="C4181" s="138" t="s">
        <v>12605</v>
      </c>
      <c r="D4181" s="138" t="s">
        <v>12605</v>
      </c>
      <c r="E4181" s="137" t="s">
        <v>8366</v>
      </c>
      <c r="F4181" s="139"/>
      <c r="G4181" s="136">
        <v>172049667</v>
      </c>
      <c r="H4181" s="136">
        <v>3</v>
      </c>
      <c r="J4181" s="136" t="s">
        <v>8367</v>
      </c>
    </row>
    <row r="4182" spans="1:20" s="136" customFormat="1" ht="13.6" x14ac:dyDescent="0.2">
      <c r="A4182" s="136" t="s">
        <v>12599</v>
      </c>
      <c r="B4182" s="147">
        <v>27007</v>
      </c>
      <c r="C4182" s="138" t="s">
        <v>12606</v>
      </c>
      <c r="D4182" s="138" t="s">
        <v>12606</v>
      </c>
      <c r="E4182" s="137" t="s">
        <v>8366</v>
      </c>
      <c r="F4182" s="139"/>
      <c r="G4182" s="136">
        <v>126795869</v>
      </c>
      <c r="H4182" s="136">
        <v>3</v>
      </c>
      <c r="J4182" s="136" t="s">
        <v>8367</v>
      </c>
      <c r="R4182" s="136" t="s">
        <v>12607</v>
      </c>
      <c r="S4182" s="136" t="s">
        <v>8456</v>
      </c>
      <c r="T4182" s="136" t="s">
        <v>12608</v>
      </c>
    </row>
    <row r="4183" spans="1:20" s="136" customFormat="1" ht="13.6" x14ac:dyDescent="0.2">
      <c r="A4183" s="136" t="s">
        <v>12599</v>
      </c>
      <c r="B4183" s="147">
        <v>27008</v>
      </c>
      <c r="C4183" s="138" t="s">
        <v>12609</v>
      </c>
      <c r="D4183" s="138" t="s">
        <v>12609</v>
      </c>
      <c r="E4183" s="137" t="s">
        <v>8366</v>
      </c>
      <c r="F4183" s="139"/>
      <c r="G4183" s="136">
        <v>91109899</v>
      </c>
      <c r="H4183" s="136">
        <v>3</v>
      </c>
      <c r="J4183" s="136" t="s">
        <v>8367</v>
      </c>
    </row>
    <row r="4184" spans="1:20" s="136" customFormat="1" ht="13.6" x14ac:dyDescent="0.2">
      <c r="A4184" s="136" t="s">
        <v>12599</v>
      </c>
      <c r="B4184" s="147">
        <v>27009</v>
      </c>
      <c r="C4184" s="138" t="s">
        <v>12610</v>
      </c>
      <c r="D4184" s="138" t="s">
        <v>12610</v>
      </c>
      <c r="E4184" s="137" t="s">
        <v>8366</v>
      </c>
      <c r="F4184" s="139"/>
      <c r="G4184" s="136">
        <v>138851335</v>
      </c>
      <c r="H4184" s="136">
        <v>3</v>
      </c>
      <c r="J4184" s="136" t="s">
        <v>8367</v>
      </c>
    </row>
    <row r="4185" spans="1:20" s="136" customFormat="1" ht="13.6" x14ac:dyDescent="0.2">
      <c r="A4185" s="136" t="s">
        <v>12599</v>
      </c>
      <c r="B4185" s="147">
        <v>27010</v>
      </c>
      <c r="C4185" s="138" t="s">
        <v>12611</v>
      </c>
      <c r="D4185" s="138" t="s">
        <v>12611</v>
      </c>
      <c r="E4185" s="137" t="s">
        <v>8366</v>
      </c>
      <c r="F4185" s="139"/>
      <c r="G4185" s="136">
        <v>176970735</v>
      </c>
      <c r="H4185" s="136">
        <v>3</v>
      </c>
      <c r="J4185" s="136" t="s">
        <v>8367</v>
      </c>
    </row>
    <row r="4186" spans="1:20" s="136" customFormat="1" ht="13.6" x14ac:dyDescent="0.2">
      <c r="A4186" s="136" t="s">
        <v>12599</v>
      </c>
      <c r="B4186" s="147">
        <v>27011</v>
      </c>
      <c r="C4186" s="138" t="s">
        <v>12612</v>
      </c>
      <c r="D4186" s="138" t="s">
        <v>12612</v>
      </c>
      <c r="E4186" s="137" t="s">
        <v>8366</v>
      </c>
      <c r="F4186" s="139"/>
      <c r="G4186" s="136">
        <v>174148720</v>
      </c>
      <c r="H4186" s="136">
        <v>3</v>
      </c>
      <c r="J4186" s="136" t="s">
        <v>8367</v>
      </c>
    </row>
    <row r="4187" spans="1:20" s="136" customFormat="1" ht="13.6" x14ac:dyDescent="0.2">
      <c r="A4187" s="136" t="s">
        <v>12599</v>
      </c>
      <c r="B4187" s="147">
        <v>27012</v>
      </c>
      <c r="C4187" s="138" t="s">
        <v>12613</v>
      </c>
      <c r="D4187" s="138" t="s">
        <v>12613</v>
      </c>
      <c r="E4187" s="137" t="s">
        <v>8366</v>
      </c>
      <c r="F4187" s="139"/>
      <c r="G4187" s="136">
        <v>277631721</v>
      </c>
      <c r="H4187" s="136">
        <v>3</v>
      </c>
      <c r="J4187" s="136" t="s">
        <v>8367</v>
      </c>
    </row>
    <row r="4188" spans="1:20" s="136" customFormat="1" ht="13.6" x14ac:dyDescent="0.2">
      <c r="A4188" s="136" t="s">
        <v>12599</v>
      </c>
      <c r="B4188" s="147">
        <v>27013</v>
      </c>
      <c r="C4188" s="138" t="s">
        <v>12614</v>
      </c>
      <c r="D4188" s="138" t="s">
        <v>12614</v>
      </c>
      <c r="E4188" s="137" t="s">
        <v>8366</v>
      </c>
      <c r="F4188" s="139"/>
      <c r="G4188" s="136">
        <v>77859360</v>
      </c>
      <c r="H4188" s="136">
        <v>3</v>
      </c>
      <c r="J4188" s="136" t="s">
        <v>8456</v>
      </c>
    </row>
    <row r="4189" spans="1:20" s="136" customFormat="1" ht="13.6" x14ac:dyDescent="0.2">
      <c r="A4189" s="136" t="s">
        <v>12599</v>
      </c>
      <c r="B4189" s="147">
        <v>27014</v>
      </c>
      <c r="C4189" s="138" t="s">
        <v>12615</v>
      </c>
      <c r="D4189" s="138" t="s">
        <v>12615</v>
      </c>
      <c r="E4189" s="137" t="s">
        <v>8366</v>
      </c>
      <c r="F4189" s="139"/>
      <c r="G4189" s="136">
        <v>157389500</v>
      </c>
      <c r="H4189" s="136">
        <v>3</v>
      </c>
      <c r="J4189" s="136" t="s">
        <v>8367</v>
      </c>
      <c r="R4189" s="136" t="s">
        <v>12607</v>
      </c>
      <c r="S4189" s="136" t="s">
        <v>8456</v>
      </c>
      <c r="T4189" s="136" t="s">
        <v>12608</v>
      </c>
    </row>
    <row r="4190" spans="1:20" s="136" customFormat="1" ht="13.6" x14ac:dyDescent="0.2">
      <c r="A4190" s="136" t="s">
        <v>12599</v>
      </c>
      <c r="B4190" s="147">
        <v>27015</v>
      </c>
      <c r="C4190" s="138" t="s">
        <v>12616</v>
      </c>
      <c r="D4190" s="138" t="s">
        <v>12616</v>
      </c>
      <c r="E4190" s="137" t="s">
        <v>8366</v>
      </c>
      <c r="F4190" s="139"/>
      <c r="G4190" s="136">
        <v>144790260</v>
      </c>
      <c r="H4190" s="136">
        <v>3</v>
      </c>
      <c r="J4190" s="136" t="s">
        <v>8367</v>
      </c>
    </row>
    <row r="4191" spans="1:20" s="136" customFormat="1" ht="13.6" x14ac:dyDescent="0.2">
      <c r="A4191" s="136" t="s">
        <v>12599</v>
      </c>
      <c r="B4191" s="147">
        <v>27016</v>
      </c>
      <c r="C4191" s="138" t="s">
        <v>12617</v>
      </c>
      <c r="D4191" s="138" t="s">
        <v>12617</v>
      </c>
      <c r="E4191" s="137" t="s">
        <v>8366</v>
      </c>
      <c r="F4191" s="139"/>
      <c r="G4191" s="136">
        <v>176727144</v>
      </c>
      <c r="H4191" s="136">
        <v>2</v>
      </c>
      <c r="J4191" s="136" t="s">
        <v>8367</v>
      </c>
    </row>
    <row r="4192" spans="1:20" s="136" customFormat="1" ht="13.6" x14ac:dyDescent="0.2">
      <c r="A4192" s="136" t="s">
        <v>12599</v>
      </c>
      <c r="B4192" s="147">
        <v>27017</v>
      </c>
      <c r="C4192" s="138" t="s">
        <v>12618</v>
      </c>
      <c r="D4192" s="138" t="s">
        <v>12618</v>
      </c>
      <c r="E4192" s="137" t="s">
        <v>8366</v>
      </c>
      <c r="F4192" s="139"/>
      <c r="G4192" s="136">
        <v>193324900.00000003</v>
      </c>
      <c r="H4192" s="136">
        <v>3</v>
      </c>
      <c r="J4192" s="136" t="s">
        <v>8367</v>
      </c>
    </row>
    <row r="4193" spans="1:20" s="136" customFormat="1" ht="13.6" x14ac:dyDescent="0.2">
      <c r="A4193" s="136" t="s">
        <v>12599</v>
      </c>
      <c r="B4193" s="147">
        <v>27018</v>
      </c>
      <c r="C4193" s="138" t="s">
        <v>12619</v>
      </c>
      <c r="D4193" s="138" t="s">
        <v>12619</v>
      </c>
      <c r="E4193" s="137" t="s">
        <v>8366</v>
      </c>
      <c r="F4193" s="139"/>
      <c r="G4193" s="136">
        <v>438421800</v>
      </c>
      <c r="H4193" s="136">
        <v>3</v>
      </c>
      <c r="J4193" s="136" t="s">
        <v>8367</v>
      </c>
    </row>
    <row r="4194" spans="1:20" s="136" customFormat="1" ht="13.6" x14ac:dyDescent="0.2">
      <c r="A4194" s="136" t="s">
        <v>12599</v>
      </c>
      <c r="B4194" s="147">
        <v>27019</v>
      </c>
      <c r="C4194" s="138" t="s">
        <v>12620</v>
      </c>
      <c r="D4194" s="138" t="s">
        <v>12620</v>
      </c>
      <c r="E4194" s="137" t="s">
        <v>8366</v>
      </c>
      <c r="F4194" s="139"/>
      <c r="G4194" s="136">
        <v>100289068</v>
      </c>
      <c r="H4194" s="136">
        <v>2</v>
      </c>
      <c r="J4194" s="136" t="s">
        <v>8456</v>
      </c>
    </row>
    <row r="4195" spans="1:20" s="136" customFormat="1" ht="13.6" x14ac:dyDescent="0.2">
      <c r="A4195" s="136" t="s">
        <v>12599</v>
      </c>
      <c r="B4195" s="147">
        <v>27020</v>
      </c>
      <c r="C4195" s="138" t="s">
        <v>12621</v>
      </c>
      <c r="D4195" s="138" t="s">
        <v>12621</v>
      </c>
      <c r="E4195" s="137" t="s">
        <v>8366</v>
      </c>
      <c r="F4195" s="139"/>
      <c r="G4195" s="136">
        <v>292285721</v>
      </c>
      <c r="H4195" s="136">
        <v>3</v>
      </c>
      <c r="J4195" s="136" t="s">
        <v>8367</v>
      </c>
      <c r="R4195" s="136" t="s">
        <v>12607</v>
      </c>
      <c r="S4195" s="136" t="s">
        <v>8456</v>
      </c>
      <c r="T4195" s="136" t="s">
        <v>12608</v>
      </c>
    </row>
    <row r="4196" spans="1:20" s="136" customFormat="1" ht="13.6" x14ac:dyDescent="0.2">
      <c r="A4196" s="136" t="s">
        <v>12599</v>
      </c>
      <c r="B4196" s="147">
        <v>27021</v>
      </c>
      <c r="C4196" s="138" t="s">
        <v>12622</v>
      </c>
      <c r="D4196" s="138" t="s">
        <v>12622</v>
      </c>
      <c r="E4196" s="137" t="s">
        <v>8366</v>
      </c>
      <c r="F4196" s="139"/>
      <c r="G4196" s="136">
        <v>166271347</v>
      </c>
      <c r="H4196" s="136">
        <v>3</v>
      </c>
      <c r="J4196" s="136" t="s">
        <v>8367</v>
      </c>
    </row>
    <row r="4197" spans="1:20" s="136" customFormat="1" ht="13.6" x14ac:dyDescent="0.2">
      <c r="A4197" s="136" t="s">
        <v>12599</v>
      </c>
      <c r="B4197" s="147">
        <v>27022</v>
      </c>
      <c r="C4197" s="138" t="s">
        <v>12623</v>
      </c>
      <c r="D4197" s="138" t="s">
        <v>12623</v>
      </c>
      <c r="E4197" s="137" t="s">
        <v>8366</v>
      </c>
      <c r="F4197" s="139"/>
      <c r="G4197" s="136">
        <v>293974001</v>
      </c>
      <c r="H4197" s="136">
        <v>3</v>
      </c>
      <c r="J4197" s="136" t="s">
        <v>8367</v>
      </c>
    </row>
    <row r="4198" spans="1:20" s="136" customFormat="1" ht="13.6" x14ac:dyDescent="0.2">
      <c r="A4198" s="136" t="s">
        <v>12599</v>
      </c>
      <c r="B4198" s="147">
        <v>27023</v>
      </c>
      <c r="C4198" s="138" t="s">
        <v>12624</v>
      </c>
      <c r="D4198" s="138" t="s">
        <v>12624</v>
      </c>
      <c r="E4198" s="137" t="s">
        <v>8366</v>
      </c>
      <c r="F4198" s="139"/>
      <c r="G4198" s="136">
        <v>154779631</v>
      </c>
      <c r="H4198" s="136">
        <v>3</v>
      </c>
      <c r="J4198" s="136" t="s">
        <v>8367</v>
      </c>
      <c r="R4198" s="136" t="s">
        <v>12607</v>
      </c>
      <c r="S4198" s="136" t="s">
        <v>8456</v>
      </c>
      <c r="T4198" s="136" t="s">
        <v>12608</v>
      </c>
    </row>
    <row r="4199" spans="1:20" s="136" customFormat="1" ht="13.6" x14ac:dyDescent="0.2">
      <c r="A4199" s="136" t="s">
        <v>12599</v>
      </c>
      <c r="B4199" s="147">
        <v>27024</v>
      </c>
      <c r="C4199" s="138" t="s">
        <v>12625</v>
      </c>
      <c r="D4199" s="138" t="s">
        <v>12625</v>
      </c>
      <c r="E4199" s="137" t="s">
        <v>8366</v>
      </c>
      <c r="F4199" s="139"/>
      <c r="G4199" s="136">
        <v>146092316</v>
      </c>
      <c r="H4199" s="136">
        <v>3</v>
      </c>
      <c r="J4199" s="136" t="s">
        <v>8367</v>
      </c>
    </row>
    <row r="4200" spans="1:20" s="136" customFormat="1" ht="13.6" x14ac:dyDescent="0.2">
      <c r="A4200" s="136" t="s">
        <v>12599</v>
      </c>
      <c r="B4200" s="147">
        <v>27025</v>
      </c>
      <c r="C4200" s="138" t="s">
        <v>12626</v>
      </c>
      <c r="D4200" s="138" t="s">
        <v>12626</v>
      </c>
      <c r="E4200" s="137" t="s">
        <v>8366</v>
      </c>
      <c r="F4200" s="139"/>
      <c r="G4200" s="136">
        <v>89124555</v>
      </c>
      <c r="H4200" s="136">
        <v>3</v>
      </c>
      <c r="J4200" s="136" t="s">
        <v>8456</v>
      </c>
    </row>
    <row r="4201" spans="1:20" s="136" customFormat="1" ht="13.6" x14ac:dyDescent="0.2">
      <c r="A4201" s="136" t="s">
        <v>12599</v>
      </c>
      <c r="B4201" s="147">
        <v>27026</v>
      </c>
      <c r="C4201" s="138" t="s">
        <v>12627</v>
      </c>
      <c r="D4201" s="138" t="s">
        <v>12627</v>
      </c>
      <c r="E4201" s="137" t="s">
        <v>8366</v>
      </c>
      <c r="F4201" s="139"/>
      <c r="G4201" s="136">
        <v>121606500</v>
      </c>
      <c r="H4201" s="136">
        <v>3</v>
      </c>
      <c r="J4201" s="136" t="s">
        <v>8367</v>
      </c>
    </row>
    <row r="4202" spans="1:20" s="136" customFormat="1" ht="13.6" x14ac:dyDescent="0.2">
      <c r="A4202" s="136" t="s">
        <v>12599</v>
      </c>
      <c r="B4202" s="147">
        <v>27027</v>
      </c>
      <c r="C4202" s="138" t="s">
        <v>12628</v>
      </c>
      <c r="D4202" s="138" t="s">
        <v>12628</v>
      </c>
      <c r="E4202" s="137" t="s">
        <v>8366</v>
      </c>
      <c r="F4202" s="139"/>
      <c r="G4202" s="136">
        <v>62636021</v>
      </c>
      <c r="H4202" s="136">
        <v>3</v>
      </c>
      <c r="J4202" s="136" t="s">
        <v>8367</v>
      </c>
    </row>
    <row r="4203" spans="1:20" s="136" customFormat="1" ht="13.6" x14ac:dyDescent="0.2">
      <c r="A4203" s="136" t="s">
        <v>12599</v>
      </c>
      <c r="B4203" s="147">
        <v>27028</v>
      </c>
      <c r="C4203" s="138" t="s">
        <v>12608</v>
      </c>
      <c r="D4203" s="138" t="s">
        <v>12608</v>
      </c>
      <c r="E4203" s="137" t="s">
        <v>8366</v>
      </c>
      <c r="F4203" s="139"/>
      <c r="G4203" s="136">
        <v>329776382</v>
      </c>
      <c r="H4203" s="136">
        <v>1</v>
      </c>
      <c r="J4203" s="136" t="s">
        <v>8367</v>
      </c>
      <c r="L4203" s="136" t="s">
        <v>12629</v>
      </c>
      <c r="M4203" s="136" t="s">
        <v>8367</v>
      </c>
      <c r="N4203" s="136" t="s">
        <v>12608</v>
      </c>
      <c r="R4203" s="136" t="s">
        <v>12607</v>
      </c>
      <c r="S4203" s="136" t="s">
        <v>8456</v>
      </c>
      <c r="T4203" s="136" t="s">
        <v>12608</v>
      </c>
    </row>
    <row r="4204" spans="1:20" s="136" customFormat="1" ht="13.6" x14ac:dyDescent="0.2">
      <c r="A4204" s="136" t="s">
        <v>12599</v>
      </c>
      <c r="B4204" s="147">
        <v>27029</v>
      </c>
      <c r="C4204" s="138" t="s">
        <v>12630</v>
      </c>
      <c r="D4204" s="138" t="s">
        <v>12630</v>
      </c>
      <c r="E4204" s="137" t="s">
        <v>8366</v>
      </c>
      <c r="F4204" s="139"/>
      <c r="G4204" s="136">
        <v>46553362</v>
      </c>
      <c r="H4204" s="136">
        <v>3</v>
      </c>
      <c r="J4204" s="136" t="s">
        <v>8367</v>
      </c>
    </row>
    <row r="4205" spans="1:20" s="136" customFormat="1" ht="13.6" x14ac:dyDescent="0.2">
      <c r="A4205" s="136" t="s">
        <v>12599</v>
      </c>
      <c r="B4205" s="147">
        <v>27030</v>
      </c>
      <c r="C4205" s="138" t="s">
        <v>12631</v>
      </c>
      <c r="D4205" s="138" t="s">
        <v>12631</v>
      </c>
      <c r="E4205" s="137" t="s">
        <v>8366</v>
      </c>
      <c r="F4205" s="139"/>
      <c r="G4205" s="136">
        <v>142692282</v>
      </c>
      <c r="H4205" s="136">
        <v>3</v>
      </c>
      <c r="J4205" s="136" t="s">
        <v>8367</v>
      </c>
    </row>
    <row r="4206" spans="1:20" s="136" customFormat="1" ht="13.6" x14ac:dyDescent="0.2">
      <c r="A4206" s="136" t="s">
        <v>12599</v>
      </c>
      <c r="B4206" s="147">
        <v>27031</v>
      </c>
      <c r="C4206" s="138" t="s">
        <v>12632</v>
      </c>
      <c r="D4206" s="138" t="s">
        <v>12632</v>
      </c>
      <c r="E4206" s="137" t="s">
        <v>8366</v>
      </c>
      <c r="F4206" s="139"/>
      <c r="G4206" s="136">
        <v>199519307</v>
      </c>
      <c r="H4206" s="136">
        <v>2</v>
      </c>
      <c r="J4206" s="136" t="s">
        <v>8367</v>
      </c>
    </row>
    <row r="4207" spans="1:20" s="136" customFormat="1" ht="13.6" x14ac:dyDescent="0.2">
      <c r="A4207" s="136" t="s">
        <v>12599</v>
      </c>
      <c r="B4207" s="147">
        <v>27032</v>
      </c>
      <c r="C4207" s="138" t="s">
        <v>12633</v>
      </c>
      <c r="D4207" s="138" t="s">
        <v>12633</v>
      </c>
      <c r="E4207" s="137" t="s">
        <v>8366</v>
      </c>
      <c r="F4207" s="139"/>
      <c r="G4207" s="136">
        <v>114589552</v>
      </c>
      <c r="H4207" s="136">
        <v>3</v>
      </c>
      <c r="J4207" s="136" t="s">
        <v>8367</v>
      </c>
    </row>
    <row r="4208" spans="1:20" s="136" customFormat="1" ht="13.6" x14ac:dyDescent="0.2">
      <c r="A4208" s="136" t="s">
        <v>12599</v>
      </c>
      <c r="B4208" s="147">
        <v>27033</v>
      </c>
      <c r="C4208" s="138" t="s">
        <v>12634</v>
      </c>
      <c r="D4208" s="138" t="s">
        <v>12634</v>
      </c>
      <c r="E4208" s="137" t="s">
        <v>8366</v>
      </c>
      <c r="F4208" s="139"/>
      <c r="G4208" s="136">
        <v>163820845</v>
      </c>
      <c r="H4208" s="136">
        <v>3</v>
      </c>
      <c r="J4208" s="136" t="s">
        <v>8367</v>
      </c>
    </row>
    <row r="4209" spans="1:20" s="136" customFormat="1" ht="13.6" x14ac:dyDescent="0.2">
      <c r="A4209" s="136" t="s">
        <v>12599</v>
      </c>
      <c r="B4209" s="147">
        <v>27034</v>
      </c>
      <c r="C4209" s="138" t="s">
        <v>12635</v>
      </c>
      <c r="D4209" s="138" t="s">
        <v>12635</v>
      </c>
      <c r="E4209" s="137" t="s">
        <v>8366</v>
      </c>
      <c r="F4209" s="139"/>
      <c r="G4209" s="136">
        <v>243854100</v>
      </c>
      <c r="H4209" s="136">
        <v>3</v>
      </c>
      <c r="J4209" s="136" t="s">
        <v>8367</v>
      </c>
    </row>
    <row r="4210" spans="1:20" s="136" customFormat="1" ht="13.6" x14ac:dyDescent="0.2">
      <c r="A4210" s="136" t="s">
        <v>12599</v>
      </c>
      <c r="B4210" s="147">
        <v>27035</v>
      </c>
      <c r="C4210" s="138" t="s">
        <v>12636</v>
      </c>
      <c r="D4210" s="138" t="s">
        <v>12636</v>
      </c>
      <c r="E4210" s="137" t="s">
        <v>8366</v>
      </c>
      <c r="F4210" s="139"/>
      <c r="G4210" s="136">
        <v>72273300</v>
      </c>
      <c r="H4210" s="136">
        <v>3</v>
      </c>
      <c r="J4210" s="136" t="s">
        <v>8367</v>
      </c>
    </row>
    <row r="4211" spans="1:20" s="136" customFormat="1" ht="13.6" x14ac:dyDescent="0.2">
      <c r="A4211" s="136" t="s">
        <v>12599</v>
      </c>
      <c r="B4211" s="147">
        <v>27037</v>
      </c>
      <c r="C4211" s="138" t="s">
        <v>12637</v>
      </c>
      <c r="D4211" s="138" t="s">
        <v>12637</v>
      </c>
      <c r="E4211" s="137" t="s">
        <v>8366</v>
      </c>
      <c r="F4211" s="139"/>
      <c r="G4211" s="136">
        <v>110343828</v>
      </c>
      <c r="H4211" s="136">
        <v>3</v>
      </c>
      <c r="J4211" s="136" t="s">
        <v>8367</v>
      </c>
    </row>
    <row r="4212" spans="1:20" s="136" customFormat="1" ht="13.6" x14ac:dyDescent="0.2">
      <c r="A4212" s="136" t="s">
        <v>12599</v>
      </c>
      <c r="B4212" s="147">
        <v>27038</v>
      </c>
      <c r="C4212" s="138" t="s">
        <v>12638</v>
      </c>
      <c r="D4212" s="138" t="s">
        <v>12638</v>
      </c>
      <c r="E4212" s="137" t="s">
        <v>8366</v>
      </c>
      <c r="F4212" s="139"/>
      <c r="G4212" s="136">
        <v>142072350</v>
      </c>
      <c r="H4212" s="136">
        <v>3</v>
      </c>
      <c r="J4212" s="136" t="s">
        <v>8367</v>
      </c>
    </row>
    <row r="4213" spans="1:20" s="136" customFormat="1" ht="13.6" x14ac:dyDescent="0.2">
      <c r="A4213" s="136" t="s">
        <v>12599</v>
      </c>
      <c r="B4213" s="147">
        <v>27039</v>
      </c>
      <c r="C4213" s="138" t="s">
        <v>12639</v>
      </c>
      <c r="D4213" s="138" t="s">
        <v>12639</v>
      </c>
      <c r="E4213" s="137" t="s">
        <v>8366</v>
      </c>
      <c r="F4213" s="139"/>
      <c r="G4213" s="136">
        <v>134196505</v>
      </c>
      <c r="H4213" s="136">
        <v>3</v>
      </c>
      <c r="J4213" s="136" t="s">
        <v>8367</v>
      </c>
      <c r="R4213" s="136" t="s">
        <v>12607</v>
      </c>
      <c r="S4213" s="136" t="s">
        <v>8456</v>
      </c>
      <c r="T4213" s="136" t="s">
        <v>12608</v>
      </c>
    </row>
    <row r="4214" spans="1:20" s="136" customFormat="1" ht="13.6" x14ac:dyDescent="0.2">
      <c r="A4214" s="136" t="s">
        <v>12599</v>
      </c>
      <c r="B4214" s="147">
        <v>27040</v>
      </c>
      <c r="C4214" s="138" t="s">
        <v>12640</v>
      </c>
      <c r="D4214" s="138" t="s">
        <v>12640</v>
      </c>
      <c r="E4214" s="137" t="s">
        <v>8366</v>
      </c>
      <c r="F4214" s="139"/>
      <c r="G4214" s="136">
        <v>199681646</v>
      </c>
      <c r="H4214" s="136">
        <v>3</v>
      </c>
      <c r="J4214" s="136" t="s">
        <v>8367</v>
      </c>
    </row>
    <row r="4215" spans="1:20" s="136" customFormat="1" ht="13.6" x14ac:dyDescent="0.2">
      <c r="A4215" s="136" t="s">
        <v>12599</v>
      </c>
      <c r="B4215" s="147">
        <v>27041</v>
      </c>
      <c r="C4215" s="138" t="s">
        <v>12641</v>
      </c>
      <c r="D4215" s="138" t="s">
        <v>12641</v>
      </c>
      <c r="E4215" s="137" t="s">
        <v>8366</v>
      </c>
      <c r="F4215" s="139"/>
      <c r="G4215" s="136">
        <v>143240488</v>
      </c>
      <c r="H4215" s="136">
        <v>3</v>
      </c>
      <c r="J4215" s="136" t="s">
        <v>8367</v>
      </c>
    </row>
    <row r="4216" spans="1:20" s="136" customFormat="1" ht="13.6" x14ac:dyDescent="0.2">
      <c r="A4216" s="136" t="s">
        <v>12599</v>
      </c>
      <c r="B4216" s="147">
        <v>27042</v>
      </c>
      <c r="C4216" s="138" t="s">
        <v>12642</v>
      </c>
      <c r="D4216" s="138" t="s">
        <v>12642</v>
      </c>
      <c r="E4216" s="137" t="s">
        <v>8366</v>
      </c>
      <c r="F4216" s="139"/>
      <c r="G4216" s="136">
        <v>121117717</v>
      </c>
      <c r="H4216" s="136">
        <v>3</v>
      </c>
      <c r="J4216" s="136" t="s">
        <v>8367</v>
      </c>
    </row>
    <row r="4217" spans="1:20" s="136" customFormat="1" ht="13.6" x14ac:dyDescent="0.2">
      <c r="A4217" s="136" t="s">
        <v>12599</v>
      </c>
      <c r="B4217" s="147">
        <v>27043</v>
      </c>
      <c r="C4217" s="138" t="s">
        <v>12643</v>
      </c>
      <c r="D4217" s="138" t="s">
        <v>12643</v>
      </c>
      <c r="E4217" s="137" t="s">
        <v>8366</v>
      </c>
      <c r="F4217" s="139"/>
      <c r="G4217" s="136">
        <v>74803133</v>
      </c>
      <c r="H4217" s="136">
        <v>3</v>
      </c>
      <c r="J4217" s="136" t="s">
        <v>8367</v>
      </c>
    </row>
    <row r="4218" spans="1:20" s="136" customFormat="1" ht="13.6" x14ac:dyDescent="0.2">
      <c r="A4218" s="136" t="s">
        <v>12599</v>
      </c>
      <c r="B4218" s="147">
        <v>27044</v>
      </c>
      <c r="C4218" s="138" t="s">
        <v>12644</v>
      </c>
      <c r="D4218" s="138" t="s">
        <v>12644</v>
      </c>
      <c r="E4218" s="137" t="s">
        <v>8366</v>
      </c>
      <c r="F4218" s="139"/>
      <c r="G4218" s="136">
        <v>174989856</v>
      </c>
      <c r="H4218" s="136">
        <v>3</v>
      </c>
      <c r="J4218" s="136" t="s">
        <v>8367</v>
      </c>
    </row>
    <row r="4219" spans="1:20" s="136" customFormat="1" ht="13.6" x14ac:dyDescent="0.2">
      <c r="A4219" s="136" t="s">
        <v>12599</v>
      </c>
      <c r="B4219" s="147">
        <v>27045</v>
      </c>
      <c r="C4219" s="138" t="s">
        <v>12645</v>
      </c>
      <c r="D4219" s="138" t="s">
        <v>12645</v>
      </c>
      <c r="E4219" s="137" t="s">
        <v>8366</v>
      </c>
      <c r="F4219" s="139"/>
      <c r="G4219" s="136">
        <v>104914000</v>
      </c>
      <c r="H4219" s="136">
        <v>3</v>
      </c>
      <c r="J4219" s="136" t="s">
        <v>8367</v>
      </c>
    </row>
    <row r="4220" spans="1:20" s="136" customFormat="1" ht="13.6" x14ac:dyDescent="0.2">
      <c r="A4220" s="136" t="s">
        <v>12599</v>
      </c>
      <c r="B4220" s="147">
        <v>27046</v>
      </c>
      <c r="C4220" s="138" t="s">
        <v>12646</v>
      </c>
      <c r="D4220" s="138" t="s">
        <v>12646</v>
      </c>
      <c r="E4220" s="137" t="s">
        <v>8366</v>
      </c>
      <c r="F4220" s="139"/>
      <c r="G4220" s="136">
        <v>125902511</v>
      </c>
      <c r="H4220" s="136">
        <v>3</v>
      </c>
      <c r="J4220" s="136" t="s">
        <v>8367</v>
      </c>
    </row>
    <row r="4221" spans="1:20" s="136" customFormat="1" ht="13.6" x14ac:dyDescent="0.2">
      <c r="A4221" s="136" t="s">
        <v>12599</v>
      </c>
      <c r="B4221" s="147">
        <v>27047</v>
      </c>
      <c r="C4221" s="138" t="s">
        <v>12647</v>
      </c>
      <c r="D4221" s="138" t="s">
        <v>12647</v>
      </c>
      <c r="E4221" s="137" t="s">
        <v>8366</v>
      </c>
      <c r="F4221" s="139"/>
      <c r="G4221" s="136">
        <v>176714304</v>
      </c>
      <c r="H4221" s="136">
        <v>3</v>
      </c>
      <c r="J4221" s="136" t="s">
        <v>8367</v>
      </c>
    </row>
    <row r="4222" spans="1:20" s="136" customFormat="1" ht="13.6" x14ac:dyDescent="0.2">
      <c r="A4222" s="136" t="s">
        <v>12599</v>
      </c>
      <c r="B4222" s="147">
        <v>27048</v>
      </c>
      <c r="C4222" s="138" t="s">
        <v>12648</v>
      </c>
      <c r="D4222" s="138" t="s">
        <v>12648</v>
      </c>
      <c r="E4222" s="137" t="s">
        <v>8366</v>
      </c>
      <c r="F4222" s="139"/>
      <c r="G4222" s="136">
        <v>135802500</v>
      </c>
      <c r="H4222" s="136">
        <v>3</v>
      </c>
      <c r="J4222" s="136" t="s">
        <v>8367</v>
      </c>
    </row>
    <row r="4223" spans="1:20" s="136" customFormat="1" ht="13.6" x14ac:dyDescent="0.2">
      <c r="A4223" s="136" t="s">
        <v>12599</v>
      </c>
      <c r="B4223" s="147">
        <v>27049</v>
      </c>
      <c r="C4223" s="138" t="s">
        <v>12649</v>
      </c>
      <c r="D4223" s="138" t="s">
        <v>12649</v>
      </c>
      <c r="E4223" s="137" t="s">
        <v>8366</v>
      </c>
      <c r="F4223" s="139"/>
      <c r="G4223" s="136">
        <v>115101200.00000001</v>
      </c>
      <c r="H4223" s="136">
        <v>3</v>
      </c>
      <c r="J4223" s="136" t="s">
        <v>8367</v>
      </c>
    </row>
    <row r="4224" spans="1:20" s="136" customFormat="1" ht="13.6" x14ac:dyDescent="0.2">
      <c r="A4224" s="136" t="s">
        <v>12599</v>
      </c>
      <c r="B4224" s="147">
        <v>27050</v>
      </c>
      <c r="C4224" s="138" t="s">
        <v>12650</v>
      </c>
      <c r="D4224" s="138" t="s">
        <v>12650</v>
      </c>
      <c r="E4224" s="137" t="s">
        <v>8366</v>
      </c>
      <c r="F4224" s="139"/>
      <c r="G4224" s="136">
        <v>317378061</v>
      </c>
      <c r="H4224" s="136">
        <v>3</v>
      </c>
      <c r="J4224" s="136" t="s">
        <v>8367</v>
      </c>
    </row>
    <row r="4225" spans="1:20" s="136" customFormat="1" ht="13.6" x14ac:dyDescent="0.2">
      <c r="A4225" s="136" t="s">
        <v>12599</v>
      </c>
      <c r="B4225" s="147">
        <v>27051</v>
      </c>
      <c r="C4225" s="138" t="s">
        <v>12651</v>
      </c>
      <c r="D4225" s="138" t="s">
        <v>12651</v>
      </c>
      <c r="E4225" s="137" t="s">
        <v>8366</v>
      </c>
      <c r="F4225" s="139"/>
      <c r="G4225" s="136">
        <v>108939207</v>
      </c>
      <c r="H4225" s="136">
        <v>2</v>
      </c>
      <c r="J4225" s="136" t="s">
        <v>8456</v>
      </c>
    </row>
    <row r="4226" spans="1:20" s="136" customFormat="1" ht="13.6" x14ac:dyDescent="0.2">
      <c r="A4226" s="136" t="s">
        <v>12599</v>
      </c>
      <c r="B4226" s="147">
        <v>27052</v>
      </c>
      <c r="C4226" s="138" t="s">
        <v>12652</v>
      </c>
      <c r="D4226" s="138" t="s">
        <v>12652</v>
      </c>
      <c r="E4226" s="137" t="s">
        <v>8366</v>
      </c>
      <c r="F4226" s="139"/>
      <c r="G4226" s="136">
        <v>67783502</v>
      </c>
      <c r="H4226" s="136">
        <v>3</v>
      </c>
      <c r="J4226" s="136" t="s">
        <v>8367</v>
      </c>
    </row>
    <row r="4227" spans="1:20" s="136" customFormat="1" ht="13.6" x14ac:dyDescent="0.2">
      <c r="A4227" s="136" t="s">
        <v>12599</v>
      </c>
      <c r="B4227" s="147">
        <v>27053</v>
      </c>
      <c r="C4227" s="138" t="s">
        <v>12653</v>
      </c>
      <c r="D4227" s="138" t="s">
        <v>12653</v>
      </c>
      <c r="E4227" s="137" t="s">
        <v>8366</v>
      </c>
      <c r="F4227" s="139"/>
      <c r="G4227" s="136">
        <v>72992746</v>
      </c>
      <c r="H4227" s="136">
        <v>3</v>
      </c>
      <c r="J4227" s="136" t="s">
        <v>8367</v>
      </c>
    </row>
    <row r="4228" spans="1:20" s="136" customFormat="1" ht="13.6" x14ac:dyDescent="0.2">
      <c r="A4228" s="136" t="s">
        <v>12599</v>
      </c>
      <c r="B4228" s="147">
        <v>27054</v>
      </c>
      <c r="C4228" s="138" t="s">
        <v>12654</v>
      </c>
      <c r="D4228" s="138" t="s">
        <v>12654</v>
      </c>
      <c r="E4228" s="137" t="s">
        <v>8366</v>
      </c>
      <c r="F4228" s="139"/>
      <c r="G4228" s="136">
        <v>66327227.999999993</v>
      </c>
      <c r="H4228" s="136">
        <v>3</v>
      </c>
      <c r="J4228" s="136" t="s">
        <v>8367</v>
      </c>
    </row>
    <row r="4229" spans="1:20" s="136" customFormat="1" ht="13.6" x14ac:dyDescent="0.2">
      <c r="A4229" s="136" t="s">
        <v>12599</v>
      </c>
      <c r="B4229" s="147">
        <v>27055</v>
      </c>
      <c r="C4229" s="138" t="s">
        <v>12655</v>
      </c>
      <c r="D4229" s="138" t="s">
        <v>12655</v>
      </c>
      <c r="E4229" s="137" t="s">
        <v>8366</v>
      </c>
      <c r="F4229" s="139"/>
      <c r="G4229" s="136">
        <v>136765375</v>
      </c>
      <c r="H4229" s="136">
        <v>3</v>
      </c>
      <c r="J4229" s="136" t="s">
        <v>8367</v>
      </c>
    </row>
    <row r="4230" spans="1:20" s="136" customFormat="1" ht="13.6" x14ac:dyDescent="0.2">
      <c r="A4230" s="136" t="s">
        <v>12599</v>
      </c>
      <c r="B4230" s="147">
        <v>27056</v>
      </c>
      <c r="C4230" s="138" t="s">
        <v>12656</v>
      </c>
      <c r="D4230" s="138" t="s">
        <v>12656</v>
      </c>
      <c r="E4230" s="137" t="s">
        <v>8366</v>
      </c>
      <c r="F4230" s="139"/>
      <c r="G4230" s="136">
        <v>5171101</v>
      </c>
      <c r="H4230" s="136">
        <v>3</v>
      </c>
      <c r="J4230" s="136" t="s">
        <v>8367</v>
      </c>
      <c r="R4230" s="136" t="s">
        <v>12607</v>
      </c>
      <c r="S4230" s="136" t="s">
        <v>8456</v>
      </c>
      <c r="T4230" s="136" t="s">
        <v>12608</v>
      </c>
    </row>
    <row r="4231" spans="1:20" s="136" customFormat="1" ht="13.6" x14ac:dyDescent="0.2">
      <c r="A4231" s="136" t="s">
        <v>12599</v>
      </c>
      <c r="B4231" s="147">
        <v>27057</v>
      </c>
      <c r="C4231" s="138" t="s">
        <v>12657</v>
      </c>
      <c r="D4231" s="138" t="s">
        <v>12657</v>
      </c>
      <c r="E4231" s="137" t="s">
        <v>8366</v>
      </c>
      <c r="F4231" s="139"/>
      <c r="G4231" s="136">
        <v>184618113</v>
      </c>
      <c r="H4231" s="136">
        <v>2</v>
      </c>
      <c r="J4231" s="136" t="s">
        <v>8367</v>
      </c>
    </row>
    <row r="4232" spans="1:20" s="136" customFormat="1" ht="13.6" x14ac:dyDescent="0.2">
      <c r="A4232" s="136" t="s">
        <v>12599</v>
      </c>
      <c r="B4232" s="147">
        <v>27058</v>
      </c>
      <c r="C4232" s="138" t="s">
        <v>12658</v>
      </c>
      <c r="D4232" s="138" t="s">
        <v>12658</v>
      </c>
      <c r="E4232" s="137" t="s">
        <v>8366</v>
      </c>
      <c r="F4232" s="139"/>
      <c r="G4232" s="136">
        <v>196551821.00000003</v>
      </c>
      <c r="H4232" s="136">
        <v>3</v>
      </c>
      <c r="J4232" s="136" t="s">
        <v>8367</v>
      </c>
    </row>
    <row r="4233" spans="1:20" s="136" customFormat="1" ht="13.6" x14ac:dyDescent="0.2">
      <c r="A4233" s="136" t="s">
        <v>12599</v>
      </c>
      <c r="B4233" s="147">
        <v>27059</v>
      </c>
      <c r="C4233" s="138" t="s">
        <v>12659</v>
      </c>
      <c r="D4233" s="138" t="s">
        <v>12659</v>
      </c>
      <c r="E4233" s="137" t="s">
        <v>8366</v>
      </c>
      <c r="F4233" s="139"/>
      <c r="G4233" s="136">
        <v>133352513</v>
      </c>
      <c r="H4233" s="136">
        <v>3</v>
      </c>
      <c r="J4233" s="136" t="s">
        <v>8367</v>
      </c>
    </row>
    <row r="4234" spans="1:20" s="136" customFormat="1" ht="13.6" x14ac:dyDescent="0.2">
      <c r="A4234" s="136" t="s">
        <v>12599</v>
      </c>
      <c r="B4234" s="147">
        <v>27060</v>
      </c>
      <c r="C4234" s="138" t="s">
        <v>12660</v>
      </c>
      <c r="D4234" s="138" t="s">
        <v>12660</v>
      </c>
      <c r="E4234" s="137" t="s">
        <v>8366</v>
      </c>
      <c r="F4234" s="139"/>
      <c r="G4234" s="136">
        <v>146667311</v>
      </c>
      <c r="H4234" s="136">
        <v>3</v>
      </c>
      <c r="J4234" s="136" t="s">
        <v>8367</v>
      </c>
    </row>
    <row r="4235" spans="1:20" s="136" customFormat="1" ht="13.6" x14ac:dyDescent="0.2">
      <c r="A4235" s="136" t="s">
        <v>12599</v>
      </c>
      <c r="B4235" s="147">
        <v>27061</v>
      </c>
      <c r="C4235" s="138" t="s">
        <v>12661</v>
      </c>
      <c r="D4235" s="138" t="s">
        <v>12661</v>
      </c>
      <c r="E4235" s="137" t="s">
        <v>8366</v>
      </c>
      <c r="F4235" s="139"/>
      <c r="G4235" s="136">
        <v>82706919.999999985</v>
      </c>
      <c r="H4235" s="136">
        <v>3</v>
      </c>
      <c r="J4235" s="136" t="s">
        <v>8367</v>
      </c>
    </row>
    <row r="4236" spans="1:20" s="136" customFormat="1" ht="13.6" x14ac:dyDescent="0.2">
      <c r="A4236" s="136" t="s">
        <v>12599</v>
      </c>
      <c r="B4236" s="147">
        <v>27062</v>
      </c>
      <c r="C4236" s="138" t="s">
        <v>12662</v>
      </c>
      <c r="D4236" s="138" t="s">
        <v>12662</v>
      </c>
      <c r="E4236" s="137" t="s">
        <v>8366</v>
      </c>
      <c r="F4236" s="139"/>
      <c r="G4236" s="136">
        <v>51182004</v>
      </c>
      <c r="H4236" s="136">
        <v>3</v>
      </c>
      <c r="J4236" s="136" t="s">
        <v>8367</v>
      </c>
    </row>
    <row r="4237" spans="1:20" s="136" customFormat="1" ht="13.6" x14ac:dyDescent="0.2">
      <c r="A4237" s="136" t="s">
        <v>12599</v>
      </c>
      <c r="B4237" s="147">
        <v>27063</v>
      </c>
      <c r="C4237" s="138" t="s">
        <v>12663</v>
      </c>
      <c r="D4237" s="138" t="s">
        <v>12663</v>
      </c>
      <c r="E4237" s="137" t="s">
        <v>8366</v>
      </c>
      <c r="F4237" s="139"/>
      <c r="G4237" s="136">
        <v>110448340</v>
      </c>
      <c r="H4237" s="136">
        <v>3</v>
      </c>
      <c r="J4237" s="136" t="s">
        <v>8367</v>
      </c>
    </row>
    <row r="4238" spans="1:20" s="136" customFormat="1" ht="13.6" x14ac:dyDescent="0.2">
      <c r="A4238" s="136" t="s">
        <v>12599</v>
      </c>
      <c r="B4238" s="147">
        <v>27064</v>
      </c>
      <c r="C4238" s="138" t="s">
        <v>12664</v>
      </c>
      <c r="D4238" s="138" t="s">
        <v>12664</v>
      </c>
      <c r="E4238" s="137" t="s">
        <v>8366</v>
      </c>
      <c r="F4238" s="139"/>
      <c r="G4238" s="136">
        <v>75957160</v>
      </c>
      <c r="H4238" s="136">
        <v>3</v>
      </c>
      <c r="J4238" s="136" t="s">
        <v>8456</v>
      </c>
    </row>
    <row r="4239" spans="1:20" s="136" customFormat="1" ht="13.6" x14ac:dyDescent="0.2">
      <c r="A4239" s="136" t="s">
        <v>12599</v>
      </c>
      <c r="B4239" s="147">
        <v>27065</v>
      </c>
      <c r="C4239" s="138" t="s">
        <v>12665</v>
      </c>
      <c r="D4239" s="138" t="s">
        <v>12665</v>
      </c>
      <c r="E4239" s="137" t="s">
        <v>8366</v>
      </c>
      <c r="F4239" s="139"/>
      <c r="G4239" s="136">
        <v>379362618</v>
      </c>
      <c r="H4239" s="136">
        <v>3</v>
      </c>
      <c r="J4239" s="136" t="s">
        <v>8367</v>
      </c>
    </row>
    <row r="4240" spans="1:20" s="136" customFormat="1" ht="13.6" x14ac:dyDescent="0.2">
      <c r="A4240" s="136" t="s">
        <v>12599</v>
      </c>
      <c r="B4240" s="147">
        <v>27066</v>
      </c>
      <c r="C4240" s="138" t="s">
        <v>12666</v>
      </c>
      <c r="D4240" s="138" t="s">
        <v>12666</v>
      </c>
      <c r="E4240" s="137" t="s">
        <v>8366</v>
      </c>
      <c r="F4240" s="139"/>
      <c r="G4240" s="136">
        <v>109337724</v>
      </c>
      <c r="H4240" s="136">
        <v>2</v>
      </c>
      <c r="J4240" s="136" t="s">
        <v>8456</v>
      </c>
    </row>
    <row r="4241" spans="1:20" s="136" customFormat="1" ht="13.6" x14ac:dyDescent="0.2">
      <c r="A4241" s="136" t="s">
        <v>12599</v>
      </c>
      <c r="B4241" s="147">
        <v>27901</v>
      </c>
      <c r="C4241" s="138" t="s">
        <v>12667</v>
      </c>
      <c r="D4241" s="138" t="s">
        <v>12667</v>
      </c>
      <c r="E4241" s="137" t="s">
        <v>8366</v>
      </c>
      <c r="F4241" s="139"/>
      <c r="G4241" s="136">
        <v>141163900</v>
      </c>
      <c r="H4241" s="136">
        <v>3</v>
      </c>
      <c r="J4241" s="136" t="s">
        <v>8367</v>
      </c>
      <c r="R4241" s="136" t="s">
        <v>12607</v>
      </c>
      <c r="S4241" s="136" t="s">
        <v>8456</v>
      </c>
      <c r="T4241" s="136" t="s">
        <v>12608</v>
      </c>
    </row>
    <row r="4242" spans="1:20" s="136" customFormat="1" ht="13.6" x14ac:dyDescent="0.2">
      <c r="A4242" s="136" t="s">
        <v>12599</v>
      </c>
      <c r="B4242" s="147">
        <v>27902</v>
      </c>
      <c r="C4242" s="138" t="s">
        <v>12668</v>
      </c>
      <c r="D4242" s="138" t="s">
        <v>12668</v>
      </c>
      <c r="E4242" s="137" t="s">
        <v>8366</v>
      </c>
      <c r="F4242" s="139"/>
      <c r="G4242" s="136">
        <v>7778994</v>
      </c>
      <c r="H4242" s="136">
        <v>2</v>
      </c>
      <c r="J4242" s="136" t="s">
        <v>8456</v>
      </c>
    </row>
    <row r="4243" spans="1:20" s="136" customFormat="1" ht="13.6" x14ac:dyDescent="0.2">
      <c r="A4243" s="136" t="s">
        <v>12669</v>
      </c>
      <c r="B4243" s="147">
        <v>28001</v>
      </c>
      <c r="C4243" s="138" t="s">
        <v>12670</v>
      </c>
      <c r="D4243" s="138" t="s">
        <v>12670</v>
      </c>
      <c r="E4243" s="137" t="s">
        <v>8366</v>
      </c>
      <c r="F4243" s="139"/>
      <c r="G4243" s="136">
        <v>22056340</v>
      </c>
      <c r="H4243" s="136">
        <v>3</v>
      </c>
      <c r="J4243" s="136" t="s">
        <v>8367</v>
      </c>
    </row>
    <row r="4244" spans="1:20" s="136" customFormat="1" ht="13.6" x14ac:dyDescent="0.2">
      <c r="A4244" s="136" t="s">
        <v>12669</v>
      </c>
      <c r="B4244" s="147">
        <v>28002</v>
      </c>
      <c r="C4244" s="138" t="s">
        <v>12671</v>
      </c>
      <c r="D4244" s="138" t="s">
        <v>12671</v>
      </c>
      <c r="E4244" s="137" t="s">
        <v>8366</v>
      </c>
      <c r="F4244" s="139"/>
      <c r="G4244" s="136">
        <v>19619740</v>
      </c>
      <c r="H4244" s="136">
        <v>2</v>
      </c>
      <c r="J4244" s="136" t="s">
        <v>8367</v>
      </c>
      <c r="R4244" s="136" t="s">
        <v>8954</v>
      </c>
      <c r="S4244" s="136" t="s">
        <v>8367</v>
      </c>
      <c r="T4244" s="136" t="s">
        <v>8955</v>
      </c>
    </row>
    <row r="4245" spans="1:20" s="136" customFormat="1" ht="13.6" x14ac:dyDescent="0.2">
      <c r="A4245" s="136" t="s">
        <v>12669</v>
      </c>
      <c r="B4245" s="147">
        <v>28003</v>
      </c>
      <c r="C4245" s="138" t="s">
        <v>12672</v>
      </c>
      <c r="D4245" s="138" t="s">
        <v>12672</v>
      </c>
      <c r="E4245" s="137" t="s">
        <v>8366</v>
      </c>
      <c r="F4245" s="139"/>
      <c r="G4245" s="136">
        <v>25005632.999999996</v>
      </c>
      <c r="H4245" s="136">
        <v>3</v>
      </c>
      <c r="J4245" s="136" t="s">
        <v>8367</v>
      </c>
    </row>
    <row r="4246" spans="1:20" s="136" customFormat="1" ht="13.6" x14ac:dyDescent="0.2">
      <c r="A4246" s="136" t="s">
        <v>12669</v>
      </c>
      <c r="B4246" s="147">
        <v>28004</v>
      </c>
      <c r="C4246" s="138" t="s">
        <v>12673</v>
      </c>
      <c r="D4246" s="138" t="s">
        <v>12673</v>
      </c>
      <c r="E4246" s="137" t="s">
        <v>8366</v>
      </c>
      <c r="F4246" s="139"/>
      <c r="G4246" s="136">
        <v>22249751</v>
      </c>
      <c r="H4246" s="136">
        <v>2</v>
      </c>
      <c r="J4246" s="136" t="s">
        <v>8367</v>
      </c>
      <c r="R4246" s="136" t="s">
        <v>8954</v>
      </c>
      <c r="S4246" s="136" t="s">
        <v>8367</v>
      </c>
      <c r="T4246" s="136" t="s">
        <v>8955</v>
      </c>
    </row>
    <row r="4247" spans="1:20" s="136" customFormat="1" ht="13.6" x14ac:dyDescent="0.2">
      <c r="A4247" s="136" t="s">
        <v>12669</v>
      </c>
      <c r="B4247" s="147">
        <v>28005</v>
      </c>
      <c r="C4247" s="138" t="s">
        <v>12674</v>
      </c>
      <c r="D4247" s="138" t="s">
        <v>12674</v>
      </c>
      <c r="E4247" s="137" t="s">
        <v>8366</v>
      </c>
      <c r="F4247" s="139"/>
      <c r="G4247" s="136">
        <v>87721822</v>
      </c>
      <c r="H4247" s="136">
        <v>1</v>
      </c>
      <c r="J4247" s="136" t="s">
        <v>8367</v>
      </c>
      <c r="L4247" s="136" t="s">
        <v>12675</v>
      </c>
      <c r="M4247" s="136" t="s">
        <v>8367</v>
      </c>
      <c r="N4247" s="136" t="s">
        <v>12674</v>
      </c>
      <c r="R4247" s="136" t="s">
        <v>8954</v>
      </c>
      <c r="S4247" s="136" t="s">
        <v>8367</v>
      </c>
      <c r="T4247" s="136" t="s">
        <v>8955</v>
      </c>
    </row>
    <row r="4248" spans="1:20" s="136" customFormat="1" ht="13.6" x14ac:dyDescent="0.2">
      <c r="A4248" s="136" t="s">
        <v>12669</v>
      </c>
      <c r="B4248" s="147">
        <v>28006</v>
      </c>
      <c r="C4248" s="138" t="s">
        <v>12676</v>
      </c>
      <c r="D4248" s="138" t="s">
        <v>12676</v>
      </c>
      <c r="E4248" s="137" t="s">
        <v>8366</v>
      </c>
      <c r="F4248" s="139"/>
      <c r="G4248" s="136">
        <v>44981373</v>
      </c>
      <c r="H4248" s="136">
        <v>1</v>
      </c>
      <c r="J4248" s="136" t="s">
        <v>8367</v>
      </c>
      <c r="L4248" s="136" t="s">
        <v>12677</v>
      </c>
      <c r="M4248" s="136" t="s">
        <v>8367</v>
      </c>
      <c r="N4248" s="136" t="s">
        <v>12676</v>
      </c>
      <c r="O4248" s="136" t="s">
        <v>12678</v>
      </c>
      <c r="P4248" s="136" t="s">
        <v>8456</v>
      </c>
      <c r="Q4248" s="136" t="s">
        <v>8955</v>
      </c>
      <c r="R4248" s="136" t="s">
        <v>8954</v>
      </c>
      <c r="S4248" s="136" t="s">
        <v>8367</v>
      </c>
      <c r="T4248" s="136" t="s">
        <v>8955</v>
      </c>
    </row>
    <row r="4249" spans="1:20" s="136" customFormat="1" ht="13.6" x14ac:dyDescent="0.2">
      <c r="A4249" s="136" t="s">
        <v>12669</v>
      </c>
      <c r="B4249" s="147">
        <v>28007</v>
      </c>
      <c r="C4249" s="138" t="s">
        <v>12679</v>
      </c>
      <c r="D4249" s="138" t="s">
        <v>12679</v>
      </c>
      <c r="E4249" s="137" t="s">
        <v>8366</v>
      </c>
      <c r="F4249" s="139"/>
      <c r="G4249" s="136">
        <v>33732325</v>
      </c>
      <c r="H4249" s="136">
        <v>1</v>
      </c>
      <c r="J4249" s="136" t="s">
        <v>8367</v>
      </c>
      <c r="L4249" s="136" t="s">
        <v>12680</v>
      </c>
      <c r="M4249" s="136" t="s">
        <v>8367</v>
      </c>
      <c r="N4249" s="136" t="s">
        <v>12679</v>
      </c>
      <c r="O4249" s="136" t="s">
        <v>12678</v>
      </c>
      <c r="P4249" s="136" t="s">
        <v>8456</v>
      </c>
      <c r="Q4249" s="136" t="s">
        <v>8955</v>
      </c>
      <c r="R4249" s="136" t="s">
        <v>8954</v>
      </c>
      <c r="S4249" s="136" t="s">
        <v>8367</v>
      </c>
      <c r="T4249" s="136" t="s">
        <v>8955</v>
      </c>
    </row>
    <row r="4250" spans="1:20" s="136" customFormat="1" ht="13.6" x14ac:dyDescent="0.2">
      <c r="A4250" s="136" t="s">
        <v>12669</v>
      </c>
      <c r="B4250" s="147">
        <v>28008</v>
      </c>
      <c r="C4250" s="138" t="s">
        <v>12681</v>
      </c>
      <c r="D4250" s="138" t="s">
        <v>12681</v>
      </c>
      <c r="E4250" s="137" t="s">
        <v>8366</v>
      </c>
      <c r="F4250" s="139"/>
      <c r="G4250" s="136">
        <v>51784111</v>
      </c>
      <c r="H4250" s="136">
        <v>3</v>
      </c>
      <c r="J4250" s="136" t="s">
        <v>8367</v>
      </c>
      <c r="R4250" s="136" t="s">
        <v>8954</v>
      </c>
      <c r="S4250" s="136" t="s">
        <v>8367</v>
      </c>
      <c r="T4250" s="136" t="s">
        <v>8955</v>
      </c>
    </row>
    <row r="4251" spans="1:20" s="136" customFormat="1" ht="13.6" x14ac:dyDescent="0.2">
      <c r="A4251" s="136" t="s">
        <v>12669</v>
      </c>
      <c r="B4251" s="147">
        <v>28009</v>
      </c>
      <c r="C4251" s="138" t="s">
        <v>12682</v>
      </c>
      <c r="D4251" s="138" t="s">
        <v>12682</v>
      </c>
      <c r="E4251" s="137" t="s">
        <v>8366</v>
      </c>
      <c r="F4251" s="139"/>
      <c r="G4251" s="136">
        <v>37880194</v>
      </c>
      <c r="H4251" s="136">
        <v>2</v>
      </c>
      <c r="J4251" s="136" t="s">
        <v>8367</v>
      </c>
      <c r="R4251" s="136" t="s">
        <v>8954</v>
      </c>
      <c r="S4251" s="136" t="s">
        <v>8367</v>
      </c>
      <c r="T4251" s="136" t="s">
        <v>8955</v>
      </c>
    </row>
    <row r="4252" spans="1:20" s="136" customFormat="1" ht="13.6" x14ac:dyDescent="0.2">
      <c r="A4252" s="136" t="s">
        <v>12669</v>
      </c>
      <c r="B4252" s="147">
        <v>28010</v>
      </c>
      <c r="C4252" s="138" t="s">
        <v>12683</v>
      </c>
      <c r="D4252" s="138" t="s">
        <v>12683</v>
      </c>
      <c r="E4252" s="137" t="s">
        <v>8366</v>
      </c>
      <c r="F4252" s="139"/>
      <c r="G4252" s="136">
        <v>12637933</v>
      </c>
      <c r="H4252" s="136">
        <v>2</v>
      </c>
      <c r="J4252" s="136" t="s">
        <v>8367</v>
      </c>
      <c r="R4252" s="136" t="s">
        <v>8954</v>
      </c>
      <c r="S4252" s="136" t="s">
        <v>8367</v>
      </c>
      <c r="T4252" s="136" t="s">
        <v>8955</v>
      </c>
    </row>
    <row r="4253" spans="1:20" s="136" customFormat="1" ht="13.6" x14ac:dyDescent="0.2">
      <c r="A4253" s="136" t="s">
        <v>12669</v>
      </c>
      <c r="B4253" s="147">
        <v>28011</v>
      </c>
      <c r="C4253" s="138" t="s">
        <v>12684</v>
      </c>
      <c r="D4253" s="138" t="s">
        <v>12684</v>
      </c>
      <c r="E4253" s="137" t="s">
        <v>8366</v>
      </c>
      <c r="F4253" s="139"/>
      <c r="G4253" s="136">
        <v>25999028</v>
      </c>
      <c r="H4253" s="136">
        <v>3</v>
      </c>
      <c r="J4253" s="136" t="s">
        <v>8367</v>
      </c>
    </row>
    <row r="4254" spans="1:20" s="136" customFormat="1" ht="13.6" x14ac:dyDescent="0.2">
      <c r="A4254" s="136" t="s">
        <v>12669</v>
      </c>
      <c r="B4254" s="147">
        <v>28012</v>
      </c>
      <c r="C4254" s="138" t="s">
        <v>12685</v>
      </c>
      <c r="D4254" s="138" t="s">
        <v>12685</v>
      </c>
      <c r="E4254" s="137" t="s">
        <v>8366</v>
      </c>
      <c r="F4254" s="139"/>
      <c r="G4254" s="136">
        <v>21547090</v>
      </c>
      <c r="H4254" s="136">
        <v>3</v>
      </c>
      <c r="J4254" s="136" t="s">
        <v>8367</v>
      </c>
    </row>
    <row r="4255" spans="1:20" s="136" customFormat="1" ht="13.6" x14ac:dyDescent="0.2">
      <c r="A4255" s="136" t="s">
        <v>12669</v>
      </c>
      <c r="B4255" s="147">
        <v>28013</v>
      </c>
      <c r="C4255" s="138" t="s">
        <v>12686</v>
      </c>
      <c r="D4255" s="138" t="s">
        <v>12686</v>
      </c>
      <c r="E4255" s="137" t="s">
        <v>8366</v>
      </c>
      <c r="F4255" s="139"/>
      <c r="G4255" s="136">
        <v>201114307</v>
      </c>
      <c r="H4255" s="136">
        <v>2</v>
      </c>
      <c r="J4255" s="136" t="s">
        <v>8367</v>
      </c>
      <c r="R4255" s="136" t="s">
        <v>8954</v>
      </c>
      <c r="S4255" s="136" t="s">
        <v>8367</v>
      </c>
      <c r="T4255" s="136" t="s">
        <v>8955</v>
      </c>
    </row>
    <row r="4256" spans="1:20" s="136" customFormat="1" ht="13.6" x14ac:dyDescent="0.2">
      <c r="A4256" s="136" t="s">
        <v>12669</v>
      </c>
      <c r="B4256" s="147">
        <v>28014</v>
      </c>
      <c r="C4256" s="138" t="s">
        <v>12687</v>
      </c>
      <c r="D4256" s="138" t="s">
        <v>12687</v>
      </c>
      <c r="E4256" s="137" t="s">
        <v>8366</v>
      </c>
      <c r="F4256" s="139"/>
      <c r="G4256" s="136">
        <v>79648602</v>
      </c>
      <c r="H4256" s="136">
        <v>2</v>
      </c>
      <c r="J4256" s="136" t="s">
        <v>8367</v>
      </c>
      <c r="R4256" s="136" t="s">
        <v>8954</v>
      </c>
      <c r="S4256" s="136" t="s">
        <v>8367</v>
      </c>
      <c r="T4256" s="136" t="s">
        <v>8955</v>
      </c>
    </row>
    <row r="4257" spans="1:20" s="136" customFormat="1" ht="13.6" x14ac:dyDescent="0.2">
      <c r="A4257" s="136" t="s">
        <v>12669</v>
      </c>
      <c r="B4257" s="147">
        <v>28015</v>
      </c>
      <c r="C4257" s="138" t="s">
        <v>9967</v>
      </c>
      <c r="D4257" s="138" t="s">
        <v>9967</v>
      </c>
      <c r="E4257" s="137" t="s">
        <v>8366</v>
      </c>
      <c r="F4257" s="139"/>
      <c r="G4257" s="136">
        <v>20658712.999999996</v>
      </c>
      <c r="H4257" s="136">
        <v>2</v>
      </c>
      <c r="J4257" s="136" t="s">
        <v>8367</v>
      </c>
      <c r="R4257" s="136" t="s">
        <v>8954</v>
      </c>
      <c r="S4257" s="136" t="s">
        <v>8367</v>
      </c>
      <c r="T4257" s="136" t="s">
        <v>8955</v>
      </c>
    </row>
    <row r="4258" spans="1:20" s="136" customFormat="1" ht="13.6" x14ac:dyDescent="0.2">
      <c r="A4258" s="136" t="s">
        <v>12669</v>
      </c>
      <c r="B4258" s="147">
        <v>28016</v>
      </c>
      <c r="C4258" s="138" t="s">
        <v>12688</v>
      </c>
      <c r="D4258" s="138" t="s">
        <v>12688</v>
      </c>
      <c r="E4258" s="137" t="s">
        <v>8366</v>
      </c>
      <c r="F4258" s="139"/>
      <c r="G4258" s="136">
        <v>29545286</v>
      </c>
      <c r="H4258" s="136">
        <v>3</v>
      </c>
      <c r="J4258" s="136" t="s">
        <v>8367</v>
      </c>
    </row>
    <row r="4259" spans="1:20" s="136" customFormat="1" ht="13.6" x14ac:dyDescent="0.2">
      <c r="A4259" s="136" t="s">
        <v>12669</v>
      </c>
      <c r="B4259" s="147">
        <v>28017</v>
      </c>
      <c r="C4259" s="138" t="s">
        <v>12689</v>
      </c>
      <c r="D4259" s="138" t="s">
        <v>12689</v>
      </c>
      <c r="E4259" s="137" t="s">
        <v>8366</v>
      </c>
      <c r="F4259" s="139"/>
      <c r="G4259" s="136">
        <v>21373044</v>
      </c>
      <c r="H4259" s="136">
        <v>3</v>
      </c>
      <c r="J4259" s="136" t="s">
        <v>8367</v>
      </c>
      <c r="R4259" s="136" t="s">
        <v>8954</v>
      </c>
      <c r="S4259" s="136" t="s">
        <v>8367</v>
      </c>
      <c r="T4259" s="136" t="s">
        <v>8955</v>
      </c>
    </row>
    <row r="4260" spans="1:20" s="136" customFormat="1" ht="13.6" x14ac:dyDescent="0.2">
      <c r="A4260" s="136" t="s">
        <v>12669</v>
      </c>
      <c r="B4260" s="147">
        <v>28018</v>
      </c>
      <c r="C4260" s="138" t="s">
        <v>12690</v>
      </c>
      <c r="D4260" s="138" t="s">
        <v>12690</v>
      </c>
      <c r="E4260" s="137" t="s">
        <v>8366</v>
      </c>
      <c r="F4260" s="139"/>
      <c r="G4260" s="136">
        <v>30351225</v>
      </c>
      <c r="H4260" s="136">
        <v>2</v>
      </c>
      <c r="J4260" s="136" t="s">
        <v>8367</v>
      </c>
      <c r="R4260" s="136" t="s">
        <v>8954</v>
      </c>
      <c r="S4260" s="136" t="s">
        <v>8367</v>
      </c>
      <c r="T4260" s="136" t="s">
        <v>8955</v>
      </c>
    </row>
    <row r="4261" spans="1:20" s="136" customFormat="1" ht="13.6" x14ac:dyDescent="0.2">
      <c r="A4261" s="136" t="s">
        <v>12669</v>
      </c>
      <c r="B4261" s="147">
        <v>28019</v>
      </c>
      <c r="C4261" s="138" t="s">
        <v>12691</v>
      </c>
      <c r="D4261" s="138" t="s">
        <v>12691</v>
      </c>
      <c r="E4261" s="137" t="s">
        <v>8366</v>
      </c>
      <c r="F4261" s="139"/>
      <c r="G4261" s="136">
        <v>23712004</v>
      </c>
      <c r="H4261" s="136">
        <v>3</v>
      </c>
      <c r="J4261" s="136" t="s">
        <v>8367</v>
      </c>
      <c r="R4261" s="136" t="s">
        <v>8954</v>
      </c>
      <c r="S4261" s="136" t="s">
        <v>8367</v>
      </c>
      <c r="T4261" s="136" t="s">
        <v>8955</v>
      </c>
    </row>
    <row r="4262" spans="1:20" s="136" customFormat="1" ht="13.6" x14ac:dyDescent="0.2">
      <c r="A4262" s="136" t="s">
        <v>12669</v>
      </c>
      <c r="B4262" s="147">
        <v>28020</v>
      </c>
      <c r="C4262" s="138" t="s">
        <v>12692</v>
      </c>
      <c r="D4262" s="138" t="s">
        <v>12692</v>
      </c>
      <c r="E4262" s="137" t="s">
        <v>8366</v>
      </c>
      <c r="F4262" s="139"/>
      <c r="G4262" s="136">
        <v>14319257</v>
      </c>
      <c r="H4262" s="136">
        <v>3</v>
      </c>
      <c r="J4262" s="136" t="s">
        <v>8367</v>
      </c>
    </row>
    <row r="4263" spans="1:20" s="136" customFormat="1" ht="13.6" x14ac:dyDescent="0.2">
      <c r="A4263" s="136" t="s">
        <v>12669</v>
      </c>
      <c r="B4263" s="147">
        <v>28021</v>
      </c>
      <c r="C4263" s="138" t="s">
        <v>12693</v>
      </c>
      <c r="D4263" s="138" t="s">
        <v>12693</v>
      </c>
      <c r="E4263" s="137" t="s">
        <v>8366</v>
      </c>
      <c r="F4263" s="139"/>
      <c r="G4263" s="136">
        <v>28796316</v>
      </c>
      <c r="H4263" s="136">
        <v>3</v>
      </c>
      <c r="J4263" s="136" t="s">
        <v>8367</v>
      </c>
    </row>
    <row r="4264" spans="1:20" s="136" customFormat="1" ht="13.6" x14ac:dyDescent="0.2">
      <c r="A4264" s="136" t="s">
        <v>12669</v>
      </c>
      <c r="B4264" s="147">
        <v>28022</v>
      </c>
      <c r="C4264" s="138" t="s">
        <v>12694</v>
      </c>
      <c r="D4264" s="138" t="s">
        <v>12694</v>
      </c>
      <c r="E4264" s="137" t="s">
        <v>8366</v>
      </c>
      <c r="F4264" s="139"/>
      <c r="G4264" s="136">
        <v>47195221</v>
      </c>
      <c r="H4264" s="136">
        <v>2</v>
      </c>
      <c r="J4264" s="136" t="s">
        <v>8367</v>
      </c>
      <c r="R4264" s="136" t="s">
        <v>8954</v>
      </c>
      <c r="S4264" s="136" t="s">
        <v>8367</v>
      </c>
      <c r="T4264" s="136" t="s">
        <v>8955</v>
      </c>
    </row>
    <row r="4265" spans="1:20" s="136" customFormat="1" ht="13.6" x14ac:dyDescent="0.2">
      <c r="A4265" s="136" t="s">
        <v>12669</v>
      </c>
      <c r="B4265" s="147">
        <v>28023</v>
      </c>
      <c r="C4265" s="138" t="s">
        <v>12695</v>
      </c>
      <c r="D4265" s="138" t="s">
        <v>12695</v>
      </c>
      <c r="E4265" s="137" t="s">
        <v>8366</v>
      </c>
      <c r="F4265" s="139"/>
      <c r="G4265" s="136">
        <v>39590985</v>
      </c>
      <c r="H4265" s="136">
        <v>2</v>
      </c>
      <c r="J4265" s="136" t="s">
        <v>8367</v>
      </c>
      <c r="R4265" s="136" t="s">
        <v>8954</v>
      </c>
      <c r="S4265" s="136" t="s">
        <v>8367</v>
      </c>
      <c r="T4265" s="136" t="s">
        <v>8955</v>
      </c>
    </row>
    <row r="4266" spans="1:20" s="136" customFormat="1" ht="13.6" x14ac:dyDescent="0.2">
      <c r="A4266" s="136" t="s">
        <v>12669</v>
      </c>
      <c r="B4266" s="147">
        <v>28024</v>
      </c>
      <c r="C4266" s="138" t="s">
        <v>12696</v>
      </c>
      <c r="D4266" s="138" t="s">
        <v>12696</v>
      </c>
      <c r="E4266" s="137" t="s">
        <v>8366</v>
      </c>
      <c r="F4266" s="139"/>
      <c r="G4266" s="136">
        <v>24927886</v>
      </c>
      <c r="H4266" s="136">
        <v>3</v>
      </c>
      <c r="J4266" s="136" t="s">
        <v>8367</v>
      </c>
    </row>
    <row r="4267" spans="1:20" s="136" customFormat="1" ht="13.6" x14ac:dyDescent="0.2">
      <c r="A4267" s="136" t="s">
        <v>12669</v>
      </c>
      <c r="B4267" s="147">
        <v>28025</v>
      </c>
      <c r="C4267" s="138" t="s">
        <v>12697</v>
      </c>
      <c r="D4267" s="138" t="s">
        <v>12697</v>
      </c>
      <c r="E4267" s="137" t="s">
        <v>8366</v>
      </c>
      <c r="F4267" s="139"/>
      <c r="G4267" s="136">
        <v>44326658</v>
      </c>
      <c r="H4267" s="136">
        <v>3</v>
      </c>
      <c r="J4267" s="136" t="s">
        <v>8367</v>
      </c>
    </row>
    <row r="4268" spans="1:20" s="136" customFormat="1" ht="13.6" x14ac:dyDescent="0.2">
      <c r="A4268" s="136" t="s">
        <v>12669</v>
      </c>
      <c r="B4268" s="147">
        <v>28026</v>
      </c>
      <c r="C4268" s="138" t="s">
        <v>12698</v>
      </c>
      <c r="D4268" s="138" t="s">
        <v>12698</v>
      </c>
      <c r="E4268" s="137" t="s">
        <v>8366</v>
      </c>
      <c r="F4268" s="139"/>
      <c r="G4268" s="136">
        <v>48943516</v>
      </c>
      <c r="H4268" s="136">
        <v>2</v>
      </c>
      <c r="J4268" s="136" t="s">
        <v>8367</v>
      </c>
      <c r="R4268" s="136" t="s">
        <v>8954</v>
      </c>
      <c r="S4268" s="136" t="s">
        <v>8367</v>
      </c>
      <c r="T4268" s="136" t="s">
        <v>8955</v>
      </c>
    </row>
    <row r="4269" spans="1:20" s="136" customFormat="1" ht="13.6" x14ac:dyDescent="0.2">
      <c r="A4269" s="136" t="s">
        <v>12669</v>
      </c>
      <c r="B4269" s="147">
        <v>28027</v>
      </c>
      <c r="C4269" s="138" t="s">
        <v>12699</v>
      </c>
      <c r="D4269" s="138" t="s">
        <v>12699</v>
      </c>
      <c r="E4269" s="137" t="s">
        <v>8366</v>
      </c>
      <c r="F4269" s="139"/>
      <c r="G4269" s="136">
        <v>26496128</v>
      </c>
      <c r="H4269" s="136">
        <v>3</v>
      </c>
      <c r="J4269" s="136" t="s">
        <v>8367</v>
      </c>
    </row>
    <row r="4270" spans="1:20" s="136" customFormat="1" ht="13.6" x14ac:dyDescent="0.2">
      <c r="A4270" s="136" t="s">
        <v>12669</v>
      </c>
      <c r="B4270" s="147">
        <v>28028</v>
      </c>
      <c r="C4270" s="138" t="s">
        <v>12700</v>
      </c>
      <c r="D4270" s="138" t="s">
        <v>12700</v>
      </c>
      <c r="E4270" s="137" t="s">
        <v>8366</v>
      </c>
      <c r="F4270" s="139"/>
      <c r="G4270" s="136">
        <v>57315091</v>
      </c>
      <c r="H4270" s="136">
        <v>3</v>
      </c>
      <c r="J4270" s="136" t="s">
        <v>8367</v>
      </c>
      <c r="R4270" s="136" t="s">
        <v>8954</v>
      </c>
      <c r="S4270" s="136" t="s">
        <v>8367</v>
      </c>
      <c r="T4270" s="136" t="s">
        <v>8955</v>
      </c>
    </row>
    <row r="4271" spans="1:20" s="136" customFormat="1" ht="13.6" x14ac:dyDescent="0.2">
      <c r="A4271" s="136" t="s">
        <v>12669</v>
      </c>
      <c r="B4271" s="147">
        <v>28029</v>
      </c>
      <c r="C4271" s="138" t="s">
        <v>12701</v>
      </c>
      <c r="D4271" s="138" t="s">
        <v>12701</v>
      </c>
      <c r="E4271" s="137" t="s">
        <v>8366</v>
      </c>
      <c r="F4271" s="139"/>
      <c r="G4271" s="136">
        <v>14073632</v>
      </c>
      <c r="H4271" s="136">
        <v>3</v>
      </c>
      <c r="J4271" s="136" t="s">
        <v>8367</v>
      </c>
      <c r="R4271" s="136" t="s">
        <v>8954</v>
      </c>
      <c r="S4271" s="136" t="s">
        <v>8456</v>
      </c>
      <c r="T4271" s="136" t="s">
        <v>8955</v>
      </c>
    </row>
    <row r="4272" spans="1:20" s="136" customFormat="1" ht="13.6" x14ac:dyDescent="0.2">
      <c r="A4272" s="136" t="s">
        <v>12669</v>
      </c>
      <c r="B4272" s="147">
        <v>28030</v>
      </c>
      <c r="C4272" s="138" t="s">
        <v>12702</v>
      </c>
      <c r="D4272" s="138" t="s">
        <v>12702</v>
      </c>
      <c r="E4272" s="137" t="s">
        <v>8366</v>
      </c>
      <c r="F4272" s="139"/>
      <c r="G4272" s="136">
        <v>22403898</v>
      </c>
      <c r="H4272" s="136">
        <v>3</v>
      </c>
      <c r="J4272" s="136" t="s">
        <v>8367</v>
      </c>
      <c r="R4272" s="136" t="s">
        <v>8954</v>
      </c>
      <c r="S4272" s="136" t="s">
        <v>8367</v>
      </c>
      <c r="T4272" s="136" t="s">
        <v>8955</v>
      </c>
    </row>
    <row r="4273" spans="1:20" s="136" customFormat="1" ht="13.6" x14ac:dyDescent="0.2">
      <c r="A4273" s="136" t="s">
        <v>12669</v>
      </c>
      <c r="B4273" s="147">
        <v>28031</v>
      </c>
      <c r="C4273" s="138" t="s">
        <v>12703</v>
      </c>
      <c r="D4273" s="138" t="s">
        <v>12703</v>
      </c>
      <c r="E4273" s="137" t="s">
        <v>8366</v>
      </c>
      <c r="F4273" s="139"/>
      <c r="G4273" s="136">
        <v>47640112</v>
      </c>
      <c r="H4273" s="136">
        <v>3</v>
      </c>
      <c r="J4273" s="136" t="s">
        <v>8367</v>
      </c>
      <c r="R4273" s="136" t="s">
        <v>8954</v>
      </c>
      <c r="S4273" s="136" t="s">
        <v>8456</v>
      </c>
      <c r="T4273" s="136" t="s">
        <v>8955</v>
      </c>
    </row>
    <row r="4274" spans="1:20" s="136" customFormat="1" ht="13.6" x14ac:dyDescent="0.2">
      <c r="A4274" s="136" t="s">
        <v>12669</v>
      </c>
      <c r="B4274" s="147">
        <v>28032</v>
      </c>
      <c r="C4274" s="138" t="s">
        <v>12704</v>
      </c>
      <c r="D4274" s="138" t="s">
        <v>12704</v>
      </c>
      <c r="E4274" s="137" t="s">
        <v>8366</v>
      </c>
      <c r="F4274" s="139"/>
      <c r="G4274" s="136">
        <v>35430046</v>
      </c>
      <c r="H4274" s="136">
        <v>2</v>
      </c>
      <c r="J4274" s="136" t="s">
        <v>8367</v>
      </c>
      <c r="R4274" s="136" t="s">
        <v>8954</v>
      </c>
      <c r="S4274" s="136" t="s">
        <v>8367</v>
      </c>
      <c r="T4274" s="136" t="s">
        <v>8955</v>
      </c>
    </row>
    <row r="4275" spans="1:20" s="136" customFormat="1" ht="13.6" x14ac:dyDescent="0.2">
      <c r="A4275" s="136" t="s">
        <v>12669</v>
      </c>
      <c r="B4275" s="147">
        <v>28033</v>
      </c>
      <c r="C4275" s="138" t="s">
        <v>12705</v>
      </c>
      <c r="D4275" s="138" t="s">
        <v>12705</v>
      </c>
      <c r="E4275" s="137" t="s">
        <v>8366</v>
      </c>
      <c r="F4275" s="139"/>
      <c r="G4275" s="136">
        <v>61745062</v>
      </c>
      <c r="H4275" s="136">
        <v>2</v>
      </c>
      <c r="J4275" s="136" t="s">
        <v>8367</v>
      </c>
      <c r="R4275" s="136" t="s">
        <v>8954</v>
      </c>
      <c r="S4275" s="136" t="s">
        <v>8367</v>
      </c>
      <c r="T4275" s="136" t="s">
        <v>8955</v>
      </c>
    </row>
    <row r="4276" spans="1:20" s="136" customFormat="1" ht="13.6" x14ac:dyDescent="0.2">
      <c r="A4276" s="136" t="s">
        <v>12669</v>
      </c>
      <c r="B4276" s="147">
        <v>28034</v>
      </c>
      <c r="C4276" s="138" t="s">
        <v>12706</v>
      </c>
      <c r="D4276" s="138" t="s">
        <v>12706</v>
      </c>
      <c r="E4276" s="137" t="s">
        <v>8366</v>
      </c>
      <c r="F4276" s="139"/>
      <c r="G4276" s="136">
        <v>52699979.999999993</v>
      </c>
      <c r="H4276" s="136">
        <v>3</v>
      </c>
      <c r="J4276" s="136" t="s">
        <v>8367</v>
      </c>
    </row>
    <row r="4277" spans="1:20" s="136" customFormat="1" ht="13.6" x14ac:dyDescent="0.2">
      <c r="A4277" s="136" t="s">
        <v>12669</v>
      </c>
      <c r="B4277" s="147">
        <v>28035</v>
      </c>
      <c r="C4277" s="138" t="s">
        <v>12707</v>
      </c>
      <c r="D4277" s="138" t="s">
        <v>12707</v>
      </c>
      <c r="E4277" s="137" t="s">
        <v>8366</v>
      </c>
      <c r="F4277" s="139"/>
      <c r="G4277" s="136">
        <v>47577315</v>
      </c>
      <c r="H4277" s="136">
        <v>3</v>
      </c>
      <c r="J4277" s="136" t="s">
        <v>8367</v>
      </c>
      <c r="R4277" s="136" t="s">
        <v>8954</v>
      </c>
      <c r="S4277" s="136" t="s">
        <v>8456</v>
      </c>
      <c r="T4277" s="136" t="s">
        <v>8955</v>
      </c>
    </row>
    <row r="4278" spans="1:20" s="136" customFormat="1" ht="13.6" x14ac:dyDescent="0.2">
      <c r="A4278" s="136" t="s">
        <v>12669</v>
      </c>
      <c r="B4278" s="147">
        <v>28036</v>
      </c>
      <c r="C4278" s="138" t="s">
        <v>12708</v>
      </c>
      <c r="D4278" s="138" t="s">
        <v>12708</v>
      </c>
      <c r="E4278" s="137" t="s">
        <v>8366</v>
      </c>
      <c r="F4278" s="139"/>
      <c r="G4278" s="136">
        <v>5321385</v>
      </c>
      <c r="H4278" s="136">
        <v>2</v>
      </c>
      <c r="J4278" s="136" t="s">
        <v>8367</v>
      </c>
      <c r="R4278" s="136" t="s">
        <v>8954</v>
      </c>
      <c r="S4278" s="136" t="s">
        <v>8367</v>
      </c>
      <c r="T4278" s="136" t="s">
        <v>8955</v>
      </c>
    </row>
    <row r="4279" spans="1:20" s="136" customFormat="1" ht="13.6" x14ac:dyDescent="0.2">
      <c r="A4279" s="136" t="s">
        <v>12669</v>
      </c>
      <c r="B4279" s="147">
        <v>28037</v>
      </c>
      <c r="C4279" s="138" t="s">
        <v>12709</v>
      </c>
      <c r="D4279" s="138" t="s">
        <v>12709</v>
      </c>
      <c r="E4279" s="137" t="s">
        <v>8366</v>
      </c>
      <c r="F4279" s="139"/>
      <c r="G4279" s="136">
        <v>67487237</v>
      </c>
      <c r="H4279" s="136">
        <v>3</v>
      </c>
      <c r="J4279" s="136" t="s">
        <v>8367</v>
      </c>
      <c r="R4279" s="136" t="s">
        <v>8954</v>
      </c>
      <c r="S4279" s="136" t="s">
        <v>8456</v>
      </c>
      <c r="T4279" s="136" t="s">
        <v>8955</v>
      </c>
    </row>
    <row r="4280" spans="1:20" s="136" customFormat="1" ht="13.6" x14ac:dyDescent="0.2">
      <c r="A4280" s="136" t="s">
        <v>12669</v>
      </c>
      <c r="B4280" s="147">
        <v>28038</v>
      </c>
      <c r="C4280" s="138" t="s">
        <v>12710</v>
      </c>
      <c r="D4280" s="138" t="s">
        <v>12710</v>
      </c>
      <c r="E4280" s="137" t="s">
        <v>8366</v>
      </c>
      <c r="F4280" s="139"/>
      <c r="G4280" s="136">
        <v>35778883</v>
      </c>
      <c r="H4280" s="136">
        <v>2</v>
      </c>
      <c r="J4280" s="136" t="s">
        <v>8367</v>
      </c>
      <c r="R4280" s="136" t="s">
        <v>8954</v>
      </c>
      <c r="S4280" s="136" t="s">
        <v>8367</v>
      </c>
      <c r="T4280" s="136" t="s">
        <v>8955</v>
      </c>
    </row>
    <row r="4281" spans="1:20" s="136" customFormat="1" ht="13.6" x14ac:dyDescent="0.2">
      <c r="A4281" s="136" t="s">
        <v>12669</v>
      </c>
      <c r="B4281" s="147">
        <v>28039</v>
      </c>
      <c r="C4281" s="138" t="s">
        <v>12711</v>
      </c>
      <c r="D4281" s="138" t="s">
        <v>12711</v>
      </c>
      <c r="E4281" s="137" t="s">
        <v>8366</v>
      </c>
      <c r="F4281" s="139"/>
      <c r="G4281" s="136">
        <v>12019690</v>
      </c>
      <c r="H4281" s="136">
        <v>3</v>
      </c>
      <c r="J4281" s="136" t="s">
        <v>8367</v>
      </c>
    </row>
    <row r="4282" spans="1:20" s="136" customFormat="1" ht="13.6" x14ac:dyDescent="0.2">
      <c r="A4282" s="136" t="s">
        <v>12669</v>
      </c>
      <c r="B4282" s="147">
        <v>28040</v>
      </c>
      <c r="C4282" s="138" t="s">
        <v>12712</v>
      </c>
      <c r="D4282" s="138" t="s">
        <v>12712</v>
      </c>
      <c r="E4282" s="137" t="s">
        <v>8366</v>
      </c>
      <c r="F4282" s="139"/>
      <c r="G4282" s="136">
        <v>49636953</v>
      </c>
      <c r="H4282" s="136">
        <v>2</v>
      </c>
      <c r="J4282" s="136" t="s">
        <v>8367</v>
      </c>
      <c r="R4282" s="136" t="s">
        <v>8954</v>
      </c>
      <c r="S4282" s="136" t="s">
        <v>8367</v>
      </c>
      <c r="T4282" s="136" t="s">
        <v>8955</v>
      </c>
    </row>
    <row r="4283" spans="1:20" s="136" customFormat="1" ht="13.6" x14ac:dyDescent="0.2">
      <c r="A4283" s="136" t="s">
        <v>12669</v>
      </c>
      <c r="B4283" s="147">
        <v>28041</v>
      </c>
      <c r="C4283" s="138" t="s">
        <v>12713</v>
      </c>
      <c r="D4283" s="138" t="s">
        <v>12713</v>
      </c>
      <c r="E4283" s="137" t="s">
        <v>8366</v>
      </c>
      <c r="F4283" s="139"/>
      <c r="G4283" s="136">
        <v>20836447</v>
      </c>
      <c r="H4283" s="136">
        <v>2</v>
      </c>
      <c r="J4283" s="136" t="s">
        <v>8367</v>
      </c>
      <c r="R4283" s="136" t="s">
        <v>8954</v>
      </c>
      <c r="S4283" s="136" t="s">
        <v>8367</v>
      </c>
      <c r="T4283" s="136" t="s">
        <v>8955</v>
      </c>
    </row>
    <row r="4284" spans="1:20" s="136" customFormat="1" ht="13.6" x14ac:dyDescent="0.2">
      <c r="A4284" s="136" t="s">
        <v>12669</v>
      </c>
      <c r="B4284" s="147">
        <v>28042</v>
      </c>
      <c r="C4284" s="138" t="s">
        <v>12714</v>
      </c>
      <c r="D4284" s="138" t="s">
        <v>12714</v>
      </c>
      <c r="E4284" s="137" t="s">
        <v>8366</v>
      </c>
      <c r="F4284" s="139"/>
      <c r="G4284" s="136">
        <v>50565408</v>
      </c>
      <c r="H4284" s="136">
        <v>3</v>
      </c>
      <c r="J4284" s="136" t="s">
        <v>8367</v>
      </c>
      <c r="R4284" s="136" t="s">
        <v>8954</v>
      </c>
      <c r="S4284" s="136" t="s">
        <v>8367</v>
      </c>
      <c r="T4284" s="136" t="s">
        <v>8955</v>
      </c>
    </row>
    <row r="4285" spans="1:20" s="136" customFormat="1" ht="13.6" x14ac:dyDescent="0.2">
      <c r="A4285" s="136" t="s">
        <v>12669</v>
      </c>
      <c r="B4285" s="147">
        <v>28043</v>
      </c>
      <c r="C4285" s="138" t="s">
        <v>12715</v>
      </c>
      <c r="D4285" s="138" t="s">
        <v>12715</v>
      </c>
      <c r="E4285" s="137" t="s">
        <v>8366</v>
      </c>
      <c r="F4285" s="139"/>
      <c r="G4285" s="136">
        <v>114320152</v>
      </c>
      <c r="H4285" s="136">
        <v>2</v>
      </c>
      <c r="J4285" s="136" t="s">
        <v>8367</v>
      </c>
      <c r="R4285" s="136" t="s">
        <v>8954</v>
      </c>
      <c r="S4285" s="136" t="s">
        <v>8367</v>
      </c>
      <c r="T4285" s="136" t="s">
        <v>8955</v>
      </c>
    </row>
    <row r="4286" spans="1:20" s="136" customFormat="1" ht="13.6" x14ac:dyDescent="0.2">
      <c r="A4286" s="136" t="s">
        <v>12669</v>
      </c>
      <c r="B4286" s="147">
        <v>28044</v>
      </c>
      <c r="C4286" s="138" t="s">
        <v>12716</v>
      </c>
      <c r="D4286" s="138" t="s">
        <v>12716</v>
      </c>
      <c r="E4286" s="137" t="s">
        <v>8366</v>
      </c>
      <c r="F4286" s="139"/>
      <c r="G4286" s="136">
        <v>31698547</v>
      </c>
      <c r="H4286" s="136">
        <v>2</v>
      </c>
      <c r="J4286" s="136" t="s">
        <v>8367</v>
      </c>
      <c r="R4286" s="136" t="s">
        <v>8954</v>
      </c>
      <c r="S4286" s="136" t="s">
        <v>8367</v>
      </c>
      <c r="T4286" s="136" t="s">
        <v>8955</v>
      </c>
    </row>
    <row r="4287" spans="1:20" s="136" customFormat="1" ht="13.6" x14ac:dyDescent="0.2">
      <c r="A4287" s="136" t="s">
        <v>12669</v>
      </c>
      <c r="B4287" s="147">
        <v>28045</v>
      </c>
      <c r="C4287" s="138" t="s">
        <v>12717</v>
      </c>
      <c r="D4287" s="138" t="s">
        <v>12717</v>
      </c>
      <c r="E4287" s="137" t="s">
        <v>8366</v>
      </c>
      <c r="F4287" s="139"/>
      <c r="G4287" s="136">
        <v>182564311.00000003</v>
      </c>
      <c r="H4287" s="136">
        <v>2</v>
      </c>
      <c r="J4287" s="136" t="s">
        <v>8367</v>
      </c>
      <c r="R4287" s="136" t="s">
        <v>8954</v>
      </c>
      <c r="S4287" s="136" t="s">
        <v>8367</v>
      </c>
      <c r="T4287" s="136" t="s">
        <v>8955</v>
      </c>
    </row>
    <row r="4288" spans="1:20" s="136" customFormat="1" ht="13.6" x14ac:dyDescent="0.2">
      <c r="A4288" s="136" t="s">
        <v>12669</v>
      </c>
      <c r="B4288" s="147">
        <v>28046</v>
      </c>
      <c r="C4288" s="138" t="s">
        <v>12718</v>
      </c>
      <c r="D4288" s="138" t="s">
        <v>12718</v>
      </c>
      <c r="E4288" s="137" t="s">
        <v>8366</v>
      </c>
      <c r="F4288" s="139"/>
      <c r="G4288" s="136">
        <v>22573692</v>
      </c>
      <c r="H4288" s="136">
        <v>2</v>
      </c>
      <c r="J4288" s="136" t="s">
        <v>8367</v>
      </c>
      <c r="R4288" s="136" t="s">
        <v>8954</v>
      </c>
      <c r="S4288" s="136" t="s">
        <v>8367</v>
      </c>
      <c r="T4288" s="136" t="s">
        <v>8955</v>
      </c>
    </row>
    <row r="4289" spans="1:20" s="136" customFormat="1" ht="13.6" x14ac:dyDescent="0.2">
      <c r="A4289" s="136" t="s">
        <v>12669</v>
      </c>
      <c r="B4289" s="147">
        <v>28047</v>
      </c>
      <c r="C4289" s="138" t="s">
        <v>12719</v>
      </c>
      <c r="D4289" s="138" t="s">
        <v>12719</v>
      </c>
      <c r="E4289" s="137" t="s">
        <v>8366</v>
      </c>
      <c r="F4289" s="139"/>
      <c r="G4289" s="136">
        <v>26520145.000000004</v>
      </c>
      <c r="H4289" s="136">
        <v>1</v>
      </c>
      <c r="J4289" s="136" t="s">
        <v>8367</v>
      </c>
      <c r="L4289" s="136" t="s">
        <v>12720</v>
      </c>
      <c r="M4289" s="136" t="s">
        <v>8456</v>
      </c>
      <c r="N4289" s="136" t="s">
        <v>12719</v>
      </c>
      <c r="R4289" s="136" t="s">
        <v>8954</v>
      </c>
      <c r="S4289" s="136" t="s">
        <v>8367</v>
      </c>
      <c r="T4289" s="136" t="s">
        <v>8955</v>
      </c>
    </row>
    <row r="4290" spans="1:20" s="136" customFormat="1" ht="13.6" x14ac:dyDescent="0.2">
      <c r="A4290" s="136" t="s">
        <v>12669</v>
      </c>
      <c r="B4290" s="147">
        <v>28048</v>
      </c>
      <c r="C4290" s="138" t="s">
        <v>12721</v>
      </c>
      <c r="D4290" s="138" t="s">
        <v>12721</v>
      </c>
      <c r="E4290" s="137" t="s">
        <v>8366</v>
      </c>
      <c r="F4290" s="139"/>
      <c r="G4290" s="136">
        <v>25911363</v>
      </c>
      <c r="H4290" s="136">
        <v>3</v>
      </c>
      <c r="J4290" s="136" t="s">
        <v>8367</v>
      </c>
    </row>
    <row r="4291" spans="1:20" s="136" customFormat="1" ht="13.6" x14ac:dyDescent="0.2">
      <c r="A4291" s="136" t="s">
        <v>12669</v>
      </c>
      <c r="B4291" s="147">
        <v>28049</v>
      </c>
      <c r="C4291" s="138" t="s">
        <v>12722</v>
      </c>
      <c r="D4291" s="138" t="s">
        <v>12722</v>
      </c>
      <c r="E4291" s="137" t="s">
        <v>8366</v>
      </c>
      <c r="F4291" s="139"/>
      <c r="G4291" s="136">
        <v>12014215.999999998</v>
      </c>
      <c r="H4291" s="136">
        <v>1</v>
      </c>
      <c r="J4291" s="136" t="s">
        <v>8367</v>
      </c>
      <c r="L4291" s="136" t="s">
        <v>12723</v>
      </c>
      <c r="M4291" s="136" t="s">
        <v>8367</v>
      </c>
      <c r="N4291" s="136" t="s">
        <v>12722</v>
      </c>
      <c r="O4291" s="136" t="s">
        <v>12678</v>
      </c>
      <c r="P4291" s="136" t="s">
        <v>8456</v>
      </c>
      <c r="Q4291" s="136" t="s">
        <v>8955</v>
      </c>
      <c r="R4291" s="136" t="s">
        <v>8954</v>
      </c>
      <c r="S4291" s="136" t="s">
        <v>8367</v>
      </c>
      <c r="T4291" s="136" t="s">
        <v>8955</v>
      </c>
    </row>
    <row r="4292" spans="1:20" s="136" customFormat="1" ht="13.6" x14ac:dyDescent="0.2">
      <c r="A4292" s="136" t="s">
        <v>12669</v>
      </c>
      <c r="B4292" s="147">
        <v>28050</v>
      </c>
      <c r="C4292" s="138" t="s">
        <v>12724</v>
      </c>
      <c r="D4292" s="138" t="s">
        <v>12724</v>
      </c>
      <c r="E4292" s="137" t="s">
        <v>8366</v>
      </c>
      <c r="F4292" s="139"/>
      <c r="G4292" s="136">
        <v>12822907</v>
      </c>
      <c r="H4292" s="136">
        <v>2</v>
      </c>
      <c r="J4292" s="136" t="s">
        <v>8367</v>
      </c>
      <c r="R4292" s="136" t="s">
        <v>8954</v>
      </c>
      <c r="S4292" s="136" t="s">
        <v>8367</v>
      </c>
      <c r="T4292" s="136" t="s">
        <v>8955</v>
      </c>
    </row>
    <row r="4293" spans="1:20" s="136" customFormat="1" ht="13.6" x14ac:dyDescent="0.2">
      <c r="A4293" s="136" t="s">
        <v>12669</v>
      </c>
      <c r="B4293" s="147">
        <v>28051</v>
      </c>
      <c r="C4293" s="138" t="s">
        <v>12725</v>
      </c>
      <c r="D4293" s="138" t="s">
        <v>12725</v>
      </c>
      <c r="E4293" s="137" t="s">
        <v>8366</v>
      </c>
      <c r="F4293" s="139"/>
      <c r="G4293" s="136">
        <v>25397431</v>
      </c>
      <c r="H4293" s="136">
        <v>3</v>
      </c>
      <c r="J4293" s="136" t="s">
        <v>8367</v>
      </c>
      <c r="R4293" s="136" t="s">
        <v>8954</v>
      </c>
      <c r="S4293" s="136" t="s">
        <v>8367</v>
      </c>
      <c r="T4293" s="136" t="s">
        <v>8955</v>
      </c>
    </row>
    <row r="4294" spans="1:20" s="136" customFormat="1" ht="13.6" x14ac:dyDescent="0.2">
      <c r="A4294" s="136" t="s">
        <v>12669</v>
      </c>
      <c r="B4294" s="147">
        <v>28052</v>
      </c>
      <c r="C4294" s="138" t="s">
        <v>12726</v>
      </c>
      <c r="D4294" s="138" t="s">
        <v>12726</v>
      </c>
      <c r="E4294" s="137" t="s">
        <v>8366</v>
      </c>
      <c r="F4294" s="139"/>
      <c r="G4294" s="136">
        <v>115908065</v>
      </c>
      <c r="H4294" s="136">
        <v>3</v>
      </c>
      <c r="J4294" s="136" t="s">
        <v>8367</v>
      </c>
      <c r="R4294" s="136" t="s">
        <v>8954</v>
      </c>
      <c r="S4294" s="136" t="s">
        <v>8367</v>
      </c>
      <c r="T4294" s="136" t="s">
        <v>8955</v>
      </c>
    </row>
    <row r="4295" spans="1:20" s="136" customFormat="1" ht="13.6" x14ac:dyDescent="0.2">
      <c r="A4295" s="136" t="s">
        <v>12669</v>
      </c>
      <c r="B4295" s="147">
        <v>28053</v>
      </c>
      <c r="C4295" s="138" t="s">
        <v>12727</v>
      </c>
      <c r="D4295" s="138" t="s">
        <v>12727</v>
      </c>
      <c r="E4295" s="137" t="s">
        <v>8366</v>
      </c>
      <c r="F4295" s="139"/>
      <c r="G4295" s="136">
        <v>43772447</v>
      </c>
      <c r="H4295" s="136">
        <v>2</v>
      </c>
      <c r="J4295" s="136" t="s">
        <v>8367</v>
      </c>
      <c r="R4295" s="136" t="s">
        <v>8954</v>
      </c>
      <c r="S4295" s="136" t="s">
        <v>8367</v>
      </c>
      <c r="T4295" s="136" t="s">
        <v>8955</v>
      </c>
    </row>
    <row r="4296" spans="1:20" s="136" customFormat="1" ht="13.6" x14ac:dyDescent="0.2">
      <c r="A4296" s="136" t="s">
        <v>12669</v>
      </c>
      <c r="B4296" s="147">
        <v>28054</v>
      </c>
      <c r="C4296" s="138" t="s">
        <v>12728</v>
      </c>
      <c r="D4296" s="138" t="s">
        <v>12728</v>
      </c>
      <c r="E4296" s="137" t="s">
        <v>8366</v>
      </c>
      <c r="F4296" s="139"/>
      <c r="G4296" s="136">
        <v>68751262</v>
      </c>
      <c r="H4296" s="136">
        <v>2</v>
      </c>
      <c r="J4296" s="136" t="s">
        <v>8367</v>
      </c>
      <c r="R4296" s="136" t="s">
        <v>8954</v>
      </c>
      <c r="S4296" s="136" t="s">
        <v>8367</v>
      </c>
      <c r="T4296" s="136" t="s">
        <v>8955</v>
      </c>
    </row>
    <row r="4297" spans="1:20" s="136" customFormat="1" ht="13.6" x14ac:dyDescent="0.2">
      <c r="A4297" s="136" t="s">
        <v>12669</v>
      </c>
      <c r="B4297" s="147">
        <v>28055</v>
      </c>
      <c r="C4297" s="138" t="s">
        <v>12729</v>
      </c>
      <c r="D4297" s="138" t="s">
        <v>12729</v>
      </c>
      <c r="E4297" s="137" t="s">
        <v>8366</v>
      </c>
      <c r="F4297" s="139"/>
      <c r="G4297" s="136">
        <v>79099763</v>
      </c>
      <c r="H4297" s="136">
        <v>3</v>
      </c>
      <c r="J4297" s="136" t="s">
        <v>8367</v>
      </c>
    </row>
    <row r="4298" spans="1:20" s="136" customFormat="1" ht="13.6" x14ac:dyDescent="0.2">
      <c r="A4298" s="136" t="s">
        <v>12669</v>
      </c>
      <c r="B4298" s="147">
        <v>28056</v>
      </c>
      <c r="C4298" s="138" t="s">
        <v>12730</v>
      </c>
      <c r="D4298" s="138" t="s">
        <v>12730</v>
      </c>
      <c r="E4298" s="137" t="s">
        <v>8366</v>
      </c>
      <c r="F4298" s="139"/>
      <c r="G4298" s="136">
        <v>28199051</v>
      </c>
      <c r="H4298" s="136">
        <v>3</v>
      </c>
      <c r="J4298" s="136" t="s">
        <v>8367</v>
      </c>
      <c r="R4298" s="136" t="s">
        <v>8954</v>
      </c>
      <c r="S4298" s="136" t="s">
        <v>8367</v>
      </c>
      <c r="T4298" s="136" t="s">
        <v>8955</v>
      </c>
    </row>
    <row r="4299" spans="1:20" s="136" customFormat="1" ht="13.6" x14ac:dyDescent="0.2">
      <c r="A4299" s="136" t="s">
        <v>12669</v>
      </c>
      <c r="B4299" s="147">
        <v>28057</v>
      </c>
      <c r="C4299" s="138" t="s">
        <v>12731</v>
      </c>
      <c r="D4299" s="138" t="s">
        <v>12731</v>
      </c>
      <c r="E4299" s="137" t="s">
        <v>8366</v>
      </c>
      <c r="F4299" s="139"/>
      <c r="G4299" s="136">
        <v>31589168</v>
      </c>
      <c r="H4299" s="136">
        <v>3</v>
      </c>
      <c r="J4299" s="136" t="s">
        <v>8367</v>
      </c>
      <c r="R4299" s="136" t="s">
        <v>8954</v>
      </c>
      <c r="S4299" s="136" t="s">
        <v>8367</v>
      </c>
      <c r="T4299" s="136" t="s">
        <v>8955</v>
      </c>
    </row>
    <row r="4300" spans="1:20" s="136" customFormat="1" ht="13.6" x14ac:dyDescent="0.2">
      <c r="A4300" s="136" t="s">
        <v>12669</v>
      </c>
      <c r="B4300" s="147">
        <v>28058</v>
      </c>
      <c r="C4300" s="138" t="s">
        <v>12732</v>
      </c>
      <c r="D4300" s="138" t="s">
        <v>12732</v>
      </c>
      <c r="E4300" s="137" t="s">
        <v>8366</v>
      </c>
      <c r="F4300" s="139"/>
      <c r="G4300" s="136">
        <v>39410027</v>
      </c>
      <c r="H4300" s="136">
        <v>1</v>
      </c>
      <c r="J4300" s="136" t="s">
        <v>8367</v>
      </c>
      <c r="L4300" s="136" t="s">
        <v>12733</v>
      </c>
      <c r="M4300" s="136" t="s">
        <v>8367</v>
      </c>
      <c r="N4300" s="136" t="s">
        <v>12732</v>
      </c>
      <c r="O4300" s="136" t="s">
        <v>12678</v>
      </c>
      <c r="P4300" s="136" t="s">
        <v>8456</v>
      </c>
      <c r="Q4300" s="136" t="s">
        <v>8955</v>
      </c>
      <c r="R4300" s="136" t="s">
        <v>8954</v>
      </c>
      <c r="S4300" s="136" t="s">
        <v>8367</v>
      </c>
      <c r="T4300" s="136" t="s">
        <v>8955</v>
      </c>
    </row>
    <row r="4301" spans="1:20" s="136" customFormat="1" ht="13.6" x14ac:dyDescent="0.2">
      <c r="A4301" s="136" t="s">
        <v>12669</v>
      </c>
      <c r="B4301" s="147">
        <v>28059</v>
      </c>
      <c r="C4301" s="138" t="s">
        <v>12734</v>
      </c>
      <c r="D4301" s="138" t="s">
        <v>12734</v>
      </c>
      <c r="E4301" s="137" t="s">
        <v>8366</v>
      </c>
      <c r="F4301" s="139"/>
      <c r="G4301" s="136">
        <v>33225868</v>
      </c>
      <c r="H4301" s="136">
        <v>2</v>
      </c>
      <c r="J4301" s="136" t="s">
        <v>8367</v>
      </c>
      <c r="R4301" s="136" t="s">
        <v>8954</v>
      </c>
      <c r="S4301" s="136" t="s">
        <v>8367</v>
      </c>
      <c r="T4301" s="136" t="s">
        <v>8955</v>
      </c>
    </row>
    <row r="4302" spans="1:20" s="136" customFormat="1" ht="13.6" x14ac:dyDescent="0.2">
      <c r="A4302" s="136" t="s">
        <v>12669</v>
      </c>
      <c r="B4302" s="147">
        <v>28060</v>
      </c>
      <c r="C4302" s="138" t="s">
        <v>12735</v>
      </c>
      <c r="D4302" s="138" t="s">
        <v>12735</v>
      </c>
      <c r="E4302" s="137" t="s">
        <v>8366</v>
      </c>
      <c r="F4302" s="139"/>
      <c r="G4302" s="136">
        <v>60594802</v>
      </c>
      <c r="H4302" s="136">
        <v>3</v>
      </c>
      <c r="J4302" s="136" t="s">
        <v>8367</v>
      </c>
    </row>
    <row r="4303" spans="1:20" s="136" customFormat="1" ht="13.6" x14ac:dyDescent="0.2">
      <c r="A4303" s="136" t="s">
        <v>12669</v>
      </c>
      <c r="B4303" s="147">
        <v>28061</v>
      </c>
      <c r="C4303" s="138" t="s">
        <v>12736</v>
      </c>
      <c r="D4303" s="138" t="s">
        <v>12736</v>
      </c>
      <c r="E4303" s="137" t="s">
        <v>8366</v>
      </c>
      <c r="F4303" s="139"/>
      <c r="G4303" s="136">
        <v>64992274</v>
      </c>
      <c r="H4303" s="136">
        <v>2</v>
      </c>
      <c r="J4303" s="136" t="s">
        <v>8367</v>
      </c>
      <c r="R4303" s="136" t="s">
        <v>8954</v>
      </c>
      <c r="S4303" s="136" t="s">
        <v>8367</v>
      </c>
      <c r="T4303" s="136" t="s">
        <v>8955</v>
      </c>
    </row>
    <row r="4304" spans="1:20" s="136" customFormat="1" ht="13.6" x14ac:dyDescent="0.2">
      <c r="A4304" s="136" t="s">
        <v>12669</v>
      </c>
      <c r="B4304" s="147">
        <v>28062</v>
      </c>
      <c r="C4304" s="138" t="s">
        <v>12737</v>
      </c>
      <c r="D4304" s="138" t="s">
        <v>12737</v>
      </c>
      <c r="E4304" s="137" t="s">
        <v>8366</v>
      </c>
      <c r="F4304" s="139"/>
      <c r="G4304" s="136">
        <v>39658315</v>
      </c>
      <c r="H4304" s="136">
        <v>3</v>
      </c>
      <c r="J4304" s="136" t="s">
        <v>8367</v>
      </c>
    </row>
    <row r="4305" spans="1:20" s="136" customFormat="1" ht="13.6" x14ac:dyDescent="0.2">
      <c r="A4305" s="136" t="s">
        <v>12669</v>
      </c>
      <c r="B4305" s="147">
        <v>28063</v>
      </c>
      <c r="C4305" s="138" t="s">
        <v>12738</v>
      </c>
      <c r="D4305" s="138" t="s">
        <v>12738</v>
      </c>
      <c r="E4305" s="137" t="s">
        <v>8366</v>
      </c>
      <c r="F4305" s="139"/>
      <c r="G4305" s="136">
        <v>24120784</v>
      </c>
      <c r="H4305" s="136">
        <v>3</v>
      </c>
      <c r="J4305" s="136" t="s">
        <v>8367</v>
      </c>
    </row>
    <row r="4306" spans="1:20" s="136" customFormat="1" ht="13.6" x14ac:dyDescent="0.2">
      <c r="A4306" s="136" t="s">
        <v>12669</v>
      </c>
      <c r="B4306" s="147">
        <v>28064</v>
      </c>
      <c r="C4306" s="138" t="s">
        <v>12739</v>
      </c>
      <c r="D4306" s="138" t="s">
        <v>12739</v>
      </c>
      <c r="E4306" s="137" t="s">
        <v>8366</v>
      </c>
      <c r="F4306" s="139"/>
      <c r="G4306" s="136">
        <v>20042086</v>
      </c>
      <c r="H4306" s="136">
        <v>3</v>
      </c>
      <c r="J4306" s="136" t="s">
        <v>8367</v>
      </c>
    </row>
    <row r="4307" spans="1:20" s="136" customFormat="1" ht="13.6" x14ac:dyDescent="0.2">
      <c r="A4307" s="136" t="s">
        <v>12669</v>
      </c>
      <c r="B4307" s="147">
        <v>28065</v>
      </c>
      <c r="C4307" s="138" t="s">
        <v>12740</v>
      </c>
      <c r="D4307" s="138" t="s">
        <v>12740</v>
      </c>
      <c r="E4307" s="137" t="s">
        <v>8366</v>
      </c>
      <c r="F4307" s="139"/>
      <c r="G4307" s="136">
        <v>78379315</v>
      </c>
      <c r="H4307" s="136">
        <v>1</v>
      </c>
      <c r="J4307" s="136" t="s">
        <v>8367</v>
      </c>
      <c r="L4307" s="136" t="s">
        <v>12741</v>
      </c>
      <c r="M4307" s="136" t="s">
        <v>8367</v>
      </c>
      <c r="N4307" s="136" t="s">
        <v>12740</v>
      </c>
      <c r="O4307" s="136" t="s">
        <v>12678</v>
      </c>
      <c r="P4307" s="136" t="s">
        <v>8456</v>
      </c>
      <c r="Q4307" s="136" t="s">
        <v>8955</v>
      </c>
      <c r="R4307" s="136" t="s">
        <v>8954</v>
      </c>
      <c r="S4307" s="136" t="s">
        <v>8367</v>
      </c>
      <c r="T4307" s="136" t="s">
        <v>8955</v>
      </c>
    </row>
    <row r="4308" spans="1:20" s="136" customFormat="1" ht="13.6" x14ac:dyDescent="0.2">
      <c r="A4308" s="136" t="s">
        <v>12669</v>
      </c>
      <c r="B4308" s="147">
        <v>28066</v>
      </c>
      <c r="C4308" s="138" t="s">
        <v>12742</v>
      </c>
      <c r="D4308" s="138" t="s">
        <v>12742</v>
      </c>
      <c r="E4308" s="137" t="s">
        <v>8366</v>
      </c>
      <c r="F4308" s="139"/>
      <c r="G4308" s="136">
        <v>17420944</v>
      </c>
      <c r="H4308" s="136">
        <v>2</v>
      </c>
      <c r="J4308" s="136" t="s">
        <v>8367</v>
      </c>
      <c r="R4308" s="136" t="s">
        <v>8954</v>
      </c>
      <c r="S4308" s="136" t="s">
        <v>8367</v>
      </c>
      <c r="T4308" s="136" t="s">
        <v>8955</v>
      </c>
    </row>
    <row r="4309" spans="1:20" s="136" customFormat="1" ht="13.6" x14ac:dyDescent="0.2">
      <c r="A4309" s="136" t="s">
        <v>12669</v>
      </c>
      <c r="B4309" s="147">
        <v>28067</v>
      </c>
      <c r="C4309" s="138" t="s">
        <v>12743</v>
      </c>
      <c r="D4309" s="138" t="s">
        <v>12743</v>
      </c>
      <c r="E4309" s="137" t="s">
        <v>8366</v>
      </c>
      <c r="F4309" s="139"/>
      <c r="G4309" s="136">
        <v>61045525</v>
      </c>
      <c r="H4309" s="136">
        <v>2</v>
      </c>
      <c r="J4309" s="136" t="s">
        <v>8367</v>
      </c>
      <c r="R4309" s="136" t="s">
        <v>8954</v>
      </c>
      <c r="S4309" s="136" t="s">
        <v>8367</v>
      </c>
      <c r="T4309" s="136" t="s">
        <v>8955</v>
      </c>
    </row>
    <row r="4310" spans="1:20" s="136" customFormat="1" ht="13.6" x14ac:dyDescent="0.2">
      <c r="A4310" s="136" t="s">
        <v>12669</v>
      </c>
      <c r="B4310" s="147">
        <v>28068</v>
      </c>
      <c r="C4310" s="138" t="s">
        <v>12744</v>
      </c>
      <c r="D4310" s="138" t="s">
        <v>12744</v>
      </c>
      <c r="E4310" s="137" t="s">
        <v>8366</v>
      </c>
      <c r="F4310" s="139"/>
      <c r="G4310" s="136">
        <v>56976192</v>
      </c>
      <c r="H4310" s="136">
        <v>2</v>
      </c>
      <c r="J4310" s="136" t="s">
        <v>8367</v>
      </c>
      <c r="R4310" s="136" t="s">
        <v>8954</v>
      </c>
      <c r="S4310" s="136" t="s">
        <v>8367</v>
      </c>
      <c r="T4310" s="136" t="s">
        <v>8955</v>
      </c>
    </row>
    <row r="4311" spans="1:20" s="136" customFormat="1" ht="13.6" x14ac:dyDescent="0.2">
      <c r="A4311" s="136" t="s">
        <v>12669</v>
      </c>
      <c r="B4311" s="147">
        <v>28069</v>
      </c>
      <c r="C4311" s="138" t="s">
        <v>12745</v>
      </c>
      <c r="D4311" s="138" t="s">
        <v>12745</v>
      </c>
      <c r="E4311" s="137" t="s">
        <v>8366</v>
      </c>
      <c r="F4311" s="139"/>
      <c r="G4311" s="136">
        <v>17176998</v>
      </c>
      <c r="H4311" s="136">
        <v>3</v>
      </c>
      <c r="J4311" s="136" t="s">
        <v>8367</v>
      </c>
    </row>
    <row r="4312" spans="1:20" s="136" customFormat="1" ht="13.6" x14ac:dyDescent="0.2">
      <c r="A4312" s="136" t="s">
        <v>12669</v>
      </c>
      <c r="B4312" s="147">
        <v>28070</v>
      </c>
      <c r="C4312" s="142" t="s">
        <v>12746</v>
      </c>
      <c r="D4312" s="142" t="s">
        <v>12746</v>
      </c>
      <c r="E4312" s="137" t="s">
        <v>8366</v>
      </c>
      <c r="F4312" s="139"/>
      <c r="G4312" s="136">
        <v>20566017</v>
      </c>
      <c r="H4312" s="136">
        <v>3</v>
      </c>
      <c r="J4312" s="136" t="s">
        <v>8367</v>
      </c>
    </row>
    <row r="4313" spans="1:20" s="136" customFormat="1" ht="13.6" x14ac:dyDescent="0.2">
      <c r="A4313" s="136" t="s">
        <v>12669</v>
      </c>
      <c r="B4313" s="147">
        <v>28071</v>
      </c>
      <c r="C4313" s="138" t="s">
        <v>12747</v>
      </c>
      <c r="D4313" s="138" t="s">
        <v>12747</v>
      </c>
      <c r="E4313" s="137" t="s">
        <v>8366</v>
      </c>
      <c r="F4313" s="139"/>
      <c r="G4313" s="136">
        <v>24391658.000000004</v>
      </c>
      <c r="H4313" s="136">
        <v>3</v>
      </c>
      <c r="J4313" s="136" t="s">
        <v>8367</v>
      </c>
    </row>
    <row r="4314" spans="1:20" s="136" customFormat="1" ht="13.6" x14ac:dyDescent="0.2">
      <c r="A4314" s="136" t="s">
        <v>12669</v>
      </c>
      <c r="B4314" s="147">
        <v>28072</v>
      </c>
      <c r="C4314" s="138" t="s">
        <v>12748</v>
      </c>
      <c r="D4314" s="138" t="s">
        <v>12748</v>
      </c>
      <c r="E4314" s="137" t="s">
        <v>8366</v>
      </c>
      <c r="F4314" s="139"/>
      <c r="G4314" s="136">
        <v>45314091</v>
      </c>
      <c r="H4314" s="136">
        <v>3</v>
      </c>
      <c r="J4314" s="136" t="s">
        <v>8367</v>
      </c>
      <c r="R4314" s="136" t="s">
        <v>8954</v>
      </c>
      <c r="S4314" s="136" t="s">
        <v>8367</v>
      </c>
      <c r="T4314" s="136" t="s">
        <v>8955</v>
      </c>
    </row>
    <row r="4315" spans="1:20" s="136" customFormat="1" ht="13.6" x14ac:dyDescent="0.2">
      <c r="A4315" s="136" t="s">
        <v>12669</v>
      </c>
      <c r="B4315" s="147">
        <v>28073</v>
      </c>
      <c r="C4315" s="138" t="s">
        <v>12749</v>
      </c>
      <c r="D4315" s="138" t="s">
        <v>12749</v>
      </c>
      <c r="E4315" s="137" t="s">
        <v>8366</v>
      </c>
      <c r="F4315" s="139"/>
      <c r="G4315" s="136">
        <v>19464712</v>
      </c>
      <c r="H4315" s="136">
        <v>2</v>
      </c>
      <c r="J4315" s="136" t="s">
        <v>8367</v>
      </c>
      <c r="R4315" s="136" t="s">
        <v>8954</v>
      </c>
      <c r="S4315" s="136" t="s">
        <v>8367</v>
      </c>
      <c r="T4315" s="136" t="s">
        <v>8955</v>
      </c>
    </row>
    <row r="4316" spans="1:20" s="136" customFormat="1" ht="13.6" x14ac:dyDescent="0.2">
      <c r="A4316" s="136" t="s">
        <v>12669</v>
      </c>
      <c r="B4316" s="147">
        <v>28074</v>
      </c>
      <c r="C4316" s="138" t="s">
        <v>12750</v>
      </c>
      <c r="D4316" s="138" t="s">
        <v>12750</v>
      </c>
      <c r="E4316" s="137" t="s">
        <v>8366</v>
      </c>
      <c r="F4316" s="139"/>
      <c r="G4316" s="136">
        <v>43091688.000000007</v>
      </c>
      <c r="H4316" s="136">
        <v>1</v>
      </c>
      <c r="J4316" s="136" t="s">
        <v>8367</v>
      </c>
      <c r="L4316" s="136" t="s">
        <v>12751</v>
      </c>
      <c r="M4316" s="136" t="s">
        <v>8367</v>
      </c>
      <c r="N4316" s="136" t="s">
        <v>12750</v>
      </c>
      <c r="O4316" s="136" t="s">
        <v>12678</v>
      </c>
      <c r="P4316" s="136" t="s">
        <v>8456</v>
      </c>
      <c r="Q4316" s="136" t="s">
        <v>8955</v>
      </c>
      <c r="R4316" s="136" t="s">
        <v>8954</v>
      </c>
      <c r="S4316" s="136" t="s">
        <v>8367</v>
      </c>
      <c r="T4316" s="136" t="s">
        <v>8955</v>
      </c>
    </row>
    <row r="4317" spans="1:20" s="136" customFormat="1" ht="13.6" x14ac:dyDescent="0.2">
      <c r="A4317" s="136" t="s">
        <v>12669</v>
      </c>
      <c r="B4317" s="147">
        <v>28075</v>
      </c>
      <c r="C4317" s="138" t="s">
        <v>12752</v>
      </c>
      <c r="D4317" s="138" t="s">
        <v>12752</v>
      </c>
      <c r="E4317" s="137" t="s">
        <v>8366</v>
      </c>
      <c r="F4317" s="139"/>
      <c r="G4317" s="136">
        <v>44060338</v>
      </c>
      <c r="H4317" s="136">
        <v>2</v>
      </c>
      <c r="J4317" s="136" t="s">
        <v>8367</v>
      </c>
      <c r="R4317" s="136" t="s">
        <v>8954</v>
      </c>
      <c r="S4317" s="136" t="s">
        <v>8367</v>
      </c>
      <c r="T4317" s="136" t="s">
        <v>8955</v>
      </c>
    </row>
    <row r="4318" spans="1:20" s="136" customFormat="1" ht="13.6" x14ac:dyDescent="0.2">
      <c r="A4318" s="136" t="s">
        <v>12669</v>
      </c>
      <c r="B4318" s="147">
        <v>28076</v>
      </c>
      <c r="C4318" s="138" t="s">
        <v>12753</v>
      </c>
      <c r="D4318" s="138" t="s">
        <v>12753</v>
      </c>
      <c r="E4318" s="137" t="s">
        <v>8366</v>
      </c>
      <c r="F4318" s="139"/>
      <c r="G4318" s="136">
        <v>57943178</v>
      </c>
      <c r="H4318" s="136">
        <v>3</v>
      </c>
      <c r="J4318" s="136" t="s">
        <v>8367</v>
      </c>
    </row>
    <row r="4319" spans="1:20" s="136" customFormat="1" ht="13.6" x14ac:dyDescent="0.2">
      <c r="A4319" s="136" t="s">
        <v>12669</v>
      </c>
      <c r="B4319" s="147">
        <v>28078</v>
      </c>
      <c r="C4319" s="138" t="s">
        <v>12754</v>
      </c>
      <c r="D4319" s="138" t="s">
        <v>12754</v>
      </c>
      <c r="E4319" s="137" t="s">
        <v>8366</v>
      </c>
      <c r="F4319" s="139"/>
      <c r="G4319" s="136">
        <v>8459707</v>
      </c>
      <c r="H4319" s="136">
        <v>3</v>
      </c>
      <c r="J4319" s="136" t="s">
        <v>8367</v>
      </c>
    </row>
    <row r="4320" spans="1:20" s="136" customFormat="1" ht="13.6" x14ac:dyDescent="0.2">
      <c r="A4320" s="136" t="s">
        <v>12669</v>
      </c>
      <c r="B4320" s="147">
        <v>28079</v>
      </c>
      <c r="C4320" s="138" t="s">
        <v>8955</v>
      </c>
      <c r="D4320" s="138" t="s">
        <v>8955</v>
      </c>
      <c r="E4320" s="137" t="s">
        <v>8366</v>
      </c>
      <c r="F4320" s="139"/>
      <c r="G4320" s="136">
        <v>605772354</v>
      </c>
      <c r="H4320" s="136">
        <v>1</v>
      </c>
      <c r="J4320" s="136" t="s">
        <v>8367</v>
      </c>
      <c r="L4320" s="136" t="s">
        <v>12755</v>
      </c>
      <c r="M4320" s="136" t="s">
        <v>8367</v>
      </c>
      <c r="N4320" s="136" t="s">
        <v>8955</v>
      </c>
      <c r="O4320" s="136" t="s">
        <v>12678</v>
      </c>
      <c r="P4320" s="136" t="s">
        <v>8456</v>
      </c>
      <c r="Q4320" s="136" t="s">
        <v>8955</v>
      </c>
      <c r="R4320" s="136" t="s">
        <v>8954</v>
      </c>
      <c r="S4320" s="136" t="s">
        <v>8367</v>
      </c>
      <c r="T4320" s="136" t="s">
        <v>8955</v>
      </c>
    </row>
    <row r="4321" spans="1:20" s="136" customFormat="1" ht="13.6" x14ac:dyDescent="0.2">
      <c r="A4321" s="136" t="s">
        <v>12669</v>
      </c>
      <c r="B4321" s="147">
        <v>28080</v>
      </c>
      <c r="C4321" s="138" t="s">
        <v>12756</v>
      </c>
      <c r="D4321" s="138" t="s">
        <v>12756</v>
      </c>
      <c r="E4321" s="137" t="s">
        <v>8366</v>
      </c>
      <c r="F4321" s="139"/>
      <c r="G4321" s="136">
        <v>38470473</v>
      </c>
      <c r="H4321" s="136">
        <v>1</v>
      </c>
      <c r="J4321" s="136" t="s">
        <v>8367</v>
      </c>
      <c r="L4321" s="136" t="s">
        <v>12757</v>
      </c>
      <c r="M4321" s="136" t="s">
        <v>8367</v>
      </c>
      <c r="N4321" s="136" t="s">
        <v>12756</v>
      </c>
      <c r="O4321" s="136" t="s">
        <v>12678</v>
      </c>
      <c r="P4321" s="136" t="s">
        <v>8456</v>
      </c>
      <c r="Q4321" s="136" t="s">
        <v>8955</v>
      </c>
      <c r="R4321" s="136" t="s">
        <v>8954</v>
      </c>
      <c r="S4321" s="136" t="s">
        <v>8367</v>
      </c>
      <c r="T4321" s="136" t="s">
        <v>8955</v>
      </c>
    </row>
    <row r="4322" spans="1:20" s="136" customFormat="1" ht="13.6" x14ac:dyDescent="0.2">
      <c r="A4322" s="136" t="s">
        <v>12669</v>
      </c>
      <c r="B4322" s="147">
        <v>28082</v>
      </c>
      <c r="C4322" s="138" t="s">
        <v>12758</v>
      </c>
      <c r="D4322" s="138" t="s">
        <v>12758</v>
      </c>
      <c r="E4322" s="137" t="s">
        <v>8366</v>
      </c>
      <c r="F4322" s="139"/>
      <c r="G4322" s="136">
        <v>126695651</v>
      </c>
      <c r="H4322" s="136">
        <v>2</v>
      </c>
      <c r="J4322" s="136" t="s">
        <v>8367</v>
      </c>
      <c r="R4322" s="136" t="s">
        <v>8954</v>
      </c>
      <c r="S4322" s="136" t="s">
        <v>8367</v>
      </c>
      <c r="T4322" s="136" t="s">
        <v>8955</v>
      </c>
    </row>
    <row r="4323" spans="1:20" s="136" customFormat="1" ht="13.6" x14ac:dyDescent="0.2">
      <c r="A4323" s="136" t="s">
        <v>12669</v>
      </c>
      <c r="B4323" s="147">
        <v>28083</v>
      </c>
      <c r="C4323" s="138" t="s">
        <v>12759</v>
      </c>
      <c r="D4323" s="138" t="s">
        <v>12759</v>
      </c>
      <c r="E4323" s="137" t="s">
        <v>8366</v>
      </c>
      <c r="F4323" s="139"/>
      <c r="G4323" s="136">
        <v>35112148</v>
      </c>
      <c r="H4323" s="136">
        <v>2</v>
      </c>
      <c r="J4323" s="136" t="s">
        <v>8367</v>
      </c>
      <c r="R4323" s="136" t="s">
        <v>8954</v>
      </c>
      <c r="S4323" s="136" t="s">
        <v>8367</v>
      </c>
      <c r="T4323" s="136" t="s">
        <v>8955</v>
      </c>
    </row>
    <row r="4324" spans="1:20" s="136" customFormat="1" ht="13.6" x14ac:dyDescent="0.2">
      <c r="A4324" s="136" t="s">
        <v>12669</v>
      </c>
      <c r="B4324" s="147">
        <v>28084</v>
      </c>
      <c r="C4324" s="138" t="s">
        <v>12760</v>
      </c>
      <c r="D4324" s="138" t="s">
        <v>12760</v>
      </c>
      <c r="E4324" s="137" t="s">
        <v>8366</v>
      </c>
      <c r="F4324" s="139"/>
      <c r="G4324" s="136">
        <v>17211676</v>
      </c>
      <c r="H4324" s="136">
        <v>2</v>
      </c>
      <c r="J4324" s="136" t="s">
        <v>8367</v>
      </c>
      <c r="R4324" s="136" t="s">
        <v>8954</v>
      </c>
      <c r="S4324" s="136" t="s">
        <v>8367</v>
      </c>
      <c r="T4324" s="136" t="s">
        <v>8955</v>
      </c>
    </row>
    <row r="4325" spans="1:20" s="136" customFormat="1" ht="13.6" x14ac:dyDescent="0.2">
      <c r="A4325" s="136" t="s">
        <v>12669</v>
      </c>
      <c r="B4325" s="147">
        <v>28085</v>
      </c>
      <c r="C4325" s="138" t="s">
        <v>12761</v>
      </c>
      <c r="D4325" s="138" t="s">
        <v>12761</v>
      </c>
      <c r="E4325" s="137" t="s">
        <v>8366</v>
      </c>
      <c r="F4325" s="139"/>
      <c r="G4325" s="136">
        <v>56657477</v>
      </c>
      <c r="H4325" s="136">
        <v>2</v>
      </c>
      <c r="J4325" s="136" t="s">
        <v>8367</v>
      </c>
      <c r="R4325" s="136" t="s">
        <v>8954</v>
      </c>
      <c r="S4325" s="136" t="s">
        <v>8367</v>
      </c>
      <c r="T4325" s="136" t="s">
        <v>8955</v>
      </c>
    </row>
    <row r="4326" spans="1:20" s="136" customFormat="1" ht="13.6" x14ac:dyDescent="0.2">
      <c r="A4326" s="136" t="s">
        <v>12669</v>
      </c>
      <c r="B4326" s="147">
        <v>28086</v>
      </c>
      <c r="C4326" s="138" t="s">
        <v>12762</v>
      </c>
      <c r="D4326" s="138" t="s">
        <v>12762</v>
      </c>
      <c r="E4326" s="137" t="s">
        <v>8366</v>
      </c>
      <c r="F4326" s="139"/>
      <c r="G4326" s="136">
        <v>50289817</v>
      </c>
      <c r="H4326" s="136">
        <v>2</v>
      </c>
      <c r="J4326" s="136" t="s">
        <v>8367</v>
      </c>
      <c r="R4326" s="136" t="s">
        <v>8954</v>
      </c>
      <c r="S4326" s="136" t="s">
        <v>8367</v>
      </c>
      <c r="T4326" s="136" t="s">
        <v>8955</v>
      </c>
    </row>
    <row r="4327" spans="1:20" s="136" customFormat="1" ht="13.6" x14ac:dyDescent="0.2">
      <c r="A4327" s="136" t="s">
        <v>12669</v>
      </c>
      <c r="B4327" s="147">
        <v>28087</v>
      </c>
      <c r="C4327" s="138" t="s">
        <v>12763</v>
      </c>
      <c r="D4327" s="138" t="s">
        <v>12763</v>
      </c>
      <c r="E4327" s="137" t="s">
        <v>8366</v>
      </c>
      <c r="F4327" s="139"/>
      <c r="G4327" s="136">
        <v>19558996</v>
      </c>
      <c r="H4327" s="136">
        <v>2</v>
      </c>
      <c r="J4327" s="136" t="s">
        <v>8367</v>
      </c>
      <c r="R4327" s="136" t="s">
        <v>8954</v>
      </c>
      <c r="S4327" s="136" t="s">
        <v>8367</v>
      </c>
      <c r="T4327" s="136" t="s">
        <v>8955</v>
      </c>
    </row>
    <row r="4328" spans="1:20" s="136" customFormat="1" ht="13.6" x14ac:dyDescent="0.2">
      <c r="A4328" s="136" t="s">
        <v>12669</v>
      </c>
      <c r="B4328" s="147">
        <v>28088</v>
      </c>
      <c r="C4328" s="138" t="s">
        <v>12764</v>
      </c>
      <c r="D4328" s="138" t="s">
        <v>12764</v>
      </c>
      <c r="E4328" s="137" t="s">
        <v>8366</v>
      </c>
      <c r="F4328" s="139"/>
      <c r="G4328" s="136">
        <v>31954707</v>
      </c>
      <c r="H4328" s="136">
        <v>3</v>
      </c>
      <c r="J4328" s="136" t="s">
        <v>8367</v>
      </c>
    </row>
    <row r="4329" spans="1:20" s="136" customFormat="1" ht="13.6" x14ac:dyDescent="0.2">
      <c r="A4329" s="136" t="s">
        <v>12669</v>
      </c>
      <c r="B4329" s="147">
        <v>28089</v>
      </c>
      <c r="C4329" s="138" t="s">
        <v>12765</v>
      </c>
      <c r="D4329" s="138" t="s">
        <v>12765</v>
      </c>
      <c r="E4329" s="137" t="s">
        <v>8366</v>
      </c>
      <c r="F4329" s="139"/>
      <c r="G4329" s="136">
        <v>31294416</v>
      </c>
      <c r="H4329" s="136">
        <v>3</v>
      </c>
      <c r="J4329" s="136" t="s">
        <v>8367</v>
      </c>
      <c r="R4329" s="136" t="s">
        <v>8954</v>
      </c>
      <c r="S4329" s="136" t="s">
        <v>8367</v>
      </c>
      <c r="T4329" s="136" t="s">
        <v>8955</v>
      </c>
    </row>
    <row r="4330" spans="1:20" s="136" customFormat="1" ht="13.6" x14ac:dyDescent="0.2">
      <c r="A4330" s="136" t="s">
        <v>12669</v>
      </c>
      <c r="B4330" s="147">
        <v>28090</v>
      </c>
      <c r="C4330" s="138" t="s">
        <v>12766</v>
      </c>
      <c r="D4330" s="138" t="s">
        <v>12766</v>
      </c>
      <c r="E4330" s="137" t="s">
        <v>8366</v>
      </c>
      <c r="F4330" s="139"/>
      <c r="G4330" s="136">
        <v>42556143</v>
      </c>
      <c r="H4330" s="136">
        <v>2</v>
      </c>
      <c r="J4330" s="136" t="s">
        <v>8367</v>
      </c>
      <c r="R4330" s="136" t="s">
        <v>8954</v>
      </c>
      <c r="S4330" s="136" t="s">
        <v>8367</v>
      </c>
      <c r="T4330" s="136" t="s">
        <v>8955</v>
      </c>
    </row>
    <row r="4331" spans="1:20" s="136" customFormat="1" ht="13.6" x14ac:dyDescent="0.2">
      <c r="A4331" s="136" t="s">
        <v>12669</v>
      </c>
      <c r="B4331" s="147">
        <v>28091</v>
      </c>
      <c r="C4331" s="138" t="s">
        <v>12767</v>
      </c>
      <c r="D4331" s="138" t="s">
        <v>12767</v>
      </c>
      <c r="E4331" s="137" t="s">
        <v>8366</v>
      </c>
      <c r="F4331" s="139"/>
      <c r="G4331" s="136">
        <v>45197795</v>
      </c>
      <c r="H4331" s="136">
        <v>2</v>
      </c>
      <c r="J4331" s="136" t="s">
        <v>8367</v>
      </c>
      <c r="R4331" s="136" t="s">
        <v>8954</v>
      </c>
      <c r="S4331" s="136" t="s">
        <v>8367</v>
      </c>
      <c r="T4331" s="136" t="s">
        <v>8955</v>
      </c>
    </row>
    <row r="4332" spans="1:20" s="136" customFormat="1" ht="13.6" x14ac:dyDescent="0.2">
      <c r="A4332" s="136" t="s">
        <v>12669</v>
      </c>
      <c r="B4332" s="147">
        <v>28092</v>
      </c>
      <c r="C4332" s="138" t="s">
        <v>12768</v>
      </c>
      <c r="D4332" s="138" t="s">
        <v>12768</v>
      </c>
      <c r="E4332" s="137" t="s">
        <v>8366</v>
      </c>
      <c r="F4332" s="139"/>
      <c r="G4332" s="136">
        <v>45360123</v>
      </c>
      <c r="H4332" s="136">
        <v>1</v>
      </c>
      <c r="J4332" s="136" t="s">
        <v>8367</v>
      </c>
      <c r="L4332" s="136" t="s">
        <v>12769</v>
      </c>
      <c r="M4332" s="136" t="s">
        <v>8367</v>
      </c>
      <c r="N4332" s="136" t="s">
        <v>12768</v>
      </c>
      <c r="O4332" s="136" t="s">
        <v>12678</v>
      </c>
      <c r="P4332" s="136" t="s">
        <v>8456</v>
      </c>
      <c r="Q4332" s="136" t="s">
        <v>8955</v>
      </c>
      <c r="R4332" s="136" t="s">
        <v>8954</v>
      </c>
      <c r="S4332" s="136" t="s">
        <v>8367</v>
      </c>
      <c r="T4332" s="136" t="s">
        <v>8955</v>
      </c>
    </row>
    <row r="4333" spans="1:20" s="136" customFormat="1" ht="13.6" x14ac:dyDescent="0.2">
      <c r="A4333" s="136" t="s">
        <v>12669</v>
      </c>
      <c r="B4333" s="147">
        <v>28093</v>
      </c>
      <c r="C4333" s="138" t="s">
        <v>12770</v>
      </c>
      <c r="D4333" s="138" t="s">
        <v>12770</v>
      </c>
      <c r="E4333" s="137" t="s">
        <v>8366</v>
      </c>
      <c r="F4333" s="139"/>
      <c r="G4333" s="136">
        <v>27285369</v>
      </c>
      <c r="H4333" s="136">
        <v>2</v>
      </c>
      <c r="J4333" s="136" t="s">
        <v>8367</v>
      </c>
      <c r="R4333" s="136" t="s">
        <v>8954</v>
      </c>
      <c r="S4333" s="136" t="s">
        <v>8367</v>
      </c>
      <c r="T4333" s="136" t="s">
        <v>8955</v>
      </c>
    </row>
    <row r="4334" spans="1:20" s="136" customFormat="1" ht="13.6" x14ac:dyDescent="0.2">
      <c r="A4334" s="136" t="s">
        <v>12669</v>
      </c>
      <c r="B4334" s="147">
        <v>28094</v>
      </c>
      <c r="C4334" s="138" t="s">
        <v>12771</v>
      </c>
      <c r="D4334" s="138" t="s">
        <v>12771</v>
      </c>
      <c r="E4334" s="137" t="s">
        <v>8366</v>
      </c>
      <c r="F4334" s="139"/>
      <c r="G4334" s="136">
        <v>11754674</v>
      </c>
      <c r="H4334" s="136">
        <v>3</v>
      </c>
      <c r="J4334" s="136" t="s">
        <v>8367</v>
      </c>
      <c r="R4334" s="136" t="s">
        <v>8954</v>
      </c>
      <c r="S4334" s="136" t="s">
        <v>8367</v>
      </c>
      <c r="T4334" s="136" t="s">
        <v>8955</v>
      </c>
    </row>
    <row r="4335" spans="1:20" s="136" customFormat="1" ht="13.6" x14ac:dyDescent="0.2">
      <c r="A4335" s="136" t="s">
        <v>12669</v>
      </c>
      <c r="B4335" s="147">
        <v>28095</v>
      </c>
      <c r="C4335" s="138" t="s">
        <v>12772</v>
      </c>
      <c r="D4335" s="138" t="s">
        <v>12772</v>
      </c>
      <c r="E4335" s="137" t="s">
        <v>8366</v>
      </c>
      <c r="F4335" s="139"/>
      <c r="G4335" s="136">
        <v>76049615</v>
      </c>
      <c r="H4335" s="136">
        <v>3</v>
      </c>
      <c r="J4335" s="136" t="s">
        <v>8367</v>
      </c>
      <c r="R4335" s="136" t="s">
        <v>8954</v>
      </c>
      <c r="S4335" s="136" t="s">
        <v>8367</v>
      </c>
      <c r="T4335" s="136" t="s">
        <v>8955</v>
      </c>
    </row>
    <row r="4336" spans="1:20" s="136" customFormat="1" ht="13.6" x14ac:dyDescent="0.2">
      <c r="A4336" s="136" t="s">
        <v>12669</v>
      </c>
      <c r="B4336" s="147">
        <v>28096</v>
      </c>
      <c r="C4336" s="138" t="s">
        <v>12773</v>
      </c>
      <c r="D4336" s="138" t="s">
        <v>12773</v>
      </c>
      <c r="E4336" s="137" t="s">
        <v>8366</v>
      </c>
      <c r="F4336" s="139"/>
      <c r="G4336" s="136">
        <v>100218579.00000001</v>
      </c>
      <c r="H4336" s="136">
        <v>2</v>
      </c>
      <c r="J4336" s="136" t="s">
        <v>8367</v>
      </c>
      <c r="R4336" s="136" t="s">
        <v>8954</v>
      </c>
      <c r="S4336" s="136" t="s">
        <v>8367</v>
      </c>
      <c r="T4336" s="136" t="s">
        <v>8955</v>
      </c>
    </row>
    <row r="4337" spans="1:20" s="136" customFormat="1" ht="13.6" x14ac:dyDescent="0.2">
      <c r="A4337" s="136" t="s">
        <v>12669</v>
      </c>
      <c r="B4337" s="147">
        <v>28097</v>
      </c>
      <c r="C4337" s="138" t="s">
        <v>12774</v>
      </c>
      <c r="D4337" s="138" t="s">
        <v>12774</v>
      </c>
      <c r="E4337" s="137" t="s">
        <v>8366</v>
      </c>
      <c r="F4337" s="139"/>
      <c r="G4337" s="136">
        <v>27435531</v>
      </c>
      <c r="H4337" s="136">
        <v>3</v>
      </c>
      <c r="J4337" s="136" t="s">
        <v>8367</v>
      </c>
    </row>
    <row r="4338" spans="1:20" s="136" customFormat="1" ht="13.6" x14ac:dyDescent="0.2">
      <c r="A4338" s="136" t="s">
        <v>12669</v>
      </c>
      <c r="B4338" s="147">
        <v>28099</v>
      </c>
      <c r="C4338" s="138" t="s">
        <v>12775</v>
      </c>
      <c r="D4338" s="138" t="s">
        <v>12775</v>
      </c>
      <c r="E4338" s="137" t="s">
        <v>8366</v>
      </c>
      <c r="F4338" s="139"/>
      <c r="G4338" s="136">
        <v>50780882</v>
      </c>
      <c r="H4338" s="136">
        <v>3</v>
      </c>
      <c r="J4338" s="136" t="s">
        <v>8367</v>
      </c>
      <c r="R4338" s="136" t="s">
        <v>8954</v>
      </c>
      <c r="S4338" s="136" t="s">
        <v>8367</v>
      </c>
      <c r="T4338" s="136" t="s">
        <v>8955</v>
      </c>
    </row>
    <row r="4339" spans="1:20" s="136" customFormat="1" ht="13.6" x14ac:dyDescent="0.2">
      <c r="A4339" s="136" t="s">
        <v>12669</v>
      </c>
      <c r="B4339" s="147">
        <v>28100</v>
      </c>
      <c r="C4339" s="138" t="s">
        <v>12776</v>
      </c>
      <c r="D4339" s="138" t="s">
        <v>12776</v>
      </c>
      <c r="E4339" s="137" t="s">
        <v>8366</v>
      </c>
      <c r="F4339" s="139"/>
      <c r="G4339" s="136">
        <v>20196805</v>
      </c>
      <c r="H4339" s="136">
        <v>2</v>
      </c>
      <c r="J4339" s="136" t="s">
        <v>8367</v>
      </c>
      <c r="R4339" s="136" t="s">
        <v>8954</v>
      </c>
      <c r="S4339" s="136" t="s">
        <v>8367</v>
      </c>
      <c r="T4339" s="136" t="s">
        <v>8955</v>
      </c>
    </row>
    <row r="4340" spans="1:20" s="136" customFormat="1" ht="13.6" x14ac:dyDescent="0.2">
      <c r="A4340" s="136" t="s">
        <v>12669</v>
      </c>
      <c r="B4340" s="147">
        <v>28101</v>
      </c>
      <c r="C4340" s="138" t="s">
        <v>12777</v>
      </c>
      <c r="D4340" s="138" t="s">
        <v>12777</v>
      </c>
      <c r="E4340" s="137" t="s">
        <v>8366</v>
      </c>
      <c r="F4340" s="139"/>
      <c r="G4340" s="136">
        <v>16570876</v>
      </c>
      <c r="H4340" s="136">
        <v>3</v>
      </c>
      <c r="J4340" s="136" t="s">
        <v>8367</v>
      </c>
    </row>
    <row r="4341" spans="1:20" s="136" customFormat="1" ht="13.6" x14ac:dyDescent="0.2">
      <c r="A4341" s="136" t="s">
        <v>12669</v>
      </c>
      <c r="B4341" s="147">
        <v>28102</v>
      </c>
      <c r="C4341" s="138" t="s">
        <v>12778</v>
      </c>
      <c r="D4341" s="138" t="s">
        <v>12778</v>
      </c>
      <c r="E4341" s="137" t="s">
        <v>8366</v>
      </c>
      <c r="F4341" s="139"/>
      <c r="G4341" s="136">
        <v>21505691</v>
      </c>
      <c r="H4341" s="136">
        <v>3</v>
      </c>
      <c r="J4341" s="136" t="s">
        <v>8367</v>
      </c>
    </row>
    <row r="4342" spans="1:20" s="136" customFormat="1" ht="13.6" x14ac:dyDescent="0.2">
      <c r="A4342" s="136" t="s">
        <v>12669</v>
      </c>
      <c r="B4342" s="147">
        <v>28104</v>
      </c>
      <c r="C4342" s="138" t="s">
        <v>12779</v>
      </c>
      <c r="D4342" s="138" t="s">
        <v>12779</v>
      </c>
      <c r="E4342" s="137" t="s">
        <v>8366</v>
      </c>
      <c r="F4342" s="139"/>
      <c r="G4342" s="136">
        <v>43923984</v>
      </c>
      <c r="H4342" s="136">
        <v>2</v>
      </c>
      <c r="J4342" s="136" t="s">
        <v>8367</v>
      </c>
      <c r="R4342" s="136" t="s">
        <v>8954</v>
      </c>
      <c r="S4342" s="136" t="s">
        <v>8367</v>
      </c>
      <c r="T4342" s="136" t="s">
        <v>8955</v>
      </c>
    </row>
    <row r="4343" spans="1:20" s="136" customFormat="1" ht="13.6" x14ac:dyDescent="0.2">
      <c r="A4343" s="136" t="s">
        <v>12669</v>
      </c>
      <c r="B4343" s="147">
        <v>28106</v>
      </c>
      <c r="C4343" s="138" t="s">
        <v>12780</v>
      </c>
      <c r="D4343" s="138" t="s">
        <v>12780</v>
      </c>
      <c r="E4343" s="137" t="s">
        <v>8366</v>
      </c>
      <c r="F4343" s="139"/>
      <c r="G4343" s="136">
        <v>24507617</v>
      </c>
      <c r="H4343" s="136">
        <v>1</v>
      </c>
      <c r="J4343" s="136" t="s">
        <v>8367</v>
      </c>
      <c r="L4343" s="136" t="s">
        <v>12781</v>
      </c>
      <c r="M4343" s="136" t="s">
        <v>8367</v>
      </c>
      <c r="N4343" s="136" t="s">
        <v>12780</v>
      </c>
      <c r="O4343" s="136" t="s">
        <v>12678</v>
      </c>
      <c r="P4343" s="136" t="s">
        <v>8456</v>
      </c>
      <c r="Q4343" s="136" t="s">
        <v>8955</v>
      </c>
      <c r="R4343" s="136" t="s">
        <v>8954</v>
      </c>
      <c r="S4343" s="136" t="s">
        <v>8367</v>
      </c>
      <c r="T4343" s="136" t="s">
        <v>8955</v>
      </c>
    </row>
    <row r="4344" spans="1:20" s="136" customFormat="1" ht="13.6" x14ac:dyDescent="0.2">
      <c r="A4344" s="136" t="s">
        <v>12669</v>
      </c>
      <c r="B4344" s="147">
        <v>28107</v>
      </c>
      <c r="C4344" s="138" t="s">
        <v>12782</v>
      </c>
      <c r="D4344" s="138" t="s">
        <v>12782</v>
      </c>
      <c r="E4344" s="137" t="s">
        <v>8366</v>
      </c>
      <c r="F4344" s="139"/>
      <c r="G4344" s="136">
        <v>34470446</v>
      </c>
      <c r="H4344" s="136">
        <v>3</v>
      </c>
      <c r="J4344" s="136" t="s">
        <v>8367</v>
      </c>
    </row>
    <row r="4345" spans="1:20" s="136" customFormat="1" ht="13.6" x14ac:dyDescent="0.2">
      <c r="A4345" s="136" t="s">
        <v>12669</v>
      </c>
      <c r="B4345" s="147">
        <v>28108</v>
      </c>
      <c r="C4345" s="138" t="s">
        <v>12783</v>
      </c>
      <c r="D4345" s="138" t="s">
        <v>12783</v>
      </c>
      <c r="E4345" s="137" t="s">
        <v>8366</v>
      </c>
      <c r="F4345" s="139"/>
      <c r="G4345" s="136">
        <v>28345710</v>
      </c>
      <c r="H4345" s="136">
        <v>2</v>
      </c>
      <c r="J4345" s="136" t="s">
        <v>8367</v>
      </c>
      <c r="R4345" s="136" t="s">
        <v>8954</v>
      </c>
      <c r="S4345" s="136" t="s">
        <v>8367</v>
      </c>
      <c r="T4345" s="136" t="s">
        <v>8955</v>
      </c>
    </row>
    <row r="4346" spans="1:20" s="136" customFormat="1" ht="13.6" x14ac:dyDescent="0.2">
      <c r="A4346" s="136" t="s">
        <v>12669</v>
      </c>
      <c r="B4346" s="147">
        <v>28109</v>
      </c>
      <c r="C4346" s="138" t="s">
        <v>12784</v>
      </c>
      <c r="D4346" s="138" t="s">
        <v>12784</v>
      </c>
      <c r="E4346" s="137" t="s">
        <v>8366</v>
      </c>
      <c r="F4346" s="139"/>
      <c r="G4346" s="136">
        <v>7584826.0000000009</v>
      </c>
      <c r="H4346" s="136">
        <v>3</v>
      </c>
      <c r="J4346" s="136" t="s">
        <v>8367</v>
      </c>
      <c r="R4346" s="136" t="s">
        <v>8954</v>
      </c>
      <c r="S4346" s="136" t="s">
        <v>8456</v>
      </c>
      <c r="T4346" s="136" t="s">
        <v>8955</v>
      </c>
    </row>
    <row r="4347" spans="1:20" s="136" customFormat="1" ht="13.6" x14ac:dyDescent="0.2">
      <c r="A4347" s="136" t="s">
        <v>12669</v>
      </c>
      <c r="B4347" s="147">
        <v>28110</v>
      </c>
      <c r="C4347" s="138" t="s">
        <v>12785</v>
      </c>
      <c r="D4347" s="138" t="s">
        <v>12785</v>
      </c>
      <c r="E4347" s="137" t="s">
        <v>8366</v>
      </c>
      <c r="F4347" s="139"/>
      <c r="G4347" s="136">
        <v>48920062</v>
      </c>
      <c r="H4347" s="136">
        <v>3</v>
      </c>
      <c r="J4347" s="136" t="s">
        <v>8367</v>
      </c>
      <c r="R4347" s="136" t="s">
        <v>8954</v>
      </c>
      <c r="S4347" s="136" t="s">
        <v>8367</v>
      </c>
      <c r="T4347" s="136" t="s">
        <v>8955</v>
      </c>
    </row>
    <row r="4348" spans="1:20" s="136" customFormat="1" ht="13.6" x14ac:dyDescent="0.2">
      <c r="A4348" s="136" t="s">
        <v>12669</v>
      </c>
      <c r="B4348" s="147">
        <v>28111</v>
      </c>
      <c r="C4348" s="138" t="s">
        <v>12786</v>
      </c>
      <c r="D4348" s="138" t="s">
        <v>12786</v>
      </c>
      <c r="E4348" s="137" t="s">
        <v>8366</v>
      </c>
      <c r="F4348" s="139"/>
      <c r="G4348" s="136">
        <v>41444198</v>
      </c>
      <c r="H4348" s="136">
        <v>3</v>
      </c>
      <c r="J4348" s="136" t="s">
        <v>8367</v>
      </c>
    </row>
    <row r="4349" spans="1:20" s="136" customFormat="1" ht="13.6" x14ac:dyDescent="0.2">
      <c r="A4349" s="136" t="s">
        <v>12669</v>
      </c>
      <c r="B4349" s="147">
        <v>28112</v>
      </c>
      <c r="C4349" s="138" t="s">
        <v>12787</v>
      </c>
      <c r="D4349" s="138" t="s">
        <v>12787</v>
      </c>
      <c r="E4349" s="137" t="s">
        <v>8366</v>
      </c>
      <c r="F4349" s="139"/>
      <c r="G4349" s="136">
        <v>25835854</v>
      </c>
      <c r="H4349" s="136">
        <v>3</v>
      </c>
      <c r="J4349" s="136" t="s">
        <v>8367</v>
      </c>
    </row>
    <row r="4350" spans="1:20" s="136" customFormat="1" ht="13.6" x14ac:dyDescent="0.2">
      <c r="A4350" s="136" t="s">
        <v>12669</v>
      </c>
      <c r="B4350" s="147">
        <v>28113</v>
      </c>
      <c r="C4350" s="138" t="s">
        <v>12788</v>
      </c>
      <c r="D4350" s="138" t="s">
        <v>12788</v>
      </c>
      <c r="E4350" s="137" t="s">
        <v>8366</v>
      </c>
      <c r="F4350" s="139"/>
      <c r="G4350" s="136">
        <v>62043353</v>
      </c>
      <c r="H4350" s="136">
        <v>2</v>
      </c>
      <c r="J4350" s="136" t="s">
        <v>8367</v>
      </c>
      <c r="R4350" s="136" t="s">
        <v>8954</v>
      </c>
      <c r="S4350" s="136" t="s">
        <v>8367</v>
      </c>
      <c r="T4350" s="136" t="s">
        <v>8955</v>
      </c>
    </row>
    <row r="4351" spans="1:20" s="136" customFormat="1" ht="13.6" x14ac:dyDescent="0.2">
      <c r="A4351" s="136" t="s">
        <v>12669</v>
      </c>
      <c r="B4351" s="147">
        <v>28114</v>
      </c>
      <c r="C4351" s="138" t="s">
        <v>12789</v>
      </c>
      <c r="D4351" s="138" t="s">
        <v>12789</v>
      </c>
      <c r="E4351" s="137" t="s">
        <v>8366</v>
      </c>
      <c r="F4351" s="139"/>
      <c r="G4351" s="136">
        <v>18187143</v>
      </c>
      <c r="H4351" s="136">
        <v>3</v>
      </c>
      <c r="J4351" s="136" t="s">
        <v>8367</v>
      </c>
    </row>
    <row r="4352" spans="1:20" s="136" customFormat="1" ht="13.6" x14ac:dyDescent="0.2">
      <c r="A4352" s="136" t="s">
        <v>12669</v>
      </c>
      <c r="B4352" s="147">
        <v>28115</v>
      </c>
      <c r="C4352" s="138" t="s">
        <v>12790</v>
      </c>
      <c r="D4352" s="138" t="s">
        <v>12790</v>
      </c>
      <c r="E4352" s="137" t="s">
        <v>8366</v>
      </c>
      <c r="F4352" s="139"/>
      <c r="G4352" s="136">
        <v>43199716</v>
      </c>
      <c r="H4352" s="136">
        <v>1</v>
      </c>
      <c r="J4352" s="136" t="s">
        <v>8367</v>
      </c>
      <c r="L4352" s="136" t="s">
        <v>12791</v>
      </c>
      <c r="M4352" s="136" t="s">
        <v>8367</v>
      </c>
      <c r="N4352" s="141" t="s">
        <v>12790</v>
      </c>
      <c r="O4352" s="136" t="s">
        <v>12678</v>
      </c>
      <c r="P4352" s="136" t="s">
        <v>8456</v>
      </c>
      <c r="Q4352" s="136" t="s">
        <v>8955</v>
      </c>
      <c r="R4352" s="136" t="s">
        <v>8954</v>
      </c>
      <c r="S4352" s="136" t="s">
        <v>8367</v>
      </c>
      <c r="T4352" s="136" t="s">
        <v>8955</v>
      </c>
    </row>
    <row r="4353" spans="1:20" s="136" customFormat="1" ht="13.6" x14ac:dyDescent="0.2">
      <c r="A4353" s="136" t="s">
        <v>12669</v>
      </c>
      <c r="B4353" s="147">
        <v>28116</v>
      </c>
      <c r="C4353" s="138" t="s">
        <v>12792</v>
      </c>
      <c r="D4353" s="138" t="s">
        <v>12792</v>
      </c>
      <c r="E4353" s="137" t="s">
        <v>8366</v>
      </c>
      <c r="F4353" s="139"/>
      <c r="G4353" s="136">
        <v>30998436</v>
      </c>
      <c r="H4353" s="136">
        <v>3</v>
      </c>
      <c r="J4353" s="136" t="s">
        <v>8367</v>
      </c>
      <c r="R4353" s="136" t="s">
        <v>8954</v>
      </c>
      <c r="S4353" s="136" t="s">
        <v>8456</v>
      </c>
      <c r="T4353" s="136" t="s">
        <v>8955</v>
      </c>
    </row>
    <row r="4354" spans="1:20" s="136" customFormat="1" ht="13.6" x14ac:dyDescent="0.2">
      <c r="A4354" s="136" t="s">
        <v>12669</v>
      </c>
      <c r="B4354" s="147">
        <v>28117</v>
      </c>
      <c r="C4354" s="138" t="s">
        <v>12793</v>
      </c>
      <c r="D4354" s="138" t="s">
        <v>12793</v>
      </c>
      <c r="E4354" s="137" t="s">
        <v>8366</v>
      </c>
      <c r="F4354" s="139"/>
      <c r="G4354" s="136">
        <v>22478636</v>
      </c>
      <c r="H4354" s="136">
        <v>3</v>
      </c>
      <c r="J4354" s="136" t="s">
        <v>8367</v>
      </c>
    </row>
    <row r="4355" spans="1:20" s="136" customFormat="1" ht="13.6" x14ac:dyDescent="0.2">
      <c r="A4355" s="136" t="s">
        <v>12669</v>
      </c>
      <c r="B4355" s="147">
        <v>28118</v>
      </c>
      <c r="C4355" s="138" t="s">
        <v>12794</v>
      </c>
      <c r="D4355" s="138" t="s">
        <v>12794</v>
      </c>
      <c r="E4355" s="137" t="s">
        <v>8366</v>
      </c>
      <c r="F4355" s="139"/>
      <c r="G4355" s="136">
        <v>57700156</v>
      </c>
      <c r="H4355" s="136">
        <v>3</v>
      </c>
      <c r="J4355" s="136" t="s">
        <v>8367</v>
      </c>
    </row>
    <row r="4356" spans="1:20" s="136" customFormat="1" ht="13.6" x14ac:dyDescent="0.2">
      <c r="A4356" s="136" t="s">
        <v>12669</v>
      </c>
      <c r="B4356" s="147">
        <v>28119</v>
      </c>
      <c r="C4356" s="138" t="s">
        <v>12795</v>
      </c>
      <c r="D4356" s="138" t="s">
        <v>12795</v>
      </c>
      <c r="E4356" s="137" t="s">
        <v>8366</v>
      </c>
      <c r="F4356" s="139"/>
      <c r="G4356" s="136">
        <v>25712688</v>
      </c>
      <c r="H4356" s="136">
        <v>3</v>
      </c>
      <c r="J4356" s="136" t="s">
        <v>8367</v>
      </c>
      <c r="R4356" s="136" t="s">
        <v>8954</v>
      </c>
      <c r="S4356" s="136" t="s">
        <v>8367</v>
      </c>
      <c r="T4356" s="136" t="s">
        <v>8955</v>
      </c>
    </row>
    <row r="4357" spans="1:20" s="136" customFormat="1" ht="13.6" x14ac:dyDescent="0.2">
      <c r="A4357" s="136" t="s">
        <v>12669</v>
      </c>
      <c r="B4357" s="147">
        <v>28120</v>
      </c>
      <c r="C4357" s="138" t="s">
        <v>12796</v>
      </c>
      <c r="D4357" s="138" t="s">
        <v>12796</v>
      </c>
      <c r="E4357" s="137" t="s">
        <v>8366</v>
      </c>
      <c r="F4357" s="139"/>
      <c r="G4357" s="136">
        <v>150284913</v>
      </c>
      <c r="H4357" s="136">
        <v>3</v>
      </c>
      <c r="J4357" s="136" t="s">
        <v>8367</v>
      </c>
    </row>
    <row r="4358" spans="1:20" s="136" customFormat="1" ht="13.6" x14ac:dyDescent="0.2">
      <c r="A4358" s="136" t="s">
        <v>12669</v>
      </c>
      <c r="B4358" s="147">
        <v>28121</v>
      </c>
      <c r="C4358" s="138" t="s">
        <v>12797</v>
      </c>
      <c r="D4358" s="138" t="s">
        <v>12797</v>
      </c>
      <c r="E4358" s="137" t="s">
        <v>8366</v>
      </c>
      <c r="F4358" s="139"/>
      <c r="G4358" s="136">
        <v>12865124</v>
      </c>
      <c r="H4358" s="136">
        <v>3</v>
      </c>
      <c r="J4358" s="136" t="s">
        <v>8367</v>
      </c>
      <c r="R4358" s="136" t="s">
        <v>8954</v>
      </c>
      <c r="S4358" s="136" t="s">
        <v>8456</v>
      </c>
      <c r="T4358" s="136" t="s">
        <v>8955</v>
      </c>
    </row>
    <row r="4359" spans="1:20" s="136" customFormat="1" ht="13.6" x14ac:dyDescent="0.2">
      <c r="A4359" s="136" t="s">
        <v>12669</v>
      </c>
      <c r="B4359" s="147">
        <v>28122</v>
      </c>
      <c r="C4359" s="138" t="s">
        <v>12798</v>
      </c>
      <c r="D4359" s="138" t="s">
        <v>12798</v>
      </c>
      <c r="E4359" s="137" t="s">
        <v>8366</v>
      </c>
      <c r="F4359" s="139"/>
      <c r="G4359" s="136">
        <v>31822882</v>
      </c>
      <c r="H4359" s="136">
        <v>3</v>
      </c>
      <c r="J4359" s="136" t="s">
        <v>8367</v>
      </c>
    </row>
    <row r="4360" spans="1:20" s="136" customFormat="1" ht="13.6" x14ac:dyDescent="0.2">
      <c r="A4360" s="136" t="s">
        <v>12669</v>
      </c>
      <c r="B4360" s="147">
        <v>28123</v>
      </c>
      <c r="C4360" s="138" t="s">
        <v>12799</v>
      </c>
      <c r="D4360" s="138" t="s">
        <v>12799</v>
      </c>
      <c r="E4360" s="137" t="s">
        <v>8366</v>
      </c>
      <c r="F4360" s="139"/>
      <c r="G4360" s="136">
        <v>67377593</v>
      </c>
      <c r="H4360" s="136">
        <v>1</v>
      </c>
      <c r="J4360" s="136" t="s">
        <v>8367</v>
      </c>
      <c r="L4360" s="136" t="s">
        <v>12800</v>
      </c>
      <c r="M4360" s="136" t="s">
        <v>8456</v>
      </c>
      <c r="N4360" s="136" t="s">
        <v>12799</v>
      </c>
      <c r="O4360" s="136" t="s">
        <v>12678</v>
      </c>
      <c r="P4360" s="136" t="s">
        <v>8456</v>
      </c>
      <c r="Q4360" s="136" t="s">
        <v>8955</v>
      </c>
      <c r="R4360" s="136" t="s">
        <v>8954</v>
      </c>
      <c r="S4360" s="136" t="s">
        <v>8367</v>
      </c>
      <c r="T4360" s="136" t="s">
        <v>8955</v>
      </c>
    </row>
    <row r="4361" spans="1:20" s="136" customFormat="1" ht="13.6" x14ac:dyDescent="0.2">
      <c r="A4361" s="136" t="s">
        <v>12669</v>
      </c>
      <c r="B4361" s="147">
        <v>28124</v>
      </c>
      <c r="C4361" s="138" t="s">
        <v>12801</v>
      </c>
      <c r="D4361" s="138" t="s">
        <v>12801</v>
      </c>
      <c r="E4361" s="137" t="s">
        <v>8366</v>
      </c>
      <c r="F4361" s="139"/>
      <c r="G4361" s="136">
        <v>20347803</v>
      </c>
      <c r="H4361" s="136">
        <v>3</v>
      </c>
      <c r="J4361" s="136" t="s">
        <v>8367</v>
      </c>
    </row>
    <row r="4362" spans="1:20" s="136" customFormat="1" ht="13.6" x14ac:dyDescent="0.2">
      <c r="A4362" s="136" t="s">
        <v>12669</v>
      </c>
      <c r="B4362" s="147">
        <v>28125</v>
      </c>
      <c r="C4362" s="138" t="s">
        <v>12802</v>
      </c>
      <c r="D4362" s="138" t="s">
        <v>12802</v>
      </c>
      <c r="E4362" s="137" t="s">
        <v>8366</v>
      </c>
      <c r="F4362" s="139"/>
      <c r="G4362" s="136">
        <v>93009216</v>
      </c>
      <c r="H4362" s="136">
        <v>3</v>
      </c>
      <c r="J4362" s="136" t="s">
        <v>8367</v>
      </c>
      <c r="R4362" s="136" t="s">
        <v>8954</v>
      </c>
      <c r="S4362" s="136" t="s">
        <v>8367</v>
      </c>
      <c r="T4362" s="136" t="s">
        <v>8955</v>
      </c>
    </row>
    <row r="4363" spans="1:20" s="136" customFormat="1" ht="13.6" x14ac:dyDescent="0.2">
      <c r="A4363" s="136" t="s">
        <v>12669</v>
      </c>
      <c r="B4363" s="147">
        <v>28126</v>
      </c>
      <c r="C4363" s="138" t="s">
        <v>12803</v>
      </c>
      <c r="D4363" s="138" t="s">
        <v>12803</v>
      </c>
      <c r="E4363" s="137" t="s">
        <v>8366</v>
      </c>
      <c r="F4363" s="139"/>
      <c r="G4363" s="136">
        <v>18033756</v>
      </c>
      <c r="H4363" s="136">
        <v>3</v>
      </c>
      <c r="J4363" s="136" t="s">
        <v>8367</v>
      </c>
    </row>
    <row r="4364" spans="1:20" s="136" customFormat="1" ht="13.6" x14ac:dyDescent="0.2">
      <c r="A4364" s="136" t="s">
        <v>12669</v>
      </c>
      <c r="B4364" s="147">
        <v>28127</v>
      </c>
      <c r="C4364" s="138" t="s">
        <v>12804</v>
      </c>
      <c r="D4364" s="138" t="s">
        <v>12804</v>
      </c>
      <c r="E4364" s="137" t="s">
        <v>8366</v>
      </c>
      <c r="F4364" s="139"/>
      <c r="G4364" s="136">
        <v>58308952</v>
      </c>
      <c r="H4364" s="136">
        <v>1</v>
      </c>
      <c r="J4364" s="136" t="s">
        <v>8367</v>
      </c>
      <c r="L4364" s="136" t="s">
        <v>12805</v>
      </c>
      <c r="M4364" s="136" t="s">
        <v>8367</v>
      </c>
      <c r="N4364" s="136" t="s">
        <v>12804</v>
      </c>
      <c r="O4364" s="136" t="s">
        <v>12678</v>
      </c>
      <c r="P4364" s="136" t="s">
        <v>8456</v>
      </c>
      <c r="Q4364" s="136" t="s">
        <v>8955</v>
      </c>
      <c r="R4364" s="136" t="s">
        <v>8954</v>
      </c>
      <c r="S4364" s="136" t="s">
        <v>8367</v>
      </c>
      <c r="T4364" s="136" t="s">
        <v>8955</v>
      </c>
    </row>
    <row r="4365" spans="1:20" s="136" customFormat="1" ht="13.6" x14ac:dyDescent="0.2">
      <c r="A4365" s="136" t="s">
        <v>12669</v>
      </c>
      <c r="B4365" s="147">
        <v>28128</v>
      </c>
      <c r="C4365" s="138" t="s">
        <v>12806</v>
      </c>
      <c r="D4365" s="138" t="s">
        <v>12806</v>
      </c>
      <c r="E4365" s="137" t="s">
        <v>8366</v>
      </c>
      <c r="F4365" s="139"/>
      <c r="G4365" s="136">
        <v>30152617</v>
      </c>
      <c r="H4365" s="136">
        <v>3</v>
      </c>
      <c r="J4365" s="136" t="s">
        <v>8367</v>
      </c>
    </row>
    <row r="4366" spans="1:20" s="136" customFormat="1" ht="13.6" x14ac:dyDescent="0.2">
      <c r="A4366" s="136" t="s">
        <v>12669</v>
      </c>
      <c r="B4366" s="147">
        <v>28129</v>
      </c>
      <c r="C4366" s="138" t="s">
        <v>12807</v>
      </c>
      <c r="D4366" s="138" t="s">
        <v>12807</v>
      </c>
      <c r="E4366" s="137" t="s">
        <v>8366</v>
      </c>
      <c r="F4366" s="139"/>
      <c r="G4366" s="136">
        <v>38283042</v>
      </c>
      <c r="H4366" s="136">
        <v>2</v>
      </c>
      <c r="J4366" s="136" t="s">
        <v>8367</v>
      </c>
      <c r="R4366" s="136" t="s">
        <v>8954</v>
      </c>
      <c r="S4366" s="136" t="s">
        <v>8367</v>
      </c>
      <c r="T4366" s="136" t="s">
        <v>8955</v>
      </c>
    </row>
    <row r="4367" spans="1:20" s="136" customFormat="1" ht="13.6" x14ac:dyDescent="0.2">
      <c r="A4367" s="136" t="s">
        <v>12669</v>
      </c>
      <c r="B4367" s="147">
        <v>28130</v>
      </c>
      <c r="C4367" s="138" t="s">
        <v>12808</v>
      </c>
      <c r="D4367" s="138" t="s">
        <v>12808</v>
      </c>
      <c r="E4367" s="137" t="s">
        <v>8366</v>
      </c>
      <c r="F4367" s="139"/>
      <c r="G4367" s="136">
        <v>39863546</v>
      </c>
      <c r="H4367" s="136">
        <v>1</v>
      </c>
      <c r="J4367" s="136" t="s">
        <v>8367</v>
      </c>
      <c r="O4367" s="136" t="s">
        <v>12678</v>
      </c>
      <c r="P4367" s="136" t="s">
        <v>8456</v>
      </c>
      <c r="Q4367" s="136" t="s">
        <v>8955</v>
      </c>
      <c r="R4367" s="136" t="s">
        <v>8954</v>
      </c>
      <c r="S4367" s="136" t="s">
        <v>8367</v>
      </c>
      <c r="T4367" s="136" t="s">
        <v>8955</v>
      </c>
    </row>
    <row r="4368" spans="1:20" s="136" customFormat="1" ht="13.6" x14ac:dyDescent="0.2">
      <c r="A4368" s="136" t="s">
        <v>12669</v>
      </c>
      <c r="B4368" s="147">
        <v>28131</v>
      </c>
      <c r="C4368" s="138" t="s">
        <v>12809</v>
      </c>
      <c r="D4368" s="138" t="s">
        <v>12809</v>
      </c>
      <c r="E4368" s="137" t="s">
        <v>8366</v>
      </c>
      <c r="F4368" s="139"/>
      <c r="G4368" s="136">
        <v>56401833</v>
      </c>
      <c r="H4368" s="136">
        <v>2</v>
      </c>
      <c r="J4368" s="136" t="s">
        <v>8367</v>
      </c>
      <c r="R4368" s="136" t="s">
        <v>8954</v>
      </c>
      <c r="S4368" s="136" t="s">
        <v>8367</v>
      </c>
      <c r="T4368" s="136" t="s">
        <v>8955</v>
      </c>
    </row>
    <row r="4369" spans="1:20" s="136" customFormat="1" ht="13.6" x14ac:dyDescent="0.2">
      <c r="A4369" s="136" t="s">
        <v>12669</v>
      </c>
      <c r="B4369" s="147">
        <v>28132</v>
      </c>
      <c r="C4369" s="138" t="s">
        <v>12810</v>
      </c>
      <c r="D4369" s="138" t="s">
        <v>12810</v>
      </c>
      <c r="E4369" s="137" t="s">
        <v>8366</v>
      </c>
      <c r="F4369" s="139"/>
      <c r="G4369" s="136">
        <v>105928382</v>
      </c>
      <c r="H4369" s="136">
        <v>2</v>
      </c>
      <c r="J4369" s="136" t="s">
        <v>8367</v>
      </c>
      <c r="R4369" s="136" t="s">
        <v>8954</v>
      </c>
      <c r="S4369" s="136" t="s">
        <v>8367</v>
      </c>
      <c r="T4369" s="136" t="s">
        <v>8955</v>
      </c>
    </row>
    <row r="4370" spans="1:20" s="136" customFormat="1" ht="13.6" x14ac:dyDescent="0.2">
      <c r="A4370" s="136" t="s">
        <v>12669</v>
      </c>
      <c r="B4370" s="147">
        <v>28133</v>
      </c>
      <c r="C4370" s="138" t="s">
        <v>12811</v>
      </c>
      <c r="D4370" s="138" t="s">
        <v>12811</v>
      </c>
      <c r="E4370" s="137" t="s">
        <v>8366</v>
      </c>
      <c r="F4370" s="139"/>
      <c r="G4370" s="136">
        <v>115480948.00000001</v>
      </c>
      <c r="H4370" s="136">
        <v>2</v>
      </c>
      <c r="J4370" s="136" t="s">
        <v>8367</v>
      </c>
      <c r="R4370" s="136" t="s">
        <v>8954</v>
      </c>
      <c r="S4370" s="136" t="s">
        <v>8456</v>
      </c>
      <c r="T4370" s="136" t="s">
        <v>8955</v>
      </c>
    </row>
    <row r="4371" spans="1:20" s="136" customFormat="1" ht="13.6" x14ac:dyDescent="0.2">
      <c r="A4371" s="136" t="s">
        <v>12669</v>
      </c>
      <c r="B4371" s="147">
        <v>28134</v>
      </c>
      <c r="C4371" s="138" t="s">
        <v>12812</v>
      </c>
      <c r="D4371" s="138" t="s">
        <v>12812</v>
      </c>
      <c r="E4371" s="137" t="s">
        <v>8366</v>
      </c>
      <c r="F4371" s="139"/>
      <c r="G4371" s="136">
        <v>58663473</v>
      </c>
      <c r="H4371" s="136">
        <v>1</v>
      </c>
      <c r="J4371" s="136" t="s">
        <v>8367</v>
      </c>
      <c r="L4371" s="136" t="s">
        <v>12813</v>
      </c>
      <c r="M4371" s="136" t="s">
        <v>8367</v>
      </c>
      <c r="N4371" s="136" t="s">
        <v>12812</v>
      </c>
      <c r="O4371" s="136" t="s">
        <v>12678</v>
      </c>
      <c r="P4371" s="136" t="s">
        <v>8456</v>
      </c>
      <c r="Q4371" s="136" t="s">
        <v>8955</v>
      </c>
      <c r="R4371" s="136" t="s">
        <v>8954</v>
      </c>
      <c r="S4371" s="136" t="s">
        <v>8367</v>
      </c>
      <c r="T4371" s="136" t="s">
        <v>8955</v>
      </c>
    </row>
    <row r="4372" spans="1:20" s="136" customFormat="1" ht="13.6" x14ac:dyDescent="0.2">
      <c r="A4372" s="136" t="s">
        <v>12669</v>
      </c>
      <c r="B4372" s="147">
        <v>28135</v>
      </c>
      <c r="C4372" s="138" t="s">
        <v>12814</v>
      </c>
      <c r="D4372" s="138" t="s">
        <v>12814</v>
      </c>
      <c r="E4372" s="137" t="s">
        <v>8366</v>
      </c>
      <c r="F4372" s="139"/>
      <c r="G4372" s="136">
        <v>74407933</v>
      </c>
      <c r="H4372" s="136">
        <v>3</v>
      </c>
      <c r="J4372" s="136" t="s">
        <v>8367</v>
      </c>
      <c r="R4372" s="136" t="s">
        <v>8954</v>
      </c>
      <c r="S4372" s="136" t="s">
        <v>8456</v>
      </c>
      <c r="T4372" s="136" t="s">
        <v>8955</v>
      </c>
    </row>
    <row r="4373" spans="1:20" s="136" customFormat="1" ht="13.6" x14ac:dyDescent="0.2">
      <c r="A4373" s="136" t="s">
        <v>12669</v>
      </c>
      <c r="B4373" s="147">
        <v>28136</v>
      </c>
      <c r="C4373" s="138" t="s">
        <v>12815</v>
      </c>
      <c r="D4373" s="138" t="s">
        <v>12815</v>
      </c>
      <c r="E4373" s="137" t="s">
        <v>8366</v>
      </c>
      <c r="F4373" s="139"/>
      <c r="G4373" s="136">
        <v>27984394.000000004</v>
      </c>
      <c r="H4373" s="136">
        <v>3</v>
      </c>
      <c r="J4373" s="136" t="s">
        <v>8367</v>
      </c>
    </row>
    <row r="4374" spans="1:20" s="136" customFormat="1" ht="13.6" x14ac:dyDescent="0.2">
      <c r="A4374" s="136" t="s">
        <v>12669</v>
      </c>
      <c r="B4374" s="147">
        <v>28137</v>
      </c>
      <c r="C4374" s="138" t="s">
        <v>12816</v>
      </c>
      <c r="D4374" s="138" t="s">
        <v>12816</v>
      </c>
      <c r="E4374" s="137" t="s">
        <v>8366</v>
      </c>
      <c r="F4374" s="139"/>
      <c r="G4374" s="136">
        <v>34888446</v>
      </c>
      <c r="H4374" s="136">
        <v>3</v>
      </c>
      <c r="J4374" s="136" t="s">
        <v>8367</v>
      </c>
      <c r="R4374" s="136" t="s">
        <v>8954</v>
      </c>
      <c r="S4374" s="136" t="s">
        <v>8367</v>
      </c>
      <c r="T4374" s="136" t="s">
        <v>8955</v>
      </c>
    </row>
    <row r="4375" spans="1:20" s="136" customFormat="1" ht="13.6" x14ac:dyDescent="0.2">
      <c r="A4375" s="136" t="s">
        <v>12669</v>
      </c>
      <c r="B4375" s="147">
        <v>28138</v>
      </c>
      <c r="C4375" s="138" t="s">
        <v>12817</v>
      </c>
      <c r="D4375" s="138" t="s">
        <v>12817</v>
      </c>
      <c r="E4375" s="137" t="s">
        <v>8366</v>
      </c>
      <c r="F4375" s="139"/>
      <c r="G4375" s="136">
        <v>5441233</v>
      </c>
      <c r="H4375" s="136">
        <v>3</v>
      </c>
      <c r="J4375" s="136" t="s">
        <v>8367</v>
      </c>
    </row>
    <row r="4376" spans="1:20" s="136" customFormat="1" ht="13.6" x14ac:dyDescent="0.2">
      <c r="A4376" s="136" t="s">
        <v>12669</v>
      </c>
      <c r="B4376" s="147">
        <v>28140</v>
      </c>
      <c r="C4376" s="138" t="s">
        <v>12818</v>
      </c>
      <c r="D4376" s="138" t="s">
        <v>12818</v>
      </c>
      <c r="E4376" s="137" t="s">
        <v>8366</v>
      </c>
      <c r="F4376" s="139"/>
      <c r="G4376" s="136">
        <v>13292869</v>
      </c>
      <c r="H4376" s="136">
        <v>2</v>
      </c>
      <c r="J4376" s="136" t="s">
        <v>8367</v>
      </c>
      <c r="R4376" s="136" t="s">
        <v>8954</v>
      </c>
      <c r="S4376" s="136" t="s">
        <v>8367</v>
      </c>
      <c r="T4376" s="136" t="s">
        <v>8955</v>
      </c>
    </row>
    <row r="4377" spans="1:20" s="136" customFormat="1" ht="13.6" x14ac:dyDescent="0.2">
      <c r="A4377" s="136" t="s">
        <v>12669</v>
      </c>
      <c r="B4377" s="147">
        <v>28141</v>
      </c>
      <c r="C4377" s="138" t="s">
        <v>12819</v>
      </c>
      <c r="D4377" s="138" t="s">
        <v>12819</v>
      </c>
      <c r="E4377" s="137" t="s">
        <v>8366</v>
      </c>
      <c r="F4377" s="139"/>
      <c r="G4377" s="136">
        <v>25130057</v>
      </c>
      <c r="H4377" s="136">
        <v>2</v>
      </c>
      <c r="J4377" s="136" t="s">
        <v>8367</v>
      </c>
      <c r="R4377" s="136" t="s">
        <v>8954</v>
      </c>
      <c r="S4377" s="136" t="s">
        <v>8367</v>
      </c>
      <c r="T4377" s="136" t="s">
        <v>8955</v>
      </c>
    </row>
    <row r="4378" spans="1:20" s="136" customFormat="1" ht="13.6" x14ac:dyDescent="0.2">
      <c r="A4378" s="136" t="s">
        <v>12669</v>
      </c>
      <c r="B4378" s="147">
        <v>28143</v>
      </c>
      <c r="C4378" s="138" t="s">
        <v>12820</v>
      </c>
      <c r="D4378" s="138" t="s">
        <v>12820</v>
      </c>
      <c r="E4378" s="137" t="s">
        <v>8366</v>
      </c>
      <c r="F4378" s="139"/>
      <c r="G4378" s="136">
        <v>20422258</v>
      </c>
      <c r="H4378" s="136">
        <v>3</v>
      </c>
      <c r="J4378" s="136" t="s">
        <v>8367</v>
      </c>
    </row>
    <row r="4379" spans="1:20" s="136" customFormat="1" ht="13.6" x14ac:dyDescent="0.2">
      <c r="A4379" s="136" t="s">
        <v>12669</v>
      </c>
      <c r="B4379" s="147">
        <v>28144</v>
      </c>
      <c r="C4379" s="138" t="s">
        <v>12821</v>
      </c>
      <c r="D4379" s="138" t="s">
        <v>12821</v>
      </c>
      <c r="E4379" s="137" t="s">
        <v>8366</v>
      </c>
      <c r="F4379" s="139"/>
      <c r="G4379" s="136">
        <v>43213762</v>
      </c>
      <c r="H4379" s="136">
        <v>2</v>
      </c>
      <c r="J4379" s="136" t="s">
        <v>8367</v>
      </c>
      <c r="R4379" s="136" t="s">
        <v>8954</v>
      </c>
      <c r="S4379" s="136" t="s">
        <v>8367</v>
      </c>
      <c r="T4379" s="136" t="s">
        <v>8955</v>
      </c>
    </row>
    <row r="4380" spans="1:20" s="136" customFormat="1" ht="13.6" x14ac:dyDescent="0.2">
      <c r="A4380" s="136" t="s">
        <v>12669</v>
      </c>
      <c r="B4380" s="147">
        <v>28145</v>
      </c>
      <c r="C4380" s="138" t="s">
        <v>12822</v>
      </c>
      <c r="D4380" s="138" t="s">
        <v>12822</v>
      </c>
      <c r="E4380" s="137" t="s">
        <v>8366</v>
      </c>
      <c r="F4380" s="139"/>
      <c r="G4380" s="136">
        <v>39356227</v>
      </c>
      <c r="H4380" s="136">
        <v>3</v>
      </c>
      <c r="J4380" s="136" t="s">
        <v>8367</v>
      </c>
      <c r="R4380" s="136" t="s">
        <v>8954</v>
      </c>
      <c r="S4380" s="136" t="s">
        <v>8367</v>
      </c>
      <c r="T4380" s="136" t="s">
        <v>8955</v>
      </c>
    </row>
    <row r="4381" spans="1:20" s="136" customFormat="1" ht="13.6" x14ac:dyDescent="0.2">
      <c r="A4381" s="136" t="s">
        <v>12669</v>
      </c>
      <c r="B4381" s="147">
        <v>28146</v>
      </c>
      <c r="C4381" s="138" t="s">
        <v>12823</v>
      </c>
      <c r="D4381" s="138" t="s">
        <v>12823</v>
      </c>
      <c r="E4381" s="137" t="s">
        <v>8366</v>
      </c>
      <c r="F4381" s="139"/>
      <c r="G4381" s="136">
        <v>26882684</v>
      </c>
      <c r="H4381" s="136">
        <v>3</v>
      </c>
      <c r="J4381" s="136" t="s">
        <v>8367</v>
      </c>
      <c r="R4381" s="136" t="s">
        <v>8954</v>
      </c>
      <c r="S4381" s="136" t="s">
        <v>8367</v>
      </c>
      <c r="T4381" s="136" t="s">
        <v>8955</v>
      </c>
    </row>
    <row r="4382" spans="1:20" s="136" customFormat="1" ht="13.6" x14ac:dyDescent="0.2">
      <c r="A4382" s="136" t="s">
        <v>12669</v>
      </c>
      <c r="B4382" s="147">
        <v>28147</v>
      </c>
      <c r="C4382" s="138" t="s">
        <v>12824</v>
      </c>
      <c r="D4382" s="138" t="s">
        <v>12824</v>
      </c>
      <c r="E4382" s="137" t="s">
        <v>8366</v>
      </c>
      <c r="F4382" s="139"/>
      <c r="G4382" s="136">
        <v>9946321</v>
      </c>
      <c r="H4382" s="136">
        <v>3</v>
      </c>
      <c r="J4382" s="136" t="s">
        <v>8367</v>
      </c>
      <c r="R4382" s="136" t="s">
        <v>8954</v>
      </c>
      <c r="S4382" s="136" t="s">
        <v>8367</v>
      </c>
      <c r="T4382" s="136" t="s">
        <v>8955</v>
      </c>
    </row>
    <row r="4383" spans="1:20" s="136" customFormat="1" ht="13.6" x14ac:dyDescent="0.2">
      <c r="A4383" s="136" t="s">
        <v>12669</v>
      </c>
      <c r="B4383" s="147">
        <v>28148</v>
      </c>
      <c r="C4383" s="138" t="s">
        <v>12825</v>
      </c>
      <c r="D4383" s="138" t="s">
        <v>12825</v>
      </c>
      <c r="E4383" s="137" t="s">
        <v>8366</v>
      </c>
      <c r="F4383" s="139"/>
      <c r="G4383" s="136">
        <v>32623457</v>
      </c>
      <c r="H4383" s="136">
        <v>1</v>
      </c>
      <c r="J4383" s="136" t="s">
        <v>8367</v>
      </c>
      <c r="L4383" s="136" t="s">
        <v>12826</v>
      </c>
      <c r="M4383" s="136" t="s">
        <v>8367</v>
      </c>
      <c r="N4383" s="136" t="s">
        <v>12825</v>
      </c>
      <c r="R4383" s="136" t="s">
        <v>8954</v>
      </c>
      <c r="S4383" s="136" t="s">
        <v>8367</v>
      </c>
      <c r="T4383" s="136" t="s">
        <v>8955</v>
      </c>
    </row>
    <row r="4384" spans="1:20" s="136" customFormat="1" ht="13.6" x14ac:dyDescent="0.2">
      <c r="A4384" s="136" t="s">
        <v>12669</v>
      </c>
      <c r="B4384" s="147">
        <v>28149</v>
      </c>
      <c r="C4384" s="138" t="s">
        <v>12827</v>
      </c>
      <c r="D4384" s="138" t="s">
        <v>12827</v>
      </c>
      <c r="E4384" s="137" t="s">
        <v>8366</v>
      </c>
      <c r="F4384" s="139"/>
      <c r="G4384" s="136">
        <v>8982120</v>
      </c>
      <c r="H4384" s="136">
        <v>2</v>
      </c>
      <c r="J4384" s="136" t="s">
        <v>8367</v>
      </c>
      <c r="R4384" s="136" t="s">
        <v>8954</v>
      </c>
      <c r="S4384" s="136" t="s">
        <v>8367</v>
      </c>
      <c r="T4384" s="136" t="s">
        <v>8955</v>
      </c>
    </row>
    <row r="4385" spans="1:20" s="136" customFormat="1" ht="13.6" x14ac:dyDescent="0.2">
      <c r="A4385" s="136" t="s">
        <v>12669</v>
      </c>
      <c r="B4385" s="147">
        <v>28150</v>
      </c>
      <c r="C4385" s="138" t="s">
        <v>12828</v>
      </c>
      <c r="D4385" s="138" t="s">
        <v>12828</v>
      </c>
      <c r="E4385" s="137" t="s">
        <v>8366</v>
      </c>
      <c r="F4385" s="139"/>
      <c r="G4385" s="136">
        <v>52321334</v>
      </c>
      <c r="H4385" s="136">
        <v>3</v>
      </c>
      <c r="J4385" s="136" t="s">
        <v>8367</v>
      </c>
      <c r="R4385" s="136" t="s">
        <v>8954</v>
      </c>
      <c r="S4385" s="136" t="s">
        <v>8367</v>
      </c>
      <c r="T4385" s="136" t="s">
        <v>8955</v>
      </c>
    </row>
    <row r="4386" spans="1:20" s="136" customFormat="1" ht="13.6" x14ac:dyDescent="0.2">
      <c r="A4386" s="136" t="s">
        <v>12669</v>
      </c>
      <c r="B4386" s="147">
        <v>28151</v>
      </c>
      <c r="C4386" s="138" t="s">
        <v>12829</v>
      </c>
      <c r="D4386" s="138" t="s">
        <v>12829</v>
      </c>
      <c r="E4386" s="137" t="s">
        <v>8366</v>
      </c>
      <c r="F4386" s="139"/>
      <c r="G4386" s="136">
        <v>43403569</v>
      </c>
      <c r="H4386" s="136">
        <v>3</v>
      </c>
      <c r="J4386" s="136" t="s">
        <v>8367</v>
      </c>
      <c r="R4386" s="136" t="s">
        <v>8954</v>
      </c>
      <c r="S4386" s="136" t="s">
        <v>8367</v>
      </c>
      <c r="T4386" s="136" t="s">
        <v>8955</v>
      </c>
    </row>
    <row r="4387" spans="1:20" s="136" customFormat="1" ht="13.6" x14ac:dyDescent="0.2">
      <c r="A4387" s="136" t="s">
        <v>12669</v>
      </c>
      <c r="B4387" s="147">
        <v>28152</v>
      </c>
      <c r="C4387" s="138" t="s">
        <v>12830</v>
      </c>
      <c r="D4387" s="138" t="s">
        <v>12830</v>
      </c>
      <c r="E4387" s="137" t="s">
        <v>8366</v>
      </c>
      <c r="F4387" s="139"/>
      <c r="G4387" s="136">
        <v>21947729</v>
      </c>
      <c r="H4387" s="136">
        <v>2</v>
      </c>
      <c r="J4387" s="136" t="s">
        <v>8367</v>
      </c>
      <c r="R4387" s="136" t="s">
        <v>8954</v>
      </c>
      <c r="S4387" s="136" t="s">
        <v>8367</v>
      </c>
      <c r="T4387" s="136" t="s">
        <v>8955</v>
      </c>
    </row>
    <row r="4388" spans="1:20" s="136" customFormat="1" ht="13.6" x14ac:dyDescent="0.2">
      <c r="A4388" s="136" t="s">
        <v>12669</v>
      </c>
      <c r="B4388" s="147">
        <v>28153</v>
      </c>
      <c r="C4388" s="138" t="s">
        <v>12831</v>
      </c>
      <c r="D4388" s="138" t="s">
        <v>12831</v>
      </c>
      <c r="E4388" s="137" t="s">
        <v>8366</v>
      </c>
      <c r="F4388" s="139"/>
      <c r="G4388" s="136">
        <v>18494036</v>
      </c>
      <c r="H4388" s="136">
        <v>3</v>
      </c>
      <c r="J4388" s="136" t="s">
        <v>8367</v>
      </c>
    </row>
    <row r="4389" spans="1:20" s="136" customFormat="1" ht="13.6" x14ac:dyDescent="0.2">
      <c r="A4389" s="136" t="s">
        <v>12669</v>
      </c>
      <c r="B4389" s="147">
        <v>28154</v>
      </c>
      <c r="C4389" s="138" t="s">
        <v>12832</v>
      </c>
      <c r="D4389" s="138" t="s">
        <v>12832</v>
      </c>
      <c r="E4389" s="137" t="s">
        <v>8366</v>
      </c>
      <c r="F4389" s="139"/>
      <c r="G4389" s="136">
        <v>43792906</v>
      </c>
      <c r="H4389" s="136">
        <v>2</v>
      </c>
      <c r="J4389" s="136" t="s">
        <v>8367</v>
      </c>
      <c r="R4389" s="136" t="s">
        <v>8954</v>
      </c>
      <c r="S4389" s="136" t="s">
        <v>8456</v>
      </c>
      <c r="T4389" s="136" t="s">
        <v>8955</v>
      </c>
    </row>
    <row r="4390" spans="1:20" s="136" customFormat="1" ht="13.6" x14ac:dyDescent="0.2">
      <c r="A4390" s="136" t="s">
        <v>12669</v>
      </c>
      <c r="B4390" s="147">
        <v>28155</v>
      </c>
      <c r="C4390" s="138" t="s">
        <v>12833</v>
      </c>
      <c r="D4390" s="138" t="s">
        <v>12833</v>
      </c>
      <c r="E4390" s="137" t="s">
        <v>8366</v>
      </c>
      <c r="F4390" s="139"/>
      <c r="G4390" s="136">
        <v>64314913</v>
      </c>
      <c r="H4390" s="136">
        <v>3</v>
      </c>
      <c r="J4390" s="136" t="s">
        <v>8367</v>
      </c>
    </row>
    <row r="4391" spans="1:20" s="136" customFormat="1" ht="13.6" x14ac:dyDescent="0.2">
      <c r="A4391" s="136" t="s">
        <v>12669</v>
      </c>
      <c r="B4391" s="147">
        <v>28156</v>
      </c>
      <c r="C4391" s="138" t="s">
        <v>12834</v>
      </c>
      <c r="D4391" s="138" t="s">
        <v>12834</v>
      </c>
      <c r="E4391" s="137" t="s">
        <v>8366</v>
      </c>
      <c r="F4391" s="139"/>
      <c r="G4391" s="136">
        <v>18788456</v>
      </c>
      <c r="H4391" s="136">
        <v>3</v>
      </c>
      <c r="J4391" s="136" t="s">
        <v>8367</v>
      </c>
    </row>
    <row r="4392" spans="1:20" s="136" customFormat="1" ht="13.6" x14ac:dyDescent="0.2">
      <c r="A4392" s="136" t="s">
        <v>12669</v>
      </c>
      <c r="B4392" s="147">
        <v>28157</v>
      </c>
      <c r="C4392" s="138" t="s">
        <v>12835</v>
      </c>
      <c r="D4392" s="138" t="s">
        <v>12835</v>
      </c>
      <c r="E4392" s="137" t="s">
        <v>8366</v>
      </c>
      <c r="F4392" s="139"/>
      <c r="G4392" s="136">
        <v>42129399</v>
      </c>
      <c r="H4392" s="136">
        <v>3</v>
      </c>
      <c r="J4392" s="136" t="s">
        <v>8367</v>
      </c>
      <c r="R4392" s="136" t="s">
        <v>8954</v>
      </c>
      <c r="S4392" s="136" t="s">
        <v>8367</v>
      </c>
      <c r="T4392" s="136" t="s">
        <v>8955</v>
      </c>
    </row>
    <row r="4393" spans="1:20" s="136" customFormat="1" ht="13.6" x14ac:dyDescent="0.2">
      <c r="A4393" s="136" t="s">
        <v>12669</v>
      </c>
      <c r="B4393" s="147">
        <v>28158</v>
      </c>
      <c r="C4393" s="138" t="s">
        <v>12836</v>
      </c>
      <c r="D4393" s="138" t="s">
        <v>12836</v>
      </c>
      <c r="E4393" s="137" t="s">
        <v>8366</v>
      </c>
      <c r="F4393" s="139"/>
      <c r="G4393" s="136">
        <v>17580387</v>
      </c>
      <c r="H4393" s="136">
        <v>3</v>
      </c>
      <c r="J4393" s="136" t="s">
        <v>8367</v>
      </c>
    </row>
    <row r="4394" spans="1:20" s="136" customFormat="1" ht="13.6" x14ac:dyDescent="0.2">
      <c r="A4394" s="136" t="s">
        <v>12669</v>
      </c>
      <c r="B4394" s="147">
        <v>28159</v>
      </c>
      <c r="C4394" s="138" t="s">
        <v>12837</v>
      </c>
      <c r="D4394" s="138" t="s">
        <v>12837</v>
      </c>
      <c r="E4394" s="137" t="s">
        <v>8366</v>
      </c>
      <c r="F4394" s="139"/>
      <c r="G4394" s="136">
        <v>52199160</v>
      </c>
      <c r="H4394" s="136">
        <v>3</v>
      </c>
      <c r="J4394" s="136" t="s">
        <v>8367</v>
      </c>
    </row>
    <row r="4395" spans="1:20" s="136" customFormat="1" ht="13.6" x14ac:dyDescent="0.2">
      <c r="A4395" s="136" t="s">
        <v>12669</v>
      </c>
      <c r="B4395" s="147">
        <v>28160</v>
      </c>
      <c r="C4395" s="138" t="s">
        <v>12838</v>
      </c>
      <c r="D4395" s="138" t="s">
        <v>12838</v>
      </c>
      <c r="E4395" s="137" t="s">
        <v>8366</v>
      </c>
      <c r="F4395" s="139"/>
      <c r="G4395" s="136">
        <v>93682305</v>
      </c>
      <c r="H4395" s="136">
        <v>3</v>
      </c>
      <c r="J4395" s="136" t="s">
        <v>8367</v>
      </c>
      <c r="R4395" s="136" t="s">
        <v>8954</v>
      </c>
      <c r="S4395" s="136" t="s">
        <v>8367</v>
      </c>
      <c r="T4395" s="136" t="s">
        <v>8955</v>
      </c>
    </row>
    <row r="4396" spans="1:20" s="136" customFormat="1" ht="13.6" x14ac:dyDescent="0.2">
      <c r="A4396" s="136" t="s">
        <v>12669</v>
      </c>
      <c r="B4396" s="147">
        <v>28161</v>
      </c>
      <c r="C4396" s="138" t="s">
        <v>12839</v>
      </c>
      <c r="D4396" s="138" t="s">
        <v>12839</v>
      </c>
      <c r="E4396" s="137" t="s">
        <v>8366</v>
      </c>
      <c r="F4396" s="139"/>
      <c r="G4396" s="136">
        <v>64169515</v>
      </c>
      <c r="H4396" s="136">
        <v>1</v>
      </c>
      <c r="J4396" s="136" t="s">
        <v>8367</v>
      </c>
      <c r="L4396" s="136" t="s">
        <v>12840</v>
      </c>
      <c r="M4396" s="136" t="s">
        <v>8456</v>
      </c>
      <c r="N4396" s="136" t="s">
        <v>12839</v>
      </c>
      <c r="R4396" s="136" t="s">
        <v>8954</v>
      </c>
      <c r="S4396" s="136" t="s">
        <v>8367</v>
      </c>
      <c r="T4396" s="136" t="s">
        <v>8955</v>
      </c>
    </row>
    <row r="4397" spans="1:20" s="136" customFormat="1" ht="13.6" x14ac:dyDescent="0.2">
      <c r="A4397" s="136" t="s">
        <v>12669</v>
      </c>
      <c r="B4397" s="147">
        <v>28162</v>
      </c>
      <c r="C4397" s="138" t="s">
        <v>12841</v>
      </c>
      <c r="D4397" s="138" t="s">
        <v>12841</v>
      </c>
      <c r="E4397" s="137" t="s">
        <v>8366</v>
      </c>
      <c r="F4397" s="139"/>
      <c r="G4397" s="136">
        <v>26808023</v>
      </c>
      <c r="H4397" s="136">
        <v>3</v>
      </c>
      <c r="J4397" s="136" t="s">
        <v>8367</v>
      </c>
      <c r="R4397" s="136" t="s">
        <v>8954</v>
      </c>
      <c r="S4397" s="136" t="s">
        <v>8367</v>
      </c>
      <c r="T4397" s="136" t="s">
        <v>8955</v>
      </c>
    </row>
    <row r="4398" spans="1:20" s="136" customFormat="1" ht="13.6" x14ac:dyDescent="0.2">
      <c r="A4398" s="136" t="s">
        <v>12669</v>
      </c>
      <c r="B4398" s="147">
        <v>28163</v>
      </c>
      <c r="C4398" s="138" t="s">
        <v>12842</v>
      </c>
      <c r="D4398" s="138" t="s">
        <v>12842</v>
      </c>
      <c r="E4398" s="137" t="s">
        <v>8366</v>
      </c>
      <c r="F4398" s="139"/>
      <c r="G4398" s="136">
        <v>17592809</v>
      </c>
      <c r="H4398" s="136">
        <v>3</v>
      </c>
      <c r="J4398" s="136" t="s">
        <v>8367</v>
      </c>
      <c r="R4398" s="136" t="s">
        <v>8954</v>
      </c>
      <c r="S4398" s="136" t="s">
        <v>8367</v>
      </c>
      <c r="T4398" s="136" t="s">
        <v>8955</v>
      </c>
    </row>
    <row r="4399" spans="1:20" s="136" customFormat="1" ht="13.6" x14ac:dyDescent="0.2">
      <c r="A4399" s="136" t="s">
        <v>12669</v>
      </c>
      <c r="B4399" s="147">
        <v>28164</v>
      </c>
      <c r="C4399" s="138" t="s">
        <v>12843</v>
      </c>
      <c r="D4399" s="138" t="s">
        <v>12843</v>
      </c>
      <c r="E4399" s="137" t="s">
        <v>8366</v>
      </c>
      <c r="F4399" s="139"/>
      <c r="G4399" s="136">
        <v>33520537</v>
      </c>
      <c r="H4399" s="136">
        <v>3</v>
      </c>
      <c r="J4399" s="136" t="s">
        <v>8367</v>
      </c>
      <c r="R4399" s="136" t="s">
        <v>8954</v>
      </c>
      <c r="S4399" s="136" t="s">
        <v>8367</v>
      </c>
      <c r="T4399" s="136" t="s">
        <v>8955</v>
      </c>
    </row>
    <row r="4400" spans="1:20" s="136" customFormat="1" ht="13.6" x14ac:dyDescent="0.2">
      <c r="A4400" s="136" t="s">
        <v>12669</v>
      </c>
      <c r="B4400" s="147">
        <v>28165</v>
      </c>
      <c r="C4400" s="138" t="s">
        <v>12844</v>
      </c>
      <c r="D4400" s="138" t="s">
        <v>12844</v>
      </c>
      <c r="E4400" s="137" t="s">
        <v>8366</v>
      </c>
      <c r="F4400" s="139"/>
      <c r="G4400" s="136">
        <v>42483828</v>
      </c>
      <c r="H4400" s="136">
        <v>3</v>
      </c>
      <c r="J4400" s="136" t="s">
        <v>8367</v>
      </c>
      <c r="R4400" s="136" t="s">
        <v>8954</v>
      </c>
      <c r="S4400" s="136" t="s">
        <v>8456</v>
      </c>
      <c r="T4400" s="136" t="s">
        <v>8955</v>
      </c>
    </row>
    <row r="4401" spans="1:20" s="136" customFormat="1" ht="13.6" x14ac:dyDescent="0.2">
      <c r="A4401" s="136" t="s">
        <v>12669</v>
      </c>
      <c r="B4401" s="147">
        <v>28166</v>
      </c>
      <c r="C4401" s="138" t="s">
        <v>12845</v>
      </c>
      <c r="D4401" s="138" t="s">
        <v>12845</v>
      </c>
      <c r="E4401" s="137" t="s">
        <v>8366</v>
      </c>
      <c r="F4401" s="139"/>
      <c r="G4401" s="136">
        <v>13526785</v>
      </c>
      <c r="H4401" s="136">
        <v>3</v>
      </c>
      <c r="J4401" s="136" t="s">
        <v>8367</v>
      </c>
    </row>
    <row r="4402" spans="1:20" s="136" customFormat="1" ht="13.6" x14ac:dyDescent="0.2">
      <c r="A4402" s="136" t="s">
        <v>12669</v>
      </c>
      <c r="B4402" s="147">
        <v>28167</v>
      </c>
      <c r="C4402" s="138" t="s">
        <v>12846</v>
      </c>
      <c r="D4402" s="138" t="s">
        <v>12846</v>
      </c>
      <c r="E4402" s="137" t="s">
        <v>8366</v>
      </c>
      <c r="F4402" s="139"/>
      <c r="G4402" s="136">
        <v>14353756</v>
      </c>
      <c r="H4402" s="136">
        <v>2</v>
      </c>
      <c r="J4402" s="136" t="s">
        <v>8367</v>
      </c>
      <c r="R4402" s="136" t="s">
        <v>8954</v>
      </c>
      <c r="S4402" s="136" t="s">
        <v>8367</v>
      </c>
      <c r="T4402" s="136" t="s">
        <v>8955</v>
      </c>
    </row>
    <row r="4403" spans="1:20" s="136" customFormat="1" ht="13.6" x14ac:dyDescent="0.2">
      <c r="A4403" s="136" t="s">
        <v>12669</v>
      </c>
      <c r="B4403" s="147">
        <v>28168</v>
      </c>
      <c r="C4403" s="138" t="s">
        <v>12847</v>
      </c>
      <c r="D4403" s="138" t="s">
        <v>12847</v>
      </c>
      <c r="E4403" s="137" t="s">
        <v>8366</v>
      </c>
      <c r="F4403" s="139"/>
      <c r="G4403" s="136">
        <v>34143714</v>
      </c>
      <c r="H4403" s="136">
        <v>3</v>
      </c>
      <c r="J4403" s="136" t="s">
        <v>8367</v>
      </c>
      <c r="R4403" s="136" t="s">
        <v>8954</v>
      </c>
      <c r="S4403" s="136" t="s">
        <v>8367</v>
      </c>
      <c r="T4403" s="136" t="s">
        <v>8955</v>
      </c>
    </row>
    <row r="4404" spans="1:20" s="136" customFormat="1" ht="13.6" x14ac:dyDescent="0.2">
      <c r="A4404" s="136" t="s">
        <v>12669</v>
      </c>
      <c r="B4404" s="147">
        <v>28169</v>
      </c>
      <c r="C4404" s="138" t="s">
        <v>12848</v>
      </c>
      <c r="D4404" s="138" t="s">
        <v>12848</v>
      </c>
      <c r="E4404" s="137" t="s">
        <v>8366</v>
      </c>
      <c r="F4404" s="139"/>
      <c r="G4404" s="136">
        <v>9793381</v>
      </c>
      <c r="H4404" s="136">
        <v>3</v>
      </c>
      <c r="J4404" s="136" t="s">
        <v>8367</v>
      </c>
      <c r="R4404" s="136" t="s">
        <v>8954</v>
      </c>
      <c r="S4404" s="136" t="s">
        <v>8367</v>
      </c>
      <c r="T4404" s="136" t="s">
        <v>8955</v>
      </c>
    </row>
    <row r="4405" spans="1:20" s="136" customFormat="1" ht="13.6" x14ac:dyDescent="0.2">
      <c r="A4405" s="136" t="s">
        <v>12669</v>
      </c>
      <c r="B4405" s="147">
        <v>28170</v>
      </c>
      <c r="C4405" s="138" t="s">
        <v>12849</v>
      </c>
      <c r="D4405" s="138" t="s">
        <v>12849</v>
      </c>
      <c r="E4405" s="137" t="s">
        <v>8366</v>
      </c>
      <c r="F4405" s="139"/>
      <c r="G4405" s="136">
        <v>32974110.999999996</v>
      </c>
      <c r="H4405" s="136">
        <v>3</v>
      </c>
      <c r="J4405" s="136" t="s">
        <v>8367</v>
      </c>
      <c r="R4405" s="136" t="s">
        <v>8954</v>
      </c>
      <c r="S4405" s="136" t="s">
        <v>8367</v>
      </c>
      <c r="T4405" s="136" t="s">
        <v>8955</v>
      </c>
    </row>
    <row r="4406" spans="1:20" s="136" customFormat="1" ht="13.6" x14ac:dyDescent="0.2">
      <c r="A4406" s="136" t="s">
        <v>12669</v>
      </c>
      <c r="B4406" s="147">
        <v>28171</v>
      </c>
      <c r="C4406" s="138" t="s">
        <v>12850</v>
      </c>
      <c r="D4406" s="138" t="s">
        <v>12850</v>
      </c>
      <c r="E4406" s="137" t="s">
        <v>8366</v>
      </c>
      <c r="F4406" s="139"/>
      <c r="G4406" s="136">
        <v>78424336</v>
      </c>
      <c r="H4406" s="136">
        <v>3</v>
      </c>
      <c r="J4406" s="136" t="s">
        <v>8367</v>
      </c>
      <c r="R4406" s="136" t="s">
        <v>8954</v>
      </c>
      <c r="S4406" s="136" t="s">
        <v>8367</v>
      </c>
      <c r="T4406" s="136" t="s">
        <v>8955</v>
      </c>
    </row>
    <row r="4407" spans="1:20" s="136" customFormat="1" ht="13.6" x14ac:dyDescent="0.2">
      <c r="A4407" s="136" t="s">
        <v>12669</v>
      </c>
      <c r="B4407" s="147">
        <v>28172</v>
      </c>
      <c r="C4407" s="138" t="s">
        <v>12851</v>
      </c>
      <c r="D4407" s="138" t="s">
        <v>12851</v>
      </c>
      <c r="E4407" s="137" t="s">
        <v>8366</v>
      </c>
      <c r="F4407" s="139"/>
      <c r="G4407" s="136">
        <v>34632831</v>
      </c>
      <c r="H4407" s="136">
        <v>2</v>
      </c>
      <c r="J4407" s="136" t="s">
        <v>8367</v>
      </c>
      <c r="R4407" s="136" t="s">
        <v>8954</v>
      </c>
      <c r="S4407" s="136" t="s">
        <v>8367</v>
      </c>
      <c r="T4407" s="136" t="s">
        <v>8955</v>
      </c>
    </row>
    <row r="4408" spans="1:20" s="136" customFormat="1" ht="13.6" x14ac:dyDescent="0.2">
      <c r="A4408" s="136" t="s">
        <v>12669</v>
      </c>
      <c r="B4408" s="147">
        <v>28173</v>
      </c>
      <c r="C4408" s="138" t="s">
        <v>12852</v>
      </c>
      <c r="D4408" s="138" t="s">
        <v>12852</v>
      </c>
      <c r="E4408" s="137" t="s">
        <v>8366</v>
      </c>
      <c r="F4408" s="139"/>
      <c r="G4408" s="136">
        <v>29323627</v>
      </c>
      <c r="H4408" s="136">
        <v>3</v>
      </c>
      <c r="J4408" s="136" t="s">
        <v>8367</v>
      </c>
    </row>
    <row r="4409" spans="1:20" s="136" customFormat="1" ht="13.6" x14ac:dyDescent="0.2">
      <c r="A4409" s="136" t="s">
        <v>12669</v>
      </c>
      <c r="B4409" s="147">
        <v>28174</v>
      </c>
      <c r="C4409" s="138" t="s">
        <v>12853</v>
      </c>
      <c r="D4409" s="138" t="s">
        <v>12853</v>
      </c>
      <c r="E4409" s="137" t="s">
        <v>8366</v>
      </c>
      <c r="F4409" s="139"/>
      <c r="G4409" s="136">
        <v>63145076</v>
      </c>
      <c r="H4409" s="136">
        <v>3</v>
      </c>
      <c r="J4409" s="136" t="s">
        <v>8367</v>
      </c>
      <c r="R4409" s="136" t="s">
        <v>8954</v>
      </c>
      <c r="S4409" s="136" t="s">
        <v>8367</v>
      </c>
      <c r="T4409" s="136" t="s">
        <v>8955</v>
      </c>
    </row>
    <row r="4410" spans="1:20" s="136" customFormat="1" ht="13.6" x14ac:dyDescent="0.2">
      <c r="A4410" s="136" t="s">
        <v>12669</v>
      </c>
      <c r="B4410" s="147">
        <v>28175</v>
      </c>
      <c r="C4410" s="138" t="s">
        <v>12854</v>
      </c>
      <c r="D4410" s="138" t="s">
        <v>12854</v>
      </c>
      <c r="E4410" s="137" t="s">
        <v>8366</v>
      </c>
      <c r="F4410" s="139"/>
      <c r="G4410" s="136">
        <v>23992061</v>
      </c>
      <c r="H4410" s="136">
        <v>3</v>
      </c>
      <c r="J4410" s="136" t="s">
        <v>8367</v>
      </c>
      <c r="R4410" s="136" t="s">
        <v>8954</v>
      </c>
      <c r="S4410" s="136" t="s">
        <v>8367</v>
      </c>
      <c r="T4410" s="136" t="s">
        <v>8955</v>
      </c>
    </row>
    <row r="4411" spans="1:20" s="136" customFormat="1" ht="13.6" x14ac:dyDescent="0.2">
      <c r="A4411" s="136" t="s">
        <v>12669</v>
      </c>
      <c r="B4411" s="147">
        <v>28176</v>
      </c>
      <c r="C4411" s="138" t="s">
        <v>12855</v>
      </c>
      <c r="D4411" s="138" t="s">
        <v>12855</v>
      </c>
      <c r="E4411" s="137" t="s">
        <v>8366</v>
      </c>
      <c r="F4411" s="139"/>
      <c r="G4411" s="136">
        <v>34917263</v>
      </c>
      <c r="H4411" s="136">
        <v>2</v>
      </c>
      <c r="J4411" s="136" t="s">
        <v>8367</v>
      </c>
      <c r="R4411" s="136" t="s">
        <v>8954</v>
      </c>
      <c r="S4411" s="136" t="s">
        <v>8367</v>
      </c>
      <c r="T4411" s="136" t="s">
        <v>8955</v>
      </c>
    </row>
    <row r="4412" spans="1:20" s="136" customFormat="1" ht="13.6" x14ac:dyDescent="0.2">
      <c r="A4412" s="136" t="s">
        <v>12669</v>
      </c>
      <c r="B4412" s="147">
        <v>28177</v>
      </c>
      <c r="C4412" s="138" t="s">
        <v>12856</v>
      </c>
      <c r="D4412" s="138" t="s">
        <v>12856</v>
      </c>
      <c r="E4412" s="137" t="s">
        <v>8366</v>
      </c>
      <c r="F4412" s="139"/>
      <c r="G4412" s="136">
        <v>25346904</v>
      </c>
      <c r="H4412" s="136">
        <v>2</v>
      </c>
      <c r="J4412" s="136" t="s">
        <v>8367</v>
      </c>
      <c r="R4412" s="136" t="s">
        <v>8954</v>
      </c>
      <c r="S4412" s="136" t="s">
        <v>8367</v>
      </c>
      <c r="T4412" s="136" t="s">
        <v>8955</v>
      </c>
    </row>
    <row r="4413" spans="1:20" s="136" customFormat="1" ht="13.6" x14ac:dyDescent="0.2">
      <c r="A4413" s="136" t="s">
        <v>12669</v>
      </c>
      <c r="B4413" s="147">
        <v>28178</v>
      </c>
      <c r="C4413" s="138" t="s">
        <v>12857</v>
      </c>
      <c r="D4413" s="138" t="s">
        <v>12857</v>
      </c>
      <c r="E4413" s="137" t="s">
        <v>8366</v>
      </c>
      <c r="F4413" s="139"/>
      <c r="G4413" s="136">
        <v>31181379</v>
      </c>
      <c r="H4413" s="136">
        <v>3</v>
      </c>
      <c r="J4413" s="136" t="s">
        <v>8367</v>
      </c>
      <c r="R4413" s="136" t="s">
        <v>8954</v>
      </c>
      <c r="S4413" s="136" t="s">
        <v>8367</v>
      </c>
      <c r="T4413" s="136" t="s">
        <v>8955</v>
      </c>
    </row>
    <row r="4414" spans="1:20" s="136" customFormat="1" ht="13.6" x14ac:dyDescent="0.2">
      <c r="A4414" s="136" t="s">
        <v>12669</v>
      </c>
      <c r="B4414" s="147">
        <v>28179</v>
      </c>
      <c r="C4414" s="138" t="s">
        <v>12858</v>
      </c>
      <c r="D4414" s="138" t="s">
        <v>12858</v>
      </c>
      <c r="E4414" s="137" t="s">
        <v>8366</v>
      </c>
      <c r="F4414" s="139"/>
      <c r="G4414" s="136">
        <v>27621365</v>
      </c>
      <c r="H4414" s="136">
        <v>2</v>
      </c>
      <c r="J4414" s="136" t="s">
        <v>8367</v>
      </c>
      <c r="R4414" s="136" t="s">
        <v>8954</v>
      </c>
      <c r="S4414" s="136" t="s">
        <v>8456</v>
      </c>
      <c r="T4414" s="136" t="s">
        <v>8955</v>
      </c>
    </row>
    <row r="4415" spans="1:20" s="136" customFormat="1" ht="13.6" x14ac:dyDescent="0.2">
      <c r="A4415" s="136" t="s">
        <v>12669</v>
      </c>
      <c r="B4415" s="147">
        <v>28180</v>
      </c>
      <c r="C4415" s="138" t="s">
        <v>12859</v>
      </c>
      <c r="D4415" s="138" t="s">
        <v>12859</v>
      </c>
      <c r="E4415" s="137" t="s">
        <v>8366</v>
      </c>
      <c r="F4415" s="139"/>
      <c r="G4415" s="136">
        <v>118619262.99999999</v>
      </c>
      <c r="H4415" s="136">
        <v>2</v>
      </c>
      <c r="J4415" s="136" t="s">
        <v>8367</v>
      </c>
      <c r="R4415" s="136" t="s">
        <v>8954</v>
      </c>
      <c r="S4415" s="136" t="s">
        <v>8367</v>
      </c>
      <c r="T4415" s="136" t="s">
        <v>8955</v>
      </c>
    </row>
    <row r="4416" spans="1:20" s="136" customFormat="1" ht="13.6" x14ac:dyDescent="0.2">
      <c r="A4416" s="136" t="s">
        <v>12669</v>
      </c>
      <c r="B4416" s="147">
        <v>28181</v>
      </c>
      <c r="C4416" s="138" t="s">
        <v>12860</v>
      </c>
      <c r="D4416" s="138" t="s">
        <v>12860</v>
      </c>
      <c r="E4416" s="137" t="s">
        <v>8366</v>
      </c>
      <c r="F4416" s="139"/>
      <c r="G4416" s="136">
        <v>68048636</v>
      </c>
      <c r="H4416" s="136">
        <v>2</v>
      </c>
      <c r="J4416" s="136" t="s">
        <v>8367</v>
      </c>
      <c r="R4416" s="136" t="s">
        <v>8954</v>
      </c>
      <c r="S4416" s="136" t="s">
        <v>8367</v>
      </c>
      <c r="T4416" s="136" t="s">
        <v>8955</v>
      </c>
    </row>
    <row r="4417" spans="1:20" s="136" customFormat="1" ht="13.6" x14ac:dyDescent="0.2">
      <c r="A4417" s="136" t="s">
        <v>12669</v>
      </c>
      <c r="B4417" s="147">
        <v>28182</v>
      </c>
      <c r="C4417" s="138" t="s">
        <v>12861</v>
      </c>
      <c r="D4417" s="138" t="s">
        <v>12861</v>
      </c>
      <c r="E4417" s="137" t="s">
        <v>8366</v>
      </c>
      <c r="F4417" s="139"/>
      <c r="G4417" s="136">
        <v>23289118</v>
      </c>
      <c r="H4417" s="136">
        <v>3</v>
      </c>
      <c r="J4417" s="136" t="s">
        <v>8367</v>
      </c>
    </row>
    <row r="4418" spans="1:20" s="136" customFormat="1" ht="13.6" x14ac:dyDescent="0.2">
      <c r="A4418" s="136" t="s">
        <v>12669</v>
      </c>
      <c r="B4418" s="147">
        <v>28183</v>
      </c>
      <c r="C4418" s="138" t="s">
        <v>12862</v>
      </c>
      <c r="D4418" s="138" t="s">
        <v>12862</v>
      </c>
      <c r="E4418" s="137" t="s">
        <v>8366</v>
      </c>
      <c r="F4418" s="139"/>
      <c r="G4418" s="136">
        <v>20632740</v>
      </c>
      <c r="H4418" s="136">
        <v>3</v>
      </c>
      <c r="J4418" s="136" t="s">
        <v>8367</v>
      </c>
      <c r="R4418" s="136" t="s">
        <v>8954</v>
      </c>
      <c r="S4418" s="136" t="s">
        <v>8367</v>
      </c>
      <c r="T4418" s="136" t="s">
        <v>8955</v>
      </c>
    </row>
    <row r="4419" spans="1:20" s="136" customFormat="1" ht="13.6" x14ac:dyDescent="0.2">
      <c r="A4419" s="136" t="s">
        <v>12669</v>
      </c>
      <c r="B4419" s="147">
        <v>28901</v>
      </c>
      <c r="C4419" s="138" t="s">
        <v>12863</v>
      </c>
      <c r="D4419" s="138" t="s">
        <v>12863</v>
      </c>
      <c r="E4419" s="137" t="s">
        <v>8366</v>
      </c>
      <c r="F4419" s="139"/>
      <c r="G4419" s="136">
        <v>51284974</v>
      </c>
      <c r="H4419" s="136">
        <v>3</v>
      </c>
      <c r="J4419" s="136" t="s">
        <v>8367</v>
      </c>
    </row>
    <row r="4420" spans="1:20" s="136" customFormat="1" ht="13.6" x14ac:dyDescent="0.2">
      <c r="A4420" s="136" t="s">
        <v>12669</v>
      </c>
      <c r="B4420" s="147">
        <v>28902</v>
      </c>
      <c r="C4420" s="138" t="s">
        <v>12864</v>
      </c>
      <c r="D4420" s="138" t="s">
        <v>12864</v>
      </c>
      <c r="E4420" s="137" t="s">
        <v>8366</v>
      </c>
      <c r="F4420" s="139"/>
      <c r="G4420" s="136">
        <v>58329561</v>
      </c>
      <c r="H4420" s="136">
        <v>3</v>
      </c>
      <c r="J4420" s="136" t="s">
        <v>8367</v>
      </c>
    </row>
    <row r="4421" spans="1:20" s="136" customFormat="1" ht="13.6" x14ac:dyDescent="0.2">
      <c r="A4421" s="136" t="s">
        <v>12669</v>
      </c>
      <c r="B4421" s="147">
        <v>28903</v>
      </c>
      <c r="C4421" s="138" t="s">
        <v>12865</v>
      </c>
      <c r="D4421" s="138" t="s">
        <v>12865</v>
      </c>
      <c r="E4421" s="137" t="s">
        <v>8366</v>
      </c>
      <c r="F4421" s="139"/>
      <c r="G4421" s="136">
        <v>37933480</v>
      </c>
      <c r="H4421" s="136">
        <v>2</v>
      </c>
      <c r="J4421" s="136" t="s">
        <v>8367</v>
      </c>
      <c r="R4421" s="136" t="s">
        <v>8954</v>
      </c>
      <c r="S4421" s="136" t="s">
        <v>8367</v>
      </c>
      <c r="T4421" s="136" t="s">
        <v>8955</v>
      </c>
    </row>
    <row r="4422" spans="1:20" s="136" customFormat="1" ht="13.6" x14ac:dyDescent="0.2">
      <c r="A4422" s="136" t="s">
        <v>12866</v>
      </c>
      <c r="B4422" s="147">
        <v>29001</v>
      </c>
      <c r="C4422" s="138" t="s">
        <v>12867</v>
      </c>
      <c r="D4422" s="138" t="s">
        <v>12867</v>
      </c>
      <c r="E4422" s="137" t="s">
        <v>8366</v>
      </c>
      <c r="F4422" s="139"/>
      <c r="G4422" s="136">
        <v>65113957</v>
      </c>
      <c r="H4422" s="136">
        <v>2</v>
      </c>
      <c r="J4422" s="136" t="s">
        <v>8367</v>
      </c>
    </row>
    <row r="4423" spans="1:20" s="136" customFormat="1" ht="13.6" x14ac:dyDescent="0.2">
      <c r="A4423" s="136" t="s">
        <v>12866</v>
      </c>
      <c r="B4423" s="147">
        <v>29002</v>
      </c>
      <c r="C4423" s="138" t="s">
        <v>12868</v>
      </c>
      <c r="D4423" s="138" t="s">
        <v>12868</v>
      </c>
      <c r="E4423" s="137" t="s">
        <v>8366</v>
      </c>
      <c r="F4423" s="139"/>
      <c r="G4423" s="136">
        <v>45181899.999999993</v>
      </c>
      <c r="H4423" s="136">
        <v>3</v>
      </c>
      <c r="J4423" s="136" t="s">
        <v>8367</v>
      </c>
    </row>
    <row r="4424" spans="1:20" s="136" customFormat="1" ht="13.6" x14ac:dyDescent="0.2">
      <c r="A4424" s="136" t="s">
        <v>12866</v>
      </c>
      <c r="B4424" s="147">
        <v>29003</v>
      </c>
      <c r="C4424" s="138" t="s">
        <v>12869</v>
      </c>
      <c r="D4424" s="138" t="s">
        <v>12869</v>
      </c>
      <c r="E4424" s="137" t="s">
        <v>8366</v>
      </c>
      <c r="F4424" s="139"/>
      <c r="G4424" s="136">
        <v>33991759</v>
      </c>
      <c r="H4424" s="136">
        <v>3</v>
      </c>
      <c r="J4424" s="136" t="s">
        <v>8367</v>
      </c>
    </row>
    <row r="4425" spans="1:20" s="136" customFormat="1" ht="13.6" x14ac:dyDescent="0.2">
      <c r="A4425" s="136" t="s">
        <v>12866</v>
      </c>
      <c r="B4425" s="147">
        <v>29004</v>
      </c>
      <c r="C4425" s="138" t="s">
        <v>12870</v>
      </c>
      <c r="D4425" s="138" t="s">
        <v>12870</v>
      </c>
      <c r="E4425" s="137" t="s">
        <v>8366</v>
      </c>
      <c r="F4425" s="139"/>
      <c r="G4425" s="136">
        <v>20361950</v>
      </c>
      <c r="H4425" s="136">
        <v>3</v>
      </c>
      <c r="J4425" s="136" t="s">
        <v>8367</v>
      </c>
    </row>
    <row r="4426" spans="1:20" s="136" customFormat="1" ht="13.6" x14ac:dyDescent="0.2">
      <c r="A4426" s="136" t="s">
        <v>12866</v>
      </c>
      <c r="B4426" s="147">
        <v>29005</v>
      </c>
      <c r="C4426" s="138" t="s">
        <v>12871</v>
      </c>
      <c r="D4426" s="138" t="s">
        <v>12871</v>
      </c>
      <c r="E4426" s="137" t="s">
        <v>8366</v>
      </c>
      <c r="F4426" s="139"/>
      <c r="G4426" s="136">
        <v>9734822</v>
      </c>
      <c r="H4426" s="136">
        <v>3</v>
      </c>
      <c r="J4426" s="136" t="s">
        <v>8456</v>
      </c>
    </row>
    <row r="4427" spans="1:20" s="136" customFormat="1" ht="13.6" x14ac:dyDescent="0.2">
      <c r="A4427" s="136" t="s">
        <v>12866</v>
      </c>
      <c r="B4427" s="147">
        <v>29006</v>
      </c>
      <c r="C4427" s="138" t="s">
        <v>12872</v>
      </c>
      <c r="D4427" s="138" t="s">
        <v>12872</v>
      </c>
      <c r="E4427" s="137" t="s">
        <v>8366</v>
      </c>
      <c r="F4427" s="139"/>
      <c r="G4427" s="136">
        <v>19714994</v>
      </c>
      <c r="H4427" s="136">
        <v>3</v>
      </c>
      <c r="J4427" s="136" t="s">
        <v>8367</v>
      </c>
    </row>
    <row r="4428" spans="1:20" s="136" customFormat="1" ht="13.6" x14ac:dyDescent="0.2">
      <c r="A4428" s="136" t="s">
        <v>12866</v>
      </c>
      <c r="B4428" s="147">
        <v>29007</v>
      </c>
      <c r="C4428" s="138" t="s">
        <v>12873</v>
      </c>
      <c r="D4428" s="138" t="s">
        <v>12873</v>
      </c>
      <c r="E4428" s="137" t="s">
        <v>8366</v>
      </c>
      <c r="F4428" s="139"/>
      <c r="G4428" s="136">
        <v>82700119</v>
      </c>
      <c r="H4428" s="136">
        <v>2</v>
      </c>
      <c r="J4428" s="136" t="s">
        <v>8456</v>
      </c>
      <c r="R4428" s="136" t="s">
        <v>12874</v>
      </c>
      <c r="S4428" s="136" t="s">
        <v>8367</v>
      </c>
      <c r="T4428" s="136" t="s">
        <v>12875</v>
      </c>
    </row>
    <row r="4429" spans="1:20" s="136" customFormat="1" ht="13.6" x14ac:dyDescent="0.2">
      <c r="A4429" s="136" t="s">
        <v>12866</v>
      </c>
      <c r="B4429" s="147">
        <v>29008</v>
      </c>
      <c r="C4429" s="138" t="s">
        <v>12876</v>
      </c>
      <c r="D4429" s="138" t="s">
        <v>12876</v>
      </c>
      <c r="E4429" s="137" t="s">
        <v>8366</v>
      </c>
      <c r="F4429" s="139"/>
      <c r="G4429" s="136">
        <v>73099567</v>
      </c>
      <c r="H4429" s="136">
        <v>2</v>
      </c>
      <c r="J4429" s="136" t="s">
        <v>8367</v>
      </c>
    </row>
    <row r="4430" spans="1:20" s="136" customFormat="1" ht="13.6" x14ac:dyDescent="0.2">
      <c r="A4430" s="136" t="s">
        <v>12866</v>
      </c>
      <c r="B4430" s="147">
        <v>29009</v>
      </c>
      <c r="C4430" s="138" t="s">
        <v>12877</v>
      </c>
      <c r="D4430" s="138" t="s">
        <v>12877</v>
      </c>
      <c r="E4430" s="137" t="s">
        <v>8366</v>
      </c>
      <c r="F4430" s="139"/>
      <c r="G4430" s="136">
        <v>14399354</v>
      </c>
      <c r="H4430" s="136">
        <v>3</v>
      </c>
      <c r="J4430" s="136" t="s">
        <v>8367</v>
      </c>
    </row>
    <row r="4431" spans="1:20" s="136" customFormat="1" ht="13.6" x14ac:dyDescent="0.2">
      <c r="A4431" s="136" t="s">
        <v>12866</v>
      </c>
      <c r="B4431" s="147">
        <v>29010</v>
      </c>
      <c r="C4431" s="138" t="s">
        <v>12878</v>
      </c>
      <c r="D4431" s="138" t="s">
        <v>12878</v>
      </c>
      <c r="E4431" s="137" t="s">
        <v>8366</v>
      </c>
      <c r="F4431" s="139"/>
      <c r="G4431" s="136">
        <v>34356563</v>
      </c>
      <c r="H4431" s="136">
        <v>3</v>
      </c>
      <c r="J4431" s="136" t="s">
        <v>8367</v>
      </c>
    </row>
    <row r="4432" spans="1:20" s="136" customFormat="1" ht="13.6" x14ac:dyDescent="0.2">
      <c r="A4432" s="136" t="s">
        <v>12866</v>
      </c>
      <c r="B4432" s="147">
        <v>29011</v>
      </c>
      <c r="C4432" s="138" t="s">
        <v>12879</v>
      </c>
      <c r="D4432" s="138" t="s">
        <v>12879</v>
      </c>
      <c r="E4432" s="137" t="s">
        <v>8366</v>
      </c>
      <c r="F4432" s="139"/>
      <c r="G4432" s="136">
        <v>162888930</v>
      </c>
      <c r="H4432" s="136">
        <v>3</v>
      </c>
      <c r="J4432" s="136" t="s">
        <v>8367</v>
      </c>
      <c r="R4432" s="136" t="s">
        <v>12874</v>
      </c>
      <c r="S4432" s="136" t="s">
        <v>8367</v>
      </c>
      <c r="T4432" s="136" t="s">
        <v>12875</v>
      </c>
    </row>
    <row r="4433" spans="1:20" s="136" customFormat="1" ht="13.6" x14ac:dyDescent="0.2">
      <c r="A4433" s="136" t="s">
        <v>12866</v>
      </c>
      <c r="B4433" s="147">
        <v>29012</v>
      </c>
      <c r="C4433" s="138" t="s">
        <v>12880</v>
      </c>
      <c r="D4433" s="138" t="s">
        <v>12880</v>
      </c>
      <c r="E4433" s="137" t="s">
        <v>8366</v>
      </c>
      <c r="F4433" s="139"/>
      <c r="G4433" s="136">
        <v>169617923.99999997</v>
      </c>
      <c r="H4433" s="136">
        <v>2</v>
      </c>
      <c r="J4433" s="136" t="s">
        <v>8367</v>
      </c>
      <c r="R4433" s="136" t="s">
        <v>12874</v>
      </c>
      <c r="S4433" s="136" t="s">
        <v>8367</v>
      </c>
      <c r="T4433" s="136" t="s">
        <v>12875</v>
      </c>
    </row>
    <row r="4434" spans="1:20" s="136" customFormat="1" ht="13.6" x14ac:dyDescent="0.2">
      <c r="A4434" s="136" t="s">
        <v>12866</v>
      </c>
      <c r="B4434" s="147">
        <v>29013</v>
      </c>
      <c r="C4434" s="138" t="s">
        <v>12881</v>
      </c>
      <c r="D4434" s="138" t="s">
        <v>12881</v>
      </c>
      <c r="E4434" s="137" t="s">
        <v>8366</v>
      </c>
      <c r="F4434" s="139"/>
      <c r="G4434" s="136">
        <v>33854643</v>
      </c>
      <c r="H4434" s="136">
        <v>3</v>
      </c>
      <c r="J4434" s="136" t="s">
        <v>8367</v>
      </c>
    </row>
    <row r="4435" spans="1:20" s="136" customFormat="1" ht="13.6" x14ac:dyDescent="0.2">
      <c r="A4435" s="136" t="s">
        <v>12866</v>
      </c>
      <c r="B4435" s="147">
        <v>29014</v>
      </c>
      <c r="C4435" s="138" t="s">
        <v>12882</v>
      </c>
      <c r="D4435" s="138" t="s">
        <v>12882</v>
      </c>
      <c r="E4435" s="137" t="s">
        <v>8366</v>
      </c>
      <c r="F4435" s="139"/>
      <c r="G4435" s="136">
        <v>31244263</v>
      </c>
      <c r="H4435" s="136">
        <v>3</v>
      </c>
      <c r="J4435" s="136" t="s">
        <v>8367</v>
      </c>
    </row>
    <row r="4436" spans="1:20" s="136" customFormat="1" ht="13.6" x14ac:dyDescent="0.2">
      <c r="A4436" s="136" t="s">
        <v>12866</v>
      </c>
      <c r="B4436" s="147">
        <v>29015</v>
      </c>
      <c r="C4436" s="138" t="s">
        <v>12883</v>
      </c>
      <c r="D4436" s="138" t="s">
        <v>12883</v>
      </c>
      <c r="E4436" s="137" t="s">
        <v>8366</v>
      </c>
      <c r="F4436" s="139"/>
      <c r="G4436" s="136">
        <v>748483300</v>
      </c>
      <c r="H4436" s="136">
        <v>2</v>
      </c>
      <c r="J4436" s="136" t="s">
        <v>8367</v>
      </c>
    </row>
    <row r="4437" spans="1:20" s="136" customFormat="1" ht="13.6" x14ac:dyDescent="0.2">
      <c r="A4437" s="136" t="s">
        <v>12866</v>
      </c>
      <c r="B4437" s="147">
        <v>29016</v>
      </c>
      <c r="C4437" s="138" t="s">
        <v>12884</v>
      </c>
      <c r="D4437" s="138" t="s">
        <v>12884</v>
      </c>
      <c r="E4437" s="137" t="s">
        <v>8366</v>
      </c>
      <c r="F4437" s="139"/>
      <c r="G4437" s="136">
        <v>4796195</v>
      </c>
      <c r="H4437" s="136">
        <v>3</v>
      </c>
      <c r="J4437" s="136" t="s">
        <v>8456</v>
      </c>
    </row>
    <row r="4438" spans="1:20" s="136" customFormat="1" ht="13.6" x14ac:dyDescent="0.2">
      <c r="A4438" s="136" t="s">
        <v>12866</v>
      </c>
      <c r="B4438" s="147">
        <v>29017</v>
      </c>
      <c r="C4438" s="138" t="s">
        <v>12885</v>
      </c>
      <c r="D4438" s="138" t="s">
        <v>12885</v>
      </c>
      <c r="E4438" s="137" t="s">
        <v>8366</v>
      </c>
      <c r="F4438" s="139"/>
      <c r="G4438" s="136">
        <v>186249700</v>
      </c>
      <c r="H4438" s="136">
        <v>2</v>
      </c>
      <c r="J4438" s="136" t="s">
        <v>8367</v>
      </c>
    </row>
    <row r="4439" spans="1:20" s="136" customFormat="1" ht="13.6" x14ac:dyDescent="0.2">
      <c r="A4439" s="136" t="s">
        <v>12866</v>
      </c>
      <c r="B4439" s="147">
        <v>29018</v>
      </c>
      <c r="C4439" s="138" t="s">
        <v>12886</v>
      </c>
      <c r="D4439" s="138" t="s">
        <v>12886</v>
      </c>
      <c r="E4439" s="137" t="s">
        <v>8366</v>
      </c>
      <c r="F4439" s="139"/>
      <c r="G4439" s="136">
        <v>106510900</v>
      </c>
      <c r="H4439" s="136">
        <v>3</v>
      </c>
      <c r="J4439" s="136" t="s">
        <v>8367</v>
      </c>
      <c r="R4439" s="136" t="s">
        <v>12874</v>
      </c>
      <c r="S4439" s="136" t="s">
        <v>8367</v>
      </c>
      <c r="T4439" s="136" t="s">
        <v>12875</v>
      </c>
    </row>
    <row r="4440" spans="1:20" s="136" customFormat="1" ht="13.6" x14ac:dyDescent="0.2">
      <c r="A4440" s="136" t="s">
        <v>12866</v>
      </c>
      <c r="B4440" s="147">
        <v>29019</v>
      </c>
      <c r="C4440" s="138" t="s">
        <v>12887</v>
      </c>
      <c r="D4440" s="138" t="s">
        <v>12887</v>
      </c>
      <c r="E4440" s="137" t="s">
        <v>8366</v>
      </c>
      <c r="F4440" s="139"/>
      <c r="G4440" s="136">
        <v>26304702.000000004</v>
      </c>
      <c r="H4440" s="136">
        <v>3</v>
      </c>
      <c r="J4440" s="136" t="s">
        <v>8456</v>
      </c>
    </row>
    <row r="4441" spans="1:20" s="136" customFormat="1" ht="13.6" x14ac:dyDescent="0.2">
      <c r="A4441" s="136" t="s">
        <v>12866</v>
      </c>
      <c r="B4441" s="147">
        <v>29020</v>
      </c>
      <c r="C4441" s="138" t="s">
        <v>12888</v>
      </c>
      <c r="D4441" s="138" t="s">
        <v>12888</v>
      </c>
      <c r="E4441" s="137" t="s">
        <v>8366</v>
      </c>
      <c r="F4441" s="139"/>
      <c r="G4441" s="136">
        <v>8274022</v>
      </c>
      <c r="H4441" s="136">
        <v>3</v>
      </c>
      <c r="J4441" s="136" t="s">
        <v>8367</v>
      </c>
    </row>
    <row r="4442" spans="1:20" s="136" customFormat="1" ht="13.6" x14ac:dyDescent="0.2">
      <c r="A4442" s="136" t="s">
        <v>12866</v>
      </c>
      <c r="B4442" s="147">
        <v>29021</v>
      </c>
      <c r="C4442" s="138" t="s">
        <v>12889</v>
      </c>
      <c r="D4442" s="138" t="s">
        <v>12889</v>
      </c>
      <c r="E4442" s="137" t="s">
        <v>8366</v>
      </c>
      <c r="F4442" s="139"/>
      <c r="G4442" s="136">
        <v>10899304</v>
      </c>
      <c r="H4442" s="136">
        <v>3</v>
      </c>
      <c r="J4442" s="136" t="s">
        <v>8367</v>
      </c>
    </row>
    <row r="4443" spans="1:20" s="136" customFormat="1" ht="13.6" x14ac:dyDescent="0.2">
      <c r="A4443" s="136" t="s">
        <v>12866</v>
      </c>
      <c r="B4443" s="147">
        <v>29022</v>
      </c>
      <c r="C4443" s="138" t="s">
        <v>12890</v>
      </c>
      <c r="D4443" s="138" t="s">
        <v>12890</v>
      </c>
      <c r="E4443" s="137" t="s">
        <v>8366</v>
      </c>
      <c r="F4443" s="139"/>
      <c r="G4443" s="136">
        <v>20674445.999999996</v>
      </c>
      <c r="H4443" s="136">
        <v>3</v>
      </c>
      <c r="J4443" s="136" t="s">
        <v>8367</v>
      </c>
    </row>
    <row r="4444" spans="1:20" s="136" customFormat="1" ht="13.6" x14ac:dyDescent="0.2">
      <c r="A4444" s="136" t="s">
        <v>12866</v>
      </c>
      <c r="B4444" s="147">
        <v>29023</v>
      </c>
      <c r="C4444" s="138" t="s">
        <v>12891</v>
      </c>
      <c r="D4444" s="138" t="s">
        <v>12891</v>
      </c>
      <c r="E4444" s="137" t="s">
        <v>8366</v>
      </c>
      <c r="F4444" s="139"/>
      <c r="G4444" s="136">
        <v>145391800</v>
      </c>
      <c r="H4444" s="136">
        <v>3</v>
      </c>
      <c r="J4444" s="136" t="s">
        <v>8456</v>
      </c>
      <c r="R4444" s="136" t="s">
        <v>12892</v>
      </c>
      <c r="S4444" s="136" t="s">
        <v>8367</v>
      </c>
      <c r="T4444" s="136" t="s">
        <v>12893</v>
      </c>
    </row>
    <row r="4445" spans="1:20" s="136" customFormat="1" ht="13.6" x14ac:dyDescent="0.2">
      <c r="A4445" s="136" t="s">
        <v>12866</v>
      </c>
      <c r="B4445" s="147">
        <v>29024</v>
      </c>
      <c r="C4445" s="138" t="s">
        <v>12894</v>
      </c>
      <c r="D4445" s="138" t="s">
        <v>12894</v>
      </c>
      <c r="E4445" s="137" t="s">
        <v>8366</v>
      </c>
      <c r="F4445" s="139"/>
      <c r="G4445" s="136">
        <v>19747173</v>
      </c>
      <c r="H4445" s="136">
        <v>3</v>
      </c>
      <c r="J4445" s="136" t="s">
        <v>8367</v>
      </c>
    </row>
    <row r="4446" spans="1:20" s="136" customFormat="1" ht="13.6" x14ac:dyDescent="0.2">
      <c r="A4446" s="136" t="s">
        <v>12866</v>
      </c>
      <c r="B4446" s="147">
        <v>29025</v>
      </c>
      <c r="C4446" s="138" t="s">
        <v>12895</v>
      </c>
      <c r="D4446" s="138" t="s">
        <v>12895</v>
      </c>
      <c r="E4446" s="137" t="s">
        <v>8366</v>
      </c>
      <c r="F4446" s="139"/>
      <c r="G4446" s="136">
        <v>26877175.000000004</v>
      </c>
      <c r="H4446" s="136">
        <v>1</v>
      </c>
      <c r="J4446" s="136" t="s">
        <v>8456</v>
      </c>
      <c r="L4446" s="136" t="s">
        <v>12896</v>
      </c>
      <c r="M4446" s="136" t="s">
        <v>8456</v>
      </c>
      <c r="N4446" s="136" t="s">
        <v>12895</v>
      </c>
      <c r="R4446" s="136" t="s">
        <v>12874</v>
      </c>
      <c r="S4446" s="136" t="s">
        <v>8367</v>
      </c>
      <c r="T4446" s="136" t="s">
        <v>12875</v>
      </c>
    </row>
    <row r="4447" spans="1:20" s="136" customFormat="1" ht="13.6" x14ac:dyDescent="0.2">
      <c r="A4447" s="136" t="s">
        <v>12866</v>
      </c>
      <c r="B4447" s="147">
        <v>29026</v>
      </c>
      <c r="C4447" s="138" t="s">
        <v>12897</v>
      </c>
      <c r="D4447" s="138" t="s">
        <v>12897</v>
      </c>
      <c r="E4447" s="137" t="s">
        <v>8366</v>
      </c>
      <c r="F4447" s="139"/>
      <c r="G4447" s="136">
        <v>12118756</v>
      </c>
      <c r="H4447" s="136">
        <v>3</v>
      </c>
      <c r="J4447" s="136" t="s">
        <v>8367</v>
      </c>
    </row>
    <row r="4448" spans="1:20" s="136" customFormat="1" ht="13.6" x14ac:dyDescent="0.2">
      <c r="A4448" s="136" t="s">
        <v>12866</v>
      </c>
      <c r="B4448" s="147">
        <v>29027</v>
      </c>
      <c r="C4448" s="138" t="s">
        <v>12898</v>
      </c>
      <c r="D4448" s="138" t="s">
        <v>12898</v>
      </c>
      <c r="E4448" s="137" t="s">
        <v>8366</v>
      </c>
      <c r="F4448" s="139"/>
      <c r="G4448" s="136">
        <v>5736786</v>
      </c>
      <c r="H4448" s="136">
        <v>3</v>
      </c>
      <c r="J4448" s="136" t="s">
        <v>8456</v>
      </c>
    </row>
    <row r="4449" spans="1:20" s="136" customFormat="1" ht="13.6" x14ac:dyDescent="0.2">
      <c r="A4449" s="136" t="s">
        <v>12866</v>
      </c>
      <c r="B4449" s="147">
        <v>29028</v>
      </c>
      <c r="C4449" s="138" t="s">
        <v>12899</v>
      </c>
      <c r="D4449" s="138" t="s">
        <v>12899</v>
      </c>
      <c r="E4449" s="137" t="s">
        <v>8366</v>
      </c>
      <c r="F4449" s="139"/>
      <c r="G4449" s="136">
        <v>31995637</v>
      </c>
      <c r="H4449" s="136">
        <v>3</v>
      </c>
      <c r="J4449" s="136" t="s">
        <v>8367</v>
      </c>
    </row>
    <row r="4450" spans="1:20" s="136" customFormat="1" ht="13.6" x14ac:dyDescent="0.2">
      <c r="A4450" s="136" t="s">
        <v>12866</v>
      </c>
      <c r="B4450" s="147">
        <v>29029</v>
      </c>
      <c r="C4450" s="138" t="s">
        <v>12900</v>
      </c>
      <c r="D4450" s="138" t="s">
        <v>12900</v>
      </c>
      <c r="E4450" s="137" t="s">
        <v>8366</v>
      </c>
      <c r="F4450" s="139"/>
      <c r="G4450" s="136">
        <v>24897408</v>
      </c>
      <c r="H4450" s="136">
        <v>3</v>
      </c>
      <c r="J4450" s="136" t="s">
        <v>8367</v>
      </c>
    </row>
    <row r="4451" spans="1:20" s="136" customFormat="1" ht="13.6" x14ac:dyDescent="0.2">
      <c r="A4451" s="136" t="s">
        <v>12866</v>
      </c>
      <c r="B4451" s="147">
        <v>29030</v>
      </c>
      <c r="C4451" s="138" t="s">
        <v>12901</v>
      </c>
      <c r="D4451" s="138" t="s">
        <v>12901</v>
      </c>
      <c r="E4451" s="137" t="s">
        <v>8366</v>
      </c>
      <c r="F4451" s="139"/>
      <c r="G4451" s="136">
        <v>24393726</v>
      </c>
      <c r="H4451" s="136">
        <v>3</v>
      </c>
      <c r="J4451" s="136" t="s">
        <v>8367</v>
      </c>
    </row>
    <row r="4452" spans="1:20" s="136" customFormat="1" ht="13.6" x14ac:dyDescent="0.2">
      <c r="A4452" s="136" t="s">
        <v>12866</v>
      </c>
      <c r="B4452" s="147">
        <v>29031</v>
      </c>
      <c r="C4452" s="138" t="s">
        <v>12902</v>
      </c>
      <c r="D4452" s="138" t="s">
        <v>12902</v>
      </c>
      <c r="E4452" s="137" t="s">
        <v>8366</v>
      </c>
      <c r="F4452" s="139"/>
      <c r="G4452" s="136">
        <v>118351400</v>
      </c>
      <c r="H4452" s="136">
        <v>3</v>
      </c>
      <c r="J4452" s="136" t="s">
        <v>8367</v>
      </c>
    </row>
    <row r="4453" spans="1:20" s="136" customFormat="1" ht="13.6" x14ac:dyDescent="0.2">
      <c r="A4453" s="136" t="s">
        <v>12866</v>
      </c>
      <c r="B4453" s="147">
        <v>29032</v>
      </c>
      <c r="C4453" s="138" t="s">
        <v>12903</v>
      </c>
      <c r="D4453" s="138" t="s">
        <v>12903</v>
      </c>
      <c r="E4453" s="137" t="s">
        <v>8366</v>
      </c>
      <c r="F4453" s="139"/>
      <c r="G4453" s="136">
        <v>187840800.00000003</v>
      </c>
      <c r="H4453" s="136">
        <v>2</v>
      </c>
      <c r="J4453" s="136" t="s">
        <v>8367</v>
      </c>
    </row>
    <row r="4454" spans="1:20" s="136" customFormat="1" ht="13.6" x14ac:dyDescent="0.2">
      <c r="A4454" s="136" t="s">
        <v>12866</v>
      </c>
      <c r="B4454" s="147">
        <v>29033</v>
      </c>
      <c r="C4454" s="138" t="s">
        <v>12904</v>
      </c>
      <c r="D4454" s="138" t="s">
        <v>12904</v>
      </c>
      <c r="E4454" s="137" t="s">
        <v>8366</v>
      </c>
      <c r="F4454" s="139"/>
      <c r="G4454" s="136">
        <v>42027146</v>
      </c>
      <c r="H4454" s="136">
        <v>3</v>
      </c>
      <c r="J4454" s="136" t="s">
        <v>8367</v>
      </c>
    </row>
    <row r="4455" spans="1:20" s="136" customFormat="1" ht="13.6" x14ac:dyDescent="0.2">
      <c r="A4455" s="136" t="s">
        <v>12866</v>
      </c>
      <c r="B4455" s="147">
        <v>29034</v>
      </c>
      <c r="C4455" s="138" t="s">
        <v>12905</v>
      </c>
      <c r="D4455" s="138" t="s">
        <v>12905</v>
      </c>
      <c r="E4455" s="137" t="s">
        <v>8366</v>
      </c>
      <c r="F4455" s="139"/>
      <c r="G4455" s="136">
        <v>33214713</v>
      </c>
      <c r="H4455" s="136">
        <v>3</v>
      </c>
      <c r="J4455" s="136" t="s">
        <v>8367</v>
      </c>
    </row>
    <row r="4456" spans="1:20" s="136" customFormat="1" ht="13.6" x14ac:dyDescent="0.2">
      <c r="A4456" s="136" t="s">
        <v>12866</v>
      </c>
      <c r="B4456" s="147">
        <v>29035</v>
      </c>
      <c r="C4456" s="138" t="s">
        <v>12906</v>
      </c>
      <c r="D4456" s="138" t="s">
        <v>12906</v>
      </c>
      <c r="E4456" s="137" t="s">
        <v>8366</v>
      </c>
      <c r="F4456" s="139"/>
      <c r="G4456" s="136">
        <v>165236773</v>
      </c>
      <c r="H4456" s="136">
        <v>3</v>
      </c>
      <c r="J4456" s="136" t="s">
        <v>8367</v>
      </c>
    </row>
    <row r="4457" spans="1:20" s="136" customFormat="1" ht="13.6" x14ac:dyDescent="0.2">
      <c r="A4457" s="136" t="s">
        <v>12866</v>
      </c>
      <c r="B4457" s="147">
        <v>29036</v>
      </c>
      <c r="C4457" s="138" t="s">
        <v>12907</v>
      </c>
      <c r="D4457" s="138" t="s">
        <v>12907</v>
      </c>
      <c r="E4457" s="137" t="s">
        <v>8366</v>
      </c>
      <c r="F4457" s="139"/>
      <c r="G4457" s="136">
        <v>22435200</v>
      </c>
      <c r="H4457" s="136">
        <v>3</v>
      </c>
      <c r="J4457" s="136" t="s">
        <v>8367</v>
      </c>
      <c r="R4457" s="136" t="s">
        <v>12874</v>
      </c>
      <c r="S4457" s="136" t="s">
        <v>8367</v>
      </c>
      <c r="T4457" s="136" t="s">
        <v>12875</v>
      </c>
    </row>
    <row r="4458" spans="1:20" s="136" customFormat="1" ht="13.6" x14ac:dyDescent="0.2">
      <c r="A4458" s="136" t="s">
        <v>12866</v>
      </c>
      <c r="B4458" s="147">
        <v>29037</v>
      </c>
      <c r="C4458" s="138" t="s">
        <v>12908</v>
      </c>
      <c r="D4458" s="138" t="s">
        <v>12908</v>
      </c>
      <c r="E4458" s="137" t="s">
        <v>8366</v>
      </c>
      <c r="F4458" s="139"/>
      <c r="G4458" s="136">
        <v>21465460</v>
      </c>
      <c r="H4458" s="136">
        <v>3</v>
      </c>
      <c r="J4458" s="136" t="s">
        <v>8367</v>
      </c>
    </row>
    <row r="4459" spans="1:20" s="136" customFormat="1" ht="13.6" x14ac:dyDescent="0.2">
      <c r="A4459" s="136" t="s">
        <v>12866</v>
      </c>
      <c r="B4459" s="147">
        <v>29038</v>
      </c>
      <c r="C4459" s="138" t="s">
        <v>12909</v>
      </c>
      <c r="D4459" s="138" t="s">
        <v>12909</v>
      </c>
      <c r="E4459" s="137" t="s">
        <v>8366</v>
      </c>
      <c r="F4459" s="139"/>
      <c r="G4459" s="136">
        <v>105099833</v>
      </c>
      <c r="H4459" s="136">
        <v>2</v>
      </c>
      <c r="J4459" s="136" t="s">
        <v>8367</v>
      </c>
      <c r="R4459" s="136" t="s">
        <v>12874</v>
      </c>
      <c r="S4459" s="136" t="s">
        <v>8367</v>
      </c>
      <c r="T4459" s="136" t="s">
        <v>12875</v>
      </c>
    </row>
    <row r="4460" spans="1:20" s="136" customFormat="1" ht="13.6" x14ac:dyDescent="0.2">
      <c r="A4460" s="136" t="s">
        <v>12866</v>
      </c>
      <c r="B4460" s="147">
        <v>29039</v>
      </c>
      <c r="C4460" s="138" t="s">
        <v>12910</v>
      </c>
      <c r="D4460" s="138" t="s">
        <v>12910</v>
      </c>
      <c r="E4460" s="137" t="s">
        <v>8366</v>
      </c>
      <c r="F4460" s="139"/>
      <c r="G4460" s="136">
        <v>67281751</v>
      </c>
      <c r="H4460" s="136">
        <v>3</v>
      </c>
      <c r="J4460" s="136" t="s">
        <v>8367</v>
      </c>
      <c r="R4460" s="136" t="s">
        <v>12874</v>
      </c>
      <c r="S4460" s="136" t="s">
        <v>8367</v>
      </c>
      <c r="T4460" s="136" t="s">
        <v>12875</v>
      </c>
    </row>
    <row r="4461" spans="1:20" s="136" customFormat="1" ht="13.6" x14ac:dyDescent="0.2">
      <c r="A4461" s="136" t="s">
        <v>12866</v>
      </c>
      <c r="B4461" s="147">
        <v>29040</v>
      </c>
      <c r="C4461" s="138" t="s">
        <v>12911</v>
      </c>
      <c r="D4461" s="138" t="s">
        <v>12911</v>
      </c>
      <c r="E4461" s="137" t="s">
        <v>8366</v>
      </c>
      <c r="F4461" s="139"/>
      <c r="G4461" s="136">
        <v>113739300</v>
      </c>
      <c r="H4461" s="136">
        <v>3</v>
      </c>
      <c r="J4461" s="136" t="s">
        <v>8367</v>
      </c>
      <c r="R4461" s="136" t="s">
        <v>12874</v>
      </c>
      <c r="S4461" s="136" t="s">
        <v>8367</v>
      </c>
      <c r="T4461" s="136" t="s">
        <v>12875</v>
      </c>
    </row>
    <row r="4462" spans="1:20" s="136" customFormat="1" ht="13.6" x14ac:dyDescent="0.2">
      <c r="A4462" s="136" t="s">
        <v>12866</v>
      </c>
      <c r="B4462" s="147">
        <v>29041</v>
      </c>
      <c r="C4462" s="138" t="s">
        <v>12912</v>
      </c>
      <c r="D4462" s="138" t="s">
        <v>12912</v>
      </c>
      <c r="E4462" s="137" t="s">
        <v>8366</v>
      </c>
      <c r="F4462" s="139"/>
      <c r="G4462" s="136">
        <v>162344100</v>
      </c>
      <c r="H4462" s="136">
        <v>3</v>
      </c>
      <c r="J4462" s="136" t="s">
        <v>8456</v>
      </c>
    </row>
    <row r="4463" spans="1:20" s="136" customFormat="1" ht="13.6" x14ac:dyDescent="0.2">
      <c r="A4463" s="136" t="s">
        <v>12866</v>
      </c>
      <c r="B4463" s="147">
        <v>29042</v>
      </c>
      <c r="C4463" s="138" t="s">
        <v>12913</v>
      </c>
      <c r="D4463" s="138" t="s">
        <v>12913</v>
      </c>
      <c r="E4463" s="137" t="s">
        <v>8366</v>
      </c>
      <c r="F4463" s="139"/>
      <c r="G4463" s="136">
        <v>127366734</v>
      </c>
      <c r="H4463" s="136">
        <v>2</v>
      </c>
      <c r="J4463" s="136" t="s">
        <v>8367</v>
      </c>
    </row>
    <row r="4464" spans="1:20" s="136" customFormat="1" ht="13.6" x14ac:dyDescent="0.2">
      <c r="A4464" s="136" t="s">
        <v>12866</v>
      </c>
      <c r="B4464" s="147">
        <v>29043</v>
      </c>
      <c r="C4464" s="138" t="s">
        <v>12914</v>
      </c>
      <c r="D4464" s="138" t="s">
        <v>12914</v>
      </c>
      <c r="E4464" s="137" t="s">
        <v>8366</v>
      </c>
      <c r="F4464" s="139"/>
      <c r="G4464" s="136">
        <v>65953927.999999993</v>
      </c>
      <c r="H4464" s="136">
        <v>3</v>
      </c>
      <c r="J4464" s="136" t="s">
        <v>8367</v>
      </c>
      <c r="R4464" s="136" t="s">
        <v>12874</v>
      </c>
      <c r="S4464" s="136" t="s">
        <v>8367</v>
      </c>
      <c r="T4464" s="136" t="s">
        <v>12875</v>
      </c>
    </row>
    <row r="4465" spans="1:20" s="136" customFormat="1" ht="13.6" x14ac:dyDescent="0.2">
      <c r="A4465" s="136" t="s">
        <v>12866</v>
      </c>
      <c r="B4465" s="147">
        <v>29044</v>
      </c>
      <c r="C4465" s="138" t="s">
        <v>12915</v>
      </c>
      <c r="D4465" s="138" t="s">
        <v>12915</v>
      </c>
      <c r="E4465" s="137" t="s">
        <v>8366</v>
      </c>
      <c r="F4465" s="139"/>
      <c r="G4465" s="136">
        <v>25502456.000000004</v>
      </c>
      <c r="H4465" s="136">
        <v>3</v>
      </c>
      <c r="J4465" s="136" t="s">
        <v>8367</v>
      </c>
    </row>
    <row r="4466" spans="1:20" s="136" customFormat="1" ht="13.6" x14ac:dyDescent="0.2">
      <c r="A4466" s="136" t="s">
        <v>12866</v>
      </c>
      <c r="B4466" s="147">
        <v>29045</v>
      </c>
      <c r="C4466" s="138" t="s">
        <v>12916</v>
      </c>
      <c r="D4466" s="138" t="s">
        <v>12916</v>
      </c>
      <c r="E4466" s="137" t="s">
        <v>8366</v>
      </c>
      <c r="F4466" s="139"/>
      <c r="G4466" s="136">
        <v>54233293.999999993</v>
      </c>
      <c r="H4466" s="136">
        <v>3</v>
      </c>
      <c r="J4466" s="136" t="s">
        <v>8367</v>
      </c>
    </row>
    <row r="4467" spans="1:20" s="136" customFormat="1" ht="13.6" x14ac:dyDescent="0.2">
      <c r="A4467" s="136" t="s">
        <v>12866</v>
      </c>
      <c r="B4467" s="147">
        <v>29046</v>
      </c>
      <c r="C4467" s="138" t="s">
        <v>12917</v>
      </c>
      <c r="D4467" s="138" t="s">
        <v>12917</v>
      </c>
      <c r="E4467" s="137" t="s">
        <v>8366</v>
      </c>
      <c r="F4467" s="139"/>
      <c r="G4467" s="136">
        <v>175275200</v>
      </c>
      <c r="H4467" s="136">
        <v>3</v>
      </c>
      <c r="J4467" s="136" t="s">
        <v>8367</v>
      </c>
    </row>
    <row r="4468" spans="1:20" s="136" customFormat="1" ht="13.6" x14ac:dyDescent="0.2">
      <c r="A4468" s="136" t="s">
        <v>12866</v>
      </c>
      <c r="B4468" s="147">
        <v>29047</v>
      </c>
      <c r="C4468" s="138" t="s">
        <v>12918</v>
      </c>
      <c r="D4468" s="138" t="s">
        <v>12918</v>
      </c>
      <c r="E4468" s="137" t="s">
        <v>8366</v>
      </c>
      <c r="F4468" s="139"/>
      <c r="G4468" s="136">
        <v>16517900</v>
      </c>
      <c r="H4468" s="136">
        <v>3</v>
      </c>
      <c r="J4468" s="136" t="s">
        <v>8367</v>
      </c>
    </row>
    <row r="4469" spans="1:20" s="136" customFormat="1" ht="13.6" x14ac:dyDescent="0.2">
      <c r="A4469" s="136" t="s">
        <v>12866</v>
      </c>
      <c r="B4469" s="147">
        <v>29048</v>
      </c>
      <c r="C4469" s="138" t="s">
        <v>12919</v>
      </c>
      <c r="D4469" s="138" t="s">
        <v>12919</v>
      </c>
      <c r="E4469" s="137" t="s">
        <v>8366</v>
      </c>
      <c r="F4469" s="139"/>
      <c r="G4469" s="136">
        <v>16004789</v>
      </c>
      <c r="H4469" s="136">
        <v>3</v>
      </c>
      <c r="J4469" s="136" t="s">
        <v>8367</v>
      </c>
    </row>
    <row r="4470" spans="1:20" s="136" customFormat="1" ht="13.6" x14ac:dyDescent="0.2">
      <c r="A4470" s="136" t="s">
        <v>12866</v>
      </c>
      <c r="B4470" s="147">
        <v>29049</v>
      </c>
      <c r="C4470" s="138" t="s">
        <v>12920</v>
      </c>
      <c r="D4470" s="138" t="s">
        <v>12920</v>
      </c>
      <c r="E4470" s="137" t="s">
        <v>8366</v>
      </c>
      <c r="F4470" s="139"/>
      <c r="G4470" s="136">
        <v>36889300</v>
      </c>
      <c r="H4470" s="136">
        <v>3</v>
      </c>
      <c r="J4470" s="136" t="s">
        <v>8367</v>
      </c>
    </row>
    <row r="4471" spans="1:20" s="136" customFormat="1" ht="13.6" x14ac:dyDescent="0.2">
      <c r="A4471" s="136" t="s">
        <v>12866</v>
      </c>
      <c r="B4471" s="147">
        <v>29050</v>
      </c>
      <c r="C4471" s="138" t="s">
        <v>12921</v>
      </c>
      <c r="D4471" s="138" t="s">
        <v>12921</v>
      </c>
      <c r="E4471" s="137" t="s">
        <v>8366</v>
      </c>
      <c r="F4471" s="139"/>
      <c r="G4471" s="136">
        <v>19420213</v>
      </c>
      <c r="H4471" s="136">
        <v>3</v>
      </c>
      <c r="J4471" s="136" t="s">
        <v>8367</v>
      </c>
    </row>
    <row r="4472" spans="1:20" s="136" customFormat="1" ht="13.6" x14ac:dyDescent="0.2">
      <c r="A4472" s="136" t="s">
        <v>12866</v>
      </c>
      <c r="B4472" s="147">
        <v>29051</v>
      </c>
      <c r="C4472" s="138" t="s">
        <v>12922</v>
      </c>
      <c r="D4472" s="138" t="s">
        <v>12922</v>
      </c>
      <c r="E4472" s="137" t="s">
        <v>8366</v>
      </c>
      <c r="F4472" s="139"/>
      <c r="G4472" s="136">
        <v>137503025</v>
      </c>
      <c r="H4472" s="136">
        <v>2</v>
      </c>
      <c r="J4472" s="136" t="s">
        <v>8456</v>
      </c>
    </row>
    <row r="4473" spans="1:20" s="136" customFormat="1" ht="13.6" x14ac:dyDescent="0.2">
      <c r="A4473" s="136" t="s">
        <v>12866</v>
      </c>
      <c r="B4473" s="147">
        <v>29052</v>
      </c>
      <c r="C4473" s="138" t="s">
        <v>12923</v>
      </c>
      <c r="D4473" s="138" t="s">
        <v>12923</v>
      </c>
      <c r="E4473" s="137" t="s">
        <v>8366</v>
      </c>
      <c r="F4473" s="139"/>
      <c r="G4473" s="136">
        <v>20405400</v>
      </c>
      <c r="H4473" s="136">
        <v>3</v>
      </c>
      <c r="J4473" s="136" t="s">
        <v>8367</v>
      </c>
    </row>
    <row r="4474" spans="1:20" s="136" customFormat="1" ht="13.6" x14ac:dyDescent="0.2">
      <c r="A4474" s="136" t="s">
        <v>12866</v>
      </c>
      <c r="B4474" s="147">
        <v>29053</v>
      </c>
      <c r="C4474" s="138" t="s">
        <v>12924</v>
      </c>
      <c r="D4474" s="138" t="s">
        <v>12924</v>
      </c>
      <c r="E4474" s="137" t="s">
        <v>8366</v>
      </c>
      <c r="F4474" s="139"/>
      <c r="G4474" s="136">
        <v>40510915</v>
      </c>
      <c r="H4474" s="136">
        <v>3</v>
      </c>
      <c r="J4474" s="136" t="s">
        <v>8456</v>
      </c>
    </row>
    <row r="4475" spans="1:20" s="136" customFormat="1" ht="13.6" x14ac:dyDescent="0.2">
      <c r="A4475" s="136" t="s">
        <v>12866</v>
      </c>
      <c r="B4475" s="147">
        <v>29054</v>
      </c>
      <c r="C4475" s="138" t="s">
        <v>12925</v>
      </c>
      <c r="D4475" s="138" t="s">
        <v>12925</v>
      </c>
      <c r="E4475" s="137" t="s">
        <v>8366</v>
      </c>
      <c r="F4475" s="139"/>
      <c r="G4475" s="136">
        <v>10365139.999999998</v>
      </c>
      <c r="H4475" s="136">
        <v>1</v>
      </c>
      <c r="J4475" s="136" t="s">
        <v>8456</v>
      </c>
      <c r="L4475" s="136" t="s">
        <v>12926</v>
      </c>
      <c r="M4475" s="136" t="s">
        <v>8367</v>
      </c>
      <c r="N4475" s="136" t="s">
        <v>12925</v>
      </c>
      <c r="R4475" s="136" t="s">
        <v>12892</v>
      </c>
      <c r="S4475" s="136" t="s">
        <v>8367</v>
      </c>
      <c r="T4475" s="136" t="s">
        <v>12893</v>
      </c>
    </row>
    <row r="4476" spans="1:20" s="136" customFormat="1" ht="13.6" x14ac:dyDescent="0.2">
      <c r="A4476" s="136" t="s">
        <v>12866</v>
      </c>
      <c r="B4476" s="147">
        <v>29055</v>
      </c>
      <c r="C4476" s="138" t="s">
        <v>12927</v>
      </c>
      <c r="D4476" s="138" t="s">
        <v>12927</v>
      </c>
      <c r="E4476" s="137" t="s">
        <v>8366</v>
      </c>
      <c r="F4476" s="139"/>
      <c r="G4476" s="136">
        <v>90623884</v>
      </c>
      <c r="H4476" s="136">
        <v>3</v>
      </c>
      <c r="J4476" s="136" t="s">
        <v>8367</v>
      </c>
    </row>
    <row r="4477" spans="1:20" s="136" customFormat="1" ht="13.6" x14ac:dyDescent="0.2">
      <c r="A4477" s="136" t="s">
        <v>12866</v>
      </c>
      <c r="B4477" s="147">
        <v>29056</v>
      </c>
      <c r="C4477" s="138" t="s">
        <v>12928</v>
      </c>
      <c r="D4477" s="138" t="s">
        <v>12928</v>
      </c>
      <c r="E4477" s="137" t="s">
        <v>8366</v>
      </c>
      <c r="F4477" s="139"/>
      <c r="G4477" s="136">
        <v>98236400</v>
      </c>
      <c r="H4477" s="136">
        <v>3</v>
      </c>
      <c r="J4477" s="136" t="s">
        <v>8367</v>
      </c>
    </row>
    <row r="4478" spans="1:20" s="136" customFormat="1" ht="13.6" x14ac:dyDescent="0.2">
      <c r="A4478" s="136" t="s">
        <v>12866</v>
      </c>
      <c r="B4478" s="147">
        <v>29057</v>
      </c>
      <c r="C4478" s="138" t="s">
        <v>12929</v>
      </c>
      <c r="D4478" s="138" t="s">
        <v>12929</v>
      </c>
      <c r="E4478" s="137" t="s">
        <v>8366</v>
      </c>
      <c r="F4478" s="139"/>
      <c r="G4478" s="136">
        <v>31865686.999999996</v>
      </c>
      <c r="H4478" s="136">
        <v>3</v>
      </c>
      <c r="J4478" s="136" t="s">
        <v>8367</v>
      </c>
    </row>
    <row r="4479" spans="1:20" s="136" customFormat="1" ht="13.6" x14ac:dyDescent="0.2">
      <c r="A4479" s="136" t="s">
        <v>12866</v>
      </c>
      <c r="B4479" s="147">
        <v>29058</v>
      </c>
      <c r="C4479" s="138" t="s">
        <v>12930</v>
      </c>
      <c r="D4479" s="138" t="s">
        <v>12930</v>
      </c>
      <c r="E4479" s="137" t="s">
        <v>8366</v>
      </c>
      <c r="F4479" s="139"/>
      <c r="G4479" s="136">
        <v>22391335</v>
      </c>
      <c r="H4479" s="136">
        <v>3</v>
      </c>
      <c r="J4479" s="136" t="s">
        <v>8367</v>
      </c>
      <c r="R4479" s="136" t="s">
        <v>12892</v>
      </c>
      <c r="S4479" s="136" t="s">
        <v>8367</v>
      </c>
      <c r="T4479" s="136" t="s">
        <v>12893</v>
      </c>
    </row>
    <row r="4480" spans="1:20" s="136" customFormat="1" ht="13.6" x14ac:dyDescent="0.2">
      <c r="A4480" s="136" t="s">
        <v>12866</v>
      </c>
      <c r="B4480" s="147">
        <v>29059</v>
      </c>
      <c r="C4480" s="138" t="s">
        <v>12931</v>
      </c>
      <c r="D4480" s="138" t="s">
        <v>12931</v>
      </c>
      <c r="E4480" s="137" t="s">
        <v>8366</v>
      </c>
      <c r="F4480" s="139"/>
      <c r="G4480" s="136">
        <v>34661567</v>
      </c>
      <c r="H4480" s="136">
        <v>3</v>
      </c>
      <c r="J4480" s="136" t="s">
        <v>8367</v>
      </c>
    </row>
    <row r="4481" spans="1:20" s="136" customFormat="1" ht="13.6" x14ac:dyDescent="0.2">
      <c r="A4481" s="136" t="s">
        <v>12866</v>
      </c>
      <c r="B4481" s="147">
        <v>29060</v>
      </c>
      <c r="C4481" s="138" t="s">
        <v>12932</v>
      </c>
      <c r="D4481" s="138" t="s">
        <v>12932</v>
      </c>
      <c r="E4481" s="137" t="s">
        <v>8366</v>
      </c>
      <c r="F4481" s="139"/>
      <c r="G4481" s="136">
        <v>43866002</v>
      </c>
      <c r="H4481" s="136">
        <v>3</v>
      </c>
      <c r="J4481" s="136" t="s">
        <v>8367</v>
      </c>
    </row>
    <row r="4482" spans="1:20" s="136" customFormat="1" ht="13.6" x14ac:dyDescent="0.2">
      <c r="A4482" s="136" t="s">
        <v>12866</v>
      </c>
      <c r="B4482" s="147">
        <v>29061</v>
      </c>
      <c r="C4482" s="138" t="s">
        <v>12933</v>
      </c>
      <c r="D4482" s="138" t="s">
        <v>12933</v>
      </c>
      <c r="E4482" s="137" t="s">
        <v>8366</v>
      </c>
      <c r="F4482" s="139"/>
      <c r="G4482" s="136">
        <v>99293300</v>
      </c>
      <c r="H4482" s="136">
        <v>3</v>
      </c>
      <c r="J4482" s="136" t="s">
        <v>8367</v>
      </c>
      <c r="R4482" s="136" t="s">
        <v>12892</v>
      </c>
      <c r="S4482" s="136" t="s">
        <v>8367</v>
      </c>
      <c r="T4482" s="136" t="s">
        <v>12893</v>
      </c>
    </row>
    <row r="4483" spans="1:20" s="136" customFormat="1" ht="13.6" x14ac:dyDescent="0.2">
      <c r="A4483" s="136" t="s">
        <v>12866</v>
      </c>
      <c r="B4483" s="147">
        <v>29062</v>
      </c>
      <c r="C4483" s="138" t="s">
        <v>12934</v>
      </c>
      <c r="D4483" s="138" t="s">
        <v>12934</v>
      </c>
      <c r="E4483" s="137" t="s">
        <v>8366</v>
      </c>
      <c r="F4483" s="139"/>
      <c r="G4483" s="136">
        <v>7465250.9999999991</v>
      </c>
      <c r="H4483" s="136">
        <v>3</v>
      </c>
      <c r="J4483" s="136" t="s">
        <v>8456</v>
      </c>
    </row>
    <row r="4484" spans="1:20" s="136" customFormat="1" ht="13.6" x14ac:dyDescent="0.2">
      <c r="A4484" s="136" t="s">
        <v>12866</v>
      </c>
      <c r="B4484" s="147">
        <v>29063</v>
      </c>
      <c r="C4484" s="138" t="s">
        <v>12935</v>
      </c>
      <c r="D4484" s="138" t="s">
        <v>12935</v>
      </c>
      <c r="E4484" s="137" t="s">
        <v>8366</v>
      </c>
      <c r="F4484" s="139"/>
      <c r="G4484" s="136">
        <v>27169473</v>
      </c>
      <c r="H4484" s="136">
        <v>3</v>
      </c>
      <c r="J4484" s="136" t="s">
        <v>8367</v>
      </c>
    </row>
    <row r="4485" spans="1:20" s="136" customFormat="1" ht="13.6" x14ac:dyDescent="0.2">
      <c r="A4485" s="136" t="s">
        <v>12866</v>
      </c>
      <c r="B4485" s="147">
        <v>29064</v>
      </c>
      <c r="C4485" s="138" t="s">
        <v>12936</v>
      </c>
      <c r="D4485" s="138" t="s">
        <v>12936</v>
      </c>
      <c r="E4485" s="137" t="s">
        <v>8366</v>
      </c>
      <c r="F4485" s="139"/>
      <c r="G4485" s="136">
        <v>39321998</v>
      </c>
      <c r="H4485" s="136">
        <v>3</v>
      </c>
      <c r="J4485" s="136" t="s">
        <v>8367</v>
      </c>
    </row>
    <row r="4486" spans="1:20" s="136" customFormat="1" ht="13.6" x14ac:dyDescent="0.2">
      <c r="A4486" s="136" t="s">
        <v>12866</v>
      </c>
      <c r="B4486" s="147">
        <v>29065</v>
      </c>
      <c r="C4486" s="138" t="s">
        <v>12937</v>
      </c>
      <c r="D4486" s="138" t="s">
        <v>12937</v>
      </c>
      <c r="E4486" s="137" t="s">
        <v>8366</v>
      </c>
      <c r="F4486" s="139"/>
      <c r="G4486" s="136">
        <v>33656857</v>
      </c>
      <c r="H4486" s="136">
        <v>3</v>
      </c>
      <c r="J4486" s="136" t="s">
        <v>8367</v>
      </c>
    </row>
    <row r="4487" spans="1:20" s="136" customFormat="1" ht="13.6" x14ac:dyDescent="0.2">
      <c r="A4487" s="136" t="s">
        <v>12866</v>
      </c>
      <c r="B4487" s="147">
        <v>29066</v>
      </c>
      <c r="C4487" s="138" t="s">
        <v>12938</v>
      </c>
      <c r="D4487" s="138" t="s">
        <v>12938</v>
      </c>
      <c r="E4487" s="137" t="s">
        <v>8366</v>
      </c>
      <c r="F4487" s="139"/>
      <c r="G4487" s="136">
        <v>7238690</v>
      </c>
      <c r="H4487" s="136">
        <v>3</v>
      </c>
      <c r="J4487" s="136" t="s">
        <v>8456</v>
      </c>
    </row>
    <row r="4488" spans="1:20" s="136" customFormat="1" ht="13.6" x14ac:dyDescent="0.2">
      <c r="A4488" s="136" t="s">
        <v>12866</v>
      </c>
      <c r="B4488" s="147">
        <v>29067</v>
      </c>
      <c r="C4488" s="138" t="s">
        <v>12875</v>
      </c>
      <c r="D4488" s="138" t="s">
        <v>12875</v>
      </c>
      <c r="E4488" s="137" t="s">
        <v>8366</v>
      </c>
      <c r="F4488" s="139"/>
      <c r="G4488" s="136">
        <v>395133771</v>
      </c>
      <c r="H4488" s="136">
        <v>1</v>
      </c>
      <c r="J4488" s="136" t="s">
        <v>8456</v>
      </c>
      <c r="L4488" s="136" t="s">
        <v>12939</v>
      </c>
      <c r="M4488" s="136" t="s">
        <v>8367</v>
      </c>
      <c r="N4488" s="136" t="s">
        <v>12875</v>
      </c>
      <c r="R4488" s="136" t="s">
        <v>12874</v>
      </c>
      <c r="S4488" s="136" t="s">
        <v>8367</v>
      </c>
      <c r="T4488" s="136" t="s">
        <v>12875</v>
      </c>
    </row>
    <row r="4489" spans="1:20" s="136" customFormat="1" ht="13.6" x14ac:dyDescent="0.2">
      <c r="A4489" s="136" t="s">
        <v>12866</v>
      </c>
      <c r="B4489" s="147">
        <v>29068</v>
      </c>
      <c r="C4489" s="138" t="s">
        <v>12940</v>
      </c>
      <c r="D4489" s="138" t="s">
        <v>12940</v>
      </c>
      <c r="E4489" s="137" t="s">
        <v>8366</v>
      </c>
      <c r="F4489" s="139"/>
      <c r="G4489" s="136">
        <v>35583176</v>
      </c>
      <c r="H4489" s="136">
        <v>2</v>
      </c>
      <c r="J4489" s="136" t="s">
        <v>8456</v>
      </c>
    </row>
    <row r="4490" spans="1:20" s="136" customFormat="1" ht="13.6" x14ac:dyDescent="0.2">
      <c r="A4490" s="136" t="s">
        <v>12866</v>
      </c>
      <c r="B4490" s="147">
        <v>29069</v>
      </c>
      <c r="C4490" s="138" t="s">
        <v>12893</v>
      </c>
      <c r="D4490" s="138" t="s">
        <v>12893</v>
      </c>
      <c r="E4490" s="137" t="s">
        <v>8366</v>
      </c>
      <c r="F4490" s="139"/>
      <c r="G4490" s="136">
        <v>117254400</v>
      </c>
      <c r="H4490" s="136">
        <v>1</v>
      </c>
      <c r="J4490" s="136" t="s">
        <v>8456</v>
      </c>
      <c r="L4490" s="136" t="s">
        <v>12941</v>
      </c>
      <c r="M4490" s="136" t="s">
        <v>8367</v>
      </c>
      <c r="N4490" s="136" t="s">
        <v>12893</v>
      </c>
      <c r="R4490" s="136" t="s">
        <v>12892</v>
      </c>
      <c r="S4490" s="136" t="s">
        <v>8367</v>
      </c>
      <c r="T4490" s="136" t="s">
        <v>12893</v>
      </c>
    </row>
    <row r="4491" spans="1:20" s="136" customFormat="1" ht="13.6" x14ac:dyDescent="0.2">
      <c r="A4491" s="136" t="s">
        <v>12866</v>
      </c>
      <c r="B4491" s="147">
        <v>29070</v>
      </c>
      <c r="C4491" s="138" t="s">
        <v>12942</v>
      </c>
      <c r="D4491" s="138" t="s">
        <v>12942</v>
      </c>
      <c r="E4491" s="137" t="s">
        <v>8366</v>
      </c>
      <c r="F4491" s="139"/>
      <c r="G4491" s="136">
        <v>148798314</v>
      </c>
      <c r="H4491" s="136">
        <v>2</v>
      </c>
      <c r="J4491" s="136" t="s">
        <v>8456</v>
      </c>
      <c r="R4491" s="136" t="s">
        <v>12892</v>
      </c>
      <c r="S4491" s="136" t="s">
        <v>8367</v>
      </c>
      <c r="T4491" s="136" t="s">
        <v>12893</v>
      </c>
    </row>
    <row r="4492" spans="1:20" s="136" customFormat="1" ht="13.6" x14ac:dyDescent="0.2">
      <c r="A4492" s="136" t="s">
        <v>12866</v>
      </c>
      <c r="B4492" s="147">
        <v>29071</v>
      </c>
      <c r="C4492" s="138" t="s">
        <v>12943</v>
      </c>
      <c r="D4492" s="138" t="s">
        <v>12943</v>
      </c>
      <c r="E4492" s="137" t="s">
        <v>8366</v>
      </c>
      <c r="F4492" s="139"/>
      <c r="G4492" s="136">
        <v>14289949.999999998</v>
      </c>
      <c r="H4492" s="136">
        <v>3</v>
      </c>
      <c r="J4492" s="136" t="s">
        <v>8456</v>
      </c>
      <c r="R4492" s="136" t="s">
        <v>12874</v>
      </c>
      <c r="S4492" s="136" t="s">
        <v>8367</v>
      </c>
      <c r="T4492" s="136" t="s">
        <v>12875</v>
      </c>
    </row>
    <row r="4493" spans="1:20" s="136" customFormat="1" ht="13.6" x14ac:dyDescent="0.2">
      <c r="A4493" s="136" t="s">
        <v>12866</v>
      </c>
      <c r="B4493" s="147">
        <v>29072</v>
      </c>
      <c r="C4493" s="138" t="s">
        <v>12944</v>
      </c>
      <c r="D4493" s="138" t="s">
        <v>12944</v>
      </c>
      <c r="E4493" s="137" t="s">
        <v>8366</v>
      </c>
      <c r="F4493" s="139"/>
      <c r="G4493" s="136">
        <v>74560166</v>
      </c>
      <c r="H4493" s="136">
        <v>3</v>
      </c>
      <c r="J4493" s="136" t="s">
        <v>8367</v>
      </c>
    </row>
    <row r="4494" spans="1:20" s="136" customFormat="1" ht="13.6" x14ac:dyDescent="0.2">
      <c r="A4494" s="136" t="s">
        <v>12866</v>
      </c>
      <c r="B4494" s="147">
        <v>29073</v>
      </c>
      <c r="C4494" s="138" t="s">
        <v>12945</v>
      </c>
      <c r="D4494" s="138" t="s">
        <v>12945</v>
      </c>
      <c r="E4494" s="137" t="s">
        <v>8366</v>
      </c>
      <c r="F4494" s="139"/>
      <c r="G4494" s="136">
        <v>57655604.999999993</v>
      </c>
      <c r="H4494" s="136">
        <v>3</v>
      </c>
      <c r="J4494" s="136" t="s">
        <v>8367</v>
      </c>
      <c r="R4494" s="136" t="s">
        <v>12892</v>
      </c>
      <c r="S4494" s="136" t="s">
        <v>8367</v>
      </c>
      <c r="T4494" s="136" t="s">
        <v>12893</v>
      </c>
    </row>
    <row r="4495" spans="1:20" s="136" customFormat="1" ht="13.6" x14ac:dyDescent="0.2">
      <c r="A4495" s="136" t="s">
        <v>12866</v>
      </c>
      <c r="B4495" s="147">
        <v>29074</v>
      </c>
      <c r="C4495" s="138" t="s">
        <v>12946</v>
      </c>
      <c r="D4495" s="138" t="s">
        <v>12946</v>
      </c>
      <c r="E4495" s="137" t="s">
        <v>8366</v>
      </c>
      <c r="F4495" s="139"/>
      <c r="G4495" s="136">
        <v>45455310</v>
      </c>
      <c r="H4495" s="136">
        <v>3</v>
      </c>
      <c r="J4495" s="136" t="s">
        <v>8367</v>
      </c>
    </row>
    <row r="4496" spans="1:20" s="136" customFormat="1" ht="13.6" x14ac:dyDescent="0.2">
      <c r="A4496" s="136" t="s">
        <v>12866</v>
      </c>
      <c r="B4496" s="147">
        <v>29075</v>
      </c>
      <c r="C4496" s="138" t="s">
        <v>12947</v>
      </c>
      <c r="D4496" s="138" t="s">
        <v>12947</v>
      </c>
      <c r="E4496" s="137" t="s">
        <v>8366</v>
      </c>
      <c r="F4496" s="139"/>
      <c r="G4496" s="136">
        <v>85124109.000000015</v>
      </c>
      <c r="H4496" s="136">
        <v>2</v>
      </c>
      <c r="J4496" s="136" t="s">
        <v>8456</v>
      </c>
    </row>
    <row r="4497" spans="1:20" s="136" customFormat="1" ht="13.6" x14ac:dyDescent="0.2">
      <c r="A4497" s="136" t="s">
        <v>12866</v>
      </c>
      <c r="B4497" s="147">
        <v>29076</v>
      </c>
      <c r="C4497" s="138" t="s">
        <v>12948</v>
      </c>
      <c r="D4497" s="138" t="s">
        <v>12948</v>
      </c>
      <c r="E4497" s="137" t="s">
        <v>8366</v>
      </c>
      <c r="F4497" s="139"/>
      <c r="G4497" s="136">
        <v>85612900.000000015</v>
      </c>
      <c r="H4497" s="136">
        <v>3</v>
      </c>
      <c r="J4497" s="136" t="s">
        <v>8456</v>
      </c>
      <c r="R4497" s="136" t="s">
        <v>12892</v>
      </c>
      <c r="S4497" s="136" t="s">
        <v>8367</v>
      </c>
      <c r="T4497" s="136" t="s">
        <v>12893</v>
      </c>
    </row>
    <row r="4498" spans="1:20" s="136" customFormat="1" ht="13.6" x14ac:dyDescent="0.2">
      <c r="A4498" s="136" t="s">
        <v>12866</v>
      </c>
      <c r="B4498" s="147">
        <v>29077</v>
      </c>
      <c r="C4498" s="138" t="s">
        <v>12949</v>
      </c>
      <c r="D4498" s="138" t="s">
        <v>12949</v>
      </c>
      <c r="E4498" s="137" t="s">
        <v>8366</v>
      </c>
      <c r="F4498" s="139"/>
      <c r="G4498" s="136">
        <v>44449000</v>
      </c>
      <c r="H4498" s="136">
        <v>3</v>
      </c>
      <c r="J4498" s="136" t="s">
        <v>8367</v>
      </c>
    </row>
    <row r="4499" spans="1:20" s="136" customFormat="1" ht="13.6" x14ac:dyDescent="0.2">
      <c r="A4499" s="136" t="s">
        <v>12866</v>
      </c>
      <c r="B4499" s="147">
        <v>29079</v>
      </c>
      <c r="C4499" s="138" t="s">
        <v>12950</v>
      </c>
      <c r="D4499" s="138" t="s">
        <v>12950</v>
      </c>
      <c r="E4499" s="137" t="s">
        <v>8366</v>
      </c>
      <c r="F4499" s="139"/>
      <c r="G4499" s="136">
        <v>58704900</v>
      </c>
      <c r="H4499" s="136">
        <v>3</v>
      </c>
      <c r="J4499" s="136" t="s">
        <v>8367</v>
      </c>
    </row>
    <row r="4500" spans="1:20" s="136" customFormat="1" ht="13.6" x14ac:dyDescent="0.2">
      <c r="A4500" s="136" t="s">
        <v>12866</v>
      </c>
      <c r="B4500" s="147">
        <v>29080</v>
      </c>
      <c r="C4500" s="138" t="s">
        <v>12951</v>
      </c>
      <c r="D4500" s="138" t="s">
        <v>12951</v>
      </c>
      <c r="E4500" s="137" t="s">
        <v>8366</v>
      </c>
      <c r="F4500" s="139"/>
      <c r="G4500" s="136">
        <v>63611207.000000007</v>
      </c>
      <c r="H4500" s="136">
        <v>2</v>
      </c>
      <c r="J4500" s="136" t="s">
        <v>8367</v>
      </c>
      <c r="R4500" s="136" t="s">
        <v>12874</v>
      </c>
      <c r="S4500" s="136" t="s">
        <v>8367</v>
      </c>
      <c r="T4500" s="136" t="s">
        <v>12875</v>
      </c>
    </row>
    <row r="4501" spans="1:20" s="136" customFormat="1" ht="13.6" x14ac:dyDescent="0.2">
      <c r="A4501" s="136" t="s">
        <v>12866</v>
      </c>
      <c r="B4501" s="147">
        <v>29081</v>
      </c>
      <c r="C4501" s="138" t="s">
        <v>12952</v>
      </c>
      <c r="D4501" s="138" t="s">
        <v>12952</v>
      </c>
      <c r="E4501" s="137" t="s">
        <v>8366</v>
      </c>
      <c r="F4501" s="139"/>
      <c r="G4501" s="136">
        <v>24384717</v>
      </c>
      <c r="H4501" s="136">
        <v>3</v>
      </c>
      <c r="J4501" s="136" t="s">
        <v>8367</v>
      </c>
    </row>
    <row r="4502" spans="1:20" s="136" customFormat="1" ht="13.6" x14ac:dyDescent="0.2">
      <c r="A4502" s="136" t="s">
        <v>12866</v>
      </c>
      <c r="B4502" s="147">
        <v>29082</v>
      </c>
      <c r="C4502" s="138" t="s">
        <v>12953</v>
      </c>
      <c r="D4502" s="138" t="s">
        <v>12953</v>
      </c>
      <c r="E4502" s="137" t="s">
        <v>8366</v>
      </c>
      <c r="F4502" s="139"/>
      <c r="G4502" s="136">
        <v>28476417</v>
      </c>
      <c r="H4502" s="136">
        <v>2</v>
      </c>
      <c r="J4502" s="136" t="s">
        <v>8456</v>
      </c>
      <c r="R4502" s="136" t="s">
        <v>12874</v>
      </c>
      <c r="S4502" s="136" t="s">
        <v>8367</v>
      </c>
      <c r="T4502" s="136" t="s">
        <v>12875</v>
      </c>
    </row>
    <row r="4503" spans="1:20" s="136" customFormat="1" ht="13.6" x14ac:dyDescent="0.2">
      <c r="A4503" s="136" t="s">
        <v>12866</v>
      </c>
      <c r="B4503" s="147">
        <v>29083</v>
      </c>
      <c r="C4503" s="138" t="s">
        <v>12954</v>
      </c>
      <c r="D4503" s="138" t="s">
        <v>12954</v>
      </c>
      <c r="E4503" s="137" t="s">
        <v>8366</v>
      </c>
      <c r="F4503" s="139"/>
      <c r="G4503" s="136">
        <v>39984578</v>
      </c>
      <c r="H4503" s="136">
        <v>3</v>
      </c>
      <c r="J4503" s="136" t="s">
        <v>8367</v>
      </c>
    </row>
    <row r="4504" spans="1:20" s="136" customFormat="1" ht="13.6" x14ac:dyDescent="0.2">
      <c r="A4504" s="136" t="s">
        <v>12866</v>
      </c>
      <c r="B4504" s="147">
        <v>29084</v>
      </c>
      <c r="C4504" s="138" t="s">
        <v>12955</v>
      </c>
      <c r="D4504" s="138" t="s">
        <v>12955</v>
      </c>
      <c r="E4504" s="137" t="s">
        <v>8366</v>
      </c>
      <c r="F4504" s="139"/>
      <c r="G4504" s="136">
        <v>397622500</v>
      </c>
      <c r="H4504" s="136">
        <v>2</v>
      </c>
      <c r="J4504" s="136" t="s">
        <v>8367</v>
      </c>
    </row>
    <row r="4505" spans="1:20" s="136" customFormat="1" ht="13.6" x14ac:dyDescent="0.2">
      <c r="A4505" s="136" t="s">
        <v>12866</v>
      </c>
      <c r="B4505" s="147">
        <v>29085</v>
      </c>
      <c r="C4505" s="138" t="s">
        <v>12956</v>
      </c>
      <c r="D4505" s="138" t="s">
        <v>12956</v>
      </c>
      <c r="E4505" s="137" t="s">
        <v>8366</v>
      </c>
      <c r="F4505" s="139"/>
      <c r="G4505" s="136">
        <v>10286015</v>
      </c>
      <c r="H4505" s="136">
        <v>3</v>
      </c>
      <c r="J4505" s="136" t="s">
        <v>8367</v>
      </c>
    </row>
    <row r="4506" spans="1:20" s="136" customFormat="1" ht="13.6" x14ac:dyDescent="0.2">
      <c r="A4506" s="136" t="s">
        <v>12866</v>
      </c>
      <c r="B4506" s="147">
        <v>29086</v>
      </c>
      <c r="C4506" s="138" t="s">
        <v>12957</v>
      </c>
      <c r="D4506" s="138" t="s">
        <v>12957</v>
      </c>
      <c r="E4506" s="137" t="s">
        <v>8366</v>
      </c>
      <c r="F4506" s="139"/>
      <c r="G4506" s="136">
        <v>18298061</v>
      </c>
      <c r="H4506" s="136">
        <v>3</v>
      </c>
      <c r="J4506" s="136" t="s">
        <v>8456</v>
      </c>
    </row>
    <row r="4507" spans="1:20" s="136" customFormat="1" ht="13.6" x14ac:dyDescent="0.2">
      <c r="A4507" s="136" t="s">
        <v>12866</v>
      </c>
      <c r="B4507" s="147">
        <v>29087</v>
      </c>
      <c r="C4507" s="138" t="s">
        <v>12958</v>
      </c>
      <c r="D4507" s="138" t="s">
        <v>12958</v>
      </c>
      <c r="E4507" s="137" t="s">
        <v>8366</v>
      </c>
      <c r="F4507" s="139"/>
      <c r="G4507" s="136">
        <v>31618657</v>
      </c>
      <c r="H4507" s="136">
        <v>3</v>
      </c>
      <c r="J4507" s="136" t="s">
        <v>8367</v>
      </c>
    </row>
    <row r="4508" spans="1:20" s="136" customFormat="1" ht="13.6" x14ac:dyDescent="0.2">
      <c r="A4508" s="136" t="s">
        <v>12866</v>
      </c>
      <c r="B4508" s="147">
        <v>29088</v>
      </c>
      <c r="C4508" s="138" t="s">
        <v>12959</v>
      </c>
      <c r="D4508" s="138" t="s">
        <v>12959</v>
      </c>
      <c r="E4508" s="137" t="s">
        <v>8366</v>
      </c>
      <c r="F4508" s="139"/>
      <c r="G4508" s="136">
        <v>85592273</v>
      </c>
      <c r="H4508" s="136">
        <v>3</v>
      </c>
      <c r="J4508" s="136" t="s">
        <v>8367</v>
      </c>
    </row>
    <row r="4509" spans="1:20" s="136" customFormat="1" ht="13.6" x14ac:dyDescent="0.2">
      <c r="A4509" s="136" t="s">
        <v>12866</v>
      </c>
      <c r="B4509" s="147">
        <v>29089</v>
      </c>
      <c r="C4509" s="138" t="s">
        <v>12960</v>
      </c>
      <c r="D4509" s="138" t="s">
        <v>12960</v>
      </c>
      <c r="E4509" s="137" t="s">
        <v>8366</v>
      </c>
      <c r="F4509" s="139"/>
      <c r="G4509" s="136">
        <v>142951072</v>
      </c>
      <c r="H4509" s="136">
        <v>3</v>
      </c>
      <c r="J4509" s="136" t="s">
        <v>8367</v>
      </c>
    </row>
    <row r="4510" spans="1:20" s="136" customFormat="1" ht="13.6" x14ac:dyDescent="0.2">
      <c r="A4510" s="136" t="s">
        <v>12866</v>
      </c>
      <c r="B4510" s="147">
        <v>29090</v>
      </c>
      <c r="C4510" s="138" t="s">
        <v>12961</v>
      </c>
      <c r="D4510" s="138" t="s">
        <v>12961</v>
      </c>
      <c r="E4510" s="137" t="s">
        <v>8366</v>
      </c>
      <c r="F4510" s="139"/>
      <c r="G4510" s="136">
        <v>94436263</v>
      </c>
      <c r="H4510" s="136">
        <v>3</v>
      </c>
      <c r="J4510" s="136" t="s">
        <v>8367</v>
      </c>
    </row>
    <row r="4511" spans="1:20" s="136" customFormat="1" ht="13.6" x14ac:dyDescent="0.2">
      <c r="A4511" s="136" t="s">
        <v>12866</v>
      </c>
      <c r="B4511" s="147">
        <v>29091</v>
      </c>
      <c r="C4511" s="138" t="s">
        <v>12962</v>
      </c>
      <c r="D4511" s="138" t="s">
        <v>12962</v>
      </c>
      <c r="E4511" s="137" t="s">
        <v>8366</v>
      </c>
      <c r="F4511" s="139"/>
      <c r="G4511" s="136">
        <v>50053360</v>
      </c>
      <c r="H4511" s="136">
        <v>2</v>
      </c>
      <c r="J4511" s="136" t="s">
        <v>8456</v>
      </c>
    </row>
    <row r="4512" spans="1:20" s="136" customFormat="1" ht="13.6" x14ac:dyDescent="0.2">
      <c r="A4512" s="136" t="s">
        <v>12866</v>
      </c>
      <c r="B4512" s="147">
        <v>29092</v>
      </c>
      <c r="C4512" s="138" t="s">
        <v>12963</v>
      </c>
      <c r="D4512" s="138" t="s">
        <v>12963</v>
      </c>
      <c r="E4512" s="137" t="s">
        <v>8366</v>
      </c>
      <c r="F4512" s="139"/>
      <c r="G4512" s="136">
        <v>9207690</v>
      </c>
      <c r="H4512" s="136">
        <v>3</v>
      </c>
      <c r="J4512" s="136" t="s">
        <v>8456</v>
      </c>
      <c r="R4512" s="136" t="s">
        <v>12874</v>
      </c>
      <c r="S4512" s="136" t="s">
        <v>8367</v>
      </c>
      <c r="T4512" s="136" t="s">
        <v>12875</v>
      </c>
    </row>
    <row r="4513" spans="1:20" s="136" customFormat="1" ht="13.6" x14ac:dyDescent="0.2">
      <c r="A4513" s="136" t="s">
        <v>12866</v>
      </c>
      <c r="B4513" s="147">
        <v>29093</v>
      </c>
      <c r="C4513" s="138" t="s">
        <v>12964</v>
      </c>
      <c r="D4513" s="138" t="s">
        <v>12964</v>
      </c>
      <c r="E4513" s="137" t="s">
        <v>8366</v>
      </c>
      <c r="F4513" s="139"/>
      <c r="G4513" s="136">
        <v>21173335</v>
      </c>
      <c r="H4513" s="136">
        <v>3</v>
      </c>
      <c r="J4513" s="136" t="s">
        <v>8367</v>
      </c>
    </row>
    <row r="4514" spans="1:20" s="136" customFormat="1" ht="13.6" x14ac:dyDescent="0.2">
      <c r="A4514" s="136" t="s">
        <v>12866</v>
      </c>
      <c r="B4514" s="147">
        <v>29094</v>
      </c>
      <c r="C4514" s="138" t="s">
        <v>12965</v>
      </c>
      <c r="D4514" s="138" t="s">
        <v>12965</v>
      </c>
      <c r="E4514" s="137" t="s">
        <v>8366</v>
      </c>
      <c r="F4514" s="139"/>
      <c r="G4514" s="136">
        <v>157881606</v>
      </c>
      <c r="H4514" s="136">
        <v>2</v>
      </c>
      <c r="J4514" s="136" t="s">
        <v>8456</v>
      </c>
    </row>
    <row r="4515" spans="1:20" s="136" customFormat="1" ht="13.6" x14ac:dyDescent="0.2">
      <c r="A4515" s="136" t="s">
        <v>12866</v>
      </c>
      <c r="B4515" s="147">
        <v>29095</v>
      </c>
      <c r="C4515" s="138" t="s">
        <v>12966</v>
      </c>
      <c r="D4515" s="138" t="s">
        <v>12966</v>
      </c>
      <c r="E4515" s="137" t="s">
        <v>8366</v>
      </c>
      <c r="F4515" s="139"/>
      <c r="G4515" s="136">
        <v>70530600</v>
      </c>
      <c r="H4515" s="136">
        <v>3</v>
      </c>
      <c r="J4515" s="136" t="s">
        <v>8367</v>
      </c>
    </row>
    <row r="4516" spans="1:20" s="136" customFormat="1" ht="13.6" x14ac:dyDescent="0.2">
      <c r="A4516" s="136" t="s">
        <v>12866</v>
      </c>
      <c r="B4516" s="147">
        <v>29096</v>
      </c>
      <c r="C4516" s="138" t="s">
        <v>12967</v>
      </c>
      <c r="D4516" s="138" t="s">
        <v>12967</v>
      </c>
      <c r="E4516" s="137" t="s">
        <v>8366</v>
      </c>
      <c r="F4516" s="139"/>
      <c r="G4516" s="136">
        <v>43960700</v>
      </c>
      <c r="H4516" s="136">
        <v>3</v>
      </c>
      <c r="J4516" s="136" t="s">
        <v>8367</v>
      </c>
    </row>
    <row r="4517" spans="1:20" s="136" customFormat="1" ht="13.6" x14ac:dyDescent="0.2">
      <c r="A4517" s="136" t="s">
        <v>12866</v>
      </c>
      <c r="B4517" s="147">
        <v>29097</v>
      </c>
      <c r="C4517" s="138" t="s">
        <v>12968</v>
      </c>
      <c r="D4517" s="138" t="s">
        <v>12968</v>
      </c>
      <c r="E4517" s="137" t="s">
        <v>8366</v>
      </c>
      <c r="F4517" s="139"/>
      <c r="G4517" s="136">
        <v>59166929</v>
      </c>
      <c r="H4517" s="136">
        <v>3</v>
      </c>
      <c r="J4517" s="136" t="s">
        <v>8367</v>
      </c>
    </row>
    <row r="4518" spans="1:20" s="136" customFormat="1" ht="13.6" x14ac:dyDescent="0.2">
      <c r="A4518" s="136" t="s">
        <v>12866</v>
      </c>
      <c r="B4518" s="147">
        <v>29098</v>
      </c>
      <c r="C4518" s="138" t="s">
        <v>12969</v>
      </c>
      <c r="D4518" s="138" t="s">
        <v>12969</v>
      </c>
      <c r="E4518" s="137" t="s">
        <v>8366</v>
      </c>
      <c r="F4518" s="139"/>
      <c r="G4518" s="136">
        <v>22123316</v>
      </c>
      <c r="H4518" s="136">
        <v>3</v>
      </c>
      <c r="J4518" s="136" t="s">
        <v>8367</v>
      </c>
    </row>
    <row r="4519" spans="1:20" s="136" customFormat="1" ht="13.6" x14ac:dyDescent="0.2">
      <c r="A4519" s="136" t="s">
        <v>12866</v>
      </c>
      <c r="B4519" s="147">
        <v>29099</v>
      </c>
      <c r="C4519" s="138" t="s">
        <v>12970</v>
      </c>
      <c r="D4519" s="138" t="s">
        <v>12970</v>
      </c>
      <c r="E4519" s="137" t="s">
        <v>8366</v>
      </c>
      <c r="F4519" s="139"/>
      <c r="G4519" s="136">
        <v>27219562</v>
      </c>
      <c r="H4519" s="136">
        <v>3</v>
      </c>
      <c r="J4519" s="136" t="s">
        <v>8367</v>
      </c>
    </row>
    <row r="4520" spans="1:20" s="136" customFormat="1" ht="13.6" x14ac:dyDescent="0.2">
      <c r="A4520" s="136" t="s">
        <v>12866</v>
      </c>
      <c r="B4520" s="147">
        <v>29100</v>
      </c>
      <c r="C4520" s="138" t="s">
        <v>12971</v>
      </c>
      <c r="D4520" s="138" t="s">
        <v>12971</v>
      </c>
      <c r="E4520" s="137" t="s">
        <v>8366</v>
      </c>
      <c r="F4520" s="139"/>
      <c r="G4520" s="136">
        <v>55152810</v>
      </c>
      <c r="H4520" s="136">
        <v>3</v>
      </c>
      <c r="J4520" s="136" t="s">
        <v>8367</v>
      </c>
    </row>
    <row r="4521" spans="1:20" s="136" customFormat="1" ht="13.6" x14ac:dyDescent="0.2">
      <c r="A4521" s="136" t="s">
        <v>12866</v>
      </c>
      <c r="B4521" s="147">
        <v>29901</v>
      </c>
      <c r="C4521" s="138" t="s">
        <v>12972</v>
      </c>
      <c r="D4521" s="138" t="s">
        <v>12972</v>
      </c>
      <c r="E4521" s="137" t="s">
        <v>8366</v>
      </c>
      <c r="F4521" s="139"/>
      <c r="G4521" s="136">
        <v>19904716</v>
      </c>
      <c r="H4521" s="136">
        <v>1</v>
      </c>
      <c r="J4521" s="136" t="s">
        <v>8456</v>
      </c>
      <c r="L4521" s="136" t="s">
        <v>12973</v>
      </c>
      <c r="M4521" s="136" t="s">
        <v>8367</v>
      </c>
      <c r="N4521" s="138" t="s">
        <v>12972</v>
      </c>
      <c r="R4521" s="136" t="s">
        <v>12874</v>
      </c>
      <c r="S4521" s="136" t="s">
        <v>8367</v>
      </c>
      <c r="T4521" s="136" t="s">
        <v>12875</v>
      </c>
    </row>
    <row r="4522" spans="1:20" s="136" customFormat="1" ht="13.6" x14ac:dyDescent="0.2">
      <c r="A4522" s="136" t="s">
        <v>12866</v>
      </c>
      <c r="B4522" s="147">
        <v>29902</v>
      </c>
      <c r="C4522" s="138" t="s">
        <v>12974</v>
      </c>
      <c r="D4522" s="138" t="s">
        <v>12974</v>
      </c>
      <c r="E4522" s="137" t="s">
        <v>8366</v>
      </c>
      <c r="F4522" s="139"/>
      <c r="G4522" s="136">
        <v>67369988</v>
      </c>
      <c r="H4522" s="136">
        <v>3</v>
      </c>
      <c r="J4522" s="136" t="s">
        <v>8367</v>
      </c>
      <c r="R4522" s="136" t="s">
        <v>12874</v>
      </c>
      <c r="S4522" s="136" t="s">
        <v>8367</v>
      </c>
      <c r="T4522" s="136" t="s">
        <v>12875</v>
      </c>
    </row>
    <row r="4523" spans="1:20" s="136" customFormat="1" ht="13.6" x14ac:dyDescent="0.2">
      <c r="A4523" s="136" t="s">
        <v>12866</v>
      </c>
      <c r="B4523" s="147">
        <v>29903</v>
      </c>
      <c r="C4523" s="137" t="s">
        <v>12975</v>
      </c>
      <c r="D4523" s="137" t="s">
        <v>12975</v>
      </c>
      <c r="E4523" s="137" t="s">
        <v>8366</v>
      </c>
      <c r="F4523" s="139"/>
      <c r="G4523" s="136">
        <v>54492299.999999993</v>
      </c>
      <c r="H4523" s="136">
        <v>3</v>
      </c>
      <c r="J4523" s="136" t="s">
        <v>8367</v>
      </c>
    </row>
    <row r="4524" spans="1:20" s="136" customFormat="1" ht="13.6" x14ac:dyDescent="0.2">
      <c r="A4524" s="136" t="s">
        <v>12866</v>
      </c>
      <c r="B4524" s="147">
        <v>29904</v>
      </c>
      <c r="C4524" s="138" t="s">
        <v>12976</v>
      </c>
      <c r="D4524" s="138" t="s">
        <v>12976</v>
      </c>
      <c r="E4524" s="137" t="s">
        <v>8366</v>
      </c>
      <c r="F4524" s="139"/>
      <c r="G4524" s="136">
        <v>29194400</v>
      </c>
      <c r="H4524" s="136">
        <v>3</v>
      </c>
      <c r="J4524" s="136" t="s">
        <v>8367</v>
      </c>
    </row>
    <row r="4525" spans="1:20" s="136" customFormat="1" ht="13.6" x14ac:dyDescent="0.2">
      <c r="A4525" s="136" t="s">
        <v>12977</v>
      </c>
      <c r="B4525" s="147">
        <v>30001</v>
      </c>
      <c r="C4525" s="138" t="s">
        <v>12978</v>
      </c>
      <c r="D4525" s="138" t="s">
        <v>12978</v>
      </c>
      <c r="E4525" s="137" t="s">
        <v>8366</v>
      </c>
      <c r="F4525" s="139"/>
      <c r="G4525" s="136">
        <v>235615152.00000003</v>
      </c>
      <c r="H4525" s="136">
        <v>3</v>
      </c>
      <c r="J4525" s="136" t="s">
        <v>8367</v>
      </c>
    </row>
    <row r="4526" spans="1:20" s="136" customFormat="1" ht="13.6" x14ac:dyDescent="0.2">
      <c r="A4526" s="136" t="s">
        <v>12977</v>
      </c>
      <c r="B4526" s="147">
        <v>30002</v>
      </c>
      <c r="C4526" s="138" t="s">
        <v>12979</v>
      </c>
      <c r="D4526" s="138" t="s">
        <v>12979</v>
      </c>
      <c r="E4526" s="137" t="s">
        <v>8366</v>
      </c>
      <c r="F4526" s="139"/>
      <c r="G4526" s="136">
        <v>114938178</v>
      </c>
      <c r="H4526" s="136">
        <v>2</v>
      </c>
      <c r="J4526" s="136" t="s">
        <v>8367</v>
      </c>
    </row>
    <row r="4527" spans="1:20" s="136" customFormat="1" ht="13.6" x14ac:dyDescent="0.2">
      <c r="A4527" s="136" t="s">
        <v>12977</v>
      </c>
      <c r="B4527" s="147">
        <v>30003</v>
      </c>
      <c r="C4527" s="138" t="s">
        <v>12980</v>
      </c>
      <c r="D4527" s="138" t="s">
        <v>12980</v>
      </c>
      <c r="E4527" s="137" t="s">
        <v>8366</v>
      </c>
      <c r="F4527" s="139"/>
      <c r="G4527" s="136">
        <v>251766403</v>
      </c>
      <c r="H4527" s="136">
        <v>2</v>
      </c>
      <c r="J4527" s="136" t="s">
        <v>8456</v>
      </c>
    </row>
    <row r="4528" spans="1:20" s="136" customFormat="1" ht="13.6" x14ac:dyDescent="0.2">
      <c r="A4528" s="136" t="s">
        <v>12977</v>
      </c>
      <c r="B4528" s="147">
        <v>30004</v>
      </c>
      <c r="C4528" s="138" t="s">
        <v>12981</v>
      </c>
      <c r="D4528" s="138" t="s">
        <v>12981</v>
      </c>
      <c r="E4528" s="137" t="s">
        <v>8366</v>
      </c>
      <c r="F4528" s="139"/>
      <c r="G4528" s="136">
        <v>17018917</v>
      </c>
      <c r="H4528" s="136">
        <v>3</v>
      </c>
      <c r="J4528" s="136" t="s">
        <v>8367</v>
      </c>
    </row>
    <row r="4529" spans="1:20" s="136" customFormat="1" ht="13.6" x14ac:dyDescent="0.2">
      <c r="A4529" s="136" t="s">
        <v>12977</v>
      </c>
      <c r="B4529" s="147">
        <v>30005</v>
      </c>
      <c r="C4529" s="138" t="s">
        <v>12982</v>
      </c>
      <c r="D4529" s="138" t="s">
        <v>12982</v>
      </c>
      <c r="E4529" s="137" t="s">
        <v>8366</v>
      </c>
      <c r="F4529" s="139"/>
      <c r="G4529" s="136">
        <v>16244322</v>
      </c>
      <c r="H4529" s="136">
        <v>2</v>
      </c>
      <c r="J4529" s="136" t="s">
        <v>8367</v>
      </c>
      <c r="R4529" s="136" t="s">
        <v>12983</v>
      </c>
      <c r="S4529" s="136" t="s">
        <v>8367</v>
      </c>
      <c r="T4529" s="136" t="s">
        <v>12984</v>
      </c>
    </row>
    <row r="4530" spans="1:20" s="136" customFormat="1" ht="13.6" x14ac:dyDescent="0.2">
      <c r="A4530" s="136" t="s">
        <v>12977</v>
      </c>
      <c r="B4530" s="147">
        <v>30006</v>
      </c>
      <c r="C4530" s="138" t="s">
        <v>12985</v>
      </c>
      <c r="D4530" s="138" t="s">
        <v>12985</v>
      </c>
      <c r="E4530" s="137" t="s">
        <v>8366</v>
      </c>
      <c r="F4530" s="139"/>
      <c r="G4530" s="136">
        <v>49738994</v>
      </c>
      <c r="H4530" s="136">
        <v>3</v>
      </c>
      <c r="J4530" s="136" t="s">
        <v>8367</v>
      </c>
    </row>
    <row r="4531" spans="1:20" s="136" customFormat="1" ht="13.6" x14ac:dyDescent="0.2">
      <c r="A4531" s="136" t="s">
        <v>12977</v>
      </c>
      <c r="B4531" s="147">
        <v>30007</v>
      </c>
      <c r="C4531" s="138" t="s">
        <v>12986</v>
      </c>
      <c r="D4531" s="138" t="s">
        <v>12986</v>
      </c>
      <c r="E4531" s="137" t="s">
        <v>8366</v>
      </c>
      <c r="F4531" s="139"/>
      <c r="G4531" s="136">
        <v>23740875</v>
      </c>
      <c r="H4531" s="136">
        <v>2</v>
      </c>
      <c r="J4531" s="136" t="s">
        <v>8367</v>
      </c>
      <c r="R4531" s="136" t="s">
        <v>12983</v>
      </c>
      <c r="S4531" s="136" t="s">
        <v>8367</v>
      </c>
      <c r="T4531" s="136" t="s">
        <v>12984</v>
      </c>
    </row>
    <row r="4532" spans="1:20" s="136" customFormat="1" ht="13.6" x14ac:dyDescent="0.2">
      <c r="A4532" s="136" t="s">
        <v>12977</v>
      </c>
      <c r="B4532" s="147">
        <v>30008</v>
      </c>
      <c r="C4532" s="138" t="s">
        <v>12987</v>
      </c>
      <c r="D4532" s="138" t="s">
        <v>12987</v>
      </c>
      <c r="E4532" s="137" t="s">
        <v>8366</v>
      </c>
      <c r="F4532" s="139"/>
      <c r="G4532" s="136">
        <v>311548093</v>
      </c>
      <c r="H4532" s="136">
        <v>2</v>
      </c>
      <c r="J4532" s="136" t="s">
        <v>8367</v>
      </c>
    </row>
    <row r="4533" spans="1:20" s="136" customFormat="1" ht="13.6" x14ac:dyDescent="0.2">
      <c r="A4533" s="136" t="s">
        <v>12977</v>
      </c>
      <c r="B4533" s="147">
        <v>30009</v>
      </c>
      <c r="C4533" s="138" t="s">
        <v>12988</v>
      </c>
      <c r="D4533" s="138" t="s">
        <v>12988</v>
      </c>
      <c r="E4533" s="137" t="s">
        <v>8366</v>
      </c>
      <c r="F4533" s="139"/>
      <c r="G4533" s="136">
        <v>16395420</v>
      </c>
      <c r="H4533" s="136">
        <v>2</v>
      </c>
      <c r="J4533" s="136" t="s">
        <v>8367</v>
      </c>
    </row>
    <row r="4534" spans="1:20" s="136" customFormat="1" ht="13.6" x14ac:dyDescent="0.2">
      <c r="A4534" s="136" t="s">
        <v>12977</v>
      </c>
      <c r="B4534" s="147">
        <v>30010</v>
      </c>
      <c r="C4534" s="138" t="s">
        <v>12989</v>
      </c>
      <c r="D4534" s="138" t="s">
        <v>12989</v>
      </c>
      <c r="E4534" s="137" t="s">
        <v>8366</v>
      </c>
      <c r="F4534" s="139"/>
      <c r="G4534" s="136">
        <v>10058585</v>
      </c>
      <c r="H4534" s="136">
        <v>2</v>
      </c>
      <c r="J4534" s="136" t="s">
        <v>8367</v>
      </c>
      <c r="R4534" s="136" t="s">
        <v>12983</v>
      </c>
      <c r="S4534" s="136" t="s">
        <v>8367</v>
      </c>
      <c r="T4534" s="136" t="s">
        <v>12984</v>
      </c>
    </row>
    <row r="4535" spans="1:20" s="136" customFormat="1" ht="13.6" x14ac:dyDescent="0.2">
      <c r="A4535" s="136" t="s">
        <v>12977</v>
      </c>
      <c r="B4535" s="147">
        <v>30011</v>
      </c>
      <c r="C4535" s="138" t="s">
        <v>12990</v>
      </c>
      <c r="D4535" s="138" t="s">
        <v>12990</v>
      </c>
      <c r="E4535" s="137" t="s">
        <v>8366</v>
      </c>
      <c r="F4535" s="139"/>
      <c r="G4535" s="136">
        <v>87318601.999999985</v>
      </c>
      <c r="H4535" s="136">
        <v>2</v>
      </c>
      <c r="J4535" s="136" t="s">
        <v>8367</v>
      </c>
    </row>
    <row r="4536" spans="1:20" s="136" customFormat="1" ht="13.6" x14ac:dyDescent="0.2">
      <c r="A4536" s="136" t="s">
        <v>12977</v>
      </c>
      <c r="B4536" s="147">
        <v>30012</v>
      </c>
      <c r="C4536" s="138" t="s">
        <v>12991</v>
      </c>
      <c r="D4536" s="138" t="s">
        <v>12991</v>
      </c>
      <c r="E4536" s="137" t="s">
        <v>8366</v>
      </c>
      <c r="F4536" s="139"/>
      <c r="G4536" s="136">
        <v>82168953</v>
      </c>
      <c r="H4536" s="136">
        <v>2</v>
      </c>
      <c r="J4536" s="136" t="s">
        <v>8367</v>
      </c>
    </row>
    <row r="4537" spans="1:20" s="136" customFormat="1" ht="13.6" x14ac:dyDescent="0.2">
      <c r="A4537" s="136" t="s">
        <v>12977</v>
      </c>
      <c r="B4537" s="147">
        <v>30013</v>
      </c>
      <c r="C4537" s="138" t="s">
        <v>12992</v>
      </c>
      <c r="D4537" s="138" t="s">
        <v>12992</v>
      </c>
      <c r="E4537" s="137" t="s">
        <v>8366</v>
      </c>
      <c r="F4537" s="139"/>
      <c r="G4537" s="136">
        <v>184901591</v>
      </c>
      <c r="H4537" s="136">
        <v>2</v>
      </c>
      <c r="J4537" s="136" t="s">
        <v>8367</v>
      </c>
    </row>
    <row r="4538" spans="1:20" s="136" customFormat="1" ht="13.6" x14ac:dyDescent="0.2">
      <c r="A4538" s="136" t="s">
        <v>12977</v>
      </c>
      <c r="B4538" s="147">
        <v>30014</v>
      </c>
      <c r="C4538" s="138" t="s">
        <v>12993</v>
      </c>
      <c r="D4538" s="138" t="s">
        <v>12993</v>
      </c>
      <c r="E4538" s="137" t="s">
        <v>8366</v>
      </c>
      <c r="F4538" s="139"/>
      <c r="G4538" s="136">
        <v>47287822</v>
      </c>
      <c r="H4538" s="136">
        <v>3</v>
      </c>
      <c r="J4538" s="136" t="s">
        <v>8367</v>
      </c>
    </row>
    <row r="4539" spans="1:20" s="136" customFormat="1" ht="13.6" x14ac:dyDescent="0.2">
      <c r="A4539" s="136" t="s">
        <v>12977</v>
      </c>
      <c r="B4539" s="147">
        <v>30015</v>
      </c>
      <c r="C4539" s="138" t="s">
        <v>12994</v>
      </c>
      <c r="D4539" s="138" t="s">
        <v>12994</v>
      </c>
      <c r="E4539" s="137" t="s">
        <v>8366</v>
      </c>
      <c r="F4539" s="139"/>
      <c r="G4539" s="136">
        <v>859508702</v>
      </c>
      <c r="H4539" s="136">
        <v>2</v>
      </c>
      <c r="J4539" s="136" t="s">
        <v>8367</v>
      </c>
    </row>
    <row r="4540" spans="1:20" s="136" customFormat="1" ht="13.6" x14ac:dyDescent="0.2">
      <c r="A4540" s="136" t="s">
        <v>12977</v>
      </c>
      <c r="B4540" s="147">
        <v>30016</v>
      </c>
      <c r="C4540" s="138" t="s">
        <v>12995</v>
      </c>
      <c r="D4540" s="138" t="s">
        <v>12995</v>
      </c>
      <c r="E4540" s="137" t="s">
        <v>8366</v>
      </c>
      <c r="F4540" s="139"/>
      <c r="G4540" s="136">
        <v>558079328</v>
      </c>
      <c r="H4540" s="136">
        <v>1</v>
      </c>
      <c r="J4540" s="136" t="s">
        <v>8456</v>
      </c>
      <c r="L4540" s="136" t="s">
        <v>12996</v>
      </c>
      <c r="M4540" s="136" t="s">
        <v>8367</v>
      </c>
      <c r="N4540" s="136" t="s">
        <v>12995</v>
      </c>
      <c r="R4540" s="136" t="s">
        <v>12997</v>
      </c>
      <c r="S4540" s="136" t="s">
        <v>8367</v>
      </c>
      <c r="T4540" s="136" t="s">
        <v>12995</v>
      </c>
    </row>
    <row r="4541" spans="1:20" s="136" customFormat="1" ht="13.6" x14ac:dyDescent="0.2">
      <c r="A4541" s="136" t="s">
        <v>12977</v>
      </c>
      <c r="B4541" s="147">
        <v>30017</v>
      </c>
      <c r="C4541" s="138" t="s">
        <v>12998</v>
      </c>
      <c r="D4541" s="138" t="s">
        <v>12998</v>
      </c>
      <c r="E4541" s="137" t="s">
        <v>8366</v>
      </c>
      <c r="F4541" s="139"/>
      <c r="G4541" s="136">
        <v>299289137</v>
      </c>
      <c r="H4541" s="136">
        <v>2</v>
      </c>
      <c r="J4541" s="136" t="s">
        <v>8367</v>
      </c>
    </row>
    <row r="4542" spans="1:20" s="136" customFormat="1" ht="13.6" x14ac:dyDescent="0.2">
      <c r="A4542" s="136" t="s">
        <v>12977</v>
      </c>
      <c r="B4542" s="147">
        <v>30018</v>
      </c>
      <c r="C4542" s="138" t="s">
        <v>12999</v>
      </c>
      <c r="D4542" s="138" t="s">
        <v>12999</v>
      </c>
      <c r="E4542" s="137" t="s">
        <v>8366</v>
      </c>
      <c r="F4542" s="139"/>
      <c r="G4542" s="136">
        <v>10248409</v>
      </c>
      <c r="H4542" s="136">
        <v>2</v>
      </c>
      <c r="J4542" s="136" t="s">
        <v>8367</v>
      </c>
      <c r="R4542" s="136" t="s">
        <v>12983</v>
      </c>
      <c r="S4542" s="136" t="s">
        <v>8367</v>
      </c>
      <c r="T4542" s="136" t="s">
        <v>12984</v>
      </c>
    </row>
    <row r="4543" spans="1:20" s="136" customFormat="1" ht="13.6" x14ac:dyDescent="0.2">
      <c r="A4543" s="136" t="s">
        <v>12977</v>
      </c>
      <c r="B4543" s="147">
        <v>30019</v>
      </c>
      <c r="C4543" s="138" t="s">
        <v>13000</v>
      </c>
      <c r="D4543" s="138" t="s">
        <v>13000</v>
      </c>
      <c r="E4543" s="137" t="s">
        <v>8366</v>
      </c>
      <c r="F4543" s="139"/>
      <c r="G4543" s="136">
        <v>367022384</v>
      </c>
      <c r="H4543" s="136">
        <v>2</v>
      </c>
      <c r="J4543" s="136" t="s">
        <v>8367</v>
      </c>
    </row>
    <row r="4544" spans="1:20" s="136" customFormat="1" ht="13.6" x14ac:dyDescent="0.2">
      <c r="A4544" s="136" t="s">
        <v>12977</v>
      </c>
      <c r="B4544" s="147">
        <v>30020</v>
      </c>
      <c r="C4544" s="138" t="s">
        <v>13001</v>
      </c>
      <c r="D4544" s="138" t="s">
        <v>13001</v>
      </c>
      <c r="E4544" s="137" t="s">
        <v>8366</v>
      </c>
      <c r="F4544" s="139"/>
      <c r="G4544" s="136">
        <v>149325804</v>
      </c>
      <c r="H4544" s="136">
        <v>2</v>
      </c>
      <c r="J4544" s="136" t="s">
        <v>8367</v>
      </c>
    </row>
    <row r="4545" spans="1:20" s="136" customFormat="1" ht="13.6" x14ac:dyDescent="0.2">
      <c r="A4545" s="136" t="s">
        <v>12977</v>
      </c>
      <c r="B4545" s="147">
        <v>30021</v>
      </c>
      <c r="C4545" s="138" t="s">
        <v>13002</v>
      </c>
      <c r="D4545" s="138" t="s">
        <v>13002</v>
      </c>
      <c r="E4545" s="137" t="s">
        <v>8366</v>
      </c>
      <c r="F4545" s="139"/>
      <c r="G4545" s="136">
        <v>273530000</v>
      </c>
      <c r="H4545" s="136">
        <v>2</v>
      </c>
      <c r="J4545" s="136" t="s">
        <v>8367</v>
      </c>
    </row>
    <row r="4546" spans="1:20" s="136" customFormat="1" ht="13.6" x14ac:dyDescent="0.2">
      <c r="A4546" s="136" t="s">
        <v>12977</v>
      </c>
      <c r="B4546" s="147">
        <v>30022</v>
      </c>
      <c r="C4546" s="138" t="s">
        <v>13003</v>
      </c>
      <c r="D4546" s="138" t="s">
        <v>13003</v>
      </c>
      <c r="E4546" s="137" t="s">
        <v>8366</v>
      </c>
      <c r="F4546" s="139"/>
      <c r="G4546" s="136">
        <v>968999356</v>
      </c>
      <c r="H4546" s="136">
        <v>2</v>
      </c>
      <c r="J4546" s="136" t="s">
        <v>8367</v>
      </c>
    </row>
    <row r="4547" spans="1:20" s="136" customFormat="1" ht="13.6" x14ac:dyDescent="0.2">
      <c r="A4547" s="136" t="s">
        <v>12977</v>
      </c>
      <c r="B4547" s="147">
        <v>30023</v>
      </c>
      <c r="C4547" s="138" t="s">
        <v>13004</v>
      </c>
      <c r="D4547" s="138" t="s">
        <v>13004</v>
      </c>
      <c r="E4547" s="137" t="s">
        <v>8366</v>
      </c>
      <c r="F4547" s="139"/>
      <c r="G4547" s="136">
        <v>56495550.999999993</v>
      </c>
      <c r="H4547" s="136">
        <v>3</v>
      </c>
      <c r="J4547" s="136" t="s">
        <v>8367</v>
      </c>
    </row>
    <row r="4548" spans="1:20" s="136" customFormat="1" ht="13.6" x14ac:dyDescent="0.2">
      <c r="A4548" s="136" t="s">
        <v>12977</v>
      </c>
      <c r="B4548" s="147">
        <v>30024</v>
      </c>
      <c r="C4548" s="138" t="s">
        <v>13005</v>
      </c>
      <c r="D4548" s="138" t="s">
        <v>13005</v>
      </c>
      <c r="E4548" s="137" t="s">
        <v>8366</v>
      </c>
      <c r="F4548" s="139"/>
      <c r="G4548" s="136">
        <v>1675203900.0000002</v>
      </c>
      <c r="H4548" s="136">
        <v>1</v>
      </c>
      <c r="J4548" s="136" t="s">
        <v>8456</v>
      </c>
      <c r="L4548" s="136" t="s">
        <v>13006</v>
      </c>
      <c r="M4548" s="136" t="s">
        <v>8456</v>
      </c>
      <c r="N4548" s="136" t="s">
        <v>13005</v>
      </c>
      <c r="R4548" s="136" t="s">
        <v>13007</v>
      </c>
      <c r="S4548" s="136" t="s">
        <v>8456</v>
      </c>
      <c r="T4548" s="136" t="s">
        <v>13005</v>
      </c>
    </row>
    <row r="4549" spans="1:20" s="136" customFormat="1" ht="13.6" x14ac:dyDescent="0.2">
      <c r="A4549" s="136" t="s">
        <v>12977</v>
      </c>
      <c r="B4549" s="147">
        <v>30025</v>
      </c>
      <c r="C4549" s="138" t="s">
        <v>13008</v>
      </c>
      <c r="D4549" s="138" t="s">
        <v>13008</v>
      </c>
      <c r="E4549" s="137" t="s">
        <v>8366</v>
      </c>
      <c r="F4549" s="139"/>
      <c r="G4549" s="136">
        <v>15751205</v>
      </c>
      <c r="H4549" s="136">
        <v>2</v>
      </c>
      <c r="J4549" s="136" t="s">
        <v>8367</v>
      </c>
    </row>
    <row r="4550" spans="1:20" s="136" customFormat="1" ht="13.6" x14ac:dyDescent="0.2">
      <c r="A4550" s="136" t="s">
        <v>12977</v>
      </c>
      <c r="B4550" s="147">
        <v>30026</v>
      </c>
      <c r="C4550" s="138" t="s">
        <v>13009</v>
      </c>
      <c r="D4550" s="138" t="s">
        <v>13009</v>
      </c>
      <c r="E4550" s="137" t="s">
        <v>8366</v>
      </c>
      <c r="F4550" s="139"/>
      <c r="G4550" s="136">
        <v>318867773</v>
      </c>
      <c r="H4550" s="136">
        <v>2</v>
      </c>
      <c r="J4550" s="136" t="s">
        <v>8456</v>
      </c>
    </row>
    <row r="4551" spans="1:20" s="136" customFormat="1" ht="13.6" x14ac:dyDescent="0.2">
      <c r="A4551" s="136" t="s">
        <v>12977</v>
      </c>
      <c r="B4551" s="147">
        <v>30027</v>
      </c>
      <c r="C4551" s="138" t="s">
        <v>13010</v>
      </c>
      <c r="D4551" s="138" t="s">
        <v>13010</v>
      </c>
      <c r="E4551" s="137" t="s">
        <v>8366</v>
      </c>
      <c r="F4551" s="139"/>
      <c r="G4551" s="136">
        <v>169497128</v>
      </c>
      <c r="H4551" s="136">
        <v>2</v>
      </c>
      <c r="J4551" s="136" t="s">
        <v>8367</v>
      </c>
      <c r="R4551" s="136" t="s">
        <v>12983</v>
      </c>
      <c r="S4551" s="136" t="s">
        <v>8367</v>
      </c>
      <c r="T4551" s="136" t="s">
        <v>12984</v>
      </c>
    </row>
    <row r="4552" spans="1:20" s="136" customFormat="1" ht="13.6" x14ac:dyDescent="0.2">
      <c r="A4552" s="136" t="s">
        <v>12977</v>
      </c>
      <c r="B4552" s="147">
        <v>30028</v>
      </c>
      <c r="C4552" s="138" t="s">
        <v>13011</v>
      </c>
      <c r="D4552" s="138" t="s">
        <v>13011</v>
      </c>
      <c r="E4552" s="137" t="s">
        <v>8366</v>
      </c>
      <c r="F4552" s="139"/>
      <c r="G4552" s="136">
        <v>954823345</v>
      </c>
      <c r="H4552" s="136">
        <v>2</v>
      </c>
      <c r="J4552" s="136" t="s">
        <v>8367</v>
      </c>
    </row>
    <row r="4553" spans="1:20" s="136" customFormat="1" ht="13.6" x14ac:dyDescent="0.2">
      <c r="A4553" s="136" t="s">
        <v>12977</v>
      </c>
      <c r="B4553" s="147">
        <v>30029</v>
      </c>
      <c r="C4553" s="138" t="s">
        <v>13012</v>
      </c>
      <c r="D4553" s="138" t="s">
        <v>13012</v>
      </c>
      <c r="E4553" s="137" t="s">
        <v>8366</v>
      </c>
      <c r="F4553" s="139"/>
      <c r="G4553" s="136">
        <v>634059253</v>
      </c>
      <c r="H4553" s="136">
        <v>2</v>
      </c>
      <c r="J4553" s="136" t="s">
        <v>8367</v>
      </c>
    </row>
    <row r="4554" spans="1:20" s="136" customFormat="1" ht="13.6" x14ac:dyDescent="0.2">
      <c r="A4554" s="136" t="s">
        <v>12977</v>
      </c>
      <c r="B4554" s="147">
        <v>30030</v>
      </c>
      <c r="C4554" s="138" t="s">
        <v>12984</v>
      </c>
      <c r="D4554" s="138" t="s">
        <v>12984</v>
      </c>
      <c r="E4554" s="137" t="s">
        <v>8366</v>
      </c>
      <c r="F4554" s="139"/>
      <c r="G4554" s="136">
        <v>885960000</v>
      </c>
      <c r="H4554" s="136">
        <v>1</v>
      </c>
      <c r="J4554" s="136" t="s">
        <v>8367</v>
      </c>
      <c r="L4554" s="136" t="s">
        <v>13013</v>
      </c>
      <c r="M4554" s="136" t="s">
        <v>8367</v>
      </c>
      <c r="N4554" s="136" t="s">
        <v>12984</v>
      </c>
      <c r="R4554" s="136" t="s">
        <v>12983</v>
      </c>
      <c r="S4554" s="136" t="s">
        <v>8367</v>
      </c>
      <c r="T4554" s="136" t="s">
        <v>12984</v>
      </c>
    </row>
    <row r="4555" spans="1:20" s="136" customFormat="1" ht="13.6" x14ac:dyDescent="0.2">
      <c r="A4555" s="136" t="s">
        <v>12977</v>
      </c>
      <c r="B4555" s="147">
        <v>30031</v>
      </c>
      <c r="C4555" s="138" t="s">
        <v>13014</v>
      </c>
      <c r="D4555" s="138" t="s">
        <v>13014</v>
      </c>
      <c r="E4555" s="137" t="s">
        <v>8366</v>
      </c>
      <c r="F4555" s="139"/>
      <c r="G4555" s="136">
        <v>45280281.000000007</v>
      </c>
      <c r="H4555" s="136">
        <v>3</v>
      </c>
      <c r="J4555" s="136" t="s">
        <v>8367</v>
      </c>
    </row>
    <row r="4556" spans="1:20" s="136" customFormat="1" ht="13.6" x14ac:dyDescent="0.2">
      <c r="A4556" s="136" t="s">
        <v>12977</v>
      </c>
      <c r="B4556" s="147">
        <v>30032</v>
      </c>
      <c r="C4556" s="138" t="s">
        <v>13015</v>
      </c>
      <c r="D4556" s="138" t="s">
        <v>13015</v>
      </c>
      <c r="E4556" s="137" t="s">
        <v>8366</v>
      </c>
      <c r="F4556" s="139"/>
      <c r="G4556" s="136">
        <v>29428648</v>
      </c>
      <c r="H4556" s="136">
        <v>3</v>
      </c>
      <c r="J4556" s="136" t="s">
        <v>8367</v>
      </c>
    </row>
    <row r="4557" spans="1:20" s="136" customFormat="1" ht="13.6" x14ac:dyDescent="0.2">
      <c r="A4557" s="136" t="s">
        <v>12977</v>
      </c>
      <c r="B4557" s="147">
        <v>30033</v>
      </c>
      <c r="C4557" s="138" t="s">
        <v>13016</v>
      </c>
      <c r="D4557" s="138" t="s">
        <v>13016</v>
      </c>
      <c r="E4557" s="137" t="s">
        <v>8366</v>
      </c>
      <c r="F4557" s="139"/>
      <c r="G4557" s="136">
        <v>144806897</v>
      </c>
      <c r="H4557" s="136">
        <v>2</v>
      </c>
      <c r="J4557" s="136" t="s">
        <v>8367</v>
      </c>
      <c r="R4557" s="136" t="s">
        <v>13007</v>
      </c>
      <c r="S4557" s="136" t="s">
        <v>8456</v>
      </c>
      <c r="T4557" s="136" t="s">
        <v>13005</v>
      </c>
    </row>
    <row r="4558" spans="1:20" s="136" customFormat="1" ht="13.6" x14ac:dyDescent="0.2">
      <c r="A4558" s="136" t="s">
        <v>12977</v>
      </c>
      <c r="B4558" s="147">
        <v>30034</v>
      </c>
      <c r="C4558" s="138" t="s">
        <v>13017</v>
      </c>
      <c r="D4558" s="138" t="s">
        <v>13017</v>
      </c>
      <c r="E4558" s="137" t="s">
        <v>8366</v>
      </c>
      <c r="F4558" s="139"/>
      <c r="G4558" s="136">
        <v>86673643</v>
      </c>
      <c r="H4558" s="136">
        <v>3</v>
      </c>
      <c r="J4558" s="136" t="s">
        <v>8367</v>
      </c>
    </row>
    <row r="4559" spans="1:20" s="136" customFormat="1" ht="13.6" x14ac:dyDescent="0.2">
      <c r="A4559" s="136" t="s">
        <v>12977</v>
      </c>
      <c r="B4559" s="147">
        <v>30035</v>
      </c>
      <c r="C4559" s="138" t="s">
        <v>13018</v>
      </c>
      <c r="D4559" s="138" t="s">
        <v>13018</v>
      </c>
      <c r="E4559" s="137" t="s">
        <v>8366</v>
      </c>
      <c r="F4559" s="139"/>
      <c r="G4559" s="136">
        <v>75098478</v>
      </c>
      <c r="H4559" s="136">
        <v>2</v>
      </c>
      <c r="J4559" s="136" t="s">
        <v>8456</v>
      </c>
    </row>
    <row r="4560" spans="1:20" s="136" customFormat="1" ht="13.6" x14ac:dyDescent="0.2">
      <c r="A4560" s="136" t="s">
        <v>12977</v>
      </c>
      <c r="B4560" s="147">
        <v>30036</v>
      </c>
      <c r="C4560" s="138" t="s">
        <v>13019</v>
      </c>
      <c r="D4560" s="138" t="s">
        <v>13019</v>
      </c>
      <c r="E4560" s="137" t="s">
        <v>8366</v>
      </c>
      <c r="F4560" s="139"/>
      <c r="G4560" s="136">
        <v>22370747</v>
      </c>
      <c r="H4560" s="136">
        <v>2</v>
      </c>
      <c r="J4560" s="136" t="s">
        <v>8456</v>
      </c>
    </row>
    <row r="4561" spans="1:20" s="136" customFormat="1" ht="13.6" x14ac:dyDescent="0.2">
      <c r="A4561" s="136" t="s">
        <v>12977</v>
      </c>
      <c r="B4561" s="147">
        <v>30037</v>
      </c>
      <c r="C4561" s="138" t="s">
        <v>13020</v>
      </c>
      <c r="D4561" s="138" t="s">
        <v>13020</v>
      </c>
      <c r="E4561" s="137" t="s">
        <v>8366</v>
      </c>
      <c r="F4561" s="139"/>
      <c r="G4561" s="136">
        <v>189404997</v>
      </c>
      <c r="H4561" s="136">
        <v>2</v>
      </c>
      <c r="J4561" s="136" t="s">
        <v>8367</v>
      </c>
    </row>
    <row r="4562" spans="1:20" s="136" customFormat="1" ht="13.6" x14ac:dyDescent="0.2">
      <c r="A4562" s="136" t="s">
        <v>12977</v>
      </c>
      <c r="B4562" s="147">
        <v>30038</v>
      </c>
      <c r="C4562" s="138" t="s">
        <v>13021</v>
      </c>
      <c r="D4562" s="138" t="s">
        <v>13021</v>
      </c>
      <c r="E4562" s="137" t="s">
        <v>8366</v>
      </c>
      <c r="F4562" s="139"/>
      <c r="G4562" s="136">
        <v>38784355</v>
      </c>
      <c r="H4562" s="136">
        <v>2</v>
      </c>
      <c r="J4562" s="136" t="s">
        <v>8367</v>
      </c>
      <c r="R4562" s="136" t="s">
        <v>12983</v>
      </c>
      <c r="S4562" s="136" t="s">
        <v>8367</v>
      </c>
      <c r="T4562" s="136" t="s">
        <v>12984</v>
      </c>
    </row>
    <row r="4563" spans="1:20" s="136" customFormat="1" ht="13.6" x14ac:dyDescent="0.2">
      <c r="A4563" s="136" t="s">
        <v>12977</v>
      </c>
      <c r="B4563" s="147">
        <v>30039</v>
      </c>
      <c r="C4563" s="138" t="s">
        <v>13022</v>
      </c>
      <c r="D4563" s="138" t="s">
        <v>13022</v>
      </c>
      <c r="E4563" s="137" t="s">
        <v>8366</v>
      </c>
      <c r="F4563" s="139"/>
      <c r="G4563" s="136">
        <v>288934118</v>
      </c>
      <c r="H4563" s="136">
        <v>2</v>
      </c>
      <c r="J4563" s="136" t="s">
        <v>8367</v>
      </c>
    </row>
    <row r="4564" spans="1:20" s="136" customFormat="1" ht="13.6" x14ac:dyDescent="0.2">
      <c r="A4564" s="136" t="s">
        <v>12977</v>
      </c>
      <c r="B4564" s="147">
        <v>30040</v>
      </c>
      <c r="C4564" s="138" t="s">
        <v>13023</v>
      </c>
      <c r="D4564" s="138" t="s">
        <v>13023</v>
      </c>
      <c r="E4564" s="137" t="s">
        <v>8366</v>
      </c>
      <c r="F4564" s="139"/>
      <c r="G4564" s="136">
        <v>40044439</v>
      </c>
      <c r="H4564" s="136">
        <v>3</v>
      </c>
      <c r="J4564" s="136" t="s">
        <v>8367</v>
      </c>
    </row>
    <row r="4565" spans="1:20" s="136" customFormat="1" ht="13.6" x14ac:dyDescent="0.2">
      <c r="A4565" s="136" t="s">
        <v>12977</v>
      </c>
      <c r="B4565" s="147">
        <v>30041</v>
      </c>
      <c r="C4565" s="138" t="s">
        <v>13024</v>
      </c>
      <c r="D4565" s="138" t="s">
        <v>13024</v>
      </c>
      <c r="E4565" s="137" t="s">
        <v>8366</v>
      </c>
      <c r="F4565" s="139"/>
      <c r="G4565" s="136">
        <v>24793660</v>
      </c>
      <c r="H4565" s="136">
        <v>2</v>
      </c>
      <c r="J4565" s="136" t="s">
        <v>8456</v>
      </c>
      <c r="R4565" s="136" t="s">
        <v>12997</v>
      </c>
      <c r="S4565" s="136" t="s">
        <v>8367</v>
      </c>
      <c r="T4565" s="136" t="s">
        <v>12995</v>
      </c>
    </row>
    <row r="4566" spans="1:20" s="136" customFormat="1" ht="13.6" x14ac:dyDescent="0.2">
      <c r="A4566" s="136" t="s">
        <v>12977</v>
      </c>
      <c r="B4566" s="147">
        <v>30042</v>
      </c>
      <c r="C4566" s="138" t="s">
        <v>13025</v>
      </c>
      <c r="D4566" s="138" t="s">
        <v>13025</v>
      </c>
      <c r="E4566" s="137" t="s">
        <v>8366</v>
      </c>
      <c r="F4566" s="139"/>
      <c r="G4566" s="136">
        <v>13183865</v>
      </c>
      <c r="H4566" s="136">
        <v>2</v>
      </c>
      <c r="J4566" s="136" t="s">
        <v>8367</v>
      </c>
    </row>
    <row r="4567" spans="1:20" s="136" customFormat="1" ht="13.6" x14ac:dyDescent="0.2">
      <c r="A4567" s="136" t="s">
        <v>12977</v>
      </c>
      <c r="B4567" s="147">
        <v>30043</v>
      </c>
      <c r="C4567" s="138" t="s">
        <v>13026</v>
      </c>
      <c r="D4567" s="138" t="s">
        <v>13026</v>
      </c>
      <c r="E4567" s="137" t="s">
        <v>8366</v>
      </c>
      <c r="F4567" s="139"/>
      <c r="G4567" s="136">
        <v>605641110</v>
      </c>
      <c r="H4567" s="136">
        <v>2</v>
      </c>
      <c r="J4567" s="136" t="s">
        <v>8367</v>
      </c>
    </row>
    <row r="4568" spans="1:20" s="136" customFormat="1" ht="13.6" x14ac:dyDescent="0.2">
      <c r="A4568" s="136" t="s">
        <v>12977</v>
      </c>
      <c r="B4568" s="147">
        <v>30901</v>
      </c>
      <c r="C4568" s="138" t="s">
        <v>13027</v>
      </c>
      <c r="D4568" s="138" t="s">
        <v>13027</v>
      </c>
      <c r="E4568" s="137" t="s">
        <v>8366</v>
      </c>
      <c r="F4568" s="139"/>
      <c r="G4568" s="136">
        <v>44197589</v>
      </c>
      <c r="H4568" s="136">
        <v>2</v>
      </c>
      <c r="J4568" s="136" t="s">
        <v>8367</v>
      </c>
      <c r="R4568" s="136" t="s">
        <v>12983</v>
      </c>
      <c r="S4568" s="136" t="s">
        <v>8367</v>
      </c>
      <c r="T4568" s="136" t="s">
        <v>12984</v>
      </c>
    </row>
    <row r="4569" spans="1:20" s="136" customFormat="1" ht="13.6" x14ac:dyDescent="0.2">
      <c r="A4569" s="136" t="s">
        <v>12977</v>
      </c>
      <c r="B4569" s="147">
        <v>30902</v>
      </c>
      <c r="C4569" s="138" t="s">
        <v>13028</v>
      </c>
      <c r="D4569" s="138" t="s">
        <v>13028</v>
      </c>
      <c r="E4569" s="137" t="s">
        <v>8366</v>
      </c>
      <c r="F4569" s="139"/>
      <c r="G4569" s="136">
        <v>19819892</v>
      </c>
      <c r="H4569" s="136">
        <v>2</v>
      </c>
      <c r="J4569" s="136" t="s">
        <v>8456</v>
      </c>
    </row>
    <row r="4570" spans="1:20" s="136" customFormat="1" ht="13.6" x14ac:dyDescent="0.2">
      <c r="A4570" s="136" t="s">
        <v>13029</v>
      </c>
      <c r="B4570" s="147">
        <v>31001</v>
      </c>
      <c r="C4570" s="138" t="s">
        <v>13030</v>
      </c>
      <c r="D4570" s="138" t="s">
        <v>13030</v>
      </c>
      <c r="E4570" s="137" t="s">
        <v>8366</v>
      </c>
      <c r="F4570" s="139"/>
      <c r="G4570" s="136">
        <v>4860870</v>
      </c>
      <c r="H4570" s="136">
        <v>3</v>
      </c>
      <c r="J4570" s="136" t="s">
        <v>8367</v>
      </c>
    </row>
    <row r="4571" spans="1:20" s="136" customFormat="1" ht="13.6" x14ac:dyDescent="0.2">
      <c r="A4571" s="136" t="s">
        <v>13029</v>
      </c>
      <c r="B4571" s="147">
        <v>31002</v>
      </c>
      <c r="C4571" s="138" t="s">
        <v>13031</v>
      </c>
      <c r="D4571" s="138" t="s">
        <v>13032</v>
      </c>
      <c r="E4571" s="137" t="s">
        <v>8366</v>
      </c>
      <c r="F4571" s="139"/>
      <c r="G4571" s="136">
        <v>23022522</v>
      </c>
      <c r="H4571" s="136">
        <v>3</v>
      </c>
      <c r="J4571" s="136" t="s">
        <v>8367</v>
      </c>
    </row>
    <row r="4572" spans="1:20" s="136" customFormat="1" ht="13.6" x14ac:dyDescent="0.2">
      <c r="A4572" s="136" t="s">
        <v>13029</v>
      </c>
      <c r="B4572" s="147">
        <v>31003</v>
      </c>
      <c r="C4572" s="136" t="s">
        <v>13033</v>
      </c>
      <c r="D4572" s="136" t="s">
        <v>13034</v>
      </c>
      <c r="E4572" s="137" t="s">
        <v>8366</v>
      </c>
      <c r="F4572" s="139"/>
      <c r="G4572" s="136">
        <v>21358103</v>
      </c>
      <c r="H4572" s="136">
        <v>3</v>
      </c>
      <c r="J4572" s="136" t="s">
        <v>8367</v>
      </c>
    </row>
    <row r="4573" spans="1:20" s="136" customFormat="1" ht="13.6" x14ac:dyDescent="0.2">
      <c r="A4573" s="136" t="s">
        <v>13029</v>
      </c>
      <c r="B4573" s="147">
        <v>31004</v>
      </c>
      <c r="C4573" s="136" t="s">
        <v>13035</v>
      </c>
      <c r="D4573" s="136" t="s">
        <v>13036</v>
      </c>
      <c r="E4573" s="137" t="s">
        <v>8366</v>
      </c>
      <c r="F4573" s="139"/>
      <c r="G4573" s="136">
        <v>10889317</v>
      </c>
      <c r="H4573" s="136">
        <v>3</v>
      </c>
      <c r="J4573" s="136" t="s">
        <v>8367</v>
      </c>
    </row>
    <row r="4574" spans="1:20" s="136" customFormat="1" ht="13.6" x14ac:dyDescent="0.2">
      <c r="A4574" s="136" t="s">
        <v>13029</v>
      </c>
      <c r="B4574" s="147">
        <v>31005</v>
      </c>
      <c r="C4574" s="138" t="s">
        <v>13037</v>
      </c>
      <c r="D4574" s="138" t="s">
        <v>13037</v>
      </c>
      <c r="E4574" s="137" t="s">
        <v>8366</v>
      </c>
      <c r="F4574" s="139"/>
      <c r="G4574" s="136">
        <v>21247064</v>
      </c>
      <c r="H4574" s="136">
        <v>3</v>
      </c>
      <c r="J4574" s="136" t="s">
        <v>8367</v>
      </c>
    </row>
    <row r="4575" spans="1:20" s="136" customFormat="1" ht="13.6" x14ac:dyDescent="0.2">
      <c r="A4575" s="136" t="s">
        <v>13029</v>
      </c>
      <c r="B4575" s="147">
        <v>31006</v>
      </c>
      <c r="C4575" s="138" t="s">
        <v>13038</v>
      </c>
      <c r="D4575" s="138" t="s">
        <v>13038</v>
      </c>
      <c r="E4575" s="137" t="s">
        <v>8366</v>
      </c>
      <c r="F4575" s="139"/>
      <c r="G4575" s="136">
        <v>77475449</v>
      </c>
      <c r="H4575" s="136">
        <v>3</v>
      </c>
      <c r="J4575" s="136" t="s">
        <v>8367</v>
      </c>
    </row>
    <row r="4576" spans="1:20" s="136" customFormat="1" ht="13.6" x14ac:dyDescent="0.2">
      <c r="A4576" s="136" t="s">
        <v>13029</v>
      </c>
      <c r="B4576" s="147">
        <v>31007</v>
      </c>
      <c r="C4576" s="138" t="s">
        <v>13039</v>
      </c>
      <c r="D4576" s="138" t="s">
        <v>13039</v>
      </c>
      <c r="E4576" s="137" t="s">
        <v>8366</v>
      </c>
      <c r="F4576" s="139"/>
      <c r="G4576" s="136">
        <v>7724923</v>
      </c>
      <c r="H4576" s="136">
        <v>3</v>
      </c>
      <c r="J4576" s="136" t="s">
        <v>8367</v>
      </c>
      <c r="R4576" s="136" t="s">
        <v>13040</v>
      </c>
      <c r="S4576" s="136" t="s">
        <v>8456</v>
      </c>
      <c r="T4576" s="136" t="s">
        <v>13041</v>
      </c>
    </row>
    <row r="4577" spans="1:20" s="136" customFormat="1" ht="13.6" x14ac:dyDescent="0.2">
      <c r="A4577" s="136" t="s">
        <v>13029</v>
      </c>
      <c r="B4577" s="147">
        <v>31008</v>
      </c>
      <c r="C4577" s="138" t="s">
        <v>13042</v>
      </c>
      <c r="D4577" s="138" t="s">
        <v>13042</v>
      </c>
      <c r="E4577" s="137" t="s">
        <v>8366</v>
      </c>
      <c r="F4577" s="139"/>
      <c r="G4577" s="136">
        <v>18671123</v>
      </c>
      <c r="H4577" s="136">
        <v>3</v>
      </c>
      <c r="J4577" s="136" t="s">
        <v>8367</v>
      </c>
    </row>
    <row r="4578" spans="1:20" s="136" customFormat="1" ht="13.6" x14ac:dyDescent="0.2">
      <c r="A4578" s="136" t="s">
        <v>13029</v>
      </c>
      <c r="B4578" s="147">
        <v>31009</v>
      </c>
      <c r="C4578" s="136" t="s">
        <v>13043</v>
      </c>
      <c r="D4578" s="136" t="s">
        <v>13044</v>
      </c>
      <c r="E4578" s="137" t="s">
        <v>8366</v>
      </c>
      <c r="F4578" s="139"/>
      <c r="G4578" s="136">
        <v>47707875</v>
      </c>
      <c r="H4578" s="136">
        <v>3</v>
      </c>
      <c r="J4578" s="136" t="s">
        <v>8367</v>
      </c>
    </row>
    <row r="4579" spans="1:20" s="136" customFormat="1" ht="13.6" x14ac:dyDescent="0.2">
      <c r="A4579" s="136" t="s">
        <v>13029</v>
      </c>
      <c r="B4579" s="147">
        <v>31010</v>
      </c>
      <c r="C4579" s="136" t="s">
        <v>13045</v>
      </c>
      <c r="D4579" s="136" t="s">
        <v>13046</v>
      </c>
      <c r="E4579" s="137" t="s">
        <v>8366</v>
      </c>
      <c r="F4579" s="139"/>
      <c r="G4579" s="136">
        <v>26723478</v>
      </c>
      <c r="H4579" s="136">
        <v>2</v>
      </c>
      <c r="J4579" s="136" t="s">
        <v>8367</v>
      </c>
    </row>
    <row r="4580" spans="1:20" s="136" customFormat="1" ht="13.6" x14ac:dyDescent="0.2">
      <c r="A4580" s="136" t="s">
        <v>13029</v>
      </c>
      <c r="B4580" s="147">
        <v>31011</v>
      </c>
      <c r="C4580" s="138" t="s">
        <v>13047</v>
      </c>
      <c r="D4580" s="138" t="s">
        <v>13048</v>
      </c>
      <c r="E4580" s="137" t="s">
        <v>8366</v>
      </c>
      <c r="F4580" s="139"/>
      <c r="G4580" s="136">
        <v>41851671</v>
      </c>
      <c r="H4580" s="136">
        <v>3</v>
      </c>
      <c r="J4580" s="136" t="s">
        <v>8367</v>
      </c>
    </row>
    <row r="4581" spans="1:20" s="136" customFormat="1" ht="13.6" x14ac:dyDescent="0.2">
      <c r="A4581" s="136" t="s">
        <v>13029</v>
      </c>
      <c r="B4581" s="147">
        <v>31012</v>
      </c>
      <c r="C4581" s="138" t="s">
        <v>13049</v>
      </c>
      <c r="D4581" s="138" t="s">
        <v>13049</v>
      </c>
      <c r="E4581" s="137" t="s">
        <v>8366</v>
      </c>
      <c r="F4581" s="139"/>
      <c r="G4581" s="136">
        <v>37027227</v>
      </c>
      <c r="H4581" s="136">
        <v>3</v>
      </c>
      <c r="J4581" s="136" t="s">
        <v>8367</v>
      </c>
    </row>
    <row r="4582" spans="1:20" s="136" customFormat="1" ht="13.6" x14ac:dyDescent="0.2">
      <c r="A4582" s="136" t="s">
        <v>13029</v>
      </c>
      <c r="B4582" s="147">
        <v>31013</v>
      </c>
      <c r="C4582" s="138" t="s">
        <v>13050</v>
      </c>
      <c r="D4582" s="138" t="s">
        <v>13050</v>
      </c>
      <c r="E4582" s="137" t="s">
        <v>8366</v>
      </c>
      <c r="F4582" s="139"/>
      <c r="G4582" s="136">
        <v>30204271</v>
      </c>
      <c r="H4582" s="136">
        <v>3</v>
      </c>
      <c r="J4582" s="136" t="s">
        <v>8367</v>
      </c>
    </row>
    <row r="4583" spans="1:20" s="136" customFormat="1" ht="13.6" x14ac:dyDescent="0.2">
      <c r="A4583" s="136" t="s">
        <v>13029</v>
      </c>
      <c r="B4583" s="147">
        <v>31014</v>
      </c>
      <c r="C4583" s="138" t="s">
        <v>13051</v>
      </c>
      <c r="D4583" s="142" t="s">
        <v>13052</v>
      </c>
      <c r="E4583" s="137" t="s">
        <v>8366</v>
      </c>
      <c r="F4583" s="139"/>
      <c r="G4583" s="136">
        <v>9478588</v>
      </c>
      <c r="H4583" s="136">
        <v>3</v>
      </c>
      <c r="J4583" s="136" t="s">
        <v>8367</v>
      </c>
    </row>
    <row r="4584" spans="1:20" s="136" customFormat="1" ht="13.6" x14ac:dyDescent="0.2">
      <c r="A4584" s="136" t="s">
        <v>13029</v>
      </c>
      <c r="B4584" s="147">
        <v>31015</v>
      </c>
      <c r="C4584" s="138" t="s">
        <v>13053</v>
      </c>
      <c r="D4584" s="138" t="s">
        <v>13053</v>
      </c>
      <c r="E4584" s="137" t="s">
        <v>8366</v>
      </c>
      <c r="F4584" s="139"/>
      <c r="G4584" s="136">
        <v>51510700</v>
      </c>
      <c r="H4584" s="136">
        <v>3</v>
      </c>
      <c r="J4584" s="136" t="s">
        <v>8367</v>
      </c>
    </row>
    <row r="4585" spans="1:20" s="136" customFormat="1" ht="13.6" x14ac:dyDescent="0.2">
      <c r="A4585" s="136" t="s">
        <v>13029</v>
      </c>
      <c r="B4585" s="147">
        <v>31016</v>
      </c>
      <c r="C4585" s="138" t="s">
        <v>13054</v>
      </c>
      <c r="D4585" s="142" t="s">
        <v>13055</v>
      </c>
      <c r="E4585" s="137" t="s">
        <v>8366</v>
      </c>
      <c r="F4585" s="139"/>
      <c r="G4585" s="136">
        <v>1927923</v>
      </c>
      <c r="H4585" s="136">
        <v>1</v>
      </c>
      <c r="J4585" s="136" t="s">
        <v>8367</v>
      </c>
      <c r="O4585" s="136" t="s">
        <v>13056</v>
      </c>
      <c r="P4585" s="136" t="s">
        <v>8456</v>
      </c>
      <c r="Q4585" s="136" t="s">
        <v>13057</v>
      </c>
      <c r="R4585" s="136" t="s">
        <v>13040</v>
      </c>
      <c r="S4585" s="136" t="s">
        <v>8367</v>
      </c>
      <c r="T4585" s="136" t="s">
        <v>13041</v>
      </c>
    </row>
    <row r="4586" spans="1:20" s="136" customFormat="1" ht="13.6" x14ac:dyDescent="0.2">
      <c r="A4586" s="136" t="s">
        <v>13029</v>
      </c>
      <c r="B4586" s="147">
        <v>31017</v>
      </c>
      <c r="C4586" s="138" t="s">
        <v>13058</v>
      </c>
      <c r="D4586" s="138" t="s">
        <v>13058</v>
      </c>
      <c r="E4586" s="137" t="s">
        <v>8366</v>
      </c>
      <c r="F4586" s="139"/>
      <c r="G4586" s="136">
        <v>61444700</v>
      </c>
      <c r="H4586" s="136">
        <v>3</v>
      </c>
      <c r="J4586" s="136" t="s">
        <v>8367</v>
      </c>
      <c r="R4586" s="136" t="s">
        <v>13040</v>
      </c>
      <c r="S4586" s="136" t="s">
        <v>8456</v>
      </c>
      <c r="T4586" s="136" t="s">
        <v>13041</v>
      </c>
    </row>
    <row r="4587" spans="1:20" s="136" customFormat="1" ht="13.6" x14ac:dyDescent="0.2">
      <c r="A4587" s="136" t="s">
        <v>13029</v>
      </c>
      <c r="B4587" s="147">
        <v>31018</v>
      </c>
      <c r="C4587" s="138" t="s">
        <v>13059</v>
      </c>
      <c r="D4587" s="138" t="s">
        <v>13059</v>
      </c>
      <c r="E4587" s="137" t="s">
        <v>8366</v>
      </c>
      <c r="F4587" s="139"/>
      <c r="G4587" s="136">
        <v>24095116</v>
      </c>
      <c r="H4587" s="136">
        <v>3</v>
      </c>
      <c r="J4587" s="136" t="s">
        <v>8367</v>
      </c>
      <c r="R4587" s="136" t="s">
        <v>13040</v>
      </c>
      <c r="S4587" s="136" t="s">
        <v>8456</v>
      </c>
      <c r="T4587" s="136" t="s">
        <v>13041</v>
      </c>
    </row>
    <row r="4588" spans="1:20" s="136" customFormat="1" ht="13.6" x14ac:dyDescent="0.2">
      <c r="A4588" s="136" t="s">
        <v>13029</v>
      </c>
      <c r="B4588" s="147">
        <v>31019</v>
      </c>
      <c r="C4588" s="136" t="s">
        <v>13060</v>
      </c>
      <c r="D4588" s="136" t="s">
        <v>13061</v>
      </c>
      <c r="E4588" s="137" t="s">
        <v>8366</v>
      </c>
      <c r="F4588" s="139"/>
      <c r="G4588" s="136">
        <v>13544819</v>
      </c>
      <c r="H4588" s="136">
        <v>3</v>
      </c>
      <c r="J4588" s="136" t="s">
        <v>8367</v>
      </c>
    </row>
    <row r="4589" spans="1:20" s="136" customFormat="1" ht="13.6" x14ac:dyDescent="0.2">
      <c r="A4589" s="136" t="s">
        <v>13029</v>
      </c>
      <c r="B4589" s="147">
        <v>31020</v>
      </c>
      <c r="C4589" s="138" t="s">
        <v>13062</v>
      </c>
      <c r="D4589" s="138" t="s">
        <v>13062</v>
      </c>
      <c r="E4589" s="137" t="s">
        <v>8366</v>
      </c>
      <c r="F4589" s="139"/>
      <c r="G4589" s="136">
        <v>38811152</v>
      </c>
      <c r="H4589" s="136">
        <v>3</v>
      </c>
      <c r="J4589" s="136" t="s">
        <v>8367</v>
      </c>
    </row>
    <row r="4590" spans="1:20" s="136" customFormat="1" ht="13.6" x14ac:dyDescent="0.2">
      <c r="A4590" s="136" t="s">
        <v>13029</v>
      </c>
      <c r="B4590" s="147">
        <v>31021</v>
      </c>
      <c r="C4590" s="138" t="s">
        <v>13063</v>
      </c>
      <c r="D4590" s="142" t="s">
        <v>13064</v>
      </c>
      <c r="E4590" s="137" t="s">
        <v>8366</v>
      </c>
      <c r="F4590" s="139"/>
      <c r="G4590" s="136">
        <v>3746959</v>
      </c>
      <c r="H4590" s="136">
        <v>3</v>
      </c>
      <c r="J4590" s="136" t="s">
        <v>8367</v>
      </c>
    </row>
    <row r="4591" spans="1:20" s="136" customFormat="1" ht="13.6" x14ac:dyDescent="0.2">
      <c r="A4591" s="136" t="s">
        <v>13029</v>
      </c>
      <c r="B4591" s="147">
        <v>31022</v>
      </c>
      <c r="C4591" s="138" t="s">
        <v>13065</v>
      </c>
      <c r="D4591" s="138" t="s">
        <v>13065</v>
      </c>
      <c r="E4591" s="137" t="s">
        <v>8366</v>
      </c>
      <c r="F4591" s="139"/>
      <c r="G4591" s="136">
        <v>31705151</v>
      </c>
      <c r="H4591" s="136">
        <v>3</v>
      </c>
      <c r="J4591" s="136" t="s">
        <v>8367</v>
      </c>
    </row>
    <row r="4592" spans="1:20" s="136" customFormat="1" ht="13.6" x14ac:dyDescent="0.2">
      <c r="A4592" s="136" t="s">
        <v>13029</v>
      </c>
      <c r="B4592" s="147">
        <v>31023</v>
      </c>
      <c r="C4592" s="138" t="s">
        <v>13066</v>
      </c>
      <c r="D4592" s="138" t="s">
        <v>13066</v>
      </c>
      <c r="E4592" s="137" t="s">
        <v>8366</v>
      </c>
      <c r="F4592" s="139"/>
      <c r="G4592" s="136">
        <v>40605400</v>
      </c>
      <c r="H4592" s="136">
        <v>1</v>
      </c>
      <c r="J4592" s="136" t="s">
        <v>8367</v>
      </c>
      <c r="O4592" s="136" t="s">
        <v>13056</v>
      </c>
      <c r="P4592" s="136" t="s">
        <v>8456</v>
      </c>
      <c r="Q4592" s="136" t="s">
        <v>13057</v>
      </c>
      <c r="R4592" s="136" t="s">
        <v>13040</v>
      </c>
      <c r="S4592" s="136" t="s">
        <v>8367</v>
      </c>
      <c r="T4592" s="136" t="s">
        <v>13041</v>
      </c>
    </row>
    <row r="4593" spans="1:20" s="136" customFormat="1" ht="13.6" x14ac:dyDescent="0.2">
      <c r="A4593" s="136" t="s">
        <v>13029</v>
      </c>
      <c r="B4593" s="147">
        <v>31024</v>
      </c>
      <c r="C4593" s="138" t="s">
        <v>13067</v>
      </c>
      <c r="D4593" s="138" t="s">
        <v>13067</v>
      </c>
      <c r="E4593" s="137" t="s">
        <v>8366</v>
      </c>
      <c r="F4593" s="139"/>
      <c r="G4593" s="136">
        <v>13602073</v>
      </c>
      <c r="H4593" s="136">
        <v>3</v>
      </c>
      <c r="J4593" s="136" t="s">
        <v>8367</v>
      </c>
    </row>
    <row r="4594" spans="1:20" s="136" customFormat="1" ht="13.6" x14ac:dyDescent="0.2">
      <c r="A4594" s="136" t="s">
        <v>13029</v>
      </c>
      <c r="B4594" s="147">
        <v>31025</v>
      </c>
      <c r="C4594" s="138" t="s">
        <v>13068</v>
      </c>
      <c r="D4594" s="138" t="s">
        <v>13068</v>
      </c>
      <c r="E4594" s="137" t="s">
        <v>8366</v>
      </c>
      <c r="F4594" s="139"/>
      <c r="G4594" s="136">
        <v>53775060.999999993</v>
      </c>
      <c r="H4594" s="136">
        <v>3</v>
      </c>
      <c r="J4594" s="136" t="s">
        <v>8367</v>
      </c>
    </row>
    <row r="4595" spans="1:20" s="136" customFormat="1" ht="13.6" x14ac:dyDescent="0.2">
      <c r="A4595" s="136" t="s">
        <v>13029</v>
      </c>
      <c r="B4595" s="147">
        <v>31026</v>
      </c>
      <c r="C4595" s="138" t="s">
        <v>13069</v>
      </c>
      <c r="D4595" s="138" t="s">
        <v>13069</v>
      </c>
      <c r="E4595" s="137" t="s">
        <v>8366</v>
      </c>
      <c r="F4595" s="139"/>
      <c r="G4595" s="136">
        <v>17717448</v>
      </c>
      <c r="H4595" s="136">
        <v>3</v>
      </c>
      <c r="J4595" s="136" t="s">
        <v>8367</v>
      </c>
    </row>
    <row r="4596" spans="1:20" s="136" customFormat="1" ht="13.6" x14ac:dyDescent="0.2">
      <c r="A4596" s="136" t="s">
        <v>13029</v>
      </c>
      <c r="B4596" s="147">
        <v>31027</v>
      </c>
      <c r="C4596" s="138" t="s">
        <v>13070</v>
      </c>
      <c r="D4596" s="138" t="s">
        <v>13070</v>
      </c>
      <c r="E4596" s="137" t="s">
        <v>8366</v>
      </c>
      <c r="F4596" s="139"/>
      <c r="G4596" s="136">
        <v>14542956.999999998</v>
      </c>
      <c r="H4596" s="136">
        <v>3</v>
      </c>
      <c r="J4596" s="136" t="s">
        <v>8367</v>
      </c>
    </row>
    <row r="4597" spans="1:20" s="136" customFormat="1" ht="13.6" x14ac:dyDescent="0.2">
      <c r="A4597" s="136" t="s">
        <v>13029</v>
      </c>
      <c r="B4597" s="147">
        <v>31028</v>
      </c>
      <c r="C4597" s="136" t="s">
        <v>13071</v>
      </c>
      <c r="D4597" s="136" t="s">
        <v>13072</v>
      </c>
      <c r="E4597" s="137" t="s">
        <v>8366</v>
      </c>
      <c r="F4597" s="139"/>
      <c r="G4597" s="136">
        <v>145438500</v>
      </c>
      <c r="H4597" s="136">
        <v>3</v>
      </c>
      <c r="J4597" s="136" t="s">
        <v>8367</v>
      </c>
    </row>
    <row r="4598" spans="1:20" s="136" customFormat="1" ht="13.6" x14ac:dyDescent="0.2">
      <c r="A4598" s="136" t="s">
        <v>13029</v>
      </c>
      <c r="B4598" s="147">
        <v>31029</v>
      </c>
      <c r="C4598" s="138" t="s">
        <v>13073</v>
      </c>
      <c r="D4598" s="138" t="s">
        <v>13073</v>
      </c>
      <c r="E4598" s="137" t="s">
        <v>8366</v>
      </c>
      <c r="F4598" s="139"/>
      <c r="G4598" s="136">
        <v>57670173.000000007</v>
      </c>
      <c r="H4598" s="136">
        <v>3</v>
      </c>
      <c r="J4598" s="136" t="s">
        <v>8367</v>
      </c>
    </row>
    <row r="4599" spans="1:20" s="136" customFormat="1" ht="13.6" x14ac:dyDescent="0.2">
      <c r="A4599" s="136" t="s">
        <v>13029</v>
      </c>
      <c r="B4599" s="147">
        <v>31030</v>
      </c>
      <c r="C4599" s="138" t="s">
        <v>13074</v>
      </c>
      <c r="D4599" s="138" t="s">
        <v>13074</v>
      </c>
      <c r="E4599" s="137" t="s">
        <v>8366</v>
      </c>
      <c r="F4599" s="139"/>
      <c r="G4599" s="136">
        <v>16891888</v>
      </c>
      <c r="H4599" s="136">
        <v>3</v>
      </c>
      <c r="J4599" s="136" t="s">
        <v>8367</v>
      </c>
    </row>
    <row r="4600" spans="1:20" s="136" customFormat="1" ht="13.6" x14ac:dyDescent="0.2">
      <c r="A4600" s="136" t="s">
        <v>13029</v>
      </c>
      <c r="B4600" s="147">
        <v>31031</v>
      </c>
      <c r="C4600" s="138" t="s">
        <v>13075</v>
      </c>
      <c r="D4600" s="138" t="s">
        <v>13075</v>
      </c>
      <c r="E4600" s="137" t="s">
        <v>8366</v>
      </c>
      <c r="F4600" s="139"/>
      <c r="G4600" s="136">
        <v>12204002</v>
      </c>
      <c r="H4600" s="136">
        <v>3</v>
      </c>
      <c r="J4600" s="136" t="s">
        <v>8367</v>
      </c>
    </row>
    <row r="4601" spans="1:20" s="136" customFormat="1" ht="13.6" x14ac:dyDescent="0.2">
      <c r="A4601" s="136" t="s">
        <v>13029</v>
      </c>
      <c r="B4601" s="147">
        <v>31032</v>
      </c>
      <c r="C4601" s="138" t="s">
        <v>13076</v>
      </c>
      <c r="D4601" s="138" t="s">
        <v>13076</v>
      </c>
      <c r="E4601" s="137" t="s">
        <v>8366</v>
      </c>
      <c r="F4601" s="139"/>
      <c r="G4601" s="136">
        <v>66932025.999999993</v>
      </c>
      <c r="H4601" s="136">
        <v>3</v>
      </c>
      <c r="J4601" s="136" t="s">
        <v>8367</v>
      </c>
    </row>
    <row r="4602" spans="1:20" s="136" customFormat="1" ht="13.6" x14ac:dyDescent="0.2">
      <c r="A4602" s="136" t="s">
        <v>13029</v>
      </c>
      <c r="B4602" s="147">
        <v>31033</v>
      </c>
      <c r="C4602" s="138" t="s">
        <v>13077</v>
      </c>
      <c r="D4602" s="138" t="s">
        <v>13077</v>
      </c>
      <c r="E4602" s="137" t="s">
        <v>8366</v>
      </c>
      <c r="F4602" s="139"/>
      <c r="G4602" s="136">
        <v>8320433</v>
      </c>
      <c r="H4602" s="136">
        <v>3</v>
      </c>
      <c r="J4602" s="136" t="s">
        <v>8367</v>
      </c>
    </row>
    <row r="4603" spans="1:20" s="136" customFormat="1" ht="13.6" x14ac:dyDescent="0.2">
      <c r="A4603" s="136" t="s">
        <v>13029</v>
      </c>
      <c r="B4603" s="147">
        <v>31034</v>
      </c>
      <c r="C4603" s="138" t="s">
        <v>13078</v>
      </c>
      <c r="D4603" s="138" t="s">
        <v>13078</v>
      </c>
      <c r="E4603" s="137" t="s">
        <v>8366</v>
      </c>
      <c r="F4603" s="139"/>
      <c r="G4603" s="136">
        <v>4035876</v>
      </c>
      <c r="H4603" s="136">
        <v>3</v>
      </c>
      <c r="J4603" s="136" t="s">
        <v>8367</v>
      </c>
    </row>
    <row r="4604" spans="1:20" s="136" customFormat="1" ht="13.6" x14ac:dyDescent="0.2">
      <c r="A4604" s="136" t="s">
        <v>13029</v>
      </c>
      <c r="B4604" s="147">
        <v>31035</v>
      </c>
      <c r="C4604" s="138" t="s">
        <v>13079</v>
      </c>
      <c r="D4604" s="138" t="s">
        <v>13079</v>
      </c>
      <c r="E4604" s="137" t="s">
        <v>8366</v>
      </c>
      <c r="F4604" s="139"/>
      <c r="G4604" s="136">
        <v>12380820.000000002</v>
      </c>
      <c r="H4604" s="136">
        <v>3</v>
      </c>
      <c r="J4604" s="136" t="s">
        <v>8367</v>
      </c>
    </row>
    <row r="4605" spans="1:20" s="136" customFormat="1" ht="13.6" x14ac:dyDescent="0.2">
      <c r="A4605" s="136" t="s">
        <v>13029</v>
      </c>
      <c r="B4605" s="147">
        <v>31036</v>
      </c>
      <c r="C4605" s="138" t="s">
        <v>13080</v>
      </c>
      <c r="D4605" s="138" t="s">
        <v>13080</v>
      </c>
      <c r="E4605" s="137" t="s">
        <v>8366</v>
      </c>
      <c r="F4605" s="139"/>
      <c r="G4605" s="136">
        <v>55206030</v>
      </c>
      <c r="H4605" s="136">
        <v>3</v>
      </c>
      <c r="J4605" s="136" t="s">
        <v>8367</v>
      </c>
    </row>
    <row r="4606" spans="1:20" s="136" customFormat="1" ht="13.6" x14ac:dyDescent="0.2">
      <c r="A4606" s="136" t="s">
        <v>13029</v>
      </c>
      <c r="B4606" s="147">
        <v>31037</v>
      </c>
      <c r="C4606" s="138" t="s">
        <v>13081</v>
      </c>
      <c r="D4606" s="138" t="s">
        <v>13081</v>
      </c>
      <c r="E4606" s="137" t="s">
        <v>8366</v>
      </c>
      <c r="F4606" s="139"/>
      <c r="G4606" s="136">
        <v>5706574.0000000009</v>
      </c>
      <c r="H4606" s="136">
        <v>3</v>
      </c>
      <c r="J4606" s="136" t="s">
        <v>8367</v>
      </c>
    </row>
    <row r="4607" spans="1:20" s="136" customFormat="1" ht="13.6" x14ac:dyDescent="0.2">
      <c r="A4607" s="136" t="s">
        <v>13029</v>
      </c>
      <c r="B4607" s="147">
        <v>31038</v>
      </c>
      <c r="C4607" s="138" t="s">
        <v>13082</v>
      </c>
      <c r="D4607" s="138" t="s">
        <v>13082</v>
      </c>
      <c r="E4607" s="137" t="s">
        <v>8366</v>
      </c>
      <c r="F4607" s="139"/>
      <c r="G4607" s="136">
        <v>67137951</v>
      </c>
      <c r="H4607" s="136">
        <v>3</v>
      </c>
      <c r="J4607" s="136" t="s">
        <v>8367</v>
      </c>
    </row>
    <row r="4608" spans="1:20" s="136" customFormat="1" ht="13.6" x14ac:dyDescent="0.2">
      <c r="A4608" s="136" t="s">
        <v>13029</v>
      </c>
      <c r="B4608" s="147">
        <v>31039</v>
      </c>
      <c r="C4608" s="138" t="s">
        <v>13083</v>
      </c>
      <c r="D4608" s="138" t="s">
        <v>13083</v>
      </c>
      <c r="E4608" s="137" t="s">
        <v>8366</v>
      </c>
      <c r="F4608" s="139"/>
      <c r="G4608" s="136">
        <v>6031731.9999999991</v>
      </c>
      <c r="H4608" s="136">
        <v>3</v>
      </c>
      <c r="J4608" s="136" t="s">
        <v>8367</v>
      </c>
      <c r="R4608" s="136" t="s">
        <v>13040</v>
      </c>
      <c r="S4608" s="136" t="s">
        <v>8456</v>
      </c>
      <c r="T4608" s="136" t="s">
        <v>13041</v>
      </c>
    </row>
    <row r="4609" spans="1:20" s="136" customFormat="1" ht="13.6" x14ac:dyDescent="0.2">
      <c r="A4609" s="136" t="s">
        <v>13029</v>
      </c>
      <c r="B4609" s="147">
        <v>31040</v>
      </c>
      <c r="C4609" s="138" t="s">
        <v>13084</v>
      </c>
      <c r="D4609" s="138" t="s">
        <v>13085</v>
      </c>
      <c r="E4609" s="137" t="s">
        <v>8366</v>
      </c>
      <c r="F4609" s="139"/>
      <c r="G4609" s="136">
        <v>26330197</v>
      </c>
      <c r="H4609" s="136">
        <v>3</v>
      </c>
      <c r="J4609" s="136" t="s">
        <v>8367</v>
      </c>
      <c r="R4609" s="136" t="s">
        <v>13040</v>
      </c>
      <c r="S4609" s="136" t="s">
        <v>8456</v>
      </c>
      <c r="T4609" s="136" t="s">
        <v>13041</v>
      </c>
    </row>
    <row r="4610" spans="1:20" s="136" customFormat="1" ht="13.6" x14ac:dyDescent="0.2">
      <c r="A4610" s="136" t="s">
        <v>13029</v>
      </c>
      <c r="B4610" s="147">
        <v>31041</v>
      </c>
      <c r="C4610" s="138" t="s">
        <v>13086</v>
      </c>
      <c r="D4610" s="142" t="s">
        <v>13087</v>
      </c>
      <c r="E4610" s="137" t="s">
        <v>8366</v>
      </c>
      <c r="F4610" s="139"/>
      <c r="G4610" s="136">
        <v>9613967</v>
      </c>
      <c r="H4610" s="136">
        <v>2</v>
      </c>
      <c r="J4610" s="136" t="s">
        <v>8367</v>
      </c>
    </row>
    <row r="4611" spans="1:20" s="136" customFormat="1" ht="13.6" x14ac:dyDescent="0.2">
      <c r="A4611" s="136" t="s">
        <v>13029</v>
      </c>
      <c r="B4611" s="147">
        <v>31042</v>
      </c>
      <c r="C4611" s="138" t="s">
        <v>13088</v>
      </c>
      <c r="D4611" s="138" t="s">
        <v>13088</v>
      </c>
      <c r="E4611" s="137" t="s">
        <v>8366</v>
      </c>
      <c r="F4611" s="139"/>
      <c r="G4611" s="136">
        <v>33702600</v>
      </c>
      <c r="H4611" s="136">
        <v>3</v>
      </c>
      <c r="J4611" s="136" t="s">
        <v>8367</v>
      </c>
    </row>
    <row r="4612" spans="1:20" s="136" customFormat="1" ht="13.6" x14ac:dyDescent="0.2">
      <c r="A4612" s="136" t="s">
        <v>13029</v>
      </c>
      <c r="B4612" s="147">
        <v>31043</v>
      </c>
      <c r="C4612" s="138" t="s">
        <v>13089</v>
      </c>
      <c r="D4612" s="138" t="s">
        <v>13089</v>
      </c>
      <c r="E4612" s="137" t="s">
        <v>8366</v>
      </c>
      <c r="F4612" s="139"/>
      <c r="G4612" s="136">
        <v>10502080</v>
      </c>
      <c r="H4612" s="136">
        <v>3</v>
      </c>
      <c r="J4612" s="136" t="s">
        <v>8367</v>
      </c>
    </row>
    <row r="4613" spans="1:20" s="136" customFormat="1" ht="13.6" x14ac:dyDescent="0.2">
      <c r="A4613" s="136" t="s">
        <v>13029</v>
      </c>
      <c r="B4613" s="147">
        <v>31044</v>
      </c>
      <c r="C4613" s="138" t="s">
        <v>13090</v>
      </c>
      <c r="D4613" s="138" t="s">
        <v>13090</v>
      </c>
      <c r="E4613" s="137" t="s">
        <v>8366</v>
      </c>
      <c r="F4613" s="139"/>
      <c r="G4613" s="136">
        <v>11771757</v>
      </c>
      <c r="H4613" s="136">
        <v>3</v>
      </c>
      <c r="J4613" s="136" t="s">
        <v>8367</v>
      </c>
    </row>
    <row r="4614" spans="1:20" s="136" customFormat="1" ht="13.6" x14ac:dyDescent="0.2">
      <c r="A4614" s="136" t="s">
        <v>13029</v>
      </c>
      <c r="B4614" s="147">
        <v>31045</v>
      </c>
      <c r="C4614" s="138" t="s">
        <v>13091</v>
      </c>
      <c r="D4614" s="138" t="s">
        <v>13091</v>
      </c>
      <c r="E4614" s="137" t="s">
        <v>8366</v>
      </c>
      <c r="F4614" s="139"/>
      <c r="G4614" s="136">
        <v>13935483</v>
      </c>
      <c r="H4614" s="136">
        <v>3</v>
      </c>
      <c r="J4614" s="136" t="s">
        <v>8367</v>
      </c>
    </row>
    <row r="4615" spans="1:20" s="136" customFormat="1" ht="13.6" x14ac:dyDescent="0.2">
      <c r="A4615" s="136" t="s">
        <v>13029</v>
      </c>
      <c r="B4615" s="147">
        <v>31046</v>
      </c>
      <c r="C4615" s="138" t="s">
        <v>13092</v>
      </c>
      <c r="D4615" s="138" t="s">
        <v>13092</v>
      </c>
      <c r="E4615" s="137" t="s">
        <v>8366</v>
      </c>
      <c r="F4615" s="139"/>
      <c r="G4615" s="136">
        <v>8351960</v>
      </c>
      <c r="H4615" s="136">
        <v>3</v>
      </c>
      <c r="J4615" s="136" t="s">
        <v>8367</v>
      </c>
    </row>
    <row r="4616" spans="1:20" s="136" customFormat="1" ht="13.6" x14ac:dyDescent="0.2">
      <c r="A4616" s="136" t="s">
        <v>13029</v>
      </c>
      <c r="B4616" s="147">
        <v>31047</v>
      </c>
      <c r="C4616" s="138" t="s">
        <v>13093</v>
      </c>
      <c r="D4616" s="138" t="s">
        <v>13093</v>
      </c>
      <c r="E4616" s="137" t="s">
        <v>8366</v>
      </c>
      <c r="F4616" s="139"/>
      <c r="G4616" s="136">
        <v>25322932</v>
      </c>
      <c r="H4616" s="136">
        <v>3</v>
      </c>
      <c r="J4616" s="136" t="s">
        <v>8367</v>
      </c>
    </row>
    <row r="4617" spans="1:20" s="136" customFormat="1" ht="13.6" x14ac:dyDescent="0.2">
      <c r="A4617" s="136" t="s">
        <v>13029</v>
      </c>
      <c r="B4617" s="147">
        <v>31048</v>
      </c>
      <c r="C4617" s="138" t="s">
        <v>13094</v>
      </c>
      <c r="D4617" s="138" t="s">
        <v>13094</v>
      </c>
      <c r="E4617" s="137" t="s">
        <v>8366</v>
      </c>
      <c r="F4617" s="139"/>
      <c r="G4617" s="136">
        <v>2904880</v>
      </c>
      <c r="H4617" s="136">
        <v>3</v>
      </c>
      <c r="J4617" s="136" t="s">
        <v>8367</v>
      </c>
    </row>
    <row r="4618" spans="1:20" s="136" customFormat="1" ht="13.6" x14ac:dyDescent="0.2">
      <c r="A4618" s="136" t="s">
        <v>13029</v>
      </c>
      <c r="B4618" s="147">
        <v>31049</v>
      </c>
      <c r="C4618" s="138" t="s">
        <v>13095</v>
      </c>
      <c r="D4618" s="138" t="s">
        <v>13095</v>
      </c>
      <c r="E4618" s="137" t="s">
        <v>8366</v>
      </c>
      <c r="F4618" s="139"/>
      <c r="G4618" s="136">
        <v>83077716</v>
      </c>
      <c r="H4618" s="136">
        <v>3</v>
      </c>
      <c r="J4618" s="136" t="s">
        <v>8367</v>
      </c>
    </row>
    <row r="4619" spans="1:20" s="136" customFormat="1" ht="13.6" x14ac:dyDescent="0.2">
      <c r="A4619" s="136" t="s">
        <v>13029</v>
      </c>
      <c r="B4619" s="147">
        <v>31050</v>
      </c>
      <c r="C4619" s="138" t="s">
        <v>13096</v>
      </c>
      <c r="D4619" s="138" t="s">
        <v>13096</v>
      </c>
      <c r="E4619" s="137" t="s">
        <v>8366</v>
      </c>
      <c r="F4619" s="139"/>
      <c r="G4619" s="136">
        <v>370989600</v>
      </c>
      <c r="H4619" s="136">
        <v>3</v>
      </c>
      <c r="J4619" s="136" t="s">
        <v>8367</v>
      </c>
      <c r="R4619" s="136" t="s">
        <v>13040</v>
      </c>
      <c r="S4619" s="136" t="s">
        <v>8367</v>
      </c>
      <c r="T4619" s="136" t="s">
        <v>13041</v>
      </c>
    </row>
    <row r="4620" spans="1:20" s="136" customFormat="1" ht="13.6" x14ac:dyDescent="0.2">
      <c r="A4620" s="136" t="s">
        <v>13029</v>
      </c>
      <c r="B4620" s="147">
        <v>31051</v>
      </c>
      <c r="C4620" s="138" t="s">
        <v>13097</v>
      </c>
      <c r="D4620" s="138" t="s">
        <v>13097</v>
      </c>
      <c r="E4620" s="137" t="s">
        <v>8366</v>
      </c>
      <c r="F4620" s="139"/>
      <c r="G4620" s="136">
        <v>22249912</v>
      </c>
      <c r="H4620" s="136">
        <v>3</v>
      </c>
      <c r="J4620" s="136" t="s">
        <v>8367</v>
      </c>
    </row>
    <row r="4621" spans="1:20" s="136" customFormat="1" ht="13.6" x14ac:dyDescent="0.2">
      <c r="A4621" s="136" t="s">
        <v>13029</v>
      </c>
      <c r="B4621" s="147">
        <v>31052</v>
      </c>
      <c r="C4621" s="138" t="s">
        <v>13098</v>
      </c>
      <c r="D4621" s="138" t="s">
        <v>13098</v>
      </c>
      <c r="E4621" s="137" t="s">
        <v>8366</v>
      </c>
      <c r="F4621" s="139"/>
      <c r="G4621" s="136">
        <v>6080203</v>
      </c>
      <c r="H4621" s="136">
        <v>3</v>
      </c>
      <c r="J4621" s="136" t="s">
        <v>8367</v>
      </c>
      <c r="R4621" s="136" t="s">
        <v>13040</v>
      </c>
      <c r="S4621" s="136" t="s">
        <v>8456</v>
      </c>
      <c r="T4621" s="136" t="s">
        <v>13041</v>
      </c>
    </row>
    <row r="4622" spans="1:20" s="136" customFormat="1" ht="13.6" x14ac:dyDescent="0.2">
      <c r="A4622" s="136" t="s">
        <v>13029</v>
      </c>
      <c r="B4622" s="147">
        <v>31053</v>
      </c>
      <c r="C4622" s="138" t="s">
        <v>13099</v>
      </c>
      <c r="D4622" s="138" t="s">
        <v>13099</v>
      </c>
      <c r="E4622" s="137" t="s">
        <v>8366</v>
      </c>
      <c r="F4622" s="139"/>
      <c r="G4622" s="136">
        <v>12984010</v>
      </c>
      <c r="H4622" s="136">
        <v>3</v>
      </c>
      <c r="J4622" s="136" t="s">
        <v>8367</v>
      </c>
    </row>
    <row r="4623" spans="1:20" s="136" customFormat="1" ht="13.6" x14ac:dyDescent="0.2">
      <c r="A4623" s="136" t="s">
        <v>13029</v>
      </c>
      <c r="B4623" s="147">
        <v>31054</v>
      </c>
      <c r="C4623" s="138" t="s">
        <v>13100</v>
      </c>
      <c r="D4623" s="138" t="s">
        <v>13100</v>
      </c>
      <c r="E4623" s="137" t="s">
        <v>8366</v>
      </c>
      <c r="F4623" s="139"/>
      <c r="G4623" s="136">
        <v>39562991</v>
      </c>
      <c r="H4623" s="136">
        <v>3</v>
      </c>
      <c r="J4623" s="136" t="s">
        <v>8367</v>
      </c>
    </row>
    <row r="4624" spans="1:20" s="136" customFormat="1" ht="13.6" x14ac:dyDescent="0.2">
      <c r="A4624" s="136" t="s">
        <v>13029</v>
      </c>
      <c r="B4624" s="147">
        <v>31055</v>
      </c>
      <c r="C4624" s="138" t="s">
        <v>13101</v>
      </c>
      <c r="D4624" s="138" t="s">
        <v>13101</v>
      </c>
      <c r="E4624" s="137" t="s">
        <v>8366</v>
      </c>
      <c r="F4624" s="139"/>
      <c r="G4624" s="136">
        <v>7168635</v>
      </c>
      <c r="H4624" s="136">
        <v>3</v>
      </c>
      <c r="J4624" s="136" t="s">
        <v>8367</v>
      </c>
    </row>
    <row r="4625" spans="1:20" s="136" customFormat="1" ht="13.6" x14ac:dyDescent="0.2">
      <c r="A4625" s="136" t="s">
        <v>13029</v>
      </c>
      <c r="B4625" s="147">
        <v>31056</v>
      </c>
      <c r="C4625" s="138" t="s">
        <v>13102</v>
      </c>
      <c r="D4625" s="138" t="s">
        <v>13102</v>
      </c>
      <c r="E4625" s="137" t="s">
        <v>8366</v>
      </c>
      <c r="F4625" s="139"/>
      <c r="G4625" s="136">
        <v>15687842</v>
      </c>
      <c r="H4625" s="136">
        <v>3</v>
      </c>
      <c r="J4625" s="136" t="s">
        <v>8367</v>
      </c>
      <c r="R4625" s="136" t="s">
        <v>13040</v>
      </c>
      <c r="S4625" s="136" t="s">
        <v>8456</v>
      </c>
      <c r="T4625" s="136" t="s">
        <v>13041</v>
      </c>
    </row>
    <row r="4626" spans="1:20" s="136" customFormat="1" ht="13.6" x14ac:dyDescent="0.2">
      <c r="A4626" s="136" t="s">
        <v>13029</v>
      </c>
      <c r="B4626" s="147">
        <v>31057</v>
      </c>
      <c r="C4626" s="138" t="s">
        <v>13103</v>
      </c>
      <c r="D4626" s="138" t="s">
        <v>13103</v>
      </c>
      <c r="E4626" s="137" t="s">
        <v>8366</v>
      </c>
      <c r="F4626" s="139"/>
      <c r="G4626" s="136">
        <v>36377114</v>
      </c>
      <c r="H4626" s="136">
        <v>3</v>
      </c>
      <c r="J4626" s="136" t="s">
        <v>8367</v>
      </c>
    </row>
    <row r="4627" spans="1:20" s="136" customFormat="1" ht="13.6" x14ac:dyDescent="0.2">
      <c r="A4627" s="136" t="s">
        <v>13029</v>
      </c>
      <c r="B4627" s="147">
        <v>31058</v>
      </c>
      <c r="C4627" s="136" t="s">
        <v>13104</v>
      </c>
      <c r="D4627" s="136" t="s">
        <v>13105</v>
      </c>
      <c r="E4627" s="137" t="s">
        <v>8366</v>
      </c>
      <c r="F4627" s="139"/>
      <c r="G4627" s="136">
        <v>19189503</v>
      </c>
      <c r="H4627" s="136">
        <v>3</v>
      </c>
      <c r="J4627" s="136" t="s">
        <v>8367</v>
      </c>
    </row>
    <row r="4628" spans="1:20" s="136" customFormat="1" ht="13.6" x14ac:dyDescent="0.2">
      <c r="A4628" s="136" t="s">
        <v>13029</v>
      </c>
      <c r="B4628" s="147">
        <v>31059</v>
      </c>
      <c r="C4628" s="136" t="s">
        <v>13106</v>
      </c>
      <c r="D4628" s="136" t="s">
        <v>13107</v>
      </c>
      <c r="E4628" s="137" t="s">
        <v>8366</v>
      </c>
      <c r="F4628" s="139"/>
      <c r="G4628" s="136">
        <v>64329348</v>
      </c>
      <c r="H4628" s="136">
        <v>3</v>
      </c>
      <c r="J4628" s="136" t="s">
        <v>8367</v>
      </c>
    </row>
    <row r="4629" spans="1:20" s="136" customFormat="1" ht="13.6" x14ac:dyDescent="0.2">
      <c r="A4629" s="136" t="s">
        <v>13029</v>
      </c>
      <c r="B4629" s="147">
        <v>31060</v>
      </c>
      <c r="C4629" s="136" t="s">
        <v>13108</v>
      </c>
      <c r="D4629" s="136" t="s">
        <v>13109</v>
      </c>
      <c r="E4629" s="137" t="s">
        <v>8366</v>
      </c>
      <c r="F4629" s="139"/>
      <c r="G4629" s="136">
        <v>2113100</v>
      </c>
      <c r="H4629" s="136">
        <v>1</v>
      </c>
      <c r="J4629" s="136" t="s">
        <v>8367</v>
      </c>
      <c r="O4629" s="136" t="s">
        <v>13056</v>
      </c>
      <c r="P4629" s="136" t="s">
        <v>8456</v>
      </c>
      <c r="Q4629" s="136" t="s">
        <v>13057</v>
      </c>
      <c r="R4629" s="136" t="s">
        <v>13040</v>
      </c>
      <c r="S4629" s="136" t="s">
        <v>8367</v>
      </c>
      <c r="T4629" s="136" t="s">
        <v>13041</v>
      </c>
    </row>
    <row r="4630" spans="1:20" s="136" customFormat="1" ht="13.6" x14ac:dyDescent="0.2">
      <c r="A4630" s="136" t="s">
        <v>13029</v>
      </c>
      <c r="B4630" s="147">
        <v>31061</v>
      </c>
      <c r="C4630" s="138" t="s">
        <v>13110</v>
      </c>
      <c r="D4630" s="138" t="s">
        <v>13110</v>
      </c>
      <c r="E4630" s="137" t="s">
        <v>8366</v>
      </c>
      <c r="F4630" s="139"/>
      <c r="G4630" s="136">
        <v>7178736</v>
      </c>
      <c r="H4630" s="136">
        <v>3</v>
      </c>
      <c r="J4630" s="136" t="s">
        <v>8367</v>
      </c>
    </row>
    <row r="4631" spans="1:20" s="136" customFormat="1" ht="13.6" x14ac:dyDescent="0.2">
      <c r="A4631" s="136" t="s">
        <v>13029</v>
      </c>
      <c r="B4631" s="147">
        <v>31062</v>
      </c>
      <c r="C4631" s="138" t="s">
        <v>13111</v>
      </c>
      <c r="D4631" s="138" t="s">
        <v>13111</v>
      </c>
      <c r="E4631" s="137" t="s">
        <v>8366</v>
      </c>
      <c r="F4631" s="139"/>
      <c r="G4631" s="136">
        <v>35656601</v>
      </c>
      <c r="H4631" s="136">
        <v>3</v>
      </c>
      <c r="J4631" s="136" t="s">
        <v>8367</v>
      </c>
    </row>
    <row r="4632" spans="1:20" s="136" customFormat="1" ht="13.6" x14ac:dyDescent="0.2">
      <c r="A4632" s="136" t="s">
        <v>13029</v>
      </c>
      <c r="B4632" s="147">
        <v>31063</v>
      </c>
      <c r="C4632" s="138" t="s">
        <v>13112</v>
      </c>
      <c r="D4632" s="138" t="s">
        <v>13112</v>
      </c>
      <c r="E4632" s="137" t="s">
        <v>8366</v>
      </c>
      <c r="F4632" s="139"/>
      <c r="G4632" s="136">
        <v>11901565</v>
      </c>
      <c r="H4632" s="136">
        <v>3</v>
      </c>
      <c r="J4632" s="136" t="s">
        <v>8367</v>
      </c>
    </row>
    <row r="4633" spans="1:20" s="136" customFormat="1" ht="13.6" x14ac:dyDescent="0.2">
      <c r="A4633" s="136" t="s">
        <v>13029</v>
      </c>
      <c r="B4633" s="147">
        <v>31064</v>
      </c>
      <c r="C4633" s="138" t="s">
        <v>13113</v>
      </c>
      <c r="D4633" s="138" t="s">
        <v>13113</v>
      </c>
      <c r="E4633" s="137" t="s">
        <v>8366</v>
      </c>
      <c r="F4633" s="139"/>
      <c r="G4633" s="136">
        <v>27187399.999999996</v>
      </c>
      <c r="H4633" s="136">
        <v>3</v>
      </c>
      <c r="J4633" s="136" t="s">
        <v>8367</v>
      </c>
    </row>
    <row r="4634" spans="1:20" s="136" customFormat="1" ht="13.6" x14ac:dyDescent="0.2">
      <c r="A4634" s="136" t="s">
        <v>13029</v>
      </c>
      <c r="B4634" s="147">
        <v>31065</v>
      </c>
      <c r="C4634" s="138" t="s">
        <v>13114</v>
      </c>
      <c r="D4634" s="138" t="s">
        <v>13114</v>
      </c>
      <c r="E4634" s="137" t="s">
        <v>8366</v>
      </c>
      <c r="F4634" s="139"/>
      <c r="G4634" s="136">
        <v>80796600</v>
      </c>
      <c r="H4634" s="136">
        <v>3</v>
      </c>
      <c r="J4634" s="136" t="s">
        <v>8367</v>
      </c>
    </row>
    <row r="4635" spans="1:20" s="136" customFormat="1" ht="13.6" x14ac:dyDescent="0.2">
      <c r="A4635" s="136" t="s">
        <v>13029</v>
      </c>
      <c r="B4635" s="147">
        <v>31066</v>
      </c>
      <c r="C4635" s="138" t="s">
        <v>13115</v>
      </c>
      <c r="D4635" s="138" t="s">
        <v>13115</v>
      </c>
      <c r="E4635" s="137" t="s">
        <v>8366</v>
      </c>
      <c r="F4635" s="139"/>
      <c r="G4635" s="136">
        <v>40445697</v>
      </c>
      <c r="H4635" s="136">
        <v>3</v>
      </c>
      <c r="J4635" s="136" t="s">
        <v>8367</v>
      </c>
    </row>
    <row r="4636" spans="1:20" s="136" customFormat="1" ht="13.6" x14ac:dyDescent="0.2">
      <c r="A4636" s="136" t="s">
        <v>13029</v>
      </c>
      <c r="B4636" s="147">
        <v>31067</v>
      </c>
      <c r="C4636" s="138" t="s">
        <v>13116</v>
      </c>
      <c r="D4636" s="138" t="s">
        <v>13116</v>
      </c>
      <c r="E4636" s="137" t="s">
        <v>8366</v>
      </c>
      <c r="F4636" s="139"/>
      <c r="G4636" s="136">
        <v>96998451</v>
      </c>
      <c r="H4636" s="136">
        <v>3</v>
      </c>
      <c r="J4636" s="136" t="s">
        <v>8367</v>
      </c>
    </row>
    <row r="4637" spans="1:20" s="136" customFormat="1" ht="13.6" x14ac:dyDescent="0.2">
      <c r="A4637" s="136" t="s">
        <v>13029</v>
      </c>
      <c r="B4637" s="147">
        <v>31068</v>
      </c>
      <c r="C4637" s="138" t="s">
        <v>13117</v>
      </c>
      <c r="D4637" s="138" t="s">
        <v>13117</v>
      </c>
      <c r="E4637" s="137" t="s">
        <v>8366</v>
      </c>
      <c r="F4637" s="139"/>
      <c r="G4637" s="136">
        <v>62932924</v>
      </c>
      <c r="H4637" s="136">
        <v>3</v>
      </c>
      <c r="J4637" s="136" t="s">
        <v>8367</v>
      </c>
    </row>
    <row r="4638" spans="1:20" s="136" customFormat="1" ht="13.6" x14ac:dyDescent="0.2">
      <c r="A4638" s="136" t="s">
        <v>13029</v>
      </c>
      <c r="B4638" s="147">
        <v>31069</v>
      </c>
      <c r="C4638" s="138" t="s">
        <v>13118</v>
      </c>
      <c r="D4638" s="138" t="s">
        <v>13118</v>
      </c>
      <c r="E4638" s="137" t="s">
        <v>8366</v>
      </c>
      <c r="F4638" s="139"/>
      <c r="G4638" s="136">
        <v>85608527</v>
      </c>
      <c r="H4638" s="136">
        <v>3</v>
      </c>
      <c r="J4638" s="136" t="s">
        <v>8367</v>
      </c>
    </row>
    <row r="4639" spans="1:20" s="136" customFormat="1" ht="13.6" x14ac:dyDescent="0.2">
      <c r="A4639" s="136" t="s">
        <v>13029</v>
      </c>
      <c r="B4639" s="147">
        <v>31070</v>
      </c>
      <c r="C4639" s="138" t="s">
        <v>10696</v>
      </c>
      <c r="D4639" s="138" t="s">
        <v>10696</v>
      </c>
      <c r="E4639" s="137" t="s">
        <v>8366</v>
      </c>
      <c r="F4639" s="139"/>
      <c r="G4639" s="136">
        <v>18066945</v>
      </c>
      <c r="H4639" s="136">
        <v>3</v>
      </c>
      <c r="J4639" s="136" t="s">
        <v>8367</v>
      </c>
    </row>
    <row r="4640" spans="1:20" s="136" customFormat="1" ht="13.6" x14ac:dyDescent="0.2">
      <c r="A4640" s="136" t="s">
        <v>13029</v>
      </c>
      <c r="B4640" s="147">
        <v>31071</v>
      </c>
      <c r="C4640" s="138" t="s">
        <v>13119</v>
      </c>
      <c r="D4640" s="138" t="s">
        <v>13119</v>
      </c>
      <c r="E4640" s="137" t="s">
        <v>8366</v>
      </c>
      <c r="F4640" s="139"/>
      <c r="G4640" s="136">
        <v>26339411</v>
      </c>
      <c r="H4640" s="136">
        <v>3</v>
      </c>
      <c r="J4640" s="136" t="s">
        <v>8367</v>
      </c>
    </row>
    <row r="4641" spans="1:20" s="136" customFormat="1" ht="13.6" x14ac:dyDescent="0.2">
      <c r="A4641" s="136" t="s">
        <v>13029</v>
      </c>
      <c r="B4641" s="147">
        <v>31072</v>
      </c>
      <c r="C4641" s="138" t="s">
        <v>13120</v>
      </c>
      <c r="D4641" s="138" t="s">
        <v>13120</v>
      </c>
      <c r="E4641" s="137" t="s">
        <v>8366</v>
      </c>
      <c r="F4641" s="139"/>
      <c r="G4641" s="136">
        <v>37343720</v>
      </c>
      <c r="H4641" s="136">
        <v>2</v>
      </c>
      <c r="J4641" s="136" t="s">
        <v>8367</v>
      </c>
    </row>
    <row r="4642" spans="1:20" s="136" customFormat="1" ht="13.6" x14ac:dyDescent="0.2">
      <c r="A4642" s="136" t="s">
        <v>13029</v>
      </c>
      <c r="B4642" s="147">
        <v>31073</v>
      </c>
      <c r="C4642" s="138" t="s">
        <v>13121</v>
      </c>
      <c r="D4642" s="138" t="s">
        <v>13121</v>
      </c>
      <c r="E4642" s="137" t="s">
        <v>8366</v>
      </c>
      <c r="F4642" s="139"/>
      <c r="G4642" s="136">
        <v>14216809</v>
      </c>
      <c r="H4642" s="136">
        <v>3</v>
      </c>
      <c r="J4642" s="136" t="s">
        <v>8367</v>
      </c>
    </row>
    <row r="4643" spans="1:20" s="136" customFormat="1" ht="13.6" x14ac:dyDescent="0.2">
      <c r="A4643" s="136" t="s">
        <v>13029</v>
      </c>
      <c r="B4643" s="147">
        <v>31074</v>
      </c>
      <c r="C4643" s="138" t="s">
        <v>13122</v>
      </c>
      <c r="D4643" s="142" t="s">
        <v>13123</v>
      </c>
      <c r="E4643" s="137" t="s">
        <v>8366</v>
      </c>
      <c r="F4643" s="139"/>
      <c r="G4643" s="136">
        <v>41468663</v>
      </c>
      <c r="H4643" s="136">
        <v>3</v>
      </c>
      <c r="J4643" s="136" t="s">
        <v>8367</v>
      </c>
    </row>
    <row r="4644" spans="1:20" s="136" customFormat="1" ht="13.6" x14ac:dyDescent="0.2">
      <c r="A4644" s="136" t="s">
        <v>13029</v>
      </c>
      <c r="B4644" s="147">
        <v>31075</v>
      </c>
      <c r="C4644" s="138" t="s">
        <v>13124</v>
      </c>
      <c r="D4644" s="138" t="s">
        <v>13125</v>
      </c>
      <c r="E4644" s="137" t="s">
        <v>8366</v>
      </c>
      <c r="F4644" s="139"/>
      <c r="G4644" s="136">
        <v>4363986</v>
      </c>
      <c r="H4644" s="136">
        <v>3</v>
      </c>
      <c r="J4644" s="136" t="s">
        <v>8367</v>
      </c>
    </row>
    <row r="4645" spans="1:20" s="136" customFormat="1" ht="13.6" x14ac:dyDescent="0.2">
      <c r="A4645" s="136" t="s">
        <v>13029</v>
      </c>
      <c r="B4645" s="147">
        <v>31076</v>
      </c>
      <c r="C4645" s="138" t="s">
        <v>13126</v>
      </c>
      <c r="D4645" s="138" t="s">
        <v>13126</v>
      </c>
      <c r="E4645" s="137" t="s">
        <v>8366</v>
      </c>
      <c r="F4645" s="139"/>
      <c r="G4645" s="136">
        <v>52499370</v>
      </c>
      <c r="H4645" s="136">
        <v>1</v>
      </c>
      <c r="J4645" s="136" t="s">
        <v>8367</v>
      </c>
      <c r="O4645" s="136" t="s">
        <v>13056</v>
      </c>
      <c r="P4645" s="136" t="s">
        <v>8456</v>
      </c>
      <c r="Q4645" s="136" t="s">
        <v>13057</v>
      </c>
      <c r="R4645" s="136" t="s">
        <v>13040</v>
      </c>
      <c r="S4645" s="136" t="s">
        <v>8367</v>
      </c>
      <c r="T4645" s="136" t="s">
        <v>13041</v>
      </c>
    </row>
    <row r="4646" spans="1:20" s="136" customFormat="1" ht="13.6" x14ac:dyDescent="0.2">
      <c r="A4646" s="136" t="s">
        <v>13029</v>
      </c>
      <c r="B4646" s="147">
        <v>31077</v>
      </c>
      <c r="C4646" s="138" t="s">
        <v>13127</v>
      </c>
      <c r="D4646" s="138" t="s">
        <v>13127</v>
      </c>
      <c r="E4646" s="137" t="s">
        <v>8366</v>
      </c>
      <c r="F4646" s="139"/>
      <c r="G4646" s="136">
        <v>81351897</v>
      </c>
      <c r="H4646" s="136">
        <v>2</v>
      </c>
      <c r="J4646" s="136" t="s">
        <v>8367</v>
      </c>
    </row>
    <row r="4647" spans="1:20" s="136" customFormat="1" ht="13.6" x14ac:dyDescent="0.2">
      <c r="A4647" s="136" t="s">
        <v>13029</v>
      </c>
      <c r="B4647" s="147">
        <v>31078</v>
      </c>
      <c r="C4647" s="138" t="s">
        <v>13128</v>
      </c>
      <c r="D4647" s="138" t="s">
        <v>13128</v>
      </c>
      <c r="E4647" s="137" t="s">
        <v>8366</v>
      </c>
      <c r="F4647" s="139"/>
      <c r="G4647" s="136">
        <v>36537259</v>
      </c>
      <c r="H4647" s="136">
        <v>3</v>
      </c>
      <c r="J4647" s="136" t="s">
        <v>8367</v>
      </c>
    </row>
    <row r="4648" spans="1:20" s="136" customFormat="1" ht="13.6" x14ac:dyDescent="0.2">
      <c r="A4648" s="136" t="s">
        <v>13029</v>
      </c>
      <c r="B4648" s="147">
        <v>31079</v>
      </c>
      <c r="C4648" s="138" t="s">
        <v>13129</v>
      </c>
      <c r="D4648" s="138" t="s">
        <v>13129</v>
      </c>
      <c r="E4648" s="137" t="s">
        <v>8366</v>
      </c>
      <c r="F4648" s="139"/>
      <c r="G4648" s="136">
        <v>13843214</v>
      </c>
      <c r="H4648" s="136">
        <v>3</v>
      </c>
      <c r="J4648" s="136" t="s">
        <v>8367</v>
      </c>
    </row>
    <row r="4649" spans="1:20" s="136" customFormat="1" ht="13.6" x14ac:dyDescent="0.2">
      <c r="A4649" s="136" t="s">
        <v>13029</v>
      </c>
      <c r="B4649" s="147">
        <v>31080</v>
      </c>
      <c r="C4649" s="138" t="s">
        <v>13130</v>
      </c>
      <c r="D4649" s="138" t="s">
        <v>13130</v>
      </c>
      <c r="E4649" s="137" t="s">
        <v>8366</v>
      </c>
      <c r="F4649" s="139"/>
      <c r="G4649" s="136">
        <v>33410828</v>
      </c>
      <c r="H4649" s="136">
        <v>3</v>
      </c>
      <c r="J4649" s="136" t="s">
        <v>8367</v>
      </c>
    </row>
    <row r="4650" spans="1:20" s="136" customFormat="1" ht="13.6" x14ac:dyDescent="0.2">
      <c r="A4650" s="136" t="s">
        <v>13029</v>
      </c>
      <c r="B4650" s="147">
        <v>31081</v>
      </c>
      <c r="C4650" s="138" t="s">
        <v>13131</v>
      </c>
      <c r="D4650" s="138" t="s">
        <v>13131</v>
      </c>
      <c r="E4650" s="137" t="s">
        <v>8366</v>
      </c>
      <c r="F4650" s="139"/>
      <c r="G4650" s="136">
        <v>23475940.999999996</v>
      </c>
      <c r="H4650" s="136">
        <v>3</v>
      </c>
      <c r="J4650" s="136" t="s">
        <v>8367</v>
      </c>
    </row>
    <row r="4651" spans="1:20" s="136" customFormat="1" ht="13.6" x14ac:dyDescent="0.2">
      <c r="A4651" s="136" t="s">
        <v>13029</v>
      </c>
      <c r="B4651" s="147">
        <v>31082</v>
      </c>
      <c r="C4651" s="138" t="s">
        <v>13132</v>
      </c>
      <c r="D4651" s="138" t="s">
        <v>13132</v>
      </c>
      <c r="E4651" s="137" t="s">
        <v>8366</v>
      </c>
      <c r="F4651" s="139"/>
      <c r="G4651" s="136">
        <v>46275621</v>
      </c>
      <c r="H4651" s="136">
        <v>3</v>
      </c>
      <c r="J4651" s="136" t="s">
        <v>8367</v>
      </c>
    </row>
    <row r="4652" spans="1:20" s="136" customFormat="1" ht="13.6" x14ac:dyDescent="0.2">
      <c r="A4652" s="136" t="s">
        <v>13029</v>
      </c>
      <c r="B4652" s="147">
        <v>31083</v>
      </c>
      <c r="C4652" s="138" t="s">
        <v>13133</v>
      </c>
      <c r="D4652" s="138" t="s">
        <v>13134</v>
      </c>
      <c r="E4652" s="137" t="s">
        <v>8366</v>
      </c>
      <c r="F4652" s="139"/>
      <c r="G4652" s="136">
        <v>2290525</v>
      </c>
      <c r="H4652" s="136">
        <v>3</v>
      </c>
      <c r="J4652" s="136" t="s">
        <v>8367</v>
      </c>
      <c r="R4652" s="136" t="s">
        <v>13040</v>
      </c>
      <c r="S4652" s="136" t="s">
        <v>8367</v>
      </c>
      <c r="T4652" s="136" t="s">
        <v>13041</v>
      </c>
    </row>
    <row r="4653" spans="1:20" s="136" customFormat="1" ht="13.6" x14ac:dyDescent="0.2">
      <c r="A4653" s="136" t="s">
        <v>13029</v>
      </c>
      <c r="B4653" s="147">
        <v>31084</v>
      </c>
      <c r="C4653" s="138" t="s">
        <v>13135</v>
      </c>
      <c r="D4653" s="138" t="s">
        <v>13135</v>
      </c>
      <c r="E4653" s="137" t="s">
        <v>8366</v>
      </c>
      <c r="F4653" s="139"/>
      <c r="G4653" s="136">
        <v>32938721</v>
      </c>
      <c r="H4653" s="136">
        <v>3</v>
      </c>
      <c r="J4653" s="136" t="s">
        <v>8367</v>
      </c>
    </row>
    <row r="4654" spans="1:20" s="136" customFormat="1" ht="13.6" x14ac:dyDescent="0.2">
      <c r="A4654" s="136" t="s">
        <v>13029</v>
      </c>
      <c r="B4654" s="147">
        <v>31085</v>
      </c>
      <c r="C4654" s="138" t="s">
        <v>13136</v>
      </c>
      <c r="D4654" s="138" t="s">
        <v>13136</v>
      </c>
      <c r="E4654" s="137" t="s">
        <v>8366</v>
      </c>
      <c r="F4654" s="139"/>
      <c r="G4654" s="136">
        <v>14104720</v>
      </c>
      <c r="H4654" s="136">
        <v>3</v>
      </c>
      <c r="J4654" s="136" t="s">
        <v>8367</v>
      </c>
      <c r="R4654" s="136" t="s">
        <v>13040</v>
      </c>
      <c r="S4654" s="136" t="s">
        <v>8456</v>
      </c>
      <c r="T4654" s="136" t="s">
        <v>13041</v>
      </c>
    </row>
    <row r="4655" spans="1:20" s="136" customFormat="1" ht="13.6" x14ac:dyDescent="0.2">
      <c r="A4655" s="136" t="s">
        <v>13029</v>
      </c>
      <c r="B4655" s="147">
        <v>31086</v>
      </c>
      <c r="C4655" s="138" t="s">
        <v>13137</v>
      </c>
      <c r="D4655" s="138" t="s">
        <v>13138</v>
      </c>
      <c r="E4655" s="137" t="s">
        <v>8366</v>
      </c>
      <c r="F4655" s="139"/>
      <c r="G4655" s="136">
        <v>53263200</v>
      </c>
      <c r="H4655" s="136">
        <v>1</v>
      </c>
      <c r="J4655" s="136" t="s">
        <v>8367</v>
      </c>
      <c r="O4655" s="136" t="s">
        <v>13056</v>
      </c>
      <c r="P4655" s="136" t="s">
        <v>8456</v>
      </c>
      <c r="Q4655" s="136" t="s">
        <v>13057</v>
      </c>
      <c r="R4655" s="136" t="s">
        <v>13040</v>
      </c>
      <c r="S4655" s="136" t="s">
        <v>8367</v>
      </c>
      <c r="T4655" s="136" t="s">
        <v>13041</v>
      </c>
    </row>
    <row r="4656" spans="1:20" s="136" customFormat="1" ht="13.6" x14ac:dyDescent="0.2">
      <c r="A4656" s="136" t="s">
        <v>13029</v>
      </c>
      <c r="B4656" s="147">
        <v>31087</v>
      </c>
      <c r="C4656" s="138" t="s">
        <v>13139</v>
      </c>
      <c r="D4656" s="138" t="s">
        <v>13139</v>
      </c>
      <c r="E4656" s="137" t="s">
        <v>8366</v>
      </c>
      <c r="F4656" s="139"/>
      <c r="G4656" s="136">
        <v>3870340</v>
      </c>
      <c r="H4656" s="136">
        <v>3</v>
      </c>
      <c r="J4656" s="136" t="s">
        <v>8367</v>
      </c>
    </row>
    <row r="4657" spans="1:20" s="136" customFormat="1" ht="13.6" x14ac:dyDescent="0.2">
      <c r="A4657" s="136" t="s">
        <v>13029</v>
      </c>
      <c r="B4657" s="147">
        <v>31088</v>
      </c>
      <c r="C4657" s="136" t="s">
        <v>13140</v>
      </c>
      <c r="D4657" s="136" t="s">
        <v>13141</v>
      </c>
      <c r="E4657" s="137" t="s">
        <v>8366</v>
      </c>
      <c r="F4657" s="139"/>
      <c r="G4657" s="136">
        <v>48154543.999999993</v>
      </c>
      <c r="H4657" s="136">
        <v>2</v>
      </c>
      <c r="J4657" s="136" t="s">
        <v>8367</v>
      </c>
      <c r="R4657" s="136" t="s">
        <v>13040</v>
      </c>
      <c r="S4657" s="136" t="s">
        <v>8367</v>
      </c>
      <c r="T4657" s="136" t="s">
        <v>13041</v>
      </c>
    </row>
    <row r="4658" spans="1:20" s="136" customFormat="1" ht="13.6" x14ac:dyDescent="0.2">
      <c r="A4658" s="136" t="s">
        <v>13029</v>
      </c>
      <c r="B4658" s="147">
        <v>31089</v>
      </c>
      <c r="C4658" s="138" t="s">
        <v>13142</v>
      </c>
      <c r="D4658" s="142" t="s">
        <v>13143</v>
      </c>
      <c r="E4658" s="137" t="s">
        <v>8366</v>
      </c>
      <c r="F4658" s="139"/>
      <c r="G4658" s="136">
        <v>9548129</v>
      </c>
      <c r="H4658" s="136">
        <v>3</v>
      </c>
      <c r="J4658" s="136" t="s">
        <v>8367</v>
      </c>
      <c r="R4658" s="136" t="s">
        <v>13040</v>
      </c>
      <c r="S4658" s="136" t="s">
        <v>8456</v>
      </c>
      <c r="T4658" s="136" t="s">
        <v>13041</v>
      </c>
    </row>
    <row r="4659" spans="1:20" s="136" customFormat="1" ht="13.6" x14ac:dyDescent="0.2">
      <c r="A4659" s="136" t="s">
        <v>13029</v>
      </c>
      <c r="B4659" s="147">
        <v>31090</v>
      </c>
      <c r="C4659" s="138" t="s">
        <v>13144</v>
      </c>
      <c r="D4659" s="138" t="s">
        <v>13144</v>
      </c>
      <c r="E4659" s="137" t="s">
        <v>8366</v>
      </c>
      <c r="F4659" s="139"/>
      <c r="G4659" s="136">
        <v>25691681</v>
      </c>
      <c r="H4659" s="136">
        <v>3</v>
      </c>
      <c r="J4659" s="136" t="s">
        <v>8367</v>
      </c>
    </row>
    <row r="4660" spans="1:20" s="136" customFormat="1" ht="13.6" x14ac:dyDescent="0.2">
      <c r="A4660" s="136" t="s">
        <v>13029</v>
      </c>
      <c r="B4660" s="147">
        <v>31091</v>
      </c>
      <c r="C4660" s="138" t="s">
        <v>13145</v>
      </c>
      <c r="D4660" s="138" t="s">
        <v>13145</v>
      </c>
      <c r="E4660" s="137" t="s">
        <v>8366</v>
      </c>
      <c r="F4660" s="139"/>
      <c r="G4660" s="136">
        <v>41786181</v>
      </c>
      <c r="H4660" s="136">
        <v>3</v>
      </c>
      <c r="J4660" s="136" t="s">
        <v>8367</v>
      </c>
    </row>
    <row r="4661" spans="1:20" s="136" customFormat="1" ht="13.6" x14ac:dyDescent="0.2">
      <c r="A4661" s="136" t="s">
        <v>13029</v>
      </c>
      <c r="B4661" s="147">
        <v>31092</v>
      </c>
      <c r="C4661" s="138" t="s">
        <v>13146</v>
      </c>
      <c r="D4661" s="138" t="s">
        <v>13146</v>
      </c>
      <c r="E4661" s="137" t="s">
        <v>8366</v>
      </c>
      <c r="F4661" s="139"/>
      <c r="G4661" s="136">
        <v>143730100</v>
      </c>
      <c r="H4661" s="136">
        <v>3</v>
      </c>
      <c r="J4661" s="136" t="s">
        <v>8367</v>
      </c>
    </row>
    <row r="4662" spans="1:20" s="136" customFormat="1" ht="13.6" x14ac:dyDescent="0.2">
      <c r="A4662" s="136" t="s">
        <v>13029</v>
      </c>
      <c r="B4662" s="147">
        <v>31093</v>
      </c>
      <c r="C4662" s="136" t="s">
        <v>13147</v>
      </c>
      <c r="D4662" s="136" t="s">
        <v>13148</v>
      </c>
      <c r="E4662" s="137" t="s">
        <v>8366</v>
      </c>
      <c r="F4662" s="139"/>
      <c r="G4662" s="136">
        <v>28792384</v>
      </c>
      <c r="H4662" s="136">
        <v>3</v>
      </c>
      <c r="J4662" s="136" t="s">
        <v>8367</v>
      </c>
    </row>
    <row r="4663" spans="1:20" s="136" customFormat="1" ht="13.6" x14ac:dyDescent="0.2">
      <c r="A4663" s="136" t="s">
        <v>13029</v>
      </c>
      <c r="B4663" s="147">
        <v>31094</v>
      </c>
      <c r="C4663" s="138" t="s">
        <v>13149</v>
      </c>
      <c r="D4663" s="138" t="s">
        <v>13149</v>
      </c>
      <c r="E4663" s="137" t="s">
        <v>8366</v>
      </c>
      <c r="F4663" s="139"/>
      <c r="G4663" s="136">
        <v>19094591</v>
      </c>
      <c r="H4663" s="136">
        <v>3</v>
      </c>
      <c r="J4663" s="136" t="s">
        <v>8367</v>
      </c>
    </row>
    <row r="4664" spans="1:20" s="136" customFormat="1" ht="13.6" x14ac:dyDescent="0.2">
      <c r="A4664" s="136" t="s">
        <v>13029</v>
      </c>
      <c r="B4664" s="147">
        <v>31095</v>
      </c>
      <c r="C4664" s="136" t="s">
        <v>13150</v>
      </c>
      <c r="D4664" s="136" t="s">
        <v>13151</v>
      </c>
      <c r="E4664" s="137" t="s">
        <v>8366</v>
      </c>
      <c r="F4664" s="139"/>
      <c r="G4664" s="136">
        <v>26461833</v>
      </c>
      <c r="H4664" s="136">
        <v>3</v>
      </c>
      <c r="J4664" s="136" t="s">
        <v>8367</v>
      </c>
    </row>
    <row r="4665" spans="1:20" s="136" customFormat="1" ht="13.6" x14ac:dyDescent="0.2">
      <c r="A4665" s="136" t="s">
        <v>13029</v>
      </c>
      <c r="B4665" s="147">
        <v>31096</v>
      </c>
      <c r="C4665" s="138" t="s">
        <v>13152</v>
      </c>
      <c r="D4665" s="138" t="s">
        <v>13152</v>
      </c>
      <c r="E4665" s="137" t="s">
        <v>8366</v>
      </c>
      <c r="F4665" s="139"/>
      <c r="G4665" s="136">
        <v>8755266</v>
      </c>
      <c r="H4665" s="136">
        <v>3</v>
      </c>
      <c r="J4665" s="136" t="s">
        <v>8367</v>
      </c>
    </row>
    <row r="4666" spans="1:20" s="136" customFormat="1" ht="13.6" x14ac:dyDescent="0.2">
      <c r="A4666" s="136" t="s">
        <v>13029</v>
      </c>
      <c r="B4666" s="147">
        <v>31097</v>
      </c>
      <c r="C4666" s="136" t="s">
        <v>13153</v>
      </c>
      <c r="D4666" s="136" t="s">
        <v>13153</v>
      </c>
      <c r="E4666" s="137" t="s">
        <v>8366</v>
      </c>
      <c r="F4666" s="139"/>
      <c r="G4666" s="136">
        <v>15445846</v>
      </c>
      <c r="H4666" s="136">
        <v>2</v>
      </c>
      <c r="J4666" s="136" t="s">
        <v>8367</v>
      </c>
    </row>
    <row r="4667" spans="1:20" s="136" customFormat="1" ht="13.6" x14ac:dyDescent="0.2">
      <c r="A4667" s="136" t="s">
        <v>13029</v>
      </c>
      <c r="B4667" s="147">
        <v>31098</v>
      </c>
      <c r="C4667" s="138" t="s">
        <v>13154</v>
      </c>
      <c r="D4667" s="138" t="s">
        <v>13154</v>
      </c>
      <c r="E4667" s="137" t="s">
        <v>8366</v>
      </c>
      <c r="F4667" s="139"/>
      <c r="G4667" s="136">
        <v>149132800</v>
      </c>
      <c r="H4667" s="136">
        <v>3</v>
      </c>
      <c r="J4667" s="136" t="s">
        <v>8367</v>
      </c>
      <c r="R4667" s="136" t="s">
        <v>13040</v>
      </c>
      <c r="S4667" s="136" t="s">
        <v>8367</v>
      </c>
      <c r="T4667" s="136" t="s">
        <v>13041</v>
      </c>
    </row>
    <row r="4668" spans="1:20" s="136" customFormat="1" ht="13.6" x14ac:dyDescent="0.2">
      <c r="A4668" s="136" t="s">
        <v>13029</v>
      </c>
      <c r="B4668" s="147">
        <v>31099</v>
      </c>
      <c r="C4668" s="138" t="s">
        <v>13155</v>
      </c>
      <c r="D4668" s="138" t="s">
        <v>13155</v>
      </c>
      <c r="E4668" s="137" t="s">
        <v>8366</v>
      </c>
      <c r="F4668" s="139"/>
      <c r="G4668" s="136">
        <v>13473878</v>
      </c>
      <c r="H4668" s="136">
        <v>3</v>
      </c>
      <c r="J4668" s="136" t="s">
        <v>8367</v>
      </c>
    </row>
    <row r="4669" spans="1:20" s="136" customFormat="1" ht="13.6" x14ac:dyDescent="0.2">
      <c r="A4669" s="136" t="s">
        <v>13029</v>
      </c>
      <c r="B4669" s="147">
        <v>31100</v>
      </c>
      <c r="C4669" s="138" t="s">
        <v>13156</v>
      </c>
      <c r="D4669" s="138" t="s">
        <v>13156</v>
      </c>
      <c r="E4669" s="137" t="s">
        <v>8366</v>
      </c>
      <c r="F4669" s="139"/>
      <c r="G4669" s="136">
        <v>7740579</v>
      </c>
      <c r="H4669" s="136">
        <v>3</v>
      </c>
      <c r="J4669" s="136" t="s">
        <v>8367</v>
      </c>
    </row>
    <row r="4670" spans="1:20" s="136" customFormat="1" ht="13.6" x14ac:dyDescent="0.2">
      <c r="A4670" s="136" t="s">
        <v>13029</v>
      </c>
      <c r="B4670" s="147">
        <v>31101</v>
      </c>
      <c r="C4670" s="138" t="s">
        <v>13157</v>
      </c>
      <c r="D4670" s="138" t="s">
        <v>13157</v>
      </c>
      <c r="E4670" s="137" t="s">
        <v>8366</v>
      </c>
      <c r="F4670" s="139"/>
      <c r="G4670" s="136">
        <v>34159420</v>
      </c>
      <c r="H4670" s="136">
        <v>3</v>
      </c>
      <c r="J4670" s="136" t="s">
        <v>8367</v>
      </c>
      <c r="R4670" s="136" t="s">
        <v>13040</v>
      </c>
      <c r="S4670" s="136" t="s">
        <v>8367</v>
      </c>
      <c r="T4670" s="136" t="s">
        <v>13041</v>
      </c>
    </row>
    <row r="4671" spans="1:20" s="136" customFormat="1" ht="13.6" x14ac:dyDescent="0.2">
      <c r="A4671" s="136" t="s">
        <v>13029</v>
      </c>
      <c r="B4671" s="147">
        <v>31102</v>
      </c>
      <c r="C4671" s="138" t="s">
        <v>13158</v>
      </c>
      <c r="D4671" s="138" t="s">
        <v>13158</v>
      </c>
      <c r="E4671" s="137" t="s">
        <v>8366</v>
      </c>
      <c r="F4671" s="139"/>
      <c r="G4671" s="136">
        <v>23698449.999999996</v>
      </c>
      <c r="H4671" s="136">
        <v>3</v>
      </c>
      <c r="J4671" s="136" t="s">
        <v>8367</v>
      </c>
    </row>
    <row r="4672" spans="1:20" s="136" customFormat="1" ht="13.6" x14ac:dyDescent="0.2">
      <c r="A4672" s="136" t="s">
        <v>13029</v>
      </c>
      <c r="B4672" s="147">
        <v>31103</v>
      </c>
      <c r="C4672" s="138" t="s">
        <v>13159</v>
      </c>
      <c r="D4672" s="138" t="s">
        <v>13159</v>
      </c>
      <c r="E4672" s="137" t="s">
        <v>8366</v>
      </c>
      <c r="F4672" s="139"/>
      <c r="G4672" s="136">
        <v>46393372</v>
      </c>
      <c r="H4672" s="136">
        <v>3</v>
      </c>
      <c r="J4672" s="136" t="s">
        <v>8367</v>
      </c>
    </row>
    <row r="4673" spans="1:20" s="136" customFormat="1" ht="13.6" x14ac:dyDescent="0.2">
      <c r="A4673" s="136" t="s">
        <v>13029</v>
      </c>
      <c r="B4673" s="147">
        <v>31104</v>
      </c>
      <c r="C4673" s="138" t="s">
        <v>13160</v>
      </c>
      <c r="D4673" s="138" t="s">
        <v>13160</v>
      </c>
      <c r="E4673" s="137" t="s">
        <v>8366</v>
      </c>
      <c r="F4673" s="139"/>
      <c r="G4673" s="136">
        <v>115056900</v>
      </c>
      <c r="H4673" s="136">
        <v>3</v>
      </c>
      <c r="J4673" s="136" t="s">
        <v>8367</v>
      </c>
    </row>
    <row r="4674" spans="1:20" s="136" customFormat="1" ht="13.6" x14ac:dyDescent="0.2">
      <c r="A4674" s="136" t="s">
        <v>13029</v>
      </c>
      <c r="B4674" s="147">
        <v>31105</v>
      </c>
      <c r="C4674" s="138" t="s">
        <v>13161</v>
      </c>
      <c r="D4674" s="138" t="s">
        <v>13161</v>
      </c>
      <c r="E4674" s="137" t="s">
        <v>8366</v>
      </c>
      <c r="F4674" s="139"/>
      <c r="G4674" s="136">
        <v>43231418</v>
      </c>
      <c r="H4674" s="136">
        <v>3</v>
      </c>
      <c r="J4674" s="136" t="s">
        <v>8367</v>
      </c>
    </row>
    <row r="4675" spans="1:20" s="136" customFormat="1" ht="13.6" x14ac:dyDescent="0.2">
      <c r="A4675" s="136" t="s">
        <v>13029</v>
      </c>
      <c r="B4675" s="147">
        <v>31106</v>
      </c>
      <c r="C4675" s="138" t="s">
        <v>13162</v>
      </c>
      <c r="D4675" s="138" t="s">
        <v>13162</v>
      </c>
      <c r="E4675" s="137" t="s">
        <v>8366</v>
      </c>
      <c r="F4675" s="139"/>
      <c r="G4675" s="136">
        <v>22260526</v>
      </c>
      <c r="H4675" s="136">
        <v>3</v>
      </c>
      <c r="J4675" s="136" t="s">
        <v>8367</v>
      </c>
    </row>
    <row r="4676" spans="1:20" s="136" customFormat="1" ht="13.6" x14ac:dyDescent="0.2">
      <c r="A4676" s="136" t="s">
        <v>13029</v>
      </c>
      <c r="B4676" s="147">
        <v>31107</v>
      </c>
      <c r="C4676" s="138" t="s">
        <v>13163</v>
      </c>
      <c r="D4676" s="138" t="s">
        <v>13163</v>
      </c>
      <c r="E4676" s="137" t="s">
        <v>8366</v>
      </c>
      <c r="F4676" s="139"/>
      <c r="G4676" s="136">
        <v>53033100.000000007</v>
      </c>
      <c r="H4676" s="136">
        <v>3</v>
      </c>
      <c r="J4676" s="136" t="s">
        <v>8367</v>
      </c>
    </row>
    <row r="4677" spans="1:20" s="136" customFormat="1" ht="13.6" x14ac:dyDescent="0.2">
      <c r="A4677" s="136" t="s">
        <v>13029</v>
      </c>
      <c r="B4677" s="147">
        <v>31108</v>
      </c>
      <c r="C4677" s="138" t="s">
        <v>13164</v>
      </c>
      <c r="D4677" s="138" t="s">
        <v>13164</v>
      </c>
      <c r="E4677" s="137" t="s">
        <v>8366</v>
      </c>
      <c r="F4677" s="139"/>
      <c r="G4677" s="136">
        <v>66908070</v>
      </c>
      <c r="H4677" s="136">
        <v>3</v>
      </c>
      <c r="J4677" s="136" t="s">
        <v>8367</v>
      </c>
    </row>
    <row r="4678" spans="1:20" s="136" customFormat="1" ht="13.6" x14ac:dyDescent="0.2">
      <c r="A4678" s="136" t="s">
        <v>13029</v>
      </c>
      <c r="B4678" s="147">
        <v>31109</v>
      </c>
      <c r="C4678" s="138" t="s">
        <v>13165</v>
      </c>
      <c r="D4678" s="138" t="s">
        <v>13165</v>
      </c>
      <c r="E4678" s="137" t="s">
        <v>8366</v>
      </c>
      <c r="F4678" s="139"/>
      <c r="G4678" s="136">
        <v>41182401</v>
      </c>
      <c r="H4678" s="136">
        <v>3</v>
      </c>
      <c r="J4678" s="136" t="s">
        <v>8367</v>
      </c>
      <c r="R4678" s="136" t="s">
        <v>13040</v>
      </c>
      <c r="S4678" s="136" t="s">
        <v>8367</v>
      </c>
      <c r="T4678" s="136" t="s">
        <v>13041</v>
      </c>
    </row>
    <row r="4679" spans="1:20" s="136" customFormat="1" ht="13.6" x14ac:dyDescent="0.2">
      <c r="A4679" s="136" t="s">
        <v>13029</v>
      </c>
      <c r="B4679" s="147">
        <v>31110</v>
      </c>
      <c r="C4679" s="138" t="s">
        <v>13166</v>
      </c>
      <c r="D4679" s="138" t="s">
        <v>13167</v>
      </c>
      <c r="E4679" s="137" t="s">
        <v>8366</v>
      </c>
      <c r="F4679" s="139"/>
      <c r="G4679" s="136">
        <v>56451204</v>
      </c>
      <c r="H4679" s="136">
        <v>3</v>
      </c>
      <c r="J4679" s="136" t="s">
        <v>8367</v>
      </c>
    </row>
    <row r="4680" spans="1:20" s="136" customFormat="1" ht="13.6" x14ac:dyDescent="0.2">
      <c r="A4680" s="136" t="s">
        <v>13029</v>
      </c>
      <c r="B4680" s="147">
        <v>31111</v>
      </c>
      <c r="C4680" s="136" t="s">
        <v>13168</v>
      </c>
      <c r="D4680" s="136" t="s">
        <v>13169</v>
      </c>
      <c r="E4680" s="137" t="s">
        <v>8366</v>
      </c>
      <c r="F4680" s="139"/>
      <c r="G4680" s="136">
        <v>42995938</v>
      </c>
      <c r="H4680" s="136">
        <v>3</v>
      </c>
      <c r="J4680" s="136" t="s">
        <v>8367</v>
      </c>
    </row>
    <row r="4681" spans="1:20" s="136" customFormat="1" ht="13.6" x14ac:dyDescent="0.2">
      <c r="A4681" s="136" t="s">
        <v>13029</v>
      </c>
      <c r="B4681" s="147">
        <v>31112</v>
      </c>
      <c r="C4681" s="138" t="s">
        <v>13170</v>
      </c>
      <c r="D4681" s="138" t="s">
        <v>13170</v>
      </c>
      <c r="E4681" s="137" t="s">
        <v>8366</v>
      </c>
      <c r="F4681" s="139"/>
      <c r="G4681" s="136">
        <v>21260497.999999996</v>
      </c>
      <c r="H4681" s="136">
        <v>3</v>
      </c>
      <c r="J4681" s="136" t="s">
        <v>8367</v>
      </c>
    </row>
    <row r="4682" spans="1:20" s="136" customFormat="1" ht="13.6" x14ac:dyDescent="0.2">
      <c r="A4682" s="136" t="s">
        <v>13029</v>
      </c>
      <c r="B4682" s="147">
        <v>31113</v>
      </c>
      <c r="C4682" s="138" t="s">
        <v>13171</v>
      </c>
      <c r="D4682" s="138" t="s">
        <v>13171</v>
      </c>
      <c r="E4682" s="137" t="s">
        <v>8366</v>
      </c>
      <c r="F4682" s="139"/>
      <c r="G4682" s="136">
        <v>43591808</v>
      </c>
      <c r="H4682" s="136">
        <v>3</v>
      </c>
      <c r="J4682" s="136" t="s">
        <v>8367</v>
      </c>
    </row>
    <row r="4683" spans="1:20" s="136" customFormat="1" ht="13.6" x14ac:dyDescent="0.2">
      <c r="A4683" s="136" t="s">
        <v>13029</v>
      </c>
      <c r="B4683" s="147">
        <v>31114</v>
      </c>
      <c r="C4683" s="138" t="s">
        <v>13172</v>
      </c>
      <c r="D4683" s="138" t="s">
        <v>13172</v>
      </c>
      <c r="E4683" s="137" t="s">
        <v>8366</v>
      </c>
      <c r="F4683" s="139"/>
      <c r="G4683" s="136">
        <v>10516244</v>
      </c>
      <c r="H4683" s="136">
        <v>3</v>
      </c>
      <c r="J4683" s="136" t="s">
        <v>8367</v>
      </c>
    </row>
    <row r="4684" spans="1:20" s="136" customFormat="1" ht="13.6" x14ac:dyDescent="0.2">
      <c r="A4684" s="136" t="s">
        <v>13029</v>
      </c>
      <c r="B4684" s="147">
        <v>31115</v>
      </c>
      <c r="C4684" s="138" t="s">
        <v>13173</v>
      </c>
      <c r="D4684" s="138" t="s">
        <v>13173</v>
      </c>
      <c r="E4684" s="137" t="s">
        <v>8366</v>
      </c>
      <c r="F4684" s="139"/>
      <c r="G4684" s="136">
        <v>21510637</v>
      </c>
      <c r="H4684" s="136">
        <v>3</v>
      </c>
      <c r="J4684" s="136" t="s">
        <v>8367</v>
      </c>
    </row>
    <row r="4685" spans="1:20" s="136" customFormat="1" ht="13.6" x14ac:dyDescent="0.2">
      <c r="A4685" s="136" t="s">
        <v>13029</v>
      </c>
      <c r="B4685" s="147">
        <v>31116</v>
      </c>
      <c r="C4685" s="138" t="s">
        <v>13174</v>
      </c>
      <c r="D4685" s="138" t="s">
        <v>13174</v>
      </c>
      <c r="E4685" s="137" t="s">
        <v>8366</v>
      </c>
      <c r="F4685" s="139"/>
      <c r="G4685" s="136">
        <v>8637108</v>
      </c>
      <c r="H4685" s="136">
        <v>3</v>
      </c>
      <c r="J4685" s="136" t="s">
        <v>8367</v>
      </c>
    </row>
    <row r="4686" spans="1:20" s="136" customFormat="1" ht="13.6" x14ac:dyDescent="0.2">
      <c r="A4686" s="136" t="s">
        <v>13029</v>
      </c>
      <c r="B4686" s="147">
        <v>31117</v>
      </c>
      <c r="C4686" s="138" t="s">
        <v>13175</v>
      </c>
      <c r="D4686" s="138" t="s">
        <v>13175</v>
      </c>
      <c r="E4686" s="137" t="s">
        <v>8366</v>
      </c>
      <c r="F4686" s="139"/>
      <c r="G4686" s="136">
        <v>89966222</v>
      </c>
      <c r="H4686" s="136">
        <v>3</v>
      </c>
      <c r="J4686" s="136" t="s">
        <v>8367</v>
      </c>
    </row>
    <row r="4687" spans="1:20" s="136" customFormat="1" ht="13.6" x14ac:dyDescent="0.2">
      <c r="A4687" s="136" t="s">
        <v>13029</v>
      </c>
      <c r="B4687" s="147">
        <v>31118</v>
      </c>
      <c r="C4687" s="138" t="s">
        <v>13176</v>
      </c>
      <c r="D4687" s="138" t="s">
        <v>13176</v>
      </c>
      <c r="E4687" s="137" t="s">
        <v>8366</v>
      </c>
      <c r="F4687" s="139"/>
      <c r="G4687" s="136">
        <v>42296845</v>
      </c>
      <c r="H4687" s="136">
        <v>3</v>
      </c>
      <c r="J4687" s="136" t="s">
        <v>8367</v>
      </c>
    </row>
    <row r="4688" spans="1:20" s="136" customFormat="1" ht="13.6" x14ac:dyDescent="0.2">
      <c r="A4688" s="136" t="s">
        <v>13029</v>
      </c>
      <c r="B4688" s="147">
        <v>31119</v>
      </c>
      <c r="C4688" s="136" t="s">
        <v>13177</v>
      </c>
      <c r="D4688" s="136" t="s">
        <v>13178</v>
      </c>
      <c r="E4688" s="137" t="s">
        <v>8366</v>
      </c>
      <c r="F4688" s="139"/>
      <c r="G4688" s="136">
        <v>26590762</v>
      </c>
      <c r="H4688" s="136">
        <v>3</v>
      </c>
      <c r="J4688" s="136" t="s">
        <v>8367</v>
      </c>
    </row>
    <row r="4689" spans="1:20" s="136" customFormat="1" ht="13.6" x14ac:dyDescent="0.2">
      <c r="A4689" s="136" t="s">
        <v>13029</v>
      </c>
      <c r="B4689" s="147">
        <v>31120</v>
      </c>
      <c r="C4689" s="138" t="s">
        <v>13179</v>
      </c>
      <c r="D4689" s="142" t="s">
        <v>13180</v>
      </c>
      <c r="E4689" s="137" t="s">
        <v>8366</v>
      </c>
      <c r="F4689" s="139"/>
      <c r="G4689" s="136">
        <v>77033767</v>
      </c>
      <c r="H4689" s="136">
        <v>3</v>
      </c>
      <c r="J4689" s="136" t="s">
        <v>8367</v>
      </c>
    </row>
    <row r="4690" spans="1:20" s="136" customFormat="1" ht="13.6" x14ac:dyDescent="0.2">
      <c r="A4690" s="136" t="s">
        <v>13029</v>
      </c>
      <c r="B4690" s="147">
        <v>31121</v>
      </c>
      <c r="C4690" s="138" t="s">
        <v>13181</v>
      </c>
      <c r="D4690" s="138" t="s">
        <v>13181</v>
      </c>
      <c r="E4690" s="137" t="s">
        <v>8366</v>
      </c>
      <c r="F4690" s="139"/>
      <c r="G4690" s="136">
        <v>24643932</v>
      </c>
      <c r="H4690" s="136">
        <v>3</v>
      </c>
      <c r="J4690" s="136" t="s">
        <v>8367</v>
      </c>
    </row>
    <row r="4691" spans="1:20" s="136" customFormat="1" ht="13.6" x14ac:dyDescent="0.2">
      <c r="A4691" s="136" t="s">
        <v>13029</v>
      </c>
      <c r="B4691" s="147">
        <v>31122</v>
      </c>
      <c r="C4691" s="136" t="s">
        <v>13182</v>
      </c>
      <c r="D4691" s="136" t="s">
        <v>13183</v>
      </c>
      <c r="E4691" s="137" t="s">
        <v>8366</v>
      </c>
      <c r="F4691" s="139"/>
      <c r="G4691" s="136">
        <v>3862100</v>
      </c>
      <c r="H4691" s="136">
        <v>1</v>
      </c>
      <c r="J4691" s="136" t="s">
        <v>8367</v>
      </c>
      <c r="O4691" s="136" t="s">
        <v>13056</v>
      </c>
      <c r="P4691" s="136" t="s">
        <v>8456</v>
      </c>
      <c r="Q4691" s="136" t="s">
        <v>13057</v>
      </c>
      <c r="R4691" s="136" t="s">
        <v>13040</v>
      </c>
      <c r="S4691" s="136" t="s">
        <v>8367</v>
      </c>
      <c r="T4691" s="136" t="s">
        <v>13041</v>
      </c>
    </row>
    <row r="4692" spans="1:20" s="136" customFormat="1" ht="13.6" x14ac:dyDescent="0.2">
      <c r="A4692" s="136" t="s">
        <v>13029</v>
      </c>
      <c r="B4692" s="147">
        <v>31123</v>
      </c>
      <c r="C4692" s="138" t="s">
        <v>13184</v>
      </c>
      <c r="D4692" s="138" t="s">
        <v>13184</v>
      </c>
      <c r="E4692" s="137" t="s">
        <v>8366</v>
      </c>
      <c r="F4692" s="139"/>
      <c r="G4692" s="136">
        <v>38051737</v>
      </c>
      <c r="H4692" s="136">
        <v>3</v>
      </c>
      <c r="J4692" s="136" t="s">
        <v>8367</v>
      </c>
    </row>
    <row r="4693" spans="1:20" s="136" customFormat="1" ht="13.6" x14ac:dyDescent="0.2">
      <c r="A4693" s="136" t="s">
        <v>13029</v>
      </c>
      <c r="B4693" s="147">
        <v>31124</v>
      </c>
      <c r="C4693" s="138" t="s">
        <v>13185</v>
      </c>
      <c r="D4693" s="138" t="s">
        <v>13185</v>
      </c>
      <c r="E4693" s="137" t="s">
        <v>8366</v>
      </c>
      <c r="F4693" s="139"/>
      <c r="G4693" s="136">
        <v>54334687</v>
      </c>
      <c r="H4693" s="136">
        <v>3</v>
      </c>
      <c r="J4693" s="136" t="s">
        <v>8367</v>
      </c>
    </row>
    <row r="4694" spans="1:20" s="136" customFormat="1" ht="13.6" x14ac:dyDescent="0.2">
      <c r="A4694" s="136" t="s">
        <v>13029</v>
      </c>
      <c r="B4694" s="147">
        <v>31125</v>
      </c>
      <c r="C4694" s="138" t="s">
        <v>13186</v>
      </c>
      <c r="D4694" s="138" t="s">
        <v>13186</v>
      </c>
      <c r="E4694" s="137" t="s">
        <v>8366</v>
      </c>
      <c r="F4694" s="139"/>
      <c r="G4694" s="136">
        <v>16275637.999999998</v>
      </c>
      <c r="H4694" s="136">
        <v>3</v>
      </c>
      <c r="J4694" s="136" t="s">
        <v>8367</v>
      </c>
    </row>
    <row r="4695" spans="1:20" s="136" customFormat="1" ht="13.6" x14ac:dyDescent="0.2">
      <c r="A4695" s="136" t="s">
        <v>13029</v>
      </c>
      <c r="B4695" s="147">
        <v>31126</v>
      </c>
      <c r="C4695" s="138" t="s">
        <v>13187</v>
      </c>
      <c r="D4695" s="138" t="s">
        <v>13187</v>
      </c>
      <c r="E4695" s="137" t="s">
        <v>8366</v>
      </c>
      <c r="F4695" s="139"/>
      <c r="G4695" s="136">
        <v>42495359</v>
      </c>
      <c r="H4695" s="136">
        <v>3</v>
      </c>
      <c r="J4695" s="136" t="s">
        <v>8367</v>
      </c>
    </row>
    <row r="4696" spans="1:20" s="136" customFormat="1" ht="13.6" x14ac:dyDescent="0.2">
      <c r="A4696" s="136" t="s">
        <v>13029</v>
      </c>
      <c r="B4696" s="147">
        <v>31127</v>
      </c>
      <c r="C4696" s="138" t="s">
        <v>13188</v>
      </c>
      <c r="D4696" s="138" t="s">
        <v>13188</v>
      </c>
      <c r="E4696" s="137" t="s">
        <v>8366</v>
      </c>
      <c r="F4696" s="139"/>
      <c r="G4696" s="136">
        <v>8515299</v>
      </c>
      <c r="H4696" s="136">
        <v>3</v>
      </c>
      <c r="J4696" s="136" t="s">
        <v>8367</v>
      </c>
    </row>
    <row r="4697" spans="1:20" s="136" customFormat="1" ht="13.6" x14ac:dyDescent="0.2">
      <c r="A4697" s="136" t="s">
        <v>13029</v>
      </c>
      <c r="B4697" s="147">
        <v>31128</v>
      </c>
      <c r="C4697" s="136" t="s">
        <v>13189</v>
      </c>
      <c r="D4697" s="136" t="s">
        <v>13190</v>
      </c>
      <c r="E4697" s="137" t="s">
        <v>8366</v>
      </c>
      <c r="F4697" s="139"/>
      <c r="G4697" s="136">
        <v>146887931</v>
      </c>
      <c r="H4697" s="136">
        <v>3</v>
      </c>
      <c r="J4697" s="136" t="s">
        <v>8367</v>
      </c>
    </row>
    <row r="4698" spans="1:20" s="136" customFormat="1" ht="13.6" x14ac:dyDescent="0.2">
      <c r="A4698" s="136" t="s">
        <v>13029</v>
      </c>
      <c r="B4698" s="147">
        <v>31129</v>
      </c>
      <c r="C4698" s="138" t="s">
        <v>13191</v>
      </c>
      <c r="D4698" s="138" t="s">
        <v>13191</v>
      </c>
      <c r="E4698" s="137" t="s">
        <v>8366</v>
      </c>
      <c r="F4698" s="139"/>
      <c r="G4698" s="136">
        <v>15509482</v>
      </c>
      <c r="H4698" s="136">
        <v>3</v>
      </c>
      <c r="J4698" s="136" t="s">
        <v>8367</v>
      </c>
    </row>
    <row r="4699" spans="1:20" s="136" customFormat="1" ht="13.6" x14ac:dyDescent="0.2">
      <c r="A4699" s="136" t="s">
        <v>13029</v>
      </c>
      <c r="B4699" s="147">
        <v>31130</v>
      </c>
      <c r="C4699" s="138" t="s">
        <v>13192</v>
      </c>
      <c r="D4699" s="138" t="s">
        <v>13192</v>
      </c>
      <c r="E4699" s="137" t="s">
        <v>8366</v>
      </c>
      <c r="F4699" s="139"/>
      <c r="G4699" s="136">
        <v>9773934</v>
      </c>
      <c r="H4699" s="136">
        <v>3</v>
      </c>
      <c r="J4699" s="136" t="s">
        <v>8367</v>
      </c>
    </row>
    <row r="4700" spans="1:20" s="136" customFormat="1" ht="13.6" x14ac:dyDescent="0.2">
      <c r="A4700" s="136" t="s">
        <v>13029</v>
      </c>
      <c r="B4700" s="147">
        <v>31131</v>
      </c>
      <c r="C4700" s="138" t="s">
        <v>13193</v>
      </c>
      <c r="D4700" s="142" t="s">
        <v>13194</v>
      </c>
      <c r="E4700" s="137" t="s">
        <v>8366</v>
      </c>
      <c r="F4700" s="139"/>
      <c r="G4700" s="136">
        <v>51492684</v>
      </c>
      <c r="H4700" s="136">
        <v>3</v>
      </c>
      <c r="J4700" s="136" t="s">
        <v>8367</v>
      </c>
      <c r="R4700" s="136" t="s">
        <v>13040</v>
      </c>
      <c r="S4700" s="136" t="s">
        <v>8367</v>
      </c>
      <c r="T4700" s="136" t="s">
        <v>13041</v>
      </c>
    </row>
    <row r="4701" spans="1:20" s="136" customFormat="1" ht="13.6" x14ac:dyDescent="0.2">
      <c r="A4701" s="136" t="s">
        <v>13029</v>
      </c>
      <c r="B4701" s="147">
        <v>31132</v>
      </c>
      <c r="C4701" s="138" t="s">
        <v>13195</v>
      </c>
      <c r="D4701" s="138" t="s">
        <v>13195</v>
      </c>
      <c r="E4701" s="137" t="s">
        <v>8366</v>
      </c>
      <c r="F4701" s="139"/>
      <c r="G4701" s="136">
        <v>59341899.999999993</v>
      </c>
      <c r="H4701" s="136">
        <v>3</v>
      </c>
      <c r="J4701" s="136" t="s">
        <v>8367</v>
      </c>
    </row>
    <row r="4702" spans="1:20" s="136" customFormat="1" ht="13.6" x14ac:dyDescent="0.2">
      <c r="A4702" s="136" t="s">
        <v>13029</v>
      </c>
      <c r="B4702" s="147">
        <v>31133</v>
      </c>
      <c r="C4702" s="136" t="s">
        <v>13196</v>
      </c>
      <c r="D4702" s="136" t="s">
        <v>13197</v>
      </c>
      <c r="E4702" s="137" t="s">
        <v>8366</v>
      </c>
      <c r="F4702" s="139"/>
      <c r="G4702" s="136">
        <v>7445560</v>
      </c>
      <c r="H4702" s="136">
        <v>3</v>
      </c>
      <c r="J4702" s="136" t="s">
        <v>8367</v>
      </c>
    </row>
    <row r="4703" spans="1:20" s="136" customFormat="1" ht="13.6" x14ac:dyDescent="0.2">
      <c r="A4703" s="136" t="s">
        <v>13029</v>
      </c>
      <c r="B4703" s="147">
        <v>31134</v>
      </c>
      <c r="C4703" s="138" t="s">
        <v>13198</v>
      </c>
      <c r="D4703" s="138" t="s">
        <v>13198</v>
      </c>
      <c r="E4703" s="137" t="s">
        <v>8366</v>
      </c>
      <c r="F4703" s="139"/>
      <c r="G4703" s="136">
        <v>30842534.999999996</v>
      </c>
      <c r="H4703" s="136">
        <v>3</v>
      </c>
      <c r="J4703" s="136" t="s">
        <v>8367</v>
      </c>
    </row>
    <row r="4704" spans="1:20" s="136" customFormat="1" ht="13.6" x14ac:dyDescent="0.2">
      <c r="A4704" s="136" t="s">
        <v>13029</v>
      </c>
      <c r="B4704" s="147">
        <v>31135</v>
      </c>
      <c r="C4704" s="138" t="s">
        <v>13199</v>
      </c>
      <c r="D4704" s="138" t="s">
        <v>13199</v>
      </c>
      <c r="E4704" s="137" t="s">
        <v>8366</v>
      </c>
      <c r="F4704" s="139"/>
      <c r="G4704" s="136">
        <v>46602781.000000007</v>
      </c>
      <c r="H4704" s="136">
        <v>3</v>
      </c>
      <c r="J4704" s="136" t="s">
        <v>8367</v>
      </c>
    </row>
    <row r="4705" spans="1:20" s="136" customFormat="1" ht="13.6" x14ac:dyDescent="0.2">
      <c r="A4705" s="136" t="s">
        <v>13029</v>
      </c>
      <c r="B4705" s="147">
        <v>31136</v>
      </c>
      <c r="C4705" s="138" t="s">
        <v>13200</v>
      </c>
      <c r="D4705" s="138" t="s">
        <v>13200</v>
      </c>
      <c r="E4705" s="137" t="s">
        <v>8366</v>
      </c>
      <c r="F4705" s="139"/>
      <c r="G4705" s="136">
        <v>31511610</v>
      </c>
      <c r="H4705" s="136">
        <v>3</v>
      </c>
      <c r="J4705" s="136" t="s">
        <v>8367</v>
      </c>
      <c r="R4705" s="136" t="s">
        <v>13040</v>
      </c>
      <c r="S4705" s="136" t="s">
        <v>8456</v>
      </c>
      <c r="T4705" s="136" t="s">
        <v>13041</v>
      </c>
    </row>
    <row r="4706" spans="1:20" s="136" customFormat="1" ht="13.6" x14ac:dyDescent="0.2">
      <c r="A4706" s="136" t="s">
        <v>13029</v>
      </c>
      <c r="B4706" s="147">
        <v>31137</v>
      </c>
      <c r="C4706" s="138" t="s">
        <v>13201</v>
      </c>
      <c r="D4706" s="138" t="s">
        <v>13201</v>
      </c>
      <c r="E4706" s="137" t="s">
        <v>8366</v>
      </c>
      <c r="F4706" s="139"/>
      <c r="G4706" s="136">
        <v>28128021</v>
      </c>
      <c r="H4706" s="136">
        <v>3</v>
      </c>
      <c r="J4706" s="136" t="s">
        <v>8367</v>
      </c>
    </row>
    <row r="4707" spans="1:20" s="136" customFormat="1" ht="13.6" x14ac:dyDescent="0.2">
      <c r="A4707" s="136" t="s">
        <v>13029</v>
      </c>
      <c r="B4707" s="147">
        <v>31138</v>
      </c>
      <c r="C4707" s="138" t="s">
        <v>13202</v>
      </c>
      <c r="D4707" s="138" t="s">
        <v>13202</v>
      </c>
      <c r="E4707" s="137" t="s">
        <v>8366</v>
      </c>
      <c r="F4707" s="139"/>
      <c r="G4707" s="136">
        <v>11116534.999999998</v>
      </c>
      <c r="H4707" s="136">
        <v>3</v>
      </c>
      <c r="J4707" s="136" t="s">
        <v>8367</v>
      </c>
    </row>
    <row r="4708" spans="1:20" s="136" customFormat="1" ht="13.6" x14ac:dyDescent="0.2">
      <c r="A4708" s="136" t="s">
        <v>13029</v>
      </c>
      <c r="B4708" s="147">
        <v>31139</v>
      </c>
      <c r="C4708" s="138" t="s">
        <v>13203</v>
      </c>
      <c r="D4708" s="138" t="s">
        <v>13203</v>
      </c>
      <c r="E4708" s="137" t="s">
        <v>8366</v>
      </c>
      <c r="F4708" s="139"/>
      <c r="G4708" s="136">
        <v>41432407</v>
      </c>
      <c r="H4708" s="136">
        <v>3</v>
      </c>
      <c r="J4708" s="136" t="s">
        <v>8367</v>
      </c>
    </row>
    <row r="4709" spans="1:20" s="136" customFormat="1" ht="13.6" x14ac:dyDescent="0.2">
      <c r="A4709" s="136" t="s">
        <v>13029</v>
      </c>
      <c r="B4709" s="147">
        <v>31140</v>
      </c>
      <c r="C4709" s="138" t="s">
        <v>13204</v>
      </c>
      <c r="D4709" s="138" t="s">
        <v>13204</v>
      </c>
      <c r="E4709" s="137" t="s">
        <v>8366</v>
      </c>
      <c r="F4709" s="139"/>
      <c r="G4709" s="136">
        <v>16878452</v>
      </c>
      <c r="H4709" s="136">
        <v>3</v>
      </c>
      <c r="J4709" s="136" t="s">
        <v>8367</v>
      </c>
      <c r="R4709" s="136" t="s">
        <v>13040</v>
      </c>
      <c r="S4709" s="136" t="s">
        <v>8456</v>
      </c>
      <c r="T4709" s="136" t="s">
        <v>13041</v>
      </c>
    </row>
    <row r="4710" spans="1:20" s="136" customFormat="1" ht="13.6" x14ac:dyDescent="0.2">
      <c r="A4710" s="136" t="s">
        <v>13029</v>
      </c>
      <c r="B4710" s="147">
        <v>31141</v>
      </c>
      <c r="C4710" s="138" t="s">
        <v>13205</v>
      </c>
      <c r="D4710" s="138" t="s">
        <v>13205</v>
      </c>
      <c r="E4710" s="137" t="s">
        <v>8366</v>
      </c>
      <c r="F4710" s="139"/>
      <c r="G4710" s="136">
        <v>20651399</v>
      </c>
      <c r="H4710" s="136">
        <v>3</v>
      </c>
      <c r="J4710" s="136" t="s">
        <v>8367</v>
      </c>
    </row>
    <row r="4711" spans="1:20" s="136" customFormat="1" ht="13.6" x14ac:dyDescent="0.2">
      <c r="A4711" s="136" t="s">
        <v>13029</v>
      </c>
      <c r="B4711" s="147">
        <v>31142</v>
      </c>
      <c r="C4711" s="138" t="s">
        <v>13206</v>
      </c>
      <c r="D4711" s="138" t="s">
        <v>13206</v>
      </c>
      <c r="E4711" s="137" t="s">
        <v>8366</v>
      </c>
      <c r="F4711" s="139"/>
      <c r="G4711" s="136">
        <v>77102774</v>
      </c>
      <c r="H4711" s="136">
        <v>3</v>
      </c>
      <c r="J4711" s="136" t="s">
        <v>8367</v>
      </c>
      <c r="R4711" s="136" t="s">
        <v>13040</v>
      </c>
      <c r="S4711" s="136" t="s">
        <v>8367</v>
      </c>
      <c r="T4711" s="136" t="s">
        <v>13041</v>
      </c>
    </row>
    <row r="4712" spans="1:20" s="136" customFormat="1" ht="13.6" x14ac:dyDescent="0.2">
      <c r="A4712" s="136" t="s">
        <v>13029</v>
      </c>
      <c r="B4712" s="147">
        <v>31143</v>
      </c>
      <c r="C4712" s="138" t="s">
        <v>13207</v>
      </c>
      <c r="D4712" s="138" t="s">
        <v>13207</v>
      </c>
      <c r="E4712" s="137" t="s">
        <v>8366</v>
      </c>
      <c r="F4712" s="139"/>
      <c r="G4712" s="136">
        <v>7709854</v>
      </c>
      <c r="H4712" s="136">
        <v>3</v>
      </c>
      <c r="J4712" s="136" t="s">
        <v>8367</v>
      </c>
    </row>
    <row r="4713" spans="1:20" s="136" customFormat="1" ht="13.6" x14ac:dyDescent="0.2">
      <c r="A4713" s="136" t="s">
        <v>13029</v>
      </c>
      <c r="B4713" s="147">
        <v>31144</v>
      </c>
      <c r="C4713" s="138" t="s">
        <v>13208</v>
      </c>
      <c r="D4713" s="138" t="s">
        <v>13208</v>
      </c>
      <c r="E4713" s="137" t="s">
        <v>8366</v>
      </c>
      <c r="F4713" s="139"/>
      <c r="G4713" s="136">
        <v>107094947</v>
      </c>
      <c r="H4713" s="136">
        <v>3</v>
      </c>
      <c r="J4713" s="136" t="s">
        <v>8367</v>
      </c>
    </row>
    <row r="4714" spans="1:20" s="136" customFormat="1" ht="13.6" x14ac:dyDescent="0.2">
      <c r="A4714" s="136" t="s">
        <v>13029</v>
      </c>
      <c r="B4714" s="147">
        <v>31145</v>
      </c>
      <c r="C4714" s="138" t="s">
        <v>13209</v>
      </c>
      <c r="D4714" s="138" t="s">
        <v>13209</v>
      </c>
      <c r="E4714" s="137" t="s">
        <v>8366</v>
      </c>
      <c r="F4714" s="139"/>
      <c r="G4714" s="136">
        <v>17011945</v>
      </c>
      <c r="H4714" s="136">
        <v>3</v>
      </c>
      <c r="J4714" s="136" t="s">
        <v>8367</v>
      </c>
    </row>
    <row r="4715" spans="1:20" s="136" customFormat="1" ht="13.6" x14ac:dyDescent="0.2">
      <c r="A4715" s="136" t="s">
        <v>13029</v>
      </c>
      <c r="B4715" s="147">
        <v>31146</v>
      </c>
      <c r="C4715" s="138" t="s">
        <v>13210</v>
      </c>
      <c r="D4715" s="138" t="s">
        <v>13211</v>
      </c>
      <c r="E4715" s="137" t="s">
        <v>8366</v>
      </c>
      <c r="F4715" s="139"/>
      <c r="G4715" s="136">
        <v>14632724</v>
      </c>
      <c r="H4715" s="136">
        <v>3</v>
      </c>
      <c r="J4715" s="136" t="s">
        <v>8367</v>
      </c>
    </row>
    <row r="4716" spans="1:20" s="136" customFormat="1" ht="13.6" x14ac:dyDescent="0.2">
      <c r="A4716" s="136" t="s">
        <v>13029</v>
      </c>
      <c r="B4716" s="147">
        <v>31147</v>
      </c>
      <c r="C4716" s="138" t="s">
        <v>13212</v>
      </c>
      <c r="D4716" s="138" t="s">
        <v>13212</v>
      </c>
      <c r="E4716" s="137" t="s">
        <v>8366</v>
      </c>
      <c r="F4716" s="139"/>
      <c r="G4716" s="136">
        <v>8297885</v>
      </c>
      <c r="H4716" s="136">
        <v>3</v>
      </c>
      <c r="J4716" s="136" t="s">
        <v>8367</v>
      </c>
      <c r="R4716" s="136" t="s">
        <v>13040</v>
      </c>
      <c r="S4716" s="136" t="s">
        <v>8456</v>
      </c>
      <c r="T4716" s="136" t="s">
        <v>13041</v>
      </c>
    </row>
    <row r="4717" spans="1:20" s="136" customFormat="1" ht="13.6" x14ac:dyDescent="0.2">
      <c r="A4717" s="136" t="s">
        <v>13029</v>
      </c>
      <c r="B4717" s="147">
        <v>31148</v>
      </c>
      <c r="C4717" s="138" t="s">
        <v>13213</v>
      </c>
      <c r="D4717" s="138" t="s">
        <v>13213</v>
      </c>
      <c r="E4717" s="137" t="s">
        <v>8366</v>
      </c>
      <c r="F4717" s="139"/>
      <c r="G4717" s="136">
        <v>4923743</v>
      </c>
      <c r="H4717" s="136">
        <v>3</v>
      </c>
      <c r="J4717" s="136" t="s">
        <v>8367</v>
      </c>
    </row>
    <row r="4718" spans="1:20" s="136" customFormat="1" ht="13.6" x14ac:dyDescent="0.2">
      <c r="A4718" s="136" t="s">
        <v>13029</v>
      </c>
      <c r="B4718" s="147">
        <v>31149</v>
      </c>
      <c r="C4718" s="138" t="s">
        <v>13214</v>
      </c>
      <c r="D4718" s="138" t="s">
        <v>13214</v>
      </c>
      <c r="E4718" s="137" t="s">
        <v>8366</v>
      </c>
      <c r="F4718" s="139"/>
      <c r="G4718" s="136">
        <v>58486277</v>
      </c>
      <c r="H4718" s="136">
        <v>3</v>
      </c>
      <c r="J4718" s="136" t="s">
        <v>8367</v>
      </c>
    </row>
    <row r="4719" spans="1:20" s="136" customFormat="1" ht="13.6" x14ac:dyDescent="0.2">
      <c r="A4719" s="136" t="s">
        <v>13029</v>
      </c>
      <c r="B4719" s="147">
        <v>31150</v>
      </c>
      <c r="C4719" s="138" t="s">
        <v>13215</v>
      </c>
      <c r="D4719" s="142" t="s">
        <v>13216</v>
      </c>
      <c r="E4719" s="137" t="s">
        <v>8366</v>
      </c>
      <c r="F4719" s="139"/>
      <c r="G4719" s="136">
        <v>95502197</v>
      </c>
      <c r="H4719" s="136">
        <v>3</v>
      </c>
      <c r="J4719" s="136" t="s">
        <v>8367</v>
      </c>
    </row>
    <row r="4720" spans="1:20" s="136" customFormat="1" ht="13.6" x14ac:dyDescent="0.2">
      <c r="A4720" s="136" t="s">
        <v>13029</v>
      </c>
      <c r="B4720" s="147">
        <v>31151</v>
      </c>
      <c r="C4720" s="138" t="s">
        <v>13217</v>
      </c>
      <c r="D4720" s="138" t="s">
        <v>13217</v>
      </c>
      <c r="E4720" s="137" t="s">
        <v>8366</v>
      </c>
      <c r="F4720" s="139"/>
      <c r="G4720" s="136">
        <v>21748634</v>
      </c>
      <c r="H4720" s="136">
        <v>3</v>
      </c>
      <c r="J4720" s="136" t="s">
        <v>8367</v>
      </c>
    </row>
    <row r="4721" spans="1:20" s="136" customFormat="1" ht="13.6" x14ac:dyDescent="0.2">
      <c r="A4721" s="136" t="s">
        <v>13029</v>
      </c>
      <c r="B4721" s="147">
        <v>31152</v>
      </c>
      <c r="C4721" s="138" t="s">
        <v>13218</v>
      </c>
      <c r="D4721" s="138" t="s">
        <v>13218</v>
      </c>
      <c r="E4721" s="137" t="s">
        <v>8366</v>
      </c>
      <c r="F4721" s="139"/>
      <c r="G4721" s="136">
        <v>98158848.999999985</v>
      </c>
      <c r="H4721" s="136">
        <v>3</v>
      </c>
      <c r="J4721" s="136" t="s">
        <v>8367</v>
      </c>
    </row>
    <row r="4722" spans="1:20" s="136" customFormat="1" ht="13.6" x14ac:dyDescent="0.2">
      <c r="A4722" s="136" t="s">
        <v>13029</v>
      </c>
      <c r="B4722" s="147">
        <v>31153</v>
      </c>
      <c r="C4722" s="138" t="s">
        <v>13219</v>
      </c>
      <c r="D4722" s="138" t="s">
        <v>13219</v>
      </c>
      <c r="E4722" s="137" t="s">
        <v>8366</v>
      </c>
      <c r="F4722" s="139"/>
      <c r="G4722" s="136">
        <v>55561288.000000007</v>
      </c>
      <c r="H4722" s="136">
        <v>3</v>
      </c>
      <c r="J4722" s="136" t="s">
        <v>8367</v>
      </c>
    </row>
    <row r="4723" spans="1:20" s="136" customFormat="1" ht="13.6" x14ac:dyDescent="0.2">
      <c r="A4723" s="136" t="s">
        <v>13029</v>
      </c>
      <c r="B4723" s="147">
        <v>31154</v>
      </c>
      <c r="C4723" s="138" t="s">
        <v>13220</v>
      </c>
      <c r="D4723" s="138" t="s">
        <v>13220</v>
      </c>
      <c r="E4723" s="137" t="s">
        <v>8366</v>
      </c>
      <c r="F4723" s="139"/>
      <c r="G4723" s="136">
        <v>19035372</v>
      </c>
      <c r="H4723" s="136">
        <v>3</v>
      </c>
      <c r="J4723" s="136" t="s">
        <v>8367</v>
      </c>
    </row>
    <row r="4724" spans="1:20" s="136" customFormat="1" ht="13.6" x14ac:dyDescent="0.2">
      <c r="A4724" s="136" t="s">
        <v>13029</v>
      </c>
      <c r="B4724" s="147">
        <v>31155</v>
      </c>
      <c r="C4724" s="138" t="s">
        <v>13221</v>
      </c>
      <c r="D4724" s="138" t="s">
        <v>13221</v>
      </c>
      <c r="E4724" s="137" t="s">
        <v>8366</v>
      </c>
      <c r="F4724" s="139"/>
      <c r="G4724" s="136">
        <v>19279810</v>
      </c>
      <c r="H4724" s="136">
        <v>3</v>
      </c>
      <c r="J4724" s="136" t="s">
        <v>8367</v>
      </c>
    </row>
    <row r="4725" spans="1:20" s="136" customFormat="1" ht="13.6" x14ac:dyDescent="0.2">
      <c r="A4725" s="136" t="s">
        <v>13029</v>
      </c>
      <c r="B4725" s="147">
        <v>31156</v>
      </c>
      <c r="C4725" s="142" t="s">
        <v>13222</v>
      </c>
      <c r="D4725" s="142" t="s">
        <v>13222</v>
      </c>
      <c r="E4725" s="137" t="s">
        <v>8366</v>
      </c>
      <c r="F4725" s="139"/>
      <c r="G4725" s="136">
        <v>65414500</v>
      </c>
      <c r="H4725" s="136">
        <v>3</v>
      </c>
      <c r="J4725" s="136" t="s">
        <v>8367</v>
      </c>
      <c r="R4725" s="136" t="s">
        <v>13040</v>
      </c>
      <c r="S4725" s="136" t="s">
        <v>8456</v>
      </c>
      <c r="T4725" s="136" t="s">
        <v>13041</v>
      </c>
    </row>
    <row r="4726" spans="1:20" s="136" customFormat="1" ht="13.6" x14ac:dyDescent="0.2">
      <c r="A4726" s="136" t="s">
        <v>13029</v>
      </c>
      <c r="B4726" s="147">
        <v>31157</v>
      </c>
      <c r="C4726" s="138" t="s">
        <v>13223</v>
      </c>
      <c r="D4726" s="138" t="s">
        <v>13223</v>
      </c>
      <c r="E4726" s="137" t="s">
        <v>8366</v>
      </c>
      <c r="F4726" s="139"/>
      <c r="G4726" s="136">
        <v>45344417.999999993</v>
      </c>
      <c r="H4726" s="136">
        <v>3</v>
      </c>
      <c r="J4726" s="136" t="s">
        <v>8367</v>
      </c>
    </row>
    <row r="4727" spans="1:20" s="136" customFormat="1" ht="13.6" x14ac:dyDescent="0.2">
      <c r="A4727" s="136" t="s">
        <v>13029</v>
      </c>
      <c r="B4727" s="147">
        <v>31158</v>
      </c>
      <c r="C4727" s="136" t="s">
        <v>13224</v>
      </c>
      <c r="D4727" s="136" t="s">
        <v>13225</v>
      </c>
      <c r="E4727" s="137" t="s">
        <v>8366</v>
      </c>
      <c r="F4727" s="139"/>
      <c r="G4727" s="136">
        <v>90839800</v>
      </c>
      <c r="H4727" s="136">
        <v>3</v>
      </c>
      <c r="J4727" s="136" t="s">
        <v>8367</v>
      </c>
    </row>
    <row r="4728" spans="1:20" s="136" customFormat="1" ht="13.6" x14ac:dyDescent="0.2">
      <c r="A4728" s="136" t="s">
        <v>13029</v>
      </c>
      <c r="B4728" s="147">
        <v>31159</v>
      </c>
      <c r="C4728" s="138" t="s">
        <v>13226</v>
      </c>
      <c r="D4728" s="138" t="s">
        <v>13226</v>
      </c>
      <c r="E4728" s="137" t="s">
        <v>8366</v>
      </c>
      <c r="F4728" s="139"/>
      <c r="G4728" s="136">
        <v>57382517</v>
      </c>
      <c r="H4728" s="136">
        <v>3</v>
      </c>
      <c r="J4728" s="136" t="s">
        <v>8367</v>
      </c>
    </row>
    <row r="4729" spans="1:20" s="136" customFormat="1" ht="13.6" x14ac:dyDescent="0.2">
      <c r="A4729" s="136" t="s">
        <v>13029</v>
      </c>
      <c r="B4729" s="147">
        <v>31160</v>
      </c>
      <c r="C4729" s="138" t="s">
        <v>13227</v>
      </c>
      <c r="D4729" s="138" t="s">
        <v>13227</v>
      </c>
      <c r="E4729" s="137" t="s">
        <v>8366</v>
      </c>
      <c r="F4729" s="139"/>
      <c r="G4729" s="136">
        <v>8102098</v>
      </c>
      <c r="H4729" s="136">
        <v>3</v>
      </c>
      <c r="J4729" s="136" t="s">
        <v>8367</v>
      </c>
    </row>
    <row r="4730" spans="1:20" s="136" customFormat="1" ht="13.6" x14ac:dyDescent="0.2">
      <c r="A4730" s="136" t="s">
        <v>13029</v>
      </c>
      <c r="B4730" s="147">
        <v>31161</v>
      </c>
      <c r="C4730" s="138" t="s">
        <v>13228</v>
      </c>
      <c r="D4730" s="138" t="s">
        <v>13228</v>
      </c>
      <c r="E4730" s="137" t="s">
        <v>8366</v>
      </c>
      <c r="F4730" s="139"/>
      <c r="G4730" s="136">
        <v>12977176</v>
      </c>
      <c r="H4730" s="136">
        <v>3</v>
      </c>
      <c r="J4730" s="136" t="s">
        <v>8367</v>
      </c>
    </row>
    <row r="4731" spans="1:20" s="136" customFormat="1" ht="13.6" x14ac:dyDescent="0.2">
      <c r="A4731" s="136" t="s">
        <v>13029</v>
      </c>
      <c r="B4731" s="147">
        <v>31162</v>
      </c>
      <c r="C4731" s="138" t="s">
        <v>13229</v>
      </c>
      <c r="D4731" s="138" t="s">
        <v>13229</v>
      </c>
      <c r="E4731" s="137" t="s">
        <v>8366</v>
      </c>
      <c r="F4731" s="139"/>
      <c r="G4731" s="136">
        <v>5770848.9999999991</v>
      </c>
      <c r="H4731" s="136">
        <v>3</v>
      </c>
      <c r="J4731" s="136" t="s">
        <v>8367</v>
      </c>
    </row>
    <row r="4732" spans="1:20" s="136" customFormat="1" ht="13.6" x14ac:dyDescent="0.2">
      <c r="A4732" s="136" t="s">
        <v>13029</v>
      </c>
      <c r="B4732" s="147">
        <v>31163</v>
      </c>
      <c r="C4732" s="138" t="s">
        <v>13230</v>
      </c>
      <c r="D4732" s="138" t="s">
        <v>13230</v>
      </c>
      <c r="E4732" s="137" t="s">
        <v>8366</v>
      </c>
      <c r="F4732" s="139"/>
      <c r="G4732" s="136">
        <v>21703800</v>
      </c>
      <c r="H4732" s="136">
        <v>3</v>
      </c>
      <c r="J4732" s="136" t="s">
        <v>8367</v>
      </c>
    </row>
    <row r="4733" spans="1:20" s="136" customFormat="1" ht="13.6" x14ac:dyDescent="0.2">
      <c r="A4733" s="136" t="s">
        <v>13029</v>
      </c>
      <c r="B4733" s="147">
        <v>31164</v>
      </c>
      <c r="C4733" s="138" t="s">
        <v>13231</v>
      </c>
      <c r="D4733" s="138" t="s">
        <v>13231</v>
      </c>
      <c r="E4733" s="137" t="s">
        <v>8366</v>
      </c>
      <c r="F4733" s="139"/>
      <c r="G4733" s="136">
        <v>26106771</v>
      </c>
      <c r="H4733" s="136">
        <v>3</v>
      </c>
      <c r="J4733" s="136" t="s">
        <v>8367</v>
      </c>
    </row>
    <row r="4734" spans="1:20" s="136" customFormat="1" ht="13.6" x14ac:dyDescent="0.2">
      <c r="A4734" s="136" t="s">
        <v>13029</v>
      </c>
      <c r="B4734" s="147">
        <v>31165</v>
      </c>
      <c r="C4734" s="138" t="s">
        <v>13232</v>
      </c>
      <c r="D4734" s="138" t="s">
        <v>13232</v>
      </c>
      <c r="E4734" s="137" t="s">
        <v>8366</v>
      </c>
      <c r="F4734" s="139"/>
      <c r="G4734" s="136">
        <v>78464500</v>
      </c>
      <c r="H4734" s="136">
        <v>3</v>
      </c>
      <c r="J4734" s="136" t="s">
        <v>8367</v>
      </c>
    </row>
    <row r="4735" spans="1:20" s="136" customFormat="1" ht="13.6" x14ac:dyDescent="0.2">
      <c r="A4735" s="136" t="s">
        <v>13029</v>
      </c>
      <c r="B4735" s="147">
        <v>31166</v>
      </c>
      <c r="C4735" s="138" t="s">
        <v>13233</v>
      </c>
      <c r="D4735" s="138" t="s">
        <v>13233</v>
      </c>
      <c r="E4735" s="137" t="s">
        <v>8366</v>
      </c>
      <c r="F4735" s="139"/>
      <c r="G4735" s="136">
        <v>32946607</v>
      </c>
      <c r="H4735" s="136">
        <v>3</v>
      </c>
      <c r="J4735" s="136" t="s">
        <v>8367</v>
      </c>
    </row>
    <row r="4736" spans="1:20" s="136" customFormat="1" ht="13.6" x14ac:dyDescent="0.2">
      <c r="A4736" s="136" t="s">
        <v>13029</v>
      </c>
      <c r="B4736" s="147">
        <v>31167</v>
      </c>
      <c r="C4736" s="138" t="s">
        <v>13234</v>
      </c>
      <c r="D4736" s="138" t="s">
        <v>13234</v>
      </c>
      <c r="E4736" s="137" t="s">
        <v>13235</v>
      </c>
      <c r="F4736" s="139"/>
      <c r="G4736" s="136">
        <v>39434151</v>
      </c>
      <c r="H4736" s="136">
        <v>3</v>
      </c>
      <c r="J4736" s="136" t="s">
        <v>8367</v>
      </c>
      <c r="R4736" s="136" t="s">
        <v>13040</v>
      </c>
      <c r="S4736" s="136" t="s">
        <v>8367</v>
      </c>
      <c r="T4736" s="136" t="s">
        <v>13041</v>
      </c>
    </row>
    <row r="4737" spans="1:20" s="136" customFormat="1" ht="13.6" x14ac:dyDescent="0.2">
      <c r="A4737" s="136" t="s">
        <v>13029</v>
      </c>
      <c r="B4737" s="147">
        <v>31168</v>
      </c>
      <c r="C4737" s="138" t="s">
        <v>13236</v>
      </c>
      <c r="D4737" s="138" t="s">
        <v>13236</v>
      </c>
      <c r="E4737" s="137" t="s">
        <v>8366</v>
      </c>
      <c r="F4737" s="139"/>
      <c r="G4737" s="136">
        <v>22582552.999999996</v>
      </c>
      <c r="H4737" s="136">
        <v>3</v>
      </c>
      <c r="J4737" s="136" t="s">
        <v>8367</v>
      </c>
    </row>
    <row r="4738" spans="1:20" s="136" customFormat="1" ht="13.6" x14ac:dyDescent="0.2">
      <c r="A4738" s="136" t="s">
        <v>13029</v>
      </c>
      <c r="B4738" s="147">
        <v>31169</v>
      </c>
      <c r="C4738" s="138" t="s">
        <v>13237</v>
      </c>
      <c r="D4738" s="138" t="s">
        <v>13237</v>
      </c>
      <c r="E4738" s="137" t="s">
        <v>8366</v>
      </c>
      <c r="F4738" s="139"/>
      <c r="G4738" s="136">
        <v>28440900</v>
      </c>
      <c r="H4738" s="136">
        <v>3</v>
      </c>
      <c r="J4738" s="136" t="s">
        <v>8367</v>
      </c>
    </row>
    <row r="4739" spans="1:20" s="136" customFormat="1" ht="13.6" x14ac:dyDescent="0.2">
      <c r="A4739" s="136" t="s">
        <v>13029</v>
      </c>
      <c r="B4739" s="147">
        <v>31170</v>
      </c>
      <c r="C4739" s="138" t="s">
        <v>13238</v>
      </c>
      <c r="D4739" s="138" t="s">
        <v>13238</v>
      </c>
      <c r="E4739" s="137" t="s">
        <v>8366</v>
      </c>
      <c r="F4739" s="139"/>
      <c r="G4739" s="136">
        <v>2646476</v>
      </c>
      <c r="H4739" s="136">
        <v>3</v>
      </c>
      <c r="J4739" s="136" t="s">
        <v>8367</v>
      </c>
    </row>
    <row r="4740" spans="1:20" s="136" customFormat="1" ht="13.6" x14ac:dyDescent="0.2">
      <c r="A4740" s="136" t="s">
        <v>13029</v>
      </c>
      <c r="B4740" s="147">
        <v>31171</v>
      </c>
      <c r="C4740" s="138" t="s">
        <v>13239</v>
      </c>
      <c r="D4740" s="138" t="s">
        <v>13239</v>
      </c>
      <c r="E4740" s="137" t="s">
        <v>8366</v>
      </c>
      <c r="F4740" s="139"/>
      <c r="G4740" s="136">
        <v>59794264.999999993</v>
      </c>
      <c r="H4740" s="136">
        <v>3</v>
      </c>
      <c r="J4740" s="136" t="s">
        <v>8367</v>
      </c>
    </row>
    <row r="4741" spans="1:20" s="136" customFormat="1" ht="13.6" x14ac:dyDescent="0.2">
      <c r="A4741" s="136" t="s">
        <v>13029</v>
      </c>
      <c r="B4741" s="147">
        <v>31172</v>
      </c>
      <c r="C4741" s="138" t="s">
        <v>13240</v>
      </c>
      <c r="D4741" s="138" t="s">
        <v>13241</v>
      </c>
      <c r="E4741" s="137" t="s">
        <v>8366</v>
      </c>
      <c r="F4741" s="139"/>
      <c r="G4741" s="136">
        <v>22606127</v>
      </c>
      <c r="H4741" s="136">
        <v>3</v>
      </c>
      <c r="J4741" s="136" t="s">
        <v>8367</v>
      </c>
      <c r="R4741" s="136" t="s">
        <v>13040</v>
      </c>
      <c r="S4741" s="136" t="s">
        <v>8456</v>
      </c>
      <c r="T4741" s="136" t="s">
        <v>13041</v>
      </c>
    </row>
    <row r="4742" spans="1:20" s="136" customFormat="1" ht="13.6" x14ac:dyDescent="0.2">
      <c r="A4742" s="136" t="s">
        <v>13029</v>
      </c>
      <c r="B4742" s="147">
        <v>31173</v>
      </c>
      <c r="C4742" s="138" t="s">
        <v>13242</v>
      </c>
      <c r="D4742" s="138" t="s">
        <v>13242</v>
      </c>
      <c r="E4742" s="137" t="s">
        <v>8366</v>
      </c>
      <c r="F4742" s="139"/>
      <c r="G4742" s="136">
        <v>10836935</v>
      </c>
      <c r="H4742" s="136">
        <v>3</v>
      </c>
      <c r="J4742" s="136" t="s">
        <v>8367</v>
      </c>
    </row>
    <row r="4743" spans="1:20" s="136" customFormat="1" ht="13.6" x14ac:dyDescent="0.2">
      <c r="A4743" s="136" t="s">
        <v>13029</v>
      </c>
      <c r="B4743" s="147">
        <v>31174</v>
      </c>
      <c r="C4743" s="138" t="s">
        <v>13243</v>
      </c>
      <c r="D4743" s="138" t="s">
        <v>13243</v>
      </c>
      <c r="E4743" s="137" t="s">
        <v>8366</v>
      </c>
      <c r="F4743" s="139"/>
      <c r="G4743" s="136">
        <v>8941056</v>
      </c>
      <c r="H4743" s="136">
        <v>3</v>
      </c>
      <c r="J4743" s="136" t="s">
        <v>8367</v>
      </c>
    </row>
    <row r="4744" spans="1:20" s="136" customFormat="1" ht="13.6" x14ac:dyDescent="0.2">
      <c r="A4744" s="136" t="s">
        <v>13029</v>
      </c>
      <c r="B4744" s="147">
        <v>31175</v>
      </c>
      <c r="C4744" s="138" t="s">
        <v>13244</v>
      </c>
      <c r="D4744" s="138" t="s">
        <v>13244</v>
      </c>
      <c r="E4744" s="137" t="s">
        <v>8366</v>
      </c>
      <c r="F4744" s="139"/>
      <c r="G4744" s="136">
        <v>14469926</v>
      </c>
      <c r="H4744" s="136">
        <v>3</v>
      </c>
      <c r="J4744" s="136" t="s">
        <v>8367</v>
      </c>
    </row>
    <row r="4745" spans="1:20" s="136" customFormat="1" ht="13.6" x14ac:dyDescent="0.2">
      <c r="A4745" s="136" t="s">
        <v>13029</v>
      </c>
      <c r="B4745" s="147">
        <v>31176</v>
      </c>
      <c r="C4745" s="138" t="s">
        <v>13245</v>
      </c>
      <c r="D4745" s="138" t="s">
        <v>13245</v>
      </c>
      <c r="E4745" s="137" t="s">
        <v>8366</v>
      </c>
      <c r="F4745" s="139"/>
      <c r="G4745" s="136">
        <v>13217087</v>
      </c>
      <c r="H4745" s="136">
        <v>3</v>
      </c>
      <c r="J4745" s="136" t="s">
        <v>8367</v>
      </c>
    </row>
    <row r="4746" spans="1:20" s="136" customFormat="1" ht="13.6" x14ac:dyDescent="0.2">
      <c r="A4746" s="136" t="s">
        <v>13029</v>
      </c>
      <c r="B4746" s="147">
        <v>31177</v>
      </c>
      <c r="C4746" s="138" t="s">
        <v>13246</v>
      </c>
      <c r="D4746" s="138" t="s">
        <v>13246</v>
      </c>
      <c r="E4746" s="137" t="s">
        <v>8366</v>
      </c>
      <c r="F4746" s="139"/>
      <c r="G4746" s="136">
        <v>4472011</v>
      </c>
      <c r="H4746" s="136">
        <v>3</v>
      </c>
      <c r="J4746" s="136" t="s">
        <v>8367</v>
      </c>
    </row>
    <row r="4747" spans="1:20" s="136" customFormat="1" ht="13.6" x14ac:dyDescent="0.2">
      <c r="A4747" s="136" t="s">
        <v>13029</v>
      </c>
      <c r="B4747" s="147">
        <v>31178</v>
      </c>
      <c r="C4747" s="138" t="s">
        <v>13247</v>
      </c>
      <c r="D4747" s="138" t="s">
        <v>13247</v>
      </c>
      <c r="E4747" s="137" t="s">
        <v>8366</v>
      </c>
      <c r="F4747" s="139"/>
      <c r="G4747" s="136">
        <v>58720664</v>
      </c>
      <c r="H4747" s="136">
        <v>3</v>
      </c>
      <c r="J4747" s="136" t="s">
        <v>8367</v>
      </c>
    </row>
    <row r="4748" spans="1:20" s="136" customFormat="1" ht="13.6" x14ac:dyDescent="0.2">
      <c r="A4748" s="136" t="s">
        <v>13029</v>
      </c>
      <c r="B4748" s="147">
        <v>31179</v>
      </c>
      <c r="C4748" s="138" t="s">
        <v>13248</v>
      </c>
      <c r="D4748" s="138" t="s">
        <v>13248</v>
      </c>
      <c r="E4748" s="137" t="s">
        <v>8366</v>
      </c>
      <c r="F4748" s="139"/>
      <c r="G4748" s="136">
        <v>33794035</v>
      </c>
      <c r="H4748" s="136">
        <v>3</v>
      </c>
      <c r="J4748" s="136" t="s">
        <v>8367</v>
      </c>
    </row>
    <row r="4749" spans="1:20" s="136" customFormat="1" ht="13.6" x14ac:dyDescent="0.2">
      <c r="A4749" s="136" t="s">
        <v>13029</v>
      </c>
      <c r="B4749" s="147">
        <v>31180</v>
      </c>
      <c r="C4749" s="138" t="s">
        <v>13249</v>
      </c>
      <c r="D4749" s="138" t="s">
        <v>13249</v>
      </c>
      <c r="E4749" s="137" t="s">
        <v>8366</v>
      </c>
      <c r="F4749" s="139"/>
      <c r="G4749" s="136">
        <v>5940945</v>
      </c>
      <c r="H4749" s="136">
        <v>3</v>
      </c>
      <c r="J4749" s="136" t="s">
        <v>8367</v>
      </c>
      <c r="R4749" s="136" t="s">
        <v>13040</v>
      </c>
      <c r="S4749" s="136" t="s">
        <v>8456</v>
      </c>
      <c r="T4749" s="136" t="s">
        <v>13041</v>
      </c>
    </row>
    <row r="4750" spans="1:20" s="136" customFormat="1" ht="13.6" x14ac:dyDescent="0.2">
      <c r="A4750" s="136" t="s">
        <v>13029</v>
      </c>
      <c r="B4750" s="147">
        <v>31181</v>
      </c>
      <c r="C4750" s="138" t="s">
        <v>13250</v>
      </c>
      <c r="D4750" s="138" t="s">
        <v>13251</v>
      </c>
      <c r="E4750" s="137" t="s">
        <v>8366</v>
      </c>
      <c r="F4750" s="139"/>
      <c r="G4750" s="136">
        <v>95924478.999999985</v>
      </c>
      <c r="H4750" s="136">
        <v>3</v>
      </c>
      <c r="J4750" s="136" t="s">
        <v>8367</v>
      </c>
    </row>
    <row r="4751" spans="1:20" s="136" customFormat="1" ht="13.6" x14ac:dyDescent="0.2">
      <c r="A4751" s="136" t="s">
        <v>13029</v>
      </c>
      <c r="B4751" s="147">
        <v>31182</v>
      </c>
      <c r="C4751" s="138" t="s">
        <v>13252</v>
      </c>
      <c r="D4751" s="138" t="s">
        <v>13252</v>
      </c>
      <c r="E4751" s="137" t="s">
        <v>8366</v>
      </c>
      <c r="F4751" s="139"/>
      <c r="G4751" s="136">
        <v>9417851</v>
      </c>
      <c r="H4751" s="136">
        <v>3</v>
      </c>
      <c r="J4751" s="136" t="s">
        <v>8367</v>
      </c>
    </row>
    <row r="4752" spans="1:20" s="136" customFormat="1" ht="13.6" x14ac:dyDescent="0.2">
      <c r="A4752" s="136" t="s">
        <v>13029</v>
      </c>
      <c r="B4752" s="147">
        <v>31183</v>
      </c>
      <c r="C4752" s="138" t="s">
        <v>13253</v>
      </c>
      <c r="D4752" s="138" t="s">
        <v>13253</v>
      </c>
      <c r="E4752" s="137" t="s">
        <v>8366</v>
      </c>
      <c r="F4752" s="139"/>
      <c r="G4752" s="136">
        <v>19847568</v>
      </c>
      <c r="H4752" s="136">
        <v>3</v>
      </c>
      <c r="J4752" s="136" t="s">
        <v>8367</v>
      </c>
      <c r="R4752" s="136" t="s">
        <v>13040</v>
      </c>
      <c r="S4752" s="136" t="s">
        <v>8456</v>
      </c>
      <c r="T4752" s="136" t="s">
        <v>13041</v>
      </c>
    </row>
    <row r="4753" spans="1:20" s="136" customFormat="1" ht="13.6" x14ac:dyDescent="0.2">
      <c r="A4753" s="136" t="s">
        <v>13029</v>
      </c>
      <c r="B4753" s="147">
        <v>31184</v>
      </c>
      <c r="C4753" s="138" t="s">
        <v>13254</v>
      </c>
      <c r="D4753" s="138" t="s">
        <v>13254</v>
      </c>
      <c r="E4753" s="137" t="s">
        <v>8366</v>
      </c>
      <c r="F4753" s="139"/>
      <c r="G4753" s="136">
        <v>3278235.0000000005</v>
      </c>
      <c r="H4753" s="136">
        <v>3</v>
      </c>
      <c r="J4753" s="136" t="s">
        <v>8367</v>
      </c>
    </row>
    <row r="4754" spans="1:20" s="136" customFormat="1" ht="13.6" x14ac:dyDescent="0.2">
      <c r="A4754" s="136" t="s">
        <v>13029</v>
      </c>
      <c r="B4754" s="147">
        <v>31185</v>
      </c>
      <c r="C4754" s="136" t="s">
        <v>13255</v>
      </c>
      <c r="D4754" s="136" t="s">
        <v>13256</v>
      </c>
      <c r="E4754" s="137" t="s">
        <v>8366</v>
      </c>
      <c r="F4754" s="139"/>
      <c r="G4754" s="136">
        <v>129160395.00000001</v>
      </c>
      <c r="H4754" s="136">
        <v>3</v>
      </c>
      <c r="J4754" s="136" t="s">
        <v>8367</v>
      </c>
    </row>
    <row r="4755" spans="1:20" s="136" customFormat="1" ht="13.6" x14ac:dyDescent="0.2">
      <c r="A4755" s="136" t="s">
        <v>13029</v>
      </c>
      <c r="B4755" s="147">
        <v>31186</v>
      </c>
      <c r="C4755" s="138" t="s">
        <v>13257</v>
      </c>
      <c r="D4755" s="138" t="s">
        <v>13257</v>
      </c>
      <c r="E4755" s="137" t="s">
        <v>8366</v>
      </c>
      <c r="F4755" s="139"/>
      <c r="G4755" s="136">
        <v>24085812</v>
      </c>
      <c r="H4755" s="136">
        <v>3</v>
      </c>
      <c r="J4755" s="136" t="s">
        <v>8367</v>
      </c>
      <c r="R4755" s="136" t="s">
        <v>13040</v>
      </c>
      <c r="S4755" s="136" t="s">
        <v>8456</v>
      </c>
      <c r="T4755" s="136" t="s">
        <v>13041</v>
      </c>
    </row>
    <row r="4756" spans="1:20" s="136" customFormat="1" ht="13.6" x14ac:dyDescent="0.2">
      <c r="A4756" s="136" t="s">
        <v>13029</v>
      </c>
      <c r="B4756" s="147">
        <v>31187</v>
      </c>
      <c r="C4756" s="138" t="s">
        <v>13258</v>
      </c>
      <c r="D4756" s="138" t="s">
        <v>13258</v>
      </c>
      <c r="E4756" s="137" t="s">
        <v>8366</v>
      </c>
      <c r="F4756" s="139"/>
      <c r="G4756" s="136">
        <v>8103885</v>
      </c>
      <c r="H4756" s="136">
        <v>3</v>
      </c>
      <c r="J4756" s="136" t="s">
        <v>8367</v>
      </c>
    </row>
    <row r="4757" spans="1:20" s="136" customFormat="1" ht="13.6" x14ac:dyDescent="0.2">
      <c r="A4757" s="136" t="s">
        <v>13029</v>
      </c>
      <c r="B4757" s="147">
        <v>31188</v>
      </c>
      <c r="C4757" s="138" t="s">
        <v>13259</v>
      </c>
      <c r="D4757" s="138" t="s">
        <v>13259</v>
      </c>
      <c r="E4757" s="137" t="s">
        <v>8366</v>
      </c>
      <c r="F4757" s="139"/>
      <c r="G4757" s="136">
        <v>15987309</v>
      </c>
      <c r="H4757" s="136">
        <v>3</v>
      </c>
      <c r="J4757" s="136" t="s">
        <v>8367</v>
      </c>
      <c r="R4757" s="136" t="s">
        <v>13040</v>
      </c>
      <c r="S4757" s="136" t="s">
        <v>8456</v>
      </c>
      <c r="T4757" s="136" t="s">
        <v>13041</v>
      </c>
    </row>
    <row r="4758" spans="1:20" s="136" customFormat="1" ht="13.6" x14ac:dyDescent="0.2">
      <c r="A4758" s="136" t="s">
        <v>13029</v>
      </c>
      <c r="B4758" s="147">
        <v>31189</v>
      </c>
      <c r="C4758" s="136" t="s">
        <v>13260</v>
      </c>
      <c r="D4758" s="136" t="s">
        <v>13261</v>
      </c>
      <c r="E4758" s="137" t="s">
        <v>8366</v>
      </c>
      <c r="F4758" s="139"/>
      <c r="G4758" s="136">
        <v>19186601</v>
      </c>
      <c r="H4758" s="136">
        <v>3</v>
      </c>
      <c r="J4758" s="136" t="s">
        <v>8367</v>
      </c>
    </row>
    <row r="4759" spans="1:20" s="136" customFormat="1" ht="13.6" x14ac:dyDescent="0.2">
      <c r="A4759" s="136" t="s">
        <v>13029</v>
      </c>
      <c r="B4759" s="147">
        <v>31190</v>
      </c>
      <c r="C4759" s="138" t="s">
        <v>13262</v>
      </c>
      <c r="D4759" s="138" t="s">
        <v>13262</v>
      </c>
      <c r="E4759" s="137" t="s">
        <v>8366</v>
      </c>
      <c r="F4759" s="139"/>
      <c r="G4759" s="136">
        <v>4354836</v>
      </c>
      <c r="H4759" s="136">
        <v>3</v>
      </c>
      <c r="J4759" s="136" t="s">
        <v>8367</v>
      </c>
    </row>
    <row r="4760" spans="1:20" s="136" customFormat="1" ht="13.6" x14ac:dyDescent="0.2">
      <c r="A4760" s="136" t="s">
        <v>13029</v>
      </c>
      <c r="B4760" s="147">
        <v>31191</v>
      </c>
      <c r="C4760" s="138" t="s">
        <v>13263</v>
      </c>
      <c r="D4760" s="142" t="s">
        <v>13264</v>
      </c>
      <c r="E4760" s="137" t="s">
        <v>8366</v>
      </c>
      <c r="F4760" s="139"/>
      <c r="G4760" s="136">
        <v>84147099.999999985</v>
      </c>
      <c r="H4760" s="136">
        <v>3</v>
      </c>
      <c r="J4760" s="136" t="s">
        <v>8367</v>
      </c>
    </row>
    <row r="4761" spans="1:20" s="136" customFormat="1" ht="13.6" x14ac:dyDescent="0.2">
      <c r="A4761" s="136" t="s">
        <v>13029</v>
      </c>
      <c r="B4761" s="147">
        <v>31192</v>
      </c>
      <c r="C4761" s="138" t="s">
        <v>13265</v>
      </c>
      <c r="D4761" s="142" t="s">
        <v>13266</v>
      </c>
      <c r="E4761" s="137" t="s">
        <v>8366</v>
      </c>
      <c r="F4761" s="139"/>
      <c r="G4761" s="136">
        <v>40721289</v>
      </c>
      <c r="H4761" s="136">
        <v>3</v>
      </c>
      <c r="J4761" s="136" t="s">
        <v>8367</v>
      </c>
    </row>
    <row r="4762" spans="1:20" s="136" customFormat="1" ht="13.6" x14ac:dyDescent="0.2">
      <c r="A4762" s="136" t="s">
        <v>13029</v>
      </c>
      <c r="B4762" s="147">
        <v>31193</v>
      </c>
      <c r="C4762" s="136" t="s">
        <v>13267</v>
      </c>
      <c r="D4762" s="136" t="s">
        <v>13268</v>
      </c>
      <c r="E4762" s="137" t="s">
        <v>8366</v>
      </c>
      <c r="F4762" s="139"/>
      <c r="G4762" s="136">
        <v>41252647</v>
      </c>
      <c r="H4762" s="136">
        <v>3</v>
      </c>
      <c r="J4762" s="136" t="s">
        <v>8367</v>
      </c>
      <c r="R4762" s="136" t="s">
        <v>13040</v>
      </c>
      <c r="S4762" s="136" t="s">
        <v>8367</v>
      </c>
      <c r="T4762" s="136" t="s">
        <v>13041</v>
      </c>
    </row>
    <row r="4763" spans="1:20" s="136" customFormat="1" ht="13.6" x14ac:dyDescent="0.2">
      <c r="A4763" s="136" t="s">
        <v>13029</v>
      </c>
      <c r="B4763" s="147">
        <v>31194</v>
      </c>
      <c r="C4763" s="138" t="s">
        <v>13269</v>
      </c>
      <c r="D4763" s="138" t="s">
        <v>13270</v>
      </c>
      <c r="E4763" s="137" t="s">
        <v>8366</v>
      </c>
      <c r="F4763" s="139"/>
      <c r="G4763" s="136">
        <v>37221056</v>
      </c>
      <c r="H4763" s="136">
        <v>3</v>
      </c>
      <c r="J4763" s="136" t="s">
        <v>8367</v>
      </c>
    </row>
    <row r="4764" spans="1:20" s="136" customFormat="1" ht="13.6" x14ac:dyDescent="0.2">
      <c r="A4764" s="136" t="s">
        <v>13029</v>
      </c>
      <c r="B4764" s="147">
        <v>31195</v>
      </c>
      <c r="C4764" s="138" t="s">
        <v>13271</v>
      </c>
      <c r="D4764" s="138" t="s">
        <v>13271</v>
      </c>
      <c r="E4764" s="137" t="s">
        <v>8366</v>
      </c>
      <c r="F4764" s="139"/>
      <c r="G4764" s="136">
        <v>81716820</v>
      </c>
      <c r="H4764" s="136">
        <v>3</v>
      </c>
      <c r="J4764" s="136" t="s">
        <v>8367</v>
      </c>
    </row>
    <row r="4765" spans="1:20" s="136" customFormat="1" ht="13.6" x14ac:dyDescent="0.2">
      <c r="A4765" s="136" t="s">
        <v>13029</v>
      </c>
      <c r="B4765" s="147">
        <v>31196</v>
      </c>
      <c r="C4765" s="138" t="s">
        <v>13272</v>
      </c>
      <c r="D4765" s="138" t="s">
        <v>13272</v>
      </c>
      <c r="E4765" s="137" t="s">
        <v>8366</v>
      </c>
      <c r="F4765" s="139"/>
      <c r="G4765" s="136">
        <v>8994096</v>
      </c>
      <c r="H4765" s="136">
        <v>3</v>
      </c>
      <c r="J4765" s="136" t="s">
        <v>8367</v>
      </c>
    </row>
    <row r="4766" spans="1:20" s="136" customFormat="1" ht="13.6" x14ac:dyDescent="0.2">
      <c r="A4766" s="136" t="s">
        <v>13029</v>
      </c>
      <c r="B4766" s="147">
        <v>31197</v>
      </c>
      <c r="C4766" s="138" t="s">
        <v>13273</v>
      </c>
      <c r="D4766" s="138" t="s">
        <v>13273</v>
      </c>
      <c r="E4766" s="137" t="s">
        <v>8366</v>
      </c>
      <c r="F4766" s="139"/>
      <c r="G4766" s="136">
        <v>7204790</v>
      </c>
      <c r="H4766" s="136">
        <v>3</v>
      </c>
      <c r="J4766" s="136" t="s">
        <v>8367</v>
      </c>
    </row>
    <row r="4767" spans="1:20" s="136" customFormat="1" ht="13.6" x14ac:dyDescent="0.2">
      <c r="A4767" s="136" t="s">
        <v>13029</v>
      </c>
      <c r="B4767" s="147">
        <v>31198</v>
      </c>
      <c r="C4767" s="136" t="s">
        <v>13274</v>
      </c>
      <c r="D4767" s="136" t="s">
        <v>13275</v>
      </c>
      <c r="E4767" s="137" t="s">
        <v>8366</v>
      </c>
      <c r="F4767" s="139"/>
      <c r="G4767" s="136">
        <v>11541222</v>
      </c>
      <c r="H4767" s="136">
        <v>3</v>
      </c>
      <c r="J4767" s="136" t="s">
        <v>8367</v>
      </c>
    </row>
    <row r="4768" spans="1:20" s="136" customFormat="1" ht="13.6" x14ac:dyDescent="0.2">
      <c r="A4768" s="136" t="s">
        <v>13029</v>
      </c>
      <c r="B4768" s="147">
        <v>31199</v>
      </c>
      <c r="C4768" s="138" t="s">
        <v>13276</v>
      </c>
      <c r="D4768" s="142" t="s">
        <v>13277</v>
      </c>
      <c r="E4768" s="137" t="s">
        <v>8366</v>
      </c>
      <c r="F4768" s="139"/>
      <c r="G4768" s="136">
        <v>24150653.000000004</v>
      </c>
      <c r="H4768" s="136">
        <v>3</v>
      </c>
      <c r="J4768" s="136" t="s">
        <v>8367</v>
      </c>
    </row>
    <row r="4769" spans="1:20" s="136" customFormat="1" ht="13.6" x14ac:dyDescent="0.2">
      <c r="A4769" s="136" t="s">
        <v>13029</v>
      </c>
      <c r="B4769" s="147">
        <v>31200</v>
      </c>
      <c r="C4769" s="138" t="s">
        <v>13278</v>
      </c>
      <c r="D4769" s="138" t="s">
        <v>13278</v>
      </c>
      <c r="E4769" s="137" t="s">
        <v>8366</v>
      </c>
      <c r="F4769" s="139"/>
      <c r="G4769" s="136">
        <v>47991539</v>
      </c>
      <c r="H4769" s="136">
        <v>3</v>
      </c>
      <c r="J4769" s="136" t="s">
        <v>8367</v>
      </c>
    </row>
    <row r="4770" spans="1:20" s="136" customFormat="1" ht="13.6" x14ac:dyDescent="0.2">
      <c r="A4770" s="136" t="s">
        <v>13029</v>
      </c>
      <c r="B4770" s="147">
        <v>31201</v>
      </c>
      <c r="C4770" s="136" t="s">
        <v>13057</v>
      </c>
      <c r="D4770" s="136" t="s">
        <v>13279</v>
      </c>
      <c r="E4770" s="137" t="s">
        <v>8366</v>
      </c>
      <c r="F4770" s="139"/>
      <c r="G4770" s="136">
        <v>25136700</v>
      </c>
      <c r="H4770" s="136">
        <v>1</v>
      </c>
      <c r="J4770" s="136" t="s">
        <v>8367</v>
      </c>
      <c r="L4770" s="136" t="s">
        <v>13280</v>
      </c>
      <c r="M4770" s="136" t="s">
        <v>8367</v>
      </c>
      <c r="N4770" s="136" t="s">
        <v>13041</v>
      </c>
      <c r="O4770" s="136" t="s">
        <v>13056</v>
      </c>
      <c r="P4770" s="136" t="s">
        <v>8456</v>
      </c>
      <c r="Q4770" s="136" t="s">
        <v>13057</v>
      </c>
      <c r="R4770" s="136" t="s">
        <v>13040</v>
      </c>
      <c r="S4770" s="136" t="s">
        <v>8367</v>
      </c>
      <c r="T4770" s="136" t="s">
        <v>13041</v>
      </c>
    </row>
    <row r="4771" spans="1:20" s="136" customFormat="1" ht="13.6" x14ac:dyDescent="0.2">
      <c r="A4771" s="136" t="s">
        <v>13029</v>
      </c>
      <c r="B4771" s="147">
        <v>31202</v>
      </c>
      <c r="C4771" s="138" t="s">
        <v>13281</v>
      </c>
      <c r="D4771" s="142" t="s">
        <v>13282</v>
      </c>
      <c r="E4771" s="137" t="s">
        <v>8366</v>
      </c>
      <c r="F4771" s="139"/>
      <c r="G4771" s="136">
        <v>88679900</v>
      </c>
      <c r="H4771" s="136">
        <v>2</v>
      </c>
      <c r="J4771" s="136" t="s">
        <v>8367</v>
      </c>
    </row>
    <row r="4772" spans="1:20" s="136" customFormat="1" ht="13.6" x14ac:dyDescent="0.2">
      <c r="A4772" s="136" t="s">
        <v>13029</v>
      </c>
      <c r="B4772" s="147">
        <v>31203</v>
      </c>
      <c r="C4772" s="138" t="s">
        <v>13283</v>
      </c>
      <c r="D4772" s="138" t="s">
        <v>13283</v>
      </c>
      <c r="E4772" s="137" t="s">
        <v>8366</v>
      </c>
      <c r="F4772" s="139"/>
      <c r="G4772" s="136">
        <v>27549106</v>
      </c>
      <c r="H4772" s="136">
        <v>3</v>
      </c>
      <c r="J4772" s="136" t="s">
        <v>8367</v>
      </c>
    </row>
    <row r="4773" spans="1:20" s="136" customFormat="1" ht="13.6" x14ac:dyDescent="0.2">
      <c r="A4773" s="136" t="s">
        <v>13029</v>
      </c>
      <c r="B4773" s="147">
        <v>31204</v>
      </c>
      <c r="C4773" s="138" t="s">
        <v>13284</v>
      </c>
      <c r="D4773" s="138" t="s">
        <v>13284</v>
      </c>
      <c r="E4773" s="137" t="s">
        <v>8366</v>
      </c>
      <c r="F4773" s="139"/>
      <c r="G4773" s="136">
        <v>13263047</v>
      </c>
      <c r="H4773" s="136">
        <v>3</v>
      </c>
      <c r="J4773" s="136" t="s">
        <v>8367</v>
      </c>
    </row>
    <row r="4774" spans="1:20" s="136" customFormat="1" ht="13.6" x14ac:dyDescent="0.2">
      <c r="A4774" s="136" t="s">
        <v>13029</v>
      </c>
      <c r="B4774" s="147">
        <v>31205</v>
      </c>
      <c r="C4774" s="138" t="s">
        <v>13285</v>
      </c>
      <c r="D4774" s="138" t="s">
        <v>13285</v>
      </c>
      <c r="E4774" s="137" t="s">
        <v>8366</v>
      </c>
      <c r="F4774" s="139"/>
      <c r="G4774" s="136">
        <v>42384479</v>
      </c>
      <c r="H4774" s="136">
        <v>3</v>
      </c>
      <c r="J4774" s="136" t="s">
        <v>8367</v>
      </c>
    </row>
    <row r="4775" spans="1:20" s="136" customFormat="1" ht="13.6" x14ac:dyDescent="0.2">
      <c r="A4775" s="136" t="s">
        <v>13029</v>
      </c>
      <c r="B4775" s="147">
        <v>31206</v>
      </c>
      <c r="C4775" s="136" t="s">
        <v>13286</v>
      </c>
      <c r="D4775" s="136" t="s">
        <v>13287</v>
      </c>
      <c r="E4775" s="137" t="s">
        <v>8366</v>
      </c>
      <c r="F4775" s="139"/>
      <c r="G4775" s="136">
        <v>39707085</v>
      </c>
      <c r="H4775" s="136">
        <v>3</v>
      </c>
      <c r="J4775" s="136" t="s">
        <v>8367</v>
      </c>
      <c r="R4775" s="136" t="s">
        <v>13040</v>
      </c>
      <c r="S4775" s="136" t="s">
        <v>8367</v>
      </c>
      <c r="T4775" s="136" t="s">
        <v>13041</v>
      </c>
    </row>
    <row r="4776" spans="1:20" s="136" customFormat="1" ht="13.6" x14ac:dyDescent="0.2">
      <c r="A4776" s="136" t="s">
        <v>13029</v>
      </c>
      <c r="B4776" s="147">
        <v>31207</v>
      </c>
      <c r="C4776" s="138" t="s">
        <v>13288</v>
      </c>
      <c r="D4776" s="138" t="s">
        <v>13288</v>
      </c>
      <c r="E4776" s="137" t="s">
        <v>8366</v>
      </c>
      <c r="F4776" s="139"/>
      <c r="G4776" s="136">
        <v>21039436.999999996</v>
      </c>
      <c r="H4776" s="136">
        <v>3</v>
      </c>
      <c r="J4776" s="136" t="s">
        <v>8367</v>
      </c>
    </row>
    <row r="4777" spans="1:20" s="136" customFormat="1" ht="13.6" x14ac:dyDescent="0.2">
      <c r="A4777" s="136" t="s">
        <v>13029</v>
      </c>
      <c r="B4777" s="147">
        <v>31208</v>
      </c>
      <c r="C4777" s="138" t="s">
        <v>13289</v>
      </c>
      <c r="D4777" s="138" t="s">
        <v>13289</v>
      </c>
      <c r="E4777" s="137" t="s">
        <v>8366</v>
      </c>
      <c r="F4777" s="139"/>
      <c r="G4777" s="136">
        <v>28950844.000000004</v>
      </c>
      <c r="H4777" s="136">
        <v>3</v>
      </c>
      <c r="J4777" s="136" t="s">
        <v>8367</v>
      </c>
    </row>
    <row r="4778" spans="1:20" s="136" customFormat="1" ht="13.6" x14ac:dyDescent="0.2">
      <c r="A4778" s="136" t="s">
        <v>13029</v>
      </c>
      <c r="B4778" s="147">
        <v>31209</v>
      </c>
      <c r="C4778" s="138" t="s">
        <v>13290</v>
      </c>
      <c r="D4778" s="138" t="s">
        <v>13290</v>
      </c>
      <c r="E4778" s="137" t="s">
        <v>8366</v>
      </c>
      <c r="F4778" s="139"/>
      <c r="G4778" s="136">
        <v>91440685</v>
      </c>
      <c r="H4778" s="136">
        <v>3</v>
      </c>
      <c r="J4778" s="136" t="s">
        <v>8367</v>
      </c>
    </row>
    <row r="4779" spans="1:20" s="136" customFormat="1" ht="13.6" x14ac:dyDescent="0.2">
      <c r="A4779" s="136" t="s">
        <v>13029</v>
      </c>
      <c r="B4779" s="147">
        <v>31210</v>
      </c>
      <c r="C4779" s="136" t="s">
        <v>13291</v>
      </c>
      <c r="D4779" s="136" t="s">
        <v>13292</v>
      </c>
      <c r="E4779" s="137" t="s">
        <v>8366</v>
      </c>
      <c r="F4779" s="139"/>
      <c r="G4779" s="136">
        <v>38979673</v>
      </c>
      <c r="H4779" s="136">
        <v>3</v>
      </c>
      <c r="J4779" s="136" t="s">
        <v>8367</v>
      </c>
    </row>
    <row r="4780" spans="1:20" s="136" customFormat="1" ht="13.6" x14ac:dyDescent="0.2">
      <c r="A4780" s="136" t="s">
        <v>13029</v>
      </c>
      <c r="B4780" s="147">
        <v>31211</v>
      </c>
      <c r="C4780" s="136" t="s">
        <v>13293</v>
      </c>
      <c r="D4780" s="136" t="s">
        <v>13294</v>
      </c>
      <c r="E4780" s="137" t="s">
        <v>8366</v>
      </c>
      <c r="F4780" s="139"/>
      <c r="G4780" s="136">
        <v>15279169</v>
      </c>
      <c r="H4780" s="136">
        <v>3</v>
      </c>
      <c r="J4780" s="136" t="s">
        <v>8367</v>
      </c>
    </row>
    <row r="4781" spans="1:20" s="136" customFormat="1" ht="13.6" x14ac:dyDescent="0.2">
      <c r="A4781" s="136" t="s">
        <v>13029</v>
      </c>
      <c r="B4781" s="147">
        <v>31212</v>
      </c>
      <c r="C4781" s="138" t="s">
        <v>10625</v>
      </c>
      <c r="D4781" s="138" t="s">
        <v>10625</v>
      </c>
      <c r="E4781" s="137" t="s">
        <v>8366</v>
      </c>
      <c r="F4781" s="139"/>
      <c r="G4781" s="136">
        <v>12653471</v>
      </c>
      <c r="H4781" s="136">
        <v>3</v>
      </c>
      <c r="J4781" s="136" t="s">
        <v>8367</v>
      </c>
    </row>
    <row r="4782" spans="1:20" s="136" customFormat="1" ht="13.6" x14ac:dyDescent="0.2">
      <c r="A4782" s="136" t="s">
        <v>13029</v>
      </c>
      <c r="B4782" s="147">
        <v>31213</v>
      </c>
      <c r="C4782" s="138" t="s">
        <v>13295</v>
      </c>
      <c r="D4782" s="138" t="s">
        <v>13295</v>
      </c>
      <c r="E4782" s="137" t="s">
        <v>8366</v>
      </c>
      <c r="F4782" s="139"/>
      <c r="G4782" s="136">
        <v>8948987</v>
      </c>
      <c r="H4782" s="136">
        <v>3</v>
      </c>
      <c r="J4782" s="136" t="s">
        <v>8367</v>
      </c>
    </row>
    <row r="4783" spans="1:20" s="136" customFormat="1" ht="13.6" x14ac:dyDescent="0.2">
      <c r="A4783" s="136" t="s">
        <v>13029</v>
      </c>
      <c r="B4783" s="147">
        <v>31214</v>
      </c>
      <c r="C4783" s="138" t="s">
        <v>13296</v>
      </c>
      <c r="D4783" s="142" t="s">
        <v>13297</v>
      </c>
      <c r="E4783" s="137" t="s">
        <v>8366</v>
      </c>
      <c r="F4783" s="139"/>
      <c r="G4783" s="136">
        <v>13866806.999999998</v>
      </c>
      <c r="H4783" s="136">
        <v>3</v>
      </c>
      <c r="J4783" s="136" t="s">
        <v>8367</v>
      </c>
    </row>
    <row r="4784" spans="1:20" s="136" customFormat="1" ht="13.6" x14ac:dyDescent="0.2">
      <c r="A4784" s="136" t="s">
        <v>13029</v>
      </c>
      <c r="B4784" s="147">
        <v>31215</v>
      </c>
      <c r="C4784" s="138" t="s">
        <v>13298</v>
      </c>
      <c r="D4784" s="138" t="s">
        <v>13298</v>
      </c>
      <c r="E4784" s="137" t="s">
        <v>8366</v>
      </c>
      <c r="F4784" s="139"/>
      <c r="G4784" s="136">
        <v>21159100</v>
      </c>
      <c r="H4784" s="136">
        <v>2</v>
      </c>
      <c r="J4784" s="136" t="s">
        <v>8367</v>
      </c>
    </row>
    <row r="4785" spans="1:20" s="136" customFormat="1" ht="13.6" x14ac:dyDescent="0.2">
      <c r="A4785" s="136" t="s">
        <v>13029</v>
      </c>
      <c r="B4785" s="147">
        <v>31216</v>
      </c>
      <c r="C4785" s="136" t="s">
        <v>13299</v>
      </c>
      <c r="D4785" s="136" t="s">
        <v>13300</v>
      </c>
      <c r="E4785" s="137" t="s">
        <v>8366</v>
      </c>
      <c r="F4785" s="139"/>
      <c r="G4785" s="136">
        <v>68029085</v>
      </c>
      <c r="H4785" s="136">
        <v>3</v>
      </c>
      <c r="J4785" s="136" t="s">
        <v>8367</v>
      </c>
    </row>
    <row r="4786" spans="1:20" s="136" customFormat="1" ht="13.6" x14ac:dyDescent="0.2">
      <c r="A4786" s="136" t="s">
        <v>13029</v>
      </c>
      <c r="B4786" s="147">
        <v>31217</v>
      </c>
      <c r="C4786" s="138" t="s">
        <v>13301</v>
      </c>
      <c r="D4786" s="138" t="s">
        <v>13301</v>
      </c>
      <c r="E4786" s="137" t="s">
        <v>8366</v>
      </c>
      <c r="F4786" s="139"/>
      <c r="G4786" s="136">
        <v>50167986</v>
      </c>
      <c r="H4786" s="136">
        <v>3</v>
      </c>
      <c r="J4786" s="136" t="s">
        <v>8367</v>
      </c>
    </row>
    <row r="4787" spans="1:20" s="136" customFormat="1" ht="13.6" x14ac:dyDescent="0.2">
      <c r="A4787" s="136" t="s">
        <v>13029</v>
      </c>
      <c r="B4787" s="147">
        <v>31219</v>
      </c>
      <c r="C4787" s="138" t="s">
        <v>13302</v>
      </c>
      <c r="D4787" s="138" t="s">
        <v>13302</v>
      </c>
      <c r="E4787" s="137" t="s">
        <v>8366</v>
      </c>
      <c r="F4787" s="139"/>
      <c r="G4787" s="136">
        <v>13628270</v>
      </c>
      <c r="H4787" s="136">
        <v>3</v>
      </c>
      <c r="J4787" s="136" t="s">
        <v>8367</v>
      </c>
    </row>
    <row r="4788" spans="1:20" s="136" customFormat="1" ht="13.6" x14ac:dyDescent="0.2">
      <c r="A4788" s="136" t="s">
        <v>13029</v>
      </c>
      <c r="B4788" s="147">
        <v>31220</v>
      </c>
      <c r="C4788" s="138" t="s">
        <v>13303</v>
      </c>
      <c r="D4788" s="138" t="s">
        <v>13303</v>
      </c>
      <c r="E4788" s="137" t="s">
        <v>8366</v>
      </c>
      <c r="F4788" s="139"/>
      <c r="G4788" s="136">
        <v>33955743</v>
      </c>
      <c r="H4788" s="136">
        <v>3</v>
      </c>
      <c r="J4788" s="136" t="s">
        <v>8367</v>
      </c>
    </row>
    <row r="4789" spans="1:20" s="136" customFormat="1" ht="13.6" x14ac:dyDescent="0.2">
      <c r="A4789" s="136" t="s">
        <v>13029</v>
      </c>
      <c r="B4789" s="147">
        <v>31221</v>
      </c>
      <c r="C4789" s="136" t="s">
        <v>13304</v>
      </c>
      <c r="D4789" s="136" t="s">
        <v>13305</v>
      </c>
      <c r="E4789" s="137" t="s">
        <v>8366</v>
      </c>
      <c r="F4789" s="139"/>
      <c r="G4789" s="136">
        <v>8687287</v>
      </c>
      <c r="H4789" s="136">
        <v>3</v>
      </c>
      <c r="J4789" s="136" t="s">
        <v>8367</v>
      </c>
    </row>
    <row r="4790" spans="1:20" s="136" customFormat="1" ht="13.6" x14ac:dyDescent="0.2">
      <c r="A4790" s="136" t="s">
        <v>13029</v>
      </c>
      <c r="B4790" s="147">
        <v>31222</v>
      </c>
      <c r="C4790" s="136" t="s">
        <v>13306</v>
      </c>
      <c r="D4790" s="136" t="s">
        <v>13307</v>
      </c>
      <c r="E4790" s="137" t="s">
        <v>8366</v>
      </c>
      <c r="F4790" s="139"/>
      <c r="G4790" s="136">
        <v>22950712</v>
      </c>
      <c r="H4790" s="136">
        <v>3</v>
      </c>
      <c r="J4790" s="136" t="s">
        <v>8367</v>
      </c>
    </row>
    <row r="4791" spans="1:20" s="136" customFormat="1" ht="13.6" x14ac:dyDescent="0.2">
      <c r="A4791" s="136" t="s">
        <v>13029</v>
      </c>
      <c r="B4791" s="147">
        <v>31223</v>
      </c>
      <c r="C4791" s="138" t="s">
        <v>13308</v>
      </c>
      <c r="D4791" s="138" t="s">
        <v>13308</v>
      </c>
      <c r="E4791" s="137" t="s">
        <v>8366</v>
      </c>
      <c r="F4791" s="139"/>
      <c r="G4791" s="136">
        <v>14905889</v>
      </c>
      <c r="H4791" s="136">
        <v>3</v>
      </c>
      <c r="J4791" s="136" t="s">
        <v>8367</v>
      </c>
    </row>
    <row r="4792" spans="1:20" s="136" customFormat="1" ht="13.6" x14ac:dyDescent="0.2">
      <c r="A4792" s="136" t="s">
        <v>13029</v>
      </c>
      <c r="B4792" s="147">
        <v>31224</v>
      </c>
      <c r="C4792" s="138" t="s">
        <v>13309</v>
      </c>
      <c r="D4792" s="138" t="s">
        <v>13309</v>
      </c>
      <c r="E4792" s="137" t="s">
        <v>8366</v>
      </c>
      <c r="F4792" s="139"/>
      <c r="G4792" s="136">
        <v>71329798</v>
      </c>
      <c r="H4792" s="136">
        <v>3</v>
      </c>
      <c r="J4792" s="136" t="s">
        <v>8367</v>
      </c>
    </row>
    <row r="4793" spans="1:20" s="136" customFormat="1" ht="13.6" x14ac:dyDescent="0.2">
      <c r="A4793" s="136" t="s">
        <v>13029</v>
      </c>
      <c r="B4793" s="147">
        <v>31225</v>
      </c>
      <c r="C4793" s="138" t="s">
        <v>13310</v>
      </c>
      <c r="D4793" s="138" t="s">
        <v>13310</v>
      </c>
      <c r="E4793" s="137" t="s">
        <v>8366</v>
      </c>
      <c r="F4793" s="139"/>
      <c r="G4793" s="136">
        <v>6137240</v>
      </c>
      <c r="H4793" s="136">
        <v>3</v>
      </c>
      <c r="J4793" s="136" t="s">
        <v>8367</v>
      </c>
    </row>
    <row r="4794" spans="1:20" s="136" customFormat="1" ht="13.6" x14ac:dyDescent="0.2">
      <c r="A4794" s="136" t="s">
        <v>13029</v>
      </c>
      <c r="B4794" s="147">
        <v>31226</v>
      </c>
      <c r="C4794" s="138" t="s">
        <v>13311</v>
      </c>
      <c r="D4794" s="138" t="s">
        <v>13311</v>
      </c>
      <c r="E4794" s="137" t="s">
        <v>8366</v>
      </c>
      <c r="F4794" s="139"/>
      <c r="G4794" s="136">
        <v>46786455</v>
      </c>
      <c r="H4794" s="136">
        <v>3</v>
      </c>
      <c r="J4794" s="136" t="s">
        <v>8367</v>
      </c>
    </row>
    <row r="4795" spans="1:20" s="136" customFormat="1" ht="13.6" x14ac:dyDescent="0.2">
      <c r="A4795" s="136" t="s">
        <v>13029</v>
      </c>
      <c r="B4795" s="147">
        <v>31227</v>
      </c>
      <c r="C4795" s="138" t="s">
        <v>13312</v>
      </c>
      <c r="D4795" s="138" t="s">
        <v>13312</v>
      </c>
      <c r="E4795" s="137" t="s">
        <v>8366</v>
      </c>
      <c r="F4795" s="139"/>
      <c r="G4795" s="136">
        <v>98083727.999999985</v>
      </c>
      <c r="H4795" s="136">
        <v>2</v>
      </c>
      <c r="J4795" s="136" t="s">
        <v>8367</v>
      </c>
    </row>
    <row r="4796" spans="1:20" s="136" customFormat="1" ht="13.6" x14ac:dyDescent="0.2">
      <c r="A4796" s="136" t="s">
        <v>13029</v>
      </c>
      <c r="B4796" s="147">
        <v>31228</v>
      </c>
      <c r="C4796" s="138" t="s">
        <v>13313</v>
      </c>
      <c r="D4796" s="138" t="s">
        <v>13313</v>
      </c>
      <c r="E4796" s="137" t="s">
        <v>8366</v>
      </c>
      <c r="F4796" s="139"/>
      <c r="G4796" s="136">
        <v>21351884</v>
      </c>
      <c r="H4796" s="136">
        <v>3</v>
      </c>
      <c r="J4796" s="136" t="s">
        <v>8367</v>
      </c>
      <c r="R4796" s="136" t="s">
        <v>13040</v>
      </c>
      <c r="S4796" s="136" t="s">
        <v>8456</v>
      </c>
      <c r="T4796" s="136" t="s">
        <v>13041</v>
      </c>
    </row>
    <row r="4797" spans="1:20" s="136" customFormat="1" ht="13.6" x14ac:dyDescent="0.2">
      <c r="A4797" s="136" t="s">
        <v>13029</v>
      </c>
      <c r="B4797" s="147">
        <v>31229</v>
      </c>
      <c r="C4797" s="138" t="s">
        <v>13314</v>
      </c>
      <c r="D4797" s="138" t="s">
        <v>13314</v>
      </c>
      <c r="E4797" s="137" t="s">
        <v>8366</v>
      </c>
      <c r="F4797" s="139"/>
      <c r="G4797" s="136">
        <v>5641617</v>
      </c>
      <c r="H4797" s="136">
        <v>3</v>
      </c>
      <c r="J4797" s="136" t="s">
        <v>8367</v>
      </c>
    </row>
    <row r="4798" spans="1:20" s="136" customFormat="1" ht="13.6" x14ac:dyDescent="0.2">
      <c r="A4798" s="136" t="s">
        <v>13029</v>
      </c>
      <c r="B4798" s="147">
        <v>31230</v>
      </c>
      <c r="C4798" s="138" t="s">
        <v>13315</v>
      </c>
      <c r="D4798" s="138" t="s">
        <v>13315</v>
      </c>
      <c r="E4798" s="137" t="s">
        <v>8366</v>
      </c>
      <c r="F4798" s="139"/>
      <c r="G4798" s="136">
        <v>17957961</v>
      </c>
      <c r="H4798" s="136">
        <v>3</v>
      </c>
      <c r="J4798" s="136" t="s">
        <v>8367</v>
      </c>
    </row>
    <row r="4799" spans="1:20" s="136" customFormat="1" ht="13.6" x14ac:dyDescent="0.2">
      <c r="A4799" s="136" t="s">
        <v>13029</v>
      </c>
      <c r="B4799" s="147">
        <v>31231</v>
      </c>
      <c r="C4799" s="138" t="s">
        <v>13316</v>
      </c>
      <c r="D4799" s="138" t="s">
        <v>13316</v>
      </c>
      <c r="E4799" s="137" t="s">
        <v>8366</v>
      </c>
      <c r="F4799" s="139"/>
      <c r="G4799" s="136">
        <v>12385519</v>
      </c>
      <c r="H4799" s="136">
        <v>3</v>
      </c>
      <c r="J4799" s="136" t="s">
        <v>8367</v>
      </c>
    </row>
    <row r="4800" spans="1:20" s="136" customFormat="1" ht="13.6" x14ac:dyDescent="0.2">
      <c r="A4800" s="136" t="s">
        <v>13029</v>
      </c>
      <c r="B4800" s="147">
        <v>31232</v>
      </c>
      <c r="C4800" s="138" t="s">
        <v>13317</v>
      </c>
      <c r="D4800" s="138" t="s">
        <v>13317</v>
      </c>
      <c r="E4800" s="137" t="s">
        <v>8366</v>
      </c>
      <c r="F4800" s="139"/>
      <c r="G4800" s="136">
        <v>215059327</v>
      </c>
      <c r="H4800" s="136">
        <v>2</v>
      </c>
      <c r="J4800" s="136" t="s">
        <v>8367</v>
      </c>
    </row>
    <row r="4801" spans="1:20" s="136" customFormat="1" ht="13.6" x14ac:dyDescent="0.2">
      <c r="A4801" s="136" t="s">
        <v>13029</v>
      </c>
      <c r="B4801" s="147">
        <v>31233</v>
      </c>
      <c r="C4801" s="138" t="s">
        <v>13318</v>
      </c>
      <c r="D4801" s="138" t="s">
        <v>13318</v>
      </c>
      <c r="E4801" s="137" t="s">
        <v>8366</v>
      </c>
      <c r="F4801" s="139"/>
      <c r="G4801" s="136">
        <v>3814323</v>
      </c>
      <c r="H4801" s="136">
        <v>3</v>
      </c>
      <c r="J4801" s="136" t="s">
        <v>8367</v>
      </c>
    </row>
    <row r="4802" spans="1:20" s="136" customFormat="1" ht="13.6" x14ac:dyDescent="0.2">
      <c r="A4802" s="136" t="s">
        <v>13029</v>
      </c>
      <c r="B4802" s="147">
        <v>31234</v>
      </c>
      <c r="C4802" s="138" t="s">
        <v>13319</v>
      </c>
      <c r="D4802" s="138" t="s">
        <v>13319</v>
      </c>
      <c r="E4802" s="137" t="s">
        <v>8366</v>
      </c>
      <c r="F4802" s="139"/>
      <c r="G4802" s="136">
        <v>11851152</v>
      </c>
      <c r="H4802" s="136">
        <v>3</v>
      </c>
      <c r="J4802" s="136" t="s">
        <v>8367</v>
      </c>
      <c r="R4802" s="136" t="s">
        <v>13040</v>
      </c>
      <c r="S4802" s="136" t="s">
        <v>8456</v>
      </c>
      <c r="T4802" s="136" t="s">
        <v>13041</v>
      </c>
    </row>
    <row r="4803" spans="1:20" s="136" customFormat="1" ht="13.6" x14ac:dyDescent="0.2">
      <c r="A4803" s="136" t="s">
        <v>13029</v>
      </c>
      <c r="B4803" s="147">
        <v>31235</v>
      </c>
      <c r="C4803" s="138" t="s">
        <v>13320</v>
      </c>
      <c r="D4803" s="138" t="s">
        <v>13321</v>
      </c>
      <c r="E4803" s="137" t="s">
        <v>8366</v>
      </c>
      <c r="F4803" s="139"/>
      <c r="G4803" s="136">
        <v>112118130</v>
      </c>
      <c r="H4803" s="136">
        <v>3</v>
      </c>
      <c r="J4803" s="136" t="s">
        <v>8367</v>
      </c>
    </row>
    <row r="4804" spans="1:20" s="136" customFormat="1" ht="13.6" x14ac:dyDescent="0.2">
      <c r="A4804" s="136" t="s">
        <v>13029</v>
      </c>
      <c r="B4804" s="147">
        <v>31236</v>
      </c>
      <c r="C4804" s="138" t="s">
        <v>13322</v>
      </c>
      <c r="D4804" s="138" t="s">
        <v>13322</v>
      </c>
      <c r="E4804" s="137" t="s">
        <v>8366</v>
      </c>
      <c r="F4804" s="139"/>
      <c r="G4804" s="136">
        <v>96437304</v>
      </c>
      <c r="H4804" s="136">
        <v>3</v>
      </c>
      <c r="J4804" s="136" t="s">
        <v>8367</v>
      </c>
      <c r="R4804" s="136" t="s">
        <v>13040</v>
      </c>
      <c r="S4804" s="136" t="s">
        <v>8367</v>
      </c>
      <c r="T4804" s="136" t="s">
        <v>13041</v>
      </c>
    </row>
    <row r="4805" spans="1:20" s="136" customFormat="1" ht="13.6" x14ac:dyDescent="0.2">
      <c r="A4805" s="136" t="s">
        <v>13029</v>
      </c>
      <c r="B4805" s="147">
        <v>31237</v>
      </c>
      <c r="C4805" s="138" t="s">
        <v>13323</v>
      </c>
      <c r="D4805" s="138" t="s">
        <v>13323</v>
      </c>
      <c r="E4805" s="137" t="s">
        <v>8366</v>
      </c>
      <c r="F4805" s="139"/>
      <c r="G4805" s="136">
        <v>37308763</v>
      </c>
      <c r="H4805" s="136">
        <v>3</v>
      </c>
      <c r="J4805" s="136" t="s">
        <v>8367</v>
      </c>
    </row>
    <row r="4806" spans="1:20" s="136" customFormat="1" ht="13.6" x14ac:dyDescent="0.2">
      <c r="A4806" s="136" t="s">
        <v>13029</v>
      </c>
      <c r="B4806" s="147">
        <v>31238</v>
      </c>
      <c r="C4806" s="138" t="s">
        <v>13324</v>
      </c>
      <c r="D4806" s="138" t="s">
        <v>13325</v>
      </c>
      <c r="E4806" s="137" t="s">
        <v>8366</v>
      </c>
      <c r="F4806" s="139"/>
      <c r="G4806" s="136">
        <v>18878719</v>
      </c>
      <c r="H4806" s="136">
        <v>3</v>
      </c>
      <c r="J4806" s="136" t="s">
        <v>8367</v>
      </c>
      <c r="R4806" s="136" t="s">
        <v>13040</v>
      </c>
      <c r="S4806" s="136" t="s">
        <v>8367</v>
      </c>
      <c r="T4806" s="136" t="s">
        <v>13041</v>
      </c>
    </row>
    <row r="4807" spans="1:20" s="136" customFormat="1" ht="13.6" x14ac:dyDescent="0.2">
      <c r="A4807" s="136" t="s">
        <v>13029</v>
      </c>
      <c r="B4807" s="147">
        <v>31239</v>
      </c>
      <c r="C4807" s="136" t="s">
        <v>13326</v>
      </c>
      <c r="D4807" s="136" t="s">
        <v>13327</v>
      </c>
      <c r="E4807" s="137" t="s">
        <v>8366</v>
      </c>
      <c r="F4807" s="139"/>
      <c r="G4807" s="136">
        <v>7750263</v>
      </c>
      <c r="H4807" s="136">
        <v>3</v>
      </c>
      <c r="J4807" s="136" t="s">
        <v>8367</v>
      </c>
      <c r="R4807" s="136" t="s">
        <v>13040</v>
      </c>
      <c r="S4807" s="136" t="s">
        <v>8367</v>
      </c>
      <c r="T4807" s="136" t="s">
        <v>13041</v>
      </c>
    </row>
    <row r="4808" spans="1:20" s="136" customFormat="1" ht="13.6" x14ac:dyDescent="0.2">
      <c r="A4808" s="136" t="s">
        <v>13029</v>
      </c>
      <c r="B4808" s="147">
        <v>31240</v>
      </c>
      <c r="C4808" s="138" t="s">
        <v>13328</v>
      </c>
      <c r="D4808" s="138" t="s">
        <v>13328</v>
      </c>
      <c r="E4808" s="137" t="s">
        <v>8366</v>
      </c>
      <c r="F4808" s="139"/>
      <c r="G4808" s="136">
        <v>15187664</v>
      </c>
      <c r="H4808" s="136">
        <v>3</v>
      </c>
      <c r="J4808" s="136" t="s">
        <v>8367</v>
      </c>
    </row>
    <row r="4809" spans="1:20" s="136" customFormat="1" ht="13.6" x14ac:dyDescent="0.2">
      <c r="A4809" s="136" t="s">
        <v>13029</v>
      </c>
      <c r="B4809" s="147">
        <v>31241</v>
      </c>
      <c r="C4809" s="138" t="s">
        <v>13329</v>
      </c>
      <c r="D4809" s="138" t="s">
        <v>13329</v>
      </c>
      <c r="E4809" s="137" t="s">
        <v>8366</v>
      </c>
      <c r="F4809" s="139"/>
      <c r="G4809" s="136">
        <v>140856324</v>
      </c>
      <c r="H4809" s="136">
        <v>3</v>
      </c>
      <c r="J4809" s="136" t="s">
        <v>8367</v>
      </c>
    </row>
    <row r="4810" spans="1:20" s="136" customFormat="1" ht="13.6" x14ac:dyDescent="0.2">
      <c r="A4810" s="136" t="s">
        <v>13029</v>
      </c>
      <c r="B4810" s="147">
        <v>31242</v>
      </c>
      <c r="C4810" s="138" t="s">
        <v>13330</v>
      </c>
      <c r="D4810" s="138" t="s">
        <v>13330</v>
      </c>
      <c r="E4810" s="137" t="s">
        <v>8366</v>
      </c>
      <c r="F4810" s="139"/>
      <c r="G4810" s="136">
        <v>59813755</v>
      </c>
      <c r="H4810" s="136">
        <v>3</v>
      </c>
      <c r="J4810" s="136" t="s">
        <v>8367</v>
      </c>
    </row>
    <row r="4811" spans="1:20" s="136" customFormat="1" ht="13.6" x14ac:dyDescent="0.2">
      <c r="A4811" s="136" t="s">
        <v>13029</v>
      </c>
      <c r="B4811" s="147">
        <v>31243</v>
      </c>
      <c r="C4811" s="138" t="s">
        <v>13331</v>
      </c>
      <c r="D4811" s="138" t="s">
        <v>13331</v>
      </c>
      <c r="E4811" s="137" t="s">
        <v>8366</v>
      </c>
      <c r="F4811" s="139"/>
      <c r="G4811" s="136">
        <v>11190700</v>
      </c>
      <c r="H4811" s="136">
        <v>3</v>
      </c>
      <c r="J4811" s="136" t="s">
        <v>8367</v>
      </c>
    </row>
    <row r="4812" spans="1:20" s="136" customFormat="1" ht="13.6" x14ac:dyDescent="0.2">
      <c r="A4812" s="136" t="s">
        <v>13029</v>
      </c>
      <c r="B4812" s="147">
        <v>31244</v>
      </c>
      <c r="C4812" s="138" t="s">
        <v>13332</v>
      </c>
      <c r="D4812" s="138" t="s">
        <v>13332</v>
      </c>
      <c r="E4812" s="137" t="s">
        <v>8366</v>
      </c>
      <c r="F4812" s="139"/>
      <c r="G4812" s="136">
        <v>11934490</v>
      </c>
      <c r="H4812" s="136">
        <v>3</v>
      </c>
      <c r="J4812" s="136" t="s">
        <v>8367</v>
      </c>
    </row>
    <row r="4813" spans="1:20" s="136" customFormat="1" ht="13.6" x14ac:dyDescent="0.2">
      <c r="A4813" s="136" t="s">
        <v>13029</v>
      </c>
      <c r="B4813" s="147">
        <v>31245</v>
      </c>
      <c r="C4813" s="136" t="s">
        <v>13333</v>
      </c>
      <c r="D4813" s="136" t="s">
        <v>13334</v>
      </c>
      <c r="E4813" s="137" t="s">
        <v>8366</v>
      </c>
      <c r="F4813" s="139"/>
      <c r="G4813" s="136">
        <v>20916265</v>
      </c>
      <c r="H4813" s="136">
        <v>3</v>
      </c>
      <c r="J4813" s="136" t="s">
        <v>8367</v>
      </c>
    </row>
    <row r="4814" spans="1:20" s="136" customFormat="1" ht="13.6" x14ac:dyDescent="0.2">
      <c r="A4814" s="136" t="s">
        <v>13029</v>
      </c>
      <c r="B4814" s="147">
        <v>31246</v>
      </c>
      <c r="C4814" s="138" t="s">
        <v>13335</v>
      </c>
      <c r="D4814" s="138" t="s">
        <v>13335</v>
      </c>
      <c r="E4814" s="137" t="s">
        <v>8366</v>
      </c>
      <c r="F4814" s="139"/>
      <c r="G4814" s="136">
        <v>8626343</v>
      </c>
      <c r="H4814" s="136">
        <v>3</v>
      </c>
      <c r="J4814" s="136" t="s">
        <v>8367</v>
      </c>
      <c r="R4814" s="136" t="s">
        <v>13040</v>
      </c>
      <c r="S4814" s="136" t="s">
        <v>8456</v>
      </c>
      <c r="T4814" s="136" t="s">
        <v>13041</v>
      </c>
    </row>
    <row r="4815" spans="1:20" s="136" customFormat="1" ht="13.6" x14ac:dyDescent="0.2">
      <c r="A4815" s="136" t="s">
        <v>13029</v>
      </c>
      <c r="B4815" s="147">
        <v>31247</v>
      </c>
      <c r="C4815" s="136" t="s">
        <v>13336</v>
      </c>
      <c r="D4815" s="136" t="s">
        <v>13337</v>
      </c>
      <c r="E4815" s="137" t="s">
        <v>8366</v>
      </c>
      <c r="F4815" s="139"/>
      <c r="G4815" s="136">
        <v>58344188.000000007</v>
      </c>
      <c r="H4815" s="136">
        <v>3</v>
      </c>
      <c r="J4815" s="136" t="s">
        <v>8367</v>
      </c>
    </row>
    <row r="4816" spans="1:20" s="136" customFormat="1" ht="13.6" x14ac:dyDescent="0.2">
      <c r="A4816" s="136" t="s">
        <v>13029</v>
      </c>
      <c r="B4816" s="147">
        <v>31248</v>
      </c>
      <c r="C4816" s="136" t="s">
        <v>13338</v>
      </c>
      <c r="D4816" s="136" t="s">
        <v>13339</v>
      </c>
      <c r="E4816" s="137" t="s">
        <v>8366</v>
      </c>
      <c r="F4816" s="139"/>
      <c r="G4816" s="136">
        <v>44895249</v>
      </c>
      <c r="H4816" s="136">
        <v>3</v>
      </c>
      <c r="J4816" s="136" t="s">
        <v>8367</v>
      </c>
    </row>
    <row r="4817" spans="1:20" s="136" customFormat="1" ht="13.6" x14ac:dyDescent="0.2">
      <c r="A4817" s="136" t="s">
        <v>13029</v>
      </c>
      <c r="B4817" s="147">
        <v>31249</v>
      </c>
      <c r="C4817" s="138" t="s">
        <v>13340</v>
      </c>
      <c r="D4817" s="138" t="s">
        <v>13340</v>
      </c>
      <c r="E4817" s="137" t="s">
        <v>8366</v>
      </c>
      <c r="F4817" s="139"/>
      <c r="G4817" s="136">
        <v>50268513</v>
      </c>
      <c r="H4817" s="136">
        <v>3</v>
      </c>
      <c r="J4817" s="136" t="s">
        <v>8367</v>
      </c>
    </row>
    <row r="4818" spans="1:20" s="136" customFormat="1" ht="13.6" x14ac:dyDescent="0.2">
      <c r="A4818" s="136" t="s">
        <v>13029</v>
      </c>
      <c r="B4818" s="147">
        <v>31250</v>
      </c>
      <c r="C4818" s="136" t="s">
        <v>13341</v>
      </c>
      <c r="D4818" s="136" t="s">
        <v>13341</v>
      </c>
      <c r="E4818" s="137" t="s">
        <v>8366</v>
      </c>
      <c r="F4818" s="139"/>
      <c r="G4818" s="136">
        <v>35329573</v>
      </c>
      <c r="H4818" s="136">
        <v>3</v>
      </c>
      <c r="J4818" s="136" t="s">
        <v>8367</v>
      </c>
    </row>
    <row r="4819" spans="1:20" s="136" customFormat="1" ht="13.6" x14ac:dyDescent="0.2">
      <c r="A4819" s="136" t="s">
        <v>13029</v>
      </c>
      <c r="B4819" s="147">
        <v>31251</v>
      </c>
      <c r="C4819" s="138" t="s">
        <v>13342</v>
      </c>
      <c r="D4819" s="138" t="s">
        <v>13342</v>
      </c>
      <c r="E4819" s="137" t="s">
        <v>8366</v>
      </c>
      <c r="F4819" s="139"/>
      <c r="G4819" s="136">
        <v>78957775</v>
      </c>
      <c r="H4819" s="136">
        <v>3</v>
      </c>
      <c r="J4819" s="136" t="s">
        <v>8367</v>
      </c>
      <c r="R4819" s="136" t="s">
        <v>8372</v>
      </c>
      <c r="S4819" s="136" t="s">
        <v>8367</v>
      </c>
      <c r="T4819" s="136" t="s">
        <v>8373</v>
      </c>
    </row>
    <row r="4820" spans="1:20" s="136" customFormat="1" ht="13.6" x14ac:dyDescent="0.2">
      <c r="A4820" s="136" t="s">
        <v>13029</v>
      </c>
      <c r="B4820" s="147">
        <v>31252</v>
      </c>
      <c r="C4820" s="136" t="s">
        <v>13343</v>
      </c>
      <c r="D4820" s="136" t="s">
        <v>13344</v>
      </c>
      <c r="E4820" s="137" t="s">
        <v>8366</v>
      </c>
      <c r="F4820" s="139"/>
      <c r="G4820" s="136">
        <v>39700716</v>
      </c>
      <c r="H4820" s="136">
        <v>3</v>
      </c>
      <c r="J4820" s="136" t="s">
        <v>8367</v>
      </c>
    </row>
    <row r="4821" spans="1:20" s="136" customFormat="1" ht="13.6" x14ac:dyDescent="0.2">
      <c r="A4821" s="136" t="s">
        <v>13029</v>
      </c>
      <c r="B4821" s="147">
        <v>31253</v>
      </c>
      <c r="C4821" s="138" t="s">
        <v>13345</v>
      </c>
      <c r="D4821" s="138" t="s">
        <v>13345</v>
      </c>
      <c r="E4821" s="137" t="s">
        <v>8366</v>
      </c>
      <c r="F4821" s="139"/>
      <c r="G4821" s="136">
        <v>5137217.0000000009</v>
      </c>
      <c r="H4821" s="136">
        <v>3</v>
      </c>
      <c r="J4821" s="136" t="s">
        <v>8367</v>
      </c>
    </row>
    <row r="4822" spans="1:20" s="136" customFormat="1" ht="13.6" x14ac:dyDescent="0.2">
      <c r="A4822" s="136" t="s">
        <v>13029</v>
      </c>
      <c r="B4822" s="147">
        <v>31254</v>
      </c>
      <c r="C4822" s="138" t="s">
        <v>13346</v>
      </c>
      <c r="D4822" s="138" t="s">
        <v>13346</v>
      </c>
      <c r="E4822" s="137" t="s">
        <v>8366</v>
      </c>
      <c r="F4822" s="139"/>
      <c r="G4822" s="136">
        <v>46276600</v>
      </c>
      <c r="H4822" s="136">
        <v>3</v>
      </c>
      <c r="J4822" s="136" t="s">
        <v>8367</v>
      </c>
    </row>
    <row r="4823" spans="1:20" s="136" customFormat="1" ht="13.6" x14ac:dyDescent="0.2">
      <c r="A4823" s="136" t="s">
        <v>13029</v>
      </c>
      <c r="B4823" s="147">
        <v>31255</v>
      </c>
      <c r="C4823" s="138" t="s">
        <v>13347</v>
      </c>
      <c r="D4823" s="138" t="s">
        <v>13347</v>
      </c>
      <c r="E4823" s="137" t="s">
        <v>8366</v>
      </c>
      <c r="F4823" s="139"/>
      <c r="G4823" s="136">
        <v>11103757</v>
      </c>
      <c r="H4823" s="136">
        <v>3</v>
      </c>
      <c r="J4823" s="136" t="s">
        <v>8367</v>
      </c>
    </row>
    <row r="4824" spans="1:20" s="136" customFormat="1" ht="13.6" x14ac:dyDescent="0.2">
      <c r="A4824" s="136" t="s">
        <v>13029</v>
      </c>
      <c r="B4824" s="147">
        <v>31256</v>
      </c>
      <c r="C4824" s="136" t="s">
        <v>13348</v>
      </c>
      <c r="D4824" s="136" t="s">
        <v>13349</v>
      </c>
      <c r="E4824" s="137" t="s">
        <v>8366</v>
      </c>
      <c r="F4824" s="139"/>
      <c r="G4824" s="136">
        <v>21644348</v>
      </c>
      <c r="H4824" s="136">
        <v>3</v>
      </c>
      <c r="J4824" s="136" t="s">
        <v>8367</v>
      </c>
    </row>
    <row r="4825" spans="1:20" s="136" customFormat="1" ht="13.6" x14ac:dyDescent="0.2">
      <c r="A4825" s="136" t="s">
        <v>13029</v>
      </c>
      <c r="B4825" s="147">
        <v>31257</v>
      </c>
      <c r="C4825" s="138" t="s">
        <v>13350</v>
      </c>
      <c r="D4825" s="138" t="s">
        <v>13350</v>
      </c>
      <c r="E4825" s="137" t="s">
        <v>8366</v>
      </c>
      <c r="F4825" s="139"/>
      <c r="G4825" s="136">
        <v>23810233</v>
      </c>
      <c r="H4825" s="136">
        <v>3</v>
      </c>
      <c r="J4825" s="136" t="s">
        <v>8367</v>
      </c>
    </row>
    <row r="4826" spans="1:20" s="136" customFormat="1" ht="13.6" x14ac:dyDescent="0.2">
      <c r="A4826" s="136" t="s">
        <v>13029</v>
      </c>
      <c r="B4826" s="147">
        <v>31258</v>
      </c>
      <c r="C4826" s="136" t="s">
        <v>13351</v>
      </c>
      <c r="D4826" s="136" t="s">
        <v>13352</v>
      </c>
      <c r="E4826" s="137" t="s">
        <v>8366</v>
      </c>
      <c r="F4826" s="139"/>
      <c r="G4826" s="136">
        <v>1059386</v>
      </c>
      <c r="H4826" s="136">
        <v>1</v>
      </c>
      <c r="J4826" s="136" t="s">
        <v>8367</v>
      </c>
      <c r="O4826" s="136" t="s">
        <v>13056</v>
      </c>
      <c r="P4826" s="136" t="s">
        <v>8456</v>
      </c>
      <c r="Q4826" s="136" t="s">
        <v>13057</v>
      </c>
      <c r="R4826" s="136" t="s">
        <v>13040</v>
      </c>
      <c r="S4826" s="136" t="s">
        <v>8367</v>
      </c>
      <c r="T4826" s="136" t="s">
        <v>13041</v>
      </c>
    </row>
    <row r="4827" spans="1:20" s="136" customFormat="1" ht="13.6" x14ac:dyDescent="0.2">
      <c r="A4827" s="136" t="s">
        <v>13029</v>
      </c>
      <c r="B4827" s="147">
        <v>31259</v>
      </c>
      <c r="C4827" s="138" t="s">
        <v>13353</v>
      </c>
      <c r="D4827" s="138" t="s">
        <v>13353</v>
      </c>
      <c r="E4827" s="137" t="s">
        <v>8366</v>
      </c>
      <c r="F4827" s="139"/>
      <c r="G4827" s="136">
        <v>16559032</v>
      </c>
      <c r="H4827" s="136">
        <v>3</v>
      </c>
      <c r="J4827" s="136" t="s">
        <v>8367</v>
      </c>
    </row>
    <row r="4828" spans="1:20" s="136" customFormat="1" ht="13.6" x14ac:dyDescent="0.2">
      <c r="A4828" s="136" t="s">
        <v>13029</v>
      </c>
      <c r="B4828" s="147">
        <v>31260</v>
      </c>
      <c r="C4828" s="136" t="s">
        <v>13354</v>
      </c>
      <c r="D4828" s="136" t="s">
        <v>13355</v>
      </c>
      <c r="E4828" s="137" t="s">
        <v>8366</v>
      </c>
      <c r="F4828" s="139"/>
      <c r="G4828" s="136">
        <v>252607347.99999997</v>
      </c>
      <c r="H4828" s="136">
        <v>3</v>
      </c>
      <c r="J4828" s="136" t="s">
        <v>8367</v>
      </c>
    </row>
    <row r="4829" spans="1:20" s="136" customFormat="1" ht="13.6" x14ac:dyDescent="0.2">
      <c r="A4829" s="136" t="s">
        <v>13029</v>
      </c>
      <c r="B4829" s="147">
        <v>31261</v>
      </c>
      <c r="C4829" s="138" t="s">
        <v>13356</v>
      </c>
      <c r="D4829" s="138" t="s">
        <v>13356</v>
      </c>
      <c r="E4829" s="137" t="s">
        <v>8366</v>
      </c>
      <c r="F4829" s="139"/>
      <c r="G4829" s="136">
        <v>22953434.000000004</v>
      </c>
      <c r="H4829" s="136">
        <v>3</v>
      </c>
      <c r="J4829" s="136" t="s">
        <v>8367</v>
      </c>
    </row>
    <row r="4830" spans="1:20" s="136" customFormat="1" ht="13.6" x14ac:dyDescent="0.2">
      <c r="A4830" s="136" t="s">
        <v>13029</v>
      </c>
      <c r="B4830" s="147">
        <v>31262</v>
      </c>
      <c r="C4830" s="138" t="s">
        <v>13357</v>
      </c>
      <c r="D4830" s="142" t="s">
        <v>13358</v>
      </c>
      <c r="E4830" s="137" t="s">
        <v>8366</v>
      </c>
      <c r="F4830" s="139"/>
      <c r="G4830" s="136">
        <v>14037884</v>
      </c>
      <c r="H4830" s="136">
        <v>3</v>
      </c>
      <c r="J4830" s="136" t="s">
        <v>8367</v>
      </c>
      <c r="R4830" s="136" t="s">
        <v>13040</v>
      </c>
      <c r="S4830" s="136" t="s">
        <v>8367</v>
      </c>
      <c r="T4830" s="136" t="s">
        <v>13041</v>
      </c>
    </row>
    <row r="4831" spans="1:20" s="136" customFormat="1" ht="13.6" x14ac:dyDescent="0.2">
      <c r="A4831" s="136" t="s">
        <v>13029</v>
      </c>
      <c r="B4831" s="147">
        <v>31263</v>
      </c>
      <c r="C4831" s="138" t="s">
        <v>13359</v>
      </c>
      <c r="D4831" s="138" t="s">
        <v>13359</v>
      </c>
      <c r="E4831" s="137" t="s">
        <v>8366</v>
      </c>
      <c r="F4831" s="139"/>
      <c r="G4831" s="136">
        <v>17817743</v>
      </c>
      <c r="H4831" s="136">
        <v>3</v>
      </c>
      <c r="J4831" s="136" t="s">
        <v>8367</v>
      </c>
    </row>
    <row r="4832" spans="1:20" s="136" customFormat="1" ht="13.6" x14ac:dyDescent="0.2">
      <c r="A4832" s="136" t="s">
        <v>13029</v>
      </c>
      <c r="B4832" s="147">
        <v>31264</v>
      </c>
      <c r="C4832" s="138" t="s">
        <v>13360</v>
      </c>
      <c r="D4832" s="138" t="s">
        <v>13360</v>
      </c>
      <c r="E4832" s="137" t="s">
        <v>8366</v>
      </c>
      <c r="F4832" s="139"/>
      <c r="G4832" s="136">
        <v>5457397.9999999991</v>
      </c>
      <c r="H4832" s="136">
        <v>3</v>
      </c>
      <c r="J4832" s="136" t="s">
        <v>8367</v>
      </c>
      <c r="R4832" s="136" t="s">
        <v>13040</v>
      </c>
      <c r="S4832" s="136" t="s">
        <v>8367</v>
      </c>
      <c r="T4832" s="136" t="s">
        <v>13041</v>
      </c>
    </row>
    <row r="4833" spans="1:20" s="136" customFormat="1" ht="13.6" x14ac:dyDescent="0.2">
      <c r="A4833" s="136" t="s">
        <v>13029</v>
      </c>
      <c r="B4833" s="147">
        <v>31265</v>
      </c>
      <c r="C4833" s="138" t="s">
        <v>13361</v>
      </c>
      <c r="D4833" s="138" t="s">
        <v>13361</v>
      </c>
      <c r="E4833" s="137" t="s">
        <v>8366</v>
      </c>
      <c r="F4833" s="139"/>
      <c r="G4833" s="136">
        <v>15469974</v>
      </c>
      <c r="H4833" s="136">
        <v>3</v>
      </c>
      <c r="J4833" s="136" t="s">
        <v>8367</v>
      </c>
    </row>
    <row r="4834" spans="1:20" s="136" customFormat="1" ht="13.6" x14ac:dyDescent="0.2">
      <c r="A4834" s="136" t="s">
        <v>13029</v>
      </c>
      <c r="B4834" s="147">
        <v>31901</v>
      </c>
      <c r="C4834" s="138" t="s">
        <v>13362</v>
      </c>
      <c r="D4834" s="138" t="s">
        <v>13363</v>
      </c>
      <c r="E4834" s="137" t="s">
        <v>8366</v>
      </c>
      <c r="F4834" s="139"/>
      <c r="G4834" s="136">
        <v>1391567</v>
      </c>
      <c r="H4834" s="136">
        <v>2</v>
      </c>
      <c r="J4834" s="136" t="s">
        <v>8367</v>
      </c>
      <c r="O4834" s="136" t="s">
        <v>13056</v>
      </c>
      <c r="P4834" s="136" t="s">
        <v>8456</v>
      </c>
      <c r="Q4834" s="136" t="s">
        <v>13057</v>
      </c>
      <c r="R4834" s="136" t="s">
        <v>13040</v>
      </c>
      <c r="S4834" s="136" t="s">
        <v>8367</v>
      </c>
      <c r="T4834" s="136" t="s">
        <v>13041</v>
      </c>
    </row>
    <row r="4835" spans="1:20" s="136" customFormat="1" ht="13.6" x14ac:dyDescent="0.2">
      <c r="A4835" s="136" t="s">
        <v>13029</v>
      </c>
      <c r="B4835" s="147">
        <v>31902</v>
      </c>
      <c r="C4835" s="138" t="s">
        <v>13364</v>
      </c>
      <c r="D4835" s="138" t="s">
        <v>13365</v>
      </c>
      <c r="E4835" s="137" t="s">
        <v>8366</v>
      </c>
      <c r="F4835" s="139"/>
      <c r="G4835" s="136">
        <v>26133400</v>
      </c>
      <c r="H4835" s="136">
        <v>2</v>
      </c>
      <c r="J4835" s="136" t="s">
        <v>8367</v>
      </c>
      <c r="R4835" s="136" t="s">
        <v>13040</v>
      </c>
      <c r="S4835" s="136" t="s">
        <v>8367</v>
      </c>
      <c r="T4835" s="136" t="s">
        <v>13041</v>
      </c>
    </row>
    <row r="4836" spans="1:20" s="136" customFormat="1" ht="13.6" x14ac:dyDescent="0.2">
      <c r="A4836" s="136" t="s">
        <v>13029</v>
      </c>
      <c r="B4836" s="147">
        <v>31903</v>
      </c>
      <c r="C4836" s="138" t="s">
        <v>13366</v>
      </c>
      <c r="D4836" s="138" t="s">
        <v>13366</v>
      </c>
      <c r="E4836" s="137" t="s">
        <v>8366</v>
      </c>
      <c r="F4836" s="139"/>
      <c r="G4836" s="136">
        <v>2706300</v>
      </c>
      <c r="H4836" s="136">
        <v>1</v>
      </c>
      <c r="J4836" s="136" t="s">
        <v>8367</v>
      </c>
      <c r="O4836" s="136" t="s">
        <v>13056</v>
      </c>
      <c r="P4836" s="136" t="s">
        <v>8456</v>
      </c>
      <c r="Q4836" s="136" t="s">
        <v>13057</v>
      </c>
      <c r="R4836" s="136" t="s">
        <v>13040</v>
      </c>
      <c r="S4836" s="136" t="s">
        <v>8367</v>
      </c>
      <c r="T4836" s="136" t="s">
        <v>13041</v>
      </c>
    </row>
    <row r="4837" spans="1:20" s="136" customFormat="1" ht="13.6" x14ac:dyDescent="0.2">
      <c r="A4837" s="136" t="s">
        <v>13029</v>
      </c>
      <c r="B4837" s="147">
        <v>31904</v>
      </c>
      <c r="C4837" s="138" t="s">
        <v>13367</v>
      </c>
      <c r="D4837" s="138" t="s">
        <v>13367</v>
      </c>
      <c r="E4837" s="137" t="s">
        <v>8366</v>
      </c>
      <c r="F4837" s="139"/>
      <c r="G4837" s="136">
        <v>3744774</v>
      </c>
      <c r="H4837" s="136">
        <v>3</v>
      </c>
      <c r="J4837" s="136" t="s">
        <v>8367</v>
      </c>
      <c r="R4837" s="136" t="s">
        <v>13040</v>
      </c>
      <c r="S4837" s="136" t="s">
        <v>8367</v>
      </c>
      <c r="T4837" s="136" t="s">
        <v>13041</v>
      </c>
    </row>
    <row r="4838" spans="1:20" s="136" customFormat="1" ht="13.6" x14ac:dyDescent="0.2">
      <c r="A4838" s="136" t="s">
        <v>13029</v>
      </c>
      <c r="B4838" s="147">
        <v>31905</v>
      </c>
      <c r="C4838" s="138" t="s">
        <v>13368</v>
      </c>
      <c r="D4838" s="138" t="s">
        <v>13368</v>
      </c>
      <c r="E4838" s="137" t="s">
        <v>8366</v>
      </c>
      <c r="F4838" s="139"/>
      <c r="G4838" s="136">
        <v>5426923</v>
      </c>
      <c r="H4838" s="136">
        <v>2</v>
      </c>
      <c r="J4838" s="136" t="s">
        <v>8367</v>
      </c>
      <c r="R4838" s="136" t="s">
        <v>13040</v>
      </c>
      <c r="S4838" s="136" t="s">
        <v>8367</v>
      </c>
      <c r="T4838" s="136" t="s">
        <v>13041</v>
      </c>
    </row>
    <row r="4839" spans="1:20" s="136" customFormat="1" ht="13.6" x14ac:dyDescent="0.2">
      <c r="A4839" s="136" t="s">
        <v>13029</v>
      </c>
      <c r="B4839" s="147">
        <v>31906</v>
      </c>
      <c r="C4839" s="138" t="s">
        <v>13369</v>
      </c>
      <c r="D4839" s="138" t="s">
        <v>13369</v>
      </c>
      <c r="E4839" s="137" t="s">
        <v>8366</v>
      </c>
      <c r="F4839" s="139"/>
      <c r="G4839" s="136">
        <v>5631400</v>
      </c>
      <c r="H4839" s="136">
        <v>2</v>
      </c>
      <c r="J4839" s="136" t="s">
        <v>8367</v>
      </c>
      <c r="R4839" s="136" t="s">
        <v>13040</v>
      </c>
      <c r="S4839" s="136" t="s">
        <v>8367</v>
      </c>
      <c r="T4839" s="136" t="s">
        <v>13041</v>
      </c>
    </row>
    <row r="4840" spans="1:20" s="136" customFormat="1" ht="13.6" x14ac:dyDescent="0.2">
      <c r="A4840" s="136" t="s">
        <v>13029</v>
      </c>
      <c r="B4840" s="147">
        <v>31907</v>
      </c>
      <c r="C4840" s="136" t="s">
        <v>13370</v>
      </c>
      <c r="D4840" s="136" t="s">
        <v>13371</v>
      </c>
      <c r="E4840" s="137" t="s">
        <v>8366</v>
      </c>
      <c r="F4840" s="139"/>
      <c r="G4840" s="136">
        <v>5053658</v>
      </c>
      <c r="H4840" s="136">
        <v>1</v>
      </c>
      <c r="J4840" s="136" t="s">
        <v>8367</v>
      </c>
      <c r="O4840" s="136" t="s">
        <v>13056</v>
      </c>
      <c r="P4840" s="136" t="s">
        <v>8456</v>
      </c>
      <c r="Q4840" s="136" t="s">
        <v>13057</v>
      </c>
      <c r="R4840" s="136" t="s">
        <v>13040</v>
      </c>
      <c r="S4840" s="136" t="s">
        <v>8367</v>
      </c>
      <c r="T4840" s="136" t="s">
        <v>13041</v>
      </c>
    </row>
    <row r="4841" spans="1:20" s="136" customFormat="1" ht="13.6" x14ac:dyDescent="0.2">
      <c r="A4841" s="136" t="s">
        <v>13029</v>
      </c>
      <c r="B4841" s="147">
        <v>31908</v>
      </c>
      <c r="C4841" s="138" t="s">
        <v>13372</v>
      </c>
      <c r="D4841" s="138" t="s">
        <v>13372</v>
      </c>
      <c r="E4841" s="137" t="s">
        <v>8366</v>
      </c>
      <c r="F4841" s="139"/>
      <c r="G4841" s="136">
        <v>6705330</v>
      </c>
      <c r="H4841" s="136">
        <v>3</v>
      </c>
      <c r="J4841" s="136" t="s">
        <v>8367</v>
      </c>
    </row>
    <row r="4842" spans="1:20" s="136" customFormat="1" ht="13.6" x14ac:dyDescent="0.2">
      <c r="A4842" s="136" t="s">
        <v>13373</v>
      </c>
      <c r="B4842" s="147">
        <v>32001</v>
      </c>
      <c r="C4842" s="138" t="s">
        <v>13374</v>
      </c>
      <c r="D4842" s="138" t="s">
        <v>13374</v>
      </c>
      <c r="E4842" s="137" t="s">
        <v>8366</v>
      </c>
      <c r="F4842" s="139"/>
      <c r="G4842" s="136">
        <v>85963173</v>
      </c>
      <c r="H4842" s="136">
        <v>3</v>
      </c>
      <c r="J4842" s="136" t="s">
        <v>8367</v>
      </c>
      <c r="R4842" s="136" t="s">
        <v>13375</v>
      </c>
      <c r="S4842" s="136" t="s">
        <v>8367</v>
      </c>
      <c r="T4842" s="136" t="s">
        <v>13376</v>
      </c>
    </row>
    <row r="4843" spans="1:20" s="136" customFormat="1" ht="13.6" x14ac:dyDescent="0.2">
      <c r="A4843" s="136" t="s">
        <v>13373</v>
      </c>
      <c r="B4843" s="147">
        <v>32002</v>
      </c>
      <c r="C4843" s="138" t="s">
        <v>13377</v>
      </c>
      <c r="D4843" s="138" t="s">
        <v>13377</v>
      </c>
      <c r="E4843" s="137" t="s">
        <v>8366</v>
      </c>
      <c r="F4843" s="139"/>
      <c r="G4843" s="136">
        <v>39677483</v>
      </c>
      <c r="H4843" s="136">
        <v>3</v>
      </c>
      <c r="J4843" s="136" t="s">
        <v>8367</v>
      </c>
      <c r="R4843" s="136" t="s">
        <v>13375</v>
      </c>
      <c r="S4843" s="136" t="s">
        <v>8367</v>
      </c>
      <c r="T4843" s="136" t="s">
        <v>13376</v>
      </c>
    </row>
    <row r="4844" spans="1:20" s="136" customFormat="1" ht="13.6" x14ac:dyDescent="0.2">
      <c r="A4844" s="136" t="s">
        <v>13373</v>
      </c>
      <c r="B4844" s="147">
        <v>32003</v>
      </c>
      <c r="C4844" s="138" t="s">
        <v>13378</v>
      </c>
      <c r="D4844" s="138" t="s">
        <v>13378</v>
      </c>
      <c r="E4844" s="137" t="s">
        <v>8366</v>
      </c>
      <c r="F4844" s="139"/>
      <c r="G4844" s="136">
        <v>20694406</v>
      </c>
      <c r="H4844" s="136">
        <v>3</v>
      </c>
      <c r="J4844" s="136" t="s">
        <v>8367</v>
      </c>
    </row>
    <row r="4845" spans="1:20" s="136" customFormat="1" ht="13.6" x14ac:dyDescent="0.2">
      <c r="A4845" s="136" t="s">
        <v>13373</v>
      </c>
      <c r="B4845" s="147">
        <v>32004</v>
      </c>
      <c r="C4845" s="138" t="s">
        <v>13379</v>
      </c>
      <c r="D4845" s="138" t="s">
        <v>13379</v>
      </c>
      <c r="E4845" s="137" t="s">
        <v>8366</v>
      </c>
      <c r="F4845" s="139"/>
      <c r="G4845" s="136">
        <v>121126217</v>
      </c>
      <c r="H4845" s="136">
        <v>3</v>
      </c>
      <c r="J4845" s="136" t="s">
        <v>8367</v>
      </c>
    </row>
    <row r="4846" spans="1:20" s="136" customFormat="1" ht="13.6" x14ac:dyDescent="0.2">
      <c r="A4846" s="136" t="s">
        <v>13373</v>
      </c>
      <c r="B4846" s="147">
        <v>32005</v>
      </c>
      <c r="C4846" s="138" t="s">
        <v>13380</v>
      </c>
      <c r="D4846" s="138" t="s">
        <v>13380</v>
      </c>
      <c r="E4846" s="137" t="s">
        <v>8366</v>
      </c>
      <c r="F4846" s="139"/>
      <c r="G4846" s="136">
        <v>94714200</v>
      </c>
      <c r="H4846" s="136">
        <v>3</v>
      </c>
      <c r="J4846" s="136" t="s">
        <v>8367</v>
      </c>
    </row>
    <row r="4847" spans="1:20" s="136" customFormat="1" ht="13.6" x14ac:dyDescent="0.2">
      <c r="A4847" s="136" t="s">
        <v>13373</v>
      </c>
      <c r="B4847" s="147">
        <v>32006</v>
      </c>
      <c r="C4847" s="138" t="s">
        <v>13381</v>
      </c>
      <c r="D4847" s="138" t="s">
        <v>13381</v>
      </c>
      <c r="E4847" s="137" t="s">
        <v>8366</v>
      </c>
      <c r="F4847" s="139"/>
      <c r="G4847" s="136">
        <v>98963006</v>
      </c>
      <c r="H4847" s="136">
        <v>3</v>
      </c>
      <c r="J4847" s="136" t="s">
        <v>8367</v>
      </c>
    </row>
    <row r="4848" spans="1:20" s="136" customFormat="1" ht="13.6" x14ac:dyDescent="0.2">
      <c r="A4848" s="136" t="s">
        <v>13373</v>
      </c>
      <c r="B4848" s="147">
        <v>32007</v>
      </c>
      <c r="C4848" s="138" t="s">
        <v>13382</v>
      </c>
      <c r="D4848" s="138" t="s">
        <v>13382</v>
      </c>
      <c r="E4848" s="137" t="s">
        <v>8366</v>
      </c>
      <c r="F4848" s="139"/>
      <c r="G4848" s="136">
        <v>67640552</v>
      </c>
      <c r="H4848" s="136">
        <v>3</v>
      </c>
      <c r="J4848" s="136" t="s">
        <v>8367</v>
      </c>
    </row>
    <row r="4849" spans="1:20" s="136" customFormat="1" ht="13.6" x14ac:dyDescent="0.2">
      <c r="A4849" s="136" t="s">
        <v>13373</v>
      </c>
      <c r="B4849" s="147">
        <v>32008</v>
      </c>
      <c r="C4849" s="138" t="s">
        <v>13383</v>
      </c>
      <c r="D4849" s="138" t="s">
        <v>13383</v>
      </c>
      <c r="E4849" s="137" t="s">
        <v>8366</v>
      </c>
      <c r="F4849" s="139"/>
      <c r="G4849" s="136">
        <v>30235769</v>
      </c>
      <c r="H4849" s="136">
        <v>2</v>
      </c>
      <c r="J4849" s="136" t="s">
        <v>8367</v>
      </c>
      <c r="R4849" s="136" t="s">
        <v>13375</v>
      </c>
      <c r="S4849" s="136" t="s">
        <v>8367</v>
      </c>
      <c r="T4849" s="136" t="s">
        <v>13376</v>
      </c>
    </row>
    <row r="4850" spans="1:20" s="136" customFormat="1" ht="13.6" x14ac:dyDescent="0.2">
      <c r="A4850" s="136" t="s">
        <v>13373</v>
      </c>
      <c r="B4850" s="147">
        <v>32009</v>
      </c>
      <c r="C4850" s="138" t="s">
        <v>13384</v>
      </c>
      <c r="D4850" s="138" t="s">
        <v>13384</v>
      </c>
      <c r="E4850" s="137" t="s">
        <v>8366</v>
      </c>
      <c r="F4850" s="139"/>
      <c r="G4850" s="136">
        <v>85429200</v>
      </c>
      <c r="H4850" s="136">
        <v>2</v>
      </c>
      <c r="J4850" s="136" t="s">
        <v>8367</v>
      </c>
    </row>
    <row r="4851" spans="1:20" s="136" customFormat="1" ht="13.6" x14ac:dyDescent="0.2">
      <c r="A4851" s="136" t="s">
        <v>13373</v>
      </c>
      <c r="B4851" s="147">
        <v>32010</v>
      </c>
      <c r="C4851" s="138" t="s">
        <v>13385</v>
      </c>
      <c r="D4851" s="138" t="s">
        <v>13385</v>
      </c>
      <c r="E4851" s="137" t="s">
        <v>8366</v>
      </c>
      <c r="F4851" s="139"/>
      <c r="G4851" s="136">
        <v>6398438</v>
      </c>
      <c r="H4851" s="136">
        <v>3</v>
      </c>
      <c r="J4851" s="136" t="s">
        <v>8367</v>
      </c>
    </row>
    <row r="4852" spans="1:20" s="136" customFormat="1" ht="13.6" x14ac:dyDescent="0.2">
      <c r="A4852" s="136" t="s">
        <v>13373</v>
      </c>
      <c r="B4852" s="147">
        <v>32011</v>
      </c>
      <c r="C4852" s="138" t="s">
        <v>13386</v>
      </c>
      <c r="D4852" s="138" t="s">
        <v>13386</v>
      </c>
      <c r="E4852" s="137" t="s">
        <v>8366</v>
      </c>
      <c r="F4852" s="139"/>
      <c r="G4852" s="136">
        <v>55969246.999999993</v>
      </c>
      <c r="H4852" s="136">
        <v>3</v>
      </c>
      <c r="J4852" s="136" t="s">
        <v>8367</v>
      </c>
    </row>
    <row r="4853" spans="1:20" s="136" customFormat="1" ht="13.6" x14ac:dyDescent="0.2">
      <c r="A4853" s="136" t="s">
        <v>13373</v>
      </c>
      <c r="B4853" s="147">
        <v>32012</v>
      </c>
      <c r="C4853" s="138" t="s">
        <v>13387</v>
      </c>
      <c r="D4853" s="138" t="s">
        <v>13387</v>
      </c>
      <c r="E4853" s="137" t="s">
        <v>8366</v>
      </c>
      <c r="F4853" s="139"/>
      <c r="G4853" s="136">
        <v>47559915</v>
      </c>
      <c r="H4853" s="136">
        <v>3</v>
      </c>
      <c r="J4853" s="136" t="s">
        <v>8367</v>
      </c>
    </row>
    <row r="4854" spans="1:20" s="136" customFormat="1" ht="13.6" x14ac:dyDescent="0.2">
      <c r="A4854" s="136" t="s">
        <v>13373</v>
      </c>
      <c r="B4854" s="147">
        <v>32013</v>
      </c>
      <c r="C4854" s="138" t="s">
        <v>13388</v>
      </c>
      <c r="D4854" s="138" t="s">
        <v>13388</v>
      </c>
      <c r="E4854" s="137" t="s">
        <v>8366</v>
      </c>
      <c r="F4854" s="139"/>
      <c r="G4854" s="136">
        <v>87823004</v>
      </c>
      <c r="H4854" s="136">
        <v>3</v>
      </c>
      <c r="J4854" s="136" t="s">
        <v>8367</v>
      </c>
    </row>
    <row r="4855" spans="1:20" s="136" customFormat="1" ht="13.6" x14ac:dyDescent="0.2">
      <c r="A4855" s="136" t="s">
        <v>13373</v>
      </c>
      <c r="B4855" s="147">
        <v>32014</v>
      </c>
      <c r="C4855" s="138" t="s">
        <v>13389</v>
      </c>
      <c r="D4855" s="138" t="s">
        <v>13389</v>
      </c>
      <c r="E4855" s="137" t="s">
        <v>8366</v>
      </c>
      <c r="F4855" s="139"/>
      <c r="G4855" s="136">
        <v>34902222</v>
      </c>
      <c r="H4855" s="136">
        <v>3</v>
      </c>
      <c r="J4855" s="136" t="s">
        <v>8367</v>
      </c>
    </row>
    <row r="4856" spans="1:20" s="136" customFormat="1" ht="13.6" x14ac:dyDescent="0.2">
      <c r="A4856" s="136" t="s">
        <v>13373</v>
      </c>
      <c r="B4856" s="147">
        <v>32015</v>
      </c>
      <c r="C4856" s="138" t="s">
        <v>13390</v>
      </c>
      <c r="D4856" s="138" t="s">
        <v>13390</v>
      </c>
      <c r="E4856" s="137" t="s">
        <v>8366</v>
      </c>
      <c r="F4856" s="139"/>
      <c r="G4856" s="136">
        <v>91167860</v>
      </c>
      <c r="H4856" s="136">
        <v>3</v>
      </c>
      <c r="J4856" s="136" t="s">
        <v>8367</v>
      </c>
    </row>
    <row r="4857" spans="1:20" s="136" customFormat="1" ht="13.6" x14ac:dyDescent="0.2">
      <c r="A4857" s="136" t="s">
        <v>13373</v>
      </c>
      <c r="B4857" s="147">
        <v>32016</v>
      </c>
      <c r="C4857" s="138" t="s">
        <v>13391</v>
      </c>
      <c r="D4857" s="138" t="s">
        <v>13391</v>
      </c>
      <c r="E4857" s="137" t="s">
        <v>8366</v>
      </c>
      <c r="F4857" s="139"/>
      <c r="G4857" s="136">
        <v>97870611.000000015</v>
      </c>
      <c r="H4857" s="136">
        <v>3</v>
      </c>
      <c r="J4857" s="136" t="s">
        <v>8367</v>
      </c>
    </row>
    <row r="4858" spans="1:20" s="136" customFormat="1" ht="13.6" x14ac:dyDescent="0.2">
      <c r="A4858" s="136" t="s">
        <v>13373</v>
      </c>
      <c r="B4858" s="147">
        <v>32017</v>
      </c>
      <c r="C4858" s="138" t="s">
        <v>13392</v>
      </c>
      <c r="D4858" s="138" t="s">
        <v>13392</v>
      </c>
      <c r="E4858" s="137" t="s">
        <v>8366</v>
      </c>
      <c r="F4858" s="139"/>
      <c r="G4858" s="136">
        <v>222690760.99999997</v>
      </c>
      <c r="H4858" s="136">
        <v>3</v>
      </c>
      <c r="J4858" s="136" t="s">
        <v>8367</v>
      </c>
    </row>
    <row r="4859" spans="1:20" s="136" customFormat="1" ht="13.6" x14ac:dyDescent="0.2">
      <c r="A4859" s="136" t="s">
        <v>13373</v>
      </c>
      <c r="B4859" s="147">
        <v>32018</v>
      </c>
      <c r="C4859" s="138" t="s">
        <v>13393</v>
      </c>
      <c r="D4859" s="138" t="s">
        <v>13393</v>
      </c>
      <c r="E4859" s="137" t="s">
        <v>8366</v>
      </c>
      <c r="F4859" s="139"/>
      <c r="G4859" s="136">
        <v>46370332</v>
      </c>
      <c r="H4859" s="136">
        <v>3</v>
      </c>
      <c r="J4859" s="136" t="s">
        <v>8367</v>
      </c>
    </row>
    <row r="4860" spans="1:20" s="136" customFormat="1" ht="13.6" x14ac:dyDescent="0.2">
      <c r="A4860" s="136" t="s">
        <v>13373</v>
      </c>
      <c r="B4860" s="147">
        <v>32019</v>
      </c>
      <c r="C4860" s="138" t="s">
        <v>13394</v>
      </c>
      <c r="D4860" s="138" t="s">
        <v>13394</v>
      </c>
      <c r="E4860" s="137" t="s">
        <v>8366</v>
      </c>
      <c r="F4860" s="139"/>
      <c r="G4860" s="136">
        <v>54334717</v>
      </c>
      <c r="H4860" s="136">
        <v>2</v>
      </c>
      <c r="J4860" s="136" t="s">
        <v>8367</v>
      </c>
    </row>
    <row r="4861" spans="1:20" s="136" customFormat="1" ht="13.6" x14ac:dyDescent="0.2">
      <c r="A4861" s="136" t="s">
        <v>13373</v>
      </c>
      <c r="B4861" s="147">
        <v>32020</v>
      </c>
      <c r="C4861" s="138" t="s">
        <v>13395</v>
      </c>
      <c r="D4861" s="138" t="s">
        <v>13395</v>
      </c>
      <c r="E4861" s="137" t="s">
        <v>8366</v>
      </c>
      <c r="F4861" s="139"/>
      <c r="G4861" s="136">
        <v>94288280</v>
      </c>
      <c r="H4861" s="136">
        <v>3</v>
      </c>
      <c r="J4861" s="136" t="s">
        <v>8367</v>
      </c>
    </row>
    <row r="4862" spans="1:20" s="136" customFormat="1" ht="13.6" x14ac:dyDescent="0.2">
      <c r="A4862" s="136" t="s">
        <v>13373</v>
      </c>
      <c r="B4862" s="147">
        <v>32021</v>
      </c>
      <c r="C4862" s="138" t="s">
        <v>13396</v>
      </c>
      <c r="D4862" s="138" t="s">
        <v>13396</v>
      </c>
      <c r="E4862" s="137" t="s">
        <v>8366</v>
      </c>
      <c r="F4862" s="139"/>
      <c r="G4862" s="136">
        <v>122050209</v>
      </c>
      <c r="H4862" s="136">
        <v>3</v>
      </c>
      <c r="J4862" s="136" t="s">
        <v>8367</v>
      </c>
    </row>
    <row r="4863" spans="1:20" s="136" customFormat="1" ht="13.6" x14ac:dyDescent="0.2">
      <c r="A4863" s="136" t="s">
        <v>13373</v>
      </c>
      <c r="B4863" s="147">
        <v>32022</v>
      </c>
      <c r="C4863" s="138" t="s">
        <v>13397</v>
      </c>
      <c r="D4863" s="138" t="s">
        <v>13397</v>
      </c>
      <c r="E4863" s="137" t="s">
        <v>8366</v>
      </c>
      <c r="F4863" s="139"/>
      <c r="G4863" s="136">
        <v>39742804</v>
      </c>
      <c r="H4863" s="136">
        <v>3</v>
      </c>
      <c r="J4863" s="136" t="s">
        <v>8367</v>
      </c>
      <c r="R4863" s="136" t="s">
        <v>13375</v>
      </c>
      <c r="S4863" s="136" t="s">
        <v>8367</v>
      </c>
      <c r="T4863" s="136" t="s">
        <v>13376</v>
      </c>
    </row>
    <row r="4864" spans="1:20" s="136" customFormat="1" ht="13.6" x14ac:dyDescent="0.2">
      <c r="A4864" s="136" t="s">
        <v>13373</v>
      </c>
      <c r="B4864" s="147">
        <v>32023</v>
      </c>
      <c r="C4864" s="138" t="s">
        <v>13398</v>
      </c>
      <c r="D4864" s="138" t="s">
        <v>13398</v>
      </c>
      <c r="E4864" s="137" t="s">
        <v>8366</v>
      </c>
      <c r="F4864" s="139"/>
      <c r="G4864" s="136">
        <v>87613987</v>
      </c>
      <c r="H4864" s="136">
        <v>3</v>
      </c>
      <c r="J4864" s="136" t="s">
        <v>8367</v>
      </c>
    </row>
    <row r="4865" spans="1:20" s="136" customFormat="1" ht="13.6" x14ac:dyDescent="0.2">
      <c r="A4865" s="136" t="s">
        <v>13373</v>
      </c>
      <c r="B4865" s="147">
        <v>32024</v>
      </c>
      <c r="C4865" s="138" t="s">
        <v>13399</v>
      </c>
      <c r="D4865" s="138" t="s">
        <v>13399</v>
      </c>
      <c r="E4865" s="137" t="s">
        <v>8366</v>
      </c>
      <c r="F4865" s="139"/>
      <c r="G4865" s="136">
        <v>67308865</v>
      </c>
      <c r="H4865" s="136">
        <v>3</v>
      </c>
      <c r="J4865" s="136" t="s">
        <v>8367</v>
      </c>
    </row>
    <row r="4866" spans="1:20" s="136" customFormat="1" ht="13.6" x14ac:dyDescent="0.2">
      <c r="A4866" s="136" t="s">
        <v>13373</v>
      </c>
      <c r="B4866" s="147">
        <v>32025</v>
      </c>
      <c r="C4866" s="138" t="s">
        <v>13400</v>
      </c>
      <c r="D4866" s="138" t="s">
        <v>13400</v>
      </c>
      <c r="E4866" s="137" t="s">
        <v>8366</v>
      </c>
      <c r="F4866" s="139"/>
      <c r="G4866" s="136">
        <v>29034436.999999996</v>
      </c>
      <c r="H4866" s="136">
        <v>3</v>
      </c>
      <c r="J4866" s="136" t="s">
        <v>8367</v>
      </c>
    </row>
    <row r="4867" spans="1:20" s="136" customFormat="1" ht="13.6" x14ac:dyDescent="0.2">
      <c r="A4867" s="136" t="s">
        <v>13373</v>
      </c>
      <c r="B4867" s="147">
        <v>32026</v>
      </c>
      <c r="C4867" s="138" t="s">
        <v>13401</v>
      </c>
      <c r="D4867" s="138" t="s">
        <v>13401</v>
      </c>
      <c r="E4867" s="137" t="s">
        <v>8366</v>
      </c>
      <c r="F4867" s="139"/>
      <c r="G4867" s="136">
        <v>38111642</v>
      </c>
      <c r="H4867" s="136">
        <v>3</v>
      </c>
      <c r="J4867" s="136" t="s">
        <v>8367</v>
      </c>
      <c r="R4867" s="136" t="s">
        <v>13375</v>
      </c>
      <c r="S4867" s="136" t="s">
        <v>8367</v>
      </c>
      <c r="T4867" s="136" t="s">
        <v>13376</v>
      </c>
    </row>
    <row r="4868" spans="1:20" s="136" customFormat="1" ht="13.6" x14ac:dyDescent="0.2">
      <c r="A4868" s="136" t="s">
        <v>13373</v>
      </c>
      <c r="B4868" s="147">
        <v>32027</v>
      </c>
      <c r="C4868" s="138" t="s">
        <v>13402</v>
      </c>
      <c r="D4868" s="138" t="s">
        <v>13402</v>
      </c>
      <c r="E4868" s="137" t="s">
        <v>8366</v>
      </c>
      <c r="F4868" s="139"/>
      <c r="G4868" s="136">
        <v>26890417.000000004</v>
      </c>
      <c r="H4868" s="136">
        <v>3</v>
      </c>
      <c r="J4868" s="136" t="s">
        <v>8367</v>
      </c>
    </row>
    <row r="4869" spans="1:20" s="136" customFormat="1" ht="13.6" x14ac:dyDescent="0.2">
      <c r="A4869" s="136" t="s">
        <v>13373</v>
      </c>
      <c r="B4869" s="147">
        <v>32028</v>
      </c>
      <c r="C4869" s="138" t="s">
        <v>13403</v>
      </c>
      <c r="D4869" s="138" t="s">
        <v>13403</v>
      </c>
      <c r="E4869" s="137" t="s">
        <v>8366</v>
      </c>
      <c r="F4869" s="139"/>
      <c r="G4869" s="136">
        <v>117771000</v>
      </c>
      <c r="H4869" s="136">
        <v>3</v>
      </c>
      <c r="J4869" s="136" t="s">
        <v>8367</v>
      </c>
    </row>
    <row r="4870" spans="1:20" s="136" customFormat="1" ht="13.6" x14ac:dyDescent="0.2">
      <c r="A4870" s="136" t="s">
        <v>13373</v>
      </c>
      <c r="B4870" s="147">
        <v>32029</v>
      </c>
      <c r="C4870" s="138" t="s">
        <v>13404</v>
      </c>
      <c r="D4870" s="138" t="s">
        <v>13404</v>
      </c>
      <c r="E4870" s="137" t="s">
        <v>8366</v>
      </c>
      <c r="F4870" s="139"/>
      <c r="G4870" s="136">
        <v>171810000</v>
      </c>
      <c r="H4870" s="136">
        <v>3</v>
      </c>
      <c r="J4870" s="136" t="s">
        <v>8367</v>
      </c>
    </row>
    <row r="4871" spans="1:20" s="136" customFormat="1" ht="13.6" x14ac:dyDescent="0.2">
      <c r="A4871" s="136" t="s">
        <v>13373</v>
      </c>
      <c r="B4871" s="147">
        <v>32030</v>
      </c>
      <c r="C4871" s="138" t="s">
        <v>13405</v>
      </c>
      <c r="D4871" s="138" t="s">
        <v>13405</v>
      </c>
      <c r="E4871" s="137" t="s">
        <v>8366</v>
      </c>
      <c r="F4871" s="139"/>
      <c r="G4871" s="136">
        <v>84520174</v>
      </c>
      <c r="H4871" s="136">
        <v>3</v>
      </c>
      <c r="J4871" s="136" t="s">
        <v>8367</v>
      </c>
    </row>
    <row r="4872" spans="1:20" s="136" customFormat="1" ht="13.6" x14ac:dyDescent="0.2">
      <c r="A4872" s="136" t="s">
        <v>13373</v>
      </c>
      <c r="B4872" s="147">
        <v>32031</v>
      </c>
      <c r="C4872" s="138" t="s">
        <v>13406</v>
      </c>
      <c r="D4872" s="138" t="s">
        <v>13406</v>
      </c>
      <c r="E4872" s="137" t="s">
        <v>8366</v>
      </c>
      <c r="F4872" s="139"/>
      <c r="G4872" s="136">
        <v>37792056</v>
      </c>
      <c r="H4872" s="136">
        <v>3</v>
      </c>
      <c r="J4872" s="136" t="s">
        <v>8367</v>
      </c>
    </row>
    <row r="4873" spans="1:20" s="136" customFormat="1" ht="13.6" x14ac:dyDescent="0.2">
      <c r="A4873" s="136" t="s">
        <v>13373</v>
      </c>
      <c r="B4873" s="147">
        <v>32032</v>
      </c>
      <c r="C4873" s="138" t="s">
        <v>13407</v>
      </c>
      <c r="D4873" s="138" t="s">
        <v>13407</v>
      </c>
      <c r="E4873" s="137" t="s">
        <v>8366</v>
      </c>
      <c r="F4873" s="139"/>
      <c r="G4873" s="136">
        <v>132672380</v>
      </c>
      <c r="H4873" s="136">
        <v>2</v>
      </c>
      <c r="J4873" s="136" t="s">
        <v>8367</v>
      </c>
    </row>
    <row r="4874" spans="1:20" s="136" customFormat="1" ht="13.6" x14ac:dyDescent="0.2">
      <c r="A4874" s="136" t="s">
        <v>13373</v>
      </c>
      <c r="B4874" s="147">
        <v>32033</v>
      </c>
      <c r="C4874" s="138" t="s">
        <v>13408</v>
      </c>
      <c r="D4874" s="138" t="s">
        <v>13408</v>
      </c>
      <c r="E4874" s="137" t="s">
        <v>8366</v>
      </c>
      <c r="F4874" s="139"/>
      <c r="G4874" s="136">
        <v>28313159.999999996</v>
      </c>
      <c r="H4874" s="136">
        <v>3</v>
      </c>
      <c r="J4874" s="136" t="s">
        <v>8367</v>
      </c>
    </row>
    <row r="4875" spans="1:20" s="136" customFormat="1" ht="13.6" x14ac:dyDescent="0.2">
      <c r="A4875" s="136" t="s">
        <v>13373</v>
      </c>
      <c r="B4875" s="147">
        <v>32034</v>
      </c>
      <c r="C4875" s="138" t="s">
        <v>13409</v>
      </c>
      <c r="D4875" s="138" t="s">
        <v>13409</v>
      </c>
      <c r="E4875" s="137" t="s">
        <v>8366</v>
      </c>
      <c r="F4875" s="139"/>
      <c r="G4875" s="136">
        <v>171415579</v>
      </c>
      <c r="H4875" s="136">
        <v>3</v>
      </c>
      <c r="J4875" s="136" t="s">
        <v>8367</v>
      </c>
    </row>
    <row r="4876" spans="1:20" s="136" customFormat="1" ht="13.6" x14ac:dyDescent="0.2">
      <c r="A4876" s="136" t="s">
        <v>13373</v>
      </c>
      <c r="B4876" s="147">
        <v>32035</v>
      </c>
      <c r="C4876" s="138" t="s">
        <v>13410</v>
      </c>
      <c r="D4876" s="138" t="s">
        <v>13410</v>
      </c>
      <c r="E4876" s="137" t="s">
        <v>8366</v>
      </c>
      <c r="F4876" s="139"/>
      <c r="G4876" s="136">
        <v>121054599.99999999</v>
      </c>
      <c r="H4876" s="136">
        <v>3</v>
      </c>
      <c r="J4876" s="136" t="s">
        <v>8367</v>
      </c>
    </row>
    <row r="4877" spans="1:20" s="136" customFormat="1" ht="13.6" x14ac:dyDescent="0.2">
      <c r="A4877" s="136" t="s">
        <v>13373</v>
      </c>
      <c r="B4877" s="147">
        <v>32036</v>
      </c>
      <c r="C4877" s="138" t="s">
        <v>13411</v>
      </c>
      <c r="D4877" s="138" t="s">
        <v>13411</v>
      </c>
      <c r="E4877" s="137" t="s">
        <v>8366</v>
      </c>
      <c r="F4877" s="139"/>
      <c r="G4877" s="136">
        <v>60207753</v>
      </c>
      <c r="H4877" s="136">
        <v>3</v>
      </c>
      <c r="J4877" s="136" t="s">
        <v>8367</v>
      </c>
    </row>
    <row r="4878" spans="1:20" s="136" customFormat="1" ht="13.6" x14ac:dyDescent="0.2">
      <c r="A4878" s="136" t="s">
        <v>13373</v>
      </c>
      <c r="B4878" s="147">
        <v>32037</v>
      </c>
      <c r="C4878" s="138" t="s">
        <v>13412</v>
      </c>
      <c r="D4878" s="138" t="s">
        <v>13412</v>
      </c>
      <c r="E4878" s="137" t="s">
        <v>8366</v>
      </c>
      <c r="F4878" s="139"/>
      <c r="G4878" s="136">
        <v>27651636</v>
      </c>
      <c r="H4878" s="136">
        <v>3</v>
      </c>
      <c r="J4878" s="136" t="s">
        <v>8367</v>
      </c>
    </row>
    <row r="4879" spans="1:20" s="136" customFormat="1" ht="13.6" x14ac:dyDescent="0.2">
      <c r="A4879" s="136" t="s">
        <v>13373</v>
      </c>
      <c r="B4879" s="147">
        <v>32038</v>
      </c>
      <c r="C4879" s="138" t="s">
        <v>13413</v>
      </c>
      <c r="D4879" s="138" t="s">
        <v>13413</v>
      </c>
      <c r="E4879" s="137" t="s">
        <v>8366</v>
      </c>
      <c r="F4879" s="139"/>
      <c r="G4879" s="136">
        <v>23690627</v>
      </c>
      <c r="H4879" s="136">
        <v>3</v>
      </c>
      <c r="J4879" s="136" t="s">
        <v>8367</v>
      </c>
    </row>
    <row r="4880" spans="1:20" s="136" customFormat="1" ht="13.6" x14ac:dyDescent="0.2">
      <c r="A4880" s="136" t="s">
        <v>13373</v>
      </c>
      <c r="B4880" s="147">
        <v>32039</v>
      </c>
      <c r="C4880" s="138" t="s">
        <v>13414</v>
      </c>
      <c r="D4880" s="138" t="s">
        <v>13414</v>
      </c>
      <c r="E4880" s="137" t="s">
        <v>8366</v>
      </c>
      <c r="F4880" s="139"/>
      <c r="G4880" s="136">
        <v>215913698</v>
      </c>
      <c r="H4880" s="136">
        <v>3</v>
      </c>
      <c r="J4880" s="136" t="s">
        <v>8367</v>
      </c>
    </row>
    <row r="4881" spans="1:20" s="136" customFormat="1" ht="13.6" x14ac:dyDescent="0.2">
      <c r="A4881" s="136" t="s">
        <v>13373</v>
      </c>
      <c r="B4881" s="147">
        <v>32040</v>
      </c>
      <c r="C4881" s="138" t="s">
        <v>13415</v>
      </c>
      <c r="D4881" s="138" t="s">
        <v>13415</v>
      </c>
      <c r="E4881" s="137" t="s">
        <v>8366</v>
      </c>
      <c r="F4881" s="139"/>
      <c r="G4881" s="136">
        <v>38253963</v>
      </c>
      <c r="H4881" s="136">
        <v>3</v>
      </c>
      <c r="J4881" s="136" t="s">
        <v>8367</v>
      </c>
    </row>
    <row r="4882" spans="1:20" s="136" customFormat="1" ht="13.6" x14ac:dyDescent="0.2">
      <c r="A4882" s="136" t="s">
        <v>13373</v>
      </c>
      <c r="B4882" s="147">
        <v>32041</v>
      </c>
      <c r="C4882" s="138" t="s">
        <v>13416</v>
      </c>
      <c r="D4882" s="138" t="s">
        <v>13416</v>
      </c>
      <c r="E4882" s="137" t="s">
        <v>8366</v>
      </c>
      <c r="F4882" s="139"/>
      <c r="G4882" s="136">
        <v>68882643</v>
      </c>
      <c r="H4882" s="136">
        <v>3</v>
      </c>
      <c r="J4882" s="136" t="s">
        <v>8367</v>
      </c>
    </row>
    <row r="4883" spans="1:20" s="136" customFormat="1" ht="13.6" x14ac:dyDescent="0.2">
      <c r="A4883" s="136" t="s">
        <v>13373</v>
      </c>
      <c r="B4883" s="147">
        <v>32042</v>
      </c>
      <c r="C4883" s="138" t="s">
        <v>13417</v>
      </c>
      <c r="D4883" s="138" t="s">
        <v>13417</v>
      </c>
      <c r="E4883" s="137" t="s">
        <v>8366</v>
      </c>
      <c r="F4883" s="139"/>
      <c r="G4883" s="136">
        <v>168383167</v>
      </c>
      <c r="H4883" s="136">
        <v>3</v>
      </c>
      <c r="J4883" s="136" t="s">
        <v>8367</v>
      </c>
    </row>
    <row r="4884" spans="1:20" s="136" customFormat="1" ht="13.6" x14ac:dyDescent="0.2">
      <c r="A4884" s="136" t="s">
        <v>13373</v>
      </c>
      <c r="B4884" s="147">
        <v>32043</v>
      </c>
      <c r="C4884" s="138" t="s">
        <v>13418</v>
      </c>
      <c r="D4884" s="138" t="s">
        <v>13418</v>
      </c>
      <c r="E4884" s="137" t="s">
        <v>8366</v>
      </c>
      <c r="F4884" s="139"/>
      <c r="G4884" s="136">
        <v>101925322</v>
      </c>
      <c r="H4884" s="136">
        <v>3</v>
      </c>
      <c r="J4884" s="136" t="s">
        <v>8367</v>
      </c>
    </row>
    <row r="4885" spans="1:20" s="136" customFormat="1" ht="13.6" x14ac:dyDescent="0.2">
      <c r="A4885" s="136" t="s">
        <v>13373</v>
      </c>
      <c r="B4885" s="147">
        <v>32044</v>
      </c>
      <c r="C4885" s="138" t="s">
        <v>13419</v>
      </c>
      <c r="D4885" s="138" t="s">
        <v>13419</v>
      </c>
      <c r="E4885" s="137" t="s">
        <v>8366</v>
      </c>
      <c r="F4885" s="139"/>
      <c r="G4885" s="136">
        <v>114565373.99999999</v>
      </c>
      <c r="H4885" s="136">
        <v>3</v>
      </c>
      <c r="J4885" s="136" t="s">
        <v>8367</v>
      </c>
    </row>
    <row r="4886" spans="1:20" s="136" customFormat="1" ht="13.6" x14ac:dyDescent="0.2">
      <c r="A4886" s="136" t="s">
        <v>13373</v>
      </c>
      <c r="B4886" s="147">
        <v>32045</v>
      </c>
      <c r="C4886" s="138" t="s">
        <v>13420</v>
      </c>
      <c r="D4886" s="138" t="s">
        <v>13420</v>
      </c>
      <c r="E4886" s="137" t="s">
        <v>8366</v>
      </c>
      <c r="F4886" s="139"/>
      <c r="G4886" s="136">
        <v>40043872</v>
      </c>
      <c r="H4886" s="136">
        <v>3</v>
      </c>
      <c r="J4886" s="136" t="s">
        <v>8367</v>
      </c>
    </row>
    <row r="4887" spans="1:20" s="136" customFormat="1" ht="13.6" x14ac:dyDescent="0.2">
      <c r="A4887" s="136" t="s">
        <v>13373</v>
      </c>
      <c r="B4887" s="147">
        <v>32046</v>
      </c>
      <c r="C4887" s="138" t="s">
        <v>13421</v>
      </c>
      <c r="D4887" s="138" t="s">
        <v>13421</v>
      </c>
      <c r="E4887" s="137" t="s">
        <v>8366</v>
      </c>
      <c r="F4887" s="139"/>
      <c r="G4887" s="136">
        <v>53249747</v>
      </c>
      <c r="H4887" s="136">
        <v>3</v>
      </c>
      <c r="J4887" s="136" t="s">
        <v>8367</v>
      </c>
    </row>
    <row r="4888" spans="1:20" s="136" customFormat="1" ht="13.6" x14ac:dyDescent="0.2">
      <c r="A4888" s="136" t="s">
        <v>13373</v>
      </c>
      <c r="B4888" s="147">
        <v>32047</v>
      </c>
      <c r="C4888" s="138" t="s">
        <v>13422</v>
      </c>
      <c r="D4888" s="138" t="s">
        <v>13422</v>
      </c>
      <c r="E4888" s="137" t="s">
        <v>8366</v>
      </c>
      <c r="F4888" s="139"/>
      <c r="G4888" s="136">
        <v>50988235.000000007</v>
      </c>
      <c r="H4888" s="136">
        <v>3</v>
      </c>
      <c r="J4888" s="136" t="s">
        <v>8367</v>
      </c>
      <c r="R4888" s="136" t="s">
        <v>13375</v>
      </c>
      <c r="S4888" s="136" t="s">
        <v>8367</v>
      </c>
      <c r="T4888" s="136" t="s">
        <v>13376</v>
      </c>
    </row>
    <row r="4889" spans="1:20" s="136" customFormat="1" ht="13.6" x14ac:dyDescent="0.2">
      <c r="A4889" s="136" t="s">
        <v>13373</v>
      </c>
      <c r="B4889" s="147">
        <v>32048</v>
      </c>
      <c r="C4889" s="138" t="s">
        <v>13423</v>
      </c>
      <c r="D4889" s="138" t="s">
        <v>13423</v>
      </c>
      <c r="E4889" s="137" t="s">
        <v>8366</v>
      </c>
      <c r="F4889" s="139"/>
      <c r="G4889" s="136">
        <v>104266400</v>
      </c>
      <c r="H4889" s="136">
        <v>3</v>
      </c>
      <c r="J4889" s="136" t="s">
        <v>8367</v>
      </c>
    </row>
    <row r="4890" spans="1:20" s="136" customFormat="1" ht="13.6" x14ac:dyDescent="0.2">
      <c r="A4890" s="136" t="s">
        <v>13373</v>
      </c>
      <c r="B4890" s="147">
        <v>32049</v>
      </c>
      <c r="C4890" s="138" t="s">
        <v>13424</v>
      </c>
      <c r="D4890" s="138" t="s">
        <v>13424</v>
      </c>
      <c r="E4890" s="137" t="s">
        <v>8366</v>
      </c>
      <c r="F4890" s="139"/>
      <c r="G4890" s="136">
        <v>135565053</v>
      </c>
      <c r="H4890" s="136">
        <v>3</v>
      </c>
      <c r="J4890" s="136" t="s">
        <v>8367</v>
      </c>
    </row>
    <row r="4891" spans="1:20" s="136" customFormat="1" ht="13.6" x14ac:dyDescent="0.2">
      <c r="A4891" s="136" t="s">
        <v>13373</v>
      </c>
      <c r="B4891" s="147">
        <v>32050</v>
      </c>
      <c r="C4891" s="138" t="s">
        <v>13425</v>
      </c>
      <c r="D4891" s="138" t="s">
        <v>13425</v>
      </c>
      <c r="E4891" s="137" t="s">
        <v>8366</v>
      </c>
      <c r="F4891" s="139"/>
      <c r="G4891" s="136">
        <v>119137400</v>
      </c>
      <c r="H4891" s="136">
        <v>3</v>
      </c>
      <c r="J4891" s="136" t="s">
        <v>8367</v>
      </c>
    </row>
    <row r="4892" spans="1:20" s="136" customFormat="1" ht="13.6" x14ac:dyDescent="0.2">
      <c r="A4892" s="136" t="s">
        <v>13373</v>
      </c>
      <c r="B4892" s="147">
        <v>32051</v>
      </c>
      <c r="C4892" s="138" t="s">
        <v>13426</v>
      </c>
      <c r="D4892" s="138" t="s">
        <v>13426</v>
      </c>
      <c r="E4892" s="137" t="s">
        <v>8366</v>
      </c>
      <c r="F4892" s="139"/>
      <c r="G4892" s="136">
        <v>109557965</v>
      </c>
      <c r="H4892" s="136">
        <v>3</v>
      </c>
      <c r="J4892" s="136" t="s">
        <v>8367</v>
      </c>
    </row>
    <row r="4893" spans="1:20" s="136" customFormat="1" ht="13.6" x14ac:dyDescent="0.2">
      <c r="A4893" s="136" t="s">
        <v>13373</v>
      </c>
      <c r="B4893" s="147">
        <v>32052</v>
      </c>
      <c r="C4893" s="138" t="s">
        <v>13427</v>
      </c>
      <c r="D4893" s="138" t="s">
        <v>13427</v>
      </c>
      <c r="E4893" s="137" t="s">
        <v>8366</v>
      </c>
      <c r="F4893" s="139"/>
      <c r="G4893" s="136">
        <v>98314833</v>
      </c>
      <c r="H4893" s="136">
        <v>3</v>
      </c>
      <c r="J4893" s="136" t="s">
        <v>8367</v>
      </c>
      <c r="R4893" s="136" t="s">
        <v>13375</v>
      </c>
      <c r="S4893" s="136" t="s">
        <v>8367</v>
      </c>
      <c r="T4893" s="136" t="s">
        <v>13376</v>
      </c>
    </row>
    <row r="4894" spans="1:20" s="136" customFormat="1" ht="13.6" x14ac:dyDescent="0.2">
      <c r="A4894" s="136" t="s">
        <v>13373</v>
      </c>
      <c r="B4894" s="147">
        <v>32053</v>
      </c>
      <c r="C4894" s="138" t="s">
        <v>13428</v>
      </c>
      <c r="D4894" s="138" t="s">
        <v>13428</v>
      </c>
      <c r="E4894" s="137" t="s">
        <v>8366</v>
      </c>
      <c r="F4894" s="139"/>
      <c r="G4894" s="136">
        <v>71483300</v>
      </c>
      <c r="H4894" s="136">
        <v>3</v>
      </c>
      <c r="J4894" s="136" t="s">
        <v>8367</v>
      </c>
    </row>
    <row r="4895" spans="1:20" s="136" customFormat="1" ht="13.6" x14ac:dyDescent="0.2">
      <c r="A4895" s="136" t="s">
        <v>13373</v>
      </c>
      <c r="B4895" s="147">
        <v>32054</v>
      </c>
      <c r="C4895" s="138" t="s">
        <v>13376</v>
      </c>
      <c r="D4895" s="138" t="s">
        <v>13376</v>
      </c>
      <c r="E4895" s="137" t="s">
        <v>8366</v>
      </c>
      <c r="F4895" s="139"/>
      <c r="G4895" s="136">
        <v>84552685</v>
      </c>
      <c r="H4895" s="136">
        <v>1</v>
      </c>
      <c r="J4895" s="136" t="s">
        <v>8367</v>
      </c>
      <c r="L4895" s="136" t="s">
        <v>13429</v>
      </c>
      <c r="M4895" s="136" t="s">
        <v>8367</v>
      </c>
      <c r="N4895" s="136" t="s">
        <v>13376</v>
      </c>
      <c r="R4895" s="136" t="s">
        <v>13375</v>
      </c>
      <c r="S4895" s="136" t="s">
        <v>8367</v>
      </c>
      <c r="T4895" s="136" t="s">
        <v>13376</v>
      </c>
    </row>
    <row r="4896" spans="1:20" s="136" customFormat="1" ht="13.6" x14ac:dyDescent="0.2">
      <c r="A4896" s="136" t="s">
        <v>13373</v>
      </c>
      <c r="B4896" s="147">
        <v>32055</v>
      </c>
      <c r="C4896" s="138" t="s">
        <v>13430</v>
      </c>
      <c r="D4896" s="138" t="s">
        <v>13430</v>
      </c>
      <c r="E4896" s="137" t="s">
        <v>8366</v>
      </c>
      <c r="F4896" s="139"/>
      <c r="G4896" s="136">
        <v>38757026</v>
      </c>
      <c r="H4896" s="136">
        <v>3</v>
      </c>
      <c r="J4896" s="136" t="s">
        <v>8367</v>
      </c>
    </row>
    <row r="4897" spans="1:20" s="136" customFormat="1" ht="13.6" x14ac:dyDescent="0.2">
      <c r="A4897" s="136" t="s">
        <v>13373</v>
      </c>
      <c r="B4897" s="147">
        <v>32056</v>
      </c>
      <c r="C4897" s="138" t="s">
        <v>13431</v>
      </c>
      <c r="D4897" s="138" t="s">
        <v>13431</v>
      </c>
      <c r="E4897" s="137" t="s">
        <v>8366</v>
      </c>
      <c r="F4897" s="139"/>
      <c r="G4897" s="136">
        <v>57037271</v>
      </c>
      <c r="H4897" s="136">
        <v>3</v>
      </c>
      <c r="J4897" s="136" t="s">
        <v>8367</v>
      </c>
    </row>
    <row r="4898" spans="1:20" s="136" customFormat="1" ht="13.6" x14ac:dyDescent="0.2">
      <c r="A4898" s="136" t="s">
        <v>13373</v>
      </c>
      <c r="B4898" s="147">
        <v>32057</v>
      </c>
      <c r="C4898" s="138" t="s">
        <v>13432</v>
      </c>
      <c r="D4898" s="138" t="s">
        <v>13432</v>
      </c>
      <c r="E4898" s="137" t="s">
        <v>8366</v>
      </c>
      <c r="F4898" s="139"/>
      <c r="G4898" s="136">
        <v>62434784</v>
      </c>
      <c r="H4898" s="136">
        <v>3</v>
      </c>
      <c r="J4898" s="136" t="s">
        <v>8367</v>
      </c>
    </row>
    <row r="4899" spans="1:20" s="136" customFormat="1" ht="13.6" x14ac:dyDescent="0.2">
      <c r="A4899" s="136" t="s">
        <v>13373</v>
      </c>
      <c r="B4899" s="147">
        <v>32058</v>
      </c>
      <c r="C4899" s="138" t="s">
        <v>13433</v>
      </c>
      <c r="D4899" s="138" t="s">
        <v>13433</v>
      </c>
      <c r="E4899" s="137" t="s">
        <v>8366</v>
      </c>
      <c r="F4899" s="139"/>
      <c r="G4899" s="136">
        <v>60890346</v>
      </c>
      <c r="H4899" s="136">
        <v>3</v>
      </c>
      <c r="J4899" s="136" t="s">
        <v>8367</v>
      </c>
      <c r="R4899" s="136" t="s">
        <v>13375</v>
      </c>
      <c r="S4899" s="136" t="s">
        <v>8367</v>
      </c>
      <c r="T4899" s="136" t="s">
        <v>13376</v>
      </c>
    </row>
    <row r="4900" spans="1:20" s="136" customFormat="1" ht="13.6" x14ac:dyDescent="0.2">
      <c r="A4900" s="136" t="s">
        <v>13373</v>
      </c>
      <c r="B4900" s="147">
        <v>32059</v>
      </c>
      <c r="C4900" s="138" t="s">
        <v>13434</v>
      </c>
      <c r="D4900" s="138" t="s">
        <v>13434</v>
      </c>
      <c r="E4900" s="137" t="s">
        <v>8366</v>
      </c>
      <c r="F4900" s="139"/>
      <c r="G4900" s="136">
        <v>54517677</v>
      </c>
      <c r="H4900" s="136">
        <v>3</v>
      </c>
      <c r="J4900" s="136" t="s">
        <v>8367</v>
      </c>
    </row>
    <row r="4901" spans="1:20" s="136" customFormat="1" ht="13.6" x14ac:dyDescent="0.2">
      <c r="A4901" s="136" t="s">
        <v>13373</v>
      </c>
      <c r="B4901" s="147">
        <v>32060</v>
      </c>
      <c r="C4901" s="138" t="s">
        <v>13435</v>
      </c>
      <c r="D4901" s="138" t="s">
        <v>13435</v>
      </c>
      <c r="E4901" s="137" t="s">
        <v>8366</v>
      </c>
      <c r="F4901" s="139"/>
      <c r="G4901" s="136">
        <v>30479998.999999996</v>
      </c>
      <c r="H4901" s="136">
        <v>3</v>
      </c>
      <c r="J4901" s="136" t="s">
        <v>8367</v>
      </c>
    </row>
    <row r="4902" spans="1:20" s="136" customFormat="1" ht="13.6" x14ac:dyDescent="0.2">
      <c r="A4902" s="136" t="s">
        <v>13373</v>
      </c>
      <c r="B4902" s="147">
        <v>32061</v>
      </c>
      <c r="C4902" s="138" t="s">
        <v>13436</v>
      </c>
      <c r="D4902" s="138" t="s">
        <v>13436</v>
      </c>
      <c r="E4902" s="137" t="s">
        <v>8366</v>
      </c>
      <c r="F4902" s="139"/>
      <c r="G4902" s="136">
        <v>52694712</v>
      </c>
      <c r="H4902" s="136">
        <v>3</v>
      </c>
      <c r="J4902" s="136" t="s">
        <v>8367</v>
      </c>
    </row>
    <row r="4903" spans="1:20" s="136" customFormat="1" ht="13.6" x14ac:dyDescent="0.2">
      <c r="A4903" s="136" t="s">
        <v>13373</v>
      </c>
      <c r="B4903" s="147">
        <v>32062</v>
      </c>
      <c r="C4903" s="138" t="s">
        <v>13437</v>
      </c>
      <c r="D4903" s="138" t="s">
        <v>13437</v>
      </c>
      <c r="E4903" s="137" t="s">
        <v>8366</v>
      </c>
      <c r="F4903" s="139"/>
      <c r="G4903" s="136">
        <v>43399278.000000007</v>
      </c>
      <c r="H4903" s="136">
        <v>3</v>
      </c>
      <c r="J4903" s="136" t="s">
        <v>8367</v>
      </c>
    </row>
    <row r="4904" spans="1:20" s="136" customFormat="1" ht="13.6" x14ac:dyDescent="0.2">
      <c r="A4904" s="136" t="s">
        <v>13373</v>
      </c>
      <c r="B4904" s="147">
        <v>32063</v>
      </c>
      <c r="C4904" s="138" t="s">
        <v>13438</v>
      </c>
      <c r="D4904" s="138" t="s">
        <v>13438</v>
      </c>
      <c r="E4904" s="137" t="s">
        <v>8366</v>
      </c>
      <c r="F4904" s="139"/>
      <c r="G4904" s="136">
        <v>84195552</v>
      </c>
      <c r="H4904" s="136">
        <v>3</v>
      </c>
      <c r="J4904" s="136" t="s">
        <v>8367</v>
      </c>
    </row>
    <row r="4905" spans="1:20" s="136" customFormat="1" ht="13.6" x14ac:dyDescent="0.2">
      <c r="A4905" s="136" t="s">
        <v>13373</v>
      </c>
      <c r="B4905" s="147">
        <v>32064</v>
      </c>
      <c r="C4905" s="138" t="s">
        <v>13439</v>
      </c>
      <c r="D4905" s="138" t="s">
        <v>13439</v>
      </c>
      <c r="E4905" s="137" t="s">
        <v>8366</v>
      </c>
      <c r="F4905" s="139"/>
      <c r="G4905" s="136">
        <v>9858649</v>
      </c>
      <c r="H4905" s="136">
        <v>3</v>
      </c>
      <c r="J4905" s="136" t="s">
        <v>8367</v>
      </c>
    </row>
    <row r="4906" spans="1:20" s="136" customFormat="1" ht="13.6" x14ac:dyDescent="0.2">
      <c r="A4906" s="136" t="s">
        <v>13373</v>
      </c>
      <c r="B4906" s="147">
        <v>32065</v>
      </c>
      <c r="C4906" s="138" t="s">
        <v>13440</v>
      </c>
      <c r="D4906" s="138" t="s">
        <v>13440</v>
      </c>
      <c r="E4906" s="137" t="s">
        <v>8366</v>
      </c>
      <c r="F4906" s="139"/>
      <c r="G4906" s="136">
        <v>17078458</v>
      </c>
      <c r="H4906" s="136">
        <v>3</v>
      </c>
      <c r="J4906" s="136" t="s">
        <v>8367</v>
      </c>
    </row>
    <row r="4907" spans="1:20" s="136" customFormat="1" ht="13.6" x14ac:dyDescent="0.2">
      <c r="A4907" s="136" t="s">
        <v>13373</v>
      </c>
      <c r="B4907" s="147">
        <v>32066</v>
      </c>
      <c r="C4907" s="138" t="s">
        <v>13441</v>
      </c>
      <c r="D4907" s="138" t="s">
        <v>13441</v>
      </c>
      <c r="E4907" s="137" t="s">
        <v>8366</v>
      </c>
      <c r="F4907" s="139"/>
      <c r="G4907" s="136">
        <v>31264137</v>
      </c>
      <c r="H4907" s="136">
        <v>3</v>
      </c>
      <c r="J4907" s="136" t="s">
        <v>8367</v>
      </c>
    </row>
    <row r="4908" spans="1:20" s="136" customFormat="1" ht="13.6" x14ac:dyDescent="0.2">
      <c r="A4908" s="136" t="s">
        <v>13373</v>
      </c>
      <c r="B4908" s="147">
        <v>32067</v>
      </c>
      <c r="C4908" s="138" t="s">
        <v>13442</v>
      </c>
      <c r="D4908" s="138" t="s">
        <v>13442</v>
      </c>
      <c r="E4908" s="137" t="s">
        <v>8366</v>
      </c>
      <c r="F4908" s="139"/>
      <c r="G4908" s="136">
        <v>72112383</v>
      </c>
      <c r="H4908" s="136">
        <v>3</v>
      </c>
      <c r="J4908" s="136" t="s">
        <v>8367</v>
      </c>
    </row>
    <row r="4909" spans="1:20" s="136" customFormat="1" ht="13.6" x14ac:dyDescent="0.2">
      <c r="A4909" s="136" t="s">
        <v>13373</v>
      </c>
      <c r="B4909" s="147">
        <v>32068</v>
      </c>
      <c r="C4909" s="138" t="s">
        <v>13443</v>
      </c>
      <c r="D4909" s="138" t="s">
        <v>13443</v>
      </c>
      <c r="E4909" s="137" t="s">
        <v>8366</v>
      </c>
      <c r="F4909" s="139"/>
      <c r="G4909" s="136">
        <v>40664636</v>
      </c>
      <c r="H4909" s="136">
        <v>3</v>
      </c>
      <c r="J4909" s="136" t="s">
        <v>8367</v>
      </c>
    </row>
    <row r="4910" spans="1:20" s="136" customFormat="1" ht="13.6" x14ac:dyDescent="0.2">
      <c r="A4910" s="136" t="s">
        <v>13373</v>
      </c>
      <c r="B4910" s="147">
        <v>32069</v>
      </c>
      <c r="C4910" s="138" t="s">
        <v>13444</v>
      </c>
      <c r="D4910" s="138" t="s">
        <v>13444</v>
      </c>
      <c r="E4910" s="137" t="s">
        <v>8366</v>
      </c>
      <c r="F4910" s="139"/>
      <c r="G4910" s="136">
        <v>25156438</v>
      </c>
      <c r="H4910" s="136">
        <v>3</v>
      </c>
      <c r="J4910" s="136" t="s">
        <v>8367</v>
      </c>
    </row>
    <row r="4911" spans="1:20" s="136" customFormat="1" ht="13.6" x14ac:dyDescent="0.2">
      <c r="A4911" s="136" t="s">
        <v>13373</v>
      </c>
      <c r="B4911" s="147">
        <v>32070</v>
      </c>
      <c r="C4911" s="138" t="s">
        <v>13445</v>
      </c>
      <c r="D4911" s="138" t="s">
        <v>13445</v>
      </c>
      <c r="E4911" s="137" t="s">
        <v>8366</v>
      </c>
      <c r="F4911" s="139"/>
      <c r="G4911" s="136">
        <v>61141170</v>
      </c>
      <c r="H4911" s="136">
        <v>3</v>
      </c>
      <c r="J4911" s="136" t="s">
        <v>8367</v>
      </c>
    </row>
    <row r="4912" spans="1:20" s="136" customFormat="1" ht="13.6" x14ac:dyDescent="0.2">
      <c r="A4912" s="136" t="s">
        <v>13373</v>
      </c>
      <c r="B4912" s="147">
        <v>32071</v>
      </c>
      <c r="C4912" s="138" t="s">
        <v>13446</v>
      </c>
      <c r="D4912" s="138" t="s">
        <v>13446</v>
      </c>
      <c r="E4912" s="137" t="s">
        <v>8366</v>
      </c>
      <c r="F4912" s="139"/>
      <c r="G4912" s="136">
        <v>114274000</v>
      </c>
      <c r="H4912" s="136">
        <v>3</v>
      </c>
      <c r="J4912" s="136" t="s">
        <v>8367</v>
      </c>
    </row>
    <row r="4913" spans="1:20" s="136" customFormat="1" ht="13.6" x14ac:dyDescent="0.2">
      <c r="A4913" s="136" t="s">
        <v>13373</v>
      </c>
      <c r="B4913" s="147">
        <v>32072</v>
      </c>
      <c r="C4913" s="138" t="s">
        <v>13447</v>
      </c>
      <c r="D4913" s="138" t="s">
        <v>13447</v>
      </c>
      <c r="E4913" s="137" t="s">
        <v>8366</v>
      </c>
      <c r="F4913" s="139"/>
      <c r="G4913" s="136">
        <v>35908836</v>
      </c>
      <c r="H4913" s="136">
        <v>3</v>
      </c>
      <c r="J4913" s="136" t="s">
        <v>8367</v>
      </c>
    </row>
    <row r="4914" spans="1:20" s="136" customFormat="1" ht="13.6" x14ac:dyDescent="0.2">
      <c r="A4914" s="136" t="s">
        <v>13373</v>
      </c>
      <c r="B4914" s="147">
        <v>32073</v>
      </c>
      <c r="C4914" s="138" t="s">
        <v>13448</v>
      </c>
      <c r="D4914" s="138" t="s">
        <v>13448</v>
      </c>
      <c r="E4914" s="137" t="s">
        <v>8366</v>
      </c>
      <c r="F4914" s="139"/>
      <c r="G4914" s="136">
        <v>100786700</v>
      </c>
      <c r="H4914" s="136">
        <v>3</v>
      </c>
      <c r="J4914" s="136" t="s">
        <v>8367</v>
      </c>
    </row>
    <row r="4915" spans="1:20" s="136" customFormat="1" ht="13.6" x14ac:dyDescent="0.2">
      <c r="A4915" s="136" t="s">
        <v>13373</v>
      </c>
      <c r="B4915" s="147">
        <v>32074</v>
      </c>
      <c r="C4915" s="138" t="s">
        <v>13449</v>
      </c>
      <c r="D4915" s="138" t="s">
        <v>13449</v>
      </c>
      <c r="E4915" s="137" t="s">
        <v>8366</v>
      </c>
      <c r="F4915" s="139"/>
      <c r="G4915" s="136">
        <v>29034608</v>
      </c>
      <c r="H4915" s="136">
        <v>3</v>
      </c>
      <c r="J4915" s="136" t="s">
        <v>8367</v>
      </c>
    </row>
    <row r="4916" spans="1:20" s="136" customFormat="1" ht="13.6" x14ac:dyDescent="0.2">
      <c r="A4916" s="136" t="s">
        <v>13373</v>
      </c>
      <c r="B4916" s="147">
        <v>32075</v>
      </c>
      <c r="C4916" s="138" t="s">
        <v>13450</v>
      </c>
      <c r="D4916" s="138" t="s">
        <v>13450</v>
      </c>
      <c r="E4916" s="137" t="s">
        <v>8366</v>
      </c>
      <c r="F4916" s="139"/>
      <c r="G4916" s="136">
        <v>39477230</v>
      </c>
      <c r="H4916" s="136">
        <v>3</v>
      </c>
      <c r="J4916" s="136" t="s">
        <v>8367</v>
      </c>
      <c r="R4916" s="136" t="s">
        <v>13375</v>
      </c>
      <c r="S4916" s="136" t="s">
        <v>8367</v>
      </c>
      <c r="T4916" s="136" t="s">
        <v>13376</v>
      </c>
    </row>
    <row r="4917" spans="1:20" s="136" customFormat="1" ht="13.6" x14ac:dyDescent="0.2">
      <c r="A4917" s="136" t="s">
        <v>13373</v>
      </c>
      <c r="B4917" s="147">
        <v>32076</v>
      </c>
      <c r="C4917" s="138" t="s">
        <v>13451</v>
      </c>
      <c r="D4917" s="138" t="s">
        <v>13451</v>
      </c>
      <c r="E4917" s="137" t="s">
        <v>8366</v>
      </c>
      <c r="F4917" s="139"/>
      <c r="G4917" s="136">
        <v>94440564</v>
      </c>
      <c r="H4917" s="136">
        <v>3</v>
      </c>
      <c r="J4917" s="136" t="s">
        <v>8367</v>
      </c>
    </row>
    <row r="4918" spans="1:20" s="136" customFormat="1" ht="13.6" x14ac:dyDescent="0.2">
      <c r="A4918" s="136" t="s">
        <v>13373</v>
      </c>
      <c r="B4918" s="147">
        <v>32077</v>
      </c>
      <c r="C4918" s="138" t="s">
        <v>13452</v>
      </c>
      <c r="D4918" s="138" t="s">
        <v>13452</v>
      </c>
      <c r="E4918" s="137" t="s">
        <v>8366</v>
      </c>
      <c r="F4918" s="139"/>
      <c r="G4918" s="136">
        <v>52840000</v>
      </c>
      <c r="H4918" s="136">
        <v>3</v>
      </c>
      <c r="J4918" s="136" t="s">
        <v>8367</v>
      </c>
    </row>
    <row r="4919" spans="1:20" s="136" customFormat="1" ht="13.6" x14ac:dyDescent="0.2">
      <c r="A4919" s="136" t="s">
        <v>13373</v>
      </c>
      <c r="B4919" s="147">
        <v>32078</v>
      </c>
      <c r="C4919" s="138" t="s">
        <v>13453</v>
      </c>
      <c r="D4919" s="138" t="s">
        <v>13453</v>
      </c>
      <c r="E4919" s="137" t="s">
        <v>8366</v>
      </c>
      <c r="F4919" s="139"/>
      <c r="G4919" s="136">
        <v>77289504</v>
      </c>
      <c r="H4919" s="136">
        <v>3</v>
      </c>
      <c r="J4919" s="136" t="s">
        <v>8367</v>
      </c>
    </row>
    <row r="4920" spans="1:20" s="136" customFormat="1" ht="13.6" x14ac:dyDescent="0.2">
      <c r="A4920" s="136" t="s">
        <v>13373</v>
      </c>
      <c r="B4920" s="147">
        <v>32079</v>
      </c>
      <c r="C4920" s="138" t="s">
        <v>13454</v>
      </c>
      <c r="D4920" s="138" t="s">
        <v>13454</v>
      </c>
      <c r="E4920" s="137" t="s">
        <v>8366</v>
      </c>
      <c r="F4920" s="139"/>
      <c r="G4920" s="136">
        <v>25186502.999999996</v>
      </c>
      <c r="H4920" s="136">
        <v>3</v>
      </c>
      <c r="J4920" s="136" t="s">
        <v>8367</v>
      </c>
      <c r="R4920" s="136" t="s">
        <v>13375</v>
      </c>
      <c r="S4920" s="136" t="s">
        <v>8367</v>
      </c>
      <c r="T4920" s="136" t="s">
        <v>13376</v>
      </c>
    </row>
    <row r="4921" spans="1:20" s="136" customFormat="1" ht="13.6" x14ac:dyDescent="0.2">
      <c r="A4921" s="136" t="s">
        <v>13373</v>
      </c>
      <c r="B4921" s="147">
        <v>32080</v>
      </c>
      <c r="C4921" s="138" t="s">
        <v>13455</v>
      </c>
      <c r="D4921" s="138" t="s">
        <v>13455</v>
      </c>
      <c r="E4921" s="137" t="s">
        <v>8366</v>
      </c>
      <c r="F4921" s="139"/>
      <c r="G4921" s="136">
        <v>27640482</v>
      </c>
      <c r="H4921" s="136">
        <v>3</v>
      </c>
      <c r="J4921" s="136" t="s">
        <v>8367</v>
      </c>
    </row>
    <row r="4922" spans="1:20" s="136" customFormat="1" ht="13.6" x14ac:dyDescent="0.2">
      <c r="A4922" s="136" t="s">
        <v>13373</v>
      </c>
      <c r="B4922" s="147">
        <v>32081</v>
      </c>
      <c r="C4922" s="138" t="s">
        <v>13456</v>
      </c>
      <c r="D4922" s="138" t="s">
        <v>13456</v>
      </c>
      <c r="E4922" s="137" t="s">
        <v>8366</v>
      </c>
      <c r="F4922" s="139"/>
      <c r="G4922" s="136">
        <v>58290306</v>
      </c>
      <c r="H4922" s="136">
        <v>3</v>
      </c>
      <c r="J4922" s="136" t="s">
        <v>8367</v>
      </c>
      <c r="R4922" s="136" t="s">
        <v>13375</v>
      </c>
      <c r="S4922" s="136" t="s">
        <v>8367</v>
      </c>
      <c r="T4922" s="136" t="s">
        <v>13376</v>
      </c>
    </row>
    <row r="4923" spans="1:20" s="136" customFormat="1" ht="13.6" x14ac:dyDescent="0.2">
      <c r="A4923" s="136" t="s">
        <v>13373</v>
      </c>
      <c r="B4923" s="147">
        <v>32082</v>
      </c>
      <c r="C4923" s="138" t="s">
        <v>13457</v>
      </c>
      <c r="D4923" s="138" t="s">
        <v>13457</v>
      </c>
      <c r="E4923" s="137" t="s">
        <v>8366</v>
      </c>
      <c r="F4923" s="139"/>
      <c r="G4923" s="136">
        <v>56736622</v>
      </c>
      <c r="H4923" s="136">
        <v>3</v>
      </c>
      <c r="J4923" s="136" t="s">
        <v>8367</v>
      </c>
    </row>
    <row r="4924" spans="1:20" s="136" customFormat="1" ht="13.6" x14ac:dyDescent="0.2">
      <c r="A4924" s="136" t="s">
        <v>13373</v>
      </c>
      <c r="B4924" s="147">
        <v>32083</v>
      </c>
      <c r="C4924" s="138" t="s">
        <v>13458</v>
      </c>
      <c r="D4924" s="138" t="s">
        <v>13458</v>
      </c>
      <c r="E4924" s="137" t="s">
        <v>8366</v>
      </c>
      <c r="F4924" s="139"/>
      <c r="G4924" s="136">
        <v>290486136</v>
      </c>
      <c r="H4924" s="136">
        <v>3</v>
      </c>
      <c r="J4924" s="136" t="s">
        <v>8367</v>
      </c>
    </row>
    <row r="4925" spans="1:20" s="136" customFormat="1" ht="13.6" x14ac:dyDescent="0.2">
      <c r="A4925" s="136" t="s">
        <v>13373</v>
      </c>
      <c r="B4925" s="147">
        <v>32084</v>
      </c>
      <c r="C4925" s="138" t="s">
        <v>13459</v>
      </c>
      <c r="D4925" s="138" t="s">
        <v>13459</v>
      </c>
      <c r="E4925" s="137" t="s">
        <v>8366</v>
      </c>
      <c r="F4925" s="139"/>
      <c r="G4925" s="136">
        <v>94232677</v>
      </c>
      <c r="H4925" s="136">
        <v>3</v>
      </c>
      <c r="J4925" s="136" t="s">
        <v>8367</v>
      </c>
    </row>
    <row r="4926" spans="1:20" s="136" customFormat="1" ht="13.6" x14ac:dyDescent="0.2">
      <c r="A4926" s="136" t="s">
        <v>13373</v>
      </c>
      <c r="B4926" s="147">
        <v>32085</v>
      </c>
      <c r="C4926" s="138" t="s">
        <v>13460</v>
      </c>
      <c r="D4926" s="138" t="s">
        <v>13460</v>
      </c>
      <c r="E4926" s="137" t="s">
        <v>8366</v>
      </c>
      <c r="F4926" s="139"/>
      <c r="G4926" s="136">
        <v>94111700</v>
      </c>
      <c r="H4926" s="136">
        <v>2</v>
      </c>
      <c r="J4926" s="136" t="s">
        <v>8367</v>
      </c>
    </row>
    <row r="4927" spans="1:20" s="136" customFormat="1" ht="13.6" x14ac:dyDescent="0.2">
      <c r="A4927" s="136" t="s">
        <v>13373</v>
      </c>
      <c r="B4927" s="147">
        <v>32086</v>
      </c>
      <c r="C4927" s="138" t="s">
        <v>13461</v>
      </c>
      <c r="D4927" s="138" t="s">
        <v>13461</v>
      </c>
      <c r="E4927" s="137" t="s">
        <v>8366</v>
      </c>
      <c r="F4927" s="139"/>
      <c r="G4927" s="136">
        <v>270405383</v>
      </c>
      <c r="H4927" s="136">
        <v>3</v>
      </c>
      <c r="J4927" s="136" t="s">
        <v>8367</v>
      </c>
    </row>
    <row r="4928" spans="1:20" s="136" customFormat="1" ht="13.6" x14ac:dyDescent="0.2">
      <c r="A4928" s="136" t="s">
        <v>13373</v>
      </c>
      <c r="B4928" s="147">
        <v>32087</v>
      </c>
      <c r="C4928" s="138" t="s">
        <v>13462</v>
      </c>
      <c r="D4928" s="138" t="s">
        <v>13462</v>
      </c>
      <c r="E4928" s="137" t="s">
        <v>8366</v>
      </c>
      <c r="F4928" s="139"/>
      <c r="G4928" s="136">
        <v>56090117</v>
      </c>
      <c r="H4928" s="136">
        <v>3</v>
      </c>
      <c r="J4928" s="136" t="s">
        <v>8367</v>
      </c>
    </row>
    <row r="4929" spans="1:20" s="136" customFormat="1" ht="13.6" x14ac:dyDescent="0.2">
      <c r="A4929" s="136" t="s">
        <v>13373</v>
      </c>
      <c r="B4929" s="147">
        <v>32088</v>
      </c>
      <c r="C4929" s="138" t="s">
        <v>13463</v>
      </c>
      <c r="D4929" s="138" t="s">
        <v>13463</v>
      </c>
      <c r="E4929" s="137" t="s">
        <v>8366</v>
      </c>
      <c r="F4929" s="139"/>
      <c r="G4929" s="136">
        <v>88263533</v>
      </c>
      <c r="H4929" s="136">
        <v>3</v>
      </c>
      <c r="J4929" s="136" t="s">
        <v>8367</v>
      </c>
    </row>
    <row r="4930" spans="1:20" s="136" customFormat="1" ht="13.6" x14ac:dyDescent="0.2">
      <c r="A4930" s="136" t="s">
        <v>13373</v>
      </c>
      <c r="B4930" s="147">
        <v>32089</v>
      </c>
      <c r="C4930" s="138" t="s">
        <v>13464</v>
      </c>
      <c r="D4930" s="138" t="s">
        <v>13464</v>
      </c>
      <c r="E4930" s="137" t="s">
        <v>8366</v>
      </c>
      <c r="F4930" s="139"/>
      <c r="G4930" s="136">
        <v>106743978</v>
      </c>
      <c r="H4930" s="136">
        <v>3</v>
      </c>
      <c r="J4930" s="136" t="s">
        <v>8367</v>
      </c>
    </row>
    <row r="4931" spans="1:20" s="136" customFormat="1" ht="13.6" x14ac:dyDescent="0.2">
      <c r="A4931" s="136" t="s">
        <v>13373</v>
      </c>
      <c r="B4931" s="147">
        <v>32090</v>
      </c>
      <c r="C4931" s="138" t="s">
        <v>13465</v>
      </c>
      <c r="D4931" s="138" t="s">
        <v>13465</v>
      </c>
      <c r="E4931" s="137" t="s">
        <v>8366</v>
      </c>
      <c r="F4931" s="139"/>
      <c r="G4931" s="136">
        <v>20703350.999999996</v>
      </c>
      <c r="H4931" s="136">
        <v>3</v>
      </c>
      <c r="J4931" s="136" t="s">
        <v>8367</v>
      </c>
    </row>
    <row r="4932" spans="1:20" s="136" customFormat="1" ht="13.6" x14ac:dyDescent="0.2">
      <c r="A4932" s="136" t="s">
        <v>13373</v>
      </c>
      <c r="B4932" s="147">
        <v>32091</v>
      </c>
      <c r="C4932" s="138" t="s">
        <v>13466</v>
      </c>
      <c r="D4932" s="138" t="s">
        <v>13466</v>
      </c>
      <c r="E4932" s="137" t="s">
        <v>8366</v>
      </c>
      <c r="F4932" s="139"/>
      <c r="G4932" s="136">
        <v>152551500</v>
      </c>
      <c r="H4932" s="136">
        <v>3</v>
      </c>
      <c r="J4932" s="136" t="s">
        <v>8367</v>
      </c>
    </row>
    <row r="4933" spans="1:20" s="136" customFormat="1" ht="13.6" x14ac:dyDescent="0.2">
      <c r="A4933" s="136" t="s">
        <v>13373</v>
      </c>
      <c r="B4933" s="147">
        <v>32092</v>
      </c>
      <c r="C4933" s="138" t="s">
        <v>13467</v>
      </c>
      <c r="D4933" s="138" t="s">
        <v>13467</v>
      </c>
      <c r="E4933" s="137" t="s">
        <v>8366</v>
      </c>
      <c r="F4933" s="139"/>
      <c r="G4933" s="136">
        <v>200225069</v>
      </c>
      <c r="H4933" s="136">
        <v>3</v>
      </c>
      <c r="J4933" s="136" t="s">
        <v>8367</v>
      </c>
    </row>
    <row r="4934" spans="1:20" s="136" customFormat="1" ht="13.6" x14ac:dyDescent="0.2">
      <c r="A4934" s="136" t="s">
        <v>13468</v>
      </c>
      <c r="B4934" s="147">
        <v>33001</v>
      </c>
      <c r="C4934" s="138" t="s">
        <v>13469</v>
      </c>
      <c r="D4934" s="138" t="s">
        <v>13469</v>
      </c>
      <c r="E4934" s="137" t="s">
        <v>8366</v>
      </c>
      <c r="F4934" s="139"/>
      <c r="G4934" s="136">
        <v>342239919</v>
      </c>
      <c r="H4934" s="136">
        <v>3</v>
      </c>
      <c r="J4934" s="136" t="s">
        <v>8367</v>
      </c>
    </row>
    <row r="4935" spans="1:20" s="136" customFormat="1" ht="13.6" x14ac:dyDescent="0.2">
      <c r="A4935" s="136" t="s">
        <v>13468</v>
      </c>
      <c r="B4935" s="147">
        <v>33002</v>
      </c>
      <c r="C4935" s="138" t="s">
        <v>13470</v>
      </c>
      <c r="D4935" s="138" t="s">
        <v>13470</v>
      </c>
      <c r="E4935" s="137" t="s">
        <v>8366</v>
      </c>
      <c r="F4935" s="139"/>
      <c r="G4935" s="136">
        <v>376321700</v>
      </c>
      <c r="H4935" s="136">
        <v>3</v>
      </c>
      <c r="J4935" s="136" t="s">
        <v>8367</v>
      </c>
    </row>
    <row r="4936" spans="1:20" s="136" customFormat="1" ht="13.6" x14ac:dyDescent="0.2">
      <c r="A4936" s="136" t="s">
        <v>13468</v>
      </c>
      <c r="B4936" s="147">
        <v>33003</v>
      </c>
      <c r="C4936" s="138" t="s">
        <v>13471</v>
      </c>
      <c r="D4936" s="138" t="s">
        <v>13471</v>
      </c>
      <c r="E4936" s="137" t="s">
        <v>8366</v>
      </c>
      <c r="F4936" s="139"/>
      <c r="G4936" s="136">
        <v>114978700.00000001</v>
      </c>
      <c r="H4936" s="136">
        <v>3</v>
      </c>
      <c r="J4936" s="136" t="s">
        <v>8367</v>
      </c>
    </row>
    <row r="4937" spans="1:20" s="136" customFormat="1" ht="13.6" x14ac:dyDescent="0.2">
      <c r="A4937" s="136" t="s">
        <v>13468</v>
      </c>
      <c r="B4937" s="147">
        <v>33004</v>
      </c>
      <c r="C4937" s="138" t="s">
        <v>13472</v>
      </c>
      <c r="D4937" s="138" t="s">
        <v>13472</v>
      </c>
      <c r="E4937" s="137" t="s">
        <v>8366</v>
      </c>
      <c r="F4937" s="139"/>
      <c r="G4937" s="136">
        <v>26805522</v>
      </c>
      <c r="H4937" s="136">
        <v>1</v>
      </c>
      <c r="J4937" s="136" t="s">
        <v>8456</v>
      </c>
      <c r="L4937" s="136" t="s">
        <v>13473</v>
      </c>
      <c r="M4937" s="136" t="s">
        <v>8367</v>
      </c>
      <c r="N4937" s="136" t="s">
        <v>13472</v>
      </c>
      <c r="R4937" s="136" t="s">
        <v>13474</v>
      </c>
      <c r="S4937" s="136" t="s">
        <v>8456</v>
      </c>
      <c r="T4937" s="136" t="s">
        <v>13472</v>
      </c>
    </row>
    <row r="4938" spans="1:20" s="136" customFormat="1" ht="13.6" x14ac:dyDescent="0.2">
      <c r="A4938" s="136" t="s">
        <v>13468</v>
      </c>
      <c r="B4938" s="147">
        <v>33005</v>
      </c>
      <c r="C4938" s="138" t="s">
        <v>13475</v>
      </c>
      <c r="D4938" s="138" t="s">
        <v>13475</v>
      </c>
      <c r="E4938" s="137" t="s">
        <v>8366</v>
      </c>
      <c r="F4938" s="139"/>
      <c r="G4938" s="136">
        <v>208009276</v>
      </c>
      <c r="H4938" s="136">
        <v>3</v>
      </c>
      <c r="J4938" s="136" t="s">
        <v>8367</v>
      </c>
    </row>
    <row r="4939" spans="1:20" s="136" customFormat="1" ht="13.6" x14ac:dyDescent="0.2">
      <c r="A4939" s="136" t="s">
        <v>13468</v>
      </c>
      <c r="B4939" s="147">
        <v>33006</v>
      </c>
      <c r="C4939" s="138" t="s">
        <v>13476</v>
      </c>
      <c r="D4939" s="138" t="s">
        <v>13476</v>
      </c>
      <c r="E4939" s="137" t="s">
        <v>8366</v>
      </c>
      <c r="F4939" s="139"/>
      <c r="G4939" s="136">
        <v>32630900</v>
      </c>
      <c r="H4939" s="136">
        <v>3</v>
      </c>
      <c r="J4939" s="136" t="s">
        <v>8367</v>
      </c>
    </row>
    <row r="4940" spans="1:20" s="136" customFormat="1" ht="13.6" x14ac:dyDescent="0.2">
      <c r="A4940" s="136" t="s">
        <v>13468</v>
      </c>
      <c r="B4940" s="147">
        <v>33007</v>
      </c>
      <c r="C4940" s="138" t="s">
        <v>13477</v>
      </c>
      <c r="D4940" s="138" t="s">
        <v>13477</v>
      </c>
      <c r="E4940" s="137" t="s">
        <v>8366</v>
      </c>
      <c r="F4940" s="139"/>
      <c r="G4940" s="136">
        <v>120281317.99999999</v>
      </c>
      <c r="H4940" s="136">
        <v>3</v>
      </c>
      <c r="J4940" s="136" t="s">
        <v>8367</v>
      </c>
    </row>
    <row r="4941" spans="1:20" s="136" customFormat="1" ht="13.6" x14ac:dyDescent="0.2">
      <c r="A4941" s="136" t="s">
        <v>13468</v>
      </c>
      <c r="B4941" s="147">
        <v>33008</v>
      </c>
      <c r="C4941" s="138" t="s">
        <v>13478</v>
      </c>
      <c r="D4941" s="138" t="s">
        <v>13478</v>
      </c>
      <c r="E4941" s="137" t="s">
        <v>8366</v>
      </c>
      <c r="F4941" s="139"/>
      <c r="G4941" s="136">
        <v>238534400</v>
      </c>
      <c r="H4941" s="136">
        <v>3</v>
      </c>
      <c r="J4941" s="136" t="s">
        <v>8367</v>
      </c>
    </row>
    <row r="4942" spans="1:20" s="136" customFormat="1" ht="13.6" x14ac:dyDescent="0.2">
      <c r="A4942" s="136" t="s">
        <v>13468</v>
      </c>
      <c r="B4942" s="147">
        <v>33009</v>
      </c>
      <c r="C4942" s="138" t="s">
        <v>13479</v>
      </c>
      <c r="D4942" s="138" t="s">
        <v>13479</v>
      </c>
      <c r="E4942" s="137" t="s">
        <v>8366</v>
      </c>
      <c r="F4942" s="139"/>
      <c r="G4942" s="136">
        <v>38311959</v>
      </c>
      <c r="H4942" s="136">
        <v>3</v>
      </c>
      <c r="J4942" s="136" t="s">
        <v>8367</v>
      </c>
    </row>
    <row r="4943" spans="1:20" s="136" customFormat="1" ht="13.6" x14ac:dyDescent="0.2">
      <c r="A4943" s="136" t="s">
        <v>13468</v>
      </c>
      <c r="B4943" s="147">
        <v>33010</v>
      </c>
      <c r="C4943" s="138" t="s">
        <v>13480</v>
      </c>
      <c r="D4943" s="138" t="s">
        <v>13480</v>
      </c>
      <c r="E4943" s="137" t="s">
        <v>8366</v>
      </c>
      <c r="F4943" s="139"/>
      <c r="G4943" s="136">
        <v>71972501</v>
      </c>
      <c r="H4943" s="136">
        <v>3</v>
      </c>
      <c r="J4943" s="136" t="s">
        <v>8367</v>
      </c>
    </row>
    <row r="4944" spans="1:20" s="136" customFormat="1" ht="13.6" x14ac:dyDescent="0.2">
      <c r="A4944" s="136" t="s">
        <v>13468</v>
      </c>
      <c r="B4944" s="147">
        <v>33011</v>
      </c>
      <c r="C4944" s="138" t="s">
        <v>13481</v>
      </c>
      <c r="D4944" s="138" t="s">
        <v>13481</v>
      </c>
      <c r="E4944" s="137" t="s">
        <v>8366</v>
      </c>
      <c r="F4944" s="139"/>
      <c r="G4944" s="136">
        <v>823568233</v>
      </c>
      <c r="H4944" s="136">
        <v>2</v>
      </c>
      <c r="J4944" s="136" t="s">
        <v>8367</v>
      </c>
    </row>
    <row r="4945" spans="1:20" s="136" customFormat="1" ht="13.6" x14ac:dyDescent="0.2">
      <c r="A4945" s="136" t="s">
        <v>13468</v>
      </c>
      <c r="B4945" s="147">
        <v>33012</v>
      </c>
      <c r="C4945" s="138" t="s">
        <v>13482</v>
      </c>
      <c r="D4945" s="138" t="s">
        <v>13482</v>
      </c>
      <c r="E4945" s="137" t="s">
        <v>8366</v>
      </c>
      <c r="F4945" s="139"/>
      <c r="G4945" s="136">
        <v>213235200</v>
      </c>
      <c r="H4945" s="136">
        <v>3</v>
      </c>
      <c r="J4945" s="136" t="s">
        <v>8367</v>
      </c>
    </row>
    <row r="4946" spans="1:20" s="136" customFormat="1" ht="13.6" x14ac:dyDescent="0.2">
      <c r="A4946" s="136" t="s">
        <v>13468</v>
      </c>
      <c r="B4946" s="147">
        <v>33013</v>
      </c>
      <c r="C4946" s="138" t="s">
        <v>13483</v>
      </c>
      <c r="D4946" s="138" t="s">
        <v>13483</v>
      </c>
      <c r="E4946" s="137" t="s">
        <v>8366</v>
      </c>
      <c r="F4946" s="139"/>
      <c r="G4946" s="136">
        <v>13250400</v>
      </c>
      <c r="H4946" s="136">
        <v>3</v>
      </c>
      <c r="J4946" s="136" t="s">
        <v>8456</v>
      </c>
    </row>
    <row r="4947" spans="1:20" s="136" customFormat="1" ht="13.6" x14ac:dyDescent="0.2">
      <c r="A4947" s="136" t="s">
        <v>13468</v>
      </c>
      <c r="B4947" s="147">
        <v>33014</v>
      </c>
      <c r="C4947" s="138" t="s">
        <v>13484</v>
      </c>
      <c r="D4947" s="138" t="s">
        <v>13484</v>
      </c>
      <c r="E4947" s="137" t="s">
        <v>8366</v>
      </c>
      <c r="F4947" s="139"/>
      <c r="G4947" s="136">
        <v>66747630</v>
      </c>
      <c r="H4947" s="136">
        <v>2</v>
      </c>
      <c r="J4947" s="136" t="s">
        <v>8456</v>
      </c>
      <c r="R4947" s="136" t="s">
        <v>13485</v>
      </c>
      <c r="S4947" s="136" t="s">
        <v>8367</v>
      </c>
      <c r="T4947" s="136" t="s">
        <v>13486</v>
      </c>
    </row>
    <row r="4948" spans="1:20" s="136" customFormat="1" ht="13.6" x14ac:dyDescent="0.2">
      <c r="A4948" s="136" t="s">
        <v>13468</v>
      </c>
      <c r="B4948" s="147">
        <v>33015</v>
      </c>
      <c r="C4948" s="138" t="s">
        <v>13487</v>
      </c>
      <c r="D4948" s="138" t="s">
        <v>13487</v>
      </c>
      <c r="E4948" s="137" t="s">
        <v>8366</v>
      </c>
      <c r="F4948" s="139"/>
      <c r="G4948" s="136">
        <v>307767900</v>
      </c>
      <c r="H4948" s="136">
        <v>3</v>
      </c>
      <c r="J4948" s="136" t="s">
        <v>8367</v>
      </c>
    </row>
    <row r="4949" spans="1:20" s="136" customFormat="1" ht="13.6" x14ac:dyDescent="0.2">
      <c r="A4949" s="136" t="s">
        <v>13468</v>
      </c>
      <c r="B4949" s="147">
        <v>33016</v>
      </c>
      <c r="C4949" s="138" t="s">
        <v>13488</v>
      </c>
      <c r="D4949" s="138" t="s">
        <v>13488</v>
      </c>
      <c r="E4949" s="137" t="s">
        <v>8366</v>
      </c>
      <c r="F4949" s="139"/>
      <c r="G4949" s="136">
        <v>55338877</v>
      </c>
      <c r="H4949" s="136">
        <v>2</v>
      </c>
      <c r="J4949" s="136" t="s">
        <v>8456</v>
      </c>
      <c r="R4949" s="136" t="s">
        <v>13474</v>
      </c>
      <c r="S4949" s="136" t="s">
        <v>8456</v>
      </c>
      <c r="T4949" s="136" t="s">
        <v>13472</v>
      </c>
    </row>
    <row r="4950" spans="1:20" s="136" customFormat="1" ht="13.6" x14ac:dyDescent="0.2">
      <c r="A4950" s="136" t="s">
        <v>13468</v>
      </c>
      <c r="B4950" s="147">
        <v>33017</v>
      </c>
      <c r="C4950" s="138" t="s">
        <v>13489</v>
      </c>
      <c r="D4950" s="138" t="s">
        <v>13489</v>
      </c>
      <c r="E4950" s="137" t="s">
        <v>8366</v>
      </c>
      <c r="F4950" s="139"/>
      <c r="G4950" s="136">
        <v>125772970</v>
      </c>
      <c r="H4950" s="136">
        <v>3</v>
      </c>
      <c r="J4950" s="136" t="s">
        <v>8456</v>
      </c>
    </row>
    <row r="4951" spans="1:20" s="136" customFormat="1" ht="13.6" x14ac:dyDescent="0.2">
      <c r="A4951" s="136" t="s">
        <v>13468</v>
      </c>
      <c r="B4951" s="147">
        <v>33018</v>
      </c>
      <c r="C4951" s="138" t="s">
        <v>13490</v>
      </c>
      <c r="D4951" s="138" t="s">
        <v>13490</v>
      </c>
      <c r="E4951" s="137" t="s">
        <v>8366</v>
      </c>
      <c r="F4951" s="139"/>
      <c r="G4951" s="136">
        <v>65800290.000000007</v>
      </c>
      <c r="H4951" s="136">
        <v>3</v>
      </c>
      <c r="J4951" s="136" t="s">
        <v>8456</v>
      </c>
    </row>
    <row r="4952" spans="1:20" s="136" customFormat="1" ht="13.6" x14ac:dyDescent="0.2">
      <c r="A4952" s="136" t="s">
        <v>13468</v>
      </c>
      <c r="B4952" s="147">
        <v>33019</v>
      </c>
      <c r="C4952" s="138" t="s">
        <v>13491</v>
      </c>
      <c r="D4952" s="138" t="s">
        <v>13491</v>
      </c>
      <c r="E4952" s="137" t="s">
        <v>8366</v>
      </c>
      <c r="F4952" s="139"/>
      <c r="G4952" s="136">
        <v>97570145</v>
      </c>
      <c r="H4952" s="136">
        <v>3</v>
      </c>
      <c r="J4952" s="136" t="s">
        <v>8456</v>
      </c>
    </row>
    <row r="4953" spans="1:20" s="136" customFormat="1" ht="13.6" x14ac:dyDescent="0.2">
      <c r="A4953" s="136" t="s">
        <v>13468</v>
      </c>
      <c r="B4953" s="147">
        <v>33020</v>
      </c>
      <c r="C4953" s="138" t="s">
        <v>13492</v>
      </c>
      <c r="D4953" s="138" t="s">
        <v>13492</v>
      </c>
      <c r="E4953" s="137" t="s">
        <v>8366</v>
      </c>
      <c r="F4953" s="139"/>
      <c r="G4953" s="136">
        <v>46008925</v>
      </c>
      <c r="H4953" s="136">
        <v>2</v>
      </c>
      <c r="J4953" s="136" t="s">
        <v>8456</v>
      </c>
      <c r="R4953" s="136" t="s">
        <v>13474</v>
      </c>
      <c r="S4953" s="136" t="s">
        <v>8456</v>
      </c>
      <c r="T4953" s="136" t="s">
        <v>13472</v>
      </c>
    </row>
    <row r="4954" spans="1:20" s="136" customFormat="1" ht="13.6" x14ac:dyDescent="0.2">
      <c r="A4954" s="136" t="s">
        <v>13468</v>
      </c>
      <c r="B4954" s="147">
        <v>33021</v>
      </c>
      <c r="C4954" s="138" t="s">
        <v>13493</v>
      </c>
      <c r="D4954" s="138" t="s">
        <v>13493</v>
      </c>
      <c r="E4954" s="137" t="s">
        <v>8366</v>
      </c>
      <c r="F4954" s="139"/>
      <c r="G4954" s="136">
        <v>100784303</v>
      </c>
      <c r="H4954" s="136">
        <v>3</v>
      </c>
      <c r="J4954" s="136" t="s">
        <v>8456</v>
      </c>
    </row>
    <row r="4955" spans="1:20" s="136" customFormat="1" ht="13.6" x14ac:dyDescent="0.2">
      <c r="A4955" s="136" t="s">
        <v>13468</v>
      </c>
      <c r="B4955" s="147">
        <v>33022</v>
      </c>
      <c r="C4955" s="138" t="s">
        <v>13494</v>
      </c>
      <c r="D4955" s="138" t="s">
        <v>13494</v>
      </c>
      <c r="E4955" s="137" t="s">
        <v>8366</v>
      </c>
      <c r="F4955" s="139"/>
      <c r="G4955" s="136">
        <v>87164233</v>
      </c>
      <c r="H4955" s="136">
        <v>3</v>
      </c>
      <c r="J4955" s="136" t="s">
        <v>8367</v>
      </c>
    </row>
    <row r="4956" spans="1:20" s="136" customFormat="1" ht="13.6" x14ac:dyDescent="0.2">
      <c r="A4956" s="136" t="s">
        <v>13468</v>
      </c>
      <c r="B4956" s="147">
        <v>33023</v>
      </c>
      <c r="C4956" s="138" t="s">
        <v>13495</v>
      </c>
      <c r="D4956" s="138" t="s">
        <v>13495</v>
      </c>
      <c r="E4956" s="137" t="s">
        <v>8366</v>
      </c>
      <c r="F4956" s="139"/>
      <c r="G4956" s="136">
        <v>78034839</v>
      </c>
      <c r="H4956" s="136">
        <v>3</v>
      </c>
      <c r="J4956" s="136" t="s">
        <v>8456</v>
      </c>
    </row>
    <row r="4957" spans="1:20" s="136" customFormat="1" ht="13.6" x14ac:dyDescent="0.2">
      <c r="A4957" s="136" t="s">
        <v>13468</v>
      </c>
      <c r="B4957" s="147">
        <v>33024</v>
      </c>
      <c r="C4957" s="138" t="s">
        <v>13486</v>
      </c>
      <c r="D4957" s="138" t="s">
        <v>13486</v>
      </c>
      <c r="E4957" s="137" t="s">
        <v>8366</v>
      </c>
      <c r="F4957" s="139"/>
      <c r="G4957" s="136">
        <v>181714271.99999997</v>
      </c>
      <c r="H4957" s="136">
        <v>1</v>
      </c>
      <c r="J4957" s="136" t="s">
        <v>8456</v>
      </c>
      <c r="L4957" s="136" t="s">
        <v>13496</v>
      </c>
      <c r="M4957" s="136" t="s">
        <v>8367</v>
      </c>
      <c r="N4957" s="136" t="s">
        <v>13486</v>
      </c>
      <c r="R4957" s="136" t="s">
        <v>13485</v>
      </c>
      <c r="S4957" s="136" t="s">
        <v>8367</v>
      </c>
      <c r="T4957" s="136" t="s">
        <v>13486</v>
      </c>
    </row>
    <row r="4958" spans="1:20" s="136" customFormat="1" ht="13.6" x14ac:dyDescent="0.2">
      <c r="A4958" s="136" t="s">
        <v>13468</v>
      </c>
      <c r="B4958" s="147">
        <v>33025</v>
      </c>
      <c r="C4958" s="138" t="s">
        <v>13497</v>
      </c>
      <c r="D4958" s="138" t="s">
        <v>13497</v>
      </c>
      <c r="E4958" s="137" t="s">
        <v>8366</v>
      </c>
      <c r="F4958" s="139"/>
      <c r="G4958" s="136">
        <v>81726042</v>
      </c>
      <c r="H4958" s="136">
        <v>2</v>
      </c>
      <c r="J4958" s="136" t="s">
        <v>8456</v>
      </c>
    </row>
    <row r="4959" spans="1:20" s="136" customFormat="1" ht="13.6" x14ac:dyDescent="0.2">
      <c r="A4959" s="136" t="s">
        <v>13468</v>
      </c>
      <c r="B4959" s="147">
        <v>33026</v>
      </c>
      <c r="C4959" s="138" t="s">
        <v>13498</v>
      </c>
      <c r="D4959" s="138" t="s">
        <v>13498</v>
      </c>
      <c r="E4959" s="137" t="s">
        <v>8366</v>
      </c>
      <c r="F4959" s="139"/>
      <c r="G4959" s="136">
        <v>216711270</v>
      </c>
      <c r="H4959" s="136">
        <v>2</v>
      </c>
      <c r="J4959" s="136" t="s">
        <v>8367</v>
      </c>
      <c r="R4959" s="136" t="s">
        <v>13499</v>
      </c>
      <c r="S4959" s="136" t="s">
        <v>8367</v>
      </c>
      <c r="T4959" s="136" t="s">
        <v>13500</v>
      </c>
    </row>
    <row r="4960" spans="1:20" s="136" customFormat="1" ht="13.6" x14ac:dyDescent="0.2">
      <c r="A4960" s="136" t="s">
        <v>13468</v>
      </c>
      <c r="B4960" s="147">
        <v>33027</v>
      </c>
      <c r="C4960" s="138" t="s">
        <v>13501</v>
      </c>
      <c r="D4960" s="138" t="s">
        <v>13501</v>
      </c>
      <c r="E4960" s="137" t="s">
        <v>8366</v>
      </c>
      <c r="F4960" s="139"/>
      <c r="G4960" s="136">
        <v>111633600</v>
      </c>
      <c r="H4960" s="136">
        <v>3</v>
      </c>
      <c r="J4960" s="136" t="s">
        <v>8367</v>
      </c>
    </row>
    <row r="4961" spans="1:20" s="136" customFormat="1" ht="13.6" x14ac:dyDescent="0.2">
      <c r="A4961" s="136" t="s">
        <v>13468</v>
      </c>
      <c r="B4961" s="147">
        <v>33028</v>
      </c>
      <c r="C4961" s="138" t="s">
        <v>13502</v>
      </c>
      <c r="D4961" s="138" t="s">
        <v>13502</v>
      </c>
      <c r="E4961" s="137" t="s">
        <v>8366</v>
      </c>
      <c r="F4961" s="139"/>
      <c r="G4961" s="136">
        <v>333290000</v>
      </c>
      <c r="H4961" s="136">
        <v>3</v>
      </c>
      <c r="J4961" s="136" t="s">
        <v>8367</v>
      </c>
    </row>
    <row r="4962" spans="1:20" s="136" customFormat="1" ht="13.6" x14ac:dyDescent="0.2">
      <c r="A4962" s="136" t="s">
        <v>13468</v>
      </c>
      <c r="B4962" s="147">
        <v>33029</v>
      </c>
      <c r="C4962" s="138" t="s">
        <v>13503</v>
      </c>
      <c r="D4962" s="138" t="s">
        <v>13503</v>
      </c>
      <c r="E4962" s="137" t="s">
        <v>8366</v>
      </c>
      <c r="F4962" s="139"/>
      <c r="G4962" s="136">
        <v>102461299.99999999</v>
      </c>
      <c r="H4962" s="136">
        <v>3</v>
      </c>
      <c r="J4962" s="136" t="s">
        <v>8367</v>
      </c>
    </row>
    <row r="4963" spans="1:20" s="136" customFormat="1" ht="13.6" x14ac:dyDescent="0.2">
      <c r="A4963" s="136" t="s">
        <v>13468</v>
      </c>
      <c r="B4963" s="147">
        <v>33030</v>
      </c>
      <c r="C4963" s="138" t="s">
        <v>13504</v>
      </c>
      <c r="D4963" s="138" t="s">
        <v>13504</v>
      </c>
      <c r="E4963" s="137" t="s">
        <v>8366</v>
      </c>
      <c r="F4963" s="139"/>
      <c r="G4963" s="136">
        <v>25506965</v>
      </c>
      <c r="H4963" s="136">
        <v>3</v>
      </c>
      <c r="J4963" s="136" t="s">
        <v>8456</v>
      </c>
      <c r="R4963" s="136" t="s">
        <v>13474</v>
      </c>
      <c r="S4963" s="136" t="s">
        <v>8456</v>
      </c>
      <c r="T4963" s="136" t="s">
        <v>13472</v>
      </c>
    </row>
    <row r="4964" spans="1:20" s="136" customFormat="1" ht="13.6" x14ac:dyDescent="0.2">
      <c r="A4964" s="136" t="s">
        <v>13468</v>
      </c>
      <c r="B4964" s="147">
        <v>33031</v>
      </c>
      <c r="C4964" s="138" t="s">
        <v>13505</v>
      </c>
      <c r="D4964" s="138" t="s">
        <v>13505</v>
      </c>
      <c r="E4964" s="137" t="s">
        <v>8366</v>
      </c>
      <c r="F4964" s="139"/>
      <c r="G4964" s="136">
        <v>83538300</v>
      </c>
      <c r="H4964" s="136">
        <v>2</v>
      </c>
      <c r="J4964" s="136" t="s">
        <v>8367</v>
      </c>
    </row>
    <row r="4965" spans="1:20" s="136" customFormat="1" ht="13.6" x14ac:dyDescent="0.2">
      <c r="A4965" s="136" t="s">
        <v>13468</v>
      </c>
      <c r="B4965" s="147">
        <v>33032</v>
      </c>
      <c r="C4965" s="138" t="s">
        <v>13506</v>
      </c>
      <c r="D4965" s="138" t="s">
        <v>13506</v>
      </c>
      <c r="E4965" s="137" t="s">
        <v>8366</v>
      </c>
      <c r="F4965" s="139"/>
      <c r="G4965" s="136">
        <v>131056400</v>
      </c>
      <c r="H4965" s="136">
        <v>2</v>
      </c>
      <c r="J4965" s="136" t="s">
        <v>8367</v>
      </c>
    </row>
    <row r="4966" spans="1:20" s="136" customFormat="1" ht="13.6" x14ac:dyDescent="0.2">
      <c r="A4966" s="136" t="s">
        <v>13468</v>
      </c>
      <c r="B4966" s="147">
        <v>33033</v>
      </c>
      <c r="C4966" s="138" t="s">
        <v>13507</v>
      </c>
      <c r="D4966" s="138" t="s">
        <v>13507</v>
      </c>
      <c r="E4966" s="137" t="s">
        <v>8366</v>
      </c>
      <c r="F4966" s="139"/>
      <c r="G4966" s="136">
        <v>315925600</v>
      </c>
      <c r="H4966" s="136">
        <v>2</v>
      </c>
      <c r="J4966" s="136" t="s">
        <v>8367</v>
      </c>
    </row>
    <row r="4967" spans="1:20" s="136" customFormat="1" ht="13.6" x14ac:dyDescent="0.2">
      <c r="A4967" s="136" t="s">
        <v>13468</v>
      </c>
      <c r="B4967" s="147">
        <v>33034</v>
      </c>
      <c r="C4967" s="138" t="s">
        <v>13508</v>
      </c>
      <c r="D4967" s="138" t="s">
        <v>13508</v>
      </c>
      <c r="E4967" s="137" t="s">
        <v>8366</v>
      </c>
      <c r="F4967" s="139"/>
      <c r="G4967" s="136">
        <v>353516979.99999994</v>
      </c>
      <c r="H4967" s="136">
        <v>3</v>
      </c>
      <c r="J4967" s="136" t="s">
        <v>8456</v>
      </c>
    </row>
    <row r="4968" spans="1:20" s="136" customFormat="1" ht="13.6" x14ac:dyDescent="0.2">
      <c r="A4968" s="136" t="s">
        <v>13468</v>
      </c>
      <c r="B4968" s="147">
        <v>33035</v>
      </c>
      <c r="C4968" s="138" t="s">
        <v>13509</v>
      </c>
      <c r="D4968" s="138" t="s">
        <v>13509</v>
      </c>
      <c r="E4968" s="137" t="s">
        <v>8366</v>
      </c>
      <c r="F4968" s="139"/>
      <c r="G4968" s="136">
        <v>106690355.99999999</v>
      </c>
      <c r="H4968" s="136">
        <v>3</v>
      </c>
      <c r="J4968" s="136" t="s">
        <v>8367</v>
      </c>
      <c r="R4968" s="136" t="s">
        <v>13499</v>
      </c>
      <c r="S4968" s="136" t="s">
        <v>8367</v>
      </c>
      <c r="T4968" s="136" t="s">
        <v>13500</v>
      </c>
    </row>
    <row r="4969" spans="1:20" s="136" customFormat="1" ht="13.6" x14ac:dyDescent="0.2">
      <c r="A4969" s="136" t="s">
        <v>13468</v>
      </c>
      <c r="B4969" s="147">
        <v>33036</v>
      </c>
      <c r="C4969" s="138" t="s">
        <v>13510</v>
      </c>
      <c r="D4969" s="138" t="s">
        <v>13510</v>
      </c>
      <c r="E4969" s="137" t="s">
        <v>8366</v>
      </c>
      <c r="F4969" s="139"/>
      <c r="G4969" s="136">
        <v>262934199.99999997</v>
      </c>
      <c r="H4969" s="136">
        <v>3</v>
      </c>
      <c r="J4969" s="136" t="s">
        <v>8456</v>
      </c>
    </row>
    <row r="4970" spans="1:20" s="136" customFormat="1" ht="13.6" x14ac:dyDescent="0.2">
      <c r="A4970" s="136" t="s">
        <v>13468</v>
      </c>
      <c r="B4970" s="147">
        <v>33037</v>
      </c>
      <c r="C4970" s="138" t="s">
        <v>10945</v>
      </c>
      <c r="D4970" s="138" t="s">
        <v>10945</v>
      </c>
      <c r="E4970" s="137" t="s">
        <v>8366</v>
      </c>
      <c r="F4970" s="139"/>
      <c r="G4970" s="136">
        <v>146037500</v>
      </c>
      <c r="H4970" s="136">
        <v>2</v>
      </c>
      <c r="J4970" s="136" t="s">
        <v>8367</v>
      </c>
    </row>
    <row r="4971" spans="1:20" s="136" customFormat="1" ht="13.6" x14ac:dyDescent="0.2">
      <c r="A4971" s="136" t="s">
        <v>13468</v>
      </c>
      <c r="B4971" s="147">
        <v>33038</v>
      </c>
      <c r="C4971" s="138" t="s">
        <v>13511</v>
      </c>
      <c r="D4971" s="138" t="s">
        <v>13511</v>
      </c>
      <c r="E4971" s="137" t="s">
        <v>8366</v>
      </c>
      <c r="F4971" s="139"/>
      <c r="G4971" s="136">
        <v>50054204</v>
      </c>
      <c r="H4971" s="136">
        <v>3</v>
      </c>
      <c r="J4971" s="136" t="s">
        <v>8367</v>
      </c>
      <c r="R4971" s="136" t="s">
        <v>13499</v>
      </c>
      <c r="S4971" s="136" t="s">
        <v>8367</v>
      </c>
      <c r="T4971" s="136" t="s">
        <v>13500</v>
      </c>
    </row>
    <row r="4972" spans="1:20" s="136" customFormat="1" ht="13.6" x14ac:dyDescent="0.2">
      <c r="A4972" s="136" t="s">
        <v>13468</v>
      </c>
      <c r="B4972" s="147">
        <v>33039</v>
      </c>
      <c r="C4972" s="138" t="s">
        <v>13512</v>
      </c>
      <c r="D4972" s="138" t="s">
        <v>13512</v>
      </c>
      <c r="E4972" s="137" t="s">
        <v>8366</v>
      </c>
      <c r="F4972" s="139"/>
      <c r="G4972" s="136">
        <v>8094177</v>
      </c>
      <c r="H4972" s="136">
        <v>3</v>
      </c>
      <c r="J4972" s="136" t="s">
        <v>8456</v>
      </c>
    </row>
    <row r="4973" spans="1:20" s="136" customFormat="1" ht="13.6" x14ac:dyDescent="0.2">
      <c r="A4973" s="136" t="s">
        <v>13468</v>
      </c>
      <c r="B4973" s="147">
        <v>33040</v>
      </c>
      <c r="C4973" s="138" t="s">
        <v>13513</v>
      </c>
      <c r="D4973" s="138" t="s">
        <v>13513</v>
      </c>
      <c r="E4973" s="137" t="s">
        <v>8366</v>
      </c>
      <c r="F4973" s="139"/>
      <c r="G4973" s="136">
        <v>95809599.999999985</v>
      </c>
      <c r="H4973" s="136">
        <v>3</v>
      </c>
      <c r="J4973" s="136" t="s">
        <v>8367</v>
      </c>
    </row>
    <row r="4974" spans="1:20" s="136" customFormat="1" ht="13.6" x14ac:dyDescent="0.2">
      <c r="A4974" s="136" t="s">
        <v>13468</v>
      </c>
      <c r="B4974" s="147">
        <v>33041</v>
      </c>
      <c r="C4974" s="138" t="s">
        <v>13514</v>
      </c>
      <c r="D4974" s="138" t="s">
        <v>13514</v>
      </c>
      <c r="E4974" s="137" t="s">
        <v>8366</v>
      </c>
      <c r="F4974" s="139"/>
      <c r="G4974" s="136">
        <v>63114964</v>
      </c>
      <c r="H4974" s="136">
        <v>2</v>
      </c>
      <c r="J4974" s="136" t="s">
        <v>8456</v>
      </c>
    </row>
    <row r="4975" spans="1:20" s="136" customFormat="1" ht="13.6" x14ac:dyDescent="0.2">
      <c r="A4975" s="136" t="s">
        <v>13468</v>
      </c>
      <c r="B4975" s="147">
        <v>33042</v>
      </c>
      <c r="C4975" s="138" t="s">
        <v>13515</v>
      </c>
      <c r="D4975" s="138" t="s">
        <v>13515</v>
      </c>
      <c r="E4975" s="137" t="s">
        <v>8366</v>
      </c>
      <c r="F4975" s="139"/>
      <c r="G4975" s="136">
        <v>5658149</v>
      </c>
      <c r="H4975" s="136">
        <v>2</v>
      </c>
      <c r="J4975" s="136" t="s">
        <v>8367</v>
      </c>
      <c r="R4975" s="136" t="s">
        <v>13499</v>
      </c>
      <c r="S4975" s="136" t="s">
        <v>8367</v>
      </c>
      <c r="T4975" s="136" t="s">
        <v>13500</v>
      </c>
    </row>
    <row r="4976" spans="1:20" s="136" customFormat="1" ht="13.6" x14ac:dyDescent="0.2">
      <c r="A4976" s="136" t="s">
        <v>13468</v>
      </c>
      <c r="B4976" s="147">
        <v>33043</v>
      </c>
      <c r="C4976" s="138" t="s">
        <v>13516</v>
      </c>
      <c r="D4976" s="138" t="s">
        <v>13516</v>
      </c>
      <c r="E4976" s="137" t="s">
        <v>8366</v>
      </c>
      <c r="F4976" s="139"/>
      <c r="G4976" s="136">
        <v>74875500</v>
      </c>
      <c r="H4976" s="136">
        <v>3</v>
      </c>
      <c r="J4976" s="136" t="s">
        <v>8367</v>
      </c>
    </row>
    <row r="4977" spans="1:20" s="136" customFormat="1" ht="13.6" x14ac:dyDescent="0.2">
      <c r="A4977" s="136" t="s">
        <v>13468</v>
      </c>
      <c r="B4977" s="147">
        <v>33044</v>
      </c>
      <c r="C4977" s="138" t="s">
        <v>13500</v>
      </c>
      <c r="D4977" s="138" t="s">
        <v>13500</v>
      </c>
      <c r="E4977" s="137" t="s">
        <v>8366</v>
      </c>
      <c r="F4977" s="139"/>
      <c r="G4977" s="136">
        <v>186651726.00000003</v>
      </c>
      <c r="H4977" s="136">
        <v>1</v>
      </c>
      <c r="J4977" s="136" t="s">
        <v>8367</v>
      </c>
      <c r="L4977" s="136" t="s">
        <v>13517</v>
      </c>
      <c r="M4977" s="136" t="s">
        <v>8367</v>
      </c>
      <c r="N4977" s="136" t="s">
        <v>13500</v>
      </c>
      <c r="R4977" s="136" t="s">
        <v>13499</v>
      </c>
      <c r="S4977" s="136" t="s">
        <v>8367</v>
      </c>
      <c r="T4977" s="136" t="s">
        <v>13500</v>
      </c>
    </row>
    <row r="4978" spans="1:20" s="136" customFormat="1" ht="13.6" x14ac:dyDescent="0.2">
      <c r="A4978" s="136" t="s">
        <v>13468</v>
      </c>
      <c r="B4978" s="147">
        <v>33045</v>
      </c>
      <c r="C4978" s="138" t="s">
        <v>13518</v>
      </c>
      <c r="D4978" s="138" t="s">
        <v>13518</v>
      </c>
      <c r="E4978" s="137" t="s">
        <v>8366</v>
      </c>
      <c r="F4978" s="139"/>
      <c r="G4978" s="136">
        <v>126243799.99999999</v>
      </c>
      <c r="H4978" s="136">
        <v>3</v>
      </c>
      <c r="J4978" s="136" t="s">
        <v>8367</v>
      </c>
    </row>
    <row r="4979" spans="1:20" s="136" customFormat="1" ht="13.6" x14ac:dyDescent="0.2">
      <c r="A4979" s="136" t="s">
        <v>13468</v>
      </c>
      <c r="B4979" s="147">
        <v>33046</v>
      </c>
      <c r="C4979" s="138" t="s">
        <v>13519</v>
      </c>
      <c r="D4979" s="138" t="s">
        <v>13519</v>
      </c>
      <c r="E4979" s="137" t="s">
        <v>8366</v>
      </c>
      <c r="F4979" s="139"/>
      <c r="G4979" s="136">
        <v>92190867</v>
      </c>
      <c r="H4979" s="136">
        <v>3</v>
      </c>
      <c r="J4979" s="136" t="s">
        <v>8456</v>
      </c>
    </row>
    <row r="4980" spans="1:20" s="136" customFormat="1" ht="13.6" x14ac:dyDescent="0.2">
      <c r="A4980" s="136" t="s">
        <v>13468</v>
      </c>
      <c r="B4980" s="147">
        <v>33047</v>
      </c>
      <c r="C4980" s="138" t="s">
        <v>13520</v>
      </c>
      <c r="D4980" s="138" t="s">
        <v>13520</v>
      </c>
      <c r="E4980" s="137" t="s">
        <v>8366</v>
      </c>
      <c r="F4980" s="139"/>
      <c r="G4980" s="136">
        <v>83867700</v>
      </c>
      <c r="H4980" s="136">
        <v>3</v>
      </c>
      <c r="J4980" s="136" t="s">
        <v>8456</v>
      </c>
    </row>
    <row r="4981" spans="1:20" s="136" customFormat="1" ht="13.6" x14ac:dyDescent="0.2">
      <c r="A4981" s="136" t="s">
        <v>13468</v>
      </c>
      <c r="B4981" s="147">
        <v>33048</v>
      </c>
      <c r="C4981" s="138" t="s">
        <v>13521</v>
      </c>
      <c r="D4981" s="138" t="s">
        <v>13521</v>
      </c>
      <c r="E4981" s="137" t="s">
        <v>8366</v>
      </c>
      <c r="F4981" s="139"/>
      <c r="G4981" s="136">
        <v>38977600</v>
      </c>
      <c r="H4981" s="136">
        <v>3</v>
      </c>
      <c r="J4981" s="136" t="s">
        <v>8367</v>
      </c>
    </row>
    <row r="4982" spans="1:20" s="136" customFormat="1" ht="13.6" x14ac:dyDescent="0.2">
      <c r="A4982" s="136" t="s">
        <v>13468</v>
      </c>
      <c r="B4982" s="147">
        <v>33049</v>
      </c>
      <c r="C4982" s="138" t="s">
        <v>13522</v>
      </c>
      <c r="D4982" s="138" t="s">
        <v>13522</v>
      </c>
      <c r="E4982" s="137" t="s">
        <v>8366</v>
      </c>
      <c r="F4982" s="139"/>
      <c r="G4982" s="136">
        <v>283772500</v>
      </c>
      <c r="H4982" s="136">
        <v>3</v>
      </c>
      <c r="J4982" s="136" t="s">
        <v>8367</v>
      </c>
    </row>
    <row r="4983" spans="1:20" s="136" customFormat="1" ht="13.6" x14ac:dyDescent="0.2">
      <c r="A4983" s="136" t="s">
        <v>13468</v>
      </c>
      <c r="B4983" s="147">
        <v>33050</v>
      </c>
      <c r="C4983" s="138" t="s">
        <v>13523</v>
      </c>
      <c r="D4983" s="138" t="s">
        <v>13523</v>
      </c>
      <c r="E4983" s="137" t="s">
        <v>8366</v>
      </c>
      <c r="F4983" s="139"/>
      <c r="G4983" s="136">
        <v>206358200</v>
      </c>
      <c r="H4983" s="136">
        <v>3</v>
      </c>
      <c r="J4983" s="136" t="s">
        <v>8367</v>
      </c>
    </row>
    <row r="4984" spans="1:20" s="136" customFormat="1" ht="13.6" x14ac:dyDescent="0.2">
      <c r="A4984" s="136" t="s">
        <v>13468</v>
      </c>
      <c r="B4984" s="147">
        <v>33051</v>
      </c>
      <c r="C4984" s="138" t="s">
        <v>13524</v>
      </c>
      <c r="D4984" s="138" t="s">
        <v>13524</v>
      </c>
      <c r="E4984" s="137" t="s">
        <v>8366</v>
      </c>
      <c r="F4984" s="139"/>
      <c r="G4984" s="136">
        <v>102957047</v>
      </c>
      <c r="H4984" s="136">
        <v>2</v>
      </c>
      <c r="J4984" s="136" t="s">
        <v>8456</v>
      </c>
    </row>
    <row r="4985" spans="1:20" s="136" customFormat="1" ht="13.6" x14ac:dyDescent="0.2">
      <c r="A4985" s="136" t="s">
        <v>13468</v>
      </c>
      <c r="B4985" s="147">
        <v>33052</v>
      </c>
      <c r="C4985" s="138" t="s">
        <v>13525</v>
      </c>
      <c r="D4985" s="138" t="s">
        <v>13525</v>
      </c>
      <c r="E4985" s="137" t="s">
        <v>8366</v>
      </c>
      <c r="F4985" s="139"/>
      <c r="G4985" s="136">
        <v>76802730</v>
      </c>
      <c r="H4985" s="136">
        <v>3</v>
      </c>
      <c r="J4985" s="136" t="s">
        <v>8367</v>
      </c>
    </row>
    <row r="4986" spans="1:20" s="136" customFormat="1" ht="13.6" x14ac:dyDescent="0.2">
      <c r="A4986" s="136" t="s">
        <v>13468</v>
      </c>
      <c r="B4986" s="147">
        <v>33053</v>
      </c>
      <c r="C4986" s="138" t="s">
        <v>13526</v>
      </c>
      <c r="D4986" s="138" t="s">
        <v>13526</v>
      </c>
      <c r="E4986" s="137" t="s">
        <v>8366</v>
      </c>
      <c r="F4986" s="139"/>
      <c r="G4986" s="136">
        <v>206254199.99999997</v>
      </c>
      <c r="H4986" s="136">
        <v>3</v>
      </c>
      <c r="J4986" s="136" t="s">
        <v>8367</v>
      </c>
    </row>
    <row r="4987" spans="1:20" s="136" customFormat="1" ht="13.6" x14ac:dyDescent="0.2">
      <c r="A4987" s="136" t="s">
        <v>13468</v>
      </c>
      <c r="B4987" s="147">
        <v>33054</v>
      </c>
      <c r="C4987" s="138" t="s">
        <v>13527</v>
      </c>
      <c r="D4987" s="138" t="s">
        <v>13527</v>
      </c>
      <c r="E4987" s="137" t="s">
        <v>8366</v>
      </c>
      <c r="F4987" s="139"/>
      <c r="G4987" s="136">
        <v>65847924</v>
      </c>
      <c r="H4987" s="136">
        <v>3</v>
      </c>
      <c r="J4987" s="136" t="s">
        <v>8367</v>
      </c>
      <c r="R4987" s="136" t="s">
        <v>13499</v>
      </c>
      <c r="S4987" s="136" t="s">
        <v>8367</v>
      </c>
      <c r="T4987" s="136" t="s">
        <v>13500</v>
      </c>
    </row>
    <row r="4988" spans="1:20" s="136" customFormat="1" ht="13.6" x14ac:dyDescent="0.2">
      <c r="A4988" s="136" t="s">
        <v>13468</v>
      </c>
      <c r="B4988" s="147">
        <v>33055</v>
      </c>
      <c r="C4988" s="138" t="s">
        <v>13528</v>
      </c>
      <c r="D4988" s="138" t="s">
        <v>13528</v>
      </c>
      <c r="E4988" s="137" t="s">
        <v>8366</v>
      </c>
      <c r="F4988" s="139"/>
      <c r="G4988" s="136">
        <v>35658975</v>
      </c>
      <c r="H4988" s="136">
        <v>3</v>
      </c>
      <c r="J4988" s="136" t="s">
        <v>8456</v>
      </c>
    </row>
    <row r="4989" spans="1:20" s="136" customFormat="1" ht="13.6" x14ac:dyDescent="0.2">
      <c r="A4989" s="136" t="s">
        <v>13468</v>
      </c>
      <c r="B4989" s="147">
        <v>33056</v>
      </c>
      <c r="C4989" s="138" t="s">
        <v>13529</v>
      </c>
      <c r="D4989" s="138" t="s">
        <v>13529</v>
      </c>
      <c r="E4989" s="137" t="s">
        <v>8366</v>
      </c>
      <c r="F4989" s="139"/>
      <c r="G4989" s="136">
        <v>84374300</v>
      </c>
      <c r="H4989" s="136">
        <v>3</v>
      </c>
      <c r="J4989" s="136" t="s">
        <v>8456</v>
      </c>
    </row>
    <row r="4990" spans="1:20" s="136" customFormat="1" ht="13.6" x14ac:dyDescent="0.2">
      <c r="A4990" s="136" t="s">
        <v>13468</v>
      </c>
      <c r="B4990" s="147">
        <v>33057</v>
      </c>
      <c r="C4990" s="138" t="s">
        <v>13530</v>
      </c>
      <c r="D4990" s="138" t="s">
        <v>13530</v>
      </c>
      <c r="E4990" s="137" t="s">
        <v>8366</v>
      </c>
      <c r="F4990" s="139"/>
      <c r="G4990" s="136">
        <v>21984008</v>
      </c>
      <c r="H4990" s="136">
        <v>3</v>
      </c>
      <c r="J4990" s="136" t="s">
        <v>8367</v>
      </c>
      <c r="R4990" s="136" t="s">
        <v>13499</v>
      </c>
      <c r="S4990" s="136" t="s">
        <v>8367</v>
      </c>
      <c r="T4990" s="136" t="s">
        <v>13500</v>
      </c>
    </row>
    <row r="4991" spans="1:20" s="136" customFormat="1" ht="13.6" x14ac:dyDescent="0.2">
      <c r="A4991" s="136" t="s">
        <v>13468</v>
      </c>
      <c r="B4991" s="147">
        <v>33058</v>
      </c>
      <c r="C4991" s="138" t="s">
        <v>13531</v>
      </c>
      <c r="D4991" s="138" t="s">
        <v>13531</v>
      </c>
      <c r="E4991" s="137" t="s">
        <v>8366</v>
      </c>
      <c r="F4991" s="139"/>
      <c r="G4991" s="136">
        <v>46485525</v>
      </c>
      <c r="H4991" s="136">
        <v>3</v>
      </c>
      <c r="J4991" s="136" t="s">
        <v>8367</v>
      </c>
      <c r="R4991" s="136" t="s">
        <v>13499</v>
      </c>
      <c r="S4991" s="136" t="s">
        <v>8367</v>
      </c>
      <c r="T4991" s="136" t="s">
        <v>13500</v>
      </c>
    </row>
    <row r="4992" spans="1:20" s="136" customFormat="1" ht="13.6" x14ac:dyDescent="0.2">
      <c r="A4992" s="136" t="s">
        <v>13468</v>
      </c>
      <c r="B4992" s="147">
        <v>33059</v>
      </c>
      <c r="C4992" s="138" t="s">
        <v>13532</v>
      </c>
      <c r="D4992" s="138" t="s">
        <v>13532</v>
      </c>
      <c r="E4992" s="137" t="s">
        <v>8366</v>
      </c>
      <c r="F4992" s="139"/>
      <c r="G4992" s="136">
        <v>227114383.00000003</v>
      </c>
      <c r="H4992" s="136">
        <v>3</v>
      </c>
      <c r="J4992" s="136" t="s">
        <v>8367</v>
      </c>
    </row>
    <row r="4993" spans="1:20" s="136" customFormat="1" ht="13.6" x14ac:dyDescent="0.2">
      <c r="A4993" s="136" t="s">
        <v>13468</v>
      </c>
      <c r="B4993" s="147">
        <v>33060</v>
      </c>
      <c r="C4993" s="138" t="s">
        <v>13533</v>
      </c>
      <c r="D4993" s="138" t="s">
        <v>13533</v>
      </c>
      <c r="E4993" s="137" t="s">
        <v>8366</v>
      </c>
      <c r="F4993" s="139"/>
      <c r="G4993" s="136">
        <v>55048700</v>
      </c>
      <c r="H4993" s="136">
        <v>2</v>
      </c>
      <c r="J4993" s="136" t="s">
        <v>8367</v>
      </c>
    </row>
    <row r="4994" spans="1:20" s="136" customFormat="1" ht="13.6" x14ac:dyDescent="0.2">
      <c r="A4994" s="136" t="s">
        <v>13468</v>
      </c>
      <c r="B4994" s="147">
        <v>33061</v>
      </c>
      <c r="C4994" s="138" t="s">
        <v>13534</v>
      </c>
      <c r="D4994" s="138" t="s">
        <v>13534</v>
      </c>
      <c r="E4994" s="137" t="s">
        <v>8366</v>
      </c>
      <c r="F4994" s="139"/>
      <c r="G4994" s="136">
        <v>67715400</v>
      </c>
      <c r="H4994" s="136">
        <v>3</v>
      </c>
      <c r="J4994" s="136" t="s">
        <v>8367</v>
      </c>
    </row>
    <row r="4995" spans="1:20" s="136" customFormat="1" ht="13.6" x14ac:dyDescent="0.2">
      <c r="A4995" s="136" t="s">
        <v>13468</v>
      </c>
      <c r="B4995" s="147">
        <v>33062</v>
      </c>
      <c r="C4995" s="138" t="s">
        <v>13535</v>
      </c>
      <c r="D4995" s="138" t="s">
        <v>13535</v>
      </c>
      <c r="E4995" s="137" t="s">
        <v>8366</v>
      </c>
      <c r="F4995" s="139"/>
      <c r="G4995" s="136">
        <v>47119300</v>
      </c>
      <c r="H4995" s="136">
        <v>3</v>
      </c>
      <c r="J4995" s="136" t="s">
        <v>8367</v>
      </c>
    </row>
    <row r="4996" spans="1:20" s="136" customFormat="1" ht="13.6" x14ac:dyDescent="0.2">
      <c r="A4996" s="136" t="s">
        <v>13468</v>
      </c>
      <c r="B4996" s="147">
        <v>33063</v>
      </c>
      <c r="C4996" s="138" t="s">
        <v>13536</v>
      </c>
      <c r="D4996" s="138" t="s">
        <v>13536</v>
      </c>
      <c r="E4996" s="137" t="s">
        <v>8366</v>
      </c>
      <c r="F4996" s="139"/>
      <c r="G4996" s="136">
        <v>31411556</v>
      </c>
      <c r="H4996" s="136">
        <v>3</v>
      </c>
      <c r="J4996" s="136" t="s">
        <v>8367</v>
      </c>
    </row>
    <row r="4997" spans="1:20" s="136" customFormat="1" ht="13.6" x14ac:dyDescent="0.2">
      <c r="A4997" s="136" t="s">
        <v>13468</v>
      </c>
      <c r="B4997" s="147">
        <v>33064</v>
      </c>
      <c r="C4997" s="138" t="s">
        <v>13537</v>
      </c>
      <c r="D4997" s="138" t="s">
        <v>13537</v>
      </c>
      <c r="E4997" s="137" t="s">
        <v>8366</v>
      </c>
      <c r="F4997" s="139"/>
      <c r="G4997" s="136">
        <v>22599958</v>
      </c>
      <c r="H4997" s="136">
        <v>3</v>
      </c>
      <c r="J4997" s="136" t="s">
        <v>8367</v>
      </c>
      <c r="R4997" s="136" t="s">
        <v>13499</v>
      </c>
      <c r="S4997" s="136" t="s">
        <v>8367</v>
      </c>
      <c r="T4997" s="136" t="s">
        <v>13500</v>
      </c>
    </row>
    <row r="4998" spans="1:20" s="136" customFormat="1" ht="13.6" x14ac:dyDescent="0.2">
      <c r="A4998" s="136" t="s">
        <v>13468</v>
      </c>
      <c r="B4998" s="147">
        <v>33065</v>
      </c>
      <c r="C4998" s="138" t="s">
        <v>13538</v>
      </c>
      <c r="D4998" s="138" t="s">
        <v>13538</v>
      </c>
      <c r="E4998" s="137" t="s">
        <v>8366</v>
      </c>
      <c r="F4998" s="139"/>
      <c r="G4998" s="136">
        <v>25717701</v>
      </c>
      <c r="H4998" s="136">
        <v>3</v>
      </c>
      <c r="J4998" s="136" t="s">
        <v>8367</v>
      </c>
    </row>
    <row r="4999" spans="1:20" s="136" customFormat="1" ht="13.6" x14ac:dyDescent="0.2">
      <c r="A4999" s="136" t="s">
        <v>13468</v>
      </c>
      <c r="B4999" s="147">
        <v>33066</v>
      </c>
      <c r="C4999" s="138" t="s">
        <v>13539</v>
      </c>
      <c r="D4999" s="138" t="s">
        <v>13539</v>
      </c>
      <c r="E4999" s="137" t="s">
        <v>8366</v>
      </c>
      <c r="F4999" s="139"/>
      <c r="G4999" s="136">
        <v>211232775</v>
      </c>
      <c r="H4999" s="136">
        <v>2</v>
      </c>
      <c r="J4999" s="136" t="s">
        <v>8367</v>
      </c>
      <c r="R4999" s="136" t="s">
        <v>13499</v>
      </c>
      <c r="S4999" s="136" t="s">
        <v>8367</v>
      </c>
      <c r="T4999" s="136" t="s">
        <v>13500</v>
      </c>
    </row>
    <row r="5000" spans="1:20" s="136" customFormat="1" ht="13.6" x14ac:dyDescent="0.2">
      <c r="A5000" s="136" t="s">
        <v>13468</v>
      </c>
      <c r="B5000" s="147">
        <v>33067</v>
      </c>
      <c r="C5000" s="138" t="s">
        <v>13540</v>
      </c>
      <c r="D5000" s="138" t="s">
        <v>13540</v>
      </c>
      <c r="E5000" s="137" t="s">
        <v>8366</v>
      </c>
      <c r="F5000" s="139"/>
      <c r="G5000" s="136">
        <v>69424764</v>
      </c>
      <c r="H5000" s="136">
        <v>3</v>
      </c>
      <c r="J5000" s="136" t="s">
        <v>8367</v>
      </c>
    </row>
    <row r="5001" spans="1:20" s="136" customFormat="1" ht="13.6" x14ac:dyDescent="0.2">
      <c r="A5001" s="136" t="s">
        <v>13468</v>
      </c>
      <c r="B5001" s="147">
        <v>33068</v>
      </c>
      <c r="C5001" s="138" t="s">
        <v>13541</v>
      </c>
      <c r="D5001" s="138" t="s">
        <v>13541</v>
      </c>
      <c r="E5001" s="137" t="s">
        <v>8366</v>
      </c>
      <c r="F5001" s="139"/>
      <c r="G5001" s="136">
        <v>283450100</v>
      </c>
      <c r="H5001" s="136">
        <v>3</v>
      </c>
      <c r="J5001" s="136" t="s">
        <v>8367</v>
      </c>
    </row>
    <row r="5002" spans="1:20" s="136" customFormat="1" ht="13.6" x14ac:dyDescent="0.2">
      <c r="A5002" s="136" t="s">
        <v>13468</v>
      </c>
      <c r="B5002" s="147">
        <v>33069</v>
      </c>
      <c r="C5002" s="138" t="s">
        <v>13542</v>
      </c>
      <c r="D5002" s="138" t="s">
        <v>13542</v>
      </c>
      <c r="E5002" s="137" t="s">
        <v>8366</v>
      </c>
      <c r="F5002" s="139"/>
      <c r="G5002" s="136">
        <v>35344447</v>
      </c>
      <c r="H5002" s="136">
        <v>3</v>
      </c>
      <c r="J5002" s="136" t="s">
        <v>8456</v>
      </c>
      <c r="R5002" s="136" t="s">
        <v>13474</v>
      </c>
      <c r="S5002" s="136" t="s">
        <v>8456</v>
      </c>
      <c r="T5002" s="136" t="s">
        <v>13472</v>
      </c>
    </row>
    <row r="5003" spans="1:20" s="136" customFormat="1" ht="13.6" x14ac:dyDescent="0.2">
      <c r="A5003" s="136" t="s">
        <v>13468</v>
      </c>
      <c r="B5003" s="147">
        <v>33070</v>
      </c>
      <c r="C5003" s="138" t="s">
        <v>13543</v>
      </c>
      <c r="D5003" s="138" t="s">
        <v>13543</v>
      </c>
      <c r="E5003" s="137" t="s">
        <v>8366</v>
      </c>
      <c r="F5003" s="139"/>
      <c r="G5003" s="136">
        <v>65985107</v>
      </c>
      <c r="H5003" s="136">
        <v>3</v>
      </c>
      <c r="J5003" s="136" t="s">
        <v>8456</v>
      </c>
    </row>
    <row r="5004" spans="1:20" s="136" customFormat="1" ht="13.6" x14ac:dyDescent="0.2">
      <c r="A5004" s="136" t="s">
        <v>13468</v>
      </c>
      <c r="B5004" s="147">
        <v>33071</v>
      </c>
      <c r="C5004" s="138" t="s">
        <v>13544</v>
      </c>
      <c r="D5004" s="138" t="s">
        <v>13544</v>
      </c>
      <c r="E5004" s="137" t="s">
        <v>8366</v>
      </c>
      <c r="F5004" s="139"/>
      <c r="G5004" s="136">
        <v>82161666</v>
      </c>
      <c r="H5004" s="136">
        <v>3</v>
      </c>
      <c r="J5004" s="136" t="s">
        <v>8367</v>
      </c>
    </row>
    <row r="5005" spans="1:20" s="136" customFormat="1" ht="13.6" x14ac:dyDescent="0.2">
      <c r="A5005" s="136" t="s">
        <v>13468</v>
      </c>
      <c r="B5005" s="147">
        <v>33072</v>
      </c>
      <c r="C5005" s="138" t="s">
        <v>13545</v>
      </c>
      <c r="D5005" s="138" t="s">
        <v>13545</v>
      </c>
      <c r="E5005" s="137" t="s">
        <v>8366</v>
      </c>
      <c r="F5005" s="139"/>
      <c r="G5005" s="136">
        <v>176314700</v>
      </c>
      <c r="H5005" s="136">
        <v>3</v>
      </c>
      <c r="J5005" s="136" t="s">
        <v>8367</v>
      </c>
    </row>
    <row r="5006" spans="1:20" s="136" customFormat="1" ht="13.6" x14ac:dyDescent="0.2">
      <c r="A5006" s="136" t="s">
        <v>13468</v>
      </c>
      <c r="B5006" s="147">
        <v>33073</v>
      </c>
      <c r="C5006" s="138" t="s">
        <v>13546</v>
      </c>
      <c r="D5006" s="138" t="s">
        <v>13546</v>
      </c>
      <c r="E5006" s="137" t="s">
        <v>8366</v>
      </c>
      <c r="F5006" s="139"/>
      <c r="G5006" s="136">
        <v>540826285</v>
      </c>
      <c r="H5006" s="136">
        <v>3</v>
      </c>
      <c r="J5006" s="136" t="s">
        <v>8367</v>
      </c>
    </row>
    <row r="5007" spans="1:20" s="136" customFormat="1" ht="13.6" x14ac:dyDescent="0.2">
      <c r="A5007" s="136" t="s">
        <v>13468</v>
      </c>
      <c r="B5007" s="147">
        <v>33074</v>
      </c>
      <c r="C5007" s="138" t="s">
        <v>13547</v>
      </c>
      <c r="D5007" s="138" t="s">
        <v>13547</v>
      </c>
      <c r="E5007" s="137" t="s">
        <v>8366</v>
      </c>
      <c r="F5007" s="139"/>
      <c r="G5007" s="136">
        <v>82762667</v>
      </c>
      <c r="H5007" s="136">
        <v>3</v>
      </c>
      <c r="J5007" s="136" t="s">
        <v>8367</v>
      </c>
    </row>
    <row r="5008" spans="1:20" s="136" customFormat="1" ht="13.6" x14ac:dyDescent="0.2">
      <c r="A5008" s="136" t="s">
        <v>13468</v>
      </c>
      <c r="B5008" s="147">
        <v>33075</v>
      </c>
      <c r="C5008" s="138" t="s">
        <v>13548</v>
      </c>
      <c r="D5008" s="138" t="s">
        <v>13548</v>
      </c>
      <c r="E5008" s="137" t="s">
        <v>8366</v>
      </c>
      <c r="F5008" s="139"/>
      <c r="G5008" s="136">
        <v>72986400</v>
      </c>
      <c r="H5008" s="136">
        <v>3</v>
      </c>
      <c r="J5008" s="136" t="s">
        <v>8367</v>
      </c>
    </row>
    <row r="5009" spans="1:20" s="136" customFormat="1" ht="13.6" x14ac:dyDescent="0.2">
      <c r="A5009" s="136" t="s">
        <v>13468</v>
      </c>
      <c r="B5009" s="147">
        <v>33076</v>
      </c>
      <c r="C5009" s="138" t="s">
        <v>13549</v>
      </c>
      <c r="D5009" s="138" t="s">
        <v>13549</v>
      </c>
      <c r="E5009" s="137" t="s">
        <v>8366</v>
      </c>
      <c r="F5009" s="139"/>
      <c r="G5009" s="136">
        <v>276227085</v>
      </c>
      <c r="H5009" s="136">
        <v>3</v>
      </c>
      <c r="J5009" s="136" t="s">
        <v>8456</v>
      </c>
      <c r="R5009" s="136" t="s">
        <v>13485</v>
      </c>
      <c r="S5009" s="136" t="s">
        <v>8367</v>
      </c>
      <c r="T5009" s="136" t="s">
        <v>13486</v>
      </c>
    </row>
    <row r="5010" spans="1:20" s="136" customFormat="1" ht="13.6" x14ac:dyDescent="0.2">
      <c r="A5010" s="136" t="s">
        <v>13468</v>
      </c>
      <c r="B5010" s="147">
        <v>33077</v>
      </c>
      <c r="C5010" s="138" t="s">
        <v>13550</v>
      </c>
      <c r="D5010" s="138" t="s">
        <v>13550</v>
      </c>
      <c r="E5010" s="137" t="s">
        <v>8366</v>
      </c>
      <c r="F5010" s="139"/>
      <c r="G5010" s="136">
        <v>132457490</v>
      </c>
      <c r="H5010" s="136">
        <v>3</v>
      </c>
      <c r="J5010" s="136" t="s">
        <v>8367</v>
      </c>
    </row>
    <row r="5011" spans="1:20" s="136" customFormat="1" ht="13.6" x14ac:dyDescent="0.2">
      <c r="A5011" s="136" t="s">
        <v>13468</v>
      </c>
      <c r="B5011" s="147">
        <v>33078</v>
      </c>
      <c r="C5011" s="138" t="s">
        <v>13551</v>
      </c>
      <c r="D5011" s="138" t="s">
        <v>13551</v>
      </c>
      <c r="E5011" s="137" t="s">
        <v>8366</v>
      </c>
      <c r="F5011" s="139"/>
      <c r="G5011" s="136">
        <v>31631444</v>
      </c>
      <c r="H5011" s="136">
        <v>3</v>
      </c>
      <c r="J5011" s="136" t="s">
        <v>8367</v>
      </c>
    </row>
    <row r="5012" spans="1:20" s="136" customFormat="1" ht="13.6" x14ac:dyDescent="0.2">
      <c r="A5012" s="136" t="s">
        <v>13552</v>
      </c>
      <c r="B5012" s="147">
        <v>34001</v>
      </c>
      <c r="C5012" s="138" t="s">
        <v>13553</v>
      </c>
      <c r="D5012" s="138" t="s">
        <v>13553</v>
      </c>
      <c r="E5012" s="137" t="s">
        <v>8366</v>
      </c>
      <c r="F5012" s="139"/>
      <c r="G5012" s="136">
        <v>11394699</v>
      </c>
      <c r="H5012" s="136">
        <v>3</v>
      </c>
      <c r="J5012" s="136" t="s">
        <v>8367</v>
      </c>
    </row>
    <row r="5013" spans="1:20" s="136" customFormat="1" ht="13.6" x14ac:dyDescent="0.2">
      <c r="A5013" s="136" t="s">
        <v>13552</v>
      </c>
      <c r="B5013" s="147">
        <v>34003</v>
      </c>
      <c r="C5013" s="138" t="s">
        <v>13554</v>
      </c>
      <c r="D5013" s="138" t="s">
        <v>13554</v>
      </c>
      <c r="E5013" s="137" t="s">
        <v>8366</v>
      </c>
      <c r="F5013" s="139"/>
      <c r="G5013" s="136">
        <v>27159053</v>
      </c>
      <c r="H5013" s="136">
        <v>3</v>
      </c>
      <c r="J5013" s="136" t="s">
        <v>8367</v>
      </c>
    </row>
    <row r="5014" spans="1:20" s="136" customFormat="1" ht="13.6" x14ac:dyDescent="0.2">
      <c r="A5014" s="136" t="s">
        <v>13552</v>
      </c>
      <c r="B5014" s="147">
        <v>34004</v>
      </c>
      <c r="C5014" s="138" t="s">
        <v>13555</v>
      </c>
      <c r="D5014" s="138" t="s">
        <v>13555</v>
      </c>
      <c r="E5014" s="137" t="s">
        <v>8366</v>
      </c>
      <c r="F5014" s="139"/>
      <c r="G5014" s="136">
        <v>235338500</v>
      </c>
      <c r="H5014" s="136">
        <v>2</v>
      </c>
      <c r="J5014" s="136" t="s">
        <v>8367</v>
      </c>
    </row>
    <row r="5015" spans="1:20" s="136" customFormat="1" ht="13.6" x14ac:dyDescent="0.2">
      <c r="A5015" s="136" t="s">
        <v>13552</v>
      </c>
      <c r="B5015" s="147">
        <v>34005</v>
      </c>
      <c r="C5015" s="138" t="s">
        <v>13556</v>
      </c>
      <c r="D5015" s="138" t="s">
        <v>13556</v>
      </c>
      <c r="E5015" s="137" t="s">
        <v>8366</v>
      </c>
      <c r="F5015" s="139"/>
      <c r="G5015" s="136">
        <v>57914285</v>
      </c>
      <c r="H5015" s="136">
        <v>3</v>
      </c>
      <c r="J5015" s="136" t="s">
        <v>8367</v>
      </c>
    </row>
    <row r="5016" spans="1:20" s="136" customFormat="1" ht="13.6" x14ac:dyDescent="0.2">
      <c r="A5016" s="136" t="s">
        <v>13552</v>
      </c>
      <c r="B5016" s="147">
        <v>34006</v>
      </c>
      <c r="C5016" s="138" t="s">
        <v>13557</v>
      </c>
      <c r="D5016" s="138" t="s">
        <v>13557</v>
      </c>
      <c r="E5016" s="137" t="s">
        <v>8366</v>
      </c>
      <c r="F5016" s="139"/>
      <c r="G5016" s="136">
        <v>35207786</v>
      </c>
      <c r="H5016" s="136">
        <v>3</v>
      </c>
      <c r="J5016" s="136" t="s">
        <v>8367</v>
      </c>
    </row>
    <row r="5017" spans="1:20" s="136" customFormat="1" ht="13.6" x14ac:dyDescent="0.2">
      <c r="A5017" s="136" t="s">
        <v>13552</v>
      </c>
      <c r="B5017" s="147">
        <v>34009</v>
      </c>
      <c r="C5017" s="138" t="s">
        <v>13558</v>
      </c>
      <c r="D5017" s="138" t="s">
        <v>13558</v>
      </c>
      <c r="E5017" s="137" t="s">
        <v>8366</v>
      </c>
      <c r="F5017" s="139"/>
      <c r="G5017" s="136">
        <v>10173339</v>
      </c>
      <c r="H5017" s="136">
        <v>3</v>
      </c>
      <c r="J5017" s="136" t="s">
        <v>8367</v>
      </c>
    </row>
    <row r="5018" spans="1:20" s="136" customFormat="1" ht="13.6" x14ac:dyDescent="0.2">
      <c r="A5018" s="136" t="s">
        <v>13552</v>
      </c>
      <c r="B5018" s="147">
        <v>34010</v>
      </c>
      <c r="C5018" s="138" t="s">
        <v>13559</v>
      </c>
      <c r="D5018" s="138" t="s">
        <v>13559</v>
      </c>
      <c r="E5018" s="137" t="s">
        <v>8366</v>
      </c>
      <c r="F5018" s="139"/>
      <c r="G5018" s="136">
        <v>133166507</v>
      </c>
      <c r="H5018" s="136">
        <v>3</v>
      </c>
      <c r="J5018" s="136" t="s">
        <v>8367</v>
      </c>
    </row>
    <row r="5019" spans="1:20" s="136" customFormat="1" ht="13.6" x14ac:dyDescent="0.2">
      <c r="A5019" s="136" t="s">
        <v>13552</v>
      </c>
      <c r="B5019" s="147">
        <v>34011</v>
      </c>
      <c r="C5019" s="138" t="s">
        <v>13560</v>
      </c>
      <c r="D5019" s="138" t="s">
        <v>13560</v>
      </c>
      <c r="E5019" s="137" t="s">
        <v>8366</v>
      </c>
      <c r="F5019" s="139"/>
      <c r="G5019" s="136">
        <v>78855509</v>
      </c>
      <c r="H5019" s="136">
        <v>3</v>
      </c>
      <c r="J5019" s="136" t="s">
        <v>8367</v>
      </c>
    </row>
    <row r="5020" spans="1:20" s="136" customFormat="1" ht="13.6" x14ac:dyDescent="0.2">
      <c r="A5020" s="136" t="s">
        <v>13552</v>
      </c>
      <c r="B5020" s="147">
        <v>34012</v>
      </c>
      <c r="C5020" s="138" t="s">
        <v>13561</v>
      </c>
      <c r="D5020" s="138" t="s">
        <v>13561</v>
      </c>
      <c r="E5020" s="137" t="s">
        <v>8366</v>
      </c>
      <c r="F5020" s="139"/>
      <c r="G5020" s="136">
        <v>62833592</v>
      </c>
      <c r="H5020" s="136">
        <v>3</v>
      </c>
      <c r="J5020" s="136" t="s">
        <v>8367</v>
      </c>
    </row>
    <row r="5021" spans="1:20" s="136" customFormat="1" ht="13.6" x14ac:dyDescent="0.2">
      <c r="A5021" s="136" t="s">
        <v>13552</v>
      </c>
      <c r="B5021" s="147">
        <v>34015</v>
      </c>
      <c r="C5021" s="138" t="s">
        <v>13562</v>
      </c>
      <c r="D5021" s="138" t="s">
        <v>13562</v>
      </c>
      <c r="E5021" s="137" t="s">
        <v>8366</v>
      </c>
      <c r="F5021" s="139"/>
      <c r="G5021" s="136">
        <v>19434819</v>
      </c>
      <c r="H5021" s="136">
        <v>3</v>
      </c>
      <c r="J5021" s="136" t="s">
        <v>8367</v>
      </c>
    </row>
    <row r="5022" spans="1:20" s="136" customFormat="1" ht="13.6" x14ac:dyDescent="0.2">
      <c r="A5022" s="136" t="s">
        <v>13552</v>
      </c>
      <c r="B5022" s="147">
        <v>34017</v>
      </c>
      <c r="C5022" s="138" t="s">
        <v>13563</v>
      </c>
      <c r="D5022" s="138" t="s">
        <v>13563</v>
      </c>
      <c r="E5022" s="137" t="s">
        <v>8366</v>
      </c>
      <c r="F5022" s="139"/>
      <c r="G5022" s="136">
        <v>122953075.00000001</v>
      </c>
      <c r="H5022" s="136">
        <v>3</v>
      </c>
      <c r="J5022" s="136" t="s">
        <v>8367</v>
      </c>
    </row>
    <row r="5023" spans="1:20" s="136" customFormat="1" ht="13.6" x14ac:dyDescent="0.2">
      <c r="A5023" s="136" t="s">
        <v>13552</v>
      </c>
      <c r="B5023" s="147">
        <v>34018</v>
      </c>
      <c r="C5023" s="138" t="s">
        <v>13564</v>
      </c>
      <c r="D5023" s="138" t="s">
        <v>13564</v>
      </c>
      <c r="E5023" s="137" t="s">
        <v>8366</v>
      </c>
      <c r="F5023" s="139"/>
      <c r="G5023" s="136">
        <v>34583590</v>
      </c>
      <c r="H5023" s="136">
        <v>3</v>
      </c>
      <c r="J5023" s="136" t="s">
        <v>8367</v>
      </c>
    </row>
    <row r="5024" spans="1:20" s="136" customFormat="1" ht="13.6" x14ac:dyDescent="0.2">
      <c r="A5024" s="136" t="s">
        <v>13552</v>
      </c>
      <c r="B5024" s="147">
        <v>34019</v>
      </c>
      <c r="C5024" s="138" t="s">
        <v>13565</v>
      </c>
      <c r="D5024" s="138" t="s">
        <v>13565</v>
      </c>
      <c r="E5024" s="137" t="s">
        <v>8366</v>
      </c>
      <c r="F5024" s="139"/>
      <c r="G5024" s="136">
        <v>30528671</v>
      </c>
      <c r="H5024" s="136">
        <v>3</v>
      </c>
      <c r="J5024" s="136" t="s">
        <v>8367</v>
      </c>
    </row>
    <row r="5025" spans="1:20" s="136" customFormat="1" ht="13.6" x14ac:dyDescent="0.2">
      <c r="A5025" s="136" t="s">
        <v>13552</v>
      </c>
      <c r="B5025" s="147">
        <v>34020</v>
      </c>
      <c r="C5025" s="138" t="s">
        <v>13566</v>
      </c>
      <c r="D5025" s="138" t="s">
        <v>13566</v>
      </c>
      <c r="E5025" s="137" t="s">
        <v>8366</v>
      </c>
      <c r="F5025" s="139"/>
      <c r="G5025" s="136">
        <v>19751450</v>
      </c>
      <c r="H5025" s="136">
        <v>3</v>
      </c>
      <c r="J5025" s="136" t="s">
        <v>8367</v>
      </c>
    </row>
    <row r="5026" spans="1:20" s="136" customFormat="1" ht="13.6" x14ac:dyDescent="0.2">
      <c r="A5026" s="136" t="s">
        <v>13552</v>
      </c>
      <c r="B5026" s="147">
        <v>34022</v>
      </c>
      <c r="C5026" s="138" t="s">
        <v>13567</v>
      </c>
      <c r="D5026" s="138" t="s">
        <v>13567</v>
      </c>
      <c r="E5026" s="137" t="s">
        <v>8366</v>
      </c>
      <c r="F5026" s="139"/>
      <c r="G5026" s="136">
        <v>158847219</v>
      </c>
      <c r="H5026" s="136">
        <v>3</v>
      </c>
      <c r="J5026" s="136" t="s">
        <v>8367</v>
      </c>
    </row>
    <row r="5027" spans="1:20" s="136" customFormat="1" ht="13.6" x14ac:dyDescent="0.2">
      <c r="A5027" s="136" t="s">
        <v>13552</v>
      </c>
      <c r="B5027" s="147">
        <v>34023</v>
      </c>
      <c r="C5027" s="138" t="s">
        <v>13568</v>
      </c>
      <c r="D5027" s="138" t="s">
        <v>13568</v>
      </c>
      <c r="E5027" s="137" t="s">
        <v>8366</v>
      </c>
      <c r="F5027" s="139"/>
      <c r="G5027" s="136">
        <v>14250465.999999998</v>
      </c>
      <c r="H5027" s="136">
        <v>2</v>
      </c>
      <c r="J5027" s="136" t="s">
        <v>8367</v>
      </c>
      <c r="R5027" s="136" t="s">
        <v>13569</v>
      </c>
      <c r="S5027" s="136" t="s">
        <v>8456</v>
      </c>
      <c r="T5027" s="138" t="s">
        <v>13570</v>
      </c>
    </row>
    <row r="5028" spans="1:20" s="136" customFormat="1" ht="13.6" x14ac:dyDescent="0.2">
      <c r="A5028" s="136" t="s">
        <v>13552</v>
      </c>
      <c r="B5028" s="147">
        <v>34024</v>
      </c>
      <c r="C5028" s="138" t="s">
        <v>13571</v>
      </c>
      <c r="D5028" s="138" t="s">
        <v>13571</v>
      </c>
      <c r="E5028" s="137" t="s">
        <v>8366</v>
      </c>
      <c r="F5028" s="139"/>
      <c r="G5028" s="136">
        <v>22110342</v>
      </c>
      <c r="H5028" s="136">
        <v>3</v>
      </c>
      <c r="J5028" s="136" t="s">
        <v>8367</v>
      </c>
    </row>
    <row r="5029" spans="1:20" s="136" customFormat="1" ht="13.6" x14ac:dyDescent="0.2">
      <c r="A5029" s="136" t="s">
        <v>13552</v>
      </c>
      <c r="B5029" s="147">
        <v>34025</v>
      </c>
      <c r="C5029" s="138" t="s">
        <v>13572</v>
      </c>
      <c r="D5029" s="138" t="s">
        <v>13572</v>
      </c>
      <c r="E5029" s="137" t="s">
        <v>8366</v>
      </c>
      <c r="F5029" s="139"/>
      <c r="G5029" s="136">
        <v>14537745</v>
      </c>
      <c r="H5029" s="136">
        <v>3</v>
      </c>
      <c r="J5029" s="136" t="s">
        <v>8367</v>
      </c>
    </row>
    <row r="5030" spans="1:20" s="136" customFormat="1" ht="13.6" x14ac:dyDescent="0.2">
      <c r="A5030" s="136" t="s">
        <v>13552</v>
      </c>
      <c r="B5030" s="147">
        <v>34027</v>
      </c>
      <c r="C5030" s="138" t="s">
        <v>13573</v>
      </c>
      <c r="D5030" s="138" t="s">
        <v>13573</v>
      </c>
      <c r="E5030" s="137" t="s">
        <v>8366</v>
      </c>
      <c r="F5030" s="139"/>
      <c r="G5030" s="136">
        <v>53295938</v>
      </c>
      <c r="H5030" s="136">
        <v>3</v>
      </c>
      <c r="J5030" s="136" t="s">
        <v>8367</v>
      </c>
    </row>
    <row r="5031" spans="1:20" s="136" customFormat="1" ht="13.6" x14ac:dyDescent="0.2">
      <c r="A5031" s="136" t="s">
        <v>13552</v>
      </c>
      <c r="B5031" s="147">
        <v>34028</v>
      </c>
      <c r="C5031" s="138" t="s">
        <v>13574</v>
      </c>
      <c r="D5031" s="138" t="s">
        <v>13574</v>
      </c>
      <c r="E5031" s="137" t="s">
        <v>8366</v>
      </c>
      <c r="F5031" s="139"/>
      <c r="G5031" s="136">
        <v>18564081</v>
      </c>
      <c r="H5031" s="136">
        <v>3</v>
      </c>
      <c r="J5031" s="136" t="s">
        <v>8367</v>
      </c>
    </row>
    <row r="5032" spans="1:20" s="136" customFormat="1" ht="13.6" x14ac:dyDescent="0.2">
      <c r="A5032" s="136" t="s">
        <v>13552</v>
      </c>
      <c r="B5032" s="147">
        <v>34029</v>
      </c>
      <c r="C5032" s="138" t="s">
        <v>13575</v>
      </c>
      <c r="D5032" s="138" t="s">
        <v>13575</v>
      </c>
      <c r="E5032" s="137" t="s">
        <v>8366</v>
      </c>
      <c r="F5032" s="139"/>
      <c r="G5032" s="136">
        <v>78959368</v>
      </c>
      <c r="H5032" s="136">
        <v>3</v>
      </c>
      <c r="J5032" s="136" t="s">
        <v>8367</v>
      </c>
    </row>
    <row r="5033" spans="1:20" s="136" customFormat="1" ht="13.6" x14ac:dyDescent="0.2">
      <c r="A5033" s="136" t="s">
        <v>13552</v>
      </c>
      <c r="B5033" s="147">
        <v>34031</v>
      </c>
      <c r="C5033" s="138" t="s">
        <v>13576</v>
      </c>
      <c r="D5033" s="138" t="s">
        <v>13576</v>
      </c>
      <c r="E5033" s="137" t="s">
        <v>8366</v>
      </c>
      <c r="F5033" s="139"/>
      <c r="G5033" s="136">
        <v>16141510</v>
      </c>
      <c r="H5033" s="136">
        <v>3</v>
      </c>
      <c r="J5033" s="136" t="s">
        <v>8367</v>
      </c>
    </row>
    <row r="5034" spans="1:20" s="136" customFormat="1" ht="13.6" x14ac:dyDescent="0.2">
      <c r="A5034" s="136" t="s">
        <v>13552</v>
      </c>
      <c r="B5034" s="147">
        <v>34032</v>
      </c>
      <c r="C5034" s="138" t="s">
        <v>13577</v>
      </c>
      <c r="D5034" s="138" t="s">
        <v>13577</v>
      </c>
      <c r="E5034" s="137" t="s">
        <v>8366</v>
      </c>
      <c r="F5034" s="139"/>
      <c r="G5034" s="136">
        <v>19606779</v>
      </c>
      <c r="H5034" s="136">
        <v>3</v>
      </c>
      <c r="J5034" s="136" t="s">
        <v>8367</v>
      </c>
    </row>
    <row r="5035" spans="1:20" s="136" customFormat="1" ht="13.6" x14ac:dyDescent="0.2">
      <c r="A5035" s="136" t="s">
        <v>13552</v>
      </c>
      <c r="B5035" s="147">
        <v>34033</v>
      </c>
      <c r="C5035" s="138" t="s">
        <v>13578</v>
      </c>
      <c r="D5035" s="138" t="s">
        <v>13578</v>
      </c>
      <c r="E5035" s="137" t="s">
        <v>8366</v>
      </c>
      <c r="F5035" s="139"/>
      <c r="G5035" s="136">
        <v>14525302.999999998</v>
      </c>
      <c r="H5035" s="136">
        <v>3</v>
      </c>
      <c r="J5035" s="136" t="s">
        <v>8367</v>
      </c>
    </row>
    <row r="5036" spans="1:20" s="136" customFormat="1" ht="13.6" x14ac:dyDescent="0.2">
      <c r="A5036" s="136" t="s">
        <v>13552</v>
      </c>
      <c r="B5036" s="147">
        <v>34034</v>
      </c>
      <c r="C5036" s="138" t="s">
        <v>13579</v>
      </c>
      <c r="D5036" s="138" t="s">
        <v>13579</v>
      </c>
      <c r="E5036" s="137" t="s">
        <v>8366</v>
      </c>
      <c r="F5036" s="139"/>
      <c r="G5036" s="136">
        <v>28659282</v>
      </c>
      <c r="H5036" s="136">
        <v>3</v>
      </c>
      <c r="J5036" s="136" t="s">
        <v>8367</v>
      </c>
    </row>
    <row r="5037" spans="1:20" s="136" customFormat="1" ht="13.6" x14ac:dyDescent="0.2">
      <c r="A5037" s="136" t="s">
        <v>13552</v>
      </c>
      <c r="B5037" s="147">
        <v>34035</v>
      </c>
      <c r="C5037" s="138" t="s">
        <v>13580</v>
      </c>
      <c r="D5037" s="138" t="s">
        <v>13580</v>
      </c>
      <c r="E5037" s="137" t="s">
        <v>8366</v>
      </c>
      <c r="F5037" s="139"/>
      <c r="G5037" s="136">
        <v>51266719.999999993</v>
      </c>
      <c r="H5037" s="136">
        <v>3</v>
      </c>
      <c r="J5037" s="136" t="s">
        <v>8367</v>
      </c>
    </row>
    <row r="5038" spans="1:20" s="136" customFormat="1" ht="13.6" x14ac:dyDescent="0.2">
      <c r="A5038" s="136" t="s">
        <v>13552</v>
      </c>
      <c r="B5038" s="147">
        <v>34036</v>
      </c>
      <c r="C5038" s="138" t="s">
        <v>13581</v>
      </c>
      <c r="D5038" s="138" t="s">
        <v>13581</v>
      </c>
      <c r="E5038" s="137" t="s">
        <v>8366</v>
      </c>
      <c r="F5038" s="139"/>
      <c r="G5038" s="136">
        <v>62485200.000000007</v>
      </c>
      <c r="H5038" s="136">
        <v>3</v>
      </c>
      <c r="J5038" s="136" t="s">
        <v>8367</v>
      </c>
    </row>
    <row r="5039" spans="1:20" s="136" customFormat="1" ht="13.6" x14ac:dyDescent="0.2">
      <c r="A5039" s="136" t="s">
        <v>13552</v>
      </c>
      <c r="B5039" s="147">
        <v>34037</v>
      </c>
      <c r="C5039" s="138" t="s">
        <v>13582</v>
      </c>
      <c r="D5039" s="138" t="s">
        <v>13582</v>
      </c>
      <c r="E5039" s="137" t="s">
        <v>8366</v>
      </c>
      <c r="F5039" s="139"/>
      <c r="G5039" s="136">
        <v>81635709</v>
      </c>
      <c r="H5039" s="136">
        <v>3</v>
      </c>
      <c r="J5039" s="136" t="s">
        <v>8367</v>
      </c>
    </row>
    <row r="5040" spans="1:20" s="136" customFormat="1" ht="13.6" x14ac:dyDescent="0.2">
      <c r="A5040" s="136" t="s">
        <v>13552</v>
      </c>
      <c r="B5040" s="147">
        <v>34038</v>
      </c>
      <c r="C5040" s="138" t="s">
        <v>13583</v>
      </c>
      <c r="D5040" s="138" t="s">
        <v>13583</v>
      </c>
      <c r="E5040" s="137" t="s">
        <v>8366</v>
      </c>
      <c r="F5040" s="139"/>
      <c r="G5040" s="136">
        <v>18986296</v>
      </c>
      <c r="H5040" s="136">
        <v>3</v>
      </c>
      <c r="J5040" s="136" t="s">
        <v>8367</v>
      </c>
    </row>
    <row r="5041" spans="1:10" s="136" customFormat="1" ht="13.6" x14ac:dyDescent="0.2">
      <c r="A5041" s="136" t="s">
        <v>13552</v>
      </c>
      <c r="B5041" s="147">
        <v>34039</v>
      </c>
      <c r="C5041" s="138" t="s">
        <v>13584</v>
      </c>
      <c r="D5041" s="138" t="s">
        <v>13584</v>
      </c>
      <c r="E5041" s="137" t="s">
        <v>8366</v>
      </c>
      <c r="F5041" s="139"/>
      <c r="G5041" s="136">
        <v>31203213.999999996</v>
      </c>
      <c r="H5041" s="136">
        <v>3</v>
      </c>
      <c r="J5041" s="136" t="s">
        <v>8367</v>
      </c>
    </row>
    <row r="5042" spans="1:10" s="136" customFormat="1" ht="13.6" x14ac:dyDescent="0.2">
      <c r="A5042" s="136" t="s">
        <v>13552</v>
      </c>
      <c r="B5042" s="147">
        <v>34041</v>
      </c>
      <c r="C5042" s="138" t="s">
        <v>13585</v>
      </c>
      <c r="D5042" s="138" t="s">
        <v>13585</v>
      </c>
      <c r="E5042" s="137" t="s">
        <v>8366</v>
      </c>
      <c r="F5042" s="139"/>
      <c r="G5042" s="136">
        <v>17993414</v>
      </c>
      <c r="H5042" s="136">
        <v>3</v>
      </c>
      <c r="J5042" s="136" t="s">
        <v>8367</v>
      </c>
    </row>
    <row r="5043" spans="1:10" s="136" customFormat="1" ht="13.6" x14ac:dyDescent="0.2">
      <c r="A5043" s="136" t="s">
        <v>13552</v>
      </c>
      <c r="B5043" s="147">
        <v>34042</v>
      </c>
      <c r="C5043" s="138" t="s">
        <v>13586</v>
      </c>
      <c r="D5043" s="138" t="s">
        <v>13586</v>
      </c>
      <c r="E5043" s="137" t="s">
        <v>8366</v>
      </c>
      <c r="F5043" s="139"/>
      <c r="G5043" s="136">
        <v>25940749</v>
      </c>
      <c r="H5043" s="136">
        <v>3</v>
      </c>
      <c r="J5043" s="136" t="s">
        <v>8367</v>
      </c>
    </row>
    <row r="5044" spans="1:10" s="136" customFormat="1" ht="13.6" x14ac:dyDescent="0.2">
      <c r="A5044" s="136" t="s">
        <v>13552</v>
      </c>
      <c r="B5044" s="147">
        <v>34045</v>
      </c>
      <c r="C5044" s="138" t="s">
        <v>13587</v>
      </c>
      <c r="D5044" s="138" t="s">
        <v>13587</v>
      </c>
      <c r="E5044" s="137" t="s">
        <v>8366</v>
      </c>
      <c r="F5044" s="139"/>
      <c r="G5044" s="136">
        <v>18269296</v>
      </c>
      <c r="H5044" s="136">
        <v>3</v>
      </c>
      <c r="J5044" s="136" t="s">
        <v>8367</v>
      </c>
    </row>
    <row r="5045" spans="1:10" s="136" customFormat="1" ht="13.6" x14ac:dyDescent="0.2">
      <c r="A5045" s="136" t="s">
        <v>13552</v>
      </c>
      <c r="B5045" s="147">
        <v>34046</v>
      </c>
      <c r="C5045" s="138" t="s">
        <v>13588</v>
      </c>
      <c r="D5045" s="138" t="s">
        <v>13588</v>
      </c>
      <c r="E5045" s="137" t="s">
        <v>8366</v>
      </c>
      <c r="F5045" s="139"/>
      <c r="G5045" s="136">
        <v>13696266</v>
      </c>
      <c r="H5045" s="136">
        <v>3</v>
      </c>
      <c r="J5045" s="136" t="s">
        <v>8367</v>
      </c>
    </row>
    <row r="5046" spans="1:10" s="136" customFormat="1" ht="13.6" x14ac:dyDescent="0.2">
      <c r="A5046" s="136" t="s">
        <v>13552</v>
      </c>
      <c r="B5046" s="147">
        <v>34047</v>
      </c>
      <c r="C5046" s="138" t="s">
        <v>13589</v>
      </c>
      <c r="D5046" s="138" t="s">
        <v>13589</v>
      </c>
      <c r="E5046" s="137" t="s">
        <v>8366</v>
      </c>
      <c r="F5046" s="139"/>
      <c r="G5046" s="136">
        <v>63334000</v>
      </c>
      <c r="H5046" s="136">
        <v>3</v>
      </c>
      <c r="J5046" s="136" t="s">
        <v>8367</v>
      </c>
    </row>
    <row r="5047" spans="1:10" s="136" customFormat="1" ht="13.6" x14ac:dyDescent="0.2">
      <c r="A5047" s="136" t="s">
        <v>13552</v>
      </c>
      <c r="B5047" s="147">
        <v>34048</v>
      </c>
      <c r="C5047" s="138" t="s">
        <v>13590</v>
      </c>
      <c r="D5047" s="138" t="s">
        <v>13590</v>
      </c>
      <c r="E5047" s="137" t="s">
        <v>8366</v>
      </c>
      <c r="F5047" s="139"/>
      <c r="G5047" s="136">
        <v>23862607</v>
      </c>
      <c r="H5047" s="136">
        <v>3</v>
      </c>
      <c r="J5047" s="136" t="s">
        <v>8367</v>
      </c>
    </row>
    <row r="5048" spans="1:10" s="136" customFormat="1" ht="13.6" x14ac:dyDescent="0.2">
      <c r="A5048" s="136" t="s">
        <v>13552</v>
      </c>
      <c r="B5048" s="147">
        <v>34049</v>
      </c>
      <c r="C5048" s="138" t="s">
        <v>13591</v>
      </c>
      <c r="D5048" s="138" t="s">
        <v>13591</v>
      </c>
      <c r="E5048" s="137" t="s">
        <v>8366</v>
      </c>
      <c r="F5048" s="139"/>
      <c r="G5048" s="136">
        <v>106401816</v>
      </c>
      <c r="H5048" s="136">
        <v>3</v>
      </c>
      <c r="J5048" s="136" t="s">
        <v>8367</v>
      </c>
    </row>
    <row r="5049" spans="1:10" s="136" customFormat="1" ht="13.6" x14ac:dyDescent="0.2">
      <c r="A5049" s="136" t="s">
        <v>13552</v>
      </c>
      <c r="B5049" s="147">
        <v>34050</v>
      </c>
      <c r="C5049" s="138" t="s">
        <v>13592</v>
      </c>
      <c r="D5049" s="138" t="s">
        <v>13592</v>
      </c>
      <c r="E5049" s="137" t="s">
        <v>8366</v>
      </c>
      <c r="F5049" s="139"/>
      <c r="G5049" s="136">
        <v>48939456</v>
      </c>
      <c r="H5049" s="136">
        <v>3</v>
      </c>
      <c r="J5049" s="136" t="s">
        <v>8367</v>
      </c>
    </row>
    <row r="5050" spans="1:10" s="136" customFormat="1" ht="13.6" x14ac:dyDescent="0.2">
      <c r="A5050" s="136" t="s">
        <v>13552</v>
      </c>
      <c r="B5050" s="147">
        <v>34051</v>
      </c>
      <c r="C5050" s="138" t="s">
        <v>13593</v>
      </c>
      <c r="D5050" s="138" t="s">
        <v>13593</v>
      </c>
      <c r="E5050" s="137" t="s">
        <v>8366</v>
      </c>
      <c r="F5050" s="139"/>
      <c r="G5050" s="136">
        <v>40266519</v>
      </c>
      <c r="H5050" s="136">
        <v>3</v>
      </c>
      <c r="J5050" s="136" t="s">
        <v>8367</v>
      </c>
    </row>
    <row r="5051" spans="1:10" s="136" customFormat="1" ht="13.6" x14ac:dyDescent="0.2">
      <c r="A5051" s="136" t="s">
        <v>13552</v>
      </c>
      <c r="B5051" s="147">
        <v>34052</v>
      </c>
      <c r="C5051" s="138" t="s">
        <v>13594</v>
      </c>
      <c r="D5051" s="138" t="s">
        <v>13594</v>
      </c>
      <c r="E5051" s="137" t="s">
        <v>8366</v>
      </c>
      <c r="F5051" s="139"/>
      <c r="G5051" s="136">
        <v>33944293</v>
      </c>
      <c r="H5051" s="136">
        <v>3</v>
      </c>
      <c r="J5051" s="136" t="s">
        <v>8367</v>
      </c>
    </row>
    <row r="5052" spans="1:10" s="136" customFormat="1" ht="13.6" x14ac:dyDescent="0.2">
      <c r="A5052" s="136" t="s">
        <v>13552</v>
      </c>
      <c r="B5052" s="147">
        <v>34053</v>
      </c>
      <c r="C5052" s="138" t="s">
        <v>13595</v>
      </c>
      <c r="D5052" s="138" t="s">
        <v>13595</v>
      </c>
      <c r="E5052" s="137" t="s">
        <v>8366</v>
      </c>
      <c r="F5052" s="139"/>
      <c r="G5052" s="136">
        <v>52964853</v>
      </c>
      <c r="H5052" s="136">
        <v>3</v>
      </c>
      <c r="J5052" s="136" t="s">
        <v>8367</v>
      </c>
    </row>
    <row r="5053" spans="1:10" s="136" customFormat="1" ht="13.6" x14ac:dyDescent="0.2">
      <c r="A5053" s="136" t="s">
        <v>13552</v>
      </c>
      <c r="B5053" s="147">
        <v>34055</v>
      </c>
      <c r="C5053" s="138" t="s">
        <v>13596</v>
      </c>
      <c r="D5053" s="138" t="s">
        <v>13596</v>
      </c>
      <c r="E5053" s="137" t="s">
        <v>8366</v>
      </c>
      <c r="F5053" s="139"/>
      <c r="G5053" s="136">
        <v>71460383</v>
      </c>
      <c r="H5053" s="136">
        <v>3</v>
      </c>
      <c r="J5053" s="136" t="s">
        <v>8367</v>
      </c>
    </row>
    <row r="5054" spans="1:10" s="136" customFormat="1" ht="13.6" x14ac:dyDescent="0.2">
      <c r="A5054" s="136" t="s">
        <v>13552</v>
      </c>
      <c r="B5054" s="147">
        <v>34056</v>
      </c>
      <c r="C5054" s="138" t="s">
        <v>13597</v>
      </c>
      <c r="D5054" s="138" t="s">
        <v>13597</v>
      </c>
      <c r="E5054" s="137" t="s">
        <v>8366</v>
      </c>
      <c r="F5054" s="139"/>
      <c r="G5054" s="136">
        <v>326279900</v>
      </c>
      <c r="H5054" s="136">
        <v>3</v>
      </c>
      <c r="J5054" s="136" t="s">
        <v>8367</v>
      </c>
    </row>
    <row r="5055" spans="1:10" s="136" customFormat="1" ht="13.6" x14ac:dyDescent="0.2">
      <c r="A5055" s="136" t="s">
        <v>13552</v>
      </c>
      <c r="B5055" s="147">
        <v>34057</v>
      </c>
      <c r="C5055" s="138" t="s">
        <v>13598</v>
      </c>
      <c r="D5055" s="138" t="s">
        <v>13598</v>
      </c>
      <c r="E5055" s="137" t="s">
        <v>8366</v>
      </c>
      <c r="F5055" s="139"/>
      <c r="G5055" s="136">
        <v>50851474</v>
      </c>
      <c r="H5055" s="136">
        <v>3</v>
      </c>
      <c r="J5055" s="136" t="s">
        <v>8367</v>
      </c>
    </row>
    <row r="5056" spans="1:10" s="136" customFormat="1" ht="13.6" x14ac:dyDescent="0.2">
      <c r="A5056" s="136" t="s">
        <v>13552</v>
      </c>
      <c r="B5056" s="147">
        <v>34058</v>
      </c>
      <c r="C5056" s="138" t="s">
        <v>13599</v>
      </c>
      <c r="D5056" s="138" t="s">
        <v>13599</v>
      </c>
      <c r="E5056" s="137" t="s">
        <v>8366</v>
      </c>
      <c r="F5056" s="139"/>
      <c r="G5056" s="136">
        <v>44054844</v>
      </c>
      <c r="H5056" s="136">
        <v>3</v>
      </c>
      <c r="J5056" s="136" t="s">
        <v>8367</v>
      </c>
    </row>
    <row r="5057" spans="1:20" s="136" customFormat="1" ht="13.6" x14ac:dyDescent="0.2">
      <c r="A5057" s="136" t="s">
        <v>13552</v>
      </c>
      <c r="B5057" s="147">
        <v>34059</v>
      </c>
      <c r="C5057" s="138" t="s">
        <v>13600</v>
      </c>
      <c r="D5057" s="138" t="s">
        <v>13600</v>
      </c>
      <c r="E5057" s="137" t="s">
        <v>8366</v>
      </c>
      <c r="F5057" s="139"/>
      <c r="G5057" s="136">
        <v>63291343</v>
      </c>
      <c r="H5057" s="136">
        <v>3</v>
      </c>
      <c r="J5057" s="136" t="s">
        <v>8367</v>
      </c>
    </row>
    <row r="5058" spans="1:20" s="136" customFormat="1" ht="13.6" x14ac:dyDescent="0.2">
      <c r="A5058" s="136" t="s">
        <v>13552</v>
      </c>
      <c r="B5058" s="147">
        <v>34060</v>
      </c>
      <c r="C5058" s="138" t="s">
        <v>13601</v>
      </c>
      <c r="D5058" s="138" t="s">
        <v>13601</v>
      </c>
      <c r="E5058" s="137" t="s">
        <v>8366</v>
      </c>
      <c r="F5058" s="139"/>
      <c r="G5058" s="136">
        <v>46512774</v>
      </c>
      <c r="H5058" s="136">
        <v>3</v>
      </c>
      <c r="J5058" s="136" t="s">
        <v>8367</v>
      </c>
    </row>
    <row r="5059" spans="1:20" s="136" customFormat="1" ht="13.6" x14ac:dyDescent="0.2">
      <c r="A5059" s="136" t="s">
        <v>13552</v>
      </c>
      <c r="B5059" s="147">
        <v>34061</v>
      </c>
      <c r="C5059" s="138" t="s">
        <v>13602</v>
      </c>
      <c r="D5059" s="138" t="s">
        <v>13602</v>
      </c>
      <c r="E5059" s="137" t="s">
        <v>8366</v>
      </c>
      <c r="F5059" s="139"/>
      <c r="G5059" s="136">
        <v>21000483</v>
      </c>
      <c r="H5059" s="136">
        <v>3</v>
      </c>
      <c r="J5059" s="136" t="s">
        <v>8367</v>
      </c>
    </row>
    <row r="5060" spans="1:20" s="136" customFormat="1" ht="13.6" x14ac:dyDescent="0.2">
      <c r="A5060" s="136" t="s">
        <v>13552</v>
      </c>
      <c r="B5060" s="147">
        <v>34062</v>
      </c>
      <c r="C5060" s="138" t="s">
        <v>13603</v>
      </c>
      <c r="D5060" s="138" t="s">
        <v>13603</v>
      </c>
      <c r="E5060" s="137" t="s">
        <v>8366</v>
      </c>
      <c r="F5060" s="139"/>
      <c r="G5060" s="136">
        <v>68919296</v>
      </c>
      <c r="H5060" s="136">
        <v>3</v>
      </c>
      <c r="J5060" s="136" t="s">
        <v>8367</v>
      </c>
    </row>
    <row r="5061" spans="1:20" s="136" customFormat="1" ht="13.6" x14ac:dyDescent="0.2">
      <c r="A5061" s="136" t="s">
        <v>13552</v>
      </c>
      <c r="B5061" s="147">
        <v>34063</v>
      </c>
      <c r="C5061" s="138" t="s">
        <v>13604</v>
      </c>
      <c r="D5061" s="138" t="s">
        <v>13604</v>
      </c>
      <c r="E5061" s="137" t="s">
        <v>8366</v>
      </c>
      <c r="F5061" s="139"/>
      <c r="G5061" s="136">
        <v>38805305</v>
      </c>
      <c r="H5061" s="136">
        <v>3</v>
      </c>
      <c r="J5061" s="136" t="s">
        <v>8367</v>
      </c>
    </row>
    <row r="5062" spans="1:20" s="136" customFormat="1" ht="13.6" x14ac:dyDescent="0.2">
      <c r="A5062" s="136" t="s">
        <v>13552</v>
      </c>
      <c r="B5062" s="147">
        <v>34066</v>
      </c>
      <c r="C5062" s="138" t="s">
        <v>13605</v>
      </c>
      <c r="D5062" s="138" t="s">
        <v>13605</v>
      </c>
      <c r="E5062" s="137" t="s">
        <v>8366</v>
      </c>
      <c r="F5062" s="139"/>
      <c r="G5062" s="136">
        <v>21096998</v>
      </c>
      <c r="H5062" s="136">
        <v>3</v>
      </c>
      <c r="J5062" s="136" t="s">
        <v>8367</v>
      </c>
    </row>
    <row r="5063" spans="1:20" s="136" customFormat="1" ht="13.6" x14ac:dyDescent="0.2">
      <c r="A5063" s="136" t="s">
        <v>13552</v>
      </c>
      <c r="B5063" s="147">
        <v>34067</v>
      </c>
      <c r="C5063" s="138" t="s">
        <v>13606</v>
      </c>
      <c r="D5063" s="138" t="s">
        <v>13606</v>
      </c>
      <c r="E5063" s="137" t="s">
        <v>8366</v>
      </c>
      <c r="F5063" s="139"/>
      <c r="G5063" s="136">
        <v>43781610</v>
      </c>
      <c r="H5063" s="136">
        <v>3</v>
      </c>
      <c r="J5063" s="136" t="s">
        <v>8367</v>
      </c>
    </row>
    <row r="5064" spans="1:20" s="136" customFormat="1" ht="13.6" x14ac:dyDescent="0.2">
      <c r="A5064" s="136" t="s">
        <v>13552</v>
      </c>
      <c r="B5064" s="147">
        <v>34068</v>
      </c>
      <c r="C5064" s="138" t="s">
        <v>13607</v>
      </c>
      <c r="D5064" s="138" t="s">
        <v>13607</v>
      </c>
      <c r="E5064" s="137" t="s">
        <v>8366</v>
      </c>
      <c r="F5064" s="139"/>
      <c r="G5064" s="136">
        <v>20946030.999999996</v>
      </c>
      <c r="H5064" s="136">
        <v>3</v>
      </c>
      <c r="J5064" s="136" t="s">
        <v>8367</v>
      </c>
    </row>
    <row r="5065" spans="1:20" s="136" customFormat="1" ht="13.6" x14ac:dyDescent="0.2">
      <c r="A5065" s="136" t="s">
        <v>13552</v>
      </c>
      <c r="B5065" s="147">
        <v>34069</v>
      </c>
      <c r="C5065" s="138" t="s">
        <v>13608</v>
      </c>
      <c r="D5065" s="138" t="s">
        <v>13608</v>
      </c>
      <c r="E5065" s="137" t="s">
        <v>8366</v>
      </c>
      <c r="F5065" s="139"/>
      <c r="G5065" s="136">
        <v>124348756</v>
      </c>
      <c r="H5065" s="136">
        <v>3</v>
      </c>
      <c r="J5065" s="136" t="s">
        <v>8367</v>
      </c>
    </row>
    <row r="5066" spans="1:20" s="136" customFormat="1" ht="13.6" x14ac:dyDescent="0.2">
      <c r="A5066" s="136" t="s">
        <v>13552</v>
      </c>
      <c r="B5066" s="147">
        <v>34070</v>
      </c>
      <c r="C5066" s="138" t="s">
        <v>13609</v>
      </c>
      <c r="D5066" s="138" t="s">
        <v>13609</v>
      </c>
      <c r="E5066" s="137" t="s">
        <v>8366</v>
      </c>
      <c r="F5066" s="139"/>
      <c r="G5066" s="136">
        <v>45277804</v>
      </c>
      <c r="H5066" s="136">
        <v>3</v>
      </c>
      <c r="J5066" s="136" t="s">
        <v>8367</v>
      </c>
    </row>
    <row r="5067" spans="1:20" s="136" customFormat="1" ht="13.6" x14ac:dyDescent="0.2">
      <c r="A5067" s="136" t="s">
        <v>13552</v>
      </c>
      <c r="B5067" s="147">
        <v>34071</v>
      </c>
      <c r="C5067" s="138" t="s">
        <v>13610</v>
      </c>
      <c r="D5067" s="138" t="s">
        <v>13610</v>
      </c>
      <c r="E5067" s="137" t="s">
        <v>8366</v>
      </c>
      <c r="F5067" s="139"/>
      <c r="G5067" s="136">
        <v>38043545</v>
      </c>
      <c r="H5067" s="136">
        <v>3</v>
      </c>
      <c r="J5067" s="136" t="s">
        <v>8367</v>
      </c>
    </row>
    <row r="5068" spans="1:20" s="136" customFormat="1" ht="13.6" x14ac:dyDescent="0.2">
      <c r="A5068" s="136" t="s">
        <v>13552</v>
      </c>
      <c r="B5068" s="147">
        <v>34072</v>
      </c>
      <c r="C5068" s="138" t="s">
        <v>13611</v>
      </c>
      <c r="D5068" s="138" t="s">
        <v>13611</v>
      </c>
      <c r="E5068" s="137" t="s">
        <v>8366</v>
      </c>
      <c r="F5068" s="139"/>
      <c r="G5068" s="136">
        <v>34329111</v>
      </c>
      <c r="H5068" s="136">
        <v>3</v>
      </c>
      <c r="J5068" s="136" t="s">
        <v>8367</v>
      </c>
    </row>
    <row r="5069" spans="1:20" s="136" customFormat="1" ht="13.6" x14ac:dyDescent="0.2">
      <c r="A5069" s="136" t="s">
        <v>13552</v>
      </c>
      <c r="B5069" s="147">
        <v>34073</v>
      </c>
      <c r="C5069" s="138" t="s">
        <v>13612</v>
      </c>
      <c r="D5069" s="138" t="s">
        <v>13612</v>
      </c>
      <c r="E5069" s="137" t="s">
        <v>8366</v>
      </c>
      <c r="F5069" s="139"/>
      <c r="G5069" s="136">
        <v>44024131</v>
      </c>
      <c r="H5069" s="136">
        <v>3</v>
      </c>
      <c r="J5069" s="136" t="s">
        <v>8367</v>
      </c>
    </row>
    <row r="5070" spans="1:20" s="136" customFormat="1" ht="13.6" x14ac:dyDescent="0.2">
      <c r="A5070" s="136" t="s">
        <v>13552</v>
      </c>
      <c r="B5070" s="147">
        <v>34074</v>
      </c>
      <c r="C5070" s="138" t="s">
        <v>13613</v>
      </c>
      <c r="D5070" s="138" t="s">
        <v>13613</v>
      </c>
      <c r="E5070" s="137" t="s">
        <v>8366</v>
      </c>
      <c r="F5070" s="139"/>
      <c r="G5070" s="136">
        <v>46590745</v>
      </c>
      <c r="H5070" s="136">
        <v>3</v>
      </c>
      <c r="J5070" s="136" t="s">
        <v>8367</v>
      </c>
    </row>
    <row r="5071" spans="1:20" s="136" customFormat="1" ht="13.6" x14ac:dyDescent="0.2">
      <c r="A5071" s="136" t="s">
        <v>13552</v>
      </c>
      <c r="B5071" s="147">
        <v>34076</v>
      </c>
      <c r="C5071" s="138" t="s">
        <v>13614</v>
      </c>
      <c r="D5071" s="138" t="s">
        <v>13614</v>
      </c>
      <c r="E5071" s="137" t="s">
        <v>8366</v>
      </c>
      <c r="F5071" s="139"/>
      <c r="G5071" s="136">
        <v>60508930</v>
      </c>
      <c r="H5071" s="136">
        <v>3</v>
      </c>
      <c r="J5071" s="136" t="s">
        <v>8367</v>
      </c>
    </row>
    <row r="5072" spans="1:20" s="136" customFormat="1" ht="13.6" x14ac:dyDescent="0.2">
      <c r="A5072" s="136" t="s">
        <v>13552</v>
      </c>
      <c r="B5072" s="147">
        <v>34077</v>
      </c>
      <c r="C5072" s="138" t="s">
        <v>13615</v>
      </c>
      <c r="D5072" s="138" t="s">
        <v>13615</v>
      </c>
      <c r="E5072" s="137" t="s">
        <v>8366</v>
      </c>
      <c r="F5072" s="139"/>
      <c r="G5072" s="136">
        <v>42929043</v>
      </c>
      <c r="H5072" s="136">
        <v>3</v>
      </c>
      <c r="J5072" s="136" t="s">
        <v>8367</v>
      </c>
      <c r="R5072" s="136" t="s">
        <v>13569</v>
      </c>
      <c r="S5072" s="136" t="s">
        <v>8456</v>
      </c>
      <c r="T5072" s="138" t="s">
        <v>13570</v>
      </c>
    </row>
    <row r="5073" spans="1:20" s="136" customFormat="1" ht="13.6" x14ac:dyDescent="0.2">
      <c r="A5073" s="136" t="s">
        <v>13552</v>
      </c>
      <c r="B5073" s="147">
        <v>34079</v>
      </c>
      <c r="C5073" s="138" t="s">
        <v>13616</v>
      </c>
      <c r="D5073" s="138" t="s">
        <v>13616</v>
      </c>
      <c r="E5073" s="137" t="s">
        <v>8366</v>
      </c>
      <c r="F5073" s="139"/>
      <c r="G5073" s="136">
        <v>28526800</v>
      </c>
      <c r="H5073" s="136">
        <v>3</v>
      </c>
      <c r="J5073" s="136" t="s">
        <v>8367</v>
      </c>
    </row>
    <row r="5074" spans="1:20" s="136" customFormat="1" ht="13.6" x14ac:dyDescent="0.2">
      <c r="A5074" s="136" t="s">
        <v>13552</v>
      </c>
      <c r="B5074" s="147">
        <v>34080</v>
      </c>
      <c r="C5074" s="138" t="s">
        <v>13617</v>
      </c>
      <c r="D5074" s="138" t="s">
        <v>13617</v>
      </c>
      <c r="E5074" s="137" t="s">
        <v>8366</v>
      </c>
      <c r="F5074" s="139"/>
      <c r="G5074" s="136">
        <v>62826066</v>
      </c>
      <c r="H5074" s="136">
        <v>2</v>
      </c>
      <c r="J5074" s="136" t="s">
        <v>8367</v>
      </c>
      <c r="R5074" s="136" t="s">
        <v>13569</v>
      </c>
      <c r="S5074" s="136" t="s">
        <v>8456</v>
      </c>
      <c r="T5074" s="138" t="s">
        <v>13570</v>
      </c>
    </row>
    <row r="5075" spans="1:20" s="136" customFormat="1" ht="13.6" x14ac:dyDescent="0.2">
      <c r="A5075" s="136" t="s">
        <v>13552</v>
      </c>
      <c r="B5075" s="147">
        <v>34081</v>
      </c>
      <c r="C5075" s="138" t="s">
        <v>13618</v>
      </c>
      <c r="D5075" s="138" t="s">
        <v>13618</v>
      </c>
      <c r="E5075" s="137" t="s">
        <v>8366</v>
      </c>
      <c r="F5075" s="139"/>
      <c r="G5075" s="136">
        <v>32337540</v>
      </c>
      <c r="H5075" s="136">
        <v>3</v>
      </c>
      <c r="J5075" s="136" t="s">
        <v>8367</v>
      </c>
    </row>
    <row r="5076" spans="1:20" s="136" customFormat="1" ht="13.6" x14ac:dyDescent="0.2">
      <c r="A5076" s="136" t="s">
        <v>13552</v>
      </c>
      <c r="B5076" s="147">
        <v>34082</v>
      </c>
      <c r="C5076" s="138" t="s">
        <v>13619</v>
      </c>
      <c r="D5076" s="138" t="s">
        <v>13619</v>
      </c>
      <c r="E5076" s="137" t="s">
        <v>8366</v>
      </c>
      <c r="F5076" s="139"/>
      <c r="G5076" s="136">
        <v>32326058</v>
      </c>
      <c r="H5076" s="136">
        <v>3</v>
      </c>
      <c r="J5076" s="136" t="s">
        <v>8367</v>
      </c>
    </row>
    <row r="5077" spans="1:20" s="136" customFormat="1" ht="13.6" x14ac:dyDescent="0.2">
      <c r="A5077" s="136" t="s">
        <v>13552</v>
      </c>
      <c r="B5077" s="147">
        <v>34083</v>
      </c>
      <c r="C5077" s="138" t="s">
        <v>13620</v>
      </c>
      <c r="D5077" s="138" t="s">
        <v>13620</v>
      </c>
      <c r="E5077" s="137" t="s">
        <v>8366</v>
      </c>
      <c r="F5077" s="139"/>
      <c r="G5077" s="136">
        <v>99076479</v>
      </c>
      <c r="H5077" s="136">
        <v>3</v>
      </c>
      <c r="J5077" s="136" t="s">
        <v>8367</v>
      </c>
    </row>
    <row r="5078" spans="1:20" s="136" customFormat="1" ht="13.6" x14ac:dyDescent="0.2">
      <c r="A5078" s="136" t="s">
        <v>13552</v>
      </c>
      <c r="B5078" s="147">
        <v>34084</v>
      </c>
      <c r="C5078" s="138" t="s">
        <v>13621</v>
      </c>
      <c r="D5078" s="138" t="s">
        <v>13621</v>
      </c>
      <c r="E5078" s="137" t="s">
        <v>8366</v>
      </c>
      <c r="F5078" s="139"/>
      <c r="G5078" s="136">
        <v>27563114.999999996</v>
      </c>
      <c r="H5078" s="136">
        <v>3</v>
      </c>
      <c r="J5078" s="136" t="s">
        <v>8367</v>
      </c>
    </row>
    <row r="5079" spans="1:20" s="136" customFormat="1" ht="13.6" x14ac:dyDescent="0.2">
      <c r="A5079" s="136" t="s">
        <v>13552</v>
      </c>
      <c r="B5079" s="147">
        <v>34086</v>
      </c>
      <c r="C5079" s="138" t="s">
        <v>13622</v>
      </c>
      <c r="D5079" s="138" t="s">
        <v>13622</v>
      </c>
      <c r="E5079" s="137" t="s">
        <v>8366</v>
      </c>
      <c r="F5079" s="139"/>
      <c r="G5079" s="136">
        <v>29531587</v>
      </c>
      <c r="H5079" s="136">
        <v>3</v>
      </c>
      <c r="J5079" s="136" t="s">
        <v>8367</v>
      </c>
    </row>
    <row r="5080" spans="1:20" s="136" customFormat="1" ht="13.6" x14ac:dyDescent="0.2">
      <c r="A5080" s="136" t="s">
        <v>13552</v>
      </c>
      <c r="B5080" s="147">
        <v>34087</v>
      </c>
      <c r="C5080" s="138" t="s">
        <v>13623</v>
      </c>
      <c r="D5080" s="138" t="s">
        <v>13623</v>
      </c>
      <c r="E5080" s="137" t="s">
        <v>8366</v>
      </c>
      <c r="F5080" s="139"/>
      <c r="G5080" s="136">
        <v>35355769</v>
      </c>
      <c r="H5080" s="136">
        <v>3</v>
      </c>
      <c r="J5080" s="136" t="s">
        <v>8367</v>
      </c>
    </row>
    <row r="5081" spans="1:20" s="136" customFormat="1" ht="13.6" x14ac:dyDescent="0.2">
      <c r="A5081" s="136" t="s">
        <v>13552</v>
      </c>
      <c r="B5081" s="147">
        <v>34088</v>
      </c>
      <c r="C5081" s="138" t="s">
        <v>13624</v>
      </c>
      <c r="D5081" s="138" t="s">
        <v>13624</v>
      </c>
      <c r="E5081" s="137" t="s">
        <v>8366</v>
      </c>
      <c r="F5081" s="139"/>
      <c r="G5081" s="136">
        <v>16348100</v>
      </c>
      <c r="H5081" s="136">
        <v>3</v>
      </c>
      <c r="J5081" s="136" t="s">
        <v>8367</v>
      </c>
      <c r="R5081" s="136" t="s">
        <v>13569</v>
      </c>
      <c r="S5081" s="136" t="s">
        <v>8456</v>
      </c>
      <c r="T5081" s="138" t="s">
        <v>13570</v>
      </c>
    </row>
    <row r="5082" spans="1:20" s="136" customFormat="1" ht="13.6" x14ac:dyDescent="0.2">
      <c r="A5082" s="136" t="s">
        <v>13552</v>
      </c>
      <c r="B5082" s="147">
        <v>34089</v>
      </c>
      <c r="C5082" s="138" t="s">
        <v>13625</v>
      </c>
      <c r="D5082" s="138" t="s">
        <v>13625</v>
      </c>
      <c r="E5082" s="137" t="s">
        <v>8366</v>
      </c>
      <c r="F5082" s="139"/>
      <c r="G5082" s="136">
        <v>20930702</v>
      </c>
      <c r="H5082" s="136">
        <v>3</v>
      </c>
      <c r="J5082" s="136" t="s">
        <v>8367</v>
      </c>
    </row>
    <row r="5083" spans="1:20" s="136" customFormat="1" ht="13.6" x14ac:dyDescent="0.2">
      <c r="A5083" s="136" t="s">
        <v>13552</v>
      </c>
      <c r="B5083" s="147">
        <v>34091</v>
      </c>
      <c r="C5083" s="138" t="s">
        <v>13626</v>
      </c>
      <c r="D5083" s="138" t="s">
        <v>13626</v>
      </c>
      <c r="E5083" s="137" t="s">
        <v>8366</v>
      </c>
      <c r="F5083" s="139"/>
      <c r="G5083" s="136">
        <v>43527485</v>
      </c>
      <c r="H5083" s="136">
        <v>3</v>
      </c>
      <c r="J5083" s="136" t="s">
        <v>8367</v>
      </c>
    </row>
    <row r="5084" spans="1:20" s="136" customFormat="1" ht="13.6" x14ac:dyDescent="0.2">
      <c r="A5084" s="136" t="s">
        <v>13552</v>
      </c>
      <c r="B5084" s="147">
        <v>34092</v>
      </c>
      <c r="C5084" s="138" t="s">
        <v>13627</v>
      </c>
      <c r="D5084" s="138" t="s">
        <v>13627</v>
      </c>
      <c r="E5084" s="137" t="s">
        <v>8366</v>
      </c>
      <c r="F5084" s="139"/>
      <c r="G5084" s="136">
        <v>28945886</v>
      </c>
      <c r="H5084" s="136">
        <v>3</v>
      </c>
      <c r="J5084" s="136" t="s">
        <v>8367</v>
      </c>
    </row>
    <row r="5085" spans="1:20" s="136" customFormat="1" ht="13.6" x14ac:dyDescent="0.2">
      <c r="A5085" s="136" t="s">
        <v>13552</v>
      </c>
      <c r="B5085" s="147">
        <v>34093</v>
      </c>
      <c r="C5085" s="138" t="s">
        <v>13628</v>
      </c>
      <c r="D5085" s="138" t="s">
        <v>13628</v>
      </c>
      <c r="E5085" s="137" t="s">
        <v>8366</v>
      </c>
      <c r="F5085" s="139"/>
      <c r="G5085" s="136">
        <v>20078763</v>
      </c>
      <c r="H5085" s="136">
        <v>3</v>
      </c>
      <c r="J5085" s="136" t="s">
        <v>8367</v>
      </c>
    </row>
    <row r="5086" spans="1:20" s="136" customFormat="1" ht="13.6" x14ac:dyDescent="0.2">
      <c r="A5086" s="136" t="s">
        <v>13552</v>
      </c>
      <c r="B5086" s="147">
        <v>34094</v>
      </c>
      <c r="C5086" s="138" t="s">
        <v>13629</v>
      </c>
      <c r="D5086" s="138" t="s">
        <v>13629</v>
      </c>
      <c r="E5086" s="137" t="s">
        <v>8366</v>
      </c>
      <c r="F5086" s="139"/>
      <c r="G5086" s="136">
        <v>28301931</v>
      </c>
      <c r="H5086" s="136">
        <v>3</v>
      </c>
      <c r="J5086" s="136" t="s">
        <v>8367</v>
      </c>
    </row>
    <row r="5087" spans="1:20" s="136" customFormat="1" ht="13.6" x14ac:dyDescent="0.2">
      <c r="A5087" s="136" t="s">
        <v>13552</v>
      </c>
      <c r="B5087" s="147">
        <v>34096</v>
      </c>
      <c r="C5087" s="138" t="s">
        <v>13630</v>
      </c>
      <c r="D5087" s="138" t="s">
        <v>13630</v>
      </c>
      <c r="E5087" s="137" t="s">
        <v>8366</v>
      </c>
      <c r="F5087" s="139"/>
      <c r="G5087" s="136">
        <v>17073952</v>
      </c>
      <c r="H5087" s="136">
        <v>3</v>
      </c>
      <c r="J5087" s="136" t="s">
        <v>8367</v>
      </c>
    </row>
    <row r="5088" spans="1:20" s="136" customFormat="1" ht="13.6" x14ac:dyDescent="0.2">
      <c r="A5088" s="136" t="s">
        <v>13552</v>
      </c>
      <c r="B5088" s="147">
        <v>34098</v>
      </c>
      <c r="C5088" s="138" t="s">
        <v>13631</v>
      </c>
      <c r="D5088" s="138" t="s">
        <v>13631</v>
      </c>
      <c r="E5088" s="137" t="s">
        <v>8366</v>
      </c>
      <c r="F5088" s="139"/>
      <c r="G5088" s="136">
        <v>27844543</v>
      </c>
      <c r="H5088" s="136">
        <v>3</v>
      </c>
      <c r="J5088" s="136" t="s">
        <v>8367</v>
      </c>
      <c r="R5088" s="136" t="s">
        <v>13569</v>
      </c>
      <c r="S5088" s="136" t="s">
        <v>8456</v>
      </c>
      <c r="T5088" s="138" t="s">
        <v>13570</v>
      </c>
    </row>
    <row r="5089" spans="1:20" s="136" customFormat="1" ht="13.6" x14ac:dyDescent="0.2">
      <c r="A5089" s="136" t="s">
        <v>13552</v>
      </c>
      <c r="B5089" s="147">
        <v>34099</v>
      </c>
      <c r="C5089" s="138" t="s">
        <v>13632</v>
      </c>
      <c r="D5089" s="138" t="s">
        <v>13632</v>
      </c>
      <c r="E5089" s="137" t="s">
        <v>8366</v>
      </c>
      <c r="F5089" s="139"/>
      <c r="G5089" s="136">
        <v>12595288</v>
      </c>
      <c r="H5089" s="136">
        <v>3</v>
      </c>
      <c r="J5089" s="136" t="s">
        <v>8367</v>
      </c>
    </row>
    <row r="5090" spans="1:20" s="136" customFormat="1" ht="13.6" x14ac:dyDescent="0.2">
      <c r="A5090" s="136" t="s">
        <v>13552</v>
      </c>
      <c r="B5090" s="147">
        <v>34100</v>
      </c>
      <c r="C5090" s="138" t="s">
        <v>13633</v>
      </c>
      <c r="D5090" s="138" t="s">
        <v>13633</v>
      </c>
      <c r="E5090" s="137" t="s">
        <v>8366</v>
      </c>
      <c r="F5090" s="139"/>
      <c r="G5090" s="136">
        <v>25527089</v>
      </c>
      <c r="H5090" s="136">
        <v>3</v>
      </c>
      <c r="J5090" s="136" t="s">
        <v>8367</v>
      </c>
    </row>
    <row r="5091" spans="1:20" s="136" customFormat="1" ht="13.6" x14ac:dyDescent="0.2">
      <c r="A5091" s="136" t="s">
        <v>13552</v>
      </c>
      <c r="B5091" s="147">
        <v>34101</v>
      </c>
      <c r="C5091" s="138" t="s">
        <v>13634</v>
      </c>
      <c r="D5091" s="138" t="s">
        <v>13634</v>
      </c>
      <c r="E5091" s="137" t="s">
        <v>8366</v>
      </c>
      <c r="F5091" s="139"/>
      <c r="G5091" s="136">
        <v>21860889.000000004</v>
      </c>
      <c r="H5091" s="136">
        <v>3</v>
      </c>
      <c r="J5091" s="136" t="s">
        <v>8367</v>
      </c>
    </row>
    <row r="5092" spans="1:20" s="136" customFormat="1" ht="13.6" x14ac:dyDescent="0.2">
      <c r="A5092" s="136" t="s">
        <v>13552</v>
      </c>
      <c r="B5092" s="147">
        <v>34102</v>
      </c>
      <c r="C5092" s="138" t="s">
        <v>13635</v>
      </c>
      <c r="D5092" s="138" t="s">
        <v>13635</v>
      </c>
      <c r="E5092" s="137" t="s">
        <v>8366</v>
      </c>
      <c r="F5092" s="139"/>
      <c r="G5092" s="136">
        <v>25244591.999999996</v>
      </c>
      <c r="H5092" s="136">
        <v>3</v>
      </c>
      <c r="J5092" s="136" t="s">
        <v>8367</v>
      </c>
    </row>
    <row r="5093" spans="1:20" s="136" customFormat="1" ht="13.6" x14ac:dyDescent="0.2">
      <c r="A5093" s="136" t="s">
        <v>13552</v>
      </c>
      <c r="B5093" s="147">
        <v>34103</v>
      </c>
      <c r="C5093" s="138" t="s">
        <v>13636</v>
      </c>
      <c r="D5093" s="138" t="s">
        <v>13636</v>
      </c>
      <c r="E5093" s="137" t="s">
        <v>8366</v>
      </c>
      <c r="F5093" s="139"/>
      <c r="G5093" s="136">
        <v>18562063</v>
      </c>
      <c r="H5093" s="136">
        <v>3</v>
      </c>
      <c r="J5093" s="136" t="s">
        <v>8367</v>
      </c>
    </row>
    <row r="5094" spans="1:20" s="136" customFormat="1" ht="13.6" x14ac:dyDescent="0.2">
      <c r="A5094" s="136" t="s">
        <v>13552</v>
      </c>
      <c r="B5094" s="147">
        <v>34104</v>
      </c>
      <c r="C5094" s="138" t="s">
        <v>13637</v>
      </c>
      <c r="D5094" s="138" t="s">
        <v>13637</v>
      </c>
      <c r="E5094" s="137" t="s">
        <v>8366</v>
      </c>
      <c r="F5094" s="139"/>
      <c r="G5094" s="136">
        <v>26578074</v>
      </c>
      <c r="H5094" s="136">
        <v>3</v>
      </c>
      <c r="J5094" s="136" t="s">
        <v>8367</v>
      </c>
    </row>
    <row r="5095" spans="1:20" s="136" customFormat="1" ht="13.6" x14ac:dyDescent="0.2">
      <c r="A5095" s="136" t="s">
        <v>13552</v>
      </c>
      <c r="B5095" s="147">
        <v>34106</v>
      </c>
      <c r="C5095" s="138" t="s">
        <v>13638</v>
      </c>
      <c r="D5095" s="138" t="s">
        <v>13638</v>
      </c>
      <c r="E5095" s="137" t="s">
        <v>8366</v>
      </c>
      <c r="F5095" s="139"/>
      <c r="G5095" s="136">
        <v>28214288</v>
      </c>
      <c r="H5095" s="136">
        <v>3</v>
      </c>
      <c r="J5095" s="136" t="s">
        <v>8367</v>
      </c>
    </row>
    <row r="5096" spans="1:20" s="136" customFormat="1" ht="13.6" x14ac:dyDescent="0.2">
      <c r="A5096" s="136" t="s">
        <v>13552</v>
      </c>
      <c r="B5096" s="147">
        <v>34107</v>
      </c>
      <c r="C5096" s="138" t="s">
        <v>13639</v>
      </c>
      <c r="D5096" s="138" t="s">
        <v>13639</v>
      </c>
      <c r="E5096" s="137" t="s">
        <v>8366</v>
      </c>
      <c r="F5096" s="139"/>
      <c r="G5096" s="136">
        <v>20732579</v>
      </c>
      <c r="H5096" s="136">
        <v>3</v>
      </c>
      <c r="J5096" s="136" t="s">
        <v>8367</v>
      </c>
    </row>
    <row r="5097" spans="1:20" s="136" customFormat="1" ht="13.6" x14ac:dyDescent="0.2">
      <c r="A5097" s="136" t="s">
        <v>13552</v>
      </c>
      <c r="B5097" s="147">
        <v>34108</v>
      </c>
      <c r="C5097" s="138" t="s">
        <v>13640</v>
      </c>
      <c r="D5097" s="138" t="s">
        <v>13640</v>
      </c>
      <c r="E5097" s="137" t="s">
        <v>8366</v>
      </c>
      <c r="F5097" s="139"/>
      <c r="G5097" s="136">
        <v>45909694</v>
      </c>
      <c r="H5097" s="136">
        <v>3</v>
      </c>
      <c r="J5097" s="136" t="s">
        <v>8367</v>
      </c>
    </row>
    <row r="5098" spans="1:20" s="136" customFormat="1" ht="13.6" x14ac:dyDescent="0.2">
      <c r="A5098" s="136" t="s">
        <v>13552</v>
      </c>
      <c r="B5098" s="147">
        <v>34109</v>
      </c>
      <c r="C5098" s="138" t="s">
        <v>13641</v>
      </c>
      <c r="D5098" s="138" t="s">
        <v>13641</v>
      </c>
      <c r="E5098" s="137" t="s">
        <v>8366</v>
      </c>
      <c r="F5098" s="139"/>
      <c r="G5098" s="136">
        <v>29265270.999999996</v>
      </c>
      <c r="H5098" s="136">
        <v>3</v>
      </c>
      <c r="J5098" s="136" t="s">
        <v>8367</v>
      </c>
    </row>
    <row r="5099" spans="1:20" s="136" customFormat="1" ht="13.6" x14ac:dyDescent="0.2">
      <c r="A5099" s="136" t="s">
        <v>13552</v>
      </c>
      <c r="B5099" s="147">
        <v>34110</v>
      </c>
      <c r="C5099" s="138" t="s">
        <v>13642</v>
      </c>
      <c r="D5099" s="138" t="s">
        <v>13642</v>
      </c>
      <c r="E5099" s="137" t="s">
        <v>8366</v>
      </c>
      <c r="F5099" s="139"/>
      <c r="G5099" s="136">
        <v>6806028</v>
      </c>
      <c r="H5099" s="136">
        <v>3</v>
      </c>
      <c r="J5099" s="136" t="s">
        <v>8367</v>
      </c>
    </row>
    <row r="5100" spans="1:20" s="136" customFormat="1" ht="13.6" x14ac:dyDescent="0.2">
      <c r="A5100" s="136" t="s">
        <v>13552</v>
      </c>
      <c r="B5100" s="147">
        <v>34112</v>
      </c>
      <c r="C5100" s="138" t="s">
        <v>13643</v>
      </c>
      <c r="D5100" s="138" t="s">
        <v>13643</v>
      </c>
      <c r="E5100" s="137" t="s">
        <v>8366</v>
      </c>
      <c r="F5100" s="139"/>
      <c r="G5100" s="136">
        <v>13801093</v>
      </c>
      <c r="H5100" s="136">
        <v>3</v>
      </c>
      <c r="J5100" s="136" t="s">
        <v>8367</v>
      </c>
    </row>
    <row r="5101" spans="1:20" s="136" customFormat="1" ht="13.6" x14ac:dyDescent="0.2">
      <c r="A5101" s="136" t="s">
        <v>13552</v>
      </c>
      <c r="B5101" s="147">
        <v>34113</v>
      </c>
      <c r="C5101" s="138" t="s">
        <v>13644</v>
      </c>
      <c r="D5101" s="138" t="s">
        <v>13644</v>
      </c>
      <c r="E5101" s="137" t="s">
        <v>8366</v>
      </c>
      <c r="F5101" s="139"/>
      <c r="G5101" s="136">
        <v>8140797</v>
      </c>
      <c r="H5101" s="136">
        <v>3</v>
      </c>
      <c r="J5101" s="136" t="s">
        <v>8367</v>
      </c>
    </row>
    <row r="5102" spans="1:20" s="136" customFormat="1" ht="13.6" x14ac:dyDescent="0.2">
      <c r="A5102" s="136" t="s">
        <v>13552</v>
      </c>
      <c r="B5102" s="147">
        <v>34114</v>
      </c>
      <c r="C5102" s="138" t="s">
        <v>13645</v>
      </c>
      <c r="D5102" s="138" t="s">
        <v>13645</v>
      </c>
      <c r="E5102" s="137" t="s">
        <v>8366</v>
      </c>
      <c r="F5102" s="139"/>
      <c r="G5102" s="136">
        <v>103596877</v>
      </c>
      <c r="H5102" s="136">
        <v>3</v>
      </c>
      <c r="J5102" s="136" t="s">
        <v>8367</v>
      </c>
    </row>
    <row r="5103" spans="1:20" s="136" customFormat="1" ht="13.6" x14ac:dyDescent="0.2">
      <c r="A5103" s="136" t="s">
        <v>13552</v>
      </c>
      <c r="B5103" s="147">
        <v>34116</v>
      </c>
      <c r="C5103" s="138" t="s">
        <v>13646</v>
      </c>
      <c r="D5103" s="138" t="s">
        <v>13646</v>
      </c>
      <c r="E5103" s="137" t="s">
        <v>8366</v>
      </c>
      <c r="F5103" s="139"/>
      <c r="G5103" s="136">
        <v>18176302</v>
      </c>
      <c r="H5103" s="136">
        <v>3</v>
      </c>
      <c r="J5103" s="136" t="s">
        <v>8367</v>
      </c>
    </row>
    <row r="5104" spans="1:20" s="136" customFormat="1" ht="13.6" x14ac:dyDescent="0.2">
      <c r="A5104" s="136" t="s">
        <v>13552</v>
      </c>
      <c r="B5104" s="147">
        <v>34120</v>
      </c>
      <c r="C5104" s="138" t="s">
        <v>13570</v>
      </c>
      <c r="D5104" s="138" t="s">
        <v>13570</v>
      </c>
      <c r="E5104" s="137" t="s">
        <v>8366</v>
      </c>
      <c r="F5104" s="139"/>
      <c r="G5104" s="136">
        <v>94945936</v>
      </c>
      <c r="H5104" s="136">
        <v>1</v>
      </c>
      <c r="J5104" s="136" t="s">
        <v>8367</v>
      </c>
      <c r="L5104" s="136" t="s">
        <v>13647</v>
      </c>
      <c r="M5104" s="136" t="s">
        <v>8456</v>
      </c>
      <c r="N5104" s="138" t="s">
        <v>13570</v>
      </c>
      <c r="R5104" s="136" t="s">
        <v>13569</v>
      </c>
      <c r="S5104" s="136" t="s">
        <v>8456</v>
      </c>
      <c r="T5104" s="138" t="s">
        <v>13570</v>
      </c>
    </row>
    <row r="5105" spans="1:10" s="136" customFormat="1" ht="13.6" x14ac:dyDescent="0.2">
      <c r="A5105" s="136" t="s">
        <v>13552</v>
      </c>
      <c r="B5105" s="147">
        <v>34121</v>
      </c>
      <c r="C5105" s="138" t="s">
        <v>13648</v>
      </c>
      <c r="D5105" s="138" t="s">
        <v>13648</v>
      </c>
      <c r="E5105" s="137" t="s">
        <v>8366</v>
      </c>
      <c r="F5105" s="139"/>
      <c r="G5105" s="136">
        <v>77201741</v>
      </c>
      <c r="H5105" s="136">
        <v>3</v>
      </c>
      <c r="J5105" s="136" t="s">
        <v>8367</v>
      </c>
    </row>
    <row r="5106" spans="1:10" s="136" customFormat="1" ht="13.6" x14ac:dyDescent="0.2">
      <c r="A5106" s="136" t="s">
        <v>13552</v>
      </c>
      <c r="B5106" s="147">
        <v>34122</v>
      </c>
      <c r="C5106" s="138" t="s">
        <v>13649</v>
      </c>
      <c r="D5106" s="138" t="s">
        <v>13649</v>
      </c>
      <c r="E5106" s="137" t="s">
        <v>8366</v>
      </c>
      <c r="F5106" s="139"/>
      <c r="G5106" s="136">
        <v>22764104.000000004</v>
      </c>
      <c r="H5106" s="136">
        <v>3</v>
      </c>
      <c r="J5106" s="136" t="s">
        <v>8367</v>
      </c>
    </row>
    <row r="5107" spans="1:10" s="136" customFormat="1" ht="13.6" x14ac:dyDescent="0.2">
      <c r="A5107" s="136" t="s">
        <v>13552</v>
      </c>
      <c r="B5107" s="147">
        <v>34123</v>
      </c>
      <c r="C5107" s="138" t="s">
        <v>13650</v>
      </c>
      <c r="D5107" s="138" t="s">
        <v>13650</v>
      </c>
      <c r="E5107" s="137" t="s">
        <v>8366</v>
      </c>
      <c r="F5107" s="139"/>
      <c r="G5107" s="136">
        <v>128981911</v>
      </c>
      <c r="H5107" s="136">
        <v>3</v>
      </c>
      <c r="J5107" s="136" t="s">
        <v>8367</v>
      </c>
    </row>
    <row r="5108" spans="1:10" s="136" customFormat="1" ht="13.6" x14ac:dyDescent="0.2">
      <c r="A5108" s="136" t="s">
        <v>13552</v>
      </c>
      <c r="B5108" s="147">
        <v>34124</v>
      </c>
      <c r="C5108" s="138" t="s">
        <v>13651</v>
      </c>
      <c r="D5108" s="138" t="s">
        <v>13651</v>
      </c>
      <c r="E5108" s="137" t="s">
        <v>8366</v>
      </c>
      <c r="F5108" s="139"/>
      <c r="G5108" s="136">
        <v>19277558</v>
      </c>
      <c r="H5108" s="136">
        <v>3</v>
      </c>
      <c r="J5108" s="136" t="s">
        <v>8367</v>
      </c>
    </row>
    <row r="5109" spans="1:10" s="136" customFormat="1" ht="13.6" x14ac:dyDescent="0.2">
      <c r="A5109" s="136" t="s">
        <v>13552</v>
      </c>
      <c r="B5109" s="147">
        <v>34125</v>
      </c>
      <c r="C5109" s="138" t="s">
        <v>13652</v>
      </c>
      <c r="D5109" s="138" t="s">
        <v>13652</v>
      </c>
      <c r="E5109" s="137" t="s">
        <v>8366</v>
      </c>
      <c r="F5109" s="139"/>
      <c r="G5109" s="136">
        <v>32380207.999999996</v>
      </c>
      <c r="H5109" s="136">
        <v>3</v>
      </c>
      <c r="J5109" s="136" t="s">
        <v>8367</v>
      </c>
    </row>
    <row r="5110" spans="1:10" s="136" customFormat="1" ht="13.6" x14ac:dyDescent="0.2">
      <c r="A5110" s="136" t="s">
        <v>13552</v>
      </c>
      <c r="B5110" s="147">
        <v>34126</v>
      </c>
      <c r="C5110" s="138" t="s">
        <v>13653</v>
      </c>
      <c r="D5110" s="138" t="s">
        <v>13653</v>
      </c>
      <c r="E5110" s="137" t="s">
        <v>8366</v>
      </c>
      <c r="F5110" s="139"/>
      <c r="G5110" s="136">
        <v>21058362.000000004</v>
      </c>
      <c r="H5110" s="136">
        <v>3</v>
      </c>
      <c r="J5110" s="136" t="s">
        <v>8367</v>
      </c>
    </row>
    <row r="5111" spans="1:10" s="136" customFormat="1" ht="13.6" x14ac:dyDescent="0.2">
      <c r="A5111" s="136" t="s">
        <v>13552</v>
      </c>
      <c r="B5111" s="147">
        <v>34127</v>
      </c>
      <c r="C5111" s="138" t="s">
        <v>13654</v>
      </c>
      <c r="D5111" s="138" t="s">
        <v>13654</v>
      </c>
      <c r="E5111" s="137" t="s">
        <v>8366</v>
      </c>
      <c r="F5111" s="139"/>
      <c r="G5111" s="136">
        <v>27458663</v>
      </c>
      <c r="H5111" s="136">
        <v>3</v>
      </c>
      <c r="J5111" s="136" t="s">
        <v>8367</v>
      </c>
    </row>
    <row r="5112" spans="1:10" s="136" customFormat="1" ht="13.6" x14ac:dyDescent="0.2">
      <c r="A5112" s="136" t="s">
        <v>13552</v>
      </c>
      <c r="B5112" s="147">
        <v>34129</v>
      </c>
      <c r="C5112" s="138" t="s">
        <v>13655</v>
      </c>
      <c r="D5112" s="138" t="s">
        <v>13655</v>
      </c>
      <c r="E5112" s="137" t="s">
        <v>8366</v>
      </c>
      <c r="F5112" s="139"/>
      <c r="G5112" s="136">
        <v>51993448</v>
      </c>
      <c r="H5112" s="136">
        <v>3</v>
      </c>
      <c r="J5112" s="136" t="s">
        <v>8367</v>
      </c>
    </row>
    <row r="5113" spans="1:10" s="136" customFormat="1" ht="13.6" x14ac:dyDescent="0.2">
      <c r="A5113" s="136" t="s">
        <v>13552</v>
      </c>
      <c r="B5113" s="147">
        <v>34130</v>
      </c>
      <c r="C5113" s="138" t="s">
        <v>13656</v>
      </c>
      <c r="D5113" s="138" t="s">
        <v>13656</v>
      </c>
      <c r="E5113" s="137" t="s">
        <v>8366</v>
      </c>
      <c r="F5113" s="139"/>
      <c r="G5113" s="136">
        <v>12388021.000000002</v>
      </c>
      <c r="H5113" s="136">
        <v>3</v>
      </c>
      <c r="J5113" s="136" t="s">
        <v>8367</v>
      </c>
    </row>
    <row r="5114" spans="1:10" s="136" customFormat="1" ht="13.6" x14ac:dyDescent="0.2">
      <c r="A5114" s="136" t="s">
        <v>13552</v>
      </c>
      <c r="B5114" s="147">
        <v>34131</v>
      </c>
      <c r="C5114" s="138" t="s">
        <v>13657</v>
      </c>
      <c r="D5114" s="138" t="s">
        <v>13657</v>
      </c>
      <c r="E5114" s="137" t="s">
        <v>8366</v>
      </c>
      <c r="F5114" s="139"/>
      <c r="G5114" s="136">
        <v>22868343</v>
      </c>
      <c r="H5114" s="136">
        <v>3</v>
      </c>
      <c r="J5114" s="136" t="s">
        <v>8367</v>
      </c>
    </row>
    <row r="5115" spans="1:10" s="136" customFormat="1" ht="13.6" x14ac:dyDescent="0.2">
      <c r="A5115" s="136" t="s">
        <v>13552</v>
      </c>
      <c r="B5115" s="147">
        <v>34132</v>
      </c>
      <c r="C5115" s="138" t="s">
        <v>13658</v>
      </c>
      <c r="D5115" s="138" t="s">
        <v>13658</v>
      </c>
      <c r="E5115" s="137" t="s">
        <v>8366</v>
      </c>
      <c r="F5115" s="139"/>
      <c r="G5115" s="136">
        <v>23258164</v>
      </c>
      <c r="H5115" s="136">
        <v>3</v>
      </c>
      <c r="J5115" s="136" t="s">
        <v>8367</v>
      </c>
    </row>
    <row r="5116" spans="1:10" s="136" customFormat="1" ht="13.6" x14ac:dyDescent="0.2">
      <c r="A5116" s="136" t="s">
        <v>13552</v>
      </c>
      <c r="B5116" s="147">
        <v>34133</v>
      </c>
      <c r="C5116" s="138" t="s">
        <v>13659</v>
      </c>
      <c r="D5116" s="138" t="s">
        <v>13659</v>
      </c>
      <c r="E5116" s="137" t="s">
        <v>8366</v>
      </c>
      <c r="F5116" s="139"/>
      <c r="G5116" s="136">
        <v>19790253</v>
      </c>
      <c r="H5116" s="136">
        <v>3</v>
      </c>
      <c r="J5116" s="136" t="s">
        <v>8367</v>
      </c>
    </row>
    <row r="5117" spans="1:10" s="136" customFormat="1" ht="13.6" x14ac:dyDescent="0.2">
      <c r="A5117" s="136" t="s">
        <v>13552</v>
      </c>
      <c r="B5117" s="147">
        <v>34134</v>
      </c>
      <c r="C5117" s="138" t="s">
        <v>13660</v>
      </c>
      <c r="D5117" s="138" t="s">
        <v>13660</v>
      </c>
      <c r="E5117" s="137" t="s">
        <v>8366</v>
      </c>
      <c r="F5117" s="139"/>
      <c r="G5117" s="136">
        <v>14870000</v>
      </c>
      <c r="H5117" s="136">
        <v>3</v>
      </c>
      <c r="J5117" s="136" t="s">
        <v>8367</v>
      </c>
    </row>
    <row r="5118" spans="1:10" s="136" customFormat="1" ht="13.6" x14ac:dyDescent="0.2">
      <c r="A5118" s="136" t="s">
        <v>13552</v>
      </c>
      <c r="B5118" s="147">
        <v>34135</v>
      </c>
      <c r="C5118" s="138" t="s">
        <v>13661</v>
      </c>
      <c r="D5118" s="138" t="s">
        <v>13661</v>
      </c>
      <c r="E5118" s="137" t="s">
        <v>8366</v>
      </c>
      <c r="F5118" s="139"/>
      <c r="G5118" s="136">
        <v>81374900</v>
      </c>
      <c r="H5118" s="136">
        <v>3</v>
      </c>
      <c r="J5118" s="136" t="s">
        <v>8367</v>
      </c>
    </row>
    <row r="5119" spans="1:10" s="136" customFormat="1" ht="13.6" x14ac:dyDescent="0.2">
      <c r="A5119" s="136" t="s">
        <v>13552</v>
      </c>
      <c r="B5119" s="147">
        <v>34136</v>
      </c>
      <c r="C5119" s="138" t="s">
        <v>13662</v>
      </c>
      <c r="D5119" s="138" t="s">
        <v>13662</v>
      </c>
      <c r="E5119" s="137" t="s">
        <v>8366</v>
      </c>
      <c r="F5119" s="139"/>
      <c r="G5119" s="136">
        <v>24289880</v>
      </c>
      <c r="H5119" s="136">
        <v>3</v>
      </c>
      <c r="J5119" s="136" t="s">
        <v>8367</v>
      </c>
    </row>
    <row r="5120" spans="1:10" s="136" customFormat="1" ht="13.6" x14ac:dyDescent="0.2">
      <c r="A5120" s="136" t="s">
        <v>13552</v>
      </c>
      <c r="B5120" s="147">
        <v>34137</v>
      </c>
      <c r="C5120" s="138" t="s">
        <v>13663</v>
      </c>
      <c r="D5120" s="138" t="s">
        <v>13663</v>
      </c>
      <c r="E5120" s="137" t="s">
        <v>8366</v>
      </c>
      <c r="F5120" s="139"/>
      <c r="G5120" s="136">
        <v>13812554</v>
      </c>
      <c r="H5120" s="136">
        <v>3</v>
      </c>
      <c r="J5120" s="136" t="s">
        <v>8367</v>
      </c>
    </row>
    <row r="5121" spans="1:10" s="136" customFormat="1" ht="13.6" x14ac:dyDescent="0.2">
      <c r="A5121" s="136" t="s">
        <v>13552</v>
      </c>
      <c r="B5121" s="147">
        <v>34139</v>
      </c>
      <c r="C5121" s="138" t="s">
        <v>13664</v>
      </c>
      <c r="D5121" s="138" t="s">
        <v>13664</v>
      </c>
      <c r="E5121" s="137" t="s">
        <v>8366</v>
      </c>
      <c r="F5121" s="139"/>
      <c r="G5121" s="136">
        <v>21315232</v>
      </c>
      <c r="H5121" s="136">
        <v>3</v>
      </c>
      <c r="J5121" s="136" t="s">
        <v>8367</v>
      </c>
    </row>
    <row r="5122" spans="1:10" s="136" customFormat="1" ht="13.6" x14ac:dyDescent="0.2">
      <c r="A5122" s="136" t="s">
        <v>13552</v>
      </c>
      <c r="B5122" s="147">
        <v>34140</v>
      </c>
      <c r="C5122" s="138" t="s">
        <v>13665</v>
      </c>
      <c r="D5122" s="138" t="s">
        <v>13665</v>
      </c>
      <c r="E5122" s="137" t="s">
        <v>8366</v>
      </c>
      <c r="F5122" s="139"/>
      <c r="G5122" s="136">
        <v>29499107</v>
      </c>
      <c r="H5122" s="136">
        <v>3</v>
      </c>
      <c r="J5122" s="136" t="s">
        <v>8367</v>
      </c>
    </row>
    <row r="5123" spans="1:10" s="136" customFormat="1" ht="13.6" x14ac:dyDescent="0.2">
      <c r="A5123" s="136" t="s">
        <v>13552</v>
      </c>
      <c r="B5123" s="147">
        <v>34141</v>
      </c>
      <c r="C5123" s="138" t="s">
        <v>13666</v>
      </c>
      <c r="D5123" s="138" t="s">
        <v>13666</v>
      </c>
      <c r="E5123" s="137" t="s">
        <v>8366</v>
      </c>
      <c r="F5123" s="139"/>
      <c r="G5123" s="136">
        <v>11669704</v>
      </c>
      <c r="H5123" s="136">
        <v>3</v>
      </c>
      <c r="J5123" s="136" t="s">
        <v>8367</v>
      </c>
    </row>
    <row r="5124" spans="1:10" s="136" customFormat="1" ht="13.6" x14ac:dyDescent="0.2">
      <c r="A5124" s="136" t="s">
        <v>13552</v>
      </c>
      <c r="B5124" s="147">
        <v>34143</v>
      </c>
      <c r="C5124" s="138" t="s">
        <v>13667</v>
      </c>
      <c r="D5124" s="138" t="s">
        <v>13667</v>
      </c>
      <c r="E5124" s="137" t="s">
        <v>8366</v>
      </c>
      <c r="F5124" s="139"/>
      <c r="G5124" s="136">
        <v>51056861</v>
      </c>
      <c r="H5124" s="136">
        <v>3</v>
      </c>
      <c r="J5124" s="136" t="s">
        <v>8367</v>
      </c>
    </row>
    <row r="5125" spans="1:10" s="136" customFormat="1" ht="13.6" x14ac:dyDescent="0.2">
      <c r="A5125" s="136" t="s">
        <v>13552</v>
      </c>
      <c r="B5125" s="147">
        <v>34146</v>
      </c>
      <c r="C5125" s="138" t="s">
        <v>13668</v>
      </c>
      <c r="D5125" s="138" t="s">
        <v>13668</v>
      </c>
      <c r="E5125" s="137" t="s">
        <v>8366</v>
      </c>
      <c r="F5125" s="139"/>
      <c r="G5125" s="136">
        <v>23129830</v>
      </c>
      <c r="H5125" s="136">
        <v>3</v>
      </c>
      <c r="J5125" s="136" t="s">
        <v>8367</v>
      </c>
    </row>
    <row r="5126" spans="1:10" s="136" customFormat="1" ht="13.6" x14ac:dyDescent="0.2">
      <c r="A5126" s="136" t="s">
        <v>13552</v>
      </c>
      <c r="B5126" s="147">
        <v>34147</v>
      </c>
      <c r="C5126" s="138" t="s">
        <v>13669</v>
      </c>
      <c r="D5126" s="138" t="s">
        <v>13669</v>
      </c>
      <c r="E5126" s="137" t="s">
        <v>8366</v>
      </c>
      <c r="F5126" s="139"/>
      <c r="G5126" s="136">
        <v>22245330</v>
      </c>
      <c r="H5126" s="136">
        <v>3</v>
      </c>
      <c r="J5126" s="136" t="s">
        <v>8367</v>
      </c>
    </row>
    <row r="5127" spans="1:10" s="136" customFormat="1" ht="13.6" x14ac:dyDescent="0.2">
      <c r="A5127" s="136" t="s">
        <v>13552</v>
      </c>
      <c r="B5127" s="147">
        <v>34149</v>
      </c>
      <c r="C5127" s="138" t="s">
        <v>13670</v>
      </c>
      <c r="D5127" s="138" t="s">
        <v>13670</v>
      </c>
      <c r="E5127" s="137" t="s">
        <v>8366</v>
      </c>
      <c r="F5127" s="139"/>
      <c r="G5127" s="136">
        <v>13415416</v>
      </c>
      <c r="H5127" s="136">
        <v>3</v>
      </c>
      <c r="J5127" s="136" t="s">
        <v>8367</v>
      </c>
    </row>
    <row r="5128" spans="1:10" s="136" customFormat="1" ht="13.6" x14ac:dyDescent="0.2">
      <c r="A5128" s="136" t="s">
        <v>13552</v>
      </c>
      <c r="B5128" s="147">
        <v>34151</v>
      </c>
      <c r="C5128" s="138" t="s">
        <v>13671</v>
      </c>
      <c r="D5128" s="138" t="s">
        <v>13671</v>
      </c>
      <c r="E5128" s="137" t="s">
        <v>8366</v>
      </c>
      <c r="F5128" s="139"/>
      <c r="G5128" s="136">
        <v>65654390.999999993</v>
      </c>
      <c r="H5128" s="136">
        <v>3</v>
      </c>
      <c r="J5128" s="136" t="s">
        <v>8367</v>
      </c>
    </row>
    <row r="5129" spans="1:10" s="136" customFormat="1" ht="13.6" x14ac:dyDescent="0.2">
      <c r="A5129" s="136" t="s">
        <v>13552</v>
      </c>
      <c r="B5129" s="147">
        <v>34152</v>
      </c>
      <c r="C5129" s="138" t="s">
        <v>13672</v>
      </c>
      <c r="D5129" s="138" t="s">
        <v>13672</v>
      </c>
      <c r="E5129" s="137" t="s">
        <v>8366</v>
      </c>
      <c r="F5129" s="139"/>
      <c r="G5129" s="136">
        <v>22406157</v>
      </c>
      <c r="H5129" s="136">
        <v>3</v>
      </c>
      <c r="J5129" s="136" t="s">
        <v>8367</v>
      </c>
    </row>
    <row r="5130" spans="1:10" s="136" customFormat="1" ht="13.6" x14ac:dyDescent="0.2">
      <c r="A5130" s="136" t="s">
        <v>13552</v>
      </c>
      <c r="B5130" s="147">
        <v>34154</v>
      </c>
      <c r="C5130" s="138" t="s">
        <v>13673</v>
      </c>
      <c r="D5130" s="138" t="s">
        <v>13673</v>
      </c>
      <c r="E5130" s="137" t="s">
        <v>8366</v>
      </c>
      <c r="F5130" s="139"/>
      <c r="G5130" s="136">
        <v>20558449</v>
      </c>
      <c r="H5130" s="136">
        <v>3</v>
      </c>
      <c r="J5130" s="136" t="s">
        <v>8367</v>
      </c>
    </row>
    <row r="5131" spans="1:10" s="136" customFormat="1" ht="13.6" x14ac:dyDescent="0.2">
      <c r="A5131" s="136" t="s">
        <v>13552</v>
      </c>
      <c r="B5131" s="147">
        <v>34155</v>
      </c>
      <c r="C5131" s="138" t="s">
        <v>13674</v>
      </c>
      <c r="D5131" s="138" t="s">
        <v>13674</v>
      </c>
      <c r="E5131" s="137" t="s">
        <v>8366</v>
      </c>
      <c r="F5131" s="139"/>
      <c r="G5131" s="136">
        <v>15485242</v>
      </c>
      <c r="H5131" s="136">
        <v>3</v>
      </c>
      <c r="J5131" s="136" t="s">
        <v>8367</v>
      </c>
    </row>
    <row r="5132" spans="1:10" s="136" customFormat="1" ht="13.6" x14ac:dyDescent="0.2">
      <c r="A5132" s="136" t="s">
        <v>13552</v>
      </c>
      <c r="B5132" s="147">
        <v>34156</v>
      </c>
      <c r="C5132" s="138" t="s">
        <v>13675</v>
      </c>
      <c r="D5132" s="138" t="s">
        <v>13675</v>
      </c>
      <c r="E5132" s="137" t="s">
        <v>8366</v>
      </c>
      <c r="F5132" s="139"/>
      <c r="G5132" s="136">
        <v>19792992</v>
      </c>
      <c r="H5132" s="136">
        <v>3</v>
      </c>
      <c r="J5132" s="136" t="s">
        <v>8367</v>
      </c>
    </row>
    <row r="5133" spans="1:10" s="136" customFormat="1" ht="13.6" x14ac:dyDescent="0.2">
      <c r="A5133" s="136" t="s">
        <v>13552</v>
      </c>
      <c r="B5133" s="147">
        <v>34157</v>
      </c>
      <c r="C5133" s="138" t="s">
        <v>13676</v>
      </c>
      <c r="D5133" s="138" t="s">
        <v>13676</v>
      </c>
      <c r="E5133" s="137" t="s">
        <v>8366</v>
      </c>
      <c r="F5133" s="139"/>
      <c r="G5133" s="136">
        <v>131951382</v>
      </c>
      <c r="H5133" s="136">
        <v>3</v>
      </c>
      <c r="J5133" s="136" t="s">
        <v>8367</v>
      </c>
    </row>
    <row r="5134" spans="1:10" s="136" customFormat="1" ht="13.6" x14ac:dyDescent="0.2">
      <c r="A5134" s="136" t="s">
        <v>13552</v>
      </c>
      <c r="B5134" s="147">
        <v>34158</v>
      </c>
      <c r="C5134" s="138" t="s">
        <v>13677</v>
      </c>
      <c r="D5134" s="138" t="s">
        <v>13677</v>
      </c>
      <c r="E5134" s="137" t="s">
        <v>8366</v>
      </c>
      <c r="F5134" s="139"/>
      <c r="G5134" s="136">
        <v>21201740</v>
      </c>
      <c r="H5134" s="136">
        <v>3</v>
      </c>
      <c r="J5134" s="136" t="s">
        <v>8367</v>
      </c>
    </row>
    <row r="5135" spans="1:10" s="136" customFormat="1" ht="13.6" x14ac:dyDescent="0.2">
      <c r="A5135" s="136" t="s">
        <v>13552</v>
      </c>
      <c r="B5135" s="147">
        <v>34159</v>
      </c>
      <c r="C5135" s="138" t="s">
        <v>13678</v>
      </c>
      <c r="D5135" s="138" t="s">
        <v>13678</v>
      </c>
      <c r="E5135" s="137" t="s">
        <v>8366</v>
      </c>
      <c r="F5135" s="139"/>
      <c r="G5135" s="136">
        <v>32630423</v>
      </c>
      <c r="H5135" s="136">
        <v>3</v>
      </c>
      <c r="J5135" s="136" t="s">
        <v>8367</v>
      </c>
    </row>
    <row r="5136" spans="1:10" s="136" customFormat="1" ht="13.6" x14ac:dyDescent="0.2">
      <c r="A5136" s="136" t="s">
        <v>13552</v>
      </c>
      <c r="B5136" s="147">
        <v>34160</v>
      </c>
      <c r="C5136" s="138" t="s">
        <v>13679</v>
      </c>
      <c r="D5136" s="138" t="s">
        <v>13679</v>
      </c>
      <c r="E5136" s="137" t="s">
        <v>8366</v>
      </c>
      <c r="F5136" s="139"/>
      <c r="G5136" s="136">
        <v>41009799.999999993</v>
      </c>
      <c r="H5136" s="136">
        <v>3</v>
      </c>
      <c r="J5136" s="136" t="s">
        <v>8367</v>
      </c>
    </row>
    <row r="5137" spans="1:10" s="136" customFormat="1" ht="13.6" x14ac:dyDescent="0.2">
      <c r="A5137" s="136" t="s">
        <v>13552</v>
      </c>
      <c r="B5137" s="147">
        <v>34161</v>
      </c>
      <c r="C5137" s="138" t="s">
        <v>13680</v>
      </c>
      <c r="D5137" s="138" t="s">
        <v>13680</v>
      </c>
      <c r="E5137" s="137" t="s">
        <v>8366</v>
      </c>
      <c r="F5137" s="139"/>
      <c r="G5137" s="136">
        <v>10775948</v>
      </c>
      <c r="H5137" s="136">
        <v>3</v>
      </c>
      <c r="J5137" s="136" t="s">
        <v>8367</v>
      </c>
    </row>
    <row r="5138" spans="1:10" s="136" customFormat="1" ht="13.6" x14ac:dyDescent="0.2">
      <c r="A5138" s="136" t="s">
        <v>13552</v>
      </c>
      <c r="B5138" s="147">
        <v>34163</v>
      </c>
      <c r="C5138" s="138" t="s">
        <v>13681</v>
      </c>
      <c r="D5138" s="138" t="s">
        <v>13681</v>
      </c>
      <c r="E5138" s="137" t="s">
        <v>8366</v>
      </c>
      <c r="F5138" s="139"/>
      <c r="G5138" s="136">
        <v>15538436</v>
      </c>
      <c r="H5138" s="136">
        <v>3</v>
      </c>
      <c r="J5138" s="136" t="s">
        <v>8367</v>
      </c>
    </row>
    <row r="5139" spans="1:10" s="136" customFormat="1" ht="13.6" x14ac:dyDescent="0.2">
      <c r="A5139" s="136" t="s">
        <v>13552</v>
      </c>
      <c r="B5139" s="147">
        <v>34165</v>
      </c>
      <c r="C5139" s="138" t="s">
        <v>13682</v>
      </c>
      <c r="D5139" s="138" t="s">
        <v>13682</v>
      </c>
      <c r="E5139" s="137" t="s">
        <v>8366</v>
      </c>
      <c r="F5139" s="139"/>
      <c r="G5139" s="136">
        <v>18225936</v>
      </c>
      <c r="H5139" s="136">
        <v>3</v>
      </c>
      <c r="J5139" s="136" t="s">
        <v>8367</v>
      </c>
    </row>
    <row r="5140" spans="1:10" s="136" customFormat="1" ht="13.6" x14ac:dyDescent="0.2">
      <c r="A5140" s="136" t="s">
        <v>13552</v>
      </c>
      <c r="B5140" s="147">
        <v>34167</v>
      </c>
      <c r="C5140" s="138" t="s">
        <v>13683</v>
      </c>
      <c r="D5140" s="138" t="s">
        <v>13683</v>
      </c>
      <c r="E5140" s="137" t="s">
        <v>8366</v>
      </c>
      <c r="F5140" s="139"/>
      <c r="G5140" s="136">
        <v>19944795</v>
      </c>
      <c r="H5140" s="136">
        <v>3</v>
      </c>
      <c r="J5140" s="136" t="s">
        <v>8367</v>
      </c>
    </row>
    <row r="5141" spans="1:10" s="136" customFormat="1" ht="13.6" x14ac:dyDescent="0.2">
      <c r="A5141" s="136" t="s">
        <v>13552</v>
      </c>
      <c r="B5141" s="147">
        <v>34168</v>
      </c>
      <c r="C5141" s="138" t="s">
        <v>13684</v>
      </c>
      <c r="D5141" s="138" t="s">
        <v>13684</v>
      </c>
      <c r="E5141" s="137" t="s">
        <v>8366</v>
      </c>
      <c r="F5141" s="139"/>
      <c r="G5141" s="136">
        <v>25511179.000000004</v>
      </c>
      <c r="H5141" s="136">
        <v>3</v>
      </c>
      <c r="J5141" s="136" t="s">
        <v>8367</v>
      </c>
    </row>
    <row r="5142" spans="1:10" s="136" customFormat="1" ht="13.6" x14ac:dyDescent="0.2">
      <c r="A5142" s="136" t="s">
        <v>13552</v>
      </c>
      <c r="B5142" s="147">
        <v>34169</v>
      </c>
      <c r="C5142" s="138" t="s">
        <v>13685</v>
      </c>
      <c r="D5142" s="138" t="s">
        <v>13685</v>
      </c>
      <c r="E5142" s="137" t="s">
        <v>8366</v>
      </c>
      <c r="F5142" s="139"/>
      <c r="G5142" s="136">
        <v>70675775</v>
      </c>
      <c r="H5142" s="136">
        <v>3</v>
      </c>
      <c r="J5142" s="136" t="s">
        <v>8367</v>
      </c>
    </row>
    <row r="5143" spans="1:10" s="136" customFormat="1" ht="13.6" x14ac:dyDescent="0.2">
      <c r="A5143" s="136" t="s">
        <v>13552</v>
      </c>
      <c r="B5143" s="147">
        <v>34170</v>
      </c>
      <c r="C5143" s="138" t="s">
        <v>13686</v>
      </c>
      <c r="D5143" s="138" t="s">
        <v>13686</v>
      </c>
      <c r="E5143" s="137" t="s">
        <v>8366</v>
      </c>
      <c r="F5143" s="139"/>
      <c r="G5143" s="136">
        <v>25533849</v>
      </c>
      <c r="H5143" s="136">
        <v>3</v>
      </c>
      <c r="J5143" s="136" t="s">
        <v>8367</v>
      </c>
    </row>
    <row r="5144" spans="1:10" s="136" customFormat="1" ht="13.6" x14ac:dyDescent="0.2">
      <c r="A5144" s="136" t="s">
        <v>13552</v>
      </c>
      <c r="B5144" s="147">
        <v>34171</v>
      </c>
      <c r="C5144" s="138" t="s">
        <v>13687</v>
      </c>
      <c r="D5144" s="138" t="s">
        <v>13687</v>
      </c>
      <c r="E5144" s="137" t="s">
        <v>8366</v>
      </c>
      <c r="F5144" s="139"/>
      <c r="G5144" s="136">
        <v>111735187</v>
      </c>
      <c r="H5144" s="136">
        <v>3</v>
      </c>
      <c r="J5144" s="136" t="s">
        <v>8367</v>
      </c>
    </row>
    <row r="5145" spans="1:10" s="136" customFormat="1" ht="13.6" x14ac:dyDescent="0.2">
      <c r="A5145" s="136" t="s">
        <v>13552</v>
      </c>
      <c r="B5145" s="147">
        <v>34174</v>
      </c>
      <c r="C5145" s="138" t="s">
        <v>13688</v>
      </c>
      <c r="D5145" s="138" t="s">
        <v>13688</v>
      </c>
      <c r="E5145" s="137" t="s">
        <v>8366</v>
      </c>
      <c r="F5145" s="139"/>
      <c r="G5145" s="136">
        <v>34692885</v>
      </c>
      <c r="H5145" s="136">
        <v>3</v>
      </c>
      <c r="J5145" s="136" t="s">
        <v>8367</v>
      </c>
    </row>
    <row r="5146" spans="1:10" s="136" customFormat="1" ht="13.6" x14ac:dyDescent="0.2">
      <c r="A5146" s="136" t="s">
        <v>13552</v>
      </c>
      <c r="B5146" s="147">
        <v>34175</v>
      </c>
      <c r="C5146" s="138" t="s">
        <v>13689</v>
      </c>
      <c r="D5146" s="138" t="s">
        <v>13689</v>
      </c>
      <c r="E5146" s="137" t="s">
        <v>8366</v>
      </c>
      <c r="F5146" s="139"/>
      <c r="G5146" s="136">
        <v>12303368</v>
      </c>
      <c r="H5146" s="136">
        <v>3</v>
      </c>
      <c r="J5146" s="136" t="s">
        <v>8367</v>
      </c>
    </row>
    <row r="5147" spans="1:10" s="136" customFormat="1" ht="13.6" x14ac:dyDescent="0.2">
      <c r="A5147" s="136" t="s">
        <v>13552</v>
      </c>
      <c r="B5147" s="147">
        <v>34176</v>
      </c>
      <c r="C5147" s="138" t="s">
        <v>13690</v>
      </c>
      <c r="D5147" s="138" t="s">
        <v>13690</v>
      </c>
      <c r="E5147" s="137" t="s">
        <v>8366</v>
      </c>
      <c r="F5147" s="139"/>
      <c r="G5147" s="136">
        <v>25264188</v>
      </c>
      <c r="H5147" s="136">
        <v>3</v>
      </c>
      <c r="J5147" s="136" t="s">
        <v>8367</v>
      </c>
    </row>
    <row r="5148" spans="1:10" s="136" customFormat="1" ht="13.6" x14ac:dyDescent="0.2">
      <c r="A5148" s="136" t="s">
        <v>13552</v>
      </c>
      <c r="B5148" s="147">
        <v>34177</v>
      </c>
      <c r="C5148" s="138" t="s">
        <v>13691</v>
      </c>
      <c r="D5148" s="138" t="s">
        <v>13691</v>
      </c>
      <c r="E5148" s="137" t="s">
        <v>8366</v>
      </c>
      <c r="F5148" s="139"/>
      <c r="G5148" s="136">
        <v>12943377</v>
      </c>
      <c r="H5148" s="136">
        <v>3</v>
      </c>
      <c r="J5148" s="136" t="s">
        <v>8367</v>
      </c>
    </row>
    <row r="5149" spans="1:10" s="136" customFormat="1" ht="13.6" x14ac:dyDescent="0.2">
      <c r="A5149" s="136" t="s">
        <v>13552</v>
      </c>
      <c r="B5149" s="147">
        <v>34178</v>
      </c>
      <c r="C5149" s="138" t="s">
        <v>13692</v>
      </c>
      <c r="D5149" s="138" t="s">
        <v>13692</v>
      </c>
      <c r="E5149" s="137" t="s">
        <v>8366</v>
      </c>
      <c r="F5149" s="139"/>
      <c r="G5149" s="136">
        <v>46336848</v>
      </c>
      <c r="H5149" s="136">
        <v>3</v>
      </c>
      <c r="J5149" s="136" t="s">
        <v>8367</v>
      </c>
    </row>
    <row r="5150" spans="1:10" s="136" customFormat="1" ht="13.6" x14ac:dyDescent="0.2">
      <c r="A5150" s="136" t="s">
        <v>13552</v>
      </c>
      <c r="B5150" s="147">
        <v>34179</v>
      </c>
      <c r="C5150" s="138" t="s">
        <v>13693</v>
      </c>
      <c r="D5150" s="138" t="s">
        <v>13693</v>
      </c>
      <c r="E5150" s="137" t="s">
        <v>8366</v>
      </c>
      <c r="F5150" s="139"/>
      <c r="G5150" s="136">
        <v>21533345</v>
      </c>
      <c r="H5150" s="136">
        <v>3</v>
      </c>
      <c r="J5150" s="136" t="s">
        <v>8367</v>
      </c>
    </row>
    <row r="5151" spans="1:10" s="136" customFormat="1" ht="13.6" x14ac:dyDescent="0.2">
      <c r="A5151" s="136" t="s">
        <v>13552</v>
      </c>
      <c r="B5151" s="147">
        <v>34180</v>
      </c>
      <c r="C5151" s="138" t="s">
        <v>13694</v>
      </c>
      <c r="D5151" s="138" t="s">
        <v>13694</v>
      </c>
      <c r="E5151" s="137" t="s">
        <v>8366</v>
      </c>
      <c r="F5151" s="139"/>
      <c r="G5151" s="136">
        <v>20749029.999999996</v>
      </c>
      <c r="H5151" s="136">
        <v>3</v>
      </c>
      <c r="J5151" s="136" t="s">
        <v>8367</v>
      </c>
    </row>
    <row r="5152" spans="1:10" s="136" customFormat="1" ht="13.6" x14ac:dyDescent="0.2">
      <c r="A5152" s="136" t="s">
        <v>13552</v>
      </c>
      <c r="B5152" s="147">
        <v>34181</v>
      </c>
      <c r="C5152" s="138" t="s">
        <v>13695</v>
      </c>
      <c r="D5152" s="138" t="s">
        <v>13695</v>
      </c>
      <c r="E5152" s="137" t="s">
        <v>8366</v>
      </c>
      <c r="F5152" s="139"/>
      <c r="G5152" s="136">
        <v>20678302</v>
      </c>
      <c r="H5152" s="136">
        <v>3</v>
      </c>
      <c r="J5152" s="136" t="s">
        <v>8367</v>
      </c>
    </row>
    <row r="5153" spans="1:10" s="136" customFormat="1" ht="13.6" x14ac:dyDescent="0.2">
      <c r="A5153" s="136" t="s">
        <v>13552</v>
      </c>
      <c r="B5153" s="147">
        <v>34182</v>
      </c>
      <c r="C5153" s="138" t="s">
        <v>13696</v>
      </c>
      <c r="D5153" s="138" t="s">
        <v>13696</v>
      </c>
      <c r="E5153" s="137" t="s">
        <v>8366</v>
      </c>
      <c r="F5153" s="139"/>
      <c r="G5153" s="136">
        <v>83626618</v>
      </c>
      <c r="H5153" s="136">
        <v>3</v>
      </c>
      <c r="J5153" s="136" t="s">
        <v>8367</v>
      </c>
    </row>
    <row r="5154" spans="1:10" s="136" customFormat="1" ht="13.6" x14ac:dyDescent="0.2">
      <c r="A5154" s="136" t="s">
        <v>13552</v>
      </c>
      <c r="B5154" s="147">
        <v>34184</v>
      </c>
      <c r="C5154" s="138" t="s">
        <v>13697</v>
      </c>
      <c r="D5154" s="138" t="s">
        <v>13697</v>
      </c>
      <c r="E5154" s="137" t="s">
        <v>8366</v>
      </c>
      <c r="F5154" s="139"/>
      <c r="G5154" s="136">
        <v>28244702.000000004</v>
      </c>
      <c r="H5154" s="136">
        <v>3</v>
      </c>
      <c r="J5154" s="136" t="s">
        <v>8367</v>
      </c>
    </row>
    <row r="5155" spans="1:10" s="136" customFormat="1" ht="13.6" x14ac:dyDescent="0.2">
      <c r="A5155" s="136" t="s">
        <v>13552</v>
      </c>
      <c r="B5155" s="147">
        <v>34185</v>
      </c>
      <c r="C5155" s="138" t="s">
        <v>13698</v>
      </c>
      <c r="D5155" s="138" t="s">
        <v>13698</v>
      </c>
      <c r="E5155" s="137" t="s">
        <v>8366</v>
      </c>
      <c r="F5155" s="139"/>
      <c r="G5155" s="136">
        <v>63293754</v>
      </c>
      <c r="H5155" s="136">
        <v>3</v>
      </c>
      <c r="J5155" s="136" t="s">
        <v>8367</v>
      </c>
    </row>
    <row r="5156" spans="1:10" s="136" customFormat="1" ht="13.6" x14ac:dyDescent="0.2">
      <c r="A5156" s="136" t="s">
        <v>13552</v>
      </c>
      <c r="B5156" s="147">
        <v>34186</v>
      </c>
      <c r="C5156" s="138" t="s">
        <v>13699</v>
      </c>
      <c r="D5156" s="138" t="s">
        <v>13699</v>
      </c>
      <c r="E5156" s="137" t="s">
        <v>8366</v>
      </c>
      <c r="F5156" s="139"/>
      <c r="G5156" s="136">
        <v>29016597</v>
      </c>
      <c r="H5156" s="136">
        <v>3</v>
      </c>
      <c r="J5156" s="136" t="s">
        <v>8367</v>
      </c>
    </row>
    <row r="5157" spans="1:10" s="136" customFormat="1" ht="13.6" x14ac:dyDescent="0.2">
      <c r="A5157" s="136" t="s">
        <v>13552</v>
      </c>
      <c r="B5157" s="147">
        <v>34189</v>
      </c>
      <c r="C5157" s="138" t="s">
        <v>13700</v>
      </c>
      <c r="D5157" s="138" t="s">
        <v>13700</v>
      </c>
      <c r="E5157" s="137" t="s">
        <v>8366</v>
      </c>
      <c r="F5157" s="139"/>
      <c r="G5157" s="136">
        <v>20593375</v>
      </c>
      <c r="H5157" s="136">
        <v>3</v>
      </c>
      <c r="J5157" s="136" t="s">
        <v>8367</v>
      </c>
    </row>
    <row r="5158" spans="1:10" s="136" customFormat="1" ht="13.6" x14ac:dyDescent="0.2">
      <c r="A5158" s="136" t="s">
        <v>13552</v>
      </c>
      <c r="B5158" s="147">
        <v>34190</v>
      </c>
      <c r="C5158" s="138" t="s">
        <v>13701</v>
      </c>
      <c r="D5158" s="138" t="s">
        <v>13701</v>
      </c>
      <c r="E5158" s="137" t="s">
        <v>8366</v>
      </c>
      <c r="F5158" s="139"/>
      <c r="G5158" s="136">
        <v>28814020</v>
      </c>
      <c r="H5158" s="136">
        <v>3</v>
      </c>
      <c r="J5158" s="136" t="s">
        <v>8367</v>
      </c>
    </row>
    <row r="5159" spans="1:10" s="136" customFormat="1" ht="13.6" x14ac:dyDescent="0.2">
      <c r="A5159" s="136" t="s">
        <v>13552</v>
      </c>
      <c r="B5159" s="147">
        <v>34192</v>
      </c>
      <c r="C5159" s="138" t="s">
        <v>13702</v>
      </c>
      <c r="D5159" s="138" t="s">
        <v>13702</v>
      </c>
      <c r="E5159" s="137" t="s">
        <v>8366</v>
      </c>
      <c r="F5159" s="139"/>
      <c r="G5159" s="136">
        <v>42589066.999999993</v>
      </c>
      <c r="H5159" s="136">
        <v>3</v>
      </c>
      <c r="J5159" s="136" t="s">
        <v>8367</v>
      </c>
    </row>
    <row r="5160" spans="1:10" s="136" customFormat="1" ht="13.6" x14ac:dyDescent="0.2">
      <c r="A5160" s="136" t="s">
        <v>13552</v>
      </c>
      <c r="B5160" s="147">
        <v>34196</v>
      </c>
      <c r="C5160" s="138" t="s">
        <v>13703</v>
      </c>
      <c r="D5160" s="138" t="s">
        <v>13703</v>
      </c>
      <c r="E5160" s="137" t="s">
        <v>8366</v>
      </c>
      <c r="F5160" s="139"/>
      <c r="G5160" s="136">
        <v>38960878</v>
      </c>
      <c r="H5160" s="136">
        <v>3</v>
      </c>
      <c r="J5160" s="136" t="s">
        <v>8367</v>
      </c>
    </row>
    <row r="5161" spans="1:10" s="136" customFormat="1" ht="13.6" x14ac:dyDescent="0.2">
      <c r="A5161" s="136" t="s">
        <v>13552</v>
      </c>
      <c r="B5161" s="147">
        <v>34199</v>
      </c>
      <c r="C5161" s="138" t="s">
        <v>13704</v>
      </c>
      <c r="D5161" s="138" t="s">
        <v>13704</v>
      </c>
      <c r="E5161" s="137" t="s">
        <v>8366</v>
      </c>
      <c r="F5161" s="139"/>
      <c r="G5161" s="136">
        <v>198940660</v>
      </c>
      <c r="H5161" s="136">
        <v>3</v>
      </c>
      <c r="J5161" s="136" t="s">
        <v>8367</v>
      </c>
    </row>
    <row r="5162" spans="1:10" s="136" customFormat="1" ht="13.6" x14ac:dyDescent="0.2">
      <c r="A5162" s="136" t="s">
        <v>13552</v>
      </c>
      <c r="B5162" s="147">
        <v>34201</v>
      </c>
      <c r="C5162" s="138" t="s">
        <v>13705</v>
      </c>
      <c r="D5162" s="138" t="s">
        <v>13705</v>
      </c>
      <c r="E5162" s="137" t="s">
        <v>8366</v>
      </c>
      <c r="F5162" s="139"/>
      <c r="G5162" s="136">
        <v>57356833</v>
      </c>
      <c r="H5162" s="136">
        <v>3</v>
      </c>
      <c r="J5162" s="136" t="s">
        <v>8367</v>
      </c>
    </row>
    <row r="5163" spans="1:10" s="136" customFormat="1" ht="13.6" x14ac:dyDescent="0.2">
      <c r="A5163" s="136" t="s">
        <v>13552</v>
      </c>
      <c r="B5163" s="147">
        <v>34202</v>
      </c>
      <c r="C5163" s="138" t="s">
        <v>13706</v>
      </c>
      <c r="D5163" s="138" t="s">
        <v>13706</v>
      </c>
      <c r="E5163" s="137" t="s">
        <v>8366</v>
      </c>
      <c r="F5163" s="139"/>
      <c r="G5163" s="136">
        <v>11194072.000000002</v>
      </c>
      <c r="H5163" s="136">
        <v>3</v>
      </c>
      <c r="J5163" s="136" t="s">
        <v>8367</v>
      </c>
    </row>
    <row r="5164" spans="1:10" s="136" customFormat="1" ht="13.6" x14ac:dyDescent="0.2">
      <c r="A5164" s="136" t="s">
        <v>13552</v>
      </c>
      <c r="B5164" s="147">
        <v>34204</v>
      </c>
      <c r="C5164" s="138" t="s">
        <v>13707</v>
      </c>
      <c r="D5164" s="138" t="s">
        <v>13707</v>
      </c>
      <c r="E5164" s="137" t="s">
        <v>8366</v>
      </c>
      <c r="F5164" s="139"/>
      <c r="G5164" s="136">
        <v>21781861</v>
      </c>
      <c r="H5164" s="136">
        <v>3</v>
      </c>
      <c r="J5164" s="136" t="s">
        <v>8367</v>
      </c>
    </row>
    <row r="5165" spans="1:10" s="136" customFormat="1" ht="13.6" x14ac:dyDescent="0.2">
      <c r="A5165" s="136" t="s">
        <v>13552</v>
      </c>
      <c r="B5165" s="147">
        <v>34205</v>
      </c>
      <c r="C5165" s="138" t="s">
        <v>13708</v>
      </c>
      <c r="D5165" s="138" t="s">
        <v>13708</v>
      </c>
      <c r="E5165" s="137" t="s">
        <v>8366</v>
      </c>
      <c r="F5165" s="139"/>
      <c r="G5165" s="136">
        <v>34060726</v>
      </c>
      <c r="H5165" s="136">
        <v>3</v>
      </c>
      <c r="J5165" s="136" t="s">
        <v>8367</v>
      </c>
    </row>
    <row r="5166" spans="1:10" s="136" customFormat="1" ht="13.6" x14ac:dyDescent="0.2">
      <c r="A5166" s="136" t="s">
        <v>13552</v>
      </c>
      <c r="B5166" s="147">
        <v>34206</v>
      </c>
      <c r="C5166" s="138" t="s">
        <v>13709</v>
      </c>
      <c r="D5166" s="138" t="s">
        <v>13709</v>
      </c>
      <c r="E5166" s="137" t="s">
        <v>8366</v>
      </c>
      <c r="F5166" s="139"/>
      <c r="G5166" s="136">
        <v>64868846.999999993</v>
      </c>
      <c r="H5166" s="136">
        <v>3</v>
      </c>
      <c r="J5166" s="136" t="s">
        <v>8367</v>
      </c>
    </row>
    <row r="5167" spans="1:10" s="136" customFormat="1" ht="13.6" x14ac:dyDescent="0.2">
      <c r="A5167" s="136" t="s">
        <v>13552</v>
      </c>
      <c r="B5167" s="147">
        <v>34208</v>
      </c>
      <c r="C5167" s="138" t="s">
        <v>13710</v>
      </c>
      <c r="D5167" s="138" t="s">
        <v>13710</v>
      </c>
      <c r="E5167" s="137" t="s">
        <v>8366</v>
      </c>
      <c r="F5167" s="139"/>
      <c r="G5167" s="136">
        <v>20671547.999999996</v>
      </c>
      <c r="H5167" s="136">
        <v>3</v>
      </c>
      <c r="J5167" s="136" t="s">
        <v>8367</v>
      </c>
    </row>
    <row r="5168" spans="1:10" s="136" customFormat="1" ht="13.6" x14ac:dyDescent="0.2">
      <c r="A5168" s="136" t="s">
        <v>13552</v>
      </c>
      <c r="B5168" s="147">
        <v>34210</v>
      </c>
      <c r="C5168" s="138" t="s">
        <v>13711</v>
      </c>
      <c r="D5168" s="138" t="s">
        <v>13711</v>
      </c>
      <c r="E5168" s="137" t="s">
        <v>8366</v>
      </c>
      <c r="F5168" s="139"/>
      <c r="G5168" s="136">
        <v>31022999</v>
      </c>
      <c r="H5168" s="136">
        <v>3</v>
      </c>
      <c r="J5168" s="136" t="s">
        <v>8367</v>
      </c>
    </row>
    <row r="5169" spans="1:20" s="136" customFormat="1" ht="13.6" x14ac:dyDescent="0.2">
      <c r="A5169" s="136" t="s">
        <v>13552</v>
      </c>
      <c r="B5169" s="147">
        <v>34211</v>
      </c>
      <c r="C5169" s="138" t="s">
        <v>13712</v>
      </c>
      <c r="D5169" s="138" t="s">
        <v>13712</v>
      </c>
      <c r="E5169" s="137" t="s">
        <v>8366</v>
      </c>
      <c r="F5169" s="139"/>
      <c r="G5169" s="136">
        <v>40790944</v>
      </c>
      <c r="H5169" s="136">
        <v>3</v>
      </c>
      <c r="J5169" s="136" t="s">
        <v>8367</v>
      </c>
    </row>
    <row r="5170" spans="1:20" s="136" customFormat="1" ht="13.6" x14ac:dyDescent="0.2">
      <c r="A5170" s="136" t="s">
        <v>13552</v>
      </c>
      <c r="B5170" s="147">
        <v>34213</v>
      </c>
      <c r="C5170" s="138" t="s">
        <v>13713</v>
      </c>
      <c r="D5170" s="138" t="s">
        <v>13713</v>
      </c>
      <c r="E5170" s="137" t="s">
        <v>8366</v>
      </c>
      <c r="F5170" s="139"/>
      <c r="G5170" s="136">
        <v>17845795</v>
      </c>
      <c r="H5170" s="136">
        <v>3</v>
      </c>
      <c r="J5170" s="136" t="s">
        <v>8367</v>
      </c>
    </row>
    <row r="5171" spans="1:20" s="136" customFormat="1" ht="13.6" x14ac:dyDescent="0.2">
      <c r="A5171" s="136" t="s">
        <v>13552</v>
      </c>
      <c r="B5171" s="147">
        <v>34214</v>
      </c>
      <c r="C5171" s="138" t="s">
        <v>13714</v>
      </c>
      <c r="D5171" s="138" t="s">
        <v>13714</v>
      </c>
      <c r="E5171" s="137" t="s">
        <v>8366</v>
      </c>
      <c r="F5171" s="139"/>
      <c r="G5171" s="136">
        <v>33850428</v>
      </c>
      <c r="H5171" s="136">
        <v>3</v>
      </c>
      <c r="J5171" s="136" t="s">
        <v>8367</v>
      </c>
    </row>
    <row r="5172" spans="1:20" s="136" customFormat="1" ht="13.6" x14ac:dyDescent="0.2">
      <c r="A5172" s="136" t="s">
        <v>13552</v>
      </c>
      <c r="B5172" s="147">
        <v>34215</v>
      </c>
      <c r="C5172" s="138" t="s">
        <v>13715</v>
      </c>
      <c r="D5172" s="138" t="s">
        <v>13715</v>
      </c>
      <c r="E5172" s="137" t="s">
        <v>8366</v>
      </c>
      <c r="F5172" s="139"/>
      <c r="G5172" s="136">
        <v>25414200</v>
      </c>
      <c r="H5172" s="136">
        <v>3</v>
      </c>
      <c r="J5172" s="136" t="s">
        <v>8367</v>
      </c>
    </row>
    <row r="5173" spans="1:20" s="136" customFormat="1" ht="13.6" x14ac:dyDescent="0.2">
      <c r="A5173" s="136" t="s">
        <v>13552</v>
      </c>
      <c r="B5173" s="147">
        <v>34216</v>
      </c>
      <c r="C5173" s="138" t="s">
        <v>13716</v>
      </c>
      <c r="D5173" s="138" t="s">
        <v>13716</v>
      </c>
      <c r="E5173" s="137" t="s">
        <v>8366</v>
      </c>
      <c r="F5173" s="139"/>
      <c r="G5173" s="136">
        <v>26320876</v>
      </c>
      <c r="H5173" s="136">
        <v>3</v>
      </c>
      <c r="J5173" s="136" t="s">
        <v>8367</v>
      </c>
    </row>
    <row r="5174" spans="1:20" s="136" customFormat="1" ht="13.6" x14ac:dyDescent="0.2">
      <c r="A5174" s="136" t="s">
        <v>13552</v>
      </c>
      <c r="B5174" s="147">
        <v>34217</v>
      </c>
      <c r="C5174" s="138" t="s">
        <v>13717</v>
      </c>
      <c r="D5174" s="138" t="s">
        <v>13717</v>
      </c>
      <c r="E5174" s="137" t="s">
        <v>8366</v>
      </c>
      <c r="F5174" s="139"/>
      <c r="G5174" s="136">
        <v>19001663</v>
      </c>
      <c r="H5174" s="136">
        <v>2</v>
      </c>
      <c r="J5174" s="136" t="s">
        <v>8367</v>
      </c>
      <c r="R5174" s="136" t="s">
        <v>13569</v>
      </c>
      <c r="S5174" s="136" t="s">
        <v>8456</v>
      </c>
      <c r="T5174" s="138" t="s">
        <v>13570</v>
      </c>
    </row>
    <row r="5175" spans="1:20" s="136" customFormat="1" ht="13.6" x14ac:dyDescent="0.2">
      <c r="A5175" s="136" t="s">
        <v>13552</v>
      </c>
      <c r="B5175" s="147">
        <v>34218</v>
      </c>
      <c r="C5175" s="138" t="s">
        <v>13718</v>
      </c>
      <c r="D5175" s="138" t="s">
        <v>13718</v>
      </c>
      <c r="E5175" s="137" t="s">
        <v>8366</v>
      </c>
      <c r="F5175" s="139"/>
      <c r="G5175" s="136">
        <v>26314737</v>
      </c>
      <c r="H5175" s="136">
        <v>3</v>
      </c>
      <c r="J5175" s="136" t="s">
        <v>8367</v>
      </c>
    </row>
    <row r="5176" spans="1:20" s="136" customFormat="1" ht="13.6" x14ac:dyDescent="0.2">
      <c r="A5176" s="136" t="s">
        <v>13552</v>
      </c>
      <c r="B5176" s="147">
        <v>34220</v>
      </c>
      <c r="C5176" s="138" t="s">
        <v>13719</v>
      </c>
      <c r="D5176" s="138" t="s">
        <v>13719</v>
      </c>
      <c r="E5176" s="137" t="s">
        <v>8366</v>
      </c>
      <c r="F5176" s="139"/>
      <c r="G5176" s="136">
        <v>35819400</v>
      </c>
      <c r="H5176" s="136">
        <v>3</v>
      </c>
      <c r="J5176" s="136" t="s">
        <v>8367</v>
      </c>
    </row>
    <row r="5177" spans="1:20" s="136" customFormat="1" ht="13.6" x14ac:dyDescent="0.2">
      <c r="A5177" s="136" t="s">
        <v>13552</v>
      </c>
      <c r="B5177" s="147">
        <v>34221</v>
      </c>
      <c r="C5177" s="138" t="s">
        <v>13720</v>
      </c>
      <c r="D5177" s="138" t="s">
        <v>13720</v>
      </c>
      <c r="E5177" s="137" t="s">
        <v>8366</v>
      </c>
      <c r="F5177" s="139"/>
      <c r="G5177" s="136">
        <v>58128749</v>
      </c>
      <c r="H5177" s="136">
        <v>3</v>
      </c>
      <c r="J5177" s="136" t="s">
        <v>8367</v>
      </c>
    </row>
    <row r="5178" spans="1:20" s="136" customFormat="1" ht="13.6" x14ac:dyDescent="0.2">
      <c r="A5178" s="136" t="s">
        <v>13552</v>
      </c>
      <c r="B5178" s="147">
        <v>34222</v>
      </c>
      <c r="C5178" s="138" t="s">
        <v>13721</v>
      </c>
      <c r="D5178" s="138" t="s">
        <v>13721</v>
      </c>
      <c r="E5178" s="137" t="s">
        <v>8366</v>
      </c>
      <c r="F5178" s="139"/>
      <c r="G5178" s="136">
        <v>53162622</v>
      </c>
      <c r="H5178" s="136">
        <v>3</v>
      </c>
      <c r="J5178" s="136" t="s">
        <v>8367</v>
      </c>
    </row>
    <row r="5179" spans="1:20" s="136" customFormat="1" ht="13.6" x14ac:dyDescent="0.2">
      <c r="A5179" s="136" t="s">
        <v>13552</v>
      </c>
      <c r="B5179" s="147">
        <v>34223</v>
      </c>
      <c r="C5179" s="138" t="s">
        <v>13722</v>
      </c>
      <c r="D5179" s="138" t="s">
        <v>13722</v>
      </c>
      <c r="E5179" s="137" t="s">
        <v>8366</v>
      </c>
      <c r="F5179" s="139"/>
      <c r="G5179" s="136">
        <v>13293266.000000002</v>
      </c>
      <c r="H5179" s="136">
        <v>3</v>
      </c>
      <c r="J5179" s="136" t="s">
        <v>8367</v>
      </c>
    </row>
    <row r="5180" spans="1:20" s="136" customFormat="1" ht="13.6" x14ac:dyDescent="0.2">
      <c r="A5180" s="136" t="s">
        <v>13552</v>
      </c>
      <c r="B5180" s="147">
        <v>34224</v>
      </c>
      <c r="C5180" s="138" t="s">
        <v>13723</v>
      </c>
      <c r="D5180" s="138" t="s">
        <v>13723</v>
      </c>
      <c r="E5180" s="137" t="s">
        <v>8366</v>
      </c>
      <c r="F5180" s="139"/>
      <c r="G5180" s="136">
        <v>25182662</v>
      </c>
      <c r="H5180" s="136">
        <v>3</v>
      </c>
      <c r="J5180" s="136" t="s">
        <v>8367</v>
      </c>
    </row>
    <row r="5181" spans="1:20" s="136" customFormat="1" ht="13.6" x14ac:dyDescent="0.2">
      <c r="A5181" s="136" t="s">
        <v>13552</v>
      </c>
      <c r="B5181" s="147">
        <v>34225</v>
      </c>
      <c r="C5181" s="138" t="s">
        <v>13724</v>
      </c>
      <c r="D5181" s="138" t="s">
        <v>13724</v>
      </c>
      <c r="E5181" s="137" t="s">
        <v>8366</v>
      </c>
      <c r="F5181" s="139"/>
      <c r="G5181" s="136">
        <v>40016406</v>
      </c>
      <c r="H5181" s="136">
        <v>2</v>
      </c>
      <c r="J5181" s="136" t="s">
        <v>8367</v>
      </c>
      <c r="R5181" s="136" t="s">
        <v>13569</v>
      </c>
      <c r="S5181" s="136" t="s">
        <v>8456</v>
      </c>
      <c r="T5181" s="138" t="s">
        <v>13570</v>
      </c>
    </row>
    <row r="5182" spans="1:20" s="136" customFormat="1" ht="13.6" x14ac:dyDescent="0.2">
      <c r="A5182" s="136" t="s">
        <v>13552</v>
      </c>
      <c r="B5182" s="147">
        <v>34227</v>
      </c>
      <c r="C5182" s="138" t="s">
        <v>13725</v>
      </c>
      <c r="D5182" s="138" t="s">
        <v>13725</v>
      </c>
      <c r="E5182" s="137" t="s">
        <v>8366</v>
      </c>
      <c r="F5182" s="139"/>
      <c r="G5182" s="136">
        <v>16562380</v>
      </c>
      <c r="H5182" s="136">
        <v>3</v>
      </c>
      <c r="J5182" s="136" t="s">
        <v>8367</v>
      </c>
    </row>
    <row r="5183" spans="1:20" s="136" customFormat="1" ht="13.6" x14ac:dyDescent="0.2">
      <c r="A5183" s="136" t="s">
        <v>13552</v>
      </c>
      <c r="B5183" s="147">
        <v>34228</v>
      </c>
      <c r="C5183" s="138" t="s">
        <v>13726</v>
      </c>
      <c r="D5183" s="138" t="s">
        <v>13726</v>
      </c>
      <c r="E5183" s="137" t="s">
        <v>8366</v>
      </c>
      <c r="F5183" s="139"/>
      <c r="G5183" s="136">
        <v>31039854.999999996</v>
      </c>
      <c r="H5183" s="136">
        <v>3</v>
      </c>
      <c r="J5183" s="136" t="s">
        <v>8367</v>
      </c>
    </row>
    <row r="5184" spans="1:20" s="136" customFormat="1" ht="13.6" x14ac:dyDescent="0.2">
      <c r="A5184" s="136" t="s">
        <v>13552</v>
      </c>
      <c r="B5184" s="147">
        <v>34229</v>
      </c>
      <c r="C5184" s="138" t="s">
        <v>13727</v>
      </c>
      <c r="D5184" s="138" t="s">
        <v>13727</v>
      </c>
      <c r="E5184" s="137" t="s">
        <v>8366</v>
      </c>
      <c r="F5184" s="139"/>
      <c r="G5184" s="136">
        <v>26416239</v>
      </c>
      <c r="H5184" s="136">
        <v>3</v>
      </c>
      <c r="J5184" s="136" t="s">
        <v>8367</v>
      </c>
    </row>
    <row r="5185" spans="1:10" s="136" customFormat="1" ht="13.6" x14ac:dyDescent="0.2">
      <c r="A5185" s="136" t="s">
        <v>13552</v>
      </c>
      <c r="B5185" s="147">
        <v>34230</v>
      </c>
      <c r="C5185" s="138" t="s">
        <v>13728</v>
      </c>
      <c r="D5185" s="138" t="s">
        <v>13728</v>
      </c>
      <c r="E5185" s="137" t="s">
        <v>8366</v>
      </c>
      <c r="F5185" s="139"/>
      <c r="G5185" s="136">
        <v>7680930</v>
      </c>
      <c r="H5185" s="136">
        <v>3</v>
      </c>
      <c r="J5185" s="136" t="s">
        <v>8367</v>
      </c>
    </row>
    <row r="5186" spans="1:10" s="136" customFormat="1" ht="13.6" x14ac:dyDescent="0.2">
      <c r="A5186" s="136" t="s">
        <v>13552</v>
      </c>
      <c r="B5186" s="147">
        <v>34231</v>
      </c>
      <c r="C5186" s="138" t="s">
        <v>13729</v>
      </c>
      <c r="D5186" s="138" t="s">
        <v>13729</v>
      </c>
      <c r="E5186" s="137" t="s">
        <v>8366</v>
      </c>
      <c r="F5186" s="139"/>
      <c r="G5186" s="136">
        <v>80291179</v>
      </c>
      <c r="H5186" s="136">
        <v>3</v>
      </c>
      <c r="J5186" s="136" t="s">
        <v>8367</v>
      </c>
    </row>
    <row r="5187" spans="1:10" s="136" customFormat="1" ht="13.6" x14ac:dyDescent="0.2">
      <c r="A5187" s="136" t="s">
        <v>13552</v>
      </c>
      <c r="B5187" s="147">
        <v>34232</v>
      </c>
      <c r="C5187" s="138" t="s">
        <v>13730</v>
      </c>
      <c r="D5187" s="138" t="s">
        <v>13730</v>
      </c>
      <c r="E5187" s="137" t="s">
        <v>8366</v>
      </c>
      <c r="F5187" s="139"/>
      <c r="G5187" s="136">
        <v>30261971</v>
      </c>
      <c r="H5187" s="136">
        <v>3</v>
      </c>
      <c r="J5187" s="136" t="s">
        <v>8367</v>
      </c>
    </row>
    <row r="5188" spans="1:10" s="136" customFormat="1" ht="13.6" x14ac:dyDescent="0.2">
      <c r="A5188" s="136" t="s">
        <v>13552</v>
      </c>
      <c r="B5188" s="147">
        <v>34233</v>
      </c>
      <c r="C5188" s="138" t="s">
        <v>13731</v>
      </c>
      <c r="D5188" s="138" t="s">
        <v>13731</v>
      </c>
      <c r="E5188" s="137" t="s">
        <v>8366</v>
      </c>
      <c r="F5188" s="139"/>
      <c r="G5188" s="136">
        <v>20498212</v>
      </c>
      <c r="H5188" s="136">
        <v>3</v>
      </c>
      <c r="J5188" s="136" t="s">
        <v>8367</v>
      </c>
    </row>
    <row r="5189" spans="1:10" s="136" customFormat="1" ht="13.6" x14ac:dyDescent="0.2">
      <c r="A5189" s="136" t="s">
        <v>13552</v>
      </c>
      <c r="B5189" s="147">
        <v>34234</v>
      </c>
      <c r="C5189" s="138" t="s">
        <v>13732</v>
      </c>
      <c r="D5189" s="138" t="s">
        <v>13732</v>
      </c>
      <c r="E5189" s="137" t="s">
        <v>8366</v>
      </c>
      <c r="F5189" s="139"/>
      <c r="G5189" s="136">
        <v>30334911.000000004</v>
      </c>
      <c r="H5189" s="136">
        <v>3</v>
      </c>
      <c r="J5189" s="136" t="s">
        <v>8367</v>
      </c>
    </row>
    <row r="5190" spans="1:10" s="136" customFormat="1" ht="13.6" x14ac:dyDescent="0.2">
      <c r="A5190" s="136" t="s">
        <v>13552</v>
      </c>
      <c r="B5190" s="147">
        <v>34236</v>
      </c>
      <c r="C5190" s="138" t="s">
        <v>13733</v>
      </c>
      <c r="D5190" s="138" t="s">
        <v>13733</v>
      </c>
      <c r="E5190" s="137" t="s">
        <v>8366</v>
      </c>
      <c r="F5190" s="139"/>
      <c r="G5190" s="136">
        <v>26150766</v>
      </c>
      <c r="H5190" s="136">
        <v>3</v>
      </c>
      <c r="J5190" s="136" t="s">
        <v>8367</v>
      </c>
    </row>
    <row r="5191" spans="1:10" s="136" customFormat="1" ht="13.6" x14ac:dyDescent="0.2">
      <c r="A5191" s="136" t="s">
        <v>13552</v>
      </c>
      <c r="B5191" s="147">
        <v>34237</v>
      </c>
      <c r="C5191" s="138" t="s">
        <v>13734</v>
      </c>
      <c r="D5191" s="138" t="s">
        <v>13734</v>
      </c>
      <c r="E5191" s="137" t="s">
        <v>8366</v>
      </c>
      <c r="F5191" s="139"/>
      <c r="G5191" s="136">
        <v>42113100.000000007</v>
      </c>
      <c r="H5191" s="136">
        <v>3</v>
      </c>
      <c r="J5191" s="136" t="s">
        <v>8367</v>
      </c>
    </row>
    <row r="5192" spans="1:10" s="136" customFormat="1" ht="13.6" x14ac:dyDescent="0.2">
      <c r="A5192" s="136" t="s">
        <v>13552</v>
      </c>
      <c r="B5192" s="147">
        <v>34238</v>
      </c>
      <c r="C5192" s="138" t="s">
        <v>13735</v>
      </c>
      <c r="D5192" s="138" t="s">
        <v>13735</v>
      </c>
      <c r="E5192" s="137" t="s">
        <v>8366</v>
      </c>
      <c r="F5192" s="139"/>
      <c r="G5192" s="136">
        <v>37230484</v>
      </c>
      <c r="H5192" s="136">
        <v>3</v>
      </c>
      <c r="J5192" s="136" t="s">
        <v>8367</v>
      </c>
    </row>
    <row r="5193" spans="1:10" s="136" customFormat="1" ht="13.6" x14ac:dyDescent="0.2">
      <c r="A5193" s="136" t="s">
        <v>13552</v>
      </c>
      <c r="B5193" s="147">
        <v>34240</v>
      </c>
      <c r="C5193" s="138" t="s">
        <v>13736</v>
      </c>
      <c r="D5193" s="138" t="s">
        <v>13736</v>
      </c>
      <c r="E5193" s="137" t="s">
        <v>8366</v>
      </c>
      <c r="F5193" s="139"/>
      <c r="G5193" s="136">
        <v>22054825</v>
      </c>
      <c r="H5193" s="136">
        <v>3</v>
      </c>
      <c r="J5193" s="136" t="s">
        <v>8367</v>
      </c>
    </row>
    <row r="5194" spans="1:10" s="136" customFormat="1" ht="13.6" x14ac:dyDescent="0.2">
      <c r="A5194" s="136" t="s">
        <v>13552</v>
      </c>
      <c r="B5194" s="147">
        <v>34241</v>
      </c>
      <c r="C5194" s="138" t="s">
        <v>13737</v>
      </c>
      <c r="D5194" s="138" t="s">
        <v>13737</v>
      </c>
      <c r="E5194" s="137" t="s">
        <v>8366</v>
      </c>
      <c r="F5194" s="139"/>
      <c r="G5194" s="136">
        <v>8699139</v>
      </c>
      <c r="H5194" s="136">
        <v>3</v>
      </c>
      <c r="J5194" s="136" t="s">
        <v>8367</v>
      </c>
    </row>
    <row r="5195" spans="1:10" s="136" customFormat="1" ht="13.6" x14ac:dyDescent="0.2">
      <c r="A5195" s="136" t="s">
        <v>13552</v>
      </c>
      <c r="B5195" s="147">
        <v>34242</v>
      </c>
      <c r="C5195" s="138" t="s">
        <v>13738</v>
      </c>
      <c r="D5195" s="138" t="s">
        <v>13738</v>
      </c>
      <c r="E5195" s="137" t="s">
        <v>8366</v>
      </c>
      <c r="F5195" s="139"/>
      <c r="G5195" s="136">
        <v>9028606</v>
      </c>
      <c r="H5195" s="136">
        <v>3</v>
      </c>
      <c r="J5195" s="136" t="s">
        <v>8367</v>
      </c>
    </row>
    <row r="5196" spans="1:10" s="136" customFormat="1" ht="13.6" x14ac:dyDescent="0.2">
      <c r="A5196" s="136" t="s">
        <v>13552</v>
      </c>
      <c r="B5196" s="147">
        <v>34243</v>
      </c>
      <c r="C5196" s="138" t="s">
        <v>13739</v>
      </c>
      <c r="D5196" s="138" t="s">
        <v>13739</v>
      </c>
      <c r="E5196" s="137" t="s">
        <v>8366</v>
      </c>
      <c r="F5196" s="139"/>
      <c r="G5196" s="136">
        <v>40641800</v>
      </c>
      <c r="H5196" s="136">
        <v>3</v>
      </c>
      <c r="J5196" s="136" t="s">
        <v>8367</v>
      </c>
    </row>
    <row r="5197" spans="1:10" s="136" customFormat="1" ht="13.6" x14ac:dyDescent="0.2">
      <c r="A5197" s="136" t="s">
        <v>13552</v>
      </c>
      <c r="B5197" s="147">
        <v>34245</v>
      </c>
      <c r="C5197" s="138" t="s">
        <v>13740</v>
      </c>
      <c r="D5197" s="138" t="s">
        <v>13740</v>
      </c>
      <c r="E5197" s="137" t="s">
        <v>8366</v>
      </c>
      <c r="F5197" s="139"/>
      <c r="G5197" s="136">
        <v>77962547</v>
      </c>
      <c r="H5197" s="136">
        <v>3</v>
      </c>
      <c r="J5197" s="136" t="s">
        <v>8367</v>
      </c>
    </row>
    <row r="5198" spans="1:10" s="136" customFormat="1" ht="13.6" x14ac:dyDescent="0.2">
      <c r="A5198" s="136" t="s">
        <v>13552</v>
      </c>
      <c r="B5198" s="147">
        <v>34246</v>
      </c>
      <c r="C5198" s="138" t="s">
        <v>13741</v>
      </c>
      <c r="D5198" s="138" t="s">
        <v>13741</v>
      </c>
      <c r="E5198" s="137" t="s">
        <v>8366</v>
      </c>
      <c r="F5198" s="139"/>
      <c r="G5198" s="136">
        <v>23528447</v>
      </c>
      <c r="H5198" s="136">
        <v>3</v>
      </c>
      <c r="J5198" s="136" t="s">
        <v>8367</v>
      </c>
    </row>
    <row r="5199" spans="1:10" s="136" customFormat="1" ht="13.6" x14ac:dyDescent="0.2">
      <c r="A5199" s="136" t="s">
        <v>13552</v>
      </c>
      <c r="B5199" s="147">
        <v>34901</v>
      </c>
      <c r="C5199" s="138" t="s">
        <v>13742</v>
      </c>
      <c r="D5199" s="138" t="s">
        <v>13742</v>
      </c>
      <c r="E5199" s="137" t="s">
        <v>8366</v>
      </c>
      <c r="F5199" s="139"/>
      <c r="G5199" s="136">
        <v>89160341.000000015</v>
      </c>
      <c r="H5199" s="136">
        <v>3</v>
      </c>
      <c r="J5199" s="136" t="s">
        <v>8367</v>
      </c>
    </row>
    <row r="5200" spans="1:10" s="136" customFormat="1" ht="13.6" x14ac:dyDescent="0.2">
      <c r="A5200" s="136" t="s">
        <v>13552</v>
      </c>
      <c r="B5200" s="147">
        <v>34902</v>
      </c>
      <c r="C5200" s="138" t="s">
        <v>13743</v>
      </c>
      <c r="D5200" s="138" t="s">
        <v>13743</v>
      </c>
      <c r="E5200" s="137" t="s">
        <v>8366</v>
      </c>
      <c r="F5200" s="139"/>
      <c r="G5200" s="136">
        <v>62984978</v>
      </c>
      <c r="H5200" s="136">
        <v>3</v>
      </c>
      <c r="J5200" s="136" t="s">
        <v>8367</v>
      </c>
    </row>
    <row r="5201" spans="1:20" s="136" customFormat="1" ht="13.6" x14ac:dyDescent="0.2">
      <c r="A5201" s="136" t="s">
        <v>13552</v>
      </c>
      <c r="B5201" s="147">
        <v>34903</v>
      </c>
      <c r="C5201" s="138" t="s">
        <v>13744</v>
      </c>
      <c r="D5201" s="138" t="s">
        <v>13744</v>
      </c>
      <c r="E5201" s="137" t="s">
        <v>8366</v>
      </c>
      <c r="F5201" s="139"/>
      <c r="G5201" s="136">
        <v>71232152</v>
      </c>
      <c r="H5201" s="136">
        <v>3</v>
      </c>
      <c r="J5201" s="136" t="s">
        <v>8367</v>
      </c>
    </row>
    <row r="5202" spans="1:20" s="136" customFormat="1" ht="13.6" x14ac:dyDescent="0.2">
      <c r="A5202" s="136" t="s">
        <v>13552</v>
      </c>
      <c r="B5202" s="147">
        <v>34904</v>
      </c>
      <c r="C5202" s="138" t="s">
        <v>13745</v>
      </c>
      <c r="D5202" s="138" t="s">
        <v>13745</v>
      </c>
      <c r="E5202" s="137" t="s">
        <v>8366</v>
      </c>
      <c r="F5202" s="139"/>
      <c r="G5202" s="136">
        <v>165426600</v>
      </c>
      <c r="H5202" s="136">
        <v>3</v>
      </c>
      <c r="J5202" s="136" t="s">
        <v>8367</v>
      </c>
    </row>
    <row r="5203" spans="1:20" s="136" customFormat="1" ht="13.6" x14ac:dyDescent="0.2">
      <c r="A5203" s="136" t="s">
        <v>13746</v>
      </c>
      <c r="B5203" s="147">
        <v>35001</v>
      </c>
      <c r="C5203" s="138" t="s">
        <v>13747</v>
      </c>
      <c r="D5203" s="138" t="s">
        <v>13747</v>
      </c>
      <c r="E5203" s="137" t="s">
        <v>8366</v>
      </c>
      <c r="F5203" s="139"/>
      <c r="G5203" s="136">
        <v>44511600</v>
      </c>
      <c r="H5203" s="136">
        <v>3</v>
      </c>
      <c r="J5203" s="136" t="s">
        <v>8456</v>
      </c>
      <c r="R5203" s="136" t="s">
        <v>13748</v>
      </c>
      <c r="S5203" s="136" t="s">
        <v>8367</v>
      </c>
      <c r="T5203" s="136" t="s">
        <v>13749</v>
      </c>
    </row>
    <row r="5204" spans="1:20" s="136" customFormat="1" ht="13.6" x14ac:dyDescent="0.2">
      <c r="A5204" s="136" t="s">
        <v>13746</v>
      </c>
      <c r="B5204" s="147">
        <v>35002</v>
      </c>
      <c r="C5204" s="138" t="s">
        <v>13750</v>
      </c>
      <c r="D5204" s="138" t="s">
        <v>13750</v>
      </c>
      <c r="E5204" s="137" t="s">
        <v>8366</v>
      </c>
      <c r="F5204" s="139"/>
      <c r="G5204" s="136">
        <v>78897200</v>
      </c>
      <c r="H5204" s="136">
        <v>2</v>
      </c>
      <c r="J5204" s="136" t="s">
        <v>8456</v>
      </c>
    </row>
    <row r="5205" spans="1:20" s="136" customFormat="1" ht="13.6" x14ac:dyDescent="0.2">
      <c r="A5205" s="136" t="s">
        <v>13751</v>
      </c>
      <c r="B5205" s="147">
        <v>35003</v>
      </c>
      <c r="C5205" s="138" t="s">
        <v>13752</v>
      </c>
      <c r="D5205" s="138" t="s">
        <v>13752</v>
      </c>
      <c r="E5205" s="137" t="s">
        <v>8366</v>
      </c>
      <c r="F5205" s="139"/>
      <c r="G5205" s="136">
        <v>250247599.99999997</v>
      </c>
      <c r="H5205" s="136">
        <v>3</v>
      </c>
      <c r="J5205" s="136" t="s">
        <v>8456</v>
      </c>
    </row>
    <row r="5206" spans="1:20" s="136" customFormat="1" ht="13.6" x14ac:dyDescent="0.2">
      <c r="A5206" s="136" t="s">
        <v>13753</v>
      </c>
      <c r="B5206" s="147">
        <v>35004</v>
      </c>
      <c r="C5206" s="138" t="s">
        <v>13754</v>
      </c>
      <c r="D5206" s="138" t="s">
        <v>13754</v>
      </c>
      <c r="E5206" s="137" t="s">
        <v>8366</v>
      </c>
      <c r="F5206" s="139"/>
      <c r="G5206" s="136">
        <v>24275400</v>
      </c>
      <c r="H5206" s="136">
        <v>1</v>
      </c>
      <c r="J5206" s="136" t="s">
        <v>8456</v>
      </c>
      <c r="L5206" s="136" t="s">
        <v>13755</v>
      </c>
      <c r="M5206" s="136" t="s">
        <v>8367</v>
      </c>
      <c r="N5206" s="136" t="s">
        <v>13754</v>
      </c>
      <c r="R5206" s="141" t="s">
        <v>13756</v>
      </c>
      <c r="S5206" s="136" t="s">
        <v>8456</v>
      </c>
      <c r="T5206" s="136" t="s">
        <v>13754</v>
      </c>
    </row>
    <row r="5207" spans="1:20" s="136" customFormat="1" ht="13.6" x14ac:dyDescent="0.2">
      <c r="A5207" s="136" t="s">
        <v>13746</v>
      </c>
      <c r="B5207" s="147">
        <v>35005</v>
      </c>
      <c r="C5207" s="138" t="s">
        <v>13757</v>
      </c>
      <c r="D5207" s="138" t="s">
        <v>13757</v>
      </c>
      <c r="E5207" s="137" t="s">
        <v>8366</v>
      </c>
      <c r="F5207" s="139"/>
      <c r="G5207" s="136">
        <v>66419000</v>
      </c>
      <c r="H5207" s="136">
        <v>3</v>
      </c>
      <c r="J5207" s="136" t="s">
        <v>8456</v>
      </c>
      <c r="R5207" s="136" t="s">
        <v>13748</v>
      </c>
      <c r="S5207" s="136" t="s">
        <v>8367</v>
      </c>
      <c r="T5207" s="136" t="s">
        <v>13749</v>
      </c>
    </row>
    <row r="5208" spans="1:20" s="136" customFormat="1" ht="13.6" x14ac:dyDescent="0.2">
      <c r="A5208" s="136" t="s">
        <v>13746</v>
      </c>
      <c r="B5208" s="147">
        <v>35006</v>
      </c>
      <c r="C5208" s="138" t="s">
        <v>13758</v>
      </c>
      <c r="D5208" s="138" t="s">
        <v>13758</v>
      </c>
      <c r="E5208" s="137" t="s">
        <v>8366</v>
      </c>
      <c r="F5208" s="139"/>
      <c r="G5208" s="136">
        <v>32838700</v>
      </c>
      <c r="H5208" s="136">
        <v>2</v>
      </c>
      <c r="J5208" s="136" t="s">
        <v>8456</v>
      </c>
      <c r="R5208" s="136" t="s">
        <v>13748</v>
      </c>
      <c r="S5208" s="136" t="s">
        <v>8367</v>
      </c>
      <c r="T5208" s="136" t="s">
        <v>13749</v>
      </c>
    </row>
    <row r="5209" spans="1:20" s="136" customFormat="1" ht="13.6" x14ac:dyDescent="0.2">
      <c r="A5209" s="136" t="s">
        <v>13751</v>
      </c>
      <c r="B5209" s="147">
        <v>35007</v>
      </c>
      <c r="C5209" s="138" t="s">
        <v>13759</v>
      </c>
      <c r="D5209" s="138" t="s">
        <v>13759</v>
      </c>
      <c r="E5209" s="137" t="s">
        <v>8366</v>
      </c>
      <c r="F5209" s="139"/>
      <c r="G5209" s="136">
        <v>103708700.00000001</v>
      </c>
      <c r="H5209" s="136">
        <v>3</v>
      </c>
      <c r="J5209" s="136" t="s">
        <v>8456</v>
      </c>
    </row>
    <row r="5210" spans="1:20" s="136" customFormat="1" ht="13.6" x14ac:dyDescent="0.2">
      <c r="A5210" s="136" t="s">
        <v>13746</v>
      </c>
      <c r="B5210" s="147">
        <v>35008</v>
      </c>
      <c r="C5210" s="138" t="s">
        <v>13760</v>
      </c>
      <c r="D5210" s="138" t="s">
        <v>13760</v>
      </c>
      <c r="E5210" s="137" t="s">
        <v>8366</v>
      </c>
      <c r="F5210" s="139"/>
      <c r="G5210" s="136">
        <v>16027800</v>
      </c>
      <c r="H5210" s="136">
        <v>2</v>
      </c>
      <c r="J5210" s="136" t="s">
        <v>8456</v>
      </c>
      <c r="R5210" s="136" t="s">
        <v>13748</v>
      </c>
      <c r="S5210" s="136" t="s">
        <v>8367</v>
      </c>
      <c r="T5210" s="136" t="s">
        <v>13749</v>
      </c>
    </row>
    <row r="5211" spans="1:20" s="136" customFormat="1" ht="13.6" x14ac:dyDescent="0.2">
      <c r="A5211" s="136" t="s">
        <v>13746</v>
      </c>
      <c r="B5211" s="147">
        <v>35009</v>
      </c>
      <c r="C5211" s="138" t="s">
        <v>13761</v>
      </c>
      <c r="D5211" s="138" t="s">
        <v>13761</v>
      </c>
      <c r="E5211" s="137" t="s">
        <v>8366</v>
      </c>
      <c r="F5211" s="139"/>
      <c r="G5211" s="136">
        <v>62545100</v>
      </c>
      <c r="H5211" s="136">
        <v>2</v>
      </c>
      <c r="J5211" s="136" t="s">
        <v>8456</v>
      </c>
      <c r="R5211" s="136" t="s">
        <v>13748</v>
      </c>
      <c r="S5211" s="136" t="s">
        <v>8367</v>
      </c>
      <c r="T5211" s="136" t="s">
        <v>13749</v>
      </c>
    </row>
    <row r="5212" spans="1:20" s="136" customFormat="1" ht="13.6" x14ac:dyDescent="0.2">
      <c r="A5212" s="136" t="s">
        <v>13753</v>
      </c>
      <c r="B5212" s="147">
        <v>35010</v>
      </c>
      <c r="C5212" s="138" t="s">
        <v>13762</v>
      </c>
      <c r="D5212" s="138" t="s">
        <v>13762</v>
      </c>
      <c r="E5212" s="137" t="s">
        <v>8366</v>
      </c>
      <c r="F5212" s="139"/>
      <c r="G5212" s="136">
        <v>106628799.99999999</v>
      </c>
      <c r="H5212" s="136">
        <v>3</v>
      </c>
      <c r="J5212" s="136" t="s">
        <v>8456</v>
      </c>
      <c r="R5212" s="136" t="s">
        <v>13756</v>
      </c>
      <c r="S5212" s="136" t="s">
        <v>8456</v>
      </c>
      <c r="T5212" s="136" t="s">
        <v>13754</v>
      </c>
    </row>
    <row r="5213" spans="1:20" s="136" customFormat="1" ht="13.6" x14ac:dyDescent="0.2">
      <c r="A5213" s="136" t="s">
        <v>13746</v>
      </c>
      <c r="B5213" s="147">
        <v>35011</v>
      </c>
      <c r="C5213" s="138" t="s">
        <v>13763</v>
      </c>
      <c r="D5213" s="138" t="s">
        <v>13763</v>
      </c>
      <c r="E5213" s="137" t="s">
        <v>8366</v>
      </c>
      <c r="F5213" s="139"/>
      <c r="G5213" s="136">
        <v>39088100</v>
      </c>
      <c r="H5213" s="136">
        <v>2</v>
      </c>
      <c r="J5213" s="136" t="s">
        <v>8456</v>
      </c>
    </row>
    <row r="5214" spans="1:20" s="136" customFormat="1" ht="13.6" x14ac:dyDescent="0.2">
      <c r="A5214" s="136" t="s">
        <v>13746</v>
      </c>
      <c r="B5214" s="147">
        <v>35012</v>
      </c>
      <c r="C5214" s="138" t="s">
        <v>13764</v>
      </c>
      <c r="D5214" s="138" t="s">
        <v>13764</v>
      </c>
      <c r="E5214" s="137" t="s">
        <v>8366</v>
      </c>
      <c r="F5214" s="139"/>
      <c r="G5214" s="136">
        <v>171420400</v>
      </c>
      <c r="H5214" s="136">
        <v>2</v>
      </c>
      <c r="J5214" s="136" t="s">
        <v>8456</v>
      </c>
    </row>
    <row r="5215" spans="1:20" s="136" customFormat="1" ht="13.6" x14ac:dyDescent="0.2">
      <c r="A5215" s="136" t="s">
        <v>13746</v>
      </c>
      <c r="B5215" s="147">
        <v>35013</v>
      </c>
      <c r="C5215" s="138" t="s">
        <v>10748</v>
      </c>
      <c r="D5215" s="138" t="s">
        <v>10748</v>
      </c>
      <c r="E5215" s="137" t="s">
        <v>8366</v>
      </c>
      <c r="F5215" s="139"/>
      <c r="G5215" s="136">
        <v>32204600</v>
      </c>
      <c r="H5215" s="136">
        <v>2</v>
      </c>
      <c r="J5215" s="136" t="s">
        <v>8456</v>
      </c>
      <c r="R5215" s="136" t="s">
        <v>13748</v>
      </c>
      <c r="S5215" s="136" t="s">
        <v>8367</v>
      </c>
      <c r="T5215" s="136" t="s">
        <v>13749</v>
      </c>
    </row>
    <row r="5216" spans="1:20" s="136" customFormat="1" ht="13.6" x14ac:dyDescent="0.2">
      <c r="A5216" s="136" t="s">
        <v>13751</v>
      </c>
      <c r="B5216" s="147">
        <v>35014</v>
      </c>
      <c r="C5216" s="138" t="s">
        <v>13765</v>
      </c>
      <c r="D5216" s="138" t="s">
        <v>13765</v>
      </c>
      <c r="E5216" s="137" t="s">
        <v>8366</v>
      </c>
      <c r="F5216" s="139"/>
      <c r="G5216" s="136">
        <v>355334300</v>
      </c>
      <c r="H5216" s="136">
        <v>2</v>
      </c>
      <c r="J5216" s="136" t="s">
        <v>8456</v>
      </c>
    </row>
    <row r="5217" spans="1:20" s="136" customFormat="1" ht="13.6" x14ac:dyDescent="0.2">
      <c r="A5217" s="136" t="s">
        <v>13751</v>
      </c>
      <c r="B5217" s="147">
        <v>35015</v>
      </c>
      <c r="C5217" s="138" t="s">
        <v>13766</v>
      </c>
      <c r="D5217" s="138" t="s">
        <v>13766</v>
      </c>
      <c r="E5217" s="137" t="s">
        <v>8366</v>
      </c>
      <c r="F5217" s="139"/>
      <c r="G5217" s="136">
        <v>384937800</v>
      </c>
      <c r="H5217" s="136">
        <v>2</v>
      </c>
      <c r="J5217" s="136" t="s">
        <v>8456</v>
      </c>
    </row>
    <row r="5218" spans="1:20" s="136" customFormat="1" ht="13.6" x14ac:dyDescent="0.2">
      <c r="A5218" s="136" t="s">
        <v>13746</v>
      </c>
      <c r="B5218" s="147">
        <v>35016</v>
      </c>
      <c r="C5218" s="138" t="s">
        <v>13749</v>
      </c>
      <c r="D5218" s="138" t="s">
        <v>13749</v>
      </c>
      <c r="E5218" s="137" t="s">
        <v>8366</v>
      </c>
      <c r="F5218" s="139"/>
      <c r="G5218" s="136">
        <v>103315900</v>
      </c>
      <c r="H5218" s="136">
        <v>1</v>
      </c>
      <c r="J5218" s="136" t="s">
        <v>8456</v>
      </c>
      <c r="L5218" s="136" t="s">
        <v>13767</v>
      </c>
      <c r="M5218" s="136" t="s">
        <v>8367</v>
      </c>
      <c r="N5218" s="136" t="s">
        <v>13749</v>
      </c>
      <c r="R5218" s="136" t="s">
        <v>13748</v>
      </c>
      <c r="S5218" s="136" t="s">
        <v>8367</v>
      </c>
      <c r="T5218" s="136" t="s">
        <v>13749</v>
      </c>
    </row>
    <row r="5219" spans="1:20" s="136" customFormat="1" ht="13.6" x14ac:dyDescent="0.2">
      <c r="A5219" s="136" t="s">
        <v>13751</v>
      </c>
      <c r="B5219" s="147">
        <v>35017</v>
      </c>
      <c r="C5219" s="138" t="s">
        <v>13768</v>
      </c>
      <c r="D5219" s="138" t="s">
        <v>13768</v>
      </c>
      <c r="E5219" s="137" t="s">
        <v>8366</v>
      </c>
      <c r="F5219" s="139"/>
      <c r="G5219" s="136">
        <v>290771200</v>
      </c>
      <c r="H5219" s="136">
        <v>2</v>
      </c>
      <c r="J5219" s="136" t="s">
        <v>8456</v>
      </c>
    </row>
    <row r="5220" spans="1:20" s="136" customFormat="1" ht="13.6" x14ac:dyDescent="0.2">
      <c r="A5220" s="136" t="s">
        <v>13753</v>
      </c>
      <c r="B5220" s="147">
        <v>35018</v>
      </c>
      <c r="C5220" s="138" t="s">
        <v>13769</v>
      </c>
      <c r="D5220" s="138" t="s">
        <v>13769</v>
      </c>
      <c r="E5220" s="137" t="s">
        <v>8366</v>
      </c>
      <c r="F5220" s="139"/>
      <c r="G5220" s="136">
        <v>40761100</v>
      </c>
      <c r="H5220" s="136">
        <v>2</v>
      </c>
      <c r="J5220" s="136" t="s">
        <v>8456</v>
      </c>
      <c r="R5220" s="136" t="s">
        <v>13756</v>
      </c>
      <c r="S5220" s="136" t="s">
        <v>8456</v>
      </c>
      <c r="T5220" s="136" t="s">
        <v>13754</v>
      </c>
    </row>
    <row r="5221" spans="1:20" s="136" customFormat="1" ht="13.6" x14ac:dyDescent="0.2">
      <c r="A5221" s="136" t="s">
        <v>13746</v>
      </c>
      <c r="B5221" s="147">
        <v>35019</v>
      </c>
      <c r="C5221" s="138" t="s">
        <v>13770</v>
      </c>
      <c r="D5221" s="138" t="s">
        <v>13770</v>
      </c>
      <c r="E5221" s="137" t="s">
        <v>8366</v>
      </c>
      <c r="F5221" s="139"/>
      <c r="G5221" s="136">
        <v>332419100.00000006</v>
      </c>
      <c r="H5221" s="136">
        <v>2</v>
      </c>
      <c r="J5221" s="136" t="s">
        <v>8456</v>
      </c>
    </row>
    <row r="5222" spans="1:20" s="136" customFormat="1" ht="13.6" x14ac:dyDescent="0.2">
      <c r="A5222" s="136" t="s">
        <v>13746</v>
      </c>
      <c r="B5222" s="147">
        <v>35020</v>
      </c>
      <c r="C5222" s="138" t="s">
        <v>13771</v>
      </c>
      <c r="D5222" s="138" t="s">
        <v>13771</v>
      </c>
      <c r="E5222" s="137" t="s">
        <v>8366</v>
      </c>
      <c r="F5222" s="139"/>
      <c r="G5222" s="136">
        <v>123707700</v>
      </c>
      <c r="H5222" s="136">
        <v>2</v>
      </c>
      <c r="J5222" s="136" t="s">
        <v>8456</v>
      </c>
    </row>
    <row r="5223" spans="1:20" s="136" customFormat="1" ht="13.6" x14ac:dyDescent="0.2">
      <c r="A5223" s="136" t="s">
        <v>13746</v>
      </c>
      <c r="B5223" s="147">
        <v>35021</v>
      </c>
      <c r="C5223" s="138" t="s">
        <v>13772</v>
      </c>
      <c r="D5223" s="138" t="s">
        <v>13772</v>
      </c>
      <c r="E5223" s="137" t="s">
        <v>8366</v>
      </c>
      <c r="F5223" s="139"/>
      <c r="G5223" s="136">
        <v>23831900</v>
      </c>
      <c r="H5223" s="136">
        <v>2</v>
      </c>
      <c r="J5223" s="136" t="s">
        <v>8456</v>
      </c>
      <c r="R5223" s="136" t="s">
        <v>13748</v>
      </c>
      <c r="S5223" s="136" t="s">
        <v>8367</v>
      </c>
      <c r="T5223" s="136" t="s">
        <v>13749</v>
      </c>
    </row>
    <row r="5224" spans="1:20" s="136" customFormat="1" ht="13.6" x14ac:dyDescent="0.2">
      <c r="A5224" s="136" t="s">
        <v>13746</v>
      </c>
      <c r="B5224" s="147">
        <v>35022</v>
      </c>
      <c r="C5224" s="138" t="s">
        <v>13773</v>
      </c>
      <c r="D5224" s="138" t="s">
        <v>13773</v>
      </c>
      <c r="E5224" s="137" t="s">
        <v>8366</v>
      </c>
      <c r="F5224" s="139"/>
      <c r="G5224" s="136">
        <v>62528300</v>
      </c>
      <c r="H5224" s="136">
        <v>1</v>
      </c>
      <c r="J5224" s="136" t="s">
        <v>8456</v>
      </c>
      <c r="L5224" s="136" t="s">
        <v>13774</v>
      </c>
      <c r="M5224" s="136" t="s">
        <v>8367</v>
      </c>
      <c r="N5224" s="136" t="s">
        <v>13773</v>
      </c>
    </row>
    <row r="5225" spans="1:20" s="136" customFormat="1" ht="13.6" x14ac:dyDescent="0.2">
      <c r="A5225" s="136" t="s">
        <v>13746</v>
      </c>
      <c r="B5225" s="147">
        <v>35023</v>
      </c>
      <c r="C5225" s="138" t="s">
        <v>13775</v>
      </c>
      <c r="D5225" s="138" t="s">
        <v>13775</v>
      </c>
      <c r="E5225" s="137" t="s">
        <v>8366</v>
      </c>
      <c r="F5225" s="139"/>
      <c r="G5225" s="136">
        <v>42618200</v>
      </c>
      <c r="H5225" s="136">
        <v>2</v>
      </c>
      <c r="J5225" s="136" t="s">
        <v>8456</v>
      </c>
      <c r="R5225" s="136" t="s">
        <v>13748</v>
      </c>
      <c r="S5225" s="136" t="s">
        <v>8367</v>
      </c>
      <c r="T5225" s="136" t="s">
        <v>13749</v>
      </c>
    </row>
    <row r="5226" spans="1:20" s="136" customFormat="1" ht="13.6" x14ac:dyDescent="0.2">
      <c r="A5226" s="136" t="s">
        <v>13753</v>
      </c>
      <c r="B5226" s="147">
        <v>35024</v>
      </c>
      <c r="C5226" s="138" t="s">
        <v>13776</v>
      </c>
      <c r="D5226" s="138" t="s">
        <v>13776</v>
      </c>
      <c r="E5226" s="137" t="s">
        <v>8366</v>
      </c>
      <c r="F5226" s="139"/>
      <c r="G5226" s="136">
        <v>263030099.99999997</v>
      </c>
      <c r="H5226" s="136">
        <v>2</v>
      </c>
      <c r="J5226" s="136" t="s">
        <v>8456</v>
      </c>
      <c r="R5226" s="136" t="s">
        <v>13756</v>
      </c>
      <c r="S5226" s="136" t="s">
        <v>8456</v>
      </c>
      <c r="T5226" s="136" t="s">
        <v>13754</v>
      </c>
    </row>
    <row r="5227" spans="1:20" s="136" customFormat="1" ht="13.6" x14ac:dyDescent="0.2">
      <c r="A5227" s="136" t="s">
        <v>13746</v>
      </c>
      <c r="B5227" s="147">
        <v>35025</v>
      </c>
      <c r="C5227" s="138" t="s">
        <v>13777</v>
      </c>
      <c r="D5227" s="138" t="s">
        <v>13777</v>
      </c>
      <c r="E5227" s="137" t="s">
        <v>8366</v>
      </c>
      <c r="F5227" s="139"/>
      <c r="G5227" s="136">
        <v>103862900.00000001</v>
      </c>
      <c r="H5227" s="136">
        <v>3</v>
      </c>
      <c r="J5227" s="136" t="s">
        <v>8456</v>
      </c>
      <c r="R5227" s="136" t="s">
        <v>13748</v>
      </c>
      <c r="S5227" s="136" t="s">
        <v>8367</v>
      </c>
      <c r="T5227" s="136" t="s">
        <v>13749</v>
      </c>
    </row>
    <row r="5228" spans="1:20" s="136" customFormat="1" ht="13.6" x14ac:dyDescent="0.2">
      <c r="A5228" s="136" t="s">
        <v>13746</v>
      </c>
      <c r="B5228" s="147">
        <v>35026</v>
      </c>
      <c r="C5228" s="138" t="s">
        <v>13778</v>
      </c>
      <c r="D5228" s="138" t="s">
        <v>13778</v>
      </c>
      <c r="E5228" s="137" t="s">
        <v>8366</v>
      </c>
      <c r="F5228" s="139"/>
      <c r="G5228" s="136">
        <v>100330800</v>
      </c>
      <c r="H5228" s="136">
        <v>1</v>
      </c>
      <c r="J5228" s="136" t="s">
        <v>8456</v>
      </c>
      <c r="L5228" s="136" t="s">
        <v>13779</v>
      </c>
      <c r="M5228" s="136" t="s">
        <v>8367</v>
      </c>
      <c r="N5228" s="136" t="s">
        <v>13778</v>
      </c>
      <c r="R5228" s="136" t="s">
        <v>13748</v>
      </c>
      <c r="S5228" s="136" t="s">
        <v>8367</v>
      </c>
      <c r="T5228" s="136" t="s">
        <v>13749</v>
      </c>
    </row>
    <row r="5229" spans="1:20" s="136" customFormat="1" ht="13.6" x14ac:dyDescent="0.2">
      <c r="A5229" s="136" t="s">
        <v>13746</v>
      </c>
      <c r="B5229" s="147">
        <v>35027</v>
      </c>
      <c r="C5229" s="138" t="s">
        <v>13780</v>
      </c>
      <c r="D5229" s="138" t="s">
        <v>13780</v>
      </c>
      <c r="E5229" s="137" t="s">
        <v>8366</v>
      </c>
      <c r="F5229" s="139"/>
      <c r="G5229" s="136">
        <v>25807300</v>
      </c>
      <c r="H5229" s="136">
        <v>2</v>
      </c>
      <c r="J5229" s="136" t="s">
        <v>8456</v>
      </c>
      <c r="R5229" s="136" t="s">
        <v>13748</v>
      </c>
      <c r="S5229" s="136" t="s">
        <v>8367</v>
      </c>
      <c r="T5229" s="136" t="s">
        <v>13749</v>
      </c>
    </row>
    <row r="5230" spans="1:20" s="136" customFormat="1" ht="13.6" x14ac:dyDescent="0.2">
      <c r="A5230" s="136" t="s">
        <v>13753</v>
      </c>
      <c r="B5230" s="147">
        <v>35028</v>
      </c>
      <c r="C5230" s="138" t="s">
        <v>13781</v>
      </c>
      <c r="D5230" s="138" t="s">
        <v>13781</v>
      </c>
      <c r="E5230" s="137" t="s">
        <v>8366</v>
      </c>
      <c r="F5230" s="139"/>
      <c r="G5230" s="136">
        <v>64320500</v>
      </c>
      <c r="H5230" s="136">
        <v>2</v>
      </c>
      <c r="J5230" s="136" t="s">
        <v>8456</v>
      </c>
      <c r="T5230" s="138"/>
    </row>
    <row r="5231" spans="1:20" s="136" customFormat="1" ht="13.6" x14ac:dyDescent="0.2">
      <c r="A5231" s="136" t="s">
        <v>13753</v>
      </c>
      <c r="B5231" s="147">
        <v>35029</v>
      </c>
      <c r="C5231" s="138" t="s">
        <v>13782</v>
      </c>
      <c r="D5231" s="138" t="s">
        <v>13782</v>
      </c>
      <c r="E5231" s="137" t="s">
        <v>8366</v>
      </c>
      <c r="F5231" s="139"/>
      <c r="G5231" s="136">
        <v>135779000</v>
      </c>
      <c r="H5231" s="136">
        <v>3</v>
      </c>
      <c r="J5231" s="136" t="s">
        <v>8456</v>
      </c>
      <c r="R5231" s="136" t="s">
        <v>13756</v>
      </c>
      <c r="S5231" s="136" t="s">
        <v>8456</v>
      </c>
      <c r="T5231" s="136" t="s">
        <v>13754</v>
      </c>
    </row>
    <row r="5232" spans="1:20" s="136" customFormat="1" ht="13.6" x14ac:dyDescent="0.2">
      <c r="A5232" s="136" t="s">
        <v>13751</v>
      </c>
      <c r="B5232" s="147">
        <v>35030</v>
      </c>
      <c r="C5232" s="138" t="s">
        <v>13783</v>
      </c>
      <c r="D5232" s="138" t="s">
        <v>13783</v>
      </c>
      <c r="E5232" s="137" t="s">
        <v>8366</v>
      </c>
      <c r="F5232" s="139"/>
      <c r="G5232" s="136">
        <v>276297600</v>
      </c>
      <c r="H5232" s="136">
        <v>2</v>
      </c>
      <c r="J5232" s="136" t="s">
        <v>8456</v>
      </c>
      <c r="T5232" s="138"/>
    </row>
    <row r="5233" spans="1:20" s="136" customFormat="1" ht="13.6" x14ac:dyDescent="0.2">
      <c r="A5233" s="136" t="s">
        <v>13746</v>
      </c>
      <c r="B5233" s="147">
        <v>35031</v>
      </c>
      <c r="C5233" s="138" t="s">
        <v>13784</v>
      </c>
      <c r="D5233" s="138" t="s">
        <v>13784</v>
      </c>
      <c r="E5233" s="137" t="s">
        <v>8366</v>
      </c>
      <c r="F5233" s="139"/>
      <c r="G5233" s="136">
        <v>38801300</v>
      </c>
      <c r="H5233" s="136">
        <v>2</v>
      </c>
      <c r="J5233" s="136" t="s">
        <v>8456</v>
      </c>
      <c r="R5233" s="136" t="s">
        <v>13748</v>
      </c>
      <c r="S5233" s="136" t="s">
        <v>8367</v>
      </c>
      <c r="T5233" s="136" t="s">
        <v>13749</v>
      </c>
    </row>
    <row r="5234" spans="1:20" s="136" customFormat="1" ht="13.6" x14ac:dyDescent="0.2">
      <c r="A5234" s="136" t="s">
        <v>13746</v>
      </c>
      <c r="B5234" s="147">
        <v>35032</v>
      </c>
      <c r="C5234" s="138" t="s">
        <v>13785</v>
      </c>
      <c r="D5234" s="138" t="s">
        <v>13785</v>
      </c>
      <c r="E5234" s="137" t="s">
        <v>8366</v>
      </c>
      <c r="F5234" s="139"/>
      <c r="G5234" s="136">
        <v>22128900</v>
      </c>
      <c r="H5234" s="136">
        <v>3</v>
      </c>
      <c r="J5234" s="136" t="s">
        <v>8456</v>
      </c>
      <c r="R5234" s="136" t="s">
        <v>13748</v>
      </c>
      <c r="S5234" s="136" t="s">
        <v>8367</v>
      </c>
      <c r="T5234" s="136" t="s">
        <v>13749</v>
      </c>
    </row>
    <row r="5235" spans="1:20" s="136" customFormat="1" ht="13.6" x14ac:dyDescent="0.2">
      <c r="A5235" s="136" t="s">
        <v>13746</v>
      </c>
      <c r="B5235" s="147">
        <v>35033</v>
      </c>
      <c r="C5235" s="138" t="s">
        <v>13786</v>
      </c>
      <c r="D5235" s="138" t="s">
        <v>13786</v>
      </c>
      <c r="E5235" s="137" t="s">
        <v>8366</v>
      </c>
      <c r="F5235" s="139"/>
      <c r="G5235" s="136">
        <v>38213900</v>
      </c>
      <c r="H5235" s="136">
        <v>3</v>
      </c>
      <c r="J5235" s="136" t="s">
        <v>8456</v>
      </c>
      <c r="R5235" s="136" t="s">
        <v>13748</v>
      </c>
      <c r="S5235" s="136" t="s">
        <v>8367</v>
      </c>
      <c r="T5235" s="136" t="s">
        <v>13749</v>
      </c>
    </row>
    <row r="5236" spans="1:20" s="136" customFormat="1" ht="13.6" x14ac:dyDescent="0.2">
      <c r="A5236" s="136" t="s">
        <v>13753</v>
      </c>
      <c r="B5236" s="147">
        <v>35034</v>
      </c>
      <c r="C5236" s="138" t="s">
        <v>13787</v>
      </c>
      <c r="D5236" s="138" t="s">
        <v>13787</v>
      </c>
      <c r="E5236" s="137" t="s">
        <v>8366</v>
      </c>
      <c r="F5236" s="139"/>
      <c r="G5236" s="136">
        <v>212093800</v>
      </c>
      <c r="H5236" s="136">
        <v>2</v>
      </c>
      <c r="J5236" s="136" t="s">
        <v>8456</v>
      </c>
    </row>
    <row r="5237" spans="1:20" s="136" customFormat="1" ht="13.6" x14ac:dyDescent="0.2">
      <c r="A5237" s="136" t="s">
        <v>13788</v>
      </c>
      <c r="B5237" s="147">
        <v>36001</v>
      </c>
      <c r="C5237" s="138" t="s">
        <v>13789</v>
      </c>
      <c r="D5237" s="138" t="s">
        <v>13789</v>
      </c>
      <c r="E5237" s="137" t="s">
        <v>8366</v>
      </c>
      <c r="F5237" s="139"/>
      <c r="G5237" s="136">
        <v>42660000</v>
      </c>
      <c r="H5237" s="136">
        <v>3</v>
      </c>
      <c r="J5237" s="136" t="s">
        <v>8367</v>
      </c>
    </row>
    <row r="5238" spans="1:20" s="136" customFormat="1" ht="13.6" x14ac:dyDescent="0.2">
      <c r="A5238" s="136" t="s">
        <v>13788</v>
      </c>
      <c r="B5238" s="147">
        <v>36002</v>
      </c>
      <c r="C5238" s="138" t="s">
        <v>13790</v>
      </c>
      <c r="D5238" s="138" t="s">
        <v>13790</v>
      </c>
      <c r="E5238" s="137" t="s">
        <v>8366</v>
      </c>
      <c r="F5238" s="139"/>
      <c r="G5238" s="136">
        <v>37550900</v>
      </c>
      <c r="H5238" s="136">
        <v>3</v>
      </c>
      <c r="J5238" s="136" t="s">
        <v>8367</v>
      </c>
      <c r="R5238" s="136" t="s">
        <v>13791</v>
      </c>
      <c r="S5238" s="136" t="s">
        <v>8456</v>
      </c>
      <c r="T5238" s="138" t="s">
        <v>13792</v>
      </c>
    </row>
    <row r="5239" spans="1:20" s="136" customFormat="1" ht="13.6" x14ac:dyDescent="0.2">
      <c r="A5239" s="136" t="s">
        <v>13788</v>
      </c>
      <c r="B5239" s="147">
        <v>36003</v>
      </c>
      <c r="C5239" s="138" t="s">
        <v>13793</v>
      </c>
      <c r="D5239" s="138" t="s">
        <v>13793</v>
      </c>
      <c r="E5239" s="137" t="s">
        <v>8366</v>
      </c>
      <c r="F5239" s="139"/>
      <c r="G5239" s="136">
        <v>34472315</v>
      </c>
      <c r="H5239" s="136">
        <v>2</v>
      </c>
      <c r="J5239" s="136" t="s">
        <v>8456</v>
      </c>
      <c r="R5239" s="136" t="s">
        <v>13794</v>
      </c>
      <c r="S5239" s="136" t="s">
        <v>8367</v>
      </c>
      <c r="T5239" s="136" t="s">
        <v>13795</v>
      </c>
    </row>
    <row r="5240" spans="1:20" s="136" customFormat="1" ht="13.6" x14ac:dyDescent="0.2">
      <c r="A5240" s="136" t="s">
        <v>13788</v>
      </c>
      <c r="B5240" s="147">
        <v>36004</v>
      </c>
      <c r="C5240" s="138" t="s">
        <v>13796</v>
      </c>
      <c r="D5240" s="138" t="s">
        <v>13796</v>
      </c>
      <c r="E5240" s="137" t="s">
        <v>8366</v>
      </c>
      <c r="F5240" s="139"/>
      <c r="G5240" s="136">
        <v>30839934</v>
      </c>
      <c r="H5240" s="136">
        <v>2</v>
      </c>
      <c r="J5240" s="136" t="s">
        <v>8456</v>
      </c>
    </row>
    <row r="5241" spans="1:20" s="136" customFormat="1" ht="13.6" x14ac:dyDescent="0.2">
      <c r="A5241" s="136" t="s">
        <v>13788</v>
      </c>
      <c r="B5241" s="147">
        <v>36005</v>
      </c>
      <c r="C5241" s="138" t="s">
        <v>13797</v>
      </c>
      <c r="D5241" s="138" t="s">
        <v>13797</v>
      </c>
      <c r="E5241" s="137" t="s">
        <v>8366</v>
      </c>
      <c r="F5241" s="139"/>
      <c r="G5241" s="136">
        <v>68254664</v>
      </c>
      <c r="H5241" s="136">
        <v>2</v>
      </c>
      <c r="J5241" s="136" t="s">
        <v>8456</v>
      </c>
    </row>
    <row r="5242" spans="1:20" s="136" customFormat="1" ht="13.6" x14ac:dyDescent="0.2">
      <c r="A5242" s="136" t="s">
        <v>13788</v>
      </c>
      <c r="B5242" s="147">
        <v>36006</v>
      </c>
      <c r="C5242" s="138" t="s">
        <v>13798</v>
      </c>
      <c r="D5242" s="138" t="s">
        <v>13798</v>
      </c>
      <c r="E5242" s="137" t="s">
        <v>8366</v>
      </c>
      <c r="F5242" s="139"/>
      <c r="G5242" s="136">
        <v>23441881</v>
      </c>
      <c r="H5242" s="136">
        <v>2</v>
      </c>
      <c r="J5242" s="136" t="s">
        <v>8456</v>
      </c>
    </row>
    <row r="5243" spans="1:20" s="136" customFormat="1" ht="13.6" x14ac:dyDescent="0.2">
      <c r="A5243" s="136" t="s">
        <v>13788</v>
      </c>
      <c r="B5243" s="147">
        <v>36007</v>
      </c>
      <c r="C5243" s="138" t="s">
        <v>13799</v>
      </c>
      <c r="D5243" s="138" t="s">
        <v>13799</v>
      </c>
      <c r="E5243" s="137" t="s">
        <v>8366</v>
      </c>
      <c r="F5243" s="139"/>
      <c r="G5243" s="136">
        <v>63765700</v>
      </c>
      <c r="H5243" s="136">
        <v>3</v>
      </c>
      <c r="J5243" s="136" t="s">
        <v>8367</v>
      </c>
      <c r="R5243" s="136" t="s">
        <v>13791</v>
      </c>
      <c r="S5243" s="136" t="s">
        <v>8456</v>
      </c>
      <c r="T5243" s="138" t="s">
        <v>13792</v>
      </c>
    </row>
    <row r="5244" spans="1:20" s="136" customFormat="1" ht="13.6" x14ac:dyDescent="0.2">
      <c r="A5244" s="136" t="s">
        <v>13788</v>
      </c>
      <c r="B5244" s="147">
        <v>36008</v>
      </c>
      <c r="C5244" s="138" t="s">
        <v>13800</v>
      </c>
      <c r="D5244" s="138" t="s">
        <v>13800</v>
      </c>
      <c r="E5244" s="137" t="s">
        <v>8366</v>
      </c>
      <c r="F5244" s="139"/>
      <c r="G5244" s="136">
        <v>38083855</v>
      </c>
      <c r="H5244" s="136">
        <v>2</v>
      </c>
      <c r="J5244" s="136" t="s">
        <v>8456</v>
      </c>
      <c r="R5244" s="136" t="s">
        <v>13794</v>
      </c>
      <c r="S5244" s="136" t="s">
        <v>8367</v>
      </c>
      <c r="T5244" s="136" t="s">
        <v>13795</v>
      </c>
    </row>
    <row r="5245" spans="1:20" s="136" customFormat="1" ht="13.6" x14ac:dyDescent="0.2">
      <c r="A5245" s="136" t="s">
        <v>13788</v>
      </c>
      <c r="B5245" s="147">
        <v>36009</v>
      </c>
      <c r="C5245" s="138" t="s">
        <v>13801</v>
      </c>
      <c r="D5245" s="138" t="s">
        <v>13801</v>
      </c>
      <c r="E5245" s="137" t="s">
        <v>8366</v>
      </c>
      <c r="F5245" s="139"/>
      <c r="G5245" s="136">
        <v>105035700</v>
      </c>
      <c r="H5245" s="136">
        <v>3</v>
      </c>
      <c r="J5245" s="136" t="s">
        <v>8367</v>
      </c>
    </row>
    <row r="5246" spans="1:20" s="136" customFormat="1" ht="13.6" x14ac:dyDescent="0.2">
      <c r="A5246" s="136" t="s">
        <v>13788</v>
      </c>
      <c r="B5246" s="147">
        <v>36010</v>
      </c>
      <c r="C5246" s="138" t="s">
        <v>13802</v>
      </c>
      <c r="D5246" s="138" t="s">
        <v>13802</v>
      </c>
      <c r="E5246" s="137" t="s">
        <v>8366</v>
      </c>
      <c r="F5246" s="139"/>
      <c r="G5246" s="136">
        <v>29443676.999999996</v>
      </c>
      <c r="H5246" s="136">
        <v>3</v>
      </c>
      <c r="J5246" s="136" t="s">
        <v>8456</v>
      </c>
    </row>
    <row r="5247" spans="1:20" s="136" customFormat="1" ht="13.6" x14ac:dyDescent="0.2">
      <c r="A5247" s="136" t="s">
        <v>13788</v>
      </c>
      <c r="B5247" s="147">
        <v>36013</v>
      </c>
      <c r="C5247" s="138" t="s">
        <v>13803</v>
      </c>
      <c r="D5247" s="138" t="s">
        <v>13803</v>
      </c>
      <c r="E5247" s="137" t="s">
        <v>8366</v>
      </c>
      <c r="F5247" s="139"/>
      <c r="G5247" s="136">
        <v>134695900</v>
      </c>
      <c r="H5247" s="136">
        <v>3</v>
      </c>
      <c r="J5247" s="136" t="s">
        <v>8367</v>
      </c>
      <c r="R5247" s="136" t="s">
        <v>13794</v>
      </c>
      <c r="S5247" s="136" t="s">
        <v>8367</v>
      </c>
      <c r="T5247" s="136" t="s">
        <v>13795</v>
      </c>
    </row>
    <row r="5248" spans="1:20" s="136" customFormat="1" ht="13.6" x14ac:dyDescent="0.2">
      <c r="A5248" s="136" t="s">
        <v>13788</v>
      </c>
      <c r="B5248" s="147">
        <v>36014</v>
      </c>
      <c r="C5248" s="138" t="s">
        <v>13804</v>
      </c>
      <c r="D5248" s="138" t="s">
        <v>13804</v>
      </c>
      <c r="E5248" s="137" t="s">
        <v>8366</v>
      </c>
      <c r="F5248" s="139"/>
      <c r="G5248" s="136">
        <v>57455092.000000007</v>
      </c>
      <c r="H5248" s="136">
        <v>3</v>
      </c>
      <c r="J5248" s="136" t="s">
        <v>8367</v>
      </c>
    </row>
    <row r="5249" spans="1:20" s="136" customFormat="1" ht="13.6" x14ac:dyDescent="0.2">
      <c r="A5249" s="136" t="s">
        <v>13788</v>
      </c>
      <c r="B5249" s="147">
        <v>36015</v>
      </c>
      <c r="C5249" s="138" t="s">
        <v>13805</v>
      </c>
      <c r="D5249" s="138" t="s">
        <v>13805</v>
      </c>
      <c r="E5249" s="137" t="s">
        <v>8366</v>
      </c>
      <c r="F5249" s="139"/>
      <c r="G5249" s="136">
        <v>79880602</v>
      </c>
      <c r="H5249" s="136">
        <v>3</v>
      </c>
      <c r="J5249" s="136" t="s">
        <v>8367</v>
      </c>
    </row>
    <row r="5250" spans="1:20" s="136" customFormat="1" ht="13.6" x14ac:dyDescent="0.2">
      <c r="A5250" s="136" t="s">
        <v>13788</v>
      </c>
      <c r="B5250" s="147">
        <v>36016</v>
      </c>
      <c r="C5250" s="138" t="s">
        <v>13806</v>
      </c>
      <c r="D5250" s="138" t="s">
        <v>13806</v>
      </c>
      <c r="E5250" s="137" t="s">
        <v>8366</v>
      </c>
      <c r="F5250" s="139"/>
      <c r="G5250" s="136">
        <v>74096000</v>
      </c>
      <c r="H5250" s="136">
        <v>3</v>
      </c>
      <c r="J5250" s="136" t="s">
        <v>8367</v>
      </c>
    </row>
    <row r="5251" spans="1:20" s="136" customFormat="1" ht="13.6" x14ac:dyDescent="0.2">
      <c r="A5251" s="136" t="s">
        <v>13788</v>
      </c>
      <c r="B5251" s="147">
        <v>36017</v>
      </c>
      <c r="C5251" s="138" t="s">
        <v>13807</v>
      </c>
      <c r="D5251" s="138" t="s">
        <v>13807</v>
      </c>
      <c r="E5251" s="137" t="s">
        <v>8366</v>
      </c>
      <c r="F5251" s="139"/>
      <c r="G5251" s="136">
        <v>280735100</v>
      </c>
      <c r="H5251" s="136">
        <v>3</v>
      </c>
      <c r="J5251" s="136" t="s">
        <v>8367</v>
      </c>
    </row>
    <row r="5252" spans="1:20" s="136" customFormat="1" ht="13.6" x14ac:dyDescent="0.2">
      <c r="A5252" s="136" t="s">
        <v>13788</v>
      </c>
      <c r="B5252" s="147">
        <v>36018</v>
      </c>
      <c r="C5252" s="138" t="s">
        <v>13808</v>
      </c>
      <c r="D5252" s="138" t="s">
        <v>13808</v>
      </c>
      <c r="E5252" s="137" t="s">
        <v>8366</v>
      </c>
      <c r="F5252" s="139"/>
      <c r="G5252" s="136">
        <v>169655200</v>
      </c>
      <c r="H5252" s="136">
        <v>3</v>
      </c>
      <c r="J5252" s="136" t="s">
        <v>8367</v>
      </c>
    </row>
    <row r="5253" spans="1:20" s="136" customFormat="1" ht="13.6" x14ac:dyDescent="0.2">
      <c r="A5253" s="136" t="s">
        <v>13788</v>
      </c>
      <c r="B5253" s="147">
        <v>36019</v>
      </c>
      <c r="C5253" s="138" t="s">
        <v>13809</v>
      </c>
      <c r="D5253" s="138" t="s">
        <v>13809</v>
      </c>
      <c r="E5253" s="137" t="s">
        <v>8366</v>
      </c>
      <c r="F5253" s="139"/>
      <c r="G5253" s="136">
        <v>79014310</v>
      </c>
      <c r="H5253" s="136">
        <v>3</v>
      </c>
      <c r="J5253" s="136" t="s">
        <v>8367</v>
      </c>
      <c r="R5253" s="136" t="s">
        <v>13794</v>
      </c>
      <c r="S5253" s="136" t="s">
        <v>8367</v>
      </c>
      <c r="T5253" s="136" t="s">
        <v>13795</v>
      </c>
    </row>
    <row r="5254" spans="1:20" s="136" customFormat="1" ht="13.6" x14ac:dyDescent="0.2">
      <c r="A5254" s="136" t="s">
        <v>13788</v>
      </c>
      <c r="B5254" s="147">
        <v>36020</v>
      </c>
      <c r="C5254" s="138" t="s">
        <v>13810</v>
      </c>
      <c r="D5254" s="138" t="s">
        <v>13810</v>
      </c>
      <c r="E5254" s="137" t="s">
        <v>8366</v>
      </c>
      <c r="F5254" s="139"/>
      <c r="G5254" s="136">
        <v>147854497</v>
      </c>
      <c r="H5254" s="136">
        <v>3</v>
      </c>
      <c r="J5254" s="136" t="s">
        <v>8367</v>
      </c>
    </row>
    <row r="5255" spans="1:20" s="136" customFormat="1" ht="13.6" x14ac:dyDescent="0.2">
      <c r="A5255" s="136" t="s">
        <v>13788</v>
      </c>
      <c r="B5255" s="147">
        <v>36021</v>
      </c>
      <c r="C5255" s="138" t="s">
        <v>13811</v>
      </c>
      <c r="D5255" s="138" t="s">
        <v>13811</v>
      </c>
      <c r="E5255" s="137" t="s">
        <v>8366</v>
      </c>
      <c r="F5255" s="139"/>
      <c r="G5255" s="136">
        <v>74505788</v>
      </c>
      <c r="H5255" s="136">
        <v>2</v>
      </c>
      <c r="J5255" s="136" t="s">
        <v>8456</v>
      </c>
      <c r="R5255" s="136" t="s">
        <v>13794</v>
      </c>
      <c r="S5255" s="136" t="s">
        <v>8367</v>
      </c>
      <c r="T5255" s="136" t="s">
        <v>13795</v>
      </c>
    </row>
    <row r="5256" spans="1:20" s="136" customFormat="1" ht="13.6" x14ac:dyDescent="0.2">
      <c r="A5256" s="136" t="s">
        <v>13788</v>
      </c>
      <c r="B5256" s="147">
        <v>36022</v>
      </c>
      <c r="C5256" s="138" t="s">
        <v>13812</v>
      </c>
      <c r="D5256" s="138" t="s">
        <v>13812</v>
      </c>
      <c r="E5256" s="137" t="s">
        <v>8366</v>
      </c>
      <c r="F5256" s="139"/>
      <c r="G5256" s="136">
        <v>21894220.999999996</v>
      </c>
      <c r="H5256" s="136">
        <v>2</v>
      </c>
      <c r="J5256" s="136" t="s">
        <v>8456</v>
      </c>
    </row>
    <row r="5257" spans="1:20" s="136" customFormat="1" ht="13.6" x14ac:dyDescent="0.2">
      <c r="A5257" s="136" t="s">
        <v>13788</v>
      </c>
      <c r="B5257" s="147">
        <v>36023</v>
      </c>
      <c r="C5257" s="138" t="s">
        <v>13813</v>
      </c>
      <c r="D5257" s="138" t="s">
        <v>13813</v>
      </c>
      <c r="E5257" s="137" t="s">
        <v>8366</v>
      </c>
      <c r="F5257" s="139"/>
      <c r="G5257" s="136">
        <v>20503865</v>
      </c>
      <c r="H5257" s="136">
        <v>2</v>
      </c>
      <c r="J5257" s="136" t="s">
        <v>8456</v>
      </c>
    </row>
    <row r="5258" spans="1:20" s="136" customFormat="1" ht="13.6" x14ac:dyDescent="0.2">
      <c r="A5258" s="136" t="s">
        <v>13788</v>
      </c>
      <c r="B5258" s="147">
        <v>36024</v>
      </c>
      <c r="C5258" s="138" t="s">
        <v>13814</v>
      </c>
      <c r="D5258" s="138" t="s">
        <v>13814</v>
      </c>
      <c r="E5258" s="137" t="s">
        <v>8366</v>
      </c>
      <c r="F5258" s="139"/>
      <c r="G5258" s="136">
        <v>326958200</v>
      </c>
      <c r="H5258" s="136">
        <v>2</v>
      </c>
      <c r="J5258" s="136" t="s">
        <v>8367</v>
      </c>
    </row>
    <row r="5259" spans="1:20" s="136" customFormat="1" ht="13.6" x14ac:dyDescent="0.2">
      <c r="A5259" s="136" t="s">
        <v>13788</v>
      </c>
      <c r="B5259" s="147">
        <v>36025</v>
      </c>
      <c r="C5259" s="138" t="s">
        <v>13815</v>
      </c>
      <c r="D5259" s="138" t="s">
        <v>13815</v>
      </c>
      <c r="E5259" s="137" t="s">
        <v>8366</v>
      </c>
      <c r="F5259" s="139"/>
      <c r="G5259" s="136">
        <v>111764200</v>
      </c>
      <c r="H5259" s="136">
        <v>3</v>
      </c>
      <c r="J5259" s="136" t="s">
        <v>8367</v>
      </c>
    </row>
    <row r="5260" spans="1:20" s="136" customFormat="1" ht="13.6" x14ac:dyDescent="0.2">
      <c r="A5260" s="136" t="s">
        <v>13788</v>
      </c>
      <c r="B5260" s="147">
        <v>36026</v>
      </c>
      <c r="C5260" s="138" t="s">
        <v>13816</v>
      </c>
      <c r="D5260" s="138" t="s">
        <v>13816</v>
      </c>
      <c r="E5260" s="137" t="s">
        <v>8366</v>
      </c>
      <c r="F5260" s="139"/>
      <c r="G5260" s="136">
        <v>36682219</v>
      </c>
      <c r="H5260" s="136">
        <v>2</v>
      </c>
      <c r="J5260" s="136" t="s">
        <v>8456</v>
      </c>
      <c r="R5260" s="136" t="s">
        <v>13791</v>
      </c>
      <c r="S5260" s="136" t="s">
        <v>8456</v>
      </c>
      <c r="T5260" s="138" t="s">
        <v>13792</v>
      </c>
    </row>
    <row r="5261" spans="1:20" s="136" customFormat="1" ht="13.6" x14ac:dyDescent="0.2">
      <c r="A5261" s="136" t="s">
        <v>13788</v>
      </c>
      <c r="B5261" s="147">
        <v>36027</v>
      </c>
      <c r="C5261" s="138" t="s">
        <v>13817</v>
      </c>
      <c r="D5261" s="138" t="s">
        <v>13817</v>
      </c>
      <c r="E5261" s="137" t="s">
        <v>8366</v>
      </c>
      <c r="F5261" s="139"/>
      <c r="G5261" s="136">
        <v>27770784</v>
      </c>
      <c r="H5261" s="136">
        <v>2</v>
      </c>
      <c r="J5261" s="136" t="s">
        <v>8456</v>
      </c>
    </row>
    <row r="5262" spans="1:20" s="136" customFormat="1" ht="13.6" x14ac:dyDescent="0.2">
      <c r="A5262" s="136" t="s">
        <v>13788</v>
      </c>
      <c r="B5262" s="147">
        <v>36028</v>
      </c>
      <c r="C5262" s="138" t="s">
        <v>13818</v>
      </c>
      <c r="D5262" s="138" t="s">
        <v>13818</v>
      </c>
      <c r="E5262" s="137" t="s">
        <v>8366</v>
      </c>
      <c r="F5262" s="139"/>
      <c r="G5262" s="136">
        <v>52394900</v>
      </c>
      <c r="H5262" s="136">
        <v>3</v>
      </c>
      <c r="J5262" s="136" t="s">
        <v>8456</v>
      </c>
    </row>
    <row r="5263" spans="1:20" s="136" customFormat="1" ht="13.6" x14ac:dyDescent="0.2">
      <c r="A5263" s="136" t="s">
        <v>13788</v>
      </c>
      <c r="B5263" s="147">
        <v>36029</v>
      </c>
      <c r="C5263" s="138" t="s">
        <v>13819</v>
      </c>
      <c r="D5263" s="138" t="s">
        <v>13819</v>
      </c>
      <c r="E5263" s="137" t="s">
        <v>8366</v>
      </c>
      <c r="F5263" s="139"/>
      <c r="G5263" s="136">
        <v>35055228</v>
      </c>
      <c r="H5263" s="136">
        <v>2</v>
      </c>
      <c r="J5263" s="136" t="s">
        <v>8456</v>
      </c>
      <c r="R5263" s="136" t="s">
        <v>13794</v>
      </c>
      <c r="S5263" s="136" t="s">
        <v>8367</v>
      </c>
      <c r="T5263" s="136" t="s">
        <v>13795</v>
      </c>
    </row>
    <row r="5264" spans="1:20" s="136" customFormat="1" ht="13.6" x14ac:dyDescent="0.2">
      <c r="A5264" s="136" t="s">
        <v>13788</v>
      </c>
      <c r="B5264" s="147">
        <v>36030</v>
      </c>
      <c r="C5264" s="138" t="s">
        <v>13820</v>
      </c>
      <c r="D5264" s="138" t="s">
        <v>13820</v>
      </c>
      <c r="E5264" s="137" t="s">
        <v>8366</v>
      </c>
      <c r="F5264" s="139"/>
      <c r="G5264" s="136">
        <v>82328799.999999985</v>
      </c>
      <c r="H5264" s="136">
        <v>3</v>
      </c>
      <c r="J5264" s="136" t="s">
        <v>8367</v>
      </c>
      <c r="R5264" s="136" t="s">
        <v>13794</v>
      </c>
      <c r="S5264" s="136" t="s">
        <v>8367</v>
      </c>
      <c r="T5264" s="136" t="s">
        <v>13795</v>
      </c>
    </row>
    <row r="5265" spans="1:20" s="136" customFormat="1" ht="13.6" x14ac:dyDescent="0.2">
      <c r="A5265" s="136" t="s">
        <v>13788</v>
      </c>
      <c r="B5265" s="147">
        <v>36031</v>
      </c>
      <c r="C5265" s="138" t="s">
        <v>13821</v>
      </c>
      <c r="D5265" s="138" t="s">
        <v>13821</v>
      </c>
      <c r="E5265" s="137" t="s">
        <v>8366</v>
      </c>
      <c r="F5265" s="139"/>
      <c r="G5265" s="136">
        <v>2306809</v>
      </c>
      <c r="H5265" s="136">
        <v>3</v>
      </c>
      <c r="J5265" s="136" t="s">
        <v>8367</v>
      </c>
      <c r="R5265" s="136" t="s">
        <v>13794</v>
      </c>
      <c r="S5265" s="136" t="s">
        <v>8367</v>
      </c>
      <c r="T5265" s="136" t="s">
        <v>13795</v>
      </c>
    </row>
    <row r="5266" spans="1:20" s="136" customFormat="1" ht="13.6" x14ac:dyDescent="0.2">
      <c r="A5266" s="136" t="s">
        <v>13788</v>
      </c>
      <c r="B5266" s="147">
        <v>36032</v>
      </c>
      <c r="C5266" s="138" t="s">
        <v>13822</v>
      </c>
      <c r="D5266" s="138" t="s">
        <v>13822</v>
      </c>
      <c r="E5266" s="137" t="s">
        <v>8366</v>
      </c>
      <c r="F5266" s="139"/>
      <c r="G5266" s="136">
        <v>41243400</v>
      </c>
      <c r="H5266" s="136">
        <v>3</v>
      </c>
      <c r="J5266" s="136" t="s">
        <v>8367</v>
      </c>
    </row>
    <row r="5267" spans="1:20" s="136" customFormat="1" ht="13.6" x14ac:dyDescent="0.2">
      <c r="A5267" s="136" t="s">
        <v>13788</v>
      </c>
      <c r="B5267" s="147">
        <v>36033</v>
      </c>
      <c r="C5267" s="138" t="s">
        <v>13823</v>
      </c>
      <c r="D5267" s="138" t="s">
        <v>13823</v>
      </c>
      <c r="E5267" s="137" t="s">
        <v>8366</v>
      </c>
      <c r="F5267" s="139"/>
      <c r="G5267" s="136">
        <v>53290000</v>
      </c>
      <c r="H5267" s="136">
        <v>2</v>
      </c>
      <c r="J5267" s="136" t="s">
        <v>8456</v>
      </c>
      <c r="R5267" s="136" t="s">
        <v>13794</v>
      </c>
      <c r="S5267" s="136" t="s">
        <v>8367</v>
      </c>
      <c r="T5267" s="136" t="s">
        <v>13795</v>
      </c>
    </row>
    <row r="5268" spans="1:20" s="136" customFormat="1" ht="13.6" x14ac:dyDescent="0.2">
      <c r="A5268" s="136" t="s">
        <v>13788</v>
      </c>
      <c r="B5268" s="147">
        <v>36034</v>
      </c>
      <c r="C5268" s="138" t="s">
        <v>13824</v>
      </c>
      <c r="D5268" s="138" t="s">
        <v>13824</v>
      </c>
      <c r="E5268" s="137" t="s">
        <v>8366</v>
      </c>
      <c r="F5268" s="139"/>
      <c r="G5268" s="136">
        <v>65835100</v>
      </c>
      <c r="H5268" s="136">
        <v>3</v>
      </c>
      <c r="J5268" s="136" t="s">
        <v>8367</v>
      </c>
    </row>
    <row r="5269" spans="1:20" s="136" customFormat="1" ht="13.6" x14ac:dyDescent="0.2">
      <c r="A5269" s="136" t="s">
        <v>13788</v>
      </c>
      <c r="B5269" s="147">
        <v>36035</v>
      </c>
      <c r="C5269" s="138" t="s">
        <v>13825</v>
      </c>
      <c r="D5269" s="138" t="s">
        <v>13825</v>
      </c>
      <c r="E5269" s="137" t="s">
        <v>8366</v>
      </c>
      <c r="F5269" s="139"/>
      <c r="G5269" s="136">
        <v>34771979</v>
      </c>
      <c r="H5269" s="136">
        <v>2</v>
      </c>
      <c r="J5269" s="136" t="s">
        <v>8456</v>
      </c>
      <c r="R5269" s="136" t="s">
        <v>13794</v>
      </c>
      <c r="S5269" s="136" t="s">
        <v>8367</v>
      </c>
      <c r="T5269" s="136" t="s">
        <v>13795</v>
      </c>
    </row>
    <row r="5270" spans="1:20" s="136" customFormat="1" ht="13.6" x14ac:dyDescent="0.2">
      <c r="A5270" s="136" t="s">
        <v>13788</v>
      </c>
      <c r="B5270" s="147">
        <v>36036</v>
      </c>
      <c r="C5270" s="138" t="s">
        <v>13826</v>
      </c>
      <c r="D5270" s="138" t="s">
        <v>13826</v>
      </c>
      <c r="E5270" s="137" t="s">
        <v>8366</v>
      </c>
      <c r="F5270" s="139"/>
      <c r="G5270" s="136">
        <v>83295313</v>
      </c>
      <c r="H5270" s="136">
        <v>3</v>
      </c>
      <c r="J5270" s="136" t="s">
        <v>8456</v>
      </c>
      <c r="R5270" s="136" t="s">
        <v>13794</v>
      </c>
      <c r="S5270" s="136" t="s">
        <v>8367</v>
      </c>
      <c r="T5270" s="136" t="s">
        <v>13795</v>
      </c>
    </row>
    <row r="5271" spans="1:20" s="136" customFormat="1" ht="13.6" x14ac:dyDescent="0.2">
      <c r="A5271" s="136" t="s">
        <v>13788</v>
      </c>
      <c r="B5271" s="147">
        <v>36037</v>
      </c>
      <c r="C5271" s="138" t="s">
        <v>13827</v>
      </c>
      <c r="D5271" s="138" t="s">
        <v>13827</v>
      </c>
      <c r="E5271" s="137" t="s">
        <v>8366</v>
      </c>
      <c r="F5271" s="139"/>
      <c r="G5271" s="136">
        <v>49989568</v>
      </c>
      <c r="H5271" s="136">
        <v>3</v>
      </c>
      <c r="J5271" s="136" t="s">
        <v>8456</v>
      </c>
      <c r="R5271" s="136" t="s">
        <v>13794</v>
      </c>
      <c r="S5271" s="136" t="s">
        <v>8367</v>
      </c>
      <c r="T5271" s="136" t="s">
        <v>13795</v>
      </c>
    </row>
    <row r="5272" spans="1:20" s="136" customFormat="1" ht="13.6" x14ac:dyDescent="0.2">
      <c r="A5272" s="136" t="s">
        <v>13788</v>
      </c>
      <c r="B5272" s="147">
        <v>36038</v>
      </c>
      <c r="C5272" s="138" t="s">
        <v>13792</v>
      </c>
      <c r="D5272" s="138" t="s">
        <v>13792</v>
      </c>
      <c r="E5272" s="137" t="s">
        <v>8366</v>
      </c>
      <c r="F5272" s="139"/>
      <c r="G5272" s="136">
        <v>118224500</v>
      </c>
      <c r="H5272" s="136">
        <v>1</v>
      </c>
      <c r="J5272" s="136" t="s">
        <v>8456</v>
      </c>
      <c r="L5272" s="136" t="s">
        <v>13828</v>
      </c>
      <c r="M5272" s="136" t="s">
        <v>8367</v>
      </c>
      <c r="N5272" s="136" t="s">
        <v>13792</v>
      </c>
      <c r="R5272" s="136" t="s">
        <v>13791</v>
      </c>
      <c r="S5272" s="136" t="s">
        <v>8456</v>
      </c>
      <c r="T5272" s="136" t="s">
        <v>13792</v>
      </c>
    </row>
    <row r="5273" spans="1:20" s="136" customFormat="1" ht="13.6" x14ac:dyDescent="0.2">
      <c r="A5273" s="136" t="s">
        <v>13788</v>
      </c>
      <c r="B5273" s="147">
        <v>36039</v>
      </c>
      <c r="C5273" s="138" t="s">
        <v>13829</v>
      </c>
      <c r="D5273" s="138" t="s">
        <v>13829</v>
      </c>
      <c r="E5273" s="137" t="s">
        <v>8366</v>
      </c>
      <c r="F5273" s="139"/>
      <c r="G5273" s="136">
        <v>61168900</v>
      </c>
      <c r="H5273" s="136">
        <v>2</v>
      </c>
      <c r="J5273" s="136" t="s">
        <v>8367</v>
      </c>
      <c r="R5273" s="136" t="s">
        <v>13794</v>
      </c>
      <c r="S5273" s="136" t="s">
        <v>8367</v>
      </c>
      <c r="T5273" s="136" t="s">
        <v>13795</v>
      </c>
    </row>
    <row r="5274" spans="1:20" s="136" customFormat="1" ht="13.6" x14ac:dyDescent="0.2">
      <c r="A5274" s="136" t="s">
        <v>13788</v>
      </c>
      <c r="B5274" s="147">
        <v>36040</v>
      </c>
      <c r="C5274" s="138" t="s">
        <v>13830</v>
      </c>
      <c r="D5274" s="138" t="s">
        <v>13830</v>
      </c>
      <c r="E5274" s="137" t="s">
        <v>8366</v>
      </c>
      <c r="F5274" s="139"/>
      <c r="G5274" s="136">
        <v>22709200</v>
      </c>
      <c r="H5274" s="136">
        <v>3</v>
      </c>
      <c r="J5274" s="136" t="s">
        <v>8456</v>
      </c>
    </row>
    <row r="5275" spans="1:20" s="136" customFormat="1" ht="13.6" x14ac:dyDescent="0.2">
      <c r="A5275" s="136" t="s">
        <v>13788</v>
      </c>
      <c r="B5275" s="147">
        <v>36041</v>
      </c>
      <c r="C5275" s="138" t="s">
        <v>13831</v>
      </c>
      <c r="D5275" s="138" t="s">
        <v>13831</v>
      </c>
      <c r="E5275" s="137" t="s">
        <v>8366</v>
      </c>
      <c r="F5275" s="139"/>
      <c r="G5275" s="136">
        <v>33929003</v>
      </c>
      <c r="H5275" s="136">
        <v>2</v>
      </c>
      <c r="J5275" s="136" t="s">
        <v>8456</v>
      </c>
      <c r="R5275" s="136" t="s">
        <v>13791</v>
      </c>
      <c r="S5275" s="136" t="s">
        <v>8456</v>
      </c>
      <c r="T5275" s="138" t="s">
        <v>13792</v>
      </c>
    </row>
    <row r="5276" spans="1:20" s="136" customFormat="1" ht="13.6" x14ac:dyDescent="0.2">
      <c r="A5276" s="136" t="s">
        <v>13788</v>
      </c>
      <c r="B5276" s="147">
        <v>36042</v>
      </c>
      <c r="C5276" s="138" t="s">
        <v>13832</v>
      </c>
      <c r="D5276" s="138" t="s">
        <v>13832</v>
      </c>
      <c r="E5276" s="137" t="s">
        <v>8366</v>
      </c>
      <c r="F5276" s="139"/>
      <c r="G5276" s="136">
        <v>125532289</v>
      </c>
      <c r="H5276" s="136">
        <v>2</v>
      </c>
      <c r="J5276" s="136" t="s">
        <v>8367</v>
      </c>
      <c r="R5276" s="136" t="s">
        <v>13794</v>
      </c>
      <c r="S5276" s="136" t="s">
        <v>8367</v>
      </c>
      <c r="T5276" s="136" t="s">
        <v>13795</v>
      </c>
    </row>
    <row r="5277" spans="1:20" s="136" customFormat="1" ht="13.6" x14ac:dyDescent="0.2">
      <c r="A5277" s="136" t="s">
        <v>13788</v>
      </c>
      <c r="B5277" s="147">
        <v>36043</v>
      </c>
      <c r="C5277" s="138" t="s">
        <v>13833</v>
      </c>
      <c r="D5277" s="138" t="s">
        <v>13833</v>
      </c>
      <c r="E5277" s="137" t="s">
        <v>8366</v>
      </c>
      <c r="F5277" s="139"/>
      <c r="G5277" s="136">
        <v>86996500</v>
      </c>
      <c r="H5277" s="136">
        <v>3</v>
      </c>
      <c r="J5277" s="136" t="s">
        <v>8456</v>
      </c>
      <c r="R5277" s="136" t="s">
        <v>13791</v>
      </c>
      <c r="S5277" s="136" t="s">
        <v>8456</v>
      </c>
      <c r="T5277" s="138" t="s">
        <v>13792</v>
      </c>
    </row>
    <row r="5278" spans="1:20" s="136" customFormat="1" ht="13.6" x14ac:dyDescent="0.2">
      <c r="A5278" s="136" t="s">
        <v>13788</v>
      </c>
      <c r="B5278" s="147">
        <v>36044</v>
      </c>
      <c r="C5278" s="138" t="s">
        <v>13834</v>
      </c>
      <c r="D5278" s="138" t="s">
        <v>13834</v>
      </c>
      <c r="E5278" s="137" t="s">
        <v>8366</v>
      </c>
      <c r="F5278" s="139"/>
      <c r="G5278" s="136">
        <v>6693695</v>
      </c>
      <c r="H5278" s="136">
        <v>2</v>
      </c>
      <c r="J5278" s="136" t="s">
        <v>8456</v>
      </c>
      <c r="R5278" s="136" t="s">
        <v>10551</v>
      </c>
      <c r="S5278" s="136" t="s">
        <v>8367</v>
      </c>
      <c r="T5278" s="136" t="s">
        <v>10552</v>
      </c>
    </row>
    <row r="5279" spans="1:20" s="136" customFormat="1" ht="13.6" x14ac:dyDescent="0.2">
      <c r="A5279" s="136" t="s">
        <v>13788</v>
      </c>
      <c r="B5279" s="147">
        <v>36045</v>
      </c>
      <c r="C5279" s="138" t="s">
        <v>13835</v>
      </c>
      <c r="D5279" s="138" t="s">
        <v>13835</v>
      </c>
      <c r="E5279" s="137" t="s">
        <v>8366</v>
      </c>
      <c r="F5279" s="139"/>
      <c r="G5279" s="136">
        <v>52082718.000000007</v>
      </c>
      <c r="H5279" s="136">
        <v>2</v>
      </c>
      <c r="J5279" s="136" t="s">
        <v>8456</v>
      </c>
      <c r="R5279" s="136" t="s">
        <v>13794</v>
      </c>
      <c r="S5279" s="136" t="s">
        <v>8367</v>
      </c>
      <c r="T5279" s="136" t="s">
        <v>13795</v>
      </c>
    </row>
    <row r="5280" spans="1:20" s="136" customFormat="1" ht="13.6" x14ac:dyDescent="0.2">
      <c r="A5280" s="136" t="s">
        <v>13788</v>
      </c>
      <c r="B5280" s="147">
        <v>36046</v>
      </c>
      <c r="C5280" s="138" t="s">
        <v>13836</v>
      </c>
      <c r="D5280" s="138" t="s">
        <v>13836</v>
      </c>
      <c r="E5280" s="137" t="s">
        <v>8366</v>
      </c>
      <c r="F5280" s="139"/>
      <c r="G5280" s="136">
        <v>19705309</v>
      </c>
      <c r="H5280" s="136">
        <v>2</v>
      </c>
      <c r="J5280" s="136" t="s">
        <v>8456</v>
      </c>
    </row>
    <row r="5281" spans="1:20" s="136" customFormat="1" ht="13.6" x14ac:dyDescent="0.2">
      <c r="A5281" s="136" t="s">
        <v>13788</v>
      </c>
      <c r="B5281" s="147">
        <v>36047</v>
      </c>
      <c r="C5281" s="138" t="s">
        <v>13837</v>
      </c>
      <c r="D5281" s="138" t="s">
        <v>13837</v>
      </c>
      <c r="E5281" s="137" t="s">
        <v>8366</v>
      </c>
      <c r="F5281" s="139"/>
      <c r="G5281" s="136">
        <v>154907000</v>
      </c>
      <c r="H5281" s="136">
        <v>3</v>
      </c>
      <c r="J5281" s="136" t="s">
        <v>8367</v>
      </c>
    </row>
    <row r="5282" spans="1:20" s="136" customFormat="1" ht="13.6" x14ac:dyDescent="0.2">
      <c r="A5282" s="136" t="s">
        <v>13788</v>
      </c>
      <c r="B5282" s="147">
        <v>36048</v>
      </c>
      <c r="C5282" s="138" t="s">
        <v>13838</v>
      </c>
      <c r="D5282" s="138" t="s">
        <v>13838</v>
      </c>
      <c r="E5282" s="137" t="s">
        <v>8366</v>
      </c>
      <c r="F5282" s="139"/>
      <c r="G5282" s="136">
        <v>44126552</v>
      </c>
      <c r="H5282" s="136">
        <v>3</v>
      </c>
      <c r="J5282" s="136" t="s">
        <v>8456</v>
      </c>
    </row>
    <row r="5283" spans="1:20" s="136" customFormat="1" ht="13.6" x14ac:dyDescent="0.2">
      <c r="A5283" s="136" t="s">
        <v>13788</v>
      </c>
      <c r="B5283" s="147">
        <v>36049</v>
      </c>
      <c r="C5283" s="138" t="s">
        <v>13839</v>
      </c>
      <c r="D5283" s="138" t="s">
        <v>13839</v>
      </c>
      <c r="E5283" s="137" t="s">
        <v>8366</v>
      </c>
      <c r="F5283" s="139"/>
      <c r="G5283" s="136">
        <v>35915872</v>
      </c>
      <c r="H5283" s="136">
        <v>2</v>
      </c>
      <c r="J5283" s="136" t="s">
        <v>8367</v>
      </c>
      <c r="R5283" s="136" t="s">
        <v>13794</v>
      </c>
      <c r="S5283" s="136" t="s">
        <v>8367</v>
      </c>
      <c r="T5283" s="136" t="s">
        <v>13795</v>
      </c>
    </row>
    <row r="5284" spans="1:20" s="136" customFormat="1" ht="13.6" x14ac:dyDescent="0.2">
      <c r="A5284" s="136" t="s">
        <v>13788</v>
      </c>
      <c r="B5284" s="147">
        <v>36050</v>
      </c>
      <c r="C5284" s="138" t="s">
        <v>13840</v>
      </c>
      <c r="D5284" s="138" t="s">
        <v>13840</v>
      </c>
      <c r="E5284" s="137" t="s">
        <v>8366</v>
      </c>
      <c r="F5284" s="139"/>
      <c r="G5284" s="136">
        <v>62536382.999999993</v>
      </c>
      <c r="H5284" s="136">
        <v>3</v>
      </c>
      <c r="J5284" s="136" t="s">
        <v>8367</v>
      </c>
      <c r="R5284" s="136" t="s">
        <v>13794</v>
      </c>
      <c r="S5284" s="136" t="s">
        <v>8367</v>
      </c>
      <c r="T5284" s="136" t="s">
        <v>13795</v>
      </c>
    </row>
    <row r="5285" spans="1:20" s="136" customFormat="1" ht="13.6" x14ac:dyDescent="0.2">
      <c r="A5285" s="136" t="s">
        <v>13788</v>
      </c>
      <c r="B5285" s="147">
        <v>36051</v>
      </c>
      <c r="C5285" s="138" t="s">
        <v>13841</v>
      </c>
      <c r="D5285" s="138" t="s">
        <v>13841</v>
      </c>
      <c r="E5285" s="137" t="s">
        <v>8366</v>
      </c>
      <c r="F5285" s="139"/>
      <c r="G5285" s="136">
        <v>45081967.000000007</v>
      </c>
      <c r="H5285" s="136">
        <v>2</v>
      </c>
      <c r="J5285" s="136" t="s">
        <v>8456</v>
      </c>
    </row>
    <row r="5286" spans="1:20" s="136" customFormat="1" ht="13.6" x14ac:dyDescent="0.2">
      <c r="A5286" s="136" t="s">
        <v>13788</v>
      </c>
      <c r="B5286" s="147">
        <v>36052</v>
      </c>
      <c r="C5286" s="138" t="s">
        <v>13842</v>
      </c>
      <c r="D5286" s="138" t="s">
        <v>13842</v>
      </c>
      <c r="E5286" s="137" t="s">
        <v>8366</v>
      </c>
      <c r="F5286" s="139"/>
      <c r="G5286" s="136">
        <v>167958570</v>
      </c>
      <c r="H5286" s="136">
        <v>3</v>
      </c>
      <c r="J5286" s="136" t="s">
        <v>8367</v>
      </c>
    </row>
    <row r="5287" spans="1:20" s="136" customFormat="1" ht="13.6" x14ac:dyDescent="0.2">
      <c r="A5287" s="136" t="s">
        <v>13788</v>
      </c>
      <c r="B5287" s="147">
        <v>36053</v>
      </c>
      <c r="C5287" s="138" t="s">
        <v>13843</v>
      </c>
      <c r="D5287" s="138" t="s">
        <v>13843</v>
      </c>
      <c r="E5287" s="137" t="s">
        <v>8366</v>
      </c>
      <c r="F5287" s="139"/>
      <c r="G5287" s="136">
        <v>24988649.999999996</v>
      </c>
      <c r="H5287" s="136">
        <v>2</v>
      </c>
      <c r="J5287" s="136" t="s">
        <v>8456</v>
      </c>
      <c r="R5287" s="136" t="s">
        <v>13794</v>
      </c>
      <c r="S5287" s="136" t="s">
        <v>8367</v>
      </c>
      <c r="T5287" s="136" t="s">
        <v>13795</v>
      </c>
    </row>
    <row r="5288" spans="1:20" s="136" customFormat="1" ht="13.6" x14ac:dyDescent="0.2">
      <c r="A5288" s="136" t="s">
        <v>13788</v>
      </c>
      <c r="B5288" s="147">
        <v>36054</v>
      </c>
      <c r="C5288" s="138" t="s">
        <v>13844</v>
      </c>
      <c r="D5288" s="138" t="s">
        <v>13844</v>
      </c>
      <c r="E5288" s="137" t="s">
        <v>8366</v>
      </c>
      <c r="F5288" s="139"/>
      <c r="G5288" s="136">
        <v>106606129</v>
      </c>
      <c r="H5288" s="136">
        <v>3</v>
      </c>
      <c r="J5288" s="136" t="s">
        <v>8367</v>
      </c>
      <c r="R5288" s="136" t="s">
        <v>13794</v>
      </c>
      <c r="S5288" s="136" t="s">
        <v>8367</v>
      </c>
      <c r="T5288" s="136" t="s">
        <v>13795</v>
      </c>
    </row>
    <row r="5289" spans="1:20" s="136" customFormat="1" ht="13.6" x14ac:dyDescent="0.2">
      <c r="A5289" s="136" t="s">
        <v>13788</v>
      </c>
      <c r="B5289" s="147">
        <v>36055</v>
      </c>
      <c r="C5289" s="138" t="s">
        <v>13845</v>
      </c>
      <c r="D5289" s="138" t="s">
        <v>13845</v>
      </c>
      <c r="E5289" s="137" t="s">
        <v>8366</v>
      </c>
      <c r="F5289" s="139"/>
      <c r="G5289" s="136">
        <v>68319697</v>
      </c>
      <c r="H5289" s="136">
        <v>2</v>
      </c>
      <c r="J5289" s="136" t="s">
        <v>8367</v>
      </c>
      <c r="R5289" s="136" t="s">
        <v>13794</v>
      </c>
      <c r="S5289" s="136" t="s">
        <v>8367</v>
      </c>
      <c r="T5289" s="136" t="s">
        <v>13795</v>
      </c>
    </row>
    <row r="5290" spans="1:20" s="136" customFormat="1" ht="13.6" x14ac:dyDescent="0.2">
      <c r="A5290" s="136" t="s">
        <v>13788</v>
      </c>
      <c r="B5290" s="147">
        <v>36056</v>
      </c>
      <c r="C5290" s="138" t="s">
        <v>13846</v>
      </c>
      <c r="D5290" s="138" t="s">
        <v>13846</v>
      </c>
      <c r="E5290" s="137" t="s">
        <v>8366</v>
      </c>
      <c r="F5290" s="139"/>
      <c r="G5290" s="136">
        <v>40639283</v>
      </c>
      <c r="H5290" s="136">
        <v>2</v>
      </c>
      <c r="J5290" s="136" t="s">
        <v>8456</v>
      </c>
    </row>
    <row r="5291" spans="1:20" s="136" customFormat="1" ht="13.6" x14ac:dyDescent="0.2">
      <c r="A5291" s="136" t="s">
        <v>13788</v>
      </c>
      <c r="B5291" s="147">
        <v>36057</v>
      </c>
      <c r="C5291" s="138" t="s">
        <v>13795</v>
      </c>
      <c r="D5291" s="138" t="s">
        <v>13795</v>
      </c>
      <c r="E5291" s="137" t="s">
        <v>8366</v>
      </c>
      <c r="F5291" s="139"/>
      <c r="G5291" s="136">
        <v>109055595</v>
      </c>
      <c r="H5291" s="136">
        <v>1</v>
      </c>
      <c r="J5291" s="136" t="s">
        <v>8456</v>
      </c>
      <c r="L5291" s="136" t="s">
        <v>13847</v>
      </c>
      <c r="M5291" s="136" t="s">
        <v>8367</v>
      </c>
      <c r="N5291" s="136" t="s">
        <v>13795</v>
      </c>
      <c r="R5291" s="136" t="s">
        <v>13794</v>
      </c>
      <c r="S5291" s="136" t="s">
        <v>8367</v>
      </c>
      <c r="T5291" s="136" t="s">
        <v>13795</v>
      </c>
    </row>
    <row r="5292" spans="1:20" s="136" customFormat="1" ht="13.6" x14ac:dyDescent="0.2">
      <c r="A5292" s="136" t="s">
        <v>13788</v>
      </c>
      <c r="B5292" s="147">
        <v>36058</v>
      </c>
      <c r="C5292" s="138" t="s">
        <v>13848</v>
      </c>
      <c r="D5292" s="138" t="s">
        <v>13848</v>
      </c>
      <c r="E5292" s="137" t="s">
        <v>8366</v>
      </c>
      <c r="F5292" s="139"/>
      <c r="G5292" s="136">
        <v>36889978</v>
      </c>
      <c r="H5292" s="136">
        <v>2</v>
      </c>
      <c r="J5292" s="136" t="s">
        <v>8456</v>
      </c>
    </row>
    <row r="5293" spans="1:20" s="136" customFormat="1" ht="13.6" x14ac:dyDescent="0.2">
      <c r="A5293" s="136" t="s">
        <v>13788</v>
      </c>
      <c r="B5293" s="147">
        <v>36059</v>
      </c>
      <c r="C5293" s="138" t="s">
        <v>13849</v>
      </c>
      <c r="D5293" s="138" t="s">
        <v>13849</v>
      </c>
      <c r="E5293" s="137" t="s">
        <v>8366</v>
      </c>
      <c r="F5293" s="139"/>
      <c r="G5293" s="136">
        <v>154963921</v>
      </c>
      <c r="H5293" s="136">
        <v>3</v>
      </c>
      <c r="J5293" s="136" t="s">
        <v>8367</v>
      </c>
    </row>
    <row r="5294" spans="1:20" s="136" customFormat="1" ht="13.6" x14ac:dyDescent="0.2">
      <c r="A5294" s="136" t="s">
        <v>13788</v>
      </c>
      <c r="B5294" s="147">
        <v>36060</v>
      </c>
      <c r="C5294" s="138" t="s">
        <v>13850</v>
      </c>
      <c r="D5294" s="138" t="s">
        <v>13850</v>
      </c>
      <c r="E5294" s="137" t="s">
        <v>8366</v>
      </c>
      <c r="F5294" s="139"/>
      <c r="G5294" s="136">
        <v>44236773</v>
      </c>
      <c r="H5294" s="136">
        <v>2</v>
      </c>
      <c r="J5294" s="136" t="s">
        <v>8456</v>
      </c>
    </row>
    <row r="5295" spans="1:20" s="136" customFormat="1" ht="13.6" x14ac:dyDescent="0.2">
      <c r="A5295" s="136" t="s">
        <v>13788</v>
      </c>
      <c r="B5295" s="147">
        <v>36061</v>
      </c>
      <c r="C5295" s="138" t="s">
        <v>13851</v>
      </c>
      <c r="D5295" s="138" t="s">
        <v>13851</v>
      </c>
      <c r="E5295" s="137" t="s">
        <v>8366</v>
      </c>
      <c r="F5295" s="139"/>
      <c r="G5295" s="136">
        <v>33645630</v>
      </c>
      <c r="H5295" s="136">
        <v>2</v>
      </c>
      <c r="J5295" s="136" t="s">
        <v>8456</v>
      </c>
    </row>
    <row r="5296" spans="1:20" s="136" customFormat="1" ht="13.6" x14ac:dyDescent="0.2">
      <c r="A5296" s="136" t="s">
        <v>13788</v>
      </c>
      <c r="B5296" s="147">
        <v>36901</v>
      </c>
      <c r="C5296" s="138" t="s">
        <v>13852</v>
      </c>
      <c r="D5296" s="138" t="s">
        <v>13852</v>
      </c>
      <c r="E5296" s="137" t="s">
        <v>8366</v>
      </c>
      <c r="F5296" s="139"/>
      <c r="G5296" s="136">
        <v>6910000</v>
      </c>
      <c r="H5296" s="136">
        <v>3</v>
      </c>
      <c r="J5296" s="136" t="s">
        <v>8456</v>
      </c>
    </row>
    <row r="5297" spans="1:10" s="136" customFormat="1" ht="13.6" x14ac:dyDescent="0.2">
      <c r="A5297" s="136" t="s">
        <v>13788</v>
      </c>
      <c r="B5297" s="147">
        <v>36902</v>
      </c>
      <c r="C5297" s="138" t="s">
        <v>13853</v>
      </c>
      <c r="D5297" s="138" t="s">
        <v>13853</v>
      </c>
      <c r="E5297" s="137" t="s">
        <v>8366</v>
      </c>
      <c r="F5297" s="139"/>
      <c r="G5297" s="136">
        <v>213266200</v>
      </c>
      <c r="H5297" s="136">
        <v>3</v>
      </c>
      <c r="J5297" s="136" t="s">
        <v>8367</v>
      </c>
    </row>
    <row r="5298" spans="1:10" s="136" customFormat="1" ht="13.6" x14ac:dyDescent="0.2">
      <c r="A5298" s="136" t="s">
        <v>13854</v>
      </c>
      <c r="B5298" s="147">
        <v>37001</v>
      </c>
      <c r="C5298" s="138" t="s">
        <v>13855</v>
      </c>
      <c r="D5298" s="138" t="s">
        <v>13855</v>
      </c>
      <c r="E5298" s="137" t="s">
        <v>8366</v>
      </c>
      <c r="F5298" s="139"/>
      <c r="G5298" s="136">
        <v>23103123.999999996</v>
      </c>
      <c r="H5298" s="136">
        <v>3</v>
      </c>
      <c r="J5298" s="136" t="s">
        <v>8367</v>
      </c>
    </row>
    <row r="5299" spans="1:10" s="136" customFormat="1" ht="13.6" x14ac:dyDescent="0.2">
      <c r="A5299" s="136" t="s">
        <v>13854</v>
      </c>
      <c r="B5299" s="147">
        <v>37002</v>
      </c>
      <c r="C5299" s="138" t="s">
        <v>13856</v>
      </c>
      <c r="D5299" s="138" t="s">
        <v>13856</v>
      </c>
      <c r="E5299" s="137" t="s">
        <v>8366</v>
      </c>
      <c r="F5299" s="139"/>
      <c r="G5299" s="136">
        <v>44612263.999999993</v>
      </c>
      <c r="H5299" s="136">
        <v>3</v>
      </c>
      <c r="J5299" s="136" t="s">
        <v>8367</v>
      </c>
    </row>
    <row r="5300" spans="1:10" s="136" customFormat="1" ht="13.6" x14ac:dyDescent="0.2">
      <c r="A5300" s="136" t="s">
        <v>13854</v>
      </c>
      <c r="B5300" s="147">
        <v>37003</v>
      </c>
      <c r="C5300" s="138" t="s">
        <v>13857</v>
      </c>
      <c r="D5300" s="138" t="s">
        <v>13857</v>
      </c>
      <c r="E5300" s="137" t="s">
        <v>8366</v>
      </c>
      <c r="F5300" s="139"/>
      <c r="G5300" s="136">
        <v>27932090</v>
      </c>
      <c r="H5300" s="136">
        <v>3</v>
      </c>
      <c r="J5300" s="136" t="s">
        <v>8367</v>
      </c>
    </row>
    <row r="5301" spans="1:10" s="136" customFormat="1" ht="13.6" x14ac:dyDescent="0.2">
      <c r="A5301" s="136" t="s">
        <v>13854</v>
      </c>
      <c r="B5301" s="147">
        <v>37004</v>
      </c>
      <c r="C5301" s="138" t="s">
        <v>13858</v>
      </c>
      <c r="D5301" s="138" t="s">
        <v>13858</v>
      </c>
      <c r="E5301" s="137" t="s">
        <v>8366</v>
      </c>
      <c r="F5301" s="139"/>
      <c r="G5301" s="136">
        <v>24105152</v>
      </c>
      <c r="H5301" s="136">
        <v>3</v>
      </c>
      <c r="J5301" s="136" t="s">
        <v>8367</v>
      </c>
    </row>
    <row r="5302" spans="1:10" s="136" customFormat="1" ht="13.6" x14ac:dyDescent="0.2">
      <c r="A5302" s="136" t="s">
        <v>13854</v>
      </c>
      <c r="B5302" s="147">
        <v>37005</v>
      </c>
      <c r="C5302" s="138" t="s">
        <v>13859</v>
      </c>
      <c r="D5302" s="138" t="s">
        <v>13859</v>
      </c>
      <c r="E5302" s="137" t="s">
        <v>8366</v>
      </c>
      <c r="F5302" s="139"/>
      <c r="G5302" s="136">
        <v>32274944</v>
      </c>
      <c r="H5302" s="136">
        <v>3</v>
      </c>
      <c r="J5302" s="136" t="s">
        <v>8367</v>
      </c>
    </row>
    <row r="5303" spans="1:10" s="136" customFormat="1" ht="13.6" x14ac:dyDescent="0.2">
      <c r="A5303" s="136" t="s">
        <v>13854</v>
      </c>
      <c r="B5303" s="147">
        <v>37006</v>
      </c>
      <c r="C5303" s="138" t="s">
        <v>13860</v>
      </c>
      <c r="D5303" s="138" t="s">
        <v>13860</v>
      </c>
      <c r="E5303" s="137" t="s">
        <v>8366</v>
      </c>
      <c r="F5303" s="139"/>
      <c r="G5303" s="136">
        <v>19336431</v>
      </c>
      <c r="H5303" s="136">
        <v>3</v>
      </c>
      <c r="J5303" s="136" t="s">
        <v>8367</v>
      </c>
    </row>
    <row r="5304" spans="1:10" s="136" customFormat="1" ht="13.6" x14ac:dyDescent="0.2">
      <c r="A5304" s="136" t="s">
        <v>13854</v>
      </c>
      <c r="B5304" s="147">
        <v>37007</v>
      </c>
      <c r="C5304" s="138" t="s">
        <v>13861</v>
      </c>
      <c r="D5304" s="138" t="s">
        <v>13861</v>
      </c>
      <c r="E5304" s="137" t="s">
        <v>8366</v>
      </c>
      <c r="F5304" s="139"/>
      <c r="G5304" s="136">
        <v>49174246.999999993</v>
      </c>
      <c r="H5304" s="136">
        <v>3</v>
      </c>
      <c r="J5304" s="136" t="s">
        <v>8367</v>
      </c>
    </row>
    <row r="5305" spans="1:10" s="136" customFormat="1" ht="13.6" x14ac:dyDescent="0.2">
      <c r="A5305" s="136" t="s">
        <v>13854</v>
      </c>
      <c r="B5305" s="147">
        <v>37008</v>
      </c>
      <c r="C5305" s="138" t="s">
        <v>13862</v>
      </c>
      <c r="D5305" s="138" t="s">
        <v>13862</v>
      </c>
      <c r="E5305" s="137" t="s">
        <v>8366</v>
      </c>
      <c r="F5305" s="139"/>
      <c r="G5305" s="136">
        <v>46508701</v>
      </c>
      <c r="H5305" s="136">
        <v>3</v>
      </c>
      <c r="J5305" s="136" t="s">
        <v>8367</v>
      </c>
    </row>
    <row r="5306" spans="1:10" s="136" customFormat="1" ht="13.6" x14ac:dyDescent="0.2">
      <c r="A5306" s="136" t="s">
        <v>13854</v>
      </c>
      <c r="B5306" s="147">
        <v>37009</v>
      </c>
      <c r="C5306" s="138" t="s">
        <v>13863</v>
      </c>
      <c r="D5306" s="138" t="s">
        <v>13863</v>
      </c>
      <c r="E5306" s="137" t="s">
        <v>8366</v>
      </c>
      <c r="F5306" s="139"/>
      <c r="G5306" s="136">
        <v>22355902</v>
      </c>
      <c r="H5306" s="136">
        <v>3</v>
      </c>
      <c r="J5306" s="136" t="s">
        <v>8367</v>
      </c>
    </row>
    <row r="5307" spans="1:10" s="136" customFormat="1" ht="13.6" x14ac:dyDescent="0.2">
      <c r="A5307" s="136" t="s">
        <v>13854</v>
      </c>
      <c r="B5307" s="147">
        <v>37010</v>
      </c>
      <c r="C5307" s="138" t="s">
        <v>13864</v>
      </c>
      <c r="D5307" s="138" t="s">
        <v>13864</v>
      </c>
      <c r="E5307" s="137" t="s">
        <v>8366</v>
      </c>
      <c r="F5307" s="139"/>
      <c r="G5307" s="136">
        <v>60730319</v>
      </c>
      <c r="H5307" s="136">
        <v>3</v>
      </c>
      <c r="J5307" s="136" t="s">
        <v>8367</v>
      </c>
    </row>
    <row r="5308" spans="1:10" s="136" customFormat="1" ht="13.6" x14ac:dyDescent="0.2">
      <c r="A5308" s="136" t="s">
        <v>13854</v>
      </c>
      <c r="B5308" s="147">
        <v>37011</v>
      </c>
      <c r="C5308" s="138" t="s">
        <v>13865</v>
      </c>
      <c r="D5308" s="138" t="s">
        <v>13865</v>
      </c>
      <c r="E5308" s="137" t="s">
        <v>8366</v>
      </c>
      <c r="F5308" s="139"/>
      <c r="G5308" s="136">
        <v>30063260</v>
      </c>
      <c r="H5308" s="136">
        <v>3</v>
      </c>
      <c r="J5308" s="136" t="s">
        <v>8367</v>
      </c>
    </row>
    <row r="5309" spans="1:10" s="136" customFormat="1" ht="13.6" x14ac:dyDescent="0.2">
      <c r="A5309" s="136" t="s">
        <v>13854</v>
      </c>
      <c r="B5309" s="147">
        <v>37012</v>
      </c>
      <c r="C5309" s="138" t="s">
        <v>13866</v>
      </c>
      <c r="D5309" s="138" t="s">
        <v>13866</v>
      </c>
      <c r="E5309" s="137" t="s">
        <v>8366</v>
      </c>
      <c r="F5309" s="139"/>
      <c r="G5309" s="136">
        <v>21255215</v>
      </c>
      <c r="H5309" s="136">
        <v>3</v>
      </c>
      <c r="J5309" s="136" t="s">
        <v>8367</v>
      </c>
    </row>
    <row r="5310" spans="1:10" s="136" customFormat="1" ht="13.6" x14ac:dyDescent="0.2">
      <c r="A5310" s="136" t="s">
        <v>13854</v>
      </c>
      <c r="B5310" s="147">
        <v>37013</v>
      </c>
      <c r="C5310" s="138" t="s">
        <v>13867</v>
      </c>
      <c r="D5310" s="138" t="s">
        <v>13867</v>
      </c>
      <c r="E5310" s="137" t="s">
        <v>8366</v>
      </c>
      <c r="F5310" s="139"/>
      <c r="G5310" s="136">
        <v>37168319</v>
      </c>
      <c r="H5310" s="136">
        <v>3</v>
      </c>
      <c r="J5310" s="136" t="s">
        <v>8367</v>
      </c>
    </row>
    <row r="5311" spans="1:10" s="136" customFormat="1" ht="13.6" x14ac:dyDescent="0.2">
      <c r="A5311" s="136" t="s">
        <v>13854</v>
      </c>
      <c r="B5311" s="147">
        <v>37014</v>
      </c>
      <c r="C5311" s="138" t="s">
        <v>13868</v>
      </c>
      <c r="D5311" s="138" t="s">
        <v>13868</v>
      </c>
      <c r="E5311" s="137" t="s">
        <v>8366</v>
      </c>
      <c r="F5311" s="139"/>
      <c r="G5311" s="136">
        <v>46184439</v>
      </c>
      <c r="H5311" s="136">
        <v>3</v>
      </c>
      <c r="J5311" s="136" t="s">
        <v>8367</v>
      </c>
    </row>
    <row r="5312" spans="1:10" s="136" customFormat="1" ht="13.6" x14ac:dyDescent="0.2">
      <c r="A5312" s="136" t="s">
        <v>13854</v>
      </c>
      <c r="B5312" s="147">
        <v>37015</v>
      </c>
      <c r="C5312" s="138" t="s">
        <v>13869</v>
      </c>
      <c r="D5312" s="138" t="s">
        <v>13869</v>
      </c>
      <c r="E5312" s="137" t="s">
        <v>8366</v>
      </c>
      <c r="F5312" s="139"/>
      <c r="G5312" s="136">
        <v>41918549.999999993</v>
      </c>
      <c r="H5312" s="136">
        <v>3</v>
      </c>
      <c r="J5312" s="136" t="s">
        <v>8367</v>
      </c>
    </row>
    <row r="5313" spans="1:20" s="136" customFormat="1" ht="13.6" x14ac:dyDescent="0.2">
      <c r="A5313" s="136" t="s">
        <v>13854</v>
      </c>
      <c r="B5313" s="147">
        <v>37016</v>
      </c>
      <c r="C5313" s="138" t="s">
        <v>13870</v>
      </c>
      <c r="D5313" s="138" t="s">
        <v>13870</v>
      </c>
      <c r="E5313" s="137" t="s">
        <v>8366</v>
      </c>
      <c r="F5313" s="139"/>
      <c r="G5313" s="136">
        <v>5477358</v>
      </c>
      <c r="H5313" s="136">
        <v>3</v>
      </c>
      <c r="J5313" s="136" t="s">
        <v>8367</v>
      </c>
      <c r="R5313" s="136" t="s">
        <v>13871</v>
      </c>
      <c r="S5313" s="136" t="s">
        <v>8367</v>
      </c>
      <c r="T5313" s="136" t="s">
        <v>13872</v>
      </c>
    </row>
    <row r="5314" spans="1:20" s="136" customFormat="1" ht="13.6" x14ac:dyDescent="0.2">
      <c r="A5314" s="136" t="s">
        <v>13854</v>
      </c>
      <c r="B5314" s="147">
        <v>37017</v>
      </c>
      <c r="C5314" s="138" t="s">
        <v>13873</v>
      </c>
      <c r="D5314" s="138" t="s">
        <v>13873</v>
      </c>
      <c r="E5314" s="137" t="s">
        <v>8366</v>
      </c>
      <c r="F5314" s="139"/>
      <c r="G5314" s="136">
        <v>55637393</v>
      </c>
      <c r="H5314" s="136">
        <v>3</v>
      </c>
      <c r="J5314" s="136" t="s">
        <v>8367</v>
      </c>
    </row>
    <row r="5315" spans="1:20" s="136" customFormat="1" ht="13.6" x14ac:dyDescent="0.2">
      <c r="A5315" s="136" t="s">
        <v>13854</v>
      </c>
      <c r="B5315" s="147">
        <v>37018</v>
      </c>
      <c r="C5315" s="138" t="s">
        <v>13874</v>
      </c>
      <c r="D5315" s="138" t="s">
        <v>13874</v>
      </c>
      <c r="E5315" s="137" t="s">
        <v>8366</v>
      </c>
      <c r="F5315" s="139"/>
      <c r="G5315" s="136">
        <v>14505213.000000002</v>
      </c>
      <c r="H5315" s="136">
        <v>3</v>
      </c>
      <c r="J5315" s="136" t="s">
        <v>8367</v>
      </c>
    </row>
    <row r="5316" spans="1:20" s="136" customFormat="1" ht="13.6" x14ac:dyDescent="0.2">
      <c r="A5316" s="136" t="s">
        <v>13854</v>
      </c>
      <c r="B5316" s="147">
        <v>37019</v>
      </c>
      <c r="C5316" s="138" t="s">
        <v>13875</v>
      </c>
      <c r="D5316" s="138" t="s">
        <v>13875</v>
      </c>
      <c r="E5316" s="137" t="s">
        <v>8366</v>
      </c>
      <c r="F5316" s="139"/>
      <c r="G5316" s="136">
        <v>8414763</v>
      </c>
      <c r="H5316" s="136">
        <v>3</v>
      </c>
      <c r="J5316" s="136" t="s">
        <v>8367</v>
      </c>
    </row>
    <row r="5317" spans="1:20" s="136" customFormat="1" ht="13.6" x14ac:dyDescent="0.2">
      <c r="A5317" s="136" t="s">
        <v>13854</v>
      </c>
      <c r="B5317" s="147">
        <v>37020</v>
      </c>
      <c r="C5317" s="138" t="s">
        <v>13876</v>
      </c>
      <c r="D5317" s="138" t="s">
        <v>13876</v>
      </c>
      <c r="E5317" s="137" t="s">
        <v>8366</v>
      </c>
      <c r="F5317" s="139"/>
      <c r="G5317" s="136">
        <v>32844877</v>
      </c>
      <c r="H5317" s="136">
        <v>3</v>
      </c>
      <c r="J5317" s="136" t="s">
        <v>8367</v>
      </c>
      <c r="R5317" s="136" t="s">
        <v>13871</v>
      </c>
      <c r="S5317" s="136" t="s">
        <v>8367</v>
      </c>
      <c r="T5317" s="136" t="s">
        <v>13872</v>
      </c>
    </row>
    <row r="5318" spans="1:20" s="136" customFormat="1" ht="13.6" x14ac:dyDescent="0.2">
      <c r="A5318" s="136" t="s">
        <v>13854</v>
      </c>
      <c r="B5318" s="147">
        <v>37021</v>
      </c>
      <c r="C5318" s="138" t="s">
        <v>13877</v>
      </c>
      <c r="D5318" s="138" t="s">
        <v>13877</v>
      </c>
      <c r="E5318" s="137" t="s">
        <v>8366</v>
      </c>
      <c r="F5318" s="139"/>
      <c r="G5318" s="136">
        <v>17578893</v>
      </c>
      <c r="H5318" s="136">
        <v>3</v>
      </c>
      <c r="J5318" s="136" t="s">
        <v>8367</v>
      </c>
    </row>
    <row r="5319" spans="1:20" s="136" customFormat="1" ht="13.6" x14ac:dyDescent="0.2">
      <c r="A5319" s="136" t="s">
        <v>13854</v>
      </c>
      <c r="B5319" s="147">
        <v>37022</v>
      </c>
      <c r="C5319" s="138" t="s">
        <v>13878</v>
      </c>
      <c r="D5319" s="138" t="s">
        <v>13878</v>
      </c>
      <c r="E5319" s="137" t="s">
        <v>8366</v>
      </c>
      <c r="F5319" s="139"/>
      <c r="G5319" s="136">
        <v>24297498</v>
      </c>
      <c r="H5319" s="136">
        <v>3</v>
      </c>
      <c r="J5319" s="136" t="s">
        <v>8367</v>
      </c>
    </row>
    <row r="5320" spans="1:20" s="136" customFormat="1" ht="13.6" x14ac:dyDescent="0.2">
      <c r="A5320" s="136" t="s">
        <v>13854</v>
      </c>
      <c r="B5320" s="147">
        <v>37023</v>
      </c>
      <c r="C5320" s="138" t="s">
        <v>13879</v>
      </c>
      <c r="D5320" s="138" t="s">
        <v>13879</v>
      </c>
      <c r="E5320" s="137" t="s">
        <v>8366</v>
      </c>
      <c r="F5320" s="139"/>
      <c r="G5320" s="136">
        <v>31506138</v>
      </c>
      <c r="H5320" s="136">
        <v>3</v>
      </c>
      <c r="J5320" s="136" t="s">
        <v>8367</v>
      </c>
      <c r="R5320" s="136" t="s">
        <v>13871</v>
      </c>
      <c r="S5320" s="136" t="s">
        <v>8367</v>
      </c>
      <c r="T5320" s="136" t="s">
        <v>13872</v>
      </c>
    </row>
    <row r="5321" spans="1:20" s="136" customFormat="1" ht="13.6" x14ac:dyDescent="0.2">
      <c r="A5321" s="136" t="s">
        <v>13854</v>
      </c>
      <c r="B5321" s="147">
        <v>37024</v>
      </c>
      <c r="C5321" s="138" t="s">
        <v>13880</v>
      </c>
      <c r="D5321" s="138" t="s">
        <v>13880</v>
      </c>
      <c r="E5321" s="137" t="s">
        <v>8366</v>
      </c>
      <c r="F5321" s="139"/>
      <c r="G5321" s="136">
        <v>12850038</v>
      </c>
      <c r="H5321" s="136">
        <v>3</v>
      </c>
      <c r="J5321" s="136" t="s">
        <v>8367</v>
      </c>
    </row>
    <row r="5322" spans="1:20" s="136" customFormat="1" ht="13.6" x14ac:dyDescent="0.2">
      <c r="A5322" s="136" t="s">
        <v>13854</v>
      </c>
      <c r="B5322" s="147">
        <v>37025</v>
      </c>
      <c r="C5322" s="138" t="s">
        <v>13881</v>
      </c>
      <c r="D5322" s="138" t="s">
        <v>13881</v>
      </c>
      <c r="E5322" s="137" t="s">
        <v>8366</v>
      </c>
      <c r="F5322" s="139"/>
      <c r="G5322" s="136">
        <v>70649698</v>
      </c>
      <c r="H5322" s="136">
        <v>3</v>
      </c>
      <c r="J5322" s="136" t="s">
        <v>8367</v>
      </c>
    </row>
    <row r="5323" spans="1:20" s="136" customFormat="1" ht="13.6" x14ac:dyDescent="0.2">
      <c r="A5323" s="136" t="s">
        <v>13854</v>
      </c>
      <c r="B5323" s="147">
        <v>37026</v>
      </c>
      <c r="C5323" s="138" t="s">
        <v>13882</v>
      </c>
      <c r="D5323" s="138" t="s">
        <v>13882</v>
      </c>
      <c r="E5323" s="137" t="s">
        <v>8366</v>
      </c>
      <c r="F5323" s="139"/>
      <c r="G5323" s="136">
        <v>60457503</v>
      </c>
      <c r="H5323" s="136">
        <v>3</v>
      </c>
      <c r="J5323" s="136" t="s">
        <v>8367</v>
      </c>
    </row>
    <row r="5324" spans="1:20" s="136" customFormat="1" ht="13.6" x14ac:dyDescent="0.2">
      <c r="A5324" s="136" t="s">
        <v>13854</v>
      </c>
      <c r="B5324" s="147">
        <v>37027</v>
      </c>
      <c r="C5324" s="138" t="s">
        <v>13883</v>
      </c>
      <c r="D5324" s="138" t="s">
        <v>13883</v>
      </c>
      <c r="E5324" s="137" t="s">
        <v>8366</v>
      </c>
      <c r="F5324" s="139"/>
      <c r="G5324" s="136">
        <v>19291498</v>
      </c>
      <c r="H5324" s="136">
        <v>3</v>
      </c>
      <c r="J5324" s="136" t="s">
        <v>8367</v>
      </c>
    </row>
    <row r="5325" spans="1:20" s="136" customFormat="1" ht="13.6" x14ac:dyDescent="0.2">
      <c r="A5325" s="136" t="s">
        <v>13854</v>
      </c>
      <c r="B5325" s="147">
        <v>37028</v>
      </c>
      <c r="C5325" s="138" t="s">
        <v>13884</v>
      </c>
      <c r="D5325" s="138" t="s">
        <v>13884</v>
      </c>
      <c r="E5325" s="137" t="s">
        <v>8366</v>
      </c>
      <c r="F5325" s="139"/>
      <c r="G5325" s="136">
        <v>39073458</v>
      </c>
      <c r="H5325" s="136">
        <v>3</v>
      </c>
      <c r="J5325" s="136" t="s">
        <v>8367</v>
      </c>
    </row>
    <row r="5326" spans="1:20" s="136" customFormat="1" ht="13.6" x14ac:dyDescent="0.2">
      <c r="A5326" s="136" t="s">
        <v>13854</v>
      </c>
      <c r="B5326" s="147">
        <v>37029</v>
      </c>
      <c r="C5326" s="138" t="s">
        <v>13885</v>
      </c>
      <c r="D5326" s="138" t="s">
        <v>13885</v>
      </c>
      <c r="E5326" s="137" t="s">
        <v>8366</v>
      </c>
      <c r="F5326" s="139"/>
      <c r="G5326" s="136">
        <v>37035676</v>
      </c>
      <c r="H5326" s="136">
        <v>3</v>
      </c>
      <c r="J5326" s="136" t="s">
        <v>8367</v>
      </c>
    </row>
    <row r="5327" spans="1:20" s="136" customFormat="1" ht="13.6" x14ac:dyDescent="0.2">
      <c r="A5327" s="136" t="s">
        <v>13854</v>
      </c>
      <c r="B5327" s="147">
        <v>37030</v>
      </c>
      <c r="C5327" s="138" t="s">
        <v>13886</v>
      </c>
      <c r="D5327" s="138" t="s">
        <v>13886</v>
      </c>
      <c r="E5327" s="137" t="s">
        <v>8366</v>
      </c>
      <c r="F5327" s="139"/>
      <c r="G5327" s="136">
        <v>20235762</v>
      </c>
      <c r="H5327" s="136">
        <v>3</v>
      </c>
      <c r="J5327" s="136" t="s">
        <v>8367</v>
      </c>
    </row>
    <row r="5328" spans="1:20" s="136" customFormat="1" ht="13.6" x14ac:dyDescent="0.2">
      <c r="A5328" s="136" t="s">
        <v>13854</v>
      </c>
      <c r="B5328" s="147">
        <v>37031</v>
      </c>
      <c r="C5328" s="138" t="s">
        <v>13887</v>
      </c>
      <c r="D5328" s="138" t="s">
        <v>13887</v>
      </c>
      <c r="E5328" s="137" t="s">
        <v>8366</v>
      </c>
      <c r="F5328" s="139"/>
      <c r="G5328" s="136">
        <v>23255934.000000004</v>
      </c>
      <c r="H5328" s="136">
        <v>3</v>
      </c>
      <c r="J5328" s="136" t="s">
        <v>8367</v>
      </c>
    </row>
    <row r="5329" spans="1:20" s="136" customFormat="1" ht="13.6" x14ac:dyDescent="0.2">
      <c r="A5329" s="136" t="s">
        <v>13854</v>
      </c>
      <c r="B5329" s="147">
        <v>37032</v>
      </c>
      <c r="C5329" s="138" t="s">
        <v>13888</v>
      </c>
      <c r="D5329" s="138" t="s">
        <v>13888</v>
      </c>
      <c r="E5329" s="137" t="s">
        <v>8366</v>
      </c>
      <c r="F5329" s="139"/>
      <c r="G5329" s="136">
        <v>25261175</v>
      </c>
      <c r="H5329" s="136">
        <v>3</v>
      </c>
      <c r="J5329" s="136" t="s">
        <v>8367</v>
      </c>
      <c r="R5329" s="136" t="s">
        <v>13871</v>
      </c>
      <c r="S5329" s="136" t="s">
        <v>8367</v>
      </c>
      <c r="T5329" s="136" t="s">
        <v>13872</v>
      </c>
    </row>
    <row r="5330" spans="1:20" s="136" customFormat="1" ht="13.6" x14ac:dyDescent="0.2">
      <c r="A5330" s="136" t="s">
        <v>13854</v>
      </c>
      <c r="B5330" s="147">
        <v>37033</v>
      </c>
      <c r="C5330" s="138" t="s">
        <v>13889</v>
      </c>
      <c r="D5330" s="138" t="s">
        <v>13889</v>
      </c>
      <c r="E5330" s="137" t="s">
        <v>8366</v>
      </c>
      <c r="F5330" s="139"/>
      <c r="G5330" s="136">
        <v>11481722</v>
      </c>
      <c r="H5330" s="136">
        <v>3</v>
      </c>
      <c r="J5330" s="136" t="s">
        <v>8367</v>
      </c>
    </row>
    <row r="5331" spans="1:20" s="136" customFormat="1" ht="13.6" x14ac:dyDescent="0.2">
      <c r="A5331" s="136" t="s">
        <v>13854</v>
      </c>
      <c r="B5331" s="147">
        <v>37034</v>
      </c>
      <c r="C5331" s="138" t="s">
        <v>13890</v>
      </c>
      <c r="D5331" s="138" t="s">
        <v>13890</v>
      </c>
      <c r="E5331" s="137" t="s">
        <v>8366</v>
      </c>
      <c r="F5331" s="139"/>
      <c r="G5331" s="136">
        <v>7096183</v>
      </c>
      <c r="H5331" s="136">
        <v>3</v>
      </c>
      <c r="J5331" s="136" t="s">
        <v>8367</v>
      </c>
    </row>
    <row r="5332" spans="1:20" s="136" customFormat="1" ht="13.6" x14ac:dyDescent="0.2">
      <c r="A5332" s="136" t="s">
        <v>13854</v>
      </c>
      <c r="B5332" s="147">
        <v>37035</v>
      </c>
      <c r="C5332" s="138" t="s">
        <v>13891</v>
      </c>
      <c r="D5332" s="138" t="s">
        <v>13891</v>
      </c>
      <c r="E5332" s="137" t="s">
        <v>8366</v>
      </c>
      <c r="F5332" s="139"/>
      <c r="G5332" s="136">
        <v>38929153</v>
      </c>
      <c r="H5332" s="136">
        <v>3</v>
      </c>
      <c r="J5332" s="136" t="s">
        <v>8367</v>
      </c>
    </row>
    <row r="5333" spans="1:20" s="136" customFormat="1" ht="13.6" x14ac:dyDescent="0.2">
      <c r="A5333" s="136" t="s">
        <v>13854</v>
      </c>
      <c r="B5333" s="147">
        <v>37036</v>
      </c>
      <c r="C5333" s="138" t="s">
        <v>13892</v>
      </c>
      <c r="D5333" s="138" t="s">
        <v>13892</v>
      </c>
      <c r="E5333" s="137" t="s">
        <v>8366</v>
      </c>
      <c r="F5333" s="139"/>
      <c r="G5333" s="136">
        <v>10385545</v>
      </c>
      <c r="H5333" s="136">
        <v>3</v>
      </c>
      <c r="J5333" s="136" t="s">
        <v>8367</v>
      </c>
    </row>
    <row r="5334" spans="1:20" s="136" customFormat="1" ht="13.6" x14ac:dyDescent="0.2">
      <c r="A5334" s="136" t="s">
        <v>13854</v>
      </c>
      <c r="B5334" s="147">
        <v>37037</v>
      </c>
      <c r="C5334" s="138" t="s">
        <v>13893</v>
      </c>
      <c r="D5334" s="138" t="s">
        <v>13893</v>
      </c>
      <c r="E5334" s="137" t="s">
        <v>8366</v>
      </c>
      <c r="F5334" s="139"/>
      <c r="G5334" s="136">
        <v>24127905.999999996</v>
      </c>
      <c r="H5334" s="136">
        <v>3</v>
      </c>
      <c r="J5334" s="136" t="s">
        <v>8367</v>
      </c>
    </row>
    <row r="5335" spans="1:20" s="136" customFormat="1" ht="13.6" x14ac:dyDescent="0.2">
      <c r="A5335" s="136" t="s">
        <v>13854</v>
      </c>
      <c r="B5335" s="147">
        <v>37038</v>
      </c>
      <c r="C5335" s="138" t="s">
        <v>13894</v>
      </c>
      <c r="D5335" s="138" t="s">
        <v>13894</v>
      </c>
      <c r="E5335" s="137" t="s">
        <v>8366</v>
      </c>
      <c r="F5335" s="139"/>
      <c r="G5335" s="136">
        <v>22600895.999999996</v>
      </c>
      <c r="H5335" s="136">
        <v>3</v>
      </c>
      <c r="J5335" s="136" t="s">
        <v>8367</v>
      </c>
    </row>
    <row r="5336" spans="1:20" s="136" customFormat="1" ht="13.6" x14ac:dyDescent="0.2">
      <c r="A5336" s="136" t="s">
        <v>13854</v>
      </c>
      <c r="B5336" s="147">
        <v>37039</v>
      </c>
      <c r="C5336" s="138" t="s">
        <v>13895</v>
      </c>
      <c r="D5336" s="138" t="s">
        <v>13895</v>
      </c>
      <c r="E5336" s="137" t="s">
        <v>8366</v>
      </c>
      <c r="F5336" s="139"/>
      <c r="G5336" s="136">
        <v>50491175.999999993</v>
      </c>
      <c r="H5336" s="136">
        <v>3</v>
      </c>
      <c r="J5336" s="136" t="s">
        <v>8367</v>
      </c>
    </row>
    <row r="5337" spans="1:20" s="136" customFormat="1" ht="13.6" x14ac:dyDescent="0.2">
      <c r="A5337" s="136" t="s">
        <v>13854</v>
      </c>
      <c r="B5337" s="147">
        <v>37040</v>
      </c>
      <c r="C5337" s="138" t="s">
        <v>13896</v>
      </c>
      <c r="D5337" s="138" t="s">
        <v>13896</v>
      </c>
      <c r="E5337" s="137" t="s">
        <v>8366</v>
      </c>
      <c r="F5337" s="139"/>
      <c r="G5337" s="136">
        <v>36101475</v>
      </c>
      <c r="H5337" s="136">
        <v>3</v>
      </c>
      <c r="J5337" s="136" t="s">
        <v>8367</v>
      </c>
    </row>
    <row r="5338" spans="1:20" s="136" customFormat="1" ht="13.6" x14ac:dyDescent="0.2">
      <c r="A5338" s="136" t="s">
        <v>13854</v>
      </c>
      <c r="B5338" s="147">
        <v>37041</v>
      </c>
      <c r="C5338" s="138" t="s">
        <v>13897</v>
      </c>
      <c r="D5338" s="138" t="s">
        <v>13897</v>
      </c>
      <c r="E5338" s="137" t="s">
        <v>8366</v>
      </c>
      <c r="F5338" s="139"/>
      <c r="G5338" s="136">
        <v>37564363</v>
      </c>
      <c r="H5338" s="136">
        <v>3</v>
      </c>
      <c r="J5338" s="136" t="s">
        <v>8367</v>
      </c>
    </row>
    <row r="5339" spans="1:20" s="136" customFormat="1" ht="13.6" x14ac:dyDescent="0.2">
      <c r="A5339" s="136" t="s">
        <v>13854</v>
      </c>
      <c r="B5339" s="147">
        <v>37042</v>
      </c>
      <c r="C5339" s="138" t="s">
        <v>13898</v>
      </c>
      <c r="D5339" s="138" t="s">
        <v>13898</v>
      </c>
      <c r="E5339" s="137" t="s">
        <v>8366</v>
      </c>
      <c r="F5339" s="139"/>
      <c r="G5339" s="136">
        <v>21126848</v>
      </c>
      <c r="H5339" s="136">
        <v>3</v>
      </c>
      <c r="J5339" s="136" t="s">
        <v>8367</v>
      </c>
    </row>
    <row r="5340" spans="1:20" s="136" customFormat="1" ht="13.6" x14ac:dyDescent="0.2">
      <c r="A5340" s="136" t="s">
        <v>13854</v>
      </c>
      <c r="B5340" s="147">
        <v>37044</v>
      </c>
      <c r="C5340" s="138" t="s">
        <v>13899</v>
      </c>
      <c r="D5340" s="138" t="s">
        <v>13899</v>
      </c>
      <c r="E5340" s="137" t="s">
        <v>8366</v>
      </c>
      <c r="F5340" s="139"/>
      <c r="G5340" s="136">
        <v>37846349</v>
      </c>
      <c r="H5340" s="136">
        <v>3</v>
      </c>
      <c r="J5340" s="136" t="s">
        <v>8367</v>
      </c>
    </row>
    <row r="5341" spans="1:20" s="136" customFormat="1" ht="13.6" x14ac:dyDescent="0.2">
      <c r="A5341" s="136" t="s">
        <v>13854</v>
      </c>
      <c r="B5341" s="147">
        <v>37045</v>
      </c>
      <c r="C5341" s="138" t="s">
        <v>13900</v>
      </c>
      <c r="D5341" s="138" t="s">
        <v>13900</v>
      </c>
      <c r="E5341" s="137" t="s">
        <v>8366</v>
      </c>
      <c r="F5341" s="139"/>
      <c r="G5341" s="136">
        <v>18530736</v>
      </c>
      <c r="H5341" s="136">
        <v>3</v>
      </c>
      <c r="J5341" s="136" t="s">
        <v>8367</v>
      </c>
    </row>
    <row r="5342" spans="1:20" s="136" customFormat="1" ht="13.6" x14ac:dyDescent="0.2">
      <c r="A5342" s="136" t="s">
        <v>13854</v>
      </c>
      <c r="B5342" s="147">
        <v>37046</v>
      </c>
      <c r="C5342" s="138" t="s">
        <v>13901</v>
      </c>
      <c r="D5342" s="138" t="s">
        <v>13901</v>
      </c>
      <c r="E5342" s="137" t="s">
        <v>8366</v>
      </c>
      <c r="F5342" s="139"/>
      <c r="G5342" s="136">
        <v>45735575</v>
      </c>
      <c r="H5342" s="136">
        <v>2</v>
      </c>
      <c r="J5342" s="136" t="s">
        <v>8367</v>
      </c>
    </row>
    <row r="5343" spans="1:20" s="136" customFormat="1" ht="13.6" x14ac:dyDescent="0.2">
      <c r="A5343" s="136" t="s">
        <v>13854</v>
      </c>
      <c r="B5343" s="147">
        <v>37047</v>
      </c>
      <c r="C5343" s="138" t="s">
        <v>13902</v>
      </c>
      <c r="D5343" s="138" t="s">
        <v>13902</v>
      </c>
      <c r="E5343" s="137" t="s">
        <v>8366</v>
      </c>
      <c r="F5343" s="139"/>
      <c r="G5343" s="136">
        <v>26626522</v>
      </c>
      <c r="H5343" s="136">
        <v>3</v>
      </c>
      <c r="J5343" s="136" t="s">
        <v>8367</v>
      </c>
    </row>
    <row r="5344" spans="1:20" s="136" customFormat="1" ht="13.6" x14ac:dyDescent="0.2">
      <c r="A5344" s="136" t="s">
        <v>13854</v>
      </c>
      <c r="B5344" s="147">
        <v>37049</v>
      </c>
      <c r="C5344" s="138" t="s">
        <v>13903</v>
      </c>
      <c r="D5344" s="138" t="s">
        <v>13903</v>
      </c>
      <c r="E5344" s="137" t="s">
        <v>8366</v>
      </c>
      <c r="F5344" s="139"/>
      <c r="G5344" s="136">
        <v>28456920</v>
      </c>
      <c r="H5344" s="136">
        <v>3</v>
      </c>
      <c r="J5344" s="136" t="s">
        <v>8367</v>
      </c>
    </row>
    <row r="5345" spans="1:20" s="136" customFormat="1" ht="13.6" x14ac:dyDescent="0.2">
      <c r="A5345" s="136" t="s">
        <v>13854</v>
      </c>
      <c r="B5345" s="147">
        <v>37050</v>
      </c>
      <c r="C5345" s="138" t="s">
        <v>13904</v>
      </c>
      <c r="D5345" s="138" t="s">
        <v>13904</v>
      </c>
      <c r="E5345" s="137" t="s">
        <v>8366</v>
      </c>
      <c r="F5345" s="139"/>
      <c r="G5345" s="136">
        <v>38697012</v>
      </c>
      <c r="H5345" s="136">
        <v>3</v>
      </c>
      <c r="J5345" s="136" t="s">
        <v>8367</v>
      </c>
    </row>
    <row r="5346" spans="1:20" s="136" customFormat="1" ht="13.6" x14ac:dyDescent="0.2">
      <c r="A5346" s="136" t="s">
        <v>13854</v>
      </c>
      <c r="B5346" s="147">
        <v>37051</v>
      </c>
      <c r="C5346" s="138" t="s">
        <v>13905</v>
      </c>
      <c r="D5346" s="138" t="s">
        <v>13905</v>
      </c>
      <c r="E5346" s="137" t="s">
        <v>8366</v>
      </c>
      <c r="F5346" s="139"/>
      <c r="G5346" s="136">
        <v>30550891</v>
      </c>
      <c r="H5346" s="136">
        <v>3</v>
      </c>
      <c r="J5346" s="136" t="s">
        <v>8367</v>
      </c>
    </row>
    <row r="5347" spans="1:20" s="136" customFormat="1" ht="13.6" x14ac:dyDescent="0.2">
      <c r="A5347" s="136" t="s">
        <v>13854</v>
      </c>
      <c r="B5347" s="147">
        <v>37052</v>
      </c>
      <c r="C5347" s="138" t="s">
        <v>13906</v>
      </c>
      <c r="D5347" s="138" t="s">
        <v>13906</v>
      </c>
      <c r="E5347" s="137" t="s">
        <v>8366</v>
      </c>
      <c r="F5347" s="139"/>
      <c r="G5347" s="136">
        <v>30199352</v>
      </c>
      <c r="H5347" s="136">
        <v>3</v>
      </c>
      <c r="J5347" s="136" t="s">
        <v>8367</v>
      </c>
    </row>
    <row r="5348" spans="1:20" s="136" customFormat="1" ht="13.6" x14ac:dyDescent="0.2">
      <c r="A5348" s="136" t="s">
        <v>13854</v>
      </c>
      <c r="B5348" s="147">
        <v>37054</v>
      </c>
      <c r="C5348" s="138" t="s">
        <v>13907</v>
      </c>
      <c r="D5348" s="138" t="s">
        <v>13907</v>
      </c>
      <c r="E5348" s="137" t="s">
        <v>8366</v>
      </c>
      <c r="F5348" s="139"/>
      <c r="G5348" s="136">
        <v>60736778.000000007</v>
      </c>
      <c r="H5348" s="136">
        <v>3</v>
      </c>
      <c r="J5348" s="136" t="s">
        <v>8367</v>
      </c>
    </row>
    <row r="5349" spans="1:20" s="136" customFormat="1" ht="13.6" x14ac:dyDescent="0.2">
      <c r="A5349" s="136" t="s">
        <v>13854</v>
      </c>
      <c r="B5349" s="147">
        <v>37055</v>
      </c>
      <c r="C5349" s="138" t="s">
        <v>13908</v>
      </c>
      <c r="D5349" s="138" t="s">
        <v>13908</v>
      </c>
      <c r="E5349" s="137" t="s">
        <v>8366</v>
      </c>
      <c r="F5349" s="139"/>
      <c r="G5349" s="136">
        <v>32910180.999999996</v>
      </c>
      <c r="H5349" s="136">
        <v>3</v>
      </c>
      <c r="J5349" s="136" t="s">
        <v>8367</v>
      </c>
    </row>
    <row r="5350" spans="1:20" s="136" customFormat="1" ht="13.6" x14ac:dyDescent="0.2">
      <c r="A5350" s="136" t="s">
        <v>13854</v>
      </c>
      <c r="B5350" s="147">
        <v>37056</v>
      </c>
      <c r="C5350" s="138" t="s">
        <v>13909</v>
      </c>
      <c r="D5350" s="138" t="s">
        <v>13909</v>
      </c>
      <c r="E5350" s="137" t="s">
        <v>8366</v>
      </c>
      <c r="F5350" s="139"/>
      <c r="G5350" s="136">
        <v>14571121</v>
      </c>
      <c r="H5350" s="136">
        <v>3</v>
      </c>
      <c r="J5350" s="136" t="s">
        <v>8367</v>
      </c>
    </row>
    <row r="5351" spans="1:20" s="136" customFormat="1" ht="13.6" x14ac:dyDescent="0.2">
      <c r="A5351" s="136" t="s">
        <v>13854</v>
      </c>
      <c r="B5351" s="147">
        <v>37057</v>
      </c>
      <c r="C5351" s="138" t="s">
        <v>13910</v>
      </c>
      <c r="D5351" s="138" t="s">
        <v>13910</v>
      </c>
      <c r="E5351" s="137" t="s">
        <v>8366</v>
      </c>
      <c r="F5351" s="139"/>
      <c r="G5351" s="136">
        <v>23012898</v>
      </c>
      <c r="H5351" s="136">
        <v>3</v>
      </c>
      <c r="J5351" s="136" t="s">
        <v>8367</v>
      </c>
    </row>
    <row r="5352" spans="1:20" s="136" customFormat="1" ht="13.6" x14ac:dyDescent="0.2">
      <c r="A5352" s="136" t="s">
        <v>13854</v>
      </c>
      <c r="B5352" s="147">
        <v>37058</v>
      </c>
      <c r="C5352" s="138" t="s">
        <v>13911</v>
      </c>
      <c r="D5352" s="138" t="s">
        <v>13911</v>
      </c>
      <c r="E5352" s="137" t="s">
        <v>8366</v>
      </c>
      <c r="F5352" s="139"/>
      <c r="G5352" s="136">
        <v>14898497</v>
      </c>
      <c r="H5352" s="136">
        <v>3</v>
      </c>
      <c r="J5352" s="136" t="s">
        <v>8367</v>
      </c>
    </row>
    <row r="5353" spans="1:20" s="136" customFormat="1" ht="13.6" x14ac:dyDescent="0.2">
      <c r="A5353" s="136" t="s">
        <v>13854</v>
      </c>
      <c r="B5353" s="147">
        <v>37059</v>
      </c>
      <c r="C5353" s="138" t="s">
        <v>13912</v>
      </c>
      <c r="D5353" s="138" t="s">
        <v>13912</v>
      </c>
      <c r="E5353" s="137" t="s">
        <v>8366</v>
      </c>
      <c r="F5353" s="139"/>
      <c r="G5353" s="136">
        <v>59241034</v>
      </c>
      <c r="H5353" s="136">
        <v>3</v>
      </c>
      <c r="J5353" s="136" t="s">
        <v>8367</v>
      </c>
    </row>
    <row r="5354" spans="1:20" s="136" customFormat="1" ht="13.6" x14ac:dyDescent="0.2">
      <c r="A5354" s="136" t="s">
        <v>13854</v>
      </c>
      <c r="B5354" s="147">
        <v>37060</v>
      </c>
      <c r="C5354" s="138" t="s">
        <v>13913</v>
      </c>
      <c r="D5354" s="138" t="s">
        <v>13913</v>
      </c>
      <c r="E5354" s="137" t="s">
        <v>8366</v>
      </c>
      <c r="F5354" s="139"/>
      <c r="G5354" s="136">
        <v>27044354</v>
      </c>
      <c r="H5354" s="136">
        <v>3</v>
      </c>
      <c r="J5354" s="136" t="s">
        <v>8367</v>
      </c>
    </row>
    <row r="5355" spans="1:20" s="136" customFormat="1" ht="13.6" x14ac:dyDescent="0.2">
      <c r="A5355" s="136" t="s">
        <v>13854</v>
      </c>
      <c r="B5355" s="147">
        <v>37061</v>
      </c>
      <c r="C5355" s="138" t="s">
        <v>13914</v>
      </c>
      <c r="D5355" s="138" t="s">
        <v>13914</v>
      </c>
      <c r="E5355" s="137" t="s">
        <v>8366</v>
      </c>
      <c r="F5355" s="139"/>
      <c r="G5355" s="136">
        <v>47348420</v>
      </c>
      <c r="H5355" s="136">
        <v>3</v>
      </c>
      <c r="J5355" s="136" t="s">
        <v>8367</v>
      </c>
    </row>
    <row r="5356" spans="1:20" s="136" customFormat="1" ht="13.6" x14ac:dyDescent="0.2">
      <c r="A5356" s="136" t="s">
        <v>13854</v>
      </c>
      <c r="B5356" s="147">
        <v>37062</v>
      </c>
      <c r="C5356" s="138" t="s">
        <v>13915</v>
      </c>
      <c r="D5356" s="138" t="s">
        <v>13915</v>
      </c>
      <c r="E5356" s="137" t="s">
        <v>8366</v>
      </c>
      <c r="F5356" s="139"/>
      <c r="G5356" s="136">
        <v>8490392</v>
      </c>
      <c r="H5356" s="136">
        <v>3</v>
      </c>
      <c r="J5356" s="136" t="s">
        <v>8367</v>
      </c>
    </row>
    <row r="5357" spans="1:20" s="136" customFormat="1" ht="13.6" x14ac:dyDescent="0.2">
      <c r="A5357" s="136" t="s">
        <v>13854</v>
      </c>
      <c r="B5357" s="147">
        <v>37063</v>
      </c>
      <c r="C5357" s="138" t="s">
        <v>13916</v>
      </c>
      <c r="D5357" s="138" t="s">
        <v>13916</v>
      </c>
      <c r="E5357" s="137" t="s">
        <v>8366</v>
      </c>
      <c r="F5357" s="139"/>
      <c r="G5357" s="136">
        <v>13910995</v>
      </c>
      <c r="H5357" s="136">
        <v>3</v>
      </c>
      <c r="J5357" s="136" t="s">
        <v>8367</v>
      </c>
    </row>
    <row r="5358" spans="1:20" s="136" customFormat="1" ht="13.6" x14ac:dyDescent="0.2">
      <c r="A5358" s="136" t="s">
        <v>13854</v>
      </c>
      <c r="B5358" s="147">
        <v>37065</v>
      </c>
      <c r="C5358" s="138" t="s">
        <v>13917</v>
      </c>
      <c r="D5358" s="138" t="s">
        <v>13917</v>
      </c>
      <c r="E5358" s="137" t="s">
        <v>8366</v>
      </c>
      <c r="F5358" s="139"/>
      <c r="G5358" s="136">
        <v>44981971</v>
      </c>
      <c r="H5358" s="136">
        <v>3</v>
      </c>
      <c r="J5358" s="136" t="s">
        <v>8367</v>
      </c>
    </row>
    <row r="5359" spans="1:20" s="136" customFormat="1" ht="13.6" x14ac:dyDescent="0.2">
      <c r="A5359" s="136" t="s">
        <v>13854</v>
      </c>
      <c r="B5359" s="147">
        <v>37067</v>
      </c>
      <c r="C5359" s="138" t="s">
        <v>13918</v>
      </c>
      <c r="D5359" s="138" t="s">
        <v>13918</v>
      </c>
      <c r="E5359" s="137" t="s">
        <v>8366</v>
      </c>
      <c r="F5359" s="139"/>
      <c r="G5359" s="136">
        <v>11538334</v>
      </c>
      <c r="H5359" s="136">
        <v>3</v>
      </c>
      <c r="J5359" s="136" t="s">
        <v>8367</v>
      </c>
      <c r="R5359" s="136" t="s">
        <v>13871</v>
      </c>
      <c r="S5359" s="136" t="s">
        <v>8367</v>
      </c>
      <c r="T5359" s="136" t="s">
        <v>13872</v>
      </c>
    </row>
    <row r="5360" spans="1:20" s="136" customFormat="1" ht="13.6" x14ac:dyDescent="0.2">
      <c r="A5360" s="136" t="s">
        <v>13854</v>
      </c>
      <c r="B5360" s="147">
        <v>37068</v>
      </c>
      <c r="C5360" s="138" t="s">
        <v>13919</v>
      </c>
      <c r="D5360" s="138" t="s">
        <v>13919</v>
      </c>
      <c r="E5360" s="137" t="s">
        <v>8366</v>
      </c>
      <c r="F5360" s="139"/>
      <c r="G5360" s="136">
        <v>24853286</v>
      </c>
      <c r="H5360" s="136">
        <v>3</v>
      </c>
      <c r="J5360" s="136" t="s">
        <v>8367</v>
      </c>
    </row>
    <row r="5361" spans="1:20" s="136" customFormat="1" ht="13.6" x14ac:dyDescent="0.2">
      <c r="A5361" s="136" t="s">
        <v>13854</v>
      </c>
      <c r="B5361" s="147">
        <v>37069</v>
      </c>
      <c r="C5361" s="138" t="s">
        <v>13920</v>
      </c>
      <c r="D5361" s="138" t="s">
        <v>13920</v>
      </c>
      <c r="E5361" s="137" t="s">
        <v>8366</v>
      </c>
      <c r="F5361" s="139"/>
      <c r="G5361" s="136">
        <v>28159609</v>
      </c>
      <c r="H5361" s="136">
        <v>3</v>
      </c>
      <c r="J5361" s="136" t="s">
        <v>8367</v>
      </c>
    </row>
    <row r="5362" spans="1:20" s="136" customFormat="1" ht="13.6" x14ac:dyDescent="0.2">
      <c r="A5362" s="136" t="s">
        <v>13854</v>
      </c>
      <c r="B5362" s="147">
        <v>37070</v>
      </c>
      <c r="C5362" s="138" t="s">
        <v>13921</v>
      </c>
      <c r="D5362" s="138" t="s">
        <v>13921</v>
      </c>
      <c r="E5362" s="137" t="s">
        <v>8366</v>
      </c>
      <c r="F5362" s="139"/>
      <c r="G5362" s="136">
        <v>25734649</v>
      </c>
      <c r="H5362" s="136">
        <v>3</v>
      </c>
      <c r="J5362" s="136" t="s">
        <v>8367</v>
      </c>
    </row>
    <row r="5363" spans="1:20" s="136" customFormat="1" ht="13.6" x14ac:dyDescent="0.2">
      <c r="A5363" s="136" t="s">
        <v>13854</v>
      </c>
      <c r="B5363" s="147">
        <v>37071</v>
      </c>
      <c r="C5363" s="138" t="s">
        <v>13922</v>
      </c>
      <c r="D5363" s="138" t="s">
        <v>13922</v>
      </c>
      <c r="E5363" s="137" t="s">
        <v>8366</v>
      </c>
      <c r="F5363" s="139"/>
      <c r="G5363" s="136">
        <v>9464184</v>
      </c>
      <c r="H5363" s="136">
        <v>3</v>
      </c>
      <c r="J5363" s="136" t="s">
        <v>8367</v>
      </c>
    </row>
    <row r="5364" spans="1:20" s="136" customFormat="1" ht="13.6" x14ac:dyDescent="0.2">
      <c r="A5364" s="136" t="s">
        <v>13854</v>
      </c>
      <c r="B5364" s="147">
        <v>37072</v>
      </c>
      <c r="C5364" s="138" t="s">
        <v>13923</v>
      </c>
      <c r="D5364" s="138" t="s">
        <v>13923</v>
      </c>
      <c r="E5364" s="137" t="s">
        <v>8366</v>
      </c>
      <c r="F5364" s="139"/>
      <c r="G5364" s="136">
        <v>44088199.000000007</v>
      </c>
      <c r="H5364" s="136">
        <v>3</v>
      </c>
      <c r="J5364" s="136" t="s">
        <v>8367</v>
      </c>
    </row>
    <row r="5365" spans="1:20" s="136" customFormat="1" ht="13.6" x14ac:dyDescent="0.2">
      <c r="A5365" s="136" t="s">
        <v>13854</v>
      </c>
      <c r="B5365" s="147">
        <v>37073</v>
      </c>
      <c r="C5365" s="138" t="s">
        <v>13924</v>
      </c>
      <c r="D5365" s="138" t="s">
        <v>13924</v>
      </c>
      <c r="E5365" s="137" t="s">
        <v>8366</v>
      </c>
      <c r="F5365" s="139"/>
      <c r="G5365" s="136">
        <v>20028247</v>
      </c>
      <c r="H5365" s="136">
        <v>3</v>
      </c>
      <c r="J5365" s="136" t="s">
        <v>8367</v>
      </c>
    </row>
    <row r="5366" spans="1:20" s="136" customFormat="1" ht="13.6" x14ac:dyDescent="0.2">
      <c r="A5366" s="136" t="s">
        <v>13854</v>
      </c>
      <c r="B5366" s="147">
        <v>37074</v>
      </c>
      <c r="C5366" s="138" t="s">
        <v>13925</v>
      </c>
      <c r="D5366" s="138" t="s">
        <v>13925</v>
      </c>
      <c r="E5366" s="137" t="s">
        <v>8366</v>
      </c>
      <c r="F5366" s="139"/>
      <c r="G5366" s="136">
        <v>26026542</v>
      </c>
      <c r="H5366" s="136">
        <v>3</v>
      </c>
      <c r="J5366" s="136" t="s">
        <v>8367</v>
      </c>
    </row>
    <row r="5367" spans="1:20" s="136" customFormat="1" ht="13.6" x14ac:dyDescent="0.2">
      <c r="A5367" s="136" t="s">
        <v>13854</v>
      </c>
      <c r="B5367" s="147">
        <v>37077</v>
      </c>
      <c r="C5367" s="138" t="s">
        <v>13926</v>
      </c>
      <c r="D5367" s="138" t="s">
        <v>13926</v>
      </c>
      <c r="E5367" s="137" t="s">
        <v>8366</v>
      </c>
      <c r="F5367" s="139"/>
      <c r="G5367" s="136">
        <v>45198284.999999993</v>
      </c>
      <c r="H5367" s="136">
        <v>3</v>
      </c>
      <c r="J5367" s="136" t="s">
        <v>8367</v>
      </c>
    </row>
    <row r="5368" spans="1:20" s="136" customFormat="1" ht="13.6" x14ac:dyDescent="0.2">
      <c r="A5368" s="136" t="s">
        <v>13854</v>
      </c>
      <c r="B5368" s="147">
        <v>37078</v>
      </c>
      <c r="C5368" s="138" t="s">
        <v>13927</v>
      </c>
      <c r="D5368" s="138" t="s">
        <v>13927</v>
      </c>
      <c r="E5368" s="137" t="s">
        <v>8366</v>
      </c>
      <c r="F5368" s="139"/>
      <c r="G5368" s="136">
        <v>60174778</v>
      </c>
      <c r="H5368" s="136">
        <v>3</v>
      </c>
      <c r="J5368" s="136" t="s">
        <v>8367</v>
      </c>
    </row>
    <row r="5369" spans="1:20" s="136" customFormat="1" ht="13.6" x14ac:dyDescent="0.2">
      <c r="A5369" s="136" t="s">
        <v>13854</v>
      </c>
      <c r="B5369" s="147">
        <v>37079</v>
      </c>
      <c r="C5369" s="138" t="s">
        <v>13928</v>
      </c>
      <c r="D5369" s="138" t="s">
        <v>13928</v>
      </c>
      <c r="E5369" s="137" t="s">
        <v>8366</v>
      </c>
      <c r="F5369" s="139"/>
      <c r="G5369" s="136">
        <v>38779979</v>
      </c>
      <c r="H5369" s="136">
        <v>3</v>
      </c>
      <c r="J5369" s="136" t="s">
        <v>8367</v>
      </c>
    </row>
    <row r="5370" spans="1:20" s="136" customFormat="1" ht="13.6" x14ac:dyDescent="0.2">
      <c r="A5370" s="136" t="s">
        <v>13854</v>
      </c>
      <c r="B5370" s="147">
        <v>37080</v>
      </c>
      <c r="C5370" s="138" t="s">
        <v>13929</v>
      </c>
      <c r="D5370" s="138" t="s">
        <v>13929</v>
      </c>
      <c r="E5370" s="137" t="s">
        <v>8366</v>
      </c>
      <c r="F5370" s="139"/>
      <c r="G5370" s="136">
        <v>7511854</v>
      </c>
      <c r="H5370" s="136">
        <v>3</v>
      </c>
      <c r="J5370" s="136" t="s">
        <v>8367</v>
      </c>
    </row>
    <row r="5371" spans="1:20" s="136" customFormat="1" ht="13.6" x14ac:dyDescent="0.2">
      <c r="A5371" s="136" t="s">
        <v>13854</v>
      </c>
      <c r="B5371" s="147">
        <v>37081</v>
      </c>
      <c r="C5371" s="138" t="s">
        <v>13930</v>
      </c>
      <c r="D5371" s="138" t="s">
        <v>13930</v>
      </c>
      <c r="E5371" s="137" t="s">
        <v>8366</v>
      </c>
      <c r="F5371" s="139"/>
      <c r="G5371" s="136">
        <v>71145234</v>
      </c>
      <c r="H5371" s="136">
        <v>3</v>
      </c>
      <c r="J5371" s="136" t="s">
        <v>8367</v>
      </c>
    </row>
    <row r="5372" spans="1:20" s="136" customFormat="1" ht="13.6" x14ac:dyDescent="0.2">
      <c r="A5372" s="136" t="s">
        <v>13854</v>
      </c>
      <c r="B5372" s="147">
        <v>37082</v>
      </c>
      <c r="C5372" s="138" t="s">
        <v>13931</v>
      </c>
      <c r="D5372" s="138" t="s">
        <v>13931</v>
      </c>
      <c r="E5372" s="137" t="s">
        <v>8366</v>
      </c>
      <c r="F5372" s="139"/>
      <c r="G5372" s="136">
        <v>78467810</v>
      </c>
      <c r="H5372" s="136">
        <v>3</v>
      </c>
      <c r="J5372" s="136" t="s">
        <v>8367</v>
      </c>
    </row>
    <row r="5373" spans="1:20" s="136" customFormat="1" ht="13.6" x14ac:dyDescent="0.2">
      <c r="A5373" s="136" t="s">
        <v>13854</v>
      </c>
      <c r="B5373" s="147">
        <v>37083</v>
      </c>
      <c r="C5373" s="138" t="s">
        <v>13932</v>
      </c>
      <c r="D5373" s="138" t="s">
        <v>13932</v>
      </c>
      <c r="E5373" s="137" t="s">
        <v>8366</v>
      </c>
      <c r="F5373" s="139"/>
      <c r="G5373" s="136">
        <v>37067122</v>
      </c>
      <c r="H5373" s="136">
        <v>3</v>
      </c>
      <c r="J5373" s="136" t="s">
        <v>8367</v>
      </c>
    </row>
    <row r="5374" spans="1:20" s="136" customFormat="1" ht="13.6" x14ac:dyDescent="0.2">
      <c r="A5374" s="136" t="s">
        <v>13854</v>
      </c>
      <c r="B5374" s="147">
        <v>37085</v>
      </c>
      <c r="C5374" s="138" t="s">
        <v>13933</v>
      </c>
      <c r="D5374" s="138" t="s">
        <v>13933</v>
      </c>
      <c r="E5374" s="137" t="s">
        <v>8366</v>
      </c>
      <c r="F5374" s="139"/>
      <c r="G5374" s="136">
        <v>13709597.000000002</v>
      </c>
      <c r="H5374" s="136">
        <v>2</v>
      </c>
      <c r="J5374" s="136" t="s">
        <v>8367</v>
      </c>
      <c r="R5374" s="136" t="s">
        <v>13871</v>
      </c>
      <c r="S5374" s="136" t="s">
        <v>8367</v>
      </c>
      <c r="T5374" s="136" t="s">
        <v>13872</v>
      </c>
    </row>
    <row r="5375" spans="1:20" s="136" customFormat="1" ht="13.6" x14ac:dyDescent="0.2">
      <c r="A5375" s="136" t="s">
        <v>13854</v>
      </c>
      <c r="B5375" s="147">
        <v>37086</v>
      </c>
      <c r="C5375" s="138" t="s">
        <v>13934</v>
      </c>
      <c r="D5375" s="138" t="s">
        <v>13934</v>
      </c>
      <c r="E5375" s="137" t="s">
        <v>8366</v>
      </c>
      <c r="F5375" s="139"/>
      <c r="G5375" s="136">
        <v>70448205</v>
      </c>
      <c r="H5375" s="136">
        <v>3</v>
      </c>
      <c r="J5375" s="136" t="s">
        <v>8367</v>
      </c>
    </row>
    <row r="5376" spans="1:20" s="136" customFormat="1" ht="13.6" x14ac:dyDescent="0.2">
      <c r="A5376" s="136" t="s">
        <v>13854</v>
      </c>
      <c r="B5376" s="147">
        <v>37087</v>
      </c>
      <c r="C5376" s="138" t="s">
        <v>13935</v>
      </c>
      <c r="D5376" s="138" t="s">
        <v>13935</v>
      </c>
      <c r="E5376" s="137" t="s">
        <v>8366</v>
      </c>
      <c r="F5376" s="139"/>
      <c r="G5376" s="136">
        <v>76601247</v>
      </c>
      <c r="H5376" s="136">
        <v>3</v>
      </c>
      <c r="J5376" s="136" t="s">
        <v>8367</v>
      </c>
      <c r="R5376" s="136" t="s">
        <v>13871</v>
      </c>
      <c r="S5376" s="136" t="s">
        <v>8367</v>
      </c>
      <c r="T5376" s="136" t="s">
        <v>13872</v>
      </c>
    </row>
    <row r="5377" spans="1:20" s="136" customFormat="1" ht="13.6" x14ac:dyDescent="0.2">
      <c r="A5377" s="136" t="s">
        <v>13854</v>
      </c>
      <c r="B5377" s="147">
        <v>37088</v>
      </c>
      <c r="C5377" s="138" t="s">
        <v>13936</v>
      </c>
      <c r="D5377" s="138" t="s">
        <v>13936</v>
      </c>
      <c r="E5377" s="137" t="s">
        <v>8366</v>
      </c>
      <c r="F5377" s="139"/>
      <c r="G5377" s="136">
        <v>40969896</v>
      </c>
      <c r="H5377" s="136">
        <v>3</v>
      </c>
      <c r="J5377" s="136" t="s">
        <v>8367</v>
      </c>
    </row>
    <row r="5378" spans="1:20" s="136" customFormat="1" ht="13.6" x14ac:dyDescent="0.2">
      <c r="A5378" s="136" t="s">
        <v>13854</v>
      </c>
      <c r="B5378" s="147">
        <v>37089</v>
      </c>
      <c r="C5378" s="138" t="s">
        <v>13937</v>
      </c>
      <c r="D5378" s="138" t="s">
        <v>13937</v>
      </c>
      <c r="E5378" s="137" t="s">
        <v>8366</v>
      </c>
      <c r="F5378" s="139"/>
      <c r="G5378" s="136">
        <v>29605050</v>
      </c>
      <c r="H5378" s="136">
        <v>3</v>
      </c>
      <c r="J5378" s="136" t="s">
        <v>8367</v>
      </c>
    </row>
    <row r="5379" spans="1:20" s="136" customFormat="1" ht="13.6" x14ac:dyDescent="0.2">
      <c r="A5379" s="136" t="s">
        <v>13854</v>
      </c>
      <c r="B5379" s="147">
        <v>37090</v>
      </c>
      <c r="C5379" s="138" t="s">
        <v>13938</v>
      </c>
      <c r="D5379" s="138" t="s">
        <v>13938</v>
      </c>
      <c r="E5379" s="137" t="s">
        <v>8366</v>
      </c>
      <c r="F5379" s="139"/>
      <c r="G5379" s="136">
        <v>1262056</v>
      </c>
      <c r="H5379" s="136">
        <v>3</v>
      </c>
      <c r="J5379" s="136" t="s">
        <v>8367</v>
      </c>
    </row>
    <row r="5380" spans="1:20" s="136" customFormat="1" ht="13.6" x14ac:dyDescent="0.2">
      <c r="A5380" s="136" t="s">
        <v>13854</v>
      </c>
      <c r="B5380" s="147">
        <v>37091</v>
      </c>
      <c r="C5380" s="138" t="s">
        <v>13939</v>
      </c>
      <c r="D5380" s="138" t="s">
        <v>13939</v>
      </c>
      <c r="E5380" s="137" t="s">
        <v>8366</v>
      </c>
      <c r="F5380" s="139"/>
      <c r="G5380" s="136">
        <v>42602075.000000007</v>
      </c>
      <c r="H5380" s="136">
        <v>3</v>
      </c>
      <c r="J5380" s="136" t="s">
        <v>8367</v>
      </c>
    </row>
    <row r="5381" spans="1:20" s="136" customFormat="1" ht="13.6" x14ac:dyDescent="0.2">
      <c r="A5381" s="136" t="s">
        <v>13854</v>
      </c>
      <c r="B5381" s="147">
        <v>37092</v>
      </c>
      <c r="C5381" s="138" t="s">
        <v>13940</v>
      </c>
      <c r="D5381" s="138" t="s">
        <v>13940</v>
      </c>
      <c r="E5381" s="137" t="s">
        <v>8366</v>
      </c>
      <c r="F5381" s="139"/>
      <c r="G5381" s="136">
        <v>13838375</v>
      </c>
      <c r="H5381" s="136">
        <v>3</v>
      </c>
      <c r="J5381" s="136" t="s">
        <v>8367</v>
      </c>
      <c r="R5381" s="136" t="s">
        <v>13871</v>
      </c>
      <c r="S5381" s="136" t="s">
        <v>8367</v>
      </c>
      <c r="T5381" s="136" t="s">
        <v>13872</v>
      </c>
    </row>
    <row r="5382" spans="1:20" s="136" customFormat="1" ht="13.6" x14ac:dyDescent="0.2">
      <c r="A5382" s="136" t="s">
        <v>13854</v>
      </c>
      <c r="B5382" s="147">
        <v>37096</v>
      </c>
      <c r="C5382" s="138" t="s">
        <v>13941</v>
      </c>
      <c r="D5382" s="138" t="s">
        <v>13941</v>
      </c>
      <c r="E5382" s="137" t="s">
        <v>8366</v>
      </c>
      <c r="F5382" s="139"/>
      <c r="G5382" s="136">
        <v>155668895</v>
      </c>
      <c r="H5382" s="136">
        <v>3</v>
      </c>
      <c r="J5382" s="136" t="s">
        <v>8367</v>
      </c>
    </row>
    <row r="5383" spans="1:20" s="136" customFormat="1" ht="13.6" x14ac:dyDescent="0.2">
      <c r="A5383" s="136" t="s">
        <v>13854</v>
      </c>
      <c r="B5383" s="147">
        <v>37097</v>
      </c>
      <c r="C5383" s="138" t="s">
        <v>13942</v>
      </c>
      <c r="D5383" s="138" t="s">
        <v>13942</v>
      </c>
      <c r="E5383" s="137" t="s">
        <v>8366</v>
      </c>
      <c r="F5383" s="139"/>
      <c r="G5383" s="136">
        <v>30374367.000000004</v>
      </c>
      <c r="H5383" s="136">
        <v>3</v>
      </c>
      <c r="J5383" s="136" t="s">
        <v>8367</v>
      </c>
    </row>
    <row r="5384" spans="1:20" s="136" customFormat="1" ht="13.6" x14ac:dyDescent="0.2">
      <c r="A5384" s="136" t="s">
        <v>13854</v>
      </c>
      <c r="B5384" s="147">
        <v>37098</v>
      </c>
      <c r="C5384" s="138" t="s">
        <v>13943</v>
      </c>
      <c r="D5384" s="138" t="s">
        <v>13943</v>
      </c>
      <c r="E5384" s="137" t="s">
        <v>8366</v>
      </c>
      <c r="F5384" s="139"/>
      <c r="G5384" s="136">
        <v>10733586</v>
      </c>
      <c r="H5384" s="136">
        <v>3</v>
      </c>
      <c r="J5384" s="136" t="s">
        <v>8367</v>
      </c>
    </row>
    <row r="5385" spans="1:20" s="136" customFormat="1" ht="13.6" x14ac:dyDescent="0.2">
      <c r="A5385" s="136" t="s">
        <v>13854</v>
      </c>
      <c r="B5385" s="147">
        <v>37099</v>
      </c>
      <c r="C5385" s="138" t="s">
        <v>13944</v>
      </c>
      <c r="D5385" s="138" t="s">
        <v>13944</v>
      </c>
      <c r="E5385" s="137" t="s">
        <v>8366</v>
      </c>
      <c r="F5385" s="139"/>
      <c r="G5385" s="136">
        <v>15482988</v>
      </c>
      <c r="H5385" s="136">
        <v>3</v>
      </c>
      <c r="J5385" s="136" t="s">
        <v>8367</v>
      </c>
    </row>
    <row r="5386" spans="1:20" s="136" customFormat="1" ht="13.6" x14ac:dyDescent="0.2">
      <c r="A5386" s="136" t="s">
        <v>13854</v>
      </c>
      <c r="B5386" s="147">
        <v>37100</v>
      </c>
      <c r="C5386" s="138" t="s">
        <v>13945</v>
      </c>
      <c r="D5386" s="138" t="s">
        <v>13945</v>
      </c>
      <c r="E5386" s="137" t="s">
        <v>8366</v>
      </c>
      <c r="F5386" s="139"/>
      <c r="G5386" s="136">
        <v>17926905</v>
      </c>
      <c r="H5386" s="136">
        <v>3</v>
      </c>
      <c r="J5386" s="136" t="s">
        <v>8367</v>
      </c>
    </row>
    <row r="5387" spans="1:20" s="136" customFormat="1" ht="13.6" x14ac:dyDescent="0.2">
      <c r="A5387" s="136" t="s">
        <v>13854</v>
      </c>
      <c r="B5387" s="147">
        <v>37101</v>
      </c>
      <c r="C5387" s="138" t="s">
        <v>13946</v>
      </c>
      <c r="D5387" s="138" t="s">
        <v>13946</v>
      </c>
      <c r="E5387" s="137" t="s">
        <v>8366</v>
      </c>
      <c r="F5387" s="139"/>
      <c r="G5387" s="136">
        <v>51593691</v>
      </c>
      <c r="H5387" s="136">
        <v>3</v>
      </c>
      <c r="J5387" s="136" t="s">
        <v>8367</v>
      </c>
    </row>
    <row r="5388" spans="1:20" s="136" customFormat="1" ht="13.6" x14ac:dyDescent="0.2">
      <c r="A5388" s="136" t="s">
        <v>13854</v>
      </c>
      <c r="B5388" s="147">
        <v>37102</v>
      </c>
      <c r="C5388" s="138" t="s">
        <v>13947</v>
      </c>
      <c r="D5388" s="138" t="s">
        <v>13947</v>
      </c>
      <c r="E5388" s="137" t="s">
        <v>8366</v>
      </c>
      <c r="F5388" s="139"/>
      <c r="G5388" s="136">
        <v>25862407</v>
      </c>
      <c r="H5388" s="136">
        <v>3</v>
      </c>
      <c r="J5388" s="136" t="s">
        <v>8367</v>
      </c>
    </row>
    <row r="5389" spans="1:20" s="136" customFormat="1" ht="13.6" x14ac:dyDescent="0.2">
      <c r="A5389" s="136" t="s">
        <v>13854</v>
      </c>
      <c r="B5389" s="147">
        <v>37103</v>
      </c>
      <c r="C5389" s="138" t="s">
        <v>13948</v>
      </c>
      <c r="D5389" s="138" t="s">
        <v>13948</v>
      </c>
      <c r="E5389" s="137" t="s">
        <v>8366</v>
      </c>
      <c r="F5389" s="139"/>
      <c r="G5389" s="136">
        <v>46294700</v>
      </c>
      <c r="H5389" s="136">
        <v>3</v>
      </c>
      <c r="J5389" s="136" t="s">
        <v>8367</v>
      </c>
    </row>
    <row r="5390" spans="1:20" s="136" customFormat="1" ht="13.6" x14ac:dyDescent="0.2">
      <c r="A5390" s="136" t="s">
        <v>13854</v>
      </c>
      <c r="B5390" s="147">
        <v>37104</v>
      </c>
      <c r="C5390" s="138" t="s">
        <v>13949</v>
      </c>
      <c r="D5390" s="138" t="s">
        <v>13949</v>
      </c>
      <c r="E5390" s="137" t="s">
        <v>8366</v>
      </c>
      <c r="F5390" s="139"/>
      <c r="G5390" s="136">
        <v>16966463</v>
      </c>
      <c r="H5390" s="136">
        <v>3</v>
      </c>
      <c r="J5390" s="136" t="s">
        <v>8367</v>
      </c>
    </row>
    <row r="5391" spans="1:20" s="136" customFormat="1" ht="13.6" x14ac:dyDescent="0.2">
      <c r="A5391" s="136" t="s">
        <v>13854</v>
      </c>
      <c r="B5391" s="147">
        <v>37106</v>
      </c>
      <c r="C5391" s="138" t="s">
        <v>13950</v>
      </c>
      <c r="D5391" s="138" t="s">
        <v>13950</v>
      </c>
      <c r="E5391" s="137" t="s">
        <v>8366</v>
      </c>
      <c r="F5391" s="139"/>
      <c r="G5391" s="136">
        <v>104662447</v>
      </c>
      <c r="H5391" s="136">
        <v>3</v>
      </c>
      <c r="J5391" s="136" t="s">
        <v>8367</v>
      </c>
    </row>
    <row r="5392" spans="1:20" s="136" customFormat="1" ht="13.6" x14ac:dyDescent="0.2">
      <c r="A5392" s="136" t="s">
        <v>13854</v>
      </c>
      <c r="B5392" s="147">
        <v>37107</v>
      </c>
      <c r="C5392" s="138" t="s">
        <v>13951</v>
      </c>
      <c r="D5392" s="138" t="s">
        <v>13951</v>
      </c>
      <c r="E5392" s="137" t="s">
        <v>8366</v>
      </c>
      <c r="F5392" s="139"/>
      <c r="G5392" s="136">
        <v>240130819</v>
      </c>
      <c r="H5392" s="136">
        <v>2</v>
      </c>
      <c r="J5392" s="136" t="s">
        <v>8367</v>
      </c>
    </row>
    <row r="5393" spans="1:20" s="136" customFormat="1" ht="13.6" x14ac:dyDescent="0.2">
      <c r="A5393" s="136" t="s">
        <v>13854</v>
      </c>
      <c r="B5393" s="147">
        <v>37108</v>
      </c>
      <c r="C5393" s="138" t="s">
        <v>13952</v>
      </c>
      <c r="D5393" s="138" t="s">
        <v>13952</v>
      </c>
      <c r="E5393" s="137" t="s">
        <v>8366</v>
      </c>
      <c r="F5393" s="139"/>
      <c r="G5393" s="136">
        <v>10467521</v>
      </c>
      <c r="H5393" s="136">
        <v>3</v>
      </c>
      <c r="J5393" s="136" t="s">
        <v>8367</v>
      </c>
    </row>
    <row r="5394" spans="1:20" s="136" customFormat="1" ht="13.6" x14ac:dyDescent="0.2">
      <c r="A5394" s="136" t="s">
        <v>13854</v>
      </c>
      <c r="B5394" s="147">
        <v>37109</v>
      </c>
      <c r="C5394" s="138" t="s">
        <v>13953</v>
      </c>
      <c r="D5394" s="138" t="s">
        <v>13953</v>
      </c>
      <c r="E5394" s="137" t="s">
        <v>8366</v>
      </c>
      <c r="F5394" s="139"/>
      <c r="G5394" s="136">
        <v>39982138</v>
      </c>
      <c r="H5394" s="136">
        <v>3</v>
      </c>
      <c r="J5394" s="136" t="s">
        <v>8367</v>
      </c>
    </row>
    <row r="5395" spans="1:20" s="136" customFormat="1" ht="13.6" x14ac:dyDescent="0.2">
      <c r="A5395" s="136" t="s">
        <v>13854</v>
      </c>
      <c r="B5395" s="147">
        <v>37110</v>
      </c>
      <c r="C5395" s="138" t="s">
        <v>13954</v>
      </c>
      <c r="D5395" s="138" t="s">
        <v>13954</v>
      </c>
      <c r="E5395" s="137" t="s">
        <v>8366</v>
      </c>
      <c r="F5395" s="139"/>
      <c r="G5395" s="136">
        <v>15836131</v>
      </c>
      <c r="H5395" s="136">
        <v>3</v>
      </c>
      <c r="J5395" s="136" t="s">
        <v>8367</v>
      </c>
    </row>
    <row r="5396" spans="1:20" s="136" customFormat="1" ht="13.6" x14ac:dyDescent="0.2">
      <c r="A5396" s="136" t="s">
        <v>13854</v>
      </c>
      <c r="B5396" s="147">
        <v>37112</v>
      </c>
      <c r="C5396" s="138" t="s">
        <v>13955</v>
      </c>
      <c r="D5396" s="138" t="s">
        <v>13955</v>
      </c>
      <c r="E5396" s="137" t="s">
        <v>8366</v>
      </c>
      <c r="F5396" s="139"/>
      <c r="G5396" s="136">
        <v>22084345</v>
      </c>
      <c r="H5396" s="136">
        <v>3</v>
      </c>
      <c r="J5396" s="136" t="s">
        <v>8367</v>
      </c>
    </row>
    <row r="5397" spans="1:20" s="136" customFormat="1" ht="13.6" x14ac:dyDescent="0.2">
      <c r="A5397" s="136" t="s">
        <v>13854</v>
      </c>
      <c r="B5397" s="147">
        <v>37113</v>
      </c>
      <c r="C5397" s="138" t="s">
        <v>13956</v>
      </c>
      <c r="D5397" s="138" t="s">
        <v>13956</v>
      </c>
      <c r="E5397" s="137" t="s">
        <v>8366</v>
      </c>
      <c r="F5397" s="139"/>
      <c r="G5397" s="136">
        <v>91143683</v>
      </c>
      <c r="H5397" s="136">
        <v>3</v>
      </c>
      <c r="J5397" s="136" t="s">
        <v>8367</v>
      </c>
    </row>
    <row r="5398" spans="1:20" s="136" customFormat="1" ht="13.6" x14ac:dyDescent="0.2">
      <c r="A5398" s="136" t="s">
        <v>13854</v>
      </c>
      <c r="B5398" s="147">
        <v>37114</v>
      </c>
      <c r="C5398" s="138" t="s">
        <v>13957</v>
      </c>
      <c r="D5398" s="138" t="s">
        <v>13957</v>
      </c>
      <c r="E5398" s="137" t="s">
        <v>8366</v>
      </c>
      <c r="F5398" s="139"/>
      <c r="G5398" s="136">
        <v>14708042</v>
      </c>
      <c r="H5398" s="136">
        <v>3</v>
      </c>
      <c r="J5398" s="136" t="s">
        <v>8367</v>
      </c>
    </row>
    <row r="5399" spans="1:20" s="136" customFormat="1" ht="13.6" x14ac:dyDescent="0.2">
      <c r="A5399" s="136" t="s">
        <v>13854</v>
      </c>
      <c r="B5399" s="147">
        <v>37115</v>
      </c>
      <c r="C5399" s="138" t="s">
        <v>13958</v>
      </c>
      <c r="D5399" s="138" t="s">
        <v>13958</v>
      </c>
      <c r="E5399" s="137" t="s">
        <v>8366</v>
      </c>
      <c r="F5399" s="139"/>
      <c r="G5399" s="136">
        <v>16336029</v>
      </c>
      <c r="H5399" s="136">
        <v>3</v>
      </c>
      <c r="J5399" s="136" t="s">
        <v>8367</v>
      </c>
    </row>
    <row r="5400" spans="1:20" s="136" customFormat="1" ht="13.6" x14ac:dyDescent="0.2">
      <c r="A5400" s="136" t="s">
        <v>13854</v>
      </c>
      <c r="B5400" s="147">
        <v>37116</v>
      </c>
      <c r="C5400" s="138" t="s">
        <v>13959</v>
      </c>
      <c r="D5400" s="138" t="s">
        <v>13959</v>
      </c>
      <c r="E5400" s="137" t="s">
        <v>8366</v>
      </c>
      <c r="F5400" s="139"/>
      <c r="G5400" s="136">
        <v>46152749</v>
      </c>
      <c r="H5400" s="136">
        <v>3</v>
      </c>
      <c r="J5400" s="136" t="s">
        <v>8367</v>
      </c>
    </row>
    <row r="5401" spans="1:20" s="136" customFormat="1" ht="13.6" x14ac:dyDescent="0.2">
      <c r="A5401" s="136" t="s">
        <v>13854</v>
      </c>
      <c r="B5401" s="147">
        <v>37117</v>
      </c>
      <c r="C5401" s="138" t="s">
        <v>13960</v>
      </c>
      <c r="D5401" s="138" t="s">
        <v>13960</v>
      </c>
      <c r="E5401" s="137" t="s">
        <v>8366</v>
      </c>
      <c r="F5401" s="139"/>
      <c r="G5401" s="136">
        <v>14053098</v>
      </c>
      <c r="H5401" s="136">
        <v>3</v>
      </c>
      <c r="J5401" s="136" t="s">
        <v>8367</v>
      </c>
      <c r="R5401" s="136" t="s">
        <v>13871</v>
      </c>
      <c r="S5401" s="136" t="s">
        <v>8367</v>
      </c>
      <c r="T5401" s="136" t="s">
        <v>13872</v>
      </c>
    </row>
    <row r="5402" spans="1:20" s="136" customFormat="1" ht="13.6" x14ac:dyDescent="0.2">
      <c r="A5402" s="136" t="s">
        <v>13854</v>
      </c>
      <c r="B5402" s="147">
        <v>37118</v>
      </c>
      <c r="C5402" s="138" t="s">
        <v>13961</v>
      </c>
      <c r="D5402" s="138" t="s">
        <v>13961</v>
      </c>
      <c r="E5402" s="137" t="s">
        <v>8366</v>
      </c>
      <c r="F5402" s="139"/>
      <c r="G5402" s="136">
        <v>17460251</v>
      </c>
      <c r="H5402" s="136">
        <v>3</v>
      </c>
      <c r="J5402" s="136" t="s">
        <v>8367</v>
      </c>
    </row>
    <row r="5403" spans="1:20" s="136" customFormat="1" ht="13.6" x14ac:dyDescent="0.2">
      <c r="A5403" s="136" t="s">
        <v>13854</v>
      </c>
      <c r="B5403" s="147">
        <v>37119</v>
      </c>
      <c r="C5403" s="138" t="s">
        <v>13962</v>
      </c>
      <c r="D5403" s="138" t="s">
        <v>13962</v>
      </c>
      <c r="E5403" s="137" t="s">
        <v>8366</v>
      </c>
      <c r="F5403" s="139"/>
      <c r="G5403" s="136">
        <v>30773505</v>
      </c>
      <c r="H5403" s="136">
        <v>3</v>
      </c>
      <c r="J5403" s="136" t="s">
        <v>8367</v>
      </c>
    </row>
    <row r="5404" spans="1:20" s="136" customFormat="1" ht="13.6" x14ac:dyDescent="0.2">
      <c r="A5404" s="136" t="s">
        <v>13854</v>
      </c>
      <c r="B5404" s="147">
        <v>37120</v>
      </c>
      <c r="C5404" s="138" t="s">
        <v>13963</v>
      </c>
      <c r="D5404" s="138" t="s">
        <v>13963</v>
      </c>
      <c r="E5404" s="137" t="s">
        <v>8366</v>
      </c>
      <c r="F5404" s="139"/>
      <c r="G5404" s="136">
        <v>23758482</v>
      </c>
      <c r="H5404" s="136">
        <v>3</v>
      </c>
      <c r="J5404" s="136" t="s">
        <v>8367</v>
      </c>
    </row>
    <row r="5405" spans="1:20" s="136" customFormat="1" ht="13.6" x14ac:dyDescent="0.2">
      <c r="A5405" s="136" t="s">
        <v>13854</v>
      </c>
      <c r="B5405" s="147">
        <v>37121</v>
      </c>
      <c r="C5405" s="138" t="s">
        <v>13964</v>
      </c>
      <c r="D5405" s="138" t="s">
        <v>13964</v>
      </c>
      <c r="E5405" s="137" t="s">
        <v>8366</v>
      </c>
      <c r="F5405" s="139"/>
      <c r="G5405" s="136">
        <v>20863537</v>
      </c>
      <c r="H5405" s="136">
        <v>3</v>
      </c>
      <c r="J5405" s="136" t="s">
        <v>8367</v>
      </c>
    </row>
    <row r="5406" spans="1:20" s="136" customFormat="1" ht="13.6" x14ac:dyDescent="0.2">
      <c r="A5406" s="136" t="s">
        <v>13854</v>
      </c>
      <c r="B5406" s="147">
        <v>37122</v>
      </c>
      <c r="C5406" s="138" t="s">
        <v>13965</v>
      </c>
      <c r="D5406" s="138" t="s">
        <v>13965</v>
      </c>
      <c r="E5406" s="137" t="s">
        <v>8366</v>
      </c>
      <c r="F5406" s="139"/>
      <c r="G5406" s="136">
        <v>8784468</v>
      </c>
      <c r="H5406" s="136">
        <v>3</v>
      </c>
      <c r="J5406" s="136" t="s">
        <v>8367</v>
      </c>
    </row>
    <row r="5407" spans="1:20" s="136" customFormat="1" ht="13.6" x14ac:dyDescent="0.2">
      <c r="A5407" s="136" t="s">
        <v>13854</v>
      </c>
      <c r="B5407" s="147">
        <v>37123</v>
      </c>
      <c r="C5407" s="138" t="s">
        <v>13966</v>
      </c>
      <c r="D5407" s="138" t="s">
        <v>13966</v>
      </c>
      <c r="E5407" s="137" t="s">
        <v>8366</v>
      </c>
      <c r="F5407" s="139"/>
      <c r="G5407" s="136">
        <v>33736214</v>
      </c>
      <c r="H5407" s="136">
        <v>3</v>
      </c>
      <c r="J5407" s="136" t="s">
        <v>8367</v>
      </c>
    </row>
    <row r="5408" spans="1:20" s="136" customFormat="1" ht="13.6" x14ac:dyDescent="0.2">
      <c r="A5408" s="136" t="s">
        <v>13854</v>
      </c>
      <c r="B5408" s="147">
        <v>37124</v>
      </c>
      <c r="C5408" s="138" t="s">
        <v>13967</v>
      </c>
      <c r="D5408" s="138" t="s">
        <v>13967</v>
      </c>
      <c r="E5408" s="137" t="s">
        <v>8366</v>
      </c>
      <c r="F5408" s="139"/>
      <c r="G5408" s="136">
        <v>33544829</v>
      </c>
      <c r="H5408" s="136">
        <v>3</v>
      </c>
      <c r="J5408" s="136" t="s">
        <v>8367</v>
      </c>
    </row>
    <row r="5409" spans="1:10" s="136" customFormat="1" ht="13.6" x14ac:dyDescent="0.2">
      <c r="A5409" s="136" t="s">
        <v>13854</v>
      </c>
      <c r="B5409" s="147">
        <v>37125</v>
      </c>
      <c r="C5409" s="138" t="s">
        <v>13968</v>
      </c>
      <c r="D5409" s="138" t="s">
        <v>13968</v>
      </c>
      <c r="E5409" s="137" t="s">
        <v>8366</v>
      </c>
      <c r="F5409" s="139"/>
      <c r="G5409" s="136">
        <v>20969407</v>
      </c>
      <c r="H5409" s="136">
        <v>3</v>
      </c>
      <c r="J5409" s="136" t="s">
        <v>8367</v>
      </c>
    </row>
    <row r="5410" spans="1:10" s="136" customFormat="1" ht="13.6" x14ac:dyDescent="0.2">
      <c r="A5410" s="136" t="s">
        <v>13854</v>
      </c>
      <c r="B5410" s="147">
        <v>37126</v>
      </c>
      <c r="C5410" s="138" t="s">
        <v>13969</v>
      </c>
      <c r="D5410" s="138" t="s">
        <v>13969</v>
      </c>
      <c r="E5410" s="137" t="s">
        <v>8366</v>
      </c>
      <c r="F5410" s="139"/>
      <c r="G5410" s="136">
        <v>39451540</v>
      </c>
      <c r="H5410" s="136">
        <v>3</v>
      </c>
      <c r="J5410" s="136" t="s">
        <v>8367</v>
      </c>
    </row>
    <row r="5411" spans="1:10" s="136" customFormat="1" ht="13.6" x14ac:dyDescent="0.2">
      <c r="A5411" s="136" t="s">
        <v>13854</v>
      </c>
      <c r="B5411" s="147">
        <v>37127</v>
      </c>
      <c r="C5411" s="138" t="s">
        <v>13970</v>
      </c>
      <c r="D5411" s="138" t="s">
        <v>13970</v>
      </c>
      <c r="E5411" s="137" t="s">
        <v>8366</v>
      </c>
      <c r="F5411" s="139"/>
      <c r="G5411" s="136">
        <v>98404712.999999985</v>
      </c>
      <c r="H5411" s="136">
        <v>3</v>
      </c>
      <c r="J5411" s="136" t="s">
        <v>8367</v>
      </c>
    </row>
    <row r="5412" spans="1:10" s="136" customFormat="1" ht="13.6" x14ac:dyDescent="0.2">
      <c r="A5412" s="136" t="s">
        <v>13854</v>
      </c>
      <c r="B5412" s="147">
        <v>37128</v>
      </c>
      <c r="C5412" s="138" t="s">
        <v>13971</v>
      </c>
      <c r="D5412" s="138" t="s">
        <v>13971</v>
      </c>
      <c r="E5412" s="137" t="s">
        <v>8366</v>
      </c>
      <c r="F5412" s="139"/>
      <c r="G5412" s="136">
        <v>23451498</v>
      </c>
      <c r="H5412" s="136">
        <v>3</v>
      </c>
      <c r="J5412" s="136" t="s">
        <v>8367</v>
      </c>
    </row>
    <row r="5413" spans="1:10" s="136" customFormat="1" ht="13.6" x14ac:dyDescent="0.2">
      <c r="A5413" s="136" t="s">
        <v>13854</v>
      </c>
      <c r="B5413" s="147">
        <v>37129</v>
      </c>
      <c r="C5413" s="138" t="s">
        <v>13972</v>
      </c>
      <c r="D5413" s="138" t="s">
        <v>13972</v>
      </c>
      <c r="E5413" s="137" t="s">
        <v>8366</v>
      </c>
      <c r="F5413" s="139"/>
      <c r="G5413" s="136">
        <v>20794078</v>
      </c>
      <c r="H5413" s="136">
        <v>3</v>
      </c>
      <c r="J5413" s="136" t="s">
        <v>8367</v>
      </c>
    </row>
    <row r="5414" spans="1:10" s="136" customFormat="1" ht="13.6" x14ac:dyDescent="0.2">
      <c r="A5414" s="136" t="s">
        <v>13854</v>
      </c>
      <c r="B5414" s="147">
        <v>37130</v>
      </c>
      <c r="C5414" s="138" t="s">
        <v>13973</v>
      </c>
      <c r="D5414" s="138" t="s">
        <v>13973</v>
      </c>
      <c r="E5414" s="137" t="s">
        <v>8366</v>
      </c>
      <c r="F5414" s="139"/>
      <c r="G5414" s="136">
        <v>38069803</v>
      </c>
      <c r="H5414" s="136">
        <v>3</v>
      </c>
      <c r="J5414" s="136" t="s">
        <v>8367</v>
      </c>
    </row>
    <row r="5415" spans="1:10" s="136" customFormat="1" ht="13.6" x14ac:dyDescent="0.2">
      <c r="A5415" s="136" t="s">
        <v>13854</v>
      </c>
      <c r="B5415" s="147">
        <v>37131</v>
      </c>
      <c r="C5415" s="138" t="s">
        <v>13974</v>
      </c>
      <c r="D5415" s="138" t="s">
        <v>13974</v>
      </c>
      <c r="E5415" s="137" t="s">
        <v>8366</v>
      </c>
      <c r="F5415" s="139"/>
      <c r="G5415" s="136">
        <v>28296670</v>
      </c>
      <c r="H5415" s="136">
        <v>3</v>
      </c>
      <c r="J5415" s="136" t="s">
        <v>8367</v>
      </c>
    </row>
    <row r="5416" spans="1:10" s="136" customFormat="1" ht="13.6" x14ac:dyDescent="0.2">
      <c r="A5416" s="136" t="s">
        <v>13854</v>
      </c>
      <c r="B5416" s="147">
        <v>37132</v>
      </c>
      <c r="C5416" s="138" t="s">
        <v>13975</v>
      </c>
      <c r="D5416" s="138" t="s">
        <v>13975</v>
      </c>
      <c r="E5416" s="137" t="s">
        <v>8366</v>
      </c>
      <c r="F5416" s="139"/>
      <c r="G5416" s="136">
        <v>45157613</v>
      </c>
      <c r="H5416" s="136">
        <v>3</v>
      </c>
      <c r="J5416" s="136" t="s">
        <v>8367</v>
      </c>
    </row>
    <row r="5417" spans="1:10" s="136" customFormat="1" ht="13.6" x14ac:dyDescent="0.2">
      <c r="A5417" s="136" t="s">
        <v>13854</v>
      </c>
      <c r="B5417" s="147">
        <v>37133</v>
      </c>
      <c r="C5417" s="138" t="s">
        <v>13976</v>
      </c>
      <c r="D5417" s="138" t="s">
        <v>13976</v>
      </c>
      <c r="E5417" s="137" t="s">
        <v>8366</v>
      </c>
      <c r="F5417" s="139"/>
      <c r="G5417" s="136">
        <v>8176321</v>
      </c>
      <c r="H5417" s="136">
        <v>3</v>
      </c>
      <c r="J5417" s="136" t="s">
        <v>8367</v>
      </c>
    </row>
    <row r="5418" spans="1:10" s="136" customFormat="1" ht="13.6" x14ac:dyDescent="0.2">
      <c r="A5418" s="136" t="s">
        <v>13854</v>
      </c>
      <c r="B5418" s="147">
        <v>37134</v>
      </c>
      <c r="C5418" s="138" t="s">
        <v>13977</v>
      </c>
      <c r="D5418" s="138" t="s">
        <v>13977</v>
      </c>
      <c r="E5418" s="137" t="s">
        <v>8366</v>
      </c>
      <c r="F5418" s="139"/>
      <c r="G5418" s="136">
        <v>13284091</v>
      </c>
      <c r="H5418" s="136">
        <v>3</v>
      </c>
      <c r="J5418" s="136" t="s">
        <v>8367</v>
      </c>
    </row>
    <row r="5419" spans="1:10" s="136" customFormat="1" ht="13.6" x14ac:dyDescent="0.2">
      <c r="A5419" s="136" t="s">
        <v>13854</v>
      </c>
      <c r="B5419" s="147">
        <v>37135</v>
      </c>
      <c r="C5419" s="138" t="s">
        <v>13978</v>
      </c>
      <c r="D5419" s="138" t="s">
        <v>13978</v>
      </c>
      <c r="E5419" s="137" t="s">
        <v>8366</v>
      </c>
      <c r="F5419" s="139"/>
      <c r="G5419" s="136">
        <v>77041327</v>
      </c>
      <c r="H5419" s="136">
        <v>3</v>
      </c>
      <c r="J5419" s="136" t="s">
        <v>8367</v>
      </c>
    </row>
    <row r="5420" spans="1:10" s="136" customFormat="1" ht="13.6" x14ac:dyDescent="0.2">
      <c r="A5420" s="136" t="s">
        <v>13854</v>
      </c>
      <c r="B5420" s="147">
        <v>37136</v>
      </c>
      <c r="C5420" s="138" t="s">
        <v>13979</v>
      </c>
      <c r="D5420" s="138" t="s">
        <v>13979</v>
      </c>
      <c r="E5420" s="137" t="s">
        <v>8366</v>
      </c>
      <c r="F5420" s="139"/>
      <c r="G5420" s="136">
        <v>101606119.99999999</v>
      </c>
      <c r="H5420" s="136">
        <v>3</v>
      </c>
      <c r="J5420" s="136" t="s">
        <v>8367</v>
      </c>
    </row>
    <row r="5421" spans="1:10" s="136" customFormat="1" ht="13.6" x14ac:dyDescent="0.2">
      <c r="A5421" s="136" t="s">
        <v>13854</v>
      </c>
      <c r="B5421" s="147">
        <v>37137</v>
      </c>
      <c r="C5421" s="138" t="s">
        <v>13980</v>
      </c>
      <c r="D5421" s="138" t="s">
        <v>13980</v>
      </c>
      <c r="E5421" s="137" t="s">
        <v>8366</v>
      </c>
      <c r="F5421" s="139"/>
      <c r="G5421" s="136">
        <v>50160212</v>
      </c>
      <c r="H5421" s="136">
        <v>3</v>
      </c>
      <c r="J5421" s="136" t="s">
        <v>8367</v>
      </c>
    </row>
    <row r="5422" spans="1:10" s="136" customFormat="1" ht="13.6" x14ac:dyDescent="0.2">
      <c r="A5422" s="136" t="s">
        <v>13854</v>
      </c>
      <c r="B5422" s="147">
        <v>37138</v>
      </c>
      <c r="C5422" s="138" t="s">
        <v>13981</v>
      </c>
      <c r="D5422" s="138" t="s">
        <v>13981</v>
      </c>
      <c r="E5422" s="137" t="s">
        <v>8366</v>
      </c>
      <c r="F5422" s="139"/>
      <c r="G5422" s="136">
        <v>27246987</v>
      </c>
      <c r="H5422" s="136">
        <v>3</v>
      </c>
      <c r="J5422" s="136" t="s">
        <v>8367</v>
      </c>
    </row>
    <row r="5423" spans="1:10" s="136" customFormat="1" ht="13.6" x14ac:dyDescent="0.2">
      <c r="A5423" s="136" t="s">
        <v>13854</v>
      </c>
      <c r="B5423" s="147">
        <v>37139</v>
      </c>
      <c r="C5423" s="138" t="s">
        <v>13982</v>
      </c>
      <c r="D5423" s="138" t="s">
        <v>13982</v>
      </c>
      <c r="E5423" s="137" t="s">
        <v>8366</v>
      </c>
      <c r="F5423" s="139"/>
      <c r="G5423" s="136">
        <v>14473897</v>
      </c>
      <c r="H5423" s="136">
        <v>3</v>
      </c>
      <c r="J5423" s="136" t="s">
        <v>8367</v>
      </c>
    </row>
    <row r="5424" spans="1:10" s="136" customFormat="1" ht="13.6" x14ac:dyDescent="0.2">
      <c r="A5424" s="136" t="s">
        <v>13854</v>
      </c>
      <c r="B5424" s="147">
        <v>37140</v>
      </c>
      <c r="C5424" s="138" t="s">
        <v>13983</v>
      </c>
      <c r="D5424" s="138" t="s">
        <v>13983</v>
      </c>
      <c r="E5424" s="137" t="s">
        <v>8366</v>
      </c>
      <c r="F5424" s="139"/>
      <c r="G5424" s="136">
        <v>57188234</v>
      </c>
      <c r="H5424" s="136">
        <v>3</v>
      </c>
      <c r="J5424" s="136" t="s">
        <v>8367</v>
      </c>
    </row>
    <row r="5425" spans="1:10" s="136" customFormat="1" ht="13.6" x14ac:dyDescent="0.2">
      <c r="A5425" s="136" t="s">
        <v>13854</v>
      </c>
      <c r="B5425" s="147">
        <v>37141</v>
      </c>
      <c r="C5425" s="138" t="s">
        <v>13984</v>
      </c>
      <c r="D5425" s="138" t="s">
        <v>13984</v>
      </c>
      <c r="E5425" s="137" t="s">
        <v>8366</v>
      </c>
      <c r="F5425" s="139"/>
      <c r="G5425" s="136">
        <v>27667163.999999996</v>
      </c>
      <c r="H5425" s="136">
        <v>3</v>
      </c>
      <c r="J5425" s="136" t="s">
        <v>8367</v>
      </c>
    </row>
    <row r="5426" spans="1:10" s="136" customFormat="1" ht="13.6" x14ac:dyDescent="0.2">
      <c r="A5426" s="136" t="s">
        <v>13854</v>
      </c>
      <c r="B5426" s="147">
        <v>37142</v>
      </c>
      <c r="C5426" s="138" t="s">
        <v>13985</v>
      </c>
      <c r="D5426" s="138" t="s">
        <v>13985</v>
      </c>
      <c r="E5426" s="137" t="s">
        <v>8366</v>
      </c>
      <c r="F5426" s="139"/>
      <c r="G5426" s="136">
        <v>44141292</v>
      </c>
      <c r="H5426" s="136">
        <v>3</v>
      </c>
      <c r="J5426" s="136" t="s">
        <v>8367</v>
      </c>
    </row>
    <row r="5427" spans="1:10" s="136" customFormat="1" ht="13.6" x14ac:dyDescent="0.2">
      <c r="A5427" s="136" t="s">
        <v>13854</v>
      </c>
      <c r="B5427" s="147">
        <v>37143</v>
      </c>
      <c r="C5427" s="138" t="s">
        <v>13986</v>
      </c>
      <c r="D5427" s="138" t="s">
        <v>13986</v>
      </c>
      <c r="E5427" s="137" t="s">
        <v>8366</v>
      </c>
      <c r="F5427" s="139"/>
      <c r="G5427" s="136">
        <v>31632674</v>
      </c>
      <c r="H5427" s="136">
        <v>3</v>
      </c>
      <c r="J5427" s="136" t="s">
        <v>8367</v>
      </c>
    </row>
    <row r="5428" spans="1:10" s="136" customFormat="1" ht="13.6" x14ac:dyDescent="0.2">
      <c r="A5428" s="136" t="s">
        <v>13854</v>
      </c>
      <c r="B5428" s="147">
        <v>37144</v>
      </c>
      <c r="C5428" s="138" t="s">
        <v>13987</v>
      </c>
      <c r="D5428" s="138" t="s">
        <v>13987</v>
      </c>
      <c r="E5428" s="137" t="s">
        <v>8366</v>
      </c>
      <c r="F5428" s="139"/>
      <c r="G5428" s="136">
        <v>22849636.999999996</v>
      </c>
      <c r="H5428" s="136">
        <v>3</v>
      </c>
      <c r="J5428" s="136" t="s">
        <v>8367</v>
      </c>
    </row>
    <row r="5429" spans="1:10" s="136" customFormat="1" ht="13.6" x14ac:dyDescent="0.2">
      <c r="A5429" s="136" t="s">
        <v>13854</v>
      </c>
      <c r="B5429" s="147">
        <v>37145</v>
      </c>
      <c r="C5429" s="138" t="s">
        <v>13988</v>
      </c>
      <c r="D5429" s="138" t="s">
        <v>13988</v>
      </c>
      <c r="E5429" s="137" t="s">
        <v>8366</v>
      </c>
      <c r="F5429" s="139"/>
      <c r="G5429" s="136">
        <v>47141417</v>
      </c>
      <c r="H5429" s="136">
        <v>3</v>
      </c>
      <c r="J5429" s="136" t="s">
        <v>8367</v>
      </c>
    </row>
    <row r="5430" spans="1:10" s="136" customFormat="1" ht="13.6" x14ac:dyDescent="0.2">
      <c r="A5430" s="136" t="s">
        <v>13854</v>
      </c>
      <c r="B5430" s="147">
        <v>37146</v>
      </c>
      <c r="C5430" s="138" t="s">
        <v>13989</v>
      </c>
      <c r="D5430" s="138" t="s">
        <v>13989</v>
      </c>
      <c r="E5430" s="137" t="s">
        <v>8366</v>
      </c>
      <c r="F5430" s="139"/>
      <c r="G5430" s="136">
        <v>30819814</v>
      </c>
      <c r="H5430" s="136">
        <v>3</v>
      </c>
      <c r="J5430" s="136" t="s">
        <v>8367</v>
      </c>
    </row>
    <row r="5431" spans="1:10" s="136" customFormat="1" ht="13.6" x14ac:dyDescent="0.2">
      <c r="A5431" s="136" t="s">
        <v>13854</v>
      </c>
      <c r="B5431" s="147">
        <v>37147</v>
      </c>
      <c r="C5431" s="138" t="s">
        <v>13990</v>
      </c>
      <c r="D5431" s="138" t="s">
        <v>13990</v>
      </c>
      <c r="E5431" s="137" t="s">
        <v>8366</v>
      </c>
      <c r="F5431" s="139"/>
      <c r="G5431" s="136">
        <v>12509197.999999998</v>
      </c>
      <c r="H5431" s="136">
        <v>3</v>
      </c>
      <c r="J5431" s="136" t="s">
        <v>8367</v>
      </c>
    </row>
    <row r="5432" spans="1:10" s="136" customFormat="1" ht="13.6" x14ac:dyDescent="0.2">
      <c r="A5432" s="136" t="s">
        <v>13854</v>
      </c>
      <c r="B5432" s="147">
        <v>37148</v>
      </c>
      <c r="C5432" s="138" t="s">
        <v>13991</v>
      </c>
      <c r="D5432" s="138" t="s">
        <v>13991</v>
      </c>
      <c r="E5432" s="137" t="s">
        <v>8366</v>
      </c>
      <c r="F5432" s="139"/>
      <c r="G5432" s="136">
        <v>47588153</v>
      </c>
      <c r="H5432" s="136">
        <v>3</v>
      </c>
      <c r="J5432" s="136" t="s">
        <v>8367</v>
      </c>
    </row>
    <row r="5433" spans="1:10" s="136" customFormat="1" ht="13.6" x14ac:dyDescent="0.2">
      <c r="A5433" s="136" t="s">
        <v>13854</v>
      </c>
      <c r="B5433" s="147">
        <v>37149</v>
      </c>
      <c r="C5433" s="138" t="s">
        <v>13992</v>
      </c>
      <c r="D5433" s="138" t="s">
        <v>13992</v>
      </c>
      <c r="E5433" s="137" t="s">
        <v>8366</v>
      </c>
      <c r="F5433" s="139"/>
      <c r="G5433" s="136">
        <v>84245233</v>
      </c>
      <c r="H5433" s="136">
        <v>3</v>
      </c>
      <c r="J5433" s="136" t="s">
        <v>8367</v>
      </c>
    </row>
    <row r="5434" spans="1:10" s="136" customFormat="1" ht="13.6" x14ac:dyDescent="0.2">
      <c r="A5434" s="136" t="s">
        <v>13854</v>
      </c>
      <c r="B5434" s="147">
        <v>37150</v>
      </c>
      <c r="C5434" s="138" t="s">
        <v>13993</v>
      </c>
      <c r="D5434" s="138" t="s">
        <v>13993</v>
      </c>
      <c r="E5434" s="137" t="s">
        <v>8366</v>
      </c>
      <c r="F5434" s="139"/>
      <c r="G5434" s="136">
        <v>43332639</v>
      </c>
      <c r="H5434" s="136">
        <v>3</v>
      </c>
      <c r="J5434" s="136" t="s">
        <v>8367</v>
      </c>
    </row>
    <row r="5435" spans="1:10" s="136" customFormat="1" ht="13.6" x14ac:dyDescent="0.2">
      <c r="A5435" s="136" t="s">
        <v>13854</v>
      </c>
      <c r="B5435" s="147">
        <v>37151</v>
      </c>
      <c r="C5435" s="138" t="s">
        <v>13994</v>
      </c>
      <c r="D5435" s="138" t="s">
        <v>13994</v>
      </c>
      <c r="E5435" s="137" t="s">
        <v>8366</v>
      </c>
      <c r="F5435" s="139"/>
      <c r="G5435" s="136">
        <v>11786619</v>
      </c>
      <c r="H5435" s="136">
        <v>3</v>
      </c>
      <c r="J5435" s="136" t="s">
        <v>8367</v>
      </c>
    </row>
    <row r="5436" spans="1:10" s="136" customFormat="1" ht="13.6" x14ac:dyDescent="0.2">
      <c r="A5436" s="136" t="s">
        <v>13854</v>
      </c>
      <c r="B5436" s="147">
        <v>37152</v>
      </c>
      <c r="C5436" s="138" t="s">
        <v>13995</v>
      </c>
      <c r="D5436" s="138" t="s">
        <v>13995</v>
      </c>
      <c r="E5436" s="137" t="s">
        <v>8366</v>
      </c>
      <c r="F5436" s="139"/>
      <c r="G5436" s="136">
        <v>20696297</v>
      </c>
      <c r="H5436" s="136">
        <v>3</v>
      </c>
      <c r="J5436" s="136" t="s">
        <v>8367</v>
      </c>
    </row>
    <row r="5437" spans="1:10" s="136" customFormat="1" ht="13.6" x14ac:dyDescent="0.2">
      <c r="A5437" s="136" t="s">
        <v>13854</v>
      </c>
      <c r="B5437" s="147">
        <v>37154</v>
      </c>
      <c r="C5437" s="138" t="s">
        <v>13996</v>
      </c>
      <c r="D5437" s="138" t="s">
        <v>13996</v>
      </c>
      <c r="E5437" s="137" t="s">
        <v>8366</v>
      </c>
      <c r="F5437" s="139"/>
      <c r="G5437" s="136">
        <v>31476540</v>
      </c>
      <c r="H5437" s="136">
        <v>3</v>
      </c>
      <c r="J5437" s="136" t="s">
        <v>8367</v>
      </c>
    </row>
    <row r="5438" spans="1:10" s="136" customFormat="1" ht="13.6" x14ac:dyDescent="0.2">
      <c r="A5438" s="136" t="s">
        <v>13854</v>
      </c>
      <c r="B5438" s="147">
        <v>37155</v>
      </c>
      <c r="C5438" s="138" t="s">
        <v>13997</v>
      </c>
      <c r="D5438" s="138" t="s">
        <v>13997</v>
      </c>
      <c r="E5438" s="137" t="s">
        <v>8366</v>
      </c>
      <c r="F5438" s="139"/>
      <c r="G5438" s="136">
        <v>13464962</v>
      </c>
      <c r="H5438" s="136">
        <v>3</v>
      </c>
      <c r="J5438" s="136" t="s">
        <v>8367</v>
      </c>
    </row>
    <row r="5439" spans="1:10" s="136" customFormat="1" ht="13.6" x14ac:dyDescent="0.2">
      <c r="A5439" s="136" t="s">
        <v>13854</v>
      </c>
      <c r="B5439" s="147">
        <v>37156</v>
      </c>
      <c r="C5439" s="138" t="s">
        <v>13998</v>
      </c>
      <c r="D5439" s="138" t="s">
        <v>13998</v>
      </c>
      <c r="E5439" s="137" t="s">
        <v>8366</v>
      </c>
      <c r="F5439" s="139"/>
      <c r="G5439" s="136">
        <v>63231773</v>
      </c>
      <c r="H5439" s="136">
        <v>2</v>
      </c>
      <c r="J5439" s="136" t="s">
        <v>8367</v>
      </c>
    </row>
    <row r="5440" spans="1:10" s="136" customFormat="1" ht="13.6" x14ac:dyDescent="0.2">
      <c r="A5440" s="136" t="s">
        <v>13854</v>
      </c>
      <c r="B5440" s="147">
        <v>37157</v>
      </c>
      <c r="C5440" s="138" t="s">
        <v>13999</v>
      </c>
      <c r="D5440" s="138" t="s">
        <v>13999</v>
      </c>
      <c r="E5440" s="137" t="s">
        <v>8366</v>
      </c>
      <c r="F5440" s="139"/>
      <c r="G5440" s="136">
        <v>23414310.999999996</v>
      </c>
      <c r="H5440" s="136">
        <v>3</v>
      </c>
      <c r="J5440" s="136" t="s">
        <v>8367</v>
      </c>
    </row>
    <row r="5441" spans="1:10" s="136" customFormat="1" ht="13.6" x14ac:dyDescent="0.2">
      <c r="A5441" s="136" t="s">
        <v>13854</v>
      </c>
      <c r="B5441" s="147">
        <v>37158</v>
      </c>
      <c r="C5441" s="138" t="s">
        <v>14000</v>
      </c>
      <c r="D5441" s="138" t="s">
        <v>14000</v>
      </c>
      <c r="E5441" s="137" t="s">
        <v>8366</v>
      </c>
      <c r="F5441" s="139"/>
      <c r="G5441" s="136">
        <v>31516395.000000004</v>
      </c>
      <c r="H5441" s="136">
        <v>3</v>
      </c>
      <c r="J5441" s="136" t="s">
        <v>8367</v>
      </c>
    </row>
    <row r="5442" spans="1:10" s="136" customFormat="1" ht="13.6" x14ac:dyDescent="0.2">
      <c r="A5442" s="136" t="s">
        <v>13854</v>
      </c>
      <c r="B5442" s="147">
        <v>37159</v>
      </c>
      <c r="C5442" s="138" t="s">
        <v>14001</v>
      </c>
      <c r="D5442" s="138" t="s">
        <v>14001</v>
      </c>
      <c r="E5442" s="137" t="s">
        <v>8366</v>
      </c>
      <c r="F5442" s="139"/>
      <c r="G5442" s="136">
        <v>25686098</v>
      </c>
      <c r="H5442" s="136">
        <v>3</v>
      </c>
      <c r="J5442" s="136" t="s">
        <v>8367</v>
      </c>
    </row>
    <row r="5443" spans="1:10" s="136" customFormat="1" ht="13.6" x14ac:dyDescent="0.2">
      <c r="A5443" s="136" t="s">
        <v>13854</v>
      </c>
      <c r="B5443" s="147">
        <v>37160</v>
      </c>
      <c r="C5443" s="138" t="s">
        <v>14002</v>
      </c>
      <c r="D5443" s="138" t="s">
        <v>14002</v>
      </c>
      <c r="E5443" s="137" t="s">
        <v>8366</v>
      </c>
      <c r="F5443" s="139"/>
      <c r="G5443" s="136">
        <v>92975223</v>
      </c>
      <c r="H5443" s="136">
        <v>3</v>
      </c>
      <c r="J5443" s="136" t="s">
        <v>8367</v>
      </c>
    </row>
    <row r="5444" spans="1:10" s="136" customFormat="1" ht="13.6" x14ac:dyDescent="0.2">
      <c r="A5444" s="136" t="s">
        <v>13854</v>
      </c>
      <c r="B5444" s="147">
        <v>37161</v>
      </c>
      <c r="C5444" s="138" t="s">
        <v>14003</v>
      </c>
      <c r="D5444" s="138" t="s">
        <v>14003</v>
      </c>
      <c r="E5444" s="137" t="s">
        <v>8366</v>
      </c>
      <c r="F5444" s="139"/>
      <c r="G5444" s="136">
        <v>29977063</v>
      </c>
      <c r="H5444" s="136">
        <v>3</v>
      </c>
      <c r="J5444" s="136" t="s">
        <v>8367</v>
      </c>
    </row>
    <row r="5445" spans="1:10" s="136" customFormat="1" ht="13.6" x14ac:dyDescent="0.2">
      <c r="A5445" s="136" t="s">
        <v>13854</v>
      </c>
      <c r="B5445" s="147">
        <v>37162</v>
      </c>
      <c r="C5445" s="138" t="s">
        <v>14004</v>
      </c>
      <c r="D5445" s="138" t="s">
        <v>14004</v>
      </c>
      <c r="E5445" s="137" t="s">
        <v>8366</v>
      </c>
      <c r="F5445" s="139"/>
      <c r="G5445" s="136">
        <v>53368844</v>
      </c>
      <c r="H5445" s="136">
        <v>3</v>
      </c>
      <c r="J5445" s="136" t="s">
        <v>8367</v>
      </c>
    </row>
    <row r="5446" spans="1:10" s="136" customFormat="1" ht="13.6" x14ac:dyDescent="0.2">
      <c r="A5446" s="136" t="s">
        <v>13854</v>
      </c>
      <c r="B5446" s="147">
        <v>37163</v>
      </c>
      <c r="C5446" s="138" t="s">
        <v>14005</v>
      </c>
      <c r="D5446" s="138" t="s">
        <v>14005</v>
      </c>
      <c r="E5446" s="137" t="s">
        <v>8366</v>
      </c>
      <c r="F5446" s="139"/>
      <c r="G5446" s="136">
        <v>8669463</v>
      </c>
      <c r="H5446" s="136">
        <v>3</v>
      </c>
      <c r="J5446" s="136" t="s">
        <v>8367</v>
      </c>
    </row>
    <row r="5447" spans="1:10" s="136" customFormat="1" ht="13.6" x14ac:dyDescent="0.2">
      <c r="A5447" s="136" t="s">
        <v>13854</v>
      </c>
      <c r="B5447" s="147">
        <v>37164</v>
      </c>
      <c r="C5447" s="138" t="s">
        <v>14006</v>
      </c>
      <c r="D5447" s="138" t="s">
        <v>14006</v>
      </c>
      <c r="E5447" s="137" t="s">
        <v>8366</v>
      </c>
      <c r="F5447" s="139"/>
      <c r="G5447" s="136">
        <v>14200490</v>
      </c>
      <c r="H5447" s="136">
        <v>3</v>
      </c>
      <c r="J5447" s="136" t="s">
        <v>8367</v>
      </c>
    </row>
    <row r="5448" spans="1:10" s="136" customFormat="1" ht="13.6" x14ac:dyDescent="0.2">
      <c r="A5448" s="136" t="s">
        <v>13854</v>
      </c>
      <c r="B5448" s="147">
        <v>37165</v>
      </c>
      <c r="C5448" s="138" t="s">
        <v>14007</v>
      </c>
      <c r="D5448" s="138" t="s">
        <v>14007</v>
      </c>
      <c r="E5448" s="137" t="s">
        <v>8366</v>
      </c>
      <c r="F5448" s="139"/>
      <c r="G5448" s="136">
        <v>12925200</v>
      </c>
      <c r="H5448" s="136">
        <v>3</v>
      </c>
      <c r="J5448" s="136" t="s">
        <v>8367</v>
      </c>
    </row>
    <row r="5449" spans="1:10" s="136" customFormat="1" ht="13.6" x14ac:dyDescent="0.2">
      <c r="A5449" s="136" t="s">
        <v>13854</v>
      </c>
      <c r="B5449" s="147">
        <v>37166</v>
      </c>
      <c r="C5449" s="138" t="s">
        <v>14008</v>
      </c>
      <c r="D5449" s="138" t="s">
        <v>14008</v>
      </c>
      <c r="E5449" s="137" t="s">
        <v>8366</v>
      </c>
      <c r="F5449" s="139"/>
      <c r="G5449" s="136">
        <v>27462700</v>
      </c>
      <c r="H5449" s="136">
        <v>3</v>
      </c>
      <c r="J5449" s="136" t="s">
        <v>8367</v>
      </c>
    </row>
    <row r="5450" spans="1:10" s="136" customFormat="1" ht="13.6" x14ac:dyDescent="0.2">
      <c r="A5450" s="136" t="s">
        <v>13854</v>
      </c>
      <c r="B5450" s="147">
        <v>37167</v>
      </c>
      <c r="C5450" s="138" t="s">
        <v>14009</v>
      </c>
      <c r="D5450" s="138" t="s">
        <v>14009</v>
      </c>
      <c r="E5450" s="137" t="s">
        <v>8366</v>
      </c>
      <c r="F5450" s="139"/>
      <c r="G5450" s="136">
        <v>21743886.000000004</v>
      </c>
      <c r="H5450" s="136">
        <v>3</v>
      </c>
      <c r="J5450" s="136" t="s">
        <v>8367</v>
      </c>
    </row>
    <row r="5451" spans="1:10" s="136" customFormat="1" ht="13.6" x14ac:dyDescent="0.2">
      <c r="A5451" s="136" t="s">
        <v>13854</v>
      </c>
      <c r="B5451" s="147">
        <v>37168</v>
      </c>
      <c r="C5451" s="138" t="s">
        <v>14010</v>
      </c>
      <c r="D5451" s="138" t="s">
        <v>14010</v>
      </c>
      <c r="E5451" s="137" t="s">
        <v>8366</v>
      </c>
      <c r="F5451" s="139"/>
      <c r="G5451" s="136">
        <v>42520351</v>
      </c>
      <c r="H5451" s="136">
        <v>3</v>
      </c>
      <c r="J5451" s="136" t="s">
        <v>8367</v>
      </c>
    </row>
    <row r="5452" spans="1:10" s="136" customFormat="1" ht="13.6" x14ac:dyDescent="0.2">
      <c r="A5452" s="136" t="s">
        <v>13854</v>
      </c>
      <c r="B5452" s="147">
        <v>37169</v>
      </c>
      <c r="C5452" s="138" t="s">
        <v>14011</v>
      </c>
      <c r="D5452" s="138" t="s">
        <v>14011</v>
      </c>
      <c r="E5452" s="137" t="s">
        <v>8366</v>
      </c>
      <c r="F5452" s="139"/>
      <c r="G5452" s="136">
        <v>49633867</v>
      </c>
      <c r="H5452" s="136">
        <v>3</v>
      </c>
      <c r="J5452" s="136" t="s">
        <v>8367</v>
      </c>
    </row>
    <row r="5453" spans="1:10" s="136" customFormat="1" ht="13.6" x14ac:dyDescent="0.2">
      <c r="A5453" s="136" t="s">
        <v>13854</v>
      </c>
      <c r="B5453" s="147">
        <v>37170</v>
      </c>
      <c r="C5453" s="138" t="s">
        <v>14012</v>
      </c>
      <c r="D5453" s="138" t="s">
        <v>14012</v>
      </c>
      <c r="E5453" s="137" t="s">
        <v>8366</v>
      </c>
      <c r="F5453" s="139"/>
      <c r="G5453" s="136">
        <v>141218011</v>
      </c>
      <c r="H5453" s="136">
        <v>3</v>
      </c>
      <c r="J5453" s="136" t="s">
        <v>8367</v>
      </c>
    </row>
    <row r="5454" spans="1:10" s="136" customFormat="1" ht="13.6" x14ac:dyDescent="0.2">
      <c r="A5454" s="136" t="s">
        <v>13854</v>
      </c>
      <c r="B5454" s="147">
        <v>37171</v>
      </c>
      <c r="C5454" s="138" t="s">
        <v>14013</v>
      </c>
      <c r="D5454" s="138" t="s">
        <v>14013</v>
      </c>
      <c r="E5454" s="137" t="s">
        <v>8366</v>
      </c>
      <c r="F5454" s="139"/>
      <c r="G5454" s="136">
        <v>16947928</v>
      </c>
      <c r="H5454" s="136">
        <v>3</v>
      </c>
      <c r="J5454" s="136" t="s">
        <v>8367</v>
      </c>
    </row>
    <row r="5455" spans="1:10" s="136" customFormat="1" ht="13.6" x14ac:dyDescent="0.2">
      <c r="A5455" s="136" t="s">
        <v>13854</v>
      </c>
      <c r="B5455" s="147">
        <v>37172</v>
      </c>
      <c r="C5455" s="138" t="s">
        <v>14014</v>
      </c>
      <c r="D5455" s="138" t="s">
        <v>14014</v>
      </c>
      <c r="E5455" s="137" t="s">
        <v>8366</v>
      </c>
      <c r="F5455" s="139"/>
      <c r="G5455" s="136">
        <v>27895061.999999996</v>
      </c>
      <c r="H5455" s="136">
        <v>3</v>
      </c>
      <c r="J5455" s="136" t="s">
        <v>8367</v>
      </c>
    </row>
    <row r="5456" spans="1:10" s="136" customFormat="1" ht="13.6" x14ac:dyDescent="0.2">
      <c r="A5456" s="136" t="s">
        <v>13854</v>
      </c>
      <c r="B5456" s="147">
        <v>37173</v>
      </c>
      <c r="C5456" s="138" t="s">
        <v>14015</v>
      </c>
      <c r="D5456" s="138" t="s">
        <v>14015</v>
      </c>
      <c r="E5456" s="137" t="s">
        <v>8366</v>
      </c>
      <c r="F5456" s="139"/>
      <c r="G5456" s="136">
        <v>69943107</v>
      </c>
      <c r="H5456" s="136">
        <v>3</v>
      </c>
      <c r="J5456" s="136" t="s">
        <v>8367</v>
      </c>
    </row>
    <row r="5457" spans="1:20" s="136" customFormat="1" ht="13.6" x14ac:dyDescent="0.2">
      <c r="A5457" s="136" t="s">
        <v>13854</v>
      </c>
      <c r="B5457" s="147">
        <v>37174</v>
      </c>
      <c r="C5457" s="138" t="s">
        <v>14016</v>
      </c>
      <c r="D5457" s="138" t="s">
        <v>14016</v>
      </c>
      <c r="E5457" s="137" t="s">
        <v>8366</v>
      </c>
      <c r="F5457" s="139"/>
      <c r="G5457" s="136">
        <v>32934780.999999996</v>
      </c>
      <c r="H5457" s="136">
        <v>3</v>
      </c>
      <c r="J5457" s="136" t="s">
        <v>8367</v>
      </c>
    </row>
    <row r="5458" spans="1:20" s="136" customFormat="1" ht="13.6" x14ac:dyDescent="0.2">
      <c r="A5458" s="136" t="s">
        <v>13854</v>
      </c>
      <c r="B5458" s="147">
        <v>37175</v>
      </c>
      <c r="C5458" s="138" t="s">
        <v>14017</v>
      </c>
      <c r="D5458" s="138" t="s">
        <v>14017</v>
      </c>
      <c r="E5458" s="137" t="s">
        <v>8366</v>
      </c>
      <c r="F5458" s="139"/>
      <c r="G5458" s="136">
        <v>18685335</v>
      </c>
      <c r="H5458" s="136">
        <v>3</v>
      </c>
      <c r="J5458" s="136" t="s">
        <v>8367</v>
      </c>
    </row>
    <row r="5459" spans="1:20" s="136" customFormat="1" ht="13.6" x14ac:dyDescent="0.2">
      <c r="A5459" s="136" t="s">
        <v>13854</v>
      </c>
      <c r="B5459" s="147">
        <v>37176</v>
      </c>
      <c r="C5459" s="138" t="s">
        <v>14018</v>
      </c>
      <c r="D5459" s="138" t="s">
        <v>14018</v>
      </c>
      <c r="E5459" s="137" t="s">
        <v>8366</v>
      </c>
      <c r="F5459" s="139"/>
      <c r="G5459" s="136">
        <v>1606107</v>
      </c>
      <c r="H5459" s="136">
        <v>3</v>
      </c>
      <c r="J5459" s="136" t="s">
        <v>8367</v>
      </c>
    </row>
    <row r="5460" spans="1:20" s="136" customFormat="1" ht="13.6" x14ac:dyDescent="0.2">
      <c r="A5460" s="136" t="s">
        <v>13854</v>
      </c>
      <c r="B5460" s="147">
        <v>37177</v>
      </c>
      <c r="C5460" s="138" t="s">
        <v>14019</v>
      </c>
      <c r="D5460" s="138" t="s">
        <v>14019</v>
      </c>
      <c r="E5460" s="137" t="s">
        <v>8366</v>
      </c>
      <c r="F5460" s="139"/>
      <c r="G5460" s="136">
        <v>46265858</v>
      </c>
      <c r="H5460" s="136">
        <v>3</v>
      </c>
      <c r="J5460" s="136" t="s">
        <v>8367</v>
      </c>
    </row>
    <row r="5461" spans="1:20" s="136" customFormat="1" ht="13.6" x14ac:dyDescent="0.2">
      <c r="A5461" s="136" t="s">
        <v>13854</v>
      </c>
      <c r="B5461" s="147">
        <v>37178</v>
      </c>
      <c r="C5461" s="138" t="s">
        <v>14020</v>
      </c>
      <c r="D5461" s="138" t="s">
        <v>14020</v>
      </c>
      <c r="E5461" s="137" t="s">
        <v>8366</v>
      </c>
      <c r="F5461" s="139"/>
      <c r="G5461" s="136">
        <v>10296186</v>
      </c>
      <c r="H5461" s="136">
        <v>3</v>
      </c>
      <c r="J5461" s="136" t="s">
        <v>8367</v>
      </c>
    </row>
    <row r="5462" spans="1:20" s="136" customFormat="1" ht="13.6" x14ac:dyDescent="0.2">
      <c r="A5462" s="136" t="s">
        <v>13854</v>
      </c>
      <c r="B5462" s="147">
        <v>37179</v>
      </c>
      <c r="C5462" s="138" t="s">
        <v>14021</v>
      </c>
      <c r="D5462" s="138" t="s">
        <v>14021</v>
      </c>
      <c r="E5462" s="137" t="s">
        <v>8366</v>
      </c>
      <c r="F5462" s="139"/>
      <c r="G5462" s="136">
        <v>23470369.999999996</v>
      </c>
      <c r="H5462" s="136">
        <v>3</v>
      </c>
      <c r="J5462" s="136" t="s">
        <v>8367</v>
      </c>
    </row>
    <row r="5463" spans="1:20" s="136" customFormat="1" ht="13.6" x14ac:dyDescent="0.2">
      <c r="A5463" s="136" t="s">
        <v>13854</v>
      </c>
      <c r="B5463" s="147">
        <v>37180</v>
      </c>
      <c r="C5463" s="138" t="s">
        <v>14022</v>
      </c>
      <c r="D5463" s="138" t="s">
        <v>14022</v>
      </c>
      <c r="E5463" s="137" t="s">
        <v>8366</v>
      </c>
      <c r="F5463" s="139"/>
      <c r="G5463" s="136">
        <v>36708559</v>
      </c>
      <c r="H5463" s="136">
        <v>3</v>
      </c>
      <c r="J5463" s="136" t="s">
        <v>8367</v>
      </c>
    </row>
    <row r="5464" spans="1:20" s="136" customFormat="1" ht="13.6" x14ac:dyDescent="0.2">
      <c r="A5464" s="136" t="s">
        <v>13854</v>
      </c>
      <c r="B5464" s="147">
        <v>37181</v>
      </c>
      <c r="C5464" s="138" t="s">
        <v>14023</v>
      </c>
      <c r="D5464" s="138" t="s">
        <v>14023</v>
      </c>
      <c r="E5464" s="137" t="s">
        <v>8366</v>
      </c>
      <c r="F5464" s="139"/>
      <c r="G5464" s="136">
        <v>47364093.999999993</v>
      </c>
      <c r="H5464" s="136">
        <v>3</v>
      </c>
      <c r="J5464" s="136" t="s">
        <v>8367</v>
      </c>
    </row>
    <row r="5465" spans="1:20" s="136" customFormat="1" ht="13.6" x14ac:dyDescent="0.2">
      <c r="A5465" s="136" t="s">
        <v>13854</v>
      </c>
      <c r="B5465" s="147">
        <v>37182</v>
      </c>
      <c r="C5465" s="138" t="s">
        <v>14024</v>
      </c>
      <c r="D5465" s="138" t="s">
        <v>14024</v>
      </c>
      <c r="E5465" s="137" t="s">
        <v>8366</v>
      </c>
      <c r="F5465" s="139"/>
      <c r="G5465" s="136">
        <v>24039688</v>
      </c>
      <c r="H5465" s="136">
        <v>3</v>
      </c>
      <c r="J5465" s="136" t="s">
        <v>8367</v>
      </c>
    </row>
    <row r="5466" spans="1:20" s="136" customFormat="1" ht="13.6" x14ac:dyDescent="0.2">
      <c r="A5466" s="136" t="s">
        <v>13854</v>
      </c>
      <c r="B5466" s="147">
        <v>37183</v>
      </c>
      <c r="C5466" s="138" t="s">
        <v>14025</v>
      </c>
      <c r="D5466" s="138" t="s">
        <v>14025</v>
      </c>
      <c r="E5466" s="137" t="s">
        <v>8366</v>
      </c>
      <c r="F5466" s="139"/>
      <c r="G5466" s="136">
        <v>63237368</v>
      </c>
      <c r="H5466" s="136">
        <v>3</v>
      </c>
      <c r="J5466" s="136" t="s">
        <v>8367</v>
      </c>
    </row>
    <row r="5467" spans="1:20" s="136" customFormat="1" ht="13.6" x14ac:dyDescent="0.2">
      <c r="A5467" s="136" t="s">
        <v>13854</v>
      </c>
      <c r="B5467" s="147">
        <v>37184</v>
      </c>
      <c r="C5467" s="138" t="s">
        <v>14026</v>
      </c>
      <c r="D5467" s="138" t="s">
        <v>14026</v>
      </c>
      <c r="E5467" s="137" t="s">
        <v>8366</v>
      </c>
      <c r="F5467" s="139"/>
      <c r="G5467" s="136">
        <v>19759620</v>
      </c>
      <c r="H5467" s="136">
        <v>3</v>
      </c>
      <c r="J5467" s="136" t="s">
        <v>8367</v>
      </c>
    </row>
    <row r="5468" spans="1:20" s="136" customFormat="1" ht="13.6" x14ac:dyDescent="0.2">
      <c r="A5468" s="136" t="s">
        <v>13854</v>
      </c>
      <c r="B5468" s="147">
        <v>37185</v>
      </c>
      <c r="C5468" s="138" t="s">
        <v>14027</v>
      </c>
      <c r="D5468" s="138" t="s">
        <v>14027</v>
      </c>
      <c r="E5468" s="137" t="s">
        <v>8366</v>
      </c>
      <c r="F5468" s="139"/>
      <c r="G5468" s="136">
        <v>28754800</v>
      </c>
      <c r="H5468" s="136">
        <v>3</v>
      </c>
      <c r="J5468" s="136" t="s">
        <v>8367</v>
      </c>
      <c r="R5468" s="136" t="s">
        <v>13871</v>
      </c>
      <c r="S5468" s="136" t="s">
        <v>8367</v>
      </c>
      <c r="T5468" s="136" t="s">
        <v>13872</v>
      </c>
    </row>
    <row r="5469" spans="1:20" s="136" customFormat="1" ht="13.6" x14ac:dyDescent="0.2">
      <c r="A5469" s="136" t="s">
        <v>13854</v>
      </c>
      <c r="B5469" s="147">
        <v>37186</v>
      </c>
      <c r="C5469" s="138" t="s">
        <v>14028</v>
      </c>
      <c r="D5469" s="138" t="s">
        <v>14028</v>
      </c>
      <c r="E5469" s="137" t="s">
        <v>8366</v>
      </c>
      <c r="F5469" s="139"/>
      <c r="G5469" s="136">
        <v>38649535</v>
      </c>
      <c r="H5469" s="136">
        <v>3</v>
      </c>
      <c r="J5469" s="136" t="s">
        <v>8367</v>
      </c>
    </row>
    <row r="5470" spans="1:20" s="136" customFormat="1" ht="13.6" x14ac:dyDescent="0.2">
      <c r="A5470" s="136" t="s">
        <v>13854</v>
      </c>
      <c r="B5470" s="147">
        <v>37187</v>
      </c>
      <c r="C5470" s="138" t="s">
        <v>14029</v>
      </c>
      <c r="D5470" s="138" t="s">
        <v>14029</v>
      </c>
      <c r="E5470" s="137" t="s">
        <v>8366</v>
      </c>
      <c r="F5470" s="139"/>
      <c r="G5470" s="136">
        <v>69292579</v>
      </c>
      <c r="H5470" s="136">
        <v>3</v>
      </c>
      <c r="J5470" s="136" t="s">
        <v>8367</v>
      </c>
    </row>
    <row r="5471" spans="1:20" s="136" customFormat="1" ht="13.6" x14ac:dyDescent="0.2">
      <c r="A5471" s="136" t="s">
        <v>13854</v>
      </c>
      <c r="B5471" s="147">
        <v>37188</v>
      </c>
      <c r="C5471" s="138" t="s">
        <v>14030</v>
      </c>
      <c r="D5471" s="138" t="s">
        <v>14030</v>
      </c>
      <c r="E5471" s="137" t="s">
        <v>8366</v>
      </c>
      <c r="F5471" s="139"/>
      <c r="G5471" s="136">
        <v>7024250</v>
      </c>
      <c r="H5471" s="136">
        <v>3</v>
      </c>
      <c r="J5471" s="136" t="s">
        <v>8367</v>
      </c>
    </row>
    <row r="5472" spans="1:20" s="136" customFormat="1" ht="13.6" x14ac:dyDescent="0.2">
      <c r="A5472" s="136" t="s">
        <v>13854</v>
      </c>
      <c r="B5472" s="147">
        <v>37189</v>
      </c>
      <c r="C5472" s="138" t="s">
        <v>14031</v>
      </c>
      <c r="D5472" s="138" t="s">
        <v>14031</v>
      </c>
      <c r="E5472" s="137" t="s">
        <v>8366</v>
      </c>
      <c r="F5472" s="139"/>
      <c r="G5472" s="136">
        <v>46527647</v>
      </c>
      <c r="H5472" s="136">
        <v>3</v>
      </c>
      <c r="J5472" s="136" t="s">
        <v>8367</v>
      </c>
    </row>
    <row r="5473" spans="1:20" s="136" customFormat="1" ht="13.6" x14ac:dyDescent="0.2">
      <c r="A5473" s="136" t="s">
        <v>13854</v>
      </c>
      <c r="B5473" s="147">
        <v>37190</v>
      </c>
      <c r="C5473" s="138" t="s">
        <v>14032</v>
      </c>
      <c r="D5473" s="138" t="s">
        <v>14032</v>
      </c>
      <c r="E5473" s="137" t="s">
        <v>8366</v>
      </c>
      <c r="F5473" s="139"/>
      <c r="G5473" s="136">
        <v>34818599</v>
      </c>
      <c r="H5473" s="136">
        <v>3</v>
      </c>
      <c r="J5473" s="136" t="s">
        <v>8367</v>
      </c>
    </row>
    <row r="5474" spans="1:20" s="136" customFormat="1" ht="13.6" x14ac:dyDescent="0.2">
      <c r="A5474" s="136" t="s">
        <v>13854</v>
      </c>
      <c r="B5474" s="147">
        <v>37191</v>
      </c>
      <c r="C5474" s="138" t="s">
        <v>14033</v>
      </c>
      <c r="D5474" s="138" t="s">
        <v>14033</v>
      </c>
      <c r="E5474" s="137" t="s">
        <v>8366</v>
      </c>
      <c r="F5474" s="139"/>
      <c r="G5474" s="136">
        <v>22658372</v>
      </c>
      <c r="H5474" s="136">
        <v>3</v>
      </c>
      <c r="J5474" s="136" t="s">
        <v>8367</v>
      </c>
    </row>
    <row r="5475" spans="1:20" s="136" customFormat="1" ht="13.6" x14ac:dyDescent="0.2">
      <c r="A5475" s="136" t="s">
        <v>13854</v>
      </c>
      <c r="B5475" s="147">
        <v>37192</v>
      </c>
      <c r="C5475" s="138" t="s">
        <v>14034</v>
      </c>
      <c r="D5475" s="138" t="s">
        <v>14034</v>
      </c>
      <c r="E5475" s="137" t="s">
        <v>8366</v>
      </c>
      <c r="F5475" s="139"/>
      <c r="G5475" s="136">
        <v>24074194.000000004</v>
      </c>
      <c r="H5475" s="136">
        <v>3</v>
      </c>
      <c r="J5475" s="136" t="s">
        <v>8367</v>
      </c>
      <c r="R5475" s="136" t="s">
        <v>13871</v>
      </c>
      <c r="S5475" s="136" t="s">
        <v>8367</v>
      </c>
      <c r="T5475" s="136" t="s">
        <v>13872</v>
      </c>
    </row>
    <row r="5476" spans="1:20" s="136" customFormat="1" ht="13.6" x14ac:dyDescent="0.2">
      <c r="A5476" s="136" t="s">
        <v>13854</v>
      </c>
      <c r="B5476" s="147">
        <v>37193</v>
      </c>
      <c r="C5476" s="138" t="s">
        <v>14035</v>
      </c>
      <c r="D5476" s="138" t="s">
        <v>14035</v>
      </c>
      <c r="E5476" s="137" t="s">
        <v>8366</v>
      </c>
      <c r="F5476" s="139"/>
      <c r="G5476" s="136">
        <v>21072148.000000004</v>
      </c>
      <c r="H5476" s="136">
        <v>3</v>
      </c>
      <c r="J5476" s="136" t="s">
        <v>8367</v>
      </c>
    </row>
    <row r="5477" spans="1:20" s="136" customFormat="1" ht="13.6" x14ac:dyDescent="0.2">
      <c r="A5477" s="136" t="s">
        <v>13854</v>
      </c>
      <c r="B5477" s="147">
        <v>37194</v>
      </c>
      <c r="C5477" s="138" t="s">
        <v>14036</v>
      </c>
      <c r="D5477" s="138" t="s">
        <v>14036</v>
      </c>
      <c r="E5477" s="137" t="s">
        <v>8366</v>
      </c>
      <c r="F5477" s="139"/>
      <c r="G5477" s="136">
        <v>9050193</v>
      </c>
      <c r="H5477" s="136">
        <v>3</v>
      </c>
      <c r="J5477" s="136" t="s">
        <v>8367</v>
      </c>
    </row>
    <row r="5478" spans="1:20" s="136" customFormat="1" ht="13.6" x14ac:dyDescent="0.2">
      <c r="A5478" s="136" t="s">
        <v>13854</v>
      </c>
      <c r="B5478" s="147">
        <v>37195</v>
      </c>
      <c r="C5478" s="138" t="s">
        <v>14037</v>
      </c>
      <c r="D5478" s="138" t="s">
        <v>14037</v>
      </c>
      <c r="E5478" s="137" t="s">
        <v>8366</v>
      </c>
      <c r="F5478" s="139"/>
      <c r="G5478" s="136">
        <v>6787308</v>
      </c>
      <c r="H5478" s="136">
        <v>3</v>
      </c>
      <c r="J5478" s="136" t="s">
        <v>8367</v>
      </c>
    </row>
    <row r="5479" spans="1:20" s="136" customFormat="1" ht="13.6" x14ac:dyDescent="0.2">
      <c r="A5479" s="136" t="s">
        <v>13854</v>
      </c>
      <c r="B5479" s="147">
        <v>37196</v>
      </c>
      <c r="C5479" s="138" t="s">
        <v>14038</v>
      </c>
      <c r="D5479" s="138" t="s">
        <v>14038</v>
      </c>
      <c r="E5479" s="137" t="s">
        <v>8366</v>
      </c>
      <c r="F5479" s="139"/>
      <c r="G5479" s="136">
        <v>4361026</v>
      </c>
      <c r="H5479" s="136">
        <v>3</v>
      </c>
      <c r="J5479" s="136" t="s">
        <v>8367</v>
      </c>
    </row>
    <row r="5480" spans="1:20" s="136" customFormat="1" ht="13.6" x14ac:dyDescent="0.2">
      <c r="A5480" s="136" t="s">
        <v>13854</v>
      </c>
      <c r="B5480" s="147">
        <v>37197</v>
      </c>
      <c r="C5480" s="138" t="s">
        <v>14039</v>
      </c>
      <c r="D5480" s="138" t="s">
        <v>14039</v>
      </c>
      <c r="E5480" s="137" t="s">
        <v>8366</v>
      </c>
      <c r="F5480" s="139"/>
      <c r="G5480" s="136">
        <v>19099456</v>
      </c>
      <c r="H5480" s="136">
        <v>3</v>
      </c>
      <c r="J5480" s="136" t="s">
        <v>8367</v>
      </c>
    </row>
    <row r="5481" spans="1:20" s="136" customFormat="1" ht="13.6" x14ac:dyDescent="0.2">
      <c r="A5481" s="136" t="s">
        <v>13854</v>
      </c>
      <c r="B5481" s="147">
        <v>37198</v>
      </c>
      <c r="C5481" s="138" t="s">
        <v>14040</v>
      </c>
      <c r="D5481" s="138" t="s">
        <v>14040</v>
      </c>
      <c r="E5481" s="137" t="s">
        <v>8366</v>
      </c>
      <c r="F5481" s="139"/>
      <c r="G5481" s="136">
        <v>32836640.000000004</v>
      </c>
      <c r="H5481" s="136">
        <v>3</v>
      </c>
      <c r="J5481" s="136" t="s">
        <v>8367</v>
      </c>
    </row>
    <row r="5482" spans="1:20" s="136" customFormat="1" ht="13.6" x14ac:dyDescent="0.2">
      <c r="A5482" s="136" t="s">
        <v>13854</v>
      </c>
      <c r="B5482" s="147">
        <v>37199</v>
      </c>
      <c r="C5482" s="138" t="s">
        <v>14041</v>
      </c>
      <c r="D5482" s="138" t="s">
        <v>14041</v>
      </c>
      <c r="E5482" s="137" t="s">
        <v>8366</v>
      </c>
      <c r="F5482" s="139"/>
      <c r="G5482" s="136">
        <v>48111723</v>
      </c>
      <c r="H5482" s="136">
        <v>3</v>
      </c>
      <c r="J5482" s="136" t="s">
        <v>8367</v>
      </c>
    </row>
    <row r="5483" spans="1:20" s="136" customFormat="1" ht="13.6" x14ac:dyDescent="0.2">
      <c r="A5483" s="136" t="s">
        <v>13854</v>
      </c>
      <c r="B5483" s="147">
        <v>37200</v>
      </c>
      <c r="C5483" s="138" t="s">
        <v>14042</v>
      </c>
      <c r="D5483" s="138" t="s">
        <v>14042</v>
      </c>
      <c r="E5483" s="137" t="s">
        <v>8366</v>
      </c>
      <c r="F5483" s="139"/>
      <c r="G5483" s="136">
        <v>29108162.000000004</v>
      </c>
      <c r="H5483" s="136">
        <v>3</v>
      </c>
      <c r="J5483" s="136" t="s">
        <v>8367</v>
      </c>
    </row>
    <row r="5484" spans="1:20" s="136" customFormat="1" ht="13.6" x14ac:dyDescent="0.2">
      <c r="A5484" s="136" t="s">
        <v>13854</v>
      </c>
      <c r="B5484" s="147">
        <v>37201</v>
      </c>
      <c r="C5484" s="138" t="s">
        <v>14043</v>
      </c>
      <c r="D5484" s="138" t="s">
        <v>14043</v>
      </c>
      <c r="E5484" s="137" t="s">
        <v>8366</v>
      </c>
      <c r="F5484" s="139"/>
      <c r="G5484" s="136">
        <v>15296371.999999998</v>
      </c>
      <c r="H5484" s="136">
        <v>3</v>
      </c>
      <c r="J5484" s="136" t="s">
        <v>8367</v>
      </c>
    </row>
    <row r="5485" spans="1:20" s="136" customFormat="1" ht="13.6" x14ac:dyDescent="0.2">
      <c r="A5485" s="136" t="s">
        <v>13854</v>
      </c>
      <c r="B5485" s="147">
        <v>37202</v>
      </c>
      <c r="C5485" s="138" t="s">
        <v>14044</v>
      </c>
      <c r="D5485" s="138" t="s">
        <v>14044</v>
      </c>
      <c r="E5485" s="137" t="s">
        <v>8366</v>
      </c>
      <c r="F5485" s="139"/>
      <c r="G5485" s="136">
        <v>10967155</v>
      </c>
      <c r="H5485" s="136">
        <v>2</v>
      </c>
      <c r="J5485" s="136" t="s">
        <v>8367</v>
      </c>
      <c r="R5485" s="136" t="s">
        <v>13871</v>
      </c>
      <c r="S5485" s="136" t="s">
        <v>8367</v>
      </c>
      <c r="T5485" s="136" t="s">
        <v>13872</v>
      </c>
    </row>
    <row r="5486" spans="1:20" s="136" customFormat="1" ht="13.6" x14ac:dyDescent="0.2">
      <c r="A5486" s="136" t="s">
        <v>13854</v>
      </c>
      <c r="B5486" s="147">
        <v>37203</v>
      </c>
      <c r="C5486" s="138" t="s">
        <v>14045</v>
      </c>
      <c r="D5486" s="138" t="s">
        <v>14045</v>
      </c>
      <c r="E5486" s="137" t="s">
        <v>8366</v>
      </c>
      <c r="F5486" s="139"/>
      <c r="G5486" s="136">
        <v>35311209</v>
      </c>
      <c r="H5486" s="136">
        <v>3</v>
      </c>
      <c r="J5486" s="136" t="s">
        <v>8367</v>
      </c>
    </row>
    <row r="5487" spans="1:20" s="136" customFormat="1" ht="13.6" x14ac:dyDescent="0.2">
      <c r="A5487" s="136" t="s">
        <v>13854</v>
      </c>
      <c r="B5487" s="147">
        <v>37204</v>
      </c>
      <c r="C5487" s="138" t="s">
        <v>14046</v>
      </c>
      <c r="D5487" s="138" t="s">
        <v>14046</v>
      </c>
      <c r="E5487" s="137" t="s">
        <v>8366</v>
      </c>
      <c r="F5487" s="139"/>
      <c r="G5487" s="136">
        <v>51875760</v>
      </c>
      <c r="H5487" s="136">
        <v>3</v>
      </c>
      <c r="J5487" s="136" t="s">
        <v>8367</v>
      </c>
    </row>
    <row r="5488" spans="1:20" s="136" customFormat="1" ht="13.6" x14ac:dyDescent="0.2">
      <c r="A5488" s="136" t="s">
        <v>13854</v>
      </c>
      <c r="B5488" s="147">
        <v>37205</v>
      </c>
      <c r="C5488" s="138" t="s">
        <v>14047</v>
      </c>
      <c r="D5488" s="138" t="s">
        <v>14047</v>
      </c>
      <c r="E5488" s="137" t="s">
        <v>8366</v>
      </c>
      <c r="F5488" s="139"/>
      <c r="G5488" s="136">
        <v>22937054</v>
      </c>
      <c r="H5488" s="136">
        <v>3</v>
      </c>
      <c r="J5488" s="136" t="s">
        <v>8367</v>
      </c>
    </row>
    <row r="5489" spans="1:10" s="136" customFormat="1" ht="13.6" x14ac:dyDescent="0.2">
      <c r="A5489" s="136" t="s">
        <v>13854</v>
      </c>
      <c r="B5489" s="147">
        <v>37206</v>
      </c>
      <c r="C5489" s="138" t="s">
        <v>14048</v>
      </c>
      <c r="D5489" s="138" t="s">
        <v>14048</v>
      </c>
      <c r="E5489" s="137" t="s">
        <v>8366</v>
      </c>
      <c r="F5489" s="139"/>
      <c r="G5489" s="136">
        <v>8357789</v>
      </c>
      <c r="H5489" s="136">
        <v>3</v>
      </c>
      <c r="J5489" s="136" t="s">
        <v>8367</v>
      </c>
    </row>
    <row r="5490" spans="1:10" s="136" customFormat="1" ht="13.6" x14ac:dyDescent="0.2">
      <c r="A5490" s="136" t="s">
        <v>13854</v>
      </c>
      <c r="B5490" s="147">
        <v>37207</v>
      </c>
      <c r="C5490" s="138" t="s">
        <v>14049</v>
      </c>
      <c r="D5490" s="138" t="s">
        <v>14049</v>
      </c>
      <c r="E5490" s="137" t="s">
        <v>8366</v>
      </c>
      <c r="F5490" s="139"/>
      <c r="G5490" s="136">
        <v>12082859</v>
      </c>
      <c r="H5490" s="136">
        <v>3</v>
      </c>
      <c r="J5490" s="136" t="s">
        <v>8367</v>
      </c>
    </row>
    <row r="5491" spans="1:10" s="136" customFormat="1" ht="13.6" x14ac:dyDescent="0.2">
      <c r="A5491" s="136" t="s">
        <v>13854</v>
      </c>
      <c r="B5491" s="147">
        <v>37208</v>
      </c>
      <c r="C5491" s="138" t="s">
        <v>14050</v>
      </c>
      <c r="D5491" s="138" t="s">
        <v>14050</v>
      </c>
      <c r="E5491" s="137" t="s">
        <v>8366</v>
      </c>
      <c r="F5491" s="139"/>
      <c r="G5491" s="136">
        <v>27697960</v>
      </c>
      <c r="H5491" s="136">
        <v>3</v>
      </c>
      <c r="J5491" s="136" t="s">
        <v>8367</v>
      </c>
    </row>
    <row r="5492" spans="1:10" s="136" customFormat="1" ht="13.6" x14ac:dyDescent="0.2">
      <c r="A5492" s="136" t="s">
        <v>13854</v>
      </c>
      <c r="B5492" s="147">
        <v>37209</v>
      </c>
      <c r="C5492" s="138" t="s">
        <v>14051</v>
      </c>
      <c r="D5492" s="138" t="s">
        <v>14051</v>
      </c>
      <c r="E5492" s="137" t="s">
        <v>8366</v>
      </c>
      <c r="F5492" s="139"/>
      <c r="G5492" s="136">
        <v>44850220</v>
      </c>
      <c r="H5492" s="136">
        <v>3</v>
      </c>
      <c r="J5492" s="136" t="s">
        <v>8367</v>
      </c>
    </row>
    <row r="5493" spans="1:10" s="136" customFormat="1" ht="13.6" x14ac:dyDescent="0.2">
      <c r="A5493" s="136" t="s">
        <v>13854</v>
      </c>
      <c r="B5493" s="147">
        <v>37211</v>
      </c>
      <c r="C5493" s="138" t="s">
        <v>14052</v>
      </c>
      <c r="D5493" s="138" t="s">
        <v>14052</v>
      </c>
      <c r="E5493" s="137" t="s">
        <v>8366</v>
      </c>
      <c r="F5493" s="139"/>
      <c r="G5493" s="136">
        <v>74071375</v>
      </c>
      <c r="H5493" s="136">
        <v>3</v>
      </c>
      <c r="J5493" s="136" t="s">
        <v>8367</v>
      </c>
    </row>
    <row r="5494" spans="1:10" s="136" customFormat="1" ht="13.6" x14ac:dyDescent="0.2">
      <c r="A5494" s="136" t="s">
        <v>13854</v>
      </c>
      <c r="B5494" s="147">
        <v>37212</v>
      </c>
      <c r="C5494" s="138" t="s">
        <v>14053</v>
      </c>
      <c r="D5494" s="138" t="s">
        <v>14053</v>
      </c>
      <c r="E5494" s="137" t="s">
        <v>8366</v>
      </c>
      <c r="F5494" s="139"/>
      <c r="G5494" s="136">
        <v>8547842</v>
      </c>
      <c r="H5494" s="136">
        <v>3</v>
      </c>
      <c r="J5494" s="136" t="s">
        <v>8367</v>
      </c>
    </row>
    <row r="5495" spans="1:10" s="136" customFormat="1" ht="13.6" x14ac:dyDescent="0.2">
      <c r="A5495" s="136" t="s">
        <v>13854</v>
      </c>
      <c r="B5495" s="147">
        <v>37213</v>
      </c>
      <c r="C5495" s="138" t="s">
        <v>14054</v>
      </c>
      <c r="D5495" s="138" t="s">
        <v>14054</v>
      </c>
      <c r="E5495" s="137" t="s">
        <v>8366</v>
      </c>
      <c r="F5495" s="139"/>
      <c r="G5495" s="136">
        <v>11730141.000000002</v>
      </c>
      <c r="H5495" s="136">
        <v>3</v>
      </c>
      <c r="J5495" s="136" t="s">
        <v>8367</v>
      </c>
    </row>
    <row r="5496" spans="1:10" s="136" customFormat="1" ht="13.6" x14ac:dyDescent="0.2">
      <c r="A5496" s="136" t="s">
        <v>13854</v>
      </c>
      <c r="B5496" s="147">
        <v>37214</v>
      </c>
      <c r="C5496" s="138" t="s">
        <v>14055</v>
      </c>
      <c r="D5496" s="138" t="s">
        <v>14055</v>
      </c>
      <c r="E5496" s="137" t="s">
        <v>8366</v>
      </c>
      <c r="F5496" s="139"/>
      <c r="G5496" s="136">
        <v>16512067</v>
      </c>
      <c r="H5496" s="136">
        <v>3</v>
      </c>
      <c r="J5496" s="136" t="s">
        <v>8367</v>
      </c>
    </row>
    <row r="5497" spans="1:10" s="136" customFormat="1" ht="13.6" x14ac:dyDescent="0.2">
      <c r="A5497" s="136" t="s">
        <v>13854</v>
      </c>
      <c r="B5497" s="147">
        <v>37215</v>
      </c>
      <c r="C5497" s="138" t="s">
        <v>14056</v>
      </c>
      <c r="D5497" s="138" t="s">
        <v>14056</v>
      </c>
      <c r="E5497" s="137" t="s">
        <v>8366</v>
      </c>
      <c r="F5497" s="139"/>
      <c r="G5497" s="136">
        <v>44641746.999999993</v>
      </c>
      <c r="H5497" s="136">
        <v>3</v>
      </c>
      <c r="J5497" s="136" t="s">
        <v>8367</v>
      </c>
    </row>
    <row r="5498" spans="1:10" s="136" customFormat="1" ht="13.6" x14ac:dyDescent="0.2">
      <c r="A5498" s="136" t="s">
        <v>13854</v>
      </c>
      <c r="B5498" s="147">
        <v>37216</v>
      </c>
      <c r="C5498" s="138" t="s">
        <v>14057</v>
      </c>
      <c r="D5498" s="138" t="s">
        <v>14057</v>
      </c>
      <c r="E5498" s="137" t="s">
        <v>8366</v>
      </c>
      <c r="F5498" s="139"/>
      <c r="G5498" s="136">
        <v>17171373</v>
      </c>
      <c r="H5498" s="136">
        <v>3</v>
      </c>
      <c r="J5498" s="136" t="s">
        <v>8367</v>
      </c>
    </row>
    <row r="5499" spans="1:10" s="136" customFormat="1" ht="13.6" x14ac:dyDescent="0.2">
      <c r="A5499" s="136" t="s">
        <v>13854</v>
      </c>
      <c r="B5499" s="147">
        <v>37217</v>
      </c>
      <c r="C5499" s="138" t="s">
        <v>14058</v>
      </c>
      <c r="D5499" s="138" t="s">
        <v>14058</v>
      </c>
      <c r="E5499" s="137" t="s">
        <v>8366</v>
      </c>
      <c r="F5499" s="139"/>
      <c r="G5499" s="136">
        <v>11077125</v>
      </c>
      <c r="H5499" s="136">
        <v>3</v>
      </c>
      <c r="J5499" s="136" t="s">
        <v>8367</v>
      </c>
    </row>
    <row r="5500" spans="1:10" s="136" customFormat="1" ht="13.6" x14ac:dyDescent="0.2">
      <c r="A5500" s="136" t="s">
        <v>13854</v>
      </c>
      <c r="B5500" s="147">
        <v>37218</v>
      </c>
      <c r="C5500" s="138" t="s">
        <v>14059</v>
      </c>
      <c r="D5500" s="138" t="s">
        <v>14059</v>
      </c>
      <c r="E5500" s="137" t="s">
        <v>8366</v>
      </c>
      <c r="F5500" s="139"/>
      <c r="G5500" s="136">
        <v>17528954</v>
      </c>
      <c r="H5500" s="136">
        <v>3</v>
      </c>
      <c r="J5500" s="136" t="s">
        <v>8367</v>
      </c>
    </row>
    <row r="5501" spans="1:10" s="136" customFormat="1" ht="13.6" x14ac:dyDescent="0.2">
      <c r="A5501" s="136" t="s">
        <v>13854</v>
      </c>
      <c r="B5501" s="147">
        <v>37219</v>
      </c>
      <c r="C5501" s="138" t="s">
        <v>14060</v>
      </c>
      <c r="D5501" s="138" t="s">
        <v>14060</v>
      </c>
      <c r="E5501" s="137" t="s">
        <v>8366</v>
      </c>
      <c r="F5501" s="139"/>
      <c r="G5501" s="136">
        <v>13116519</v>
      </c>
      <c r="H5501" s="136">
        <v>3</v>
      </c>
      <c r="J5501" s="136" t="s">
        <v>8367</v>
      </c>
    </row>
    <row r="5502" spans="1:10" s="136" customFormat="1" ht="13.6" x14ac:dyDescent="0.2">
      <c r="A5502" s="136" t="s">
        <v>13854</v>
      </c>
      <c r="B5502" s="147">
        <v>37221</v>
      </c>
      <c r="C5502" s="138" t="s">
        <v>14061</v>
      </c>
      <c r="D5502" s="138" t="s">
        <v>14061</v>
      </c>
      <c r="E5502" s="137" t="s">
        <v>8366</v>
      </c>
      <c r="F5502" s="139"/>
      <c r="G5502" s="136">
        <v>59960370.999999993</v>
      </c>
      <c r="H5502" s="136">
        <v>3</v>
      </c>
      <c r="J5502" s="136" t="s">
        <v>8367</v>
      </c>
    </row>
    <row r="5503" spans="1:10" s="136" customFormat="1" ht="13.6" x14ac:dyDescent="0.2">
      <c r="A5503" s="136" t="s">
        <v>13854</v>
      </c>
      <c r="B5503" s="147">
        <v>37222</v>
      </c>
      <c r="C5503" s="138" t="s">
        <v>14062</v>
      </c>
      <c r="D5503" s="138" t="s">
        <v>14062</v>
      </c>
      <c r="E5503" s="137" t="s">
        <v>8366</v>
      </c>
      <c r="F5503" s="139"/>
      <c r="G5503" s="136">
        <v>11784846</v>
      </c>
      <c r="H5503" s="136">
        <v>3</v>
      </c>
      <c r="J5503" s="136" t="s">
        <v>8367</v>
      </c>
    </row>
    <row r="5504" spans="1:10" s="136" customFormat="1" ht="13.6" x14ac:dyDescent="0.2">
      <c r="A5504" s="136" t="s">
        <v>13854</v>
      </c>
      <c r="B5504" s="147">
        <v>37223</v>
      </c>
      <c r="C5504" s="138" t="s">
        <v>14063</v>
      </c>
      <c r="D5504" s="138" t="s">
        <v>14063</v>
      </c>
      <c r="E5504" s="137" t="s">
        <v>8366</v>
      </c>
      <c r="F5504" s="139"/>
      <c r="G5504" s="136">
        <v>90541110.000000015</v>
      </c>
      <c r="H5504" s="136">
        <v>3</v>
      </c>
      <c r="J5504" s="136" t="s">
        <v>8367</v>
      </c>
    </row>
    <row r="5505" spans="1:20" s="136" customFormat="1" ht="13.6" x14ac:dyDescent="0.2">
      <c r="A5505" s="136" t="s">
        <v>13854</v>
      </c>
      <c r="B5505" s="147">
        <v>37224</v>
      </c>
      <c r="C5505" s="138" t="s">
        <v>14064</v>
      </c>
      <c r="D5505" s="138" t="s">
        <v>14064</v>
      </c>
      <c r="E5505" s="137" t="s">
        <v>8366</v>
      </c>
      <c r="F5505" s="139"/>
      <c r="G5505" s="136">
        <v>30579773</v>
      </c>
      <c r="H5505" s="136">
        <v>3</v>
      </c>
      <c r="J5505" s="136" t="s">
        <v>8367</v>
      </c>
    </row>
    <row r="5506" spans="1:20" s="136" customFormat="1" ht="13.6" x14ac:dyDescent="0.2">
      <c r="A5506" s="136" t="s">
        <v>13854</v>
      </c>
      <c r="B5506" s="147">
        <v>37225</v>
      </c>
      <c r="C5506" s="138" t="s">
        <v>14065</v>
      </c>
      <c r="D5506" s="138" t="s">
        <v>14065</v>
      </c>
      <c r="E5506" s="137" t="s">
        <v>8366</v>
      </c>
      <c r="F5506" s="139"/>
      <c r="G5506" s="136">
        <v>9622448</v>
      </c>
      <c r="H5506" s="136">
        <v>3</v>
      </c>
      <c r="J5506" s="136" t="s">
        <v>8367</v>
      </c>
    </row>
    <row r="5507" spans="1:20" s="136" customFormat="1" ht="13.6" x14ac:dyDescent="0.2">
      <c r="A5507" s="136" t="s">
        <v>13854</v>
      </c>
      <c r="B5507" s="147">
        <v>37226</v>
      </c>
      <c r="C5507" s="138" t="s">
        <v>14066</v>
      </c>
      <c r="D5507" s="138" t="s">
        <v>14066</v>
      </c>
      <c r="E5507" s="137" t="s">
        <v>8366</v>
      </c>
      <c r="F5507" s="139"/>
      <c r="G5507" s="136">
        <v>27731921.000000004</v>
      </c>
      <c r="H5507" s="136">
        <v>3</v>
      </c>
      <c r="J5507" s="136" t="s">
        <v>8367</v>
      </c>
    </row>
    <row r="5508" spans="1:20" s="136" customFormat="1" ht="13.6" x14ac:dyDescent="0.2">
      <c r="A5508" s="136" t="s">
        <v>13854</v>
      </c>
      <c r="B5508" s="147">
        <v>37228</v>
      </c>
      <c r="C5508" s="138" t="s">
        <v>14067</v>
      </c>
      <c r="D5508" s="138" t="s">
        <v>14067</v>
      </c>
      <c r="E5508" s="137" t="s">
        <v>8366</v>
      </c>
      <c r="F5508" s="139"/>
      <c r="G5508" s="136">
        <v>36482025</v>
      </c>
      <c r="H5508" s="136">
        <v>3</v>
      </c>
      <c r="J5508" s="136" t="s">
        <v>8367</v>
      </c>
    </row>
    <row r="5509" spans="1:20" s="136" customFormat="1" ht="13.6" x14ac:dyDescent="0.2">
      <c r="A5509" s="136" t="s">
        <v>13854</v>
      </c>
      <c r="B5509" s="147">
        <v>37229</v>
      </c>
      <c r="C5509" s="138" t="s">
        <v>14068</v>
      </c>
      <c r="D5509" s="138" t="s">
        <v>14068</v>
      </c>
      <c r="E5509" s="137" t="s">
        <v>8366</v>
      </c>
      <c r="F5509" s="139"/>
      <c r="G5509" s="136">
        <v>16355256</v>
      </c>
      <c r="H5509" s="136">
        <v>3</v>
      </c>
      <c r="J5509" s="136" t="s">
        <v>8367</v>
      </c>
    </row>
    <row r="5510" spans="1:20" s="136" customFormat="1" ht="13.6" x14ac:dyDescent="0.2">
      <c r="A5510" s="136" t="s">
        <v>13854</v>
      </c>
      <c r="B5510" s="147">
        <v>37230</v>
      </c>
      <c r="C5510" s="138" t="s">
        <v>14069</v>
      </c>
      <c r="D5510" s="138" t="s">
        <v>14069</v>
      </c>
      <c r="E5510" s="137" t="s">
        <v>8366</v>
      </c>
      <c r="F5510" s="139"/>
      <c r="G5510" s="136">
        <v>17814479</v>
      </c>
      <c r="H5510" s="136">
        <v>3</v>
      </c>
      <c r="J5510" s="136" t="s">
        <v>8367</v>
      </c>
      <c r="R5510" s="136" t="s">
        <v>13871</v>
      </c>
      <c r="S5510" s="136" t="s">
        <v>8367</v>
      </c>
      <c r="T5510" s="136" t="s">
        <v>13872</v>
      </c>
    </row>
    <row r="5511" spans="1:20" s="136" customFormat="1" ht="13.6" x14ac:dyDescent="0.2">
      <c r="A5511" s="136" t="s">
        <v>13854</v>
      </c>
      <c r="B5511" s="147">
        <v>37231</v>
      </c>
      <c r="C5511" s="138" t="s">
        <v>14070</v>
      </c>
      <c r="D5511" s="138" t="s">
        <v>14070</v>
      </c>
      <c r="E5511" s="137" t="s">
        <v>8366</v>
      </c>
      <c r="F5511" s="139"/>
      <c r="G5511" s="136">
        <v>31586822.000000004</v>
      </c>
      <c r="H5511" s="136">
        <v>3</v>
      </c>
      <c r="J5511" s="136" t="s">
        <v>8367</v>
      </c>
    </row>
    <row r="5512" spans="1:20" s="136" customFormat="1" ht="13.6" x14ac:dyDescent="0.2">
      <c r="A5512" s="136" t="s">
        <v>13854</v>
      </c>
      <c r="B5512" s="147">
        <v>37232</v>
      </c>
      <c r="C5512" s="138" t="s">
        <v>14071</v>
      </c>
      <c r="D5512" s="138" t="s">
        <v>14071</v>
      </c>
      <c r="E5512" s="137" t="s">
        <v>8366</v>
      </c>
      <c r="F5512" s="139"/>
      <c r="G5512" s="136">
        <v>35628333</v>
      </c>
      <c r="H5512" s="136">
        <v>3</v>
      </c>
      <c r="J5512" s="136" t="s">
        <v>8367</v>
      </c>
    </row>
    <row r="5513" spans="1:20" s="136" customFormat="1" ht="13.6" x14ac:dyDescent="0.2">
      <c r="A5513" s="136" t="s">
        <v>13854</v>
      </c>
      <c r="B5513" s="147">
        <v>37233</v>
      </c>
      <c r="C5513" s="138" t="s">
        <v>14072</v>
      </c>
      <c r="D5513" s="138" t="s">
        <v>14072</v>
      </c>
      <c r="E5513" s="137" t="s">
        <v>8366</v>
      </c>
      <c r="F5513" s="139"/>
      <c r="G5513" s="136">
        <v>12687558</v>
      </c>
      <c r="H5513" s="136">
        <v>3</v>
      </c>
      <c r="J5513" s="136" t="s">
        <v>8367</v>
      </c>
    </row>
    <row r="5514" spans="1:20" s="136" customFormat="1" ht="13.6" x14ac:dyDescent="0.2">
      <c r="A5514" s="136" t="s">
        <v>13854</v>
      </c>
      <c r="B5514" s="147">
        <v>37234</v>
      </c>
      <c r="C5514" s="138" t="s">
        <v>14073</v>
      </c>
      <c r="D5514" s="138" t="s">
        <v>14073</v>
      </c>
      <c r="E5514" s="137" t="s">
        <v>8366</v>
      </c>
      <c r="F5514" s="139"/>
      <c r="G5514" s="136">
        <v>61866025</v>
      </c>
      <c r="H5514" s="136">
        <v>3</v>
      </c>
      <c r="J5514" s="136" t="s">
        <v>8367</v>
      </c>
    </row>
    <row r="5515" spans="1:20" s="136" customFormat="1" ht="13.6" x14ac:dyDescent="0.2">
      <c r="A5515" s="136" t="s">
        <v>13854</v>
      </c>
      <c r="B5515" s="147">
        <v>37235</v>
      </c>
      <c r="C5515" s="138" t="s">
        <v>14074</v>
      </c>
      <c r="D5515" s="138" t="s">
        <v>14074</v>
      </c>
      <c r="E5515" s="137" t="s">
        <v>8366</v>
      </c>
      <c r="F5515" s="139"/>
      <c r="G5515" s="136">
        <v>23250347</v>
      </c>
      <c r="H5515" s="136">
        <v>3</v>
      </c>
      <c r="J5515" s="136" t="s">
        <v>8367</v>
      </c>
    </row>
    <row r="5516" spans="1:20" s="136" customFormat="1" ht="13.6" x14ac:dyDescent="0.2">
      <c r="A5516" s="136" t="s">
        <v>13854</v>
      </c>
      <c r="B5516" s="147">
        <v>37236</v>
      </c>
      <c r="C5516" s="138" t="s">
        <v>14075</v>
      </c>
      <c r="D5516" s="138" t="s">
        <v>14075</v>
      </c>
      <c r="E5516" s="137" t="s">
        <v>8366</v>
      </c>
      <c r="F5516" s="139"/>
      <c r="G5516" s="136">
        <v>19256667</v>
      </c>
      <c r="H5516" s="136">
        <v>3</v>
      </c>
      <c r="J5516" s="136" t="s">
        <v>8367</v>
      </c>
    </row>
    <row r="5517" spans="1:20" s="136" customFormat="1" ht="13.6" x14ac:dyDescent="0.2">
      <c r="A5517" s="136" t="s">
        <v>13854</v>
      </c>
      <c r="B5517" s="147">
        <v>37237</v>
      </c>
      <c r="C5517" s="138" t="s">
        <v>14076</v>
      </c>
      <c r="D5517" s="138" t="s">
        <v>14076</v>
      </c>
      <c r="E5517" s="137" t="s">
        <v>8366</v>
      </c>
      <c r="F5517" s="139"/>
      <c r="G5517" s="136">
        <v>70390743</v>
      </c>
      <c r="H5517" s="136">
        <v>3</v>
      </c>
      <c r="J5517" s="136" t="s">
        <v>8367</v>
      </c>
    </row>
    <row r="5518" spans="1:20" s="136" customFormat="1" ht="13.6" x14ac:dyDescent="0.2">
      <c r="A5518" s="136" t="s">
        <v>13854</v>
      </c>
      <c r="B5518" s="147">
        <v>37238</v>
      </c>
      <c r="C5518" s="138" t="s">
        <v>14077</v>
      </c>
      <c r="D5518" s="138" t="s">
        <v>14077</v>
      </c>
      <c r="E5518" s="137" t="s">
        <v>8366</v>
      </c>
      <c r="F5518" s="139"/>
      <c r="G5518" s="136">
        <v>8117949</v>
      </c>
      <c r="H5518" s="136">
        <v>3</v>
      </c>
      <c r="J5518" s="136" t="s">
        <v>8367</v>
      </c>
    </row>
    <row r="5519" spans="1:20" s="136" customFormat="1" ht="13.6" x14ac:dyDescent="0.2">
      <c r="A5519" s="136" t="s">
        <v>13854</v>
      </c>
      <c r="B5519" s="147">
        <v>37239</v>
      </c>
      <c r="C5519" s="138" t="s">
        <v>14078</v>
      </c>
      <c r="D5519" s="138" t="s">
        <v>14078</v>
      </c>
      <c r="E5519" s="137" t="s">
        <v>8366</v>
      </c>
      <c r="F5519" s="139"/>
      <c r="G5519" s="136">
        <v>20258920</v>
      </c>
      <c r="H5519" s="136">
        <v>3</v>
      </c>
      <c r="J5519" s="136" t="s">
        <v>8367</v>
      </c>
    </row>
    <row r="5520" spans="1:20" s="136" customFormat="1" ht="13.6" x14ac:dyDescent="0.2">
      <c r="A5520" s="136" t="s">
        <v>13854</v>
      </c>
      <c r="B5520" s="147">
        <v>37240</v>
      </c>
      <c r="C5520" s="138" t="s">
        <v>14079</v>
      </c>
      <c r="D5520" s="138" t="s">
        <v>14079</v>
      </c>
      <c r="E5520" s="137" t="s">
        <v>8366</v>
      </c>
      <c r="F5520" s="139"/>
      <c r="G5520" s="136">
        <v>23256068</v>
      </c>
      <c r="H5520" s="136">
        <v>3</v>
      </c>
      <c r="J5520" s="136" t="s">
        <v>8367</v>
      </c>
      <c r="R5520" s="136" t="s">
        <v>13871</v>
      </c>
      <c r="S5520" s="136" t="s">
        <v>8367</v>
      </c>
      <c r="T5520" s="136" t="s">
        <v>13872</v>
      </c>
    </row>
    <row r="5521" spans="1:10" s="136" customFormat="1" ht="13.6" x14ac:dyDescent="0.2">
      <c r="A5521" s="136" t="s">
        <v>13854</v>
      </c>
      <c r="B5521" s="147">
        <v>37241</v>
      </c>
      <c r="C5521" s="138" t="s">
        <v>14080</v>
      </c>
      <c r="D5521" s="138" t="s">
        <v>14080</v>
      </c>
      <c r="E5521" s="137" t="s">
        <v>8366</v>
      </c>
      <c r="F5521" s="139"/>
      <c r="G5521" s="136">
        <v>14635328</v>
      </c>
      <c r="H5521" s="136">
        <v>3</v>
      </c>
      <c r="J5521" s="136" t="s">
        <v>8367</v>
      </c>
    </row>
    <row r="5522" spans="1:10" s="136" customFormat="1" ht="13.6" x14ac:dyDescent="0.2">
      <c r="A5522" s="136" t="s">
        <v>13854</v>
      </c>
      <c r="B5522" s="147">
        <v>37242</v>
      </c>
      <c r="C5522" s="138" t="s">
        <v>14081</v>
      </c>
      <c r="D5522" s="138" t="s">
        <v>14081</v>
      </c>
      <c r="E5522" s="137" t="s">
        <v>8366</v>
      </c>
      <c r="F5522" s="139"/>
      <c r="G5522" s="136">
        <v>44401066</v>
      </c>
      <c r="H5522" s="136">
        <v>3</v>
      </c>
      <c r="J5522" s="136" t="s">
        <v>8367</v>
      </c>
    </row>
    <row r="5523" spans="1:10" s="136" customFormat="1" ht="13.6" x14ac:dyDescent="0.2">
      <c r="A5523" s="136" t="s">
        <v>13854</v>
      </c>
      <c r="B5523" s="147">
        <v>37243</v>
      </c>
      <c r="C5523" s="138" t="s">
        <v>14082</v>
      </c>
      <c r="D5523" s="138" t="s">
        <v>14082</v>
      </c>
      <c r="E5523" s="137" t="s">
        <v>8366</v>
      </c>
      <c r="F5523" s="139"/>
      <c r="G5523" s="136">
        <v>25186203.999999996</v>
      </c>
      <c r="H5523" s="136">
        <v>3</v>
      </c>
      <c r="J5523" s="136" t="s">
        <v>8367</v>
      </c>
    </row>
    <row r="5524" spans="1:10" s="136" customFormat="1" ht="13.6" x14ac:dyDescent="0.2">
      <c r="A5524" s="136" t="s">
        <v>13854</v>
      </c>
      <c r="B5524" s="147">
        <v>37244</v>
      </c>
      <c r="C5524" s="138" t="s">
        <v>14083</v>
      </c>
      <c r="D5524" s="138" t="s">
        <v>14083</v>
      </c>
      <c r="E5524" s="137" t="s">
        <v>8366</v>
      </c>
      <c r="F5524" s="139"/>
      <c r="G5524" s="136">
        <v>6261499</v>
      </c>
      <c r="H5524" s="136">
        <v>3</v>
      </c>
      <c r="J5524" s="136" t="s">
        <v>8367</v>
      </c>
    </row>
    <row r="5525" spans="1:10" s="136" customFormat="1" ht="13.6" x14ac:dyDescent="0.2">
      <c r="A5525" s="136" t="s">
        <v>13854</v>
      </c>
      <c r="B5525" s="147">
        <v>37245</v>
      </c>
      <c r="C5525" s="138" t="s">
        <v>14084</v>
      </c>
      <c r="D5525" s="138" t="s">
        <v>14084</v>
      </c>
      <c r="E5525" s="137" t="s">
        <v>8366</v>
      </c>
      <c r="F5525" s="139"/>
      <c r="G5525" s="136">
        <v>62247496</v>
      </c>
      <c r="H5525" s="136">
        <v>3</v>
      </c>
      <c r="J5525" s="136" t="s">
        <v>8367</v>
      </c>
    </row>
    <row r="5526" spans="1:10" s="136" customFormat="1" ht="13.6" x14ac:dyDescent="0.2">
      <c r="A5526" s="136" t="s">
        <v>13854</v>
      </c>
      <c r="B5526" s="147">
        <v>37246</v>
      </c>
      <c r="C5526" s="138" t="s">
        <v>14085</v>
      </c>
      <c r="D5526" s="138" t="s">
        <v>14085</v>
      </c>
      <c r="E5526" s="137" t="s">
        <v>8366</v>
      </c>
      <c r="F5526" s="139"/>
      <c r="G5526" s="136">
        <v>22961898</v>
      </c>
      <c r="H5526" s="136">
        <v>2</v>
      </c>
      <c r="J5526" s="136" t="s">
        <v>8367</v>
      </c>
    </row>
    <row r="5527" spans="1:10" s="136" customFormat="1" ht="13.6" x14ac:dyDescent="0.2">
      <c r="A5527" s="136" t="s">
        <v>13854</v>
      </c>
      <c r="B5527" s="147">
        <v>37247</v>
      </c>
      <c r="C5527" s="138" t="s">
        <v>14086</v>
      </c>
      <c r="D5527" s="138" t="s">
        <v>14086</v>
      </c>
      <c r="E5527" s="137" t="s">
        <v>8366</v>
      </c>
      <c r="F5527" s="139"/>
      <c r="G5527" s="136">
        <v>12729462</v>
      </c>
      <c r="H5527" s="136">
        <v>3</v>
      </c>
      <c r="J5527" s="136" t="s">
        <v>8367</v>
      </c>
    </row>
    <row r="5528" spans="1:10" s="136" customFormat="1" ht="13.6" x14ac:dyDescent="0.2">
      <c r="A5528" s="136" t="s">
        <v>13854</v>
      </c>
      <c r="B5528" s="147">
        <v>37248</v>
      </c>
      <c r="C5528" s="138" t="s">
        <v>14087</v>
      </c>
      <c r="D5528" s="138" t="s">
        <v>14087</v>
      </c>
      <c r="E5528" s="137" t="s">
        <v>8366</v>
      </c>
      <c r="F5528" s="139"/>
      <c r="G5528" s="136">
        <v>19681754</v>
      </c>
      <c r="H5528" s="136">
        <v>3</v>
      </c>
      <c r="J5528" s="136" t="s">
        <v>8367</v>
      </c>
    </row>
    <row r="5529" spans="1:10" s="136" customFormat="1" ht="13.6" x14ac:dyDescent="0.2">
      <c r="A5529" s="136" t="s">
        <v>13854</v>
      </c>
      <c r="B5529" s="147">
        <v>37249</v>
      </c>
      <c r="C5529" s="138" t="s">
        <v>14088</v>
      </c>
      <c r="D5529" s="138" t="s">
        <v>14088</v>
      </c>
      <c r="E5529" s="137" t="s">
        <v>8366</v>
      </c>
      <c r="F5529" s="139"/>
      <c r="G5529" s="136">
        <v>32692376</v>
      </c>
      <c r="H5529" s="136">
        <v>3</v>
      </c>
      <c r="J5529" s="136" t="s">
        <v>8367</v>
      </c>
    </row>
    <row r="5530" spans="1:10" s="136" customFormat="1" ht="13.6" x14ac:dyDescent="0.2">
      <c r="A5530" s="136" t="s">
        <v>13854</v>
      </c>
      <c r="B5530" s="147">
        <v>37250</v>
      </c>
      <c r="C5530" s="138" t="s">
        <v>14089</v>
      </c>
      <c r="D5530" s="138" t="s">
        <v>14089</v>
      </c>
      <c r="E5530" s="137" t="s">
        <v>8366</v>
      </c>
      <c r="F5530" s="139"/>
      <c r="G5530" s="136">
        <v>48822451</v>
      </c>
      <c r="H5530" s="136">
        <v>3</v>
      </c>
      <c r="J5530" s="136" t="s">
        <v>8367</v>
      </c>
    </row>
    <row r="5531" spans="1:10" s="136" customFormat="1" ht="13.6" x14ac:dyDescent="0.2">
      <c r="A5531" s="136" t="s">
        <v>13854</v>
      </c>
      <c r="B5531" s="147">
        <v>37251</v>
      </c>
      <c r="C5531" s="138" t="s">
        <v>14090</v>
      </c>
      <c r="D5531" s="138" t="s">
        <v>14090</v>
      </c>
      <c r="E5531" s="137" t="s">
        <v>8366</v>
      </c>
      <c r="F5531" s="139"/>
      <c r="G5531" s="136">
        <v>8790569</v>
      </c>
      <c r="H5531" s="136">
        <v>3</v>
      </c>
      <c r="J5531" s="136" t="s">
        <v>8367</v>
      </c>
    </row>
    <row r="5532" spans="1:10" s="136" customFormat="1" ht="13.6" x14ac:dyDescent="0.2">
      <c r="A5532" s="136" t="s">
        <v>13854</v>
      </c>
      <c r="B5532" s="147">
        <v>37252</v>
      </c>
      <c r="C5532" s="138" t="s">
        <v>14091</v>
      </c>
      <c r="D5532" s="138" t="s">
        <v>14091</v>
      </c>
      <c r="E5532" s="137" t="s">
        <v>8366</v>
      </c>
      <c r="F5532" s="139"/>
      <c r="G5532" s="136">
        <v>14594064</v>
      </c>
      <c r="H5532" s="136">
        <v>3</v>
      </c>
      <c r="J5532" s="136" t="s">
        <v>8367</v>
      </c>
    </row>
    <row r="5533" spans="1:10" s="136" customFormat="1" ht="13.6" x14ac:dyDescent="0.2">
      <c r="A5533" s="136" t="s">
        <v>13854</v>
      </c>
      <c r="B5533" s="147">
        <v>37253</v>
      </c>
      <c r="C5533" s="138" t="s">
        <v>14092</v>
      </c>
      <c r="D5533" s="138" t="s">
        <v>14092</v>
      </c>
      <c r="E5533" s="137" t="s">
        <v>8366</v>
      </c>
      <c r="F5533" s="139"/>
      <c r="G5533" s="136">
        <v>20222339</v>
      </c>
      <c r="H5533" s="136">
        <v>3</v>
      </c>
      <c r="J5533" s="136" t="s">
        <v>8367</v>
      </c>
    </row>
    <row r="5534" spans="1:10" s="136" customFormat="1" ht="13.6" x14ac:dyDescent="0.2">
      <c r="A5534" s="136" t="s">
        <v>13854</v>
      </c>
      <c r="B5534" s="147">
        <v>37254</v>
      </c>
      <c r="C5534" s="138" t="s">
        <v>14093</v>
      </c>
      <c r="D5534" s="138" t="s">
        <v>14093</v>
      </c>
      <c r="E5534" s="137" t="s">
        <v>8366</v>
      </c>
      <c r="F5534" s="139"/>
      <c r="G5534" s="136">
        <v>19750131</v>
      </c>
      <c r="H5534" s="136">
        <v>3</v>
      </c>
      <c r="J5534" s="136" t="s">
        <v>8367</v>
      </c>
    </row>
    <row r="5535" spans="1:10" s="136" customFormat="1" ht="13.6" x14ac:dyDescent="0.2">
      <c r="A5535" s="136" t="s">
        <v>13854</v>
      </c>
      <c r="B5535" s="147">
        <v>37255</v>
      </c>
      <c r="C5535" s="138" t="s">
        <v>14094</v>
      </c>
      <c r="D5535" s="138" t="s">
        <v>14094</v>
      </c>
      <c r="E5535" s="137" t="s">
        <v>8366</v>
      </c>
      <c r="F5535" s="139"/>
      <c r="G5535" s="136">
        <v>16669905.000000002</v>
      </c>
      <c r="H5535" s="136">
        <v>3</v>
      </c>
      <c r="J5535" s="136" t="s">
        <v>8367</v>
      </c>
    </row>
    <row r="5536" spans="1:10" s="136" customFormat="1" ht="13.6" x14ac:dyDescent="0.2">
      <c r="A5536" s="136" t="s">
        <v>13854</v>
      </c>
      <c r="B5536" s="147">
        <v>37256</v>
      </c>
      <c r="C5536" s="138" t="s">
        <v>14095</v>
      </c>
      <c r="D5536" s="138" t="s">
        <v>14095</v>
      </c>
      <c r="E5536" s="137" t="s">
        <v>8366</v>
      </c>
      <c r="F5536" s="139"/>
      <c r="G5536" s="136">
        <v>23737130.000000004</v>
      </c>
      <c r="H5536" s="136">
        <v>3</v>
      </c>
      <c r="J5536" s="136" t="s">
        <v>8367</v>
      </c>
    </row>
    <row r="5537" spans="1:10" s="136" customFormat="1" ht="13.6" x14ac:dyDescent="0.2">
      <c r="A5537" s="136" t="s">
        <v>13854</v>
      </c>
      <c r="B5537" s="147">
        <v>37257</v>
      </c>
      <c r="C5537" s="138" t="s">
        <v>14096</v>
      </c>
      <c r="D5537" s="138" t="s">
        <v>14096</v>
      </c>
      <c r="E5537" s="137" t="s">
        <v>8366</v>
      </c>
      <c r="F5537" s="139"/>
      <c r="G5537" s="136">
        <v>58998846.999999993</v>
      </c>
      <c r="H5537" s="136">
        <v>3</v>
      </c>
      <c r="J5537" s="136" t="s">
        <v>8367</v>
      </c>
    </row>
    <row r="5538" spans="1:10" s="136" customFormat="1" ht="13.6" x14ac:dyDescent="0.2">
      <c r="A5538" s="136" t="s">
        <v>13854</v>
      </c>
      <c r="B5538" s="147">
        <v>37258</v>
      </c>
      <c r="C5538" s="138" t="s">
        <v>14097</v>
      </c>
      <c r="D5538" s="138" t="s">
        <v>14097</v>
      </c>
      <c r="E5538" s="137" t="s">
        <v>8366</v>
      </c>
      <c r="F5538" s="139"/>
      <c r="G5538" s="136">
        <v>25978320</v>
      </c>
      <c r="H5538" s="136">
        <v>3</v>
      </c>
      <c r="J5538" s="136" t="s">
        <v>8367</v>
      </c>
    </row>
    <row r="5539" spans="1:10" s="136" customFormat="1" ht="13.6" x14ac:dyDescent="0.2">
      <c r="A5539" s="136" t="s">
        <v>13854</v>
      </c>
      <c r="B5539" s="147">
        <v>37259</v>
      </c>
      <c r="C5539" s="138" t="s">
        <v>14098</v>
      </c>
      <c r="D5539" s="138" t="s">
        <v>14098</v>
      </c>
      <c r="E5539" s="137" t="s">
        <v>8366</v>
      </c>
      <c r="F5539" s="139"/>
      <c r="G5539" s="136">
        <v>9279792</v>
      </c>
      <c r="H5539" s="136">
        <v>3</v>
      </c>
      <c r="J5539" s="136" t="s">
        <v>8367</v>
      </c>
    </row>
    <row r="5540" spans="1:10" s="136" customFormat="1" ht="13.6" x14ac:dyDescent="0.2">
      <c r="A5540" s="136" t="s">
        <v>13854</v>
      </c>
      <c r="B5540" s="147">
        <v>37260</v>
      </c>
      <c r="C5540" s="138" t="s">
        <v>14099</v>
      </c>
      <c r="D5540" s="138" t="s">
        <v>14099</v>
      </c>
      <c r="E5540" s="137" t="s">
        <v>8366</v>
      </c>
      <c r="F5540" s="139"/>
      <c r="G5540" s="136">
        <v>37325104</v>
      </c>
      <c r="H5540" s="136">
        <v>3</v>
      </c>
      <c r="J5540" s="136" t="s">
        <v>8367</v>
      </c>
    </row>
    <row r="5541" spans="1:10" s="136" customFormat="1" ht="13.6" x14ac:dyDescent="0.2">
      <c r="A5541" s="136" t="s">
        <v>13854</v>
      </c>
      <c r="B5541" s="147">
        <v>37261</v>
      </c>
      <c r="C5541" s="138" t="s">
        <v>14100</v>
      </c>
      <c r="D5541" s="138" t="s">
        <v>14100</v>
      </c>
      <c r="E5541" s="137" t="s">
        <v>8366</v>
      </c>
      <c r="F5541" s="139"/>
      <c r="G5541" s="136">
        <v>34039602</v>
      </c>
      <c r="H5541" s="136">
        <v>3</v>
      </c>
      <c r="J5541" s="136" t="s">
        <v>8367</v>
      </c>
    </row>
    <row r="5542" spans="1:10" s="136" customFormat="1" ht="13.6" x14ac:dyDescent="0.2">
      <c r="A5542" s="136" t="s">
        <v>13854</v>
      </c>
      <c r="B5542" s="147">
        <v>37262</v>
      </c>
      <c r="C5542" s="138" t="s">
        <v>14101</v>
      </c>
      <c r="D5542" s="138" t="s">
        <v>14101</v>
      </c>
      <c r="E5542" s="137" t="s">
        <v>8366</v>
      </c>
      <c r="F5542" s="139"/>
      <c r="G5542" s="136">
        <v>62706343</v>
      </c>
      <c r="H5542" s="136">
        <v>3</v>
      </c>
      <c r="J5542" s="136" t="s">
        <v>8367</v>
      </c>
    </row>
    <row r="5543" spans="1:10" s="136" customFormat="1" ht="13.6" x14ac:dyDescent="0.2">
      <c r="A5543" s="136" t="s">
        <v>13854</v>
      </c>
      <c r="B5543" s="147">
        <v>37263</v>
      </c>
      <c r="C5543" s="138" t="s">
        <v>14102</v>
      </c>
      <c r="D5543" s="138" t="s">
        <v>14102</v>
      </c>
      <c r="E5543" s="137" t="s">
        <v>8366</v>
      </c>
      <c r="F5543" s="139"/>
      <c r="G5543" s="136">
        <v>10385752</v>
      </c>
      <c r="H5543" s="136">
        <v>3</v>
      </c>
      <c r="J5543" s="136" t="s">
        <v>8367</v>
      </c>
    </row>
    <row r="5544" spans="1:10" s="136" customFormat="1" ht="13.6" x14ac:dyDescent="0.2">
      <c r="A5544" s="136" t="s">
        <v>13854</v>
      </c>
      <c r="B5544" s="147">
        <v>37264</v>
      </c>
      <c r="C5544" s="138" t="s">
        <v>14103</v>
      </c>
      <c r="D5544" s="138" t="s">
        <v>14103</v>
      </c>
      <c r="E5544" s="137" t="s">
        <v>8366</v>
      </c>
      <c r="F5544" s="139"/>
      <c r="G5544" s="136">
        <v>29378554</v>
      </c>
      <c r="H5544" s="136">
        <v>3</v>
      </c>
      <c r="J5544" s="136" t="s">
        <v>8367</v>
      </c>
    </row>
    <row r="5545" spans="1:10" s="136" customFormat="1" ht="13.6" x14ac:dyDescent="0.2">
      <c r="A5545" s="136" t="s">
        <v>13854</v>
      </c>
      <c r="B5545" s="147">
        <v>37265</v>
      </c>
      <c r="C5545" s="138" t="s">
        <v>14104</v>
      </c>
      <c r="D5545" s="138" t="s">
        <v>14104</v>
      </c>
      <c r="E5545" s="137" t="s">
        <v>8366</v>
      </c>
      <c r="F5545" s="139"/>
      <c r="G5545" s="136">
        <v>31661747.999999996</v>
      </c>
      <c r="H5545" s="136">
        <v>3</v>
      </c>
      <c r="J5545" s="136" t="s">
        <v>8367</v>
      </c>
    </row>
    <row r="5546" spans="1:10" s="136" customFormat="1" ht="13.6" x14ac:dyDescent="0.2">
      <c r="A5546" s="136" t="s">
        <v>13854</v>
      </c>
      <c r="B5546" s="147">
        <v>37266</v>
      </c>
      <c r="C5546" s="138" t="s">
        <v>14105</v>
      </c>
      <c r="D5546" s="138" t="s">
        <v>14105</v>
      </c>
      <c r="E5546" s="137" t="s">
        <v>8366</v>
      </c>
      <c r="F5546" s="139"/>
      <c r="G5546" s="136">
        <v>16636107</v>
      </c>
      <c r="H5546" s="136">
        <v>3</v>
      </c>
      <c r="J5546" s="136" t="s">
        <v>8367</v>
      </c>
    </row>
    <row r="5547" spans="1:10" s="136" customFormat="1" ht="13.6" x14ac:dyDescent="0.2">
      <c r="A5547" s="136" t="s">
        <v>13854</v>
      </c>
      <c r="B5547" s="147">
        <v>37267</v>
      </c>
      <c r="C5547" s="138" t="s">
        <v>14106</v>
      </c>
      <c r="D5547" s="138" t="s">
        <v>14106</v>
      </c>
      <c r="E5547" s="137" t="s">
        <v>8366</v>
      </c>
      <c r="F5547" s="139"/>
      <c r="G5547" s="136">
        <v>64574255</v>
      </c>
      <c r="H5547" s="136">
        <v>3</v>
      </c>
      <c r="J5547" s="136" t="s">
        <v>8367</v>
      </c>
    </row>
    <row r="5548" spans="1:10" s="136" customFormat="1" ht="13.6" x14ac:dyDescent="0.2">
      <c r="A5548" s="136" t="s">
        <v>13854</v>
      </c>
      <c r="B5548" s="147">
        <v>37268</v>
      </c>
      <c r="C5548" s="138" t="s">
        <v>14107</v>
      </c>
      <c r="D5548" s="138" t="s">
        <v>14107</v>
      </c>
      <c r="E5548" s="137" t="s">
        <v>8366</v>
      </c>
      <c r="F5548" s="139"/>
      <c r="G5548" s="136">
        <v>13062769</v>
      </c>
      <c r="H5548" s="136">
        <v>3</v>
      </c>
      <c r="J5548" s="136" t="s">
        <v>8367</v>
      </c>
    </row>
    <row r="5549" spans="1:10" s="136" customFormat="1" ht="13.6" x14ac:dyDescent="0.2">
      <c r="A5549" s="136" t="s">
        <v>13854</v>
      </c>
      <c r="B5549" s="147">
        <v>37269</v>
      </c>
      <c r="C5549" s="138" t="s">
        <v>14108</v>
      </c>
      <c r="D5549" s="138" t="s">
        <v>14108</v>
      </c>
      <c r="E5549" s="137" t="s">
        <v>8366</v>
      </c>
      <c r="F5549" s="139"/>
      <c r="G5549" s="136">
        <v>78846074</v>
      </c>
      <c r="H5549" s="136">
        <v>3</v>
      </c>
      <c r="J5549" s="136" t="s">
        <v>8367</v>
      </c>
    </row>
    <row r="5550" spans="1:10" s="136" customFormat="1" ht="13.6" x14ac:dyDescent="0.2">
      <c r="A5550" s="136" t="s">
        <v>13854</v>
      </c>
      <c r="B5550" s="147">
        <v>37270</v>
      </c>
      <c r="C5550" s="138" t="s">
        <v>14109</v>
      </c>
      <c r="D5550" s="138" t="s">
        <v>14109</v>
      </c>
      <c r="E5550" s="137" t="s">
        <v>8366</v>
      </c>
      <c r="F5550" s="139"/>
      <c r="G5550" s="136">
        <v>21833846</v>
      </c>
      <c r="H5550" s="136">
        <v>3</v>
      </c>
      <c r="J5550" s="136" t="s">
        <v>8367</v>
      </c>
    </row>
    <row r="5551" spans="1:10" s="136" customFormat="1" ht="13.6" x14ac:dyDescent="0.2">
      <c r="A5551" s="136" t="s">
        <v>13854</v>
      </c>
      <c r="B5551" s="147">
        <v>37271</v>
      </c>
      <c r="C5551" s="138" t="s">
        <v>14110</v>
      </c>
      <c r="D5551" s="138" t="s">
        <v>14110</v>
      </c>
      <c r="E5551" s="137" t="s">
        <v>8366</v>
      </c>
      <c r="F5551" s="139"/>
      <c r="G5551" s="136">
        <v>22976774</v>
      </c>
      <c r="H5551" s="136">
        <v>3</v>
      </c>
      <c r="J5551" s="136" t="s">
        <v>8367</v>
      </c>
    </row>
    <row r="5552" spans="1:10" s="136" customFormat="1" ht="13.6" x14ac:dyDescent="0.2">
      <c r="A5552" s="136" t="s">
        <v>13854</v>
      </c>
      <c r="B5552" s="147">
        <v>37272</v>
      </c>
      <c r="C5552" s="138" t="s">
        <v>14111</v>
      </c>
      <c r="D5552" s="138" t="s">
        <v>14111</v>
      </c>
      <c r="E5552" s="137" t="s">
        <v>8366</v>
      </c>
      <c r="F5552" s="139"/>
      <c r="G5552" s="136">
        <v>45554070</v>
      </c>
      <c r="H5552" s="136">
        <v>3</v>
      </c>
      <c r="J5552" s="136" t="s">
        <v>8367</v>
      </c>
    </row>
    <row r="5553" spans="1:20" s="136" customFormat="1" ht="13.6" x14ac:dyDescent="0.2">
      <c r="A5553" s="136" t="s">
        <v>13854</v>
      </c>
      <c r="B5553" s="147">
        <v>37273</v>
      </c>
      <c r="C5553" s="138" t="s">
        <v>14112</v>
      </c>
      <c r="D5553" s="138" t="s">
        <v>14112</v>
      </c>
      <c r="E5553" s="137" t="s">
        <v>8366</v>
      </c>
      <c r="F5553" s="139"/>
      <c r="G5553" s="136">
        <v>40833151</v>
      </c>
      <c r="H5553" s="136">
        <v>3</v>
      </c>
      <c r="J5553" s="136" t="s">
        <v>8367</v>
      </c>
    </row>
    <row r="5554" spans="1:20" s="136" customFormat="1" ht="13.6" x14ac:dyDescent="0.2">
      <c r="A5554" s="136" t="s">
        <v>13854</v>
      </c>
      <c r="B5554" s="147">
        <v>37274</v>
      </c>
      <c r="C5554" s="138" t="s">
        <v>13872</v>
      </c>
      <c r="D5554" s="138" t="s">
        <v>13872</v>
      </c>
      <c r="E5554" s="137" t="s">
        <v>8366</v>
      </c>
      <c r="F5554" s="139"/>
      <c r="G5554" s="136">
        <v>39335546</v>
      </c>
      <c r="H5554" s="136">
        <v>1</v>
      </c>
      <c r="J5554" s="136" t="s">
        <v>8367</v>
      </c>
      <c r="L5554" s="136" t="s">
        <v>14113</v>
      </c>
      <c r="M5554" s="136" t="s">
        <v>8367</v>
      </c>
      <c r="N5554" s="136" t="s">
        <v>13872</v>
      </c>
      <c r="R5554" s="136" t="s">
        <v>13871</v>
      </c>
      <c r="S5554" s="136" t="s">
        <v>8367</v>
      </c>
      <c r="T5554" s="136" t="s">
        <v>13872</v>
      </c>
    </row>
    <row r="5555" spans="1:20" s="136" customFormat="1" ht="13.6" x14ac:dyDescent="0.2">
      <c r="A5555" s="136" t="s">
        <v>13854</v>
      </c>
      <c r="B5555" s="147">
        <v>37275</v>
      </c>
      <c r="C5555" s="138" t="s">
        <v>14114</v>
      </c>
      <c r="D5555" s="138" t="s">
        <v>14114</v>
      </c>
      <c r="E5555" s="137" t="s">
        <v>8366</v>
      </c>
      <c r="F5555" s="139"/>
      <c r="G5555" s="136">
        <v>20691908</v>
      </c>
      <c r="H5555" s="136">
        <v>3</v>
      </c>
      <c r="J5555" s="136" t="s">
        <v>8367</v>
      </c>
    </row>
    <row r="5556" spans="1:20" s="136" customFormat="1" ht="13.6" x14ac:dyDescent="0.2">
      <c r="A5556" s="136" t="s">
        <v>13854</v>
      </c>
      <c r="B5556" s="147">
        <v>37276</v>
      </c>
      <c r="C5556" s="138" t="s">
        <v>14115</v>
      </c>
      <c r="D5556" s="138" t="s">
        <v>14115</v>
      </c>
      <c r="E5556" s="137" t="s">
        <v>8366</v>
      </c>
      <c r="F5556" s="139"/>
      <c r="G5556" s="136">
        <v>22996837.999999996</v>
      </c>
      <c r="H5556" s="136">
        <v>3</v>
      </c>
      <c r="J5556" s="136" t="s">
        <v>8367</v>
      </c>
    </row>
    <row r="5557" spans="1:20" s="136" customFormat="1" ht="13.6" x14ac:dyDescent="0.2">
      <c r="A5557" s="136" t="s">
        <v>13854</v>
      </c>
      <c r="B5557" s="147">
        <v>37277</v>
      </c>
      <c r="C5557" s="138" t="s">
        <v>14116</v>
      </c>
      <c r="D5557" s="138" t="s">
        <v>14116</v>
      </c>
      <c r="E5557" s="137" t="s">
        <v>8366</v>
      </c>
      <c r="F5557" s="139"/>
      <c r="G5557" s="136">
        <v>34671528</v>
      </c>
      <c r="H5557" s="136">
        <v>3</v>
      </c>
      <c r="J5557" s="136" t="s">
        <v>8367</v>
      </c>
    </row>
    <row r="5558" spans="1:20" s="136" customFormat="1" ht="13.6" x14ac:dyDescent="0.2">
      <c r="A5558" s="136" t="s">
        <v>13854</v>
      </c>
      <c r="B5558" s="147">
        <v>37278</v>
      </c>
      <c r="C5558" s="138" t="s">
        <v>14117</v>
      </c>
      <c r="D5558" s="138" t="s">
        <v>14117</v>
      </c>
      <c r="E5558" s="137" t="s">
        <v>8366</v>
      </c>
      <c r="F5558" s="139"/>
      <c r="G5558" s="136">
        <v>9920768</v>
      </c>
      <c r="H5558" s="136">
        <v>3</v>
      </c>
      <c r="J5558" s="136" t="s">
        <v>8367</v>
      </c>
      <c r="R5558" s="136" t="s">
        <v>13871</v>
      </c>
      <c r="S5558" s="136" t="s">
        <v>8367</v>
      </c>
      <c r="T5558" s="136" t="s">
        <v>13872</v>
      </c>
    </row>
    <row r="5559" spans="1:20" s="136" customFormat="1" ht="13.6" x14ac:dyDescent="0.2">
      <c r="A5559" s="136" t="s">
        <v>13854</v>
      </c>
      <c r="B5559" s="147">
        <v>37279</v>
      </c>
      <c r="C5559" s="138" t="s">
        <v>9106</v>
      </c>
      <c r="D5559" s="138" t="s">
        <v>9106</v>
      </c>
      <c r="E5559" s="137" t="s">
        <v>8366</v>
      </c>
      <c r="F5559" s="139"/>
      <c r="G5559" s="136">
        <v>141897770</v>
      </c>
      <c r="H5559" s="136">
        <v>3</v>
      </c>
      <c r="J5559" s="136" t="s">
        <v>8367</v>
      </c>
    </row>
    <row r="5560" spans="1:20" s="136" customFormat="1" ht="13.6" x14ac:dyDescent="0.2">
      <c r="A5560" s="136" t="s">
        <v>13854</v>
      </c>
      <c r="B5560" s="147">
        <v>37280</v>
      </c>
      <c r="C5560" s="138" t="s">
        <v>14118</v>
      </c>
      <c r="D5560" s="138" t="s">
        <v>14118</v>
      </c>
      <c r="E5560" s="137" t="s">
        <v>8366</v>
      </c>
      <c r="F5560" s="139"/>
      <c r="G5560" s="136">
        <v>29238639</v>
      </c>
      <c r="H5560" s="136">
        <v>3</v>
      </c>
      <c r="J5560" s="136" t="s">
        <v>8367</v>
      </c>
    </row>
    <row r="5561" spans="1:20" s="136" customFormat="1" ht="13.6" x14ac:dyDescent="0.2">
      <c r="A5561" s="136" t="s">
        <v>13854</v>
      </c>
      <c r="B5561" s="147">
        <v>37281</v>
      </c>
      <c r="C5561" s="138" t="s">
        <v>14119</v>
      </c>
      <c r="D5561" s="138" t="s">
        <v>14119</v>
      </c>
      <c r="E5561" s="137" t="s">
        <v>8366</v>
      </c>
      <c r="F5561" s="139"/>
      <c r="G5561" s="136">
        <v>15077739.999999998</v>
      </c>
      <c r="H5561" s="136">
        <v>3</v>
      </c>
      <c r="J5561" s="136" t="s">
        <v>8367</v>
      </c>
    </row>
    <row r="5562" spans="1:20" s="136" customFormat="1" ht="13.6" x14ac:dyDescent="0.2">
      <c r="A5562" s="136" t="s">
        <v>13854</v>
      </c>
      <c r="B5562" s="147">
        <v>37282</v>
      </c>
      <c r="C5562" s="138" t="s">
        <v>14120</v>
      </c>
      <c r="D5562" s="138" t="s">
        <v>14120</v>
      </c>
      <c r="E5562" s="137" t="s">
        <v>8366</v>
      </c>
      <c r="F5562" s="139"/>
      <c r="G5562" s="136">
        <v>14034016</v>
      </c>
      <c r="H5562" s="136">
        <v>3</v>
      </c>
      <c r="J5562" s="136" t="s">
        <v>8367</v>
      </c>
    </row>
    <row r="5563" spans="1:20" s="136" customFormat="1" ht="13.6" x14ac:dyDescent="0.2">
      <c r="A5563" s="136" t="s">
        <v>13854</v>
      </c>
      <c r="B5563" s="147">
        <v>37283</v>
      </c>
      <c r="C5563" s="138" t="s">
        <v>14121</v>
      </c>
      <c r="D5563" s="138" t="s">
        <v>14121</v>
      </c>
      <c r="E5563" s="137" t="s">
        <v>8366</v>
      </c>
      <c r="F5563" s="139"/>
      <c r="G5563" s="136">
        <v>60582636</v>
      </c>
      <c r="H5563" s="136">
        <v>3</v>
      </c>
      <c r="J5563" s="136" t="s">
        <v>8367</v>
      </c>
    </row>
    <row r="5564" spans="1:20" s="136" customFormat="1" ht="13.6" x14ac:dyDescent="0.2">
      <c r="A5564" s="136" t="s">
        <v>13854</v>
      </c>
      <c r="B5564" s="147">
        <v>37284</v>
      </c>
      <c r="C5564" s="138" t="s">
        <v>14122</v>
      </c>
      <c r="D5564" s="138" t="s">
        <v>14122</v>
      </c>
      <c r="E5564" s="137" t="s">
        <v>8366</v>
      </c>
      <c r="F5564" s="139"/>
      <c r="G5564" s="136">
        <v>20828601</v>
      </c>
      <c r="H5564" s="136">
        <v>3</v>
      </c>
      <c r="J5564" s="136" t="s">
        <v>8367</v>
      </c>
    </row>
    <row r="5565" spans="1:20" s="136" customFormat="1" ht="13.6" x14ac:dyDescent="0.2">
      <c r="A5565" s="136" t="s">
        <v>13854</v>
      </c>
      <c r="B5565" s="147">
        <v>37285</v>
      </c>
      <c r="C5565" s="138" t="s">
        <v>14123</v>
      </c>
      <c r="D5565" s="138" t="s">
        <v>14123</v>
      </c>
      <c r="E5565" s="137" t="s">
        <v>8366</v>
      </c>
      <c r="F5565" s="139"/>
      <c r="G5565" s="136">
        <v>81433739</v>
      </c>
      <c r="H5565" s="136">
        <v>3</v>
      </c>
      <c r="J5565" s="136" t="s">
        <v>8367</v>
      </c>
    </row>
    <row r="5566" spans="1:20" s="136" customFormat="1" ht="13.6" x14ac:dyDescent="0.2">
      <c r="A5566" s="136" t="s">
        <v>13854</v>
      </c>
      <c r="B5566" s="147">
        <v>37286</v>
      </c>
      <c r="C5566" s="138" t="s">
        <v>14124</v>
      </c>
      <c r="D5566" s="138" t="s">
        <v>14124</v>
      </c>
      <c r="E5566" s="137" t="s">
        <v>8366</v>
      </c>
      <c r="F5566" s="139"/>
      <c r="G5566" s="136">
        <v>15503293.000000002</v>
      </c>
      <c r="H5566" s="136">
        <v>3</v>
      </c>
      <c r="J5566" s="136" t="s">
        <v>8367</v>
      </c>
    </row>
    <row r="5567" spans="1:20" s="136" customFormat="1" ht="13.6" x14ac:dyDescent="0.2">
      <c r="A5567" s="136" t="s">
        <v>13854</v>
      </c>
      <c r="B5567" s="147">
        <v>37287</v>
      </c>
      <c r="C5567" s="138" t="s">
        <v>14125</v>
      </c>
      <c r="D5567" s="138" t="s">
        <v>14125</v>
      </c>
      <c r="E5567" s="137" t="s">
        <v>8366</v>
      </c>
      <c r="F5567" s="139"/>
      <c r="G5567" s="136">
        <v>28548598</v>
      </c>
      <c r="H5567" s="136">
        <v>3</v>
      </c>
      <c r="J5567" s="136" t="s">
        <v>8367</v>
      </c>
    </row>
    <row r="5568" spans="1:20" s="136" customFormat="1" ht="13.6" x14ac:dyDescent="0.2">
      <c r="A5568" s="136" t="s">
        <v>13854</v>
      </c>
      <c r="B5568" s="147">
        <v>37288</v>
      </c>
      <c r="C5568" s="138" t="s">
        <v>14126</v>
      </c>
      <c r="D5568" s="138" t="s">
        <v>14126</v>
      </c>
      <c r="E5568" s="137" t="s">
        <v>8366</v>
      </c>
      <c r="F5568" s="139"/>
      <c r="G5568" s="136">
        <v>4919691</v>
      </c>
      <c r="H5568" s="136">
        <v>3</v>
      </c>
      <c r="J5568" s="136" t="s">
        <v>8367</v>
      </c>
    </row>
    <row r="5569" spans="1:20" s="136" customFormat="1" ht="13.6" x14ac:dyDescent="0.2">
      <c r="A5569" s="136" t="s">
        <v>13854</v>
      </c>
      <c r="B5569" s="147">
        <v>37289</v>
      </c>
      <c r="C5569" s="138" t="s">
        <v>14127</v>
      </c>
      <c r="D5569" s="138" t="s">
        <v>14127</v>
      </c>
      <c r="E5569" s="137" t="s">
        <v>8366</v>
      </c>
      <c r="F5569" s="139"/>
      <c r="G5569" s="136">
        <v>53897506.999999993</v>
      </c>
      <c r="H5569" s="136">
        <v>3</v>
      </c>
      <c r="J5569" s="136" t="s">
        <v>8367</v>
      </c>
    </row>
    <row r="5570" spans="1:20" s="136" customFormat="1" ht="13.6" x14ac:dyDescent="0.2">
      <c r="A5570" s="136" t="s">
        <v>13854</v>
      </c>
      <c r="B5570" s="147">
        <v>37290</v>
      </c>
      <c r="C5570" s="138" t="s">
        <v>14128</v>
      </c>
      <c r="D5570" s="138" t="s">
        <v>14128</v>
      </c>
      <c r="E5570" s="137" t="s">
        <v>8366</v>
      </c>
      <c r="F5570" s="139"/>
      <c r="G5570" s="136">
        <v>15667366</v>
      </c>
      <c r="H5570" s="136">
        <v>3</v>
      </c>
      <c r="J5570" s="136" t="s">
        <v>8367</v>
      </c>
    </row>
    <row r="5571" spans="1:20" s="136" customFormat="1" ht="13.6" x14ac:dyDescent="0.2">
      <c r="A5571" s="136" t="s">
        <v>13854</v>
      </c>
      <c r="B5571" s="147">
        <v>37291</v>
      </c>
      <c r="C5571" s="138" t="s">
        <v>14129</v>
      </c>
      <c r="D5571" s="138" t="s">
        <v>14129</v>
      </c>
      <c r="E5571" s="137" t="s">
        <v>8366</v>
      </c>
      <c r="F5571" s="139"/>
      <c r="G5571" s="136">
        <v>102186873</v>
      </c>
      <c r="H5571" s="136">
        <v>3</v>
      </c>
      <c r="J5571" s="136" t="s">
        <v>8367</v>
      </c>
    </row>
    <row r="5572" spans="1:20" s="136" customFormat="1" ht="13.6" x14ac:dyDescent="0.2">
      <c r="A5572" s="136" t="s">
        <v>13854</v>
      </c>
      <c r="B5572" s="147">
        <v>37292</v>
      </c>
      <c r="C5572" s="138" t="s">
        <v>14130</v>
      </c>
      <c r="D5572" s="138" t="s">
        <v>14130</v>
      </c>
      <c r="E5572" s="137" t="s">
        <v>8366</v>
      </c>
      <c r="F5572" s="139"/>
      <c r="G5572" s="136">
        <v>27687698.999999996</v>
      </c>
      <c r="H5572" s="136">
        <v>3</v>
      </c>
      <c r="J5572" s="136" t="s">
        <v>8367</v>
      </c>
    </row>
    <row r="5573" spans="1:20" s="136" customFormat="1" ht="13.6" x14ac:dyDescent="0.2">
      <c r="A5573" s="136" t="s">
        <v>13854</v>
      </c>
      <c r="B5573" s="147">
        <v>37293</v>
      </c>
      <c r="C5573" s="138" t="s">
        <v>14131</v>
      </c>
      <c r="D5573" s="138" t="s">
        <v>14131</v>
      </c>
      <c r="E5573" s="137" t="s">
        <v>8366</v>
      </c>
      <c r="F5573" s="139"/>
      <c r="G5573" s="136">
        <v>13890060</v>
      </c>
      <c r="H5573" s="136">
        <v>3</v>
      </c>
      <c r="J5573" s="136" t="s">
        <v>8367</v>
      </c>
    </row>
    <row r="5574" spans="1:20" s="136" customFormat="1" ht="13.6" x14ac:dyDescent="0.2">
      <c r="A5574" s="136" t="s">
        <v>13854</v>
      </c>
      <c r="B5574" s="147">
        <v>37294</v>
      </c>
      <c r="C5574" s="138" t="s">
        <v>14132</v>
      </c>
      <c r="D5574" s="138" t="s">
        <v>14132</v>
      </c>
      <c r="E5574" s="137" t="s">
        <v>8366</v>
      </c>
      <c r="F5574" s="139"/>
      <c r="G5574" s="136">
        <v>10010549</v>
      </c>
      <c r="H5574" s="136">
        <v>2</v>
      </c>
      <c r="J5574" s="136" t="s">
        <v>8367</v>
      </c>
      <c r="R5574" s="136" t="s">
        <v>13871</v>
      </c>
      <c r="S5574" s="136" t="s">
        <v>8367</v>
      </c>
      <c r="T5574" s="136" t="s">
        <v>13872</v>
      </c>
    </row>
    <row r="5575" spans="1:20" s="136" customFormat="1" ht="13.6" x14ac:dyDescent="0.2">
      <c r="A5575" s="136" t="s">
        <v>13854</v>
      </c>
      <c r="B5575" s="147">
        <v>37296</v>
      </c>
      <c r="C5575" s="138" t="s">
        <v>14133</v>
      </c>
      <c r="D5575" s="138" t="s">
        <v>14133</v>
      </c>
      <c r="E5575" s="137" t="s">
        <v>8366</v>
      </c>
      <c r="F5575" s="139"/>
      <c r="G5575" s="136">
        <v>53334787</v>
      </c>
      <c r="H5575" s="136">
        <v>3</v>
      </c>
      <c r="J5575" s="136" t="s">
        <v>8367</v>
      </c>
    </row>
    <row r="5576" spans="1:20" s="136" customFormat="1" ht="13.6" x14ac:dyDescent="0.2">
      <c r="A5576" s="136" t="s">
        <v>13854</v>
      </c>
      <c r="B5576" s="147">
        <v>37297</v>
      </c>
      <c r="C5576" s="138" t="s">
        <v>14134</v>
      </c>
      <c r="D5576" s="138" t="s">
        <v>14134</v>
      </c>
      <c r="E5576" s="137" t="s">
        <v>8366</v>
      </c>
      <c r="F5576" s="139"/>
      <c r="G5576" s="136">
        <v>29796432</v>
      </c>
      <c r="H5576" s="136">
        <v>3</v>
      </c>
      <c r="J5576" s="136" t="s">
        <v>8367</v>
      </c>
    </row>
    <row r="5577" spans="1:20" s="136" customFormat="1" ht="13.6" x14ac:dyDescent="0.2">
      <c r="A5577" s="136" t="s">
        <v>13854</v>
      </c>
      <c r="B5577" s="147">
        <v>37298</v>
      </c>
      <c r="C5577" s="138" t="s">
        <v>14135</v>
      </c>
      <c r="D5577" s="138" t="s">
        <v>14135</v>
      </c>
      <c r="E5577" s="137" t="s">
        <v>8366</v>
      </c>
      <c r="F5577" s="139"/>
      <c r="G5577" s="136">
        <v>13607358</v>
      </c>
      <c r="H5577" s="136">
        <v>3</v>
      </c>
      <c r="J5577" s="136" t="s">
        <v>8367</v>
      </c>
    </row>
    <row r="5578" spans="1:20" s="136" customFormat="1" ht="13.6" x14ac:dyDescent="0.2">
      <c r="A5578" s="136" t="s">
        <v>13854</v>
      </c>
      <c r="B5578" s="147">
        <v>37299</v>
      </c>
      <c r="C5578" s="138" t="s">
        <v>14136</v>
      </c>
      <c r="D5578" s="138" t="s">
        <v>14136</v>
      </c>
      <c r="E5578" s="137" t="s">
        <v>8366</v>
      </c>
      <c r="F5578" s="139"/>
      <c r="G5578" s="136">
        <v>27052541</v>
      </c>
      <c r="H5578" s="136">
        <v>3</v>
      </c>
      <c r="J5578" s="136" t="s">
        <v>8367</v>
      </c>
    </row>
    <row r="5579" spans="1:20" s="136" customFormat="1" ht="13.6" x14ac:dyDescent="0.2">
      <c r="A5579" s="136" t="s">
        <v>13854</v>
      </c>
      <c r="B5579" s="147">
        <v>37300</v>
      </c>
      <c r="C5579" s="138" t="s">
        <v>14137</v>
      </c>
      <c r="D5579" s="138" t="s">
        <v>14137</v>
      </c>
      <c r="E5579" s="137" t="s">
        <v>8366</v>
      </c>
      <c r="F5579" s="139"/>
      <c r="G5579" s="136">
        <v>44318912</v>
      </c>
      <c r="H5579" s="136">
        <v>3</v>
      </c>
      <c r="J5579" s="136" t="s">
        <v>8367</v>
      </c>
    </row>
    <row r="5580" spans="1:20" s="136" customFormat="1" ht="13.6" x14ac:dyDescent="0.2">
      <c r="A5580" s="136" t="s">
        <v>13854</v>
      </c>
      <c r="B5580" s="147">
        <v>37301</v>
      </c>
      <c r="C5580" s="138" t="s">
        <v>14138</v>
      </c>
      <c r="D5580" s="138" t="s">
        <v>14138</v>
      </c>
      <c r="E5580" s="137" t="s">
        <v>8366</v>
      </c>
      <c r="F5580" s="139"/>
      <c r="G5580" s="136">
        <v>32464467</v>
      </c>
      <c r="H5580" s="136">
        <v>3</v>
      </c>
      <c r="J5580" s="136" t="s">
        <v>8367</v>
      </c>
    </row>
    <row r="5581" spans="1:20" s="136" customFormat="1" ht="13.6" x14ac:dyDescent="0.2">
      <c r="A5581" s="136" t="s">
        <v>13854</v>
      </c>
      <c r="B5581" s="147">
        <v>37302</v>
      </c>
      <c r="C5581" s="138" t="s">
        <v>14139</v>
      </c>
      <c r="D5581" s="138" t="s">
        <v>14139</v>
      </c>
      <c r="E5581" s="137" t="s">
        <v>8366</v>
      </c>
      <c r="F5581" s="139"/>
      <c r="G5581" s="136">
        <v>45994051</v>
      </c>
      <c r="H5581" s="136">
        <v>3</v>
      </c>
      <c r="J5581" s="136" t="s">
        <v>8367</v>
      </c>
    </row>
    <row r="5582" spans="1:20" s="136" customFormat="1" ht="13.6" x14ac:dyDescent="0.2">
      <c r="A5582" s="136" t="s">
        <v>13854</v>
      </c>
      <c r="B5582" s="147">
        <v>37303</v>
      </c>
      <c r="C5582" s="138" t="s">
        <v>14140</v>
      </c>
      <c r="D5582" s="138" t="s">
        <v>14140</v>
      </c>
      <c r="E5582" s="137" t="s">
        <v>8366</v>
      </c>
      <c r="F5582" s="139"/>
      <c r="G5582" s="136">
        <v>58974163</v>
      </c>
      <c r="H5582" s="136">
        <v>3</v>
      </c>
      <c r="J5582" s="136" t="s">
        <v>8367</v>
      </c>
    </row>
    <row r="5583" spans="1:20" s="136" customFormat="1" ht="13.6" x14ac:dyDescent="0.2">
      <c r="A5583" s="136" t="s">
        <v>13854</v>
      </c>
      <c r="B5583" s="147">
        <v>37304</v>
      </c>
      <c r="C5583" s="138" t="s">
        <v>14141</v>
      </c>
      <c r="D5583" s="138" t="s">
        <v>14141</v>
      </c>
      <c r="E5583" s="137" t="s">
        <v>8366</v>
      </c>
      <c r="F5583" s="139"/>
      <c r="G5583" s="136">
        <v>39951611</v>
      </c>
      <c r="H5583" s="136">
        <v>3</v>
      </c>
      <c r="J5583" s="136" t="s">
        <v>8367</v>
      </c>
    </row>
    <row r="5584" spans="1:20" s="136" customFormat="1" ht="13.6" x14ac:dyDescent="0.2">
      <c r="A5584" s="136" t="s">
        <v>13854</v>
      </c>
      <c r="B5584" s="147">
        <v>37305</v>
      </c>
      <c r="C5584" s="138" t="s">
        <v>14142</v>
      </c>
      <c r="D5584" s="138" t="s">
        <v>14142</v>
      </c>
      <c r="E5584" s="137" t="s">
        <v>8366</v>
      </c>
      <c r="F5584" s="139"/>
      <c r="G5584" s="136">
        <v>6269048</v>
      </c>
      <c r="H5584" s="136">
        <v>3</v>
      </c>
      <c r="J5584" s="136" t="s">
        <v>8367</v>
      </c>
    </row>
    <row r="5585" spans="1:20" s="136" customFormat="1" ht="13.6" x14ac:dyDescent="0.2">
      <c r="A5585" s="136" t="s">
        <v>13854</v>
      </c>
      <c r="B5585" s="147">
        <v>37306</v>
      </c>
      <c r="C5585" s="138" t="s">
        <v>14143</v>
      </c>
      <c r="D5585" s="138" t="s">
        <v>14143</v>
      </c>
      <c r="E5585" s="137" t="s">
        <v>8366</v>
      </c>
      <c r="F5585" s="139"/>
      <c r="G5585" s="136">
        <v>80539143</v>
      </c>
      <c r="H5585" s="136">
        <v>3</v>
      </c>
      <c r="J5585" s="136" t="s">
        <v>8367</v>
      </c>
    </row>
    <row r="5586" spans="1:20" s="136" customFormat="1" ht="13.6" x14ac:dyDescent="0.2">
      <c r="A5586" s="136" t="s">
        <v>13854</v>
      </c>
      <c r="B5586" s="147">
        <v>37307</v>
      </c>
      <c r="C5586" s="138" t="s">
        <v>14144</v>
      </c>
      <c r="D5586" s="138" t="s">
        <v>14144</v>
      </c>
      <c r="E5586" s="137" t="s">
        <v>8366</v>
      </c>
      <c r="F5586" s="139"/>
      <c r="G5586" s="136">
        <v>67516154</v>
      </c>
      <c r="H5586" s="136">
        <v>3</v>
      </c>
      <c r="J5586" s="136" t="s">
        <v>8367</v>
      </c>
    </row>
    <row r="5587" spans="1:20" s="136" customFormat="1" ht="13.6" x14ac:dyDescent="0.2">
      <c r="A5587" s="136" t="s">
        <v>13854</v>
      </c>
      <c r="B5587" s="147">
        <v>37309</v>
      </c>
      <c r="C5587" s="138" t="s">
        <v>14145</v>
      </c>
      <c r="D5587" s="138" t="s">
        <v>14145</v>
      </c>
      <c r="E5587" s="137" t="s">
        <v>8366</v>
      </c>
      <c r="F5587" s="139"/>
      <c r="G5587" s="136">
        <v>14857183</v>
      </c>
      <c r="H5587" s="136">
        <v>3</v>
      </c>
      <c r="J5587" s="136" t="s">
        <v>8367</v>
      </c>
    </row>
    <row r="5588" spans="1:20" s="136" customFormat="1" ht="13.6" x14ac:dyDescent="0.2">
      <c r="A5588" s="136" t="s">
        <v>13854</v>
      </c>
      <c r="B5588" s="147">
        <v>37310</v>
      </c>
      <c r="C5588" s="138" t="s">
        <v>14146</v>
      </c>
      <c r="D5588" s="138" t="s">
        <v>14146</v>
      </c>
      <c r="E5588" s="137" t="s">
        <v>8366</v>
      </c>
      <c r="F5588" s="139"/>
      <c r="G5588" s="136">
        <v>14294776</v>
      </c>
      <c r="H5588" s="136">
        <v>3</v>
      </c>
      <c r="J5588" s="136" t="s">
        <v>8367</v>
      </c>
    </row>
    <row r="5589" spans="1:20" s="136" customFormat="1" ht="13.6" x14ac:dyDescent="0.2">
      <c r="A5589" s="136" t="s">
        <v>13854</v>
      </c>
      <c r="B5589" s="147">
        <v>37311</v>
      </c>
      <c r="C5589" s="138" t="s">
        <v>14147</v>
      </c>
      <c r="D5589" s="138" t="s">
        <v>14147</v>
      </c>
      <c r="E5589" s="137" t="s">
        <v>8366</v>
      </c>
      <c r="F5589" s="139"/>
      <c r="G5589" s="136">
        <v>53504700.999999993</v>
      </c>
      <c r="H5589" s="136">
        <v>3</v>
      </c>
      <c r="J5589" s="136" t="s">
        <v>8367</v>
      </c>
    </row>
    <row r="5590" spans="1:20" s="136" customFormat="1" ht="13.6" x14ac:dyDescent="0.2">
      <c r="A5590" s="136" t="s">
        <v>13854</v>
      </c>
      <c r="B5590" s="147">
        <v>37312</v>
      </c>
      <c r="C5590" s="138" t="s">
        <v>14148</v>
      </c>
      <c r="D5590" s="138" t="s">
        <v>14148</v>
      </c>
      <c r="E5590" s="137" t="s">
        <v>8366</v>
      </c>
      <c r="F5590" s="139"/>
      <c r="G5590" s="136">
        <v>20504498</v>
      </c>
      <c r="H5590" s="136">
        <v>3</v>
      </c>
      <c r="J5590" s="136" t="s">
        <v>8367</v>
      </c>
    </row>
    <row r="5591" spans="1:20" s="136" customFormat="1" ht="13.6" x14ac:dyDescent="0.2">
      <c r="A5591" s="136" t="s">
        <v>13854</v>
      </c>
      <c r="B5591" s="147">
        <v>37313</v>
      </c>
      <c r="C5591" s="138" t="s">
        <v>14149</v>
      </c>
      <c r="D5591" s="138" t="s">
        <v>14149</v>
      </c>
      <c r="E5591" s="137" t="s">
        <v>8366</v>
      </c>
      <c r="F5591" s="139"/>
      <c r="G5591" s="136">
        <v>57690144</v>
      </c>
      <c r="H5591" s="136">
        <v>3</v>
      </c>
      <c r="J5591" s="136" t="s">
        <v>8367</v>
      </c>
    </row>
    <row r="5592" spans="1:20" s="136" customFormat="1" ht="13.6" x14ac:dyDescent="0.2">
      <c r="A5592" s="136" t="s">
        <v>13854</v>
      </c>
      <c r="B5592" s="147">
        <v>37314</v>
      </c>
      <c r="C5592" s="138" t="s">
        <v>14150</v>
      </c>
      <c r="D5592" s="138" t="s">
        <v>14150</v>
      </c>
      <c r="E5592" s="137" t="s">
        <v>8366</v>
      </c>
      <c r="F5592" s="139"/>
      <c r="G5592" s="136">
        <v>63779115</v>
      </c>
      <c r="H5592" s="136">
        <v>3</v>
      </c>
      <c r="J5592" s="136" t="s">
        <v>8367</v>
      </c>
    </row>
    <row r="5593" spans="1:20" s="136" customFormat="1" ht="13.6" x14ac:dyDescent="0.2">
      <c r="A5593" s="136" t="s">
        <v>13854</v>
      </c>
      <c r="B5593" s="147">
        <v>37315</v>
      </c>
      <c r="C5593" s="138" t="s">
        <v>14151</v>
      </c>
      <c r="D5593" s="138" t="s">
        <v>14151</v>
      </c>
      <c r="E5593" s="137" t="s">
        <v>8366</v>
      </c>
      <c r="F5593" s="139"/>
      <c r="G5593" s="136">
        <v>12321930</v>
      </c>
      <c r="H5593" s="136">
        <v>3</v>
      </c>
      <c r="J5593" s="136" t="s">
        <v>8367</v>
      </c>
    </row>
    <row r="5594" spans="1:20" s="136" customFormat="1" ht="13.6" x14ac:dyDescent="0.2">
      <c r="A5594" s="136" t="s">
        <v>13854</v>
      </c>
      <c r="B5594" s="147">
        <v>37316</v>
      </c>
      <c r="C5594" s="138" t="s">
        <v>14152</v>
      </c>
      <c r="D5594" s="138" t="s">
        <v>14152</v>
      </c>
      <c r="E5594" s="137" t="s">
        <v>8366</v>
      </c>
      <c r="F5594" s="139"/>
      <c r="G5594" s="136">
        <v>60688070</v>
      </c>
      <c r="H5594" s="136">
        <v>3</v>
      </c>
      <c r="J5594" s="136" t="s">
        <v>8367</v>
      </c>
    </row>
    <row r="5595" spans="1:20" s="136" customFormat="1" ht="13.6" x14ac:dyDescent="0.2">
      <c r="A5595" s="136" t="s">
        <v>13854</v>
      </c>
      <c r="B5595" s="147">
        <v>37317</v>
      </c>
      <c r="C5595" s="138" t="s">
        <v>14153</v>
      </c>
      <c r="D5595" s="138" t="s">
        <v>14153</v>
      </c>
      <c r="E5595" s="137" t="s">
        <v>8366</v>
      </c>
      <c r="F5595" s="139"/>
      <c r="G5595" s="136">
        <v>29261526</v>
      </c>
      <c r="H5595" s="136">
        <v>3</v>
      </c>
      <c r="J5595" s="136" t="s">
        <v>8367</v>
      </c>
    </row>
    <row r="5596" spans="1:20" s="136" customFormat="1" ht="13.6" x14ac:dyDescent="0.2">
      <c r="A5596" s="136" t="s">
        <v>13854</v>
      </c>
      <c r="B5596" s="147">
        <v>37318</v>
      </c>
      <c r="C5596" s="138" t="s">
        <v>14154</v>
      </c>
      <c r="D5596" s="138" t="s">
        <v>14154</v>
      </c>
      <c r="E5596" s="137" t="s">
        <v>8366</v>
      </c>
      <c r="F5596" s="139"/>
      <c r="G5596" s="136">
        <v>24692271</v>
      </c>
      <c r="H5596" s="136">
        <v>3</v>
      </c>
      <c r="J5596" s="136" t="s">
        <v>8367</v>
      </c>
    </row>
    <row r="5597" spans="1:20" s="136" customFormat="1" ht="13.6" x14ac:dyDescent="0.2">
      <c r="A5597" s="136" t="s">
        <v>13854</v>
      </c>
      <c r="B5597" s="147">
        <v>37319</v>
      </c>
      <c r="C5597" s="138" t="s">
        <v>14155</v>
      </c>
      <c r="D5597" s="138" t="s">
        <v>14155</v>
      </c>
      <c r="E5597" s="137" t="s">
        <v>8366</v>
      </c>
      <c r="F5597" s="139"/>
      <c r="G5597" s="136">
        <v>21187426.999999996</v>
      </c>
      <c r="H5597" s="136">
        <v>3</v>
      </c>
      <c r="J5597" s="136" t="s">
        <v>8367</v>
      </c>
    </row>
    <row r="5598" spans="1:20" s="136" customFormat="1" ht="13.6" x14ac:dyDescent="0.2">
      <c r="A5598" s="136" t="s">
        <v>13854</v>
      </c>
      <c r="B5598" s="147">
        <v>37320</v>
      </c>
      <c r="C5598" s="138" t="s">
        <v>14156</v>
      </c>
      <c r="D5598" s="138" t="s">
        <v>14156</v>
      </c>
      <c r="E5598" s="137" t="s">
        <v>8366</v>
      </c>
      <c r="F5598" s="139"/>
      <c r="G5598" s="136">
        <v>44099856</v>
      </c>
      <c r="H5598" s="136">
        <v>3</v>
      </c>
      <c r="J5598" s="136" t="s">
        <v>8367</v>
      </c>
    </row>
    <row r="5599" spans="1:20" s="136" customFormat="1" ht="13.6" x14ac:dyDescent="0.2">
      <c r="A5599" s="136" t="s">
        <v>13854</v>
      </c>
      <c r="B5599" s="147">
        <v>37321</v>
      </c>
      <c r="C5599" s="138" t="s">
        <v>14157</v>
      </c>
      <c r="D5599" s="138" t="s">
        <v>14157</v>
      </c>
      <c r="E5599" s="137" t="s">
        <v>8366</v>
      </c>
      <c r="F5599" s="139"/>
      <c r="G5599" s="136">
        <v>40058667</v>
      </c>
      <c r="H5599" s="136">
        <v>3</v>
      </c>
      <c r="J5599" s="136" t="s">
        <v>8367</v>
      </c>
    </row>
    <row r="5600" spans="1:20" s="136" customFormat="1" ht="13.6" x14ac:dyDescent="0.2">
      <c r="A5600" s="136" t="s">
        <v>13854</v>
      </c>
      <c r="B5600" s="147">
        <v>37322</v>
      </c>
      <c r="C5600" s="138" t="s">
        <v>14158</v>
      </c>
      <c r="D5600" s="138" t="s">
        <v>14158</v>
      </c>
      <c r="E5600" s="137" t="s">
        <v>8366</v>
      </c>
      <c r="F5600" s="139"/>
      <c r="G5600" s="136">
        <v>33108711</v>
      </c>
      <c r="H5600" s="136">
        <v>3</v>
      </c>
      <c r="J5600" s="136" t="s">
        <v>8367</v>
      </c>
      <c r="R5600" s="136" t="s">
        <v>13871</v>
      </c>
      <c r="S5600" s="136" t="s">
        <v>8367</v>
      </c>
      <c r="T5600" s="136" t="s">
        <v>13872</v>
      </c>
    </row>
    <row r="5601" spans="1:10" s="136" customFormat="1" ht="13.6" x14ac:dyDescent="0.2">
      <c r="A5601" s="136" t="s">
        <v>13854</v>
      </c>
      <c r="B5601" s="147">
        <v>37323</v>
      </c>
      <c r="C5601" s="138" t="s">
        <v>14159</v>
      </c>
      <c r="D5601" s="138" t="s">
        <v>14159</v>
      </c>
      <c r="E5601" s="137" t="s">
        <v>8366</v>
      </c>
      <c r="F5601" s="139"/>
      <c r="G5601" s="136">
        <v>112301671</v>
      </c>
      <c r="H5601" s="136">
        <v>3</v>
      </c>
      <c r="J5601" s="136" t="s">
        <v>8367</v>
      </c>
    </row>
    <row r="5602" spans="1:10" s="136" customFormat="1" ht="13.6" x14ac:dyDescent="0.2">
      <c r="A5602" s="136" t="s">
        <v>13854</v>
      </c>
      <c r="B5602" s="147">
        <v>37324</v>
      </c>
      <c r="C5602" s="138" t="s">
        <v>14160</v>
      </c>
      <c r="D5602" s="138" t="s">
        <v>14160</v>
      </c>
      <c r="E5602" s="137" t="s">
        <v>8366</v>
      </c>
      <c r="F5602" s="139"/>
      <c r="G5602" s="136">
        <v>25085159</v>
      </c>
      <c r="H5602" s="136">
        <v>3</v>
      </c>
      <c r="J5602" s="136" t="s">
        <v>8367</v>
      </c>
    </row>
    <row r="5603" spans="1:10" s="136" customFormat="1" ht="13.6" x14ac:dyDescent="0.2">
      <c r="A5603" s="136" t="s">
        <v>13854</v>
      </c>
      <c r="B5603" s="147">
        <v>37325</v>
      </c>
      <c r="C5603" s="138" t="s">
        <v>14161</v>
      </c>
      <c r="D5603" s="138" t="s">
        <v>14161</v>
      </c>
      <c r="E5603" s="137" t="s">
        <v>8366</v>
      </c>
      <c r="F5603" s="139"/>
      <c r="G5603" s="136">
        <v>11438712</v>
      </c>
      <c r="H5603" s="136">
        <v>3</v>
      </c>
      <c r="J5603" s="136" t="s">
        <v>8367</v>
      </c>
    </row>
    <row r="5604" spans="1:10" s="136" customFormat="1" ht="13.6" x14ac:dyDescent="0.2">
      <c r="A5604" s="136" t="s">
        <v>13854</v>
      </c>
      <c r="B5604" s="147">
        <v>37327</v>
      </c>
      <c r="C5604" s="138" t="s">
        <v>14162</v>
      </c>
      <c r="D5604" s="138" t="s">
        <v>14162</v>
      </c>
      <c r="E5604" s="137" t="s">
        <v>8366</v>
      </c>
      <c r="F5604" s="139"/>
      <c r="G5604" s="136">
        <v>11876391.000000002</v>
      </c>
      <c r="H5604" s="136">
        <v>3</v>
      </c>
      <c r="J5604" s="136" t="s">
        <v>8367</v>
      </c>
    </row>
    <row r="5605" spans="1:10" s="136" customFormat="1" ht="13.6" x14ac:dyDescent="0.2">
      <c r="A5605" s="136" t="s">
        <v>13854</v>
      </c>
      <c r="B5605" s="147">
        <v>37328</v>
      </c>
      <c r="C5605" s="138" t="s">
        <v>14163</v>
      </c>
      <c r="D5605" s="138" t="s">
        <v>14163</v>
      </c>
      <c r="E5605" s="137" t="s">
        <v>8366</v>
      </c>
      <c r="F5605" s="139"/>
      <c r="G5605" s="136">
        <v>29697712</v>
      </c>
      <c r="H5605" s="136">
        <v>3</v>
      </c>
      <c r="J5605" s="136" t="s">
        <v>8367</v>
      </c>
    </row>
    <row r="5606" spans="1:10" s="136" customFormat="1" ht="13.6" x14ac:dyDescent="0.2">
      <c r="A5606" s="136" t="s">
        <v>13854</v>
      </c>
      <c r="B5606" s="147">
        <v>37329</v>
      </c>
      <c r="C5606" s="138" t="s">
        <v>14164</v>
      </c>
      <c r="D5606" s="138" t="s">
        <v>14164</v>
      </c>
      <c r="E5606" s="137" t="s">
        <v>8366</v>
      </c>
      <c r="F5606" s="139"/>
      <c r="G5606" s="136">
        <v>33459774.000000004</v>
      </c>
      <c r="H5606" s="136">
        <v>3</v>
      </c>
      <c r="J5606" s="136" t="s">
        <v>8367</v>
      </c>
    </row>
    <row r="5607" spans="1:10" s="136" customFormat="1" ht="13.6" x14ac:dyDescent="0.2">
      <c r="A5607" s="136" t="s">
        <v>13854</v>
      </c>
      <c r="B5607" s="147">
        <v>37330</v>
      </c>
      <c r="C5607" s="138" t="s">
        <v>14165</v>
      </c>
      <c r="D5607" s="138" t="s">
        <v>14165</v>
      </c>
      <c r="E5607" s="137" t="s">
        <v>8366</v>
      </c>
      <c r="F5607" s="139"/>
      <c r="G5607" s="136">
        <v>27226888</v>
      </c>
      <c r="H5607" s="136">
        <v>3</v>
      </c>
      <c r="J5607" s="136" t="s">
        <v>8367</v>
      </c>
    </row>
    <row r="5608" spans="1:10" s="136" customFormat="1" ht="13.6" x14ac:dyDescent="0.2">
      <c r="A5608" s="136" t="s">
        <v>13854</v>
      </c>
      <c r="B5608" s="147">
        <v>37331</v>
      </c>
      <c r="C5608" s="138" t="s">
        <v>14166</v>
      </c>
      <c r="D5608" s="138" t="s">
        <v>14166</v>
      </c>
      <c r="E5608" s="137" t="s">
        <v>8366</v>
      </c>
      <c r="F5608" s="139"/>
      <c r="G5608" s="136">
        <v>34561818</v>
      </c>
      <c r="H5608" s="136">
        <v>3</v>
      </c>
      <c r="J5608" s="136" t="s">
        <v>8367</v>
      </c>
    </row>
    <row r="5609" spans="1:10" s="136" customFormat="1" ht="13.6" x14ac:dyDescent="0.2">
      <c r="A5609" s="136" t="s">
        <v>13854</v>
      </c>
      <c r="B5609" s="147">
        <v>37332</v>
      </c>
      <c r="C5609" s="138" t="s">
        <v>14167</v>
      </c>
      <c r="D5609" s="138" t="s">
        <v>14167</v>
      </c>
      <c r="E5609" s="137" t="s">
        <v>8366</v>
      </c>
      <c r="F5609" s="139"/>
      <c r="G5609" s="136">
        <v>11747295</v>
      </c>
      <c r="H5609" s="136">
        <v>3</v>
      </c>
      <c r="J5609" s="136" t="s">
        <v>8367</v>
      </c>
    </row>
    <row r="5610" spans="1:10" s="136" customFormat="1" ht="13.6" x14ac:dyDescent="0.2">
      <c r="A5610" s="136" t="s">
        <v>13854</v>
      </c>
      <c r="B5610" s="147">
        <v>37333</v>
      </c>
      <c r="C5610" s="138" t="s">
        <v>14168</v>
      </c>
      <c r="D5610" s="138" t="s">
        <v>14168</v>
      </c>
      <c r="E5610" s="137" t="s">
        <v>8366</v>
      </c>
      <c r="F5610" s="139"/>
      <c r="G5610" s="136">
        <v>8216823.0000000009</v>
      </c>
      <c r="H5610" s="136">
        <v>3</v>
      </c>
      <c r="J5610" s="136" t="s">
        <v>8367</v>
      </c>
    </row>
    <row r="5611" spans="1:10" s="136" customFormat="1" ht="13.6" x14ac:dyDescent="0.2">
      <c r="A5611" s="136" t="s">
        <v>13854</v>
      </c>
      <c r="B5611" s="147">
        <v>37334</v>
      </c>
      <c r="C5611" s="138" t="s">
        <v>14169</v>
      </c>
      <c r="D5611" s="138" t="s">
        <v>14169</v>
      </c>
      <c r="E5611" s="137" t="s">
        <v>8366</v>
      </c>
      <c r="F5611" s="139"/>
      <c r="G5611" s="136">
        <v>16350332</v>
      </c>
      <c r="H5611" s="136">
        <v>3</v>
      </c>
      <c r="J5611" s="136" t="s">
        <v>8367</v>
      </c>
    </row>
    <row r="5612" spans="1:10" s="136" customFormat="1" ht="13.6" x14ac:dyDescent="0.2">
      <c r="A5612" s="136" t="s">
        <v>13854</v>
      </c>
      <c r="B5612" s="147">
        <v>37335</v>
      </c>
      <c r="C5612" s="138" t="s">
        <v>14170</v>
      </c>
      <c r="D5612" s="138" t="s">
        <v>14170</v>
      </c>
      <c r="E5612" s="137" t="s">
        <v>8366</v>
      </c>
      <c r="F5612" s="139"/>
      <c r="G5612" s="136">
        <v>63433166</v>
      </c>
      <c r="H5612" s="136">
        <v>3</v>
      </c>
      <c r="J5612" s="136" t="s">
        <v>8367</v>
      </c>
    </row>
    <row r="5613" spans="1:10" s="136" customFormat="1" ht="13.6" x14ac:dyDescent="0.2">
      <c r="A5613" s="136" t="s">
        <v>13854</v>
      </c>
      <c r="B5613" s="147">
        <v>37336</v>
      </c>
      <c r="C5613" s="138" t="s">
        <v>14171</v>
      </c>
      <c r="D5613" s="138" t="s">
        <v>14171</v>
      </c>
      <c r="E5613" s="137" t="s">
        <v>8366</v>
      </c>
      <c r="F5613" s="139"/>
      <c r="G5613" s="136">
        <v>17301676</v>
      </c>
      <c r="H5613" s="136">
        <v>3</v>
      </c>
      <c r="J5613" s="136" t="s">
        <v>8367</v>
      </c>
    </row>
    <row r="5614" spans="1:10" s="136" customFormat="1" ht="13.6" x14ac:dyDescent="0.2">
      <c r="A5614" s="136" t="s">
        <v>13854</v>
      </c>
      <c r="B5614" s="147">
        <v>37337</v>
      </c>
      <c r="C5614" s="138" t="s">
        <v>14172</v>
      </c>
      <c r="D5614" s="138" t="s">
        <v>14172</v>
      </c>
      <c r="E5614" s="137" t="s">
        <v>8366</v>
      </c>
      <c r="F5614" s="139"/>
      <c r="G5614" s="136">
        <v>22349648.000000004</v>
      </c>
      <c r="H5614" s="136">
        <v>3</v>
      </c>
      <c r="J5614" s="136" t="s">
        <v>8367</v>
      </c>
    </row>
    <row r="5615" spans="1:10" s="136" customFormat="1" ht="13.6" x14ac:dyDescent="0.2">
      <c r="A5615" s="136" t="s">
        <v>13854</v>
      </c>
      <c r="B5615" s="147">
        <v>37338</v>
      </c>
      <c r="C5615" s="138" t="s">
        <v>14173</v>
      </c>
      <c r="D5615" s="138" t="s">
        <v>14173</v>
      </c>
      <c r="E5615" s="137" t="s">
        <v>8366</v>
      </c>
      <c r="F5615" s="139"/>
      <c r="G5615" s="136">
        <v>33228446</v>
      </c>
      <c r="H5615" s="136">
        <v>3</v>
      </c>
      <c r="J5615" s="136" t="s">
        <v>8367</v>
      </c>
    </row>
    <row r="5616" spans="1:10" s="136" customFormat="1" ht="13.6" x14ac:dyDescent="0.2">
      <c r="A5616" s="136" t="s">
        <v>13854</v>
      </c>
      <c r="B5616" s="147">
        <v>37339</v>
      </c>
      <c r="C5616" s="138" t="s">
        <v>14174</v>
      </c>
      <c r="D5616" s="138" t="s">
        <v>14174</v>
      </c>
      <c r="E5616" s="137" t="s">
        <v>8366</v>
      </c>
      <c r="F5616" s="139"/>
      <c r="G5616" s="136">
        <v>26265988.000000004</v>
      </c>
      <c r="H5616" s="136">
        <v>3</v>
      </c>
      <c r="J5616" s="136" t="s">
        <v>8367</v>
      </c>
    </row>
    <row r="5617" spans="1:20" s="136" customFormat="1" ht="13.6" x14ac:dyDescent="0.2">
      <c r="A5617" s="136" t="s">
        <v>13854</v>
      </c>
      <c r="B5617" s="147">
        <v>37340</v>
      </c>
      <c r="C5617" s="138" t="s">
        <v>14175</v>
      </c>
      <c r="D5617" s="138" t="s">
        <v>14175</v>
      </c>
      <c r="E5617" s="137" t="s">
        <v>8366</v>
      </c>
      <c r="F5617" s="139"/>
      <c r="G5617" s="136">
        <v>27384636.999999996</v>
      </c>
      <c r="H5617" s="136">
        <v>3</v>
      </c>
      <c r="J5617" s="136" t="s">
        <v>8367</v>
      </c>
    </row>
    <row r="5618" spans="1:20" s="136" customFormat="1" ht="13.6" x14ac:dyDescent="0.2">
      <c r="A5618" s="136" t="s">
        <v>13854</v>
      </c>
      <c r="B5618" s="147">
        <v>37341</v>
      </c>
      <c r="C5618" s="138" t="s">
        <v>14176</v>
      </c>
      <c r="D5618" s="138" t="s">
        <v>14176</v>
      </c>
      <c r="E5618" s="137" t="s">
        <v>8366</v>
      </c>
      <c r="F5618" s="139"/>
      <c r="G5618" s="136">
        <v>7590845.0000000009</v>
      </c>
      <c r="H5618" s="136">
        <v>3</v>
      </c>
      <c r="J5618" s="136" t="s">
        <v>8367</v>
      </c>
    </row>
    <row r="5619" spans="1:20" s="136" customFormat="1" ht="13.6" x14ac:dyDescent="0.2">
      <c r="A5619" s="136" t="s">
        <v>13854</v>
      </c>
      <c r="B5619" s="147">
        <v>37342</v>
      </c>
      <c r="C5619" s="138" t="s">
        <v>14177</v>
      </c>
      <c r="D5619" s="138" t="s">
        <v>14177</v>
      </c>
      <c r="E5619" s="137" t="s">
        <v>8366</v>
      </c>
      <c r="F5619" s="139"/>
      <c r="G5619" s="136">
        <v>21979400</v>
      </c>
      <c r="H5619" s="136">
        <v>3</v>
      </c>
      <c r="J5619" s="136" t="s">
        <v>8367</v>
      </c>
    </row>
    <row r="5620" spans="1:20" s="136" customFormat="1" ht="13.6" x14ac:dyDescent="0.2">
      <c r="A5620" s="136" t="s">
        <v>13854</v>
      </c>
      <c r="B5620" s="147">
        <v>37343</v>
      </c>
      <c r="C5620" s="138" t="s">
        <v>14178</v>
      </c>
      <c r="D5620" s="138" t="s">
        <v>14178</v>
      </c>
      <c r="E5620" s="137" t="s">
        <v>8366</v>
      </c>
      <c r="F5620" s="139"/>
      <c r="G5620" s="136">
        <v>7262032</v>
      </c>
      <c r="H5620" s="136">
        <v>3</v>
      </c>
      <c r="J5620" s="136" t="s">
        <v>8367</v>
      </c>
    </row>
    <row r="5621" spans="1:20" s="136" customFormat="1" ht="13.6" x14ac:dyDescent="0.2">
      <c r="A5621" s="136" t="s">
        <v>13854</v>
      </c>
      <c r="B5621" s="147">
        <v>37344</v>
      </c>
      <c r="C5621" s="138" t="s">
        <v>14179</v>
      </c>
      <c r="D5621" s="138" t="s">
        <v>14179</v>
      </c>
      <c r="E5621" s="137" t="s">
        <v>8366</v>
      </c>
      <c r="F5621" s="139"/>
      <c r="G5621" s="136">
        <v>45062476</v>
      </c>
      <c r="H5621" s="136">
        <v>3</v>
      </c>
      <c r="J5621" s="136" t="s">
        <v>8367</v>
      </c>
    </row>
    <row r="5622" spans="1:20" s="136" customFormat="1" ht="13.6" x14ac:dyDescent="0.2">
      <c r="A5622" s="136" t="s">
        <v>13854</v>
      </c>
      <c r="B5622" s="147">
        <v>37345</v>
      </c>
      <c r="C5622" s="138" t="s">
        <v>14180</v>
      </c>
      <c r="D5622" s="138" t="s">
        <v>14180</v>
      </c>
      <c r="E5622" s="137" t="s">
        <v>8366</v>
      </c>
      <c r="F5622" s="139"/>
      <c r="G5622" s="136">
        <v>28109332</v>
      </c>
      <c r="H5622" s="136">
        <v>3</v>
      </c>
      <c r="J5622" s="136" t="s">
        <v>8367</v>
      </c>
    </row>
    <row r="5623" spans="1:20" s="136" customFormat="1" ht="13.6" x14ac:dyDescent="0.2">
      <c r="A5623" s="136" t="s">
        <v>13854</v>
      </c>
      <c r="B5623" s="147">
        <v>37346</v>
      </c>
      <c r="C5623" s="138" t="s">
        <v>14181</v>
      </c>
      <c r="D5623" s="138" t="s">
        <v>14181</v>
      </c>
      <c r="E5623" s="137" t="s">
        <v>8366</v>
      </c>
      <c r="F5623" s="139"/>
      <c r="G5623" s="136">
        <v>43700545</v>
      </c>
      <c r="H5623" s="136">
        <v>3</v>
      </c>
      <c r="J5623" s="136" t="s">
        <v>8367</v>
      </c>
    </row>
    <row r="5624" spans="1:20" s="136" customFormat="1" ht="13.6" x14ac:dyDescent="0.2">
      <c r="A5624" s="136" t="s">
        <v>13854</v>
      </c>
      <c r="B5624" s="147">
        <v>37347</v>
      </c>
      <c r="C5624" s="138" t="s">
        <v>14182</v>
      </c>
      <c r="D5624" s="138" t="s">
        <v>14182</v>
      </c>
      <c r="E5624" s="137" t="s">
        <v>8366</v>
      </c>
      <c r="F5624" s="139"/>
      <c r="G5624" s="136">
        <v>25503987.000000004</v>
      </c>
      <c r="H5624" s="136">
        <v>3</v>
      </c>
      <c r="J5624" s="136" t="s">
        <v>8367</v>
      </c>
    </row>
    <row r="5625" spans="1:20" s="136" customFormat="1" ht="13.6" x14ac:dyDescent="0.2">
      <c r="A5625" s="136" t="s">
        <v>13854</v>
      </c>
      <c r="B5625" s="147">
        <v>37348</v>
      </c>
      <c r="C5625" s="138" t="s">
        <v>14183</v>
      </c>
      <c r="D5625" s="138" t="s">
        <v>14183</v>
      </c>
      <c r="E5625" s="137" t="s">
        <v>8366</v>
      </c>
      <c r="F5625" s="139"/>
      <c r="G5625" s="136">
        <v>18018028</v>
      </c>
      <c r="H5625" s="136">
        <v>3</v>
      </c>
      <c r="J5625" s="136" t="s">
        <v>8367</v>
      </c>
    </row>
    <row r="5626" spans="1:20" s="136" customFormat="1" ht="13.6" x14ac:dyDescent="0.2">
      <c r="A5626" s="136" t="s">
        <v>13854</v>
      </c>
      <c r="B5626" s="147">
        <v>37349</v>
      </c>
      <c r="C5626" s="138" t="s">
        <v>14184</v>
      </c>
      <c r="D5626" s="138" t="s">
        <v>14184</v>
      </c>
      <c r="E5626" s="137" t="s">
        <v>8366</v>
      </c>
      <c r="F5626" s="139"/>
      <c r="G5626" s="136">
        <v>29640551</v>
      </c>
      <c r="H5626" s="136">
        <v>3</v>
      </c>
      <c r="J5626" s="136" t="s">
        <v>8367</v>
      </c>
    </row>
    <row r="5627" spans="1:20" s="136" customFormat="1" ht="13.6" x14ac:dyDescent="0.2">
      <c r="A5627" s="136" t="s">
        <v>13854</v>
      </c>
      <c r="B5627" s="147">
        <v>37350</v>
      </c>
      <c r="C5627" s="138" t="s">
        <v>14185</v>
      </c>
      <c r="D5627" s="138" t="s">
        <v>14185</v>
      </c>
      <c r="E5627" s="137" t="s">
        <v>8366</v>
      </c>
      <c r="F5627" s="139"/>
      <c r="G5627" s="136">
        <v>46518639.999999993</v>
      </c>
      <c r="H5627" s="136">
        <v>3</v>
      </c>
      <c r="J5627" s="136" t="s">
        <v>8367</v>
      </c>
    </row>
    <row r="5628" spans="1:20" s="136" customFormat="1" ht="13.6" x14ac:dyDescent="0.2">
      <c r="A5628" s="136" t="s">
        <v>13854</v>
      </c>
      <c r="B5628" s="147">
        <v>37351</v>
      </c>
      <c r="C5628" s="138" t="s">
        <v>14186</v>
      </c>
      <c r="D5628" s="138" t="s">
        <v>14186</v>
      </c>
      <c r="E5628" s="137" t="s">
        <v>8366</v>
      </c>
      <c r="F5628" s="139"/>
      <c r="G5628" s="136">
        <v>42034323.000000007</v>
      </c>
      <c r="H5628" s="136">
        <v>3</v>
      </c>
      <c r="J5628" s="136" t="s">
        <v>8367</v>
      </c>
    </row>
    <row r="5629" spans="1:20" s="136" customFormat="1" ht="13.6" x14ac:dyDescent="0.2">
      <c r="A5629" s="136" t="s">
        <v>13854</v>
      </c>
      <c r="B5629" s="147">
        <v>37352</v>
      </c>
      <c r="C5629" s="138" t="s">
        <v>14187</v>
      </c>
      <c r="D5629" s="138" t="s">
        <v>14187</v>
      </c>
      <c r="E5629" s="137" t="s">
        <v>8366</v>
      </c>
      <c r="F5629" s="139"/>
      <c r="G5629" s="136">
        <v>25564299</v>
      </c>
      <c r="H5629" s="136">
        <v>3</v>
      </c>
      <c r="J5629" s="136" t="s">
        <v>8367</v>
      </c>
    </row>
    <row r="5630" spans="1:20" s="136" customFormat="1" ht="13.6" x14ac:dyDescent="0.2">
      <c r="A5630" s="136" t="s">
        <v>13854</v>
      </c>
      <c r="B5630" s="147">
        <v>37353</v>
      </c>
      <c r="C5630" s="138" t="s">
        <v>14188</v>
      </c>
      <c r="D5630" s="138" t="s">
        <v>14188</v>
      </c>
      <c r="E5630" s="137" t="s">
        <v>8366</v>
      </c>
      <c r="F5630" s="139"/>
      <c r="G5630" s="136">
        <v>36780486</v>
      </c>
      <c r="H5630" s="136">
        <v>3</v>
      </c>
      <c r="J5630" s="136" t="s">
        <v>8367</v>
      </c>
    </row>
    <row r="5631" spans="1:20" s="136" customFormat="1" ht="13.6" x14ac:dyDescent="0.2">
      <c r="A5631" s="136" t="s">
        <v>13854</v>
      </c>
      <c r="B5631" s="147">
        <v>37354</v>
      </c>
      <c r="C5631" s="138" t="s">
        <v>14189</v>
      </c>
      <c r="D5631" s="138" t="s">
        <v>14189</v>
      </c>
      <c r="E5631" s="137" t="s">
        <v>8366</v>
      </c>
      <c r="F5631" s="139"/>
      <c r="G5631" s="136">
        <v>20186800</v>
      </c>
      <c r="H5631" s="136">
        <v>2</v>
      </c>
      <c r="J5631" s="136" t="s">
        <v>8367</v>
      </c>
      <c r="R5631" s="136" t="s">
        <v>13871</v>
      </c>
      <c r="S5631" s="136" t="s">
        <v>8367</v>
      </c>
      <c r="T5631" s="136" t="s">
        <v>13872</v>
      </c>
    </row>
    <row r="5632" spans="1:20" s="136" customFormat="1" ht="13.6" x14ac:dyDescent="0.2">
      <c r="A5632" s="136" t="s">
        <v>13854</v>
      </c>
      <c r="B5632" s="147">
        <v>37355</v>
      </c>
      <c r="C5632" s="138" t="s">
        <v>14190</v>
      </c>
      <c r="D5632" s="138" t="s">
        <v>14190</v>
      </c>
      <c r="E5632" s="137" t="s">
        <v>8366</v>
      </c>
      <c r="F5632" s="139"/>
      <c r="G5632" s="136">
        <v>12991489</v>
      </c>
      <c r="H5632" s="136">
        <v>3</v>
      </c>
      <c r="J5632" s="136" t="s">
        <v>8367</v>
      </c>
    </row>
    <row r="5633" spans="1:20" s="136" customFormat="1" ht="13.6" x14ac:dyDescent="0.2">
      <c r="A5633" s="136" t="s">
        <v>13854</v>
      </c>
      <c r="B5633" s="147">
        <v>37356</v>
      </c>
      <c r="C5633" s="138" t="s">
        <v>14191</v>
      </c>
      <c r="D5633" s="138" t="s">
        <v>14191</v>
      </c>
      <c r="E5633" s="137" t="s">
        <v>8366</v>
      </c>
      <c r="F5633" s="139"/>
      <c r="G5633" s="136">
        <v>30022136.999999996</v>
      </c>
      <c r="H5633" s="136">
        <v>3</v>
      </c>
      <c r="J5633" s="136" t="s">
        <v>8367</v>
      </c>
    </row>
    <row r="5634" spans="1:20" s="136" customFormat="1" ht="13.6" x14ac:dyDescent="0.2">
      <c r="A5634" s="136" t="s">
        <v>13854</v>
      </c>
      <c r="B5634" s="147">
        <v>37357</v>
      </c>
      <c r="C5634" s="138" t="s">
        <v>14192</v>
      </c>
      <c r="D5634" s="138" t="s">
        <v>14192</v>
      </c>
      <c r="E5634" s="137" t="s">
        <v>8366</v>
      </c>
      <c r="F5634" s="139"/>
      <c r="G5634" s="136">
        <v>56844664</v>
      </c>
      <c r="H5634" s="136">
        <v>3</v>
      </c>
      <c r="J5634" s="136" t="s">
        <v>8367</v>
      </c>
    </row>
    <row r="5635" spans="1:20" s="136" customFormat="1" ht="13.6" x14ac:dyDescent="0.2">
      <c r="A5635" s="136" t="s">
        <v>13854</v>
      </c>
      <c r="B5635" s="147">
        <v>37358</v>
      </c>
      <c r="C5635" s="138" t="s">
        <v>14193</v>
      </c>
      <c r="D5635" s="138" t="s">
        <v>14193</v>
      </c>
      <c r="E5635" s="137" t="s">
        <v>8366</v>
      </c>
      <c r="F5635" s="139"/>
      <c r="G5635" s="136">
        <v>44282449</v>
      </c>
      <c r="H5635" s="136">
        <v>3</v>
      </c>
      <c r="J5635" s="136" t="s">
        <v>8367</v>
      </c>
    </row>
    <row r="5636" spans="1:20" s="136" customFormat="1" ht="13.6" x14ac:dyDescent="0.2">
      <c r="A5636" s="136" t="s">
        <v>13854</v>
      </c>
      <c r="B5636" s="147">
        <v>37359</v>
      </c>
      <c r="C5636" s="138" t="s">
        <v>14194</v>
      </c>
      <c r="D5636" s="138" t="s">
        <v>14194</v>
      </c>
      <c r="E5636" s="137" t="s">
        <v>8366</v>
      </c>
      <c r="F5636" s="139"/>
      <c r="G5636" s="136">
        <v>55801139.999999993</v>
      </c>
      <c r="H5636" s="136">
        <v>3</v>
      </c>
      <c r="J5636" s="136" t="s">
        <v>8367</v>
      </c>
    </row>
    <row r="5637" spans="1:20" s="136" customFormat="1" ht="13.6" x14ac:dyDescent="0.2">
      <c r="A5637" s="136" t="s">
        <v>13854</v>
      </c>
      <c r="B5637" s="147">
        <v>37360</v>
      </c>
      <c r="C5637" s="138" t="s">
        <v>14195</v>
      </c>
      <c r="D5637" s="138" t="s">
        <v>14195</v>
      </c>
      <c r="E5637" s="137" t="s">
        <v>8366</v>
      </c>
      <c r="F5637" s="139"/>
      <c r="G5637" s="136">
        <v>31660079.999999996</v>
      </c>
      <c r="H5637" s="136">
        <v>3</v>
      </c>
      <c r="J5637" s="136" t="s">
        <v>8367</v>
      </c>
    </row>
    <row r="5638" spans="1:20" s="136" customFormat="1" ht="13.6" x14ac:dyDescent="0.2">
      <c r="A5638" s="136" t="s">
        <v>13854</v>
      </c>
      <c r="B5638" s="147">
        <v>37361</v>
      </c>
      <c r="C5638" s="138" t="s">
        <v>14196</v>
      </c>
      <c r="D5638" s="138" t="s">
        <v>14196</v>
      </c>
      <c r="E5638" s="137" t="s">
        <v>8366</v>
      </c>
      <c r="F5638" s="139"/>
      <c r="G5638" s="136">
        <v>27984326</v>
      </c>
      <c r="H5638" s="136">
        <v>3</v>
      </c>
      <c r="J5638" s="136" t="s">
        <v>8367</v>
      </c>
    </row>
    <row r="5639" spans="1:20" s="136" customFormat="1" ht="13.6" x14ac:dyDescent="0.2">
      <c r="A5639" s="136" t="s">
        <v>13854</v>
      </c>
      <c r="B5639" s="147">
        <v>37362</v>
      </c>
      <c r="C5639" s="138" t="s">
        <v>14197</v>
      </c>
      <c r="D5639" s="138" t="s">
        <v>14197</v>
      </c>
      <c r="E5639" s="137" t="s">
        <v>8366</v>
      </c>
      <c r="F5639" s="139"/>
      <c r="G5639" s="136">
        <v>21807000</v>
      </c>
      <c r="H5639" s="136">
        <v>2</v>
      </c>
      <c r="J5639" s="136" t="s">
        <v>8367</v>
      </c>
      <c r="R5639" s="136" t="s">
        <v>13871</v>
      </c>
      <c r="S5639" s="136" t="s">
        <v>8367</v>
      </c>
      <c r="T5639" s="136" t="s">
        <v>13872</v>
      </c>
    </row>
    <row r="5640" spans="1:20" s="136" customFormat="1" ht="13.6" x14ac:dyDescent="0.2">
      <c r="A5640" s="136" t="s">
        <v>13854</v>
      </c>
      <c r="B5640" s="147">
        <v>37363</v>
      </c>
      <c r="C5640" s="138" t="s">
        <v>14198</v>
      </c>
      <c r="D5640" s="138" t="s">
        <v>14198</v>
      </c>
      <c r="E5640" s="137" t="s">
        <v>8366</v>
      </c>
      <c r="F5640" s="139"/>
      <c r="G5640" s="136">
        <v>40535959</v>
      </c>
      <c r="H5640" s="136">
        <v>3</v>
      </c>
      <c r="J5640" s="136" t="s">
        <v>8367</v>
      </c>
    </row>
    <row r="5641" spans="1:20" s="136" customFormat="1" ht="13.6" x14ac:dyDescent="0.2">
      <c r="A5641" s="136" t="s">
        <v>13854</v>
      </c>
      <c r="B5641" s="147">
        <v>37364</v>
      </c>
      <c r="C5641" s="138" t="s">
        <v>14199</v>
      </c>
      <c r="D5641" s="138" t="s">
        <v>14199</v>
      </c>
      <c r="E5641" s="137" t="s">
        <v>8366</v>
      </c>
      <c r="F5641" s="139"/>
      <c r="G5641" s="136">
        <v>102644085</v>
      </c>
      <c r="H5641" s="136">
        <v>3</v>
      </c>
      <c r="J5641" s="136" t="s">
        <v>8367</v>
      </c>
    </row>
    <row r="5642" spans="1:20" s="136" customFormat="1" ht="13.6" x14ac:dyDescent="0.2">
      <c r="A5642" s="136" t="s">
        <v>13854</v>
      </c>
      <c r="B5642" s="147">
        <v>37365</v>
      </c>
      <c r="C5642" s="138" t="s">
        <v>14200</v>
      </c>
      <c r="D5642" s="138" t="s">
        <v>14200</v>
      </c>
      <c r="E5642" s="137" t="s">
        <v>8366</v>
      </c>
      <c r="F5642" s="139"/>
      <c r="G5642" s="136">
        <v>39053200</v>
      </c>
      <c r="H5642" s="136">
        <v>3</v>
      </c>
      <c r="J5642" s="136" t="s">
        <v>8367</v>
      </c>
    </row>
    <row r="5643" spans="1:20" s="136" customFormat="1" ht="13.6" x14ac:dyDescent="0.2">
      <c r="A5643" s="136" t="s">
        <v>13854</v>
      </c>
      <c r="B5643" s="147">
        <v>37366</v>
      </c>
      <c r="C5643" s="138" t="s">
        <v>14201</v>
      </c>
      <c r="D5643" s="138" t="s">
        <v>14201</v>
      </c>
      <c r="E5643" s="137" t="s">
        <v>8366</v>
      </c>
      <c r="F5643" s="139"/>
      <c r="G5643" s="136">
        <v>38813313</v>
      </c>
      <c r="H5643" s="136">
        <v>3</v>
      </c>
      <c r="J5643" s="136" t="s">
        <v>8367</v>
      </c>
    </row>
    <row r="5644" spans="1:20" s="136" customFormat="1" ht="13.6" x14ac:dyDescent="0.2">
      <c r="A5644" s="136" t="s">
        <v>13854</v>
      </c>
      <c r="B5644" s="147">
        <v>37367</v>
      </c>
      <c r="C5644" s="138" t="s">
        <v>14202</v>
      </c>
      <c r="D5644" s="138" t="s">
        <v>14202</v>
      </c>
      <c r="E5644" s="137" t="s">
        <v>8366</v>
      </c>
      <c r="F5644" s="139"/>
      <c r="G5644" s="136">
        <v>39511491</v>
      </c>
      <c r="H5644" s="136">
        <v>3</v>
      </c>
      <c r="J5644" s="136" t="s">
        <v>8367</v>
      </c>
    </row>
    <row r="5645" spans="1:20" s="136" customFormat="1" ht="13.6" x14ac:dyDescent="0.2">
      <c r="A5645" s="136" t="s">
        <v>13854</v>
      </c>
      <c r="B5645" s="147">
        <v>37368</v>
      </c>
      <c r="C5645" s="138" t="s">
        <v>14203</v>
      </c>
      <c r="D5645" s="138" t="s">
        <v>14203</v>
      </c>
      <c r="E5645" s="137" t="s">
        <v>8366</v>
      </c>
      <c r="F5645" s="139"/>
      <c r="G5645" s="136">
        <v>21536920</v>
      </c>
      <c r="H5645" s="136">
        <v>3</v>
      </c>
      <c r="J5645" s="136" t="s">
        <v>8367</v>
      </c>
    </row>
    <row r="5646" spans="1:20" s="136" customFormat="1" ht="13.6" x14ac:dyDescent="0.2">
      <c r="A5646" s="136" t="s">
        <v>13854</v>
      </c>
      <c r="B5646" s="147">
        <v>37369</v>
      </c>
      <c r="C5646" s="138" t="s">
        <v>14204</v>
      </c>
      <c r="D5646" s="138" t="s">
        <v>14204</v>
      </c>
      <c r="E5646" s="137" t="s">
        <v>8366</v>
      </c>
      <c r="F5646" s="139"/>
      <c r="G5646" s="136">
        <v>12319586</v>
      </c>
      <c r="H5646" s="136">
        <v>3</v>
      </c>
      <c r="J5646" s="136" t="s">
        <v>8367</v>
      </c>
    </row>
    <row r="5647" spans="1:20" s="136" customFormat="1" ht="13.6" x14ac:dyDescent="0.2">
      <c r="A5647" s="136" t="s">
        <v>13854</v>
      </c>
      <c r="B5647" s="147">
        <v>37370</v>
      </c>
      <c r="C5647" s="138" t="s">
        <v>14205</v>
      </c>
      <c r="D5647" s="138" t="s">
        <v>14205</v>
      </c>
      <c r="E5647" s="137" t="s">
        <v>8366</v>
      </c>
      <c r="F5647" s="139"/>
      <c r="G5647" s="136">
        <v>136053552</v>
      </c>
      <c r="H5647" s="136">
        <v>3</v>
      </c>
      <c r="J5647" s="136" t="s">
        <v>8367</v>
      </c>
    </row>
    <row r="5648" spans="1:20" s="136" customFormat="1" ht="13.6" x14ac:dyDescent="0.2">
      <c r="A5648" s="136" t="s">
        <v>13854</v>
      </c>
      <c r="B5648" s="147">
        <v>37371</v>
      </c>
      <c r="C5648" s="138" t="s">
        <v>14206</v>
      </c>
      <c r="D5648" s="138" t="s">
        <v>14206</v>
      </c>
      <c r="E5648" s="137" t="s">
        <v>8366</v>
      </c>
      <c r="F5648" s="139"/>
      <c r="G5648" s="136">
        <v>39503504</v>
      </c>
      <c r="H5648" s="136">
        <v>3</v>
      </c>
      <c r="J5648" s="136" t="s">
        <v>8367</v>
      </c>
    </row>
    <row r="5649" spans="1:20" s="136" customFormat="1" ht="13.6" x14ac:dyDescent="0.2">
      <c r="A5649" s="136" t="s">
        <v>13854</v>
      </c>
      <c r="B5649" s="147">
        <v>37372</v>
      </c>
      <c r="C5649" s="138" t="s">
        <v>14207</v>
      </c>
      <c r="D5649" s="138" t="s">
        <v>14207</v>
      </c>
      <c r="E5649" s="137" t="s">
        <v>8366</v>
      </c>
      <c r="F5649" s="139"/>
      <c r="G5649" s="136">
        <v>15874289.000000002</v>
      </c>
      <c r="H5649" s="136">
        <v>3</v>
      </c>
      <c r="J5649" s="136" t="s">
        <v>8367</v>
      </c>
    </row>
    <row r="5650" spans="1:20" s="136" customFormat="1" ht="13.6" x14ac:dyDescent="0.2">
      <c r="A5650" s="136" t="s">
        <v>13854</v>
      </c>
      <c r="B5650" s="147">
        <v>37373</v>
      </c>
      <c r="C5650" s="138" t="s">
        <v>14208</v>
      </c>
      <c r="D5650" s="138" t="s">
        <v>14208</v>
      </c>
      <c r="E5650" s="137" t="s">
        <v>8366</v>
      </c>
      <c r="F5650" s="139"/>
      <c r="G5650" s="136">
        <v>50838864.999999993</v>
      </c>
      <c r="H5650" s="136">
        <v>3</v>
      </c>
      <c r="J5650" s="136" t="s">
        <v>8367</v>
      </c>
    </row>
    <row r="5651" spans="1:20" s="136" customFormat="1" ht="13.6" x14ac:dyDescent="0.2">
      <c r="A5651" s="136" t="s">
        <v>13854</v>
      </c>
      <c r="B5651" s="147">
        <v>37374</v>
      </c>
      <c r="C5651" s="138" t="s">
        <v>14209</v>
      </c>
      <c r="D5651" s="138" t="s">
        <v>14209</v>
      </c>
      <c r="E5651" s="137" t="s">
        <v>8366</v>
      </c>
      <c r="F5651" s="139"/>
      <c r="G5651" s="136">
        <v>31654193</v>
      </c>
      <c r="H5651" s="136">
        <v>3</v>
      </c>
      <c r="J5651" s="136" t="s">
        <v>8367</v>
      </c>
    </row>
    <row r="5652" spans="1:20" s="136" customFormat="1" ht="13.6" x14ac:dyDescent="0.2">
      <c r="A5652" s="136" t="s">
        <v>13854</v>
      </c>
      <c r="B5652" s="147">
        <v>37375</v>
      </c>
      <c r="C5652" s="138" t="s">
        <v>14210</v>
      </c>
      <c r="D5652" s="138" t="s">
        <v>14210</v>
      </c>
      <c r="E5652" s="137" t="s">
        <v>8366</v>
      </c>
      <c r="F5652" s="139"/>
      <c r="G5652" s="136">
        <v>17270446</v>
      </c>
      <c r="H5652" s="136">
        <v>3</v>
      </c>
      <c r="J5652" s="136" t="s">
        <v>8367</v>
      </c>
    </row>
    <row r="5653" spans="1:20" s="136" customFormat="1" ht="13.6" x14ac:dyDescent="0.2">
      <c r="A5653" s="136" t="s">
        <v>13854</v>
      </c>
      <c r="B5653" s="147">
        <v>37376</v>
      </c>
      <c r="C5653" s="138" t="s">
        <v>14211</v>
      </c>
      <c r="D5653" s="138" t="s">
        <v>14211</v>
      </c>
      <c r="E5653" s="137" t="s">
        <v>8366</v>
      </c>
      <c r="F5653" s="139"/>
      <c r="G5653" s="136">
        <v>52326349</v>
      </c>
      <c r="H5653" s="136">
        <v>3</v>
      </c>
      <c r="J5653" s="136" t="s">
        <v>8367</v>
      </c>
    </row>
    <row r="5654" spans="1:20" s="136" customFormat="1" ht="13.6" x14ac:dyDescent="0.2">
      <c r="A5654" s="136" t="s">
        <v>13854</v>
      </c>
      <c r="B5654" s="147">
        <v>37377</v>
      </c>
      <c r="C5654" s="138" t="s">
        <v>14212</v>
      </c>
      <c r="D5654" s="138" t="s">
        <v>14212</v>
      </c>
      <c r="E5654" s="137" t="s">
        <v>8366</v>
      </c>
      <c r="F5654" s="139"/>
      <c r="G5654" s="136">
        <v>57188264</v>
      </c>
      <c r="H5654" s="136">
        <v>3</v>
      </c>
      <c r="J5654" s="136" t="s">
        <v>8367</v>
      </c>
    </row>
    <row r="5655" spans="1:20" s="136" customFormat="1" ht="13.6" x14ac:dyDescent="0.2">
      <c r="A5655" s="136" t="s">
        <v>13854</v>
      </c>
      <c r="B5655" s="147">
        <v>37378</v>
      </c>
      <c r="C5655" s="138" t="s">
        <v>14213</v>
      </c>
      <c r="D5655" s="138" t="s">
        <v>14213</v>
      </c>
      <c r="E5655" s="137" t="s">
        <v>8366</v>
      </c>
      <c r="F5655" s="139"/>
      <c r="G5655" s="136">
        <v>47882967</v>
      </c>
      <c r="H5655" s="136">
        <v>3</v>
      </c>
      <c r="J5655" s="136" t="s">
        <v>8367</v>
      </c>
    </row>
    <row r="5656" spans="1:20" s="136" customFormat="1" ht="13.6" x14ac:dyDescent="0.2">
      <c r="A5656" s="136" t="s">
        <v>13854</v>
      </c>
      <c r="B5656" s="147">
        <v>37379</v>
      </c>
      <c r="C5656" s="138" t="s">
        <v>14214</v>
      </c>
      <c r="D5656" s="138" t="s">
        <v>14214</v>
      </c>
      <c r="E5656" s="137" t="s">
        <v>8366</v>
      </c>
      <c r="F5656" s="139"/>
      <c r="G5656" s="136">
        <v>30899877</v>
      </c>
      <c r="H5656" s="136">
        <v>3</v>
      </c>
      <c r="J5656" s="136" t="s">
        <v>8367</v>
      </c>
    </row>
    <row r="5657" spans="1:20" s="136" customFormat="1" ht="13.6" x14ac:dyDescent="0.2">
      <c r="A5657" s="136" t="s">
        <v>13854</v>
      </c>
      <c r="B5657" s="147">
        <v>37380</v>
      </c>
      <c r="C5657" s="138" t="s">
        <v>14215</v>
      </c>
      <c r="D5657" s="138" t="s">
        <v>14215</v>
      </c>
      <c r="E5657" s="137" t="s">
        <v>8366</v>
      </c>
      <c r="F5657" s="139"/>
      <c r="G5657" s="136">
        <v>7645773</v>
      </c>
      <c r="H5657" s="136">
        <v>3</v>
      </c>
      <c r="J5657" s="136" t="s">
        <v>8367</v>
      </c>
    </row>
    <row r="5658" spans="1:20" s="136" customFormat="1" ht="13.6" x14ac:dyDescent="0.2">
      <c r="A5658" s="136" t="s">
        <v>13854</v>
      </c>
      <c r="B5658" s="147">
        <v>37381</v>
      </c>
      <c r="C5658" s="138" t="s">
        <v>14216</v>
      </c>
      <c r="D5658" s="138" t="s">
        <v>14216</v>
      </c>
      <c r="E5658" s="137" t="s">
        <v>8366</v>
      </c>
      <c r="F5658" s="139"/>
      <c r="G5658" s="136">
        <v>28300104</v>
      </c>
      <c r="H5658" s="136">
        <v>3</v>
      </c>
      <c r="J5658" s="136" t="s">
        <v>8367</v>
      </c>
    </row>
    <row r="5659" spans="1:20" s="136" customFormat="1" ht="13.6" x14ac:dyDescent="0.2">
      <c r="A5659" s="136" t="s">
        <v>13854</v>
      </c>
      <c r="B5659" s="147">
        <v>37382</v>
      </c>
      <c r="C5659" s="138" t="s">
        <v>14217</v>
      </c>
      <c r="D5659" s="138" t="s">
        <v>14217</v>
      </c>
      <c r="E5659" s="137" t="s">
        <v>8366</v>
      </c>
      <c r="F5659" s="139"/>
      <c r="G5659" s="136">
        <v>32127896.999999996</v>
      </c>
      <c r="H5659" s="136">
        <v>3</v>
      </c>
      <c r="J5659" s="136" t="s">
        <v>8367</v>
      </c>
    </row>
    <row r="5660" spans="1:20" s="136" customFormat="1" ht="13.6" x14ac:dyDescent="0.2">
      <c r="A5660" s="136" t="s">
        <v>14218</v>
      </c>
      <c r="B5660" s="147">
        <v>38001</v>
      </c>
      <c r="C5660" s="138" t="s">
        <v>14219</v>
      </c>
      <c r="D5660" s="138" t="s">
        <v>14219</v>
      </c>
      <c r="E5660" s="137" t="s">
        <v>8366</v>
      </c>
      <c r="F5660" s="139"/>
      <c r="G5660" s="136">
        <v>105952200</v>
      </c>
      <c r="H5660" s="136">
        <v>2</v>
      </c>
      <c r="J5660" s="136" t="s">
        <v>8456</v>
      </c>
    </row>
    <row r="5661" spans="1:20" s="136" customFormat="1" ht="13.6" x14ac:dyDescent="0.2">
      <c r="A5661" s="136" t="s">
        <v>14220</v>
      </c>
      <c r="B5661" s="147">
        <v>38002</v>
      </c>
      <c r="C5661" s="138" t="s">
        <v>14221</v>
      </c>
      <c r="D5661" s="138" t="s">
        <v>14221</v>
      </c>
      <c r="E5661" s="137" t="s">
        <v>8366</v>
      </c>
      <c r="F5661" s="139"/>
      <c r="G5661" s="136">
        <v>25004100</v>
      </c>
      <c r="H5661" s="136">
        <v>3</v>
      </c>
      <c r="J5661" s="136" t="s">
        <v>8456</v>
      </c>
    </row>
    <row r="5662" spans="1:20" s="136" customFormat="1" ht="13.6" x14ac:dyDescent="0.2">
      <c r="A5662" s="136" t="s">
        <v>14220</v>
      </c>
      <c r="B5662" s="147">
        <v>38003</v>
      </c>
      <c r="C5662" s="138" t="s">
        <v>14222</v>
      </c>
      <c r="D5662" s="138" t="s">
        <v>14222</v>
      </c>
      <c r="E5662" s="137" t="s">
        <v>8366</v>
      </c>
      <c r="F5662" s="139"/>
      <c r="G5662" s="136">
        <v>49606800</v>
      </c>
      <c r="H5662" s="136">
        <v>3</v>
      </c>
      <c r="J5662" s="136" t="s">
        <v>8456</v>
      </c>
    </row>
    <row r="5663" spans="1:20" s="136" customFormat="1" ht="13.6" x14ac:dyDescent="0.2">
      <c r="A5663" s="136" t="s">
        <v>14218</v>
      </c>
      <c r="B5663" s="147">
        <v>38004</v>
      </c>
      <c r="C5663" s="138" t="s">
        <v>14223</v>
      </c>
      <c r="D5663" s="138" t="s">
        <v>14223</v>
      </c>
      <c r="E5663" s="137" t="s">
        <v>8366</v>
      </c>
      <c r="F5663" s="139"/>
      <c r="G5663" s="136">
        <v>34361800</v>
      </c>
      <c r="H5663" s="136">
        <v>3</v>
      </c>
      <c r="J5663" s="136" t="s">
        <v>8456</v>
      </c>
      <c r="R5663" s="136" t="s">
        <v>14224</v>
      </c>
      <c r="S5663" s="136" t="s">
        <v>8367</v>
      </c>
      <c r="T5663" s="136" t="s">
        <v>14225</v>
      </c>
    </row>
    <row r="5664" spans="1:20" s="136" customFormat="1" ht="13.6" x14ac:dyDescent="0.2">
      <c r="A5664" s="136" t="s">
        <v>14218</v>
      </c>
      <c r="B5664" s="147">
        <v>38005</v>
      </c>
      <c r="C5664" s="138" t="s">
        <v>14226</v>
      </c>
      <c r="D5664" s="138" t="s">
        <v>14226</v>
      </c>
      <c r="E5664" s="137" t="s">
        <v>8366</v>
      </c>
      <c r="F5664" s="139"/>
      <c r="G5664" s="136">
        <v>178934199.99999997</v>
      </c>
      <c r="H5664" s="136">
        <v>3</v>
      </c>
      <c r="J5664" s="136" t="s">
        <v>8456</v>
      </c>
    </row>
    <row r="5665" spans="1:20" s="136" customFormat="1" ht="13.6" x14ac:dyDescent="0.2">
      <c r="A5665" s="136" t="s">
        <v>14218</v>
      </c>
      <c r="B5665" s="147">
        <v>38006</v>
      </c>
      <c r="C5665" s="138" t="s">
        <v>14227</v>
      </c>
      <c r="D5665" s="138" t="s">
        <v>14227</v>
      </c>
      <c r="E5665" s="137" t="s">
        <v>8366</v>
      </c>
      <c r="F5665" s="139"/>
      <c r="G5665" s="136">
        <v>81598500</v>
      </c>
      <c r="H5665" s="136">
        <v>2</v>
      </c>
      <c r="J5665" s="136" t="s">
        <v>8456</v>
      </c>
    </row>
    <row r="5666" spans="1:20" s="136" customFormat="1" ht="13.6" x14ac:dyDescent="0.2">
      <c r="A5666" s="136" t="s">
        <v>14228</v>
      </c>
      <c r="B5666" s="147">
        <v>38007</v>
      </c>
      <c r="C5666" s="138" t="s">
        <v>14229</v>
      </c>
      <c r="D5666" s="138" t="s">
        <v>14229</v>
      </c>
      <c r="E5666" s="137" t="s">
        <v>8366</v>
      </c>
      <c r="F5666" s="139"/>
      <c r="G5666" s="136">
        <v>43495200.000000007</v>
      </c>
      <c r="H5666" s="136">
        <v>3</v>
      </c>
      <c r="J5666" s="136" t="s">
        <v>8456</v>
      </c>
    </row>
    <row r="5667" spans="1:20" s="136" customFormat="1" ht="13.6" x14ac:dyDescent="0.2">
      <c r="A5667" s="136" t="s">
        <v>14228</v>
      </c>
      <c r="B5667" s="147">
        <v>38008</v>
      </c>
      <c r="C5667" s="138" t="s">
        <v>14230</v>
      </c>
      <c r="D5667" s="138" t="s">
        <v>14230</v>
      </c>
      <c r="E5667" s="137" t="s">
        <v>8366</v>
      </c>
      <c r="F5667" s="139"/>
      <c r="G5667" s="136">
        <v>30893400</v>
      </c>
      <c r="H5667" s="136">
        <v>2</v>
      </c>
      <c r="J5667" s="136" t="s">
        <v>8456</v>
      </c>
    </row>
    <row r="5668" spans="1:20" s="136" customFormat="1" ht="13.6" x14ac:dyDescent="0.2">
      <c r="A5668" s="136" t="s">
        <v>14228</v>
      </c>
      <c r="B5668" s="147">
        <v>38009</v>
      </c>
      <c r="C5668" s="138" t="s">
        <v>14231</v>
      </c>
      <c r="D5668" s="138" t="s">
        <v>14231</v>
      </c>
      <c r="E5668" s="137" t="s">
        <v>8366</v>
      </c>
      <c r="F5668" s="139"/>
      <c r="G5668" s="136">
        <v>14158800.000000002</v>
      </c>
      <c r="H5668" s="136">
        <v>2</v>
      </c>
      <c r="J5668" s="136" t="s">
        <v>8456</v>
      </c>
    </row>
    <row r="5669" spans="1:20" s="136" customFormat="1" ht="13.6" x14ac:dyDescent="0.2">
      <c r="A5669" s="136" t="s">
        <v>14218</v>
      </c>
      <c r="B5669" s="147">
        <v>38010</v>
      </c>
      <c r="C5669" s="138" t="s">
        <v>14232</v>
      </c>
      <c r="D5669" s="138" t="s">
        <v>14232</v>
      </c>
      <c r="E5669" s="137" t="s">
        <v>8366</v>
      </c>
      <c r="F5669" s="139"/>
      <c r="G5669" s="136">
        <v>66364100</v>
      </c>
      <c r="H5669" s="136">
        <v>2</v>
      </c>
      <c r="J5669" s="136" t="s">
        <v>8456</v>
      </c>
    </row>
    <row r="5670" spans="1:20" s="136" customFormat="1" ht="13.6" x14ac:dyDescent="0.2">
      <c r="A5670" s="136" t="s">
        <v>14218</v>
      </c>
      <c r="B5670" s="147">
        <v>38011</v>
      </c>
      <c r="C5670" s="138" t="s">
        <v>14233</v>
      </c>
      <c r="D5670" s="138" t="s">
        <v>14233</v>
      </c>
      <c r="E5670" s="137" t="s">
        <v>8366</v>
      </c>
      <c r="F5670" s="139"/>
      <c r="G5670" s="136">
        <v>49480500</v>
      </c>
      <c r="H5670" s="136">
        <v>2</v>
      </c>
      <c r="J5670" s="136" t="s">
        <v>8456</v>
      </c>
      <c r="R5670" s="136" t="s">
        <v>14224</v>
      </c>
      <c r="S5670" s="136" t="s">
        <v>8367</v>
      </c>
      <c r="T5670" s="136" t="s">
        <v>14225</v>
      </c>
    </row>
    <row r="5671" spans="1:20" s="136" customFormat="1" ht="13.6" x14ac:dyDescent="0.2">
      <c r="A5671" s="136" t="s">
        <v>14218</v>
      </c>
      <c r="B5671" s="147">
        <v>38012</v>
      </c>
      <c r="C5671" s="138" t="s">
        <v>14234</v>
      </c>
      <c r="D5671" s="138" t="s">
        <v>14234</v>
      </c>
      <c r="E5671" s="137" t="s">
        <v>8366</v>
      </c>
      <c r="F5671" s="139"/>
      <c r="G5671" s="136">
        <v>45249100</v>
      </c>
      <c r="H5671" s="136">
        <v>3</v>
      </c>
      <c r="J5671" s="136" t="s">
        <v>8456</v>
      </c>
      <c r="R5671" s="136" t="s">
        <v>14224</v>
      </c>
      <c r="S5671" s="136" t="s">
        <v>8367</v>
      </c>
      <c r="T5671" s="136" t="s">
        <v>14225</v>
      </c>
    </row>
    <row r="5672" spans="1:20" s="136" customFormat="1" ht="13.6" x14ac:dyDescent="0.2">
      <c r="A5672" s="136" t="s">
        <v>14235</v>
      </c>
      <c r="B5672" s="147">
        <v>38013</v>
      </c>
      <c r="C5672" s="138" t="s">
        <v>14236</v>
      </c>
      <c r="D5672" s="138" t="s">
        <v>14236</v>
      </c>
      <c r="E5672" s="137" t="s">
        <v>8366</v>
      </c>
      <c r="F5672" s="139"/>
      <c r="G5672" s="136">
        <v>81295100</v>
      </c>
      <c r="H5672" s="136">
        <v>3</v>
      </c>
      <c r="J5672" s="136" t="s">
        <v>8456</v>
      </c>
    </row>
    <row r="5673" spans="1:20" s="136" customFormat="1" ht="13.6" x14ac:dyDescent="0.2">
      <c r="A5673" s="136" t="s">
        <v>14228</v>
      </c>
      <c r="B5673" s="147">
        <v>38014</v>
      </c>
      <c r="C5673" s="138" t="s">
        <v>14237</v>
      </c>
      <c r="D5673" s="138" t="s">
        <v>14237</v>
      </c>
      <c r="E5673" s="137" t="s">
        <v>8366</v>
      </c>
      <c r="F5673" s="139"/>
      <c r="G5673" s="136">
        <v>55900200.000000007</v>
      </c>
      <c r="H5673" s="136">
        <v>3</v>
      </c>
      <c r="J5673" s="136" t="s">
        <v>8456</v>
      </c>
    </row>
    <row r="5674" spans="1:20" s="136" customFormat="1" ht="13.6" x14ac:dyDescent="0.2">
      <c r="A5674" s="136" t="s">
        <v>14218</v>
      </c>
      <c r="B5674" s="147">
        <v>38015</v>
      </c>
      <c r="C5674" s="138" t="s">
        <v>14238</v>
      </c>
      <c r="D5674" s="138" t="s">
        <v>14238</v>
      </c>
      <c r="E5674" s="137" t="s">
        <v>8366</v>
      </c>
      <c r="F5674" s="139"/>
      <c r="G5674" s="136">
        <v>27432000</v>
      </c>
      <c r="H5674" s="136">
        <v>2</v>
      </c>
      <c r="J5674" s="136" t="s">
        <v>8456</v>
      </c>
    </row>
    <row r="5675" spans="1:20" s="136" customFormat="1" ht="13.6" x14ac:dyDescent="0.2">
      <c r="A5675" s="136" t="s">
        <v>14228</v>
      </c>
      <c r="B5675" s="147">
        <v>38016</v>
      </c>
      <c r="C5675" s="138" t="s">
        <v>14239</v>
      </c>
      <c r="D5675" s="138" t="s">
        <v>14239</v>
      </c>
      <c r="E5675" s="137" t="s">
        <v>8366</v>
      </c>
      <c r="F5675" s="139"/>
      <c r="G5675" s="136">
        <v>102583799.99999999</v>
      </c>
      <c r="H5675" s="136">
        <v>3</v>
      </c>
      <c r="J5675" s="136" t="s">
        <v>8456</v>
      </c>
    </row>
    <row r="5676" spans="1:20" s="136" customFormat="1" ht="13.6" x14ac:dyDescent="0.2">
      <c r="A5676" s="136" t="s">
        <v>14218</v>
      </c>
      <c r="B5676" s="147">
        <v>38017</v>
      </c>
      <c r="C5676" s="138" t="s">
        <v>14240</v>
      </c>
      <c r="D5676" s="138" t="s">
        <v>14240</v>
      </c>
      <c r="E5676" s="137" t="s">
        <v>8366</v>
      </c>
      <c r="F5676" s="139"/>
      <c r="G5676" s="136">
        <v>162503800</v>
      </c>
      <c r="H5676" s="136">
        <v>2</v>
      </c>
      <c r="J5676" s="136" t="s">
        <v>8456</v>
      </c>
    </row>
    <row r="5677" spans="1:20" s="136" customFormat="1" ht="13.6" x14ac:dyDescent="0.2">
      <c r="A5677" s="136" t="s">
        <v>14218</v>
      </c>
      <c r="B5677" s="147">
        <v>38018</v>
      </c>
      <c r="C5677" s="138" t="s">
        <v>14241</v>
      </c>
      <c r="D5677" s="138" t="s">
        <v>14241</v>
      </c>
      <c r="E5677" s="137" t="s">
        <v>8366</v>
      </c>
      <c r="F5677" s="139"/>
      <c r="G5677" s="136">
        <v>23804699.999999996</v>
      </c>
      <c r="H5677" s="136">
        <v>2</v>
      </c>
      <c r="J5677" s="136" t="s">
        <v>8456</v>
      </c>
    </row>
    <row r="5678" spans="1:20" s="136" customFormat="1" ht="13.6" x14ac:dyDescent="0.2">
      <c r="A5678" s="136" t="s">
        <v>14218</v>
      </c>
      <c r="B5678" s="147">
        <v>38019</v>
      </c>
      <c r="C5678" s="138" t="s">
        <v>14242</v>
      </c>
      <c r="D5678" s="138" t="s">
        <v>14242</v>
      </c>
      <c r="E5678" s="137" t="s">
        <v>8366</v>
      </c>
      <c r="F5678" s="139"/>
      <c r="G5678" s="136">
        <v>144102400</v>
      </c>
      <c r="H5678" s="136">
        <v>2</v>
      </c>
      <c r="J5678" s="136" t="s">
        <v>8456</v>
      </c>
    </row>
    <row r="5679" spans="1:20" s="136" customFormat="1" ht="13.6" x14ac:dyDescent="0.2">
      <c r="A5679" s="136" t="s">
        <v>14218</v>
      </c>
      <c r="B5679" s="147">
        <v>38020</v>
      </c>
      <c r="C5679" s="138" t="s">
        <v>14243</v>
      </c>
      <c r="D5679" s="138" t="s">
        <v>14243</v>
      </c>
      <c r="E5679" s="137" t="s">
        <v>8366</v>
      </c>
      <c r="F5679" s="139"/>
      <c r="G5679" s="136">
        <v>102888300</v>
      </c>
      <c r="H5679" s="136">
        <v>2</v>
      </c>
      <c r="J5679" s="136" t="s">
        <v>8456</v>
      </c>
      <c r="R5679" s="136" t="s">
        <v>14224</v>
      </c>
      <c r="S5679" s="136" t="s">
        <v>8367</v>
      </c>
      <c r="T5679" s="136" t="s">
        <v>14225</v>
      </c>
    </row>
    <row r="5680" spans="1:20" s="136" customFormat="1" ht="13.6" x14ac:dyDescent="0.2">
      <c r="A5680" s="136" t="s">
        <v>14220</v>
      </c>
      <c r="B5680" s="147">
        <v>38021</v>
      </c>
      <c r="C5680" s="138" t="s">
        <v>14244</v>
      </c>
      <c r="D5680" s="138" t="s">
        <v>14244</v>
      </c>
      <c r="E5680" s="137" t="s">
        <v>8366</v>
      </c>
      <c r="F5680" s="139"/>
      <c r="G5680" s="136">
        <v>39158700</v>
      </c>
      <c r="H5680" s="136">
        <v>3</v>
      </c>
      <c r="J5680" s="136" t="s">
        <v>8456</v>
      </c>
    </row>
    <row r="5681" spans="1:20" s="136" customFormat="1" ht="13.6" x14ac:dyDescent="0.2">
      <c r="A5681" s="136" t="s">
        <v>14218</v>
      </c>
      <c r="B5681" s="147">
        <v>38022</v>
      </c>
      <c r="C5681" s="138" t="s">
        <v>14245</v>
      </c>
      <c r="D5681" s="138" t="s">
        <v>14245</v>
      </c>
      <c r="E5681" s="137" t="s">
        <v>8366</v>
      </c>
      <c r="F5681" s="139"/>
      <c r="G5681" s="136">
        <v>95858000</v>
      </c>
      <c r="H5681" s="136">
        <v>2</v>
      </c>
      <c r="J5681" s="136" t="s">
        <v>8456</v>
      </c>
    </row>
    <row r="5682" spans="1:20" s="136" customFormat="1" ht="13.6" x14ac:dyDescent="0.2">
      <c r="A5682" s="136" t="s">
        <v>14218</v>
      </c>
      <c r="B5682" s="147">
        <v>38023</v>
      </c>
      <c r="C5682" s="138" t="s">
        <v>14246</v>
      </c>
      <c r="D5682" s="138" t="s">
        <v>14246</v>
      </c>
      <c r="E5682" s="137" t="s">
        <v>8366</v>
      </c>
      <c r="F5682" s="139"/>
      <c r="G5682" s="136">
        <v>102452200</v>
      </c>
      <c r="H5682" s="136">
        <v>1</v>
      </c>
      <c r="J5682" s="136" t="s">
        <v>8456</v>
      </c>
      <c r="L5682" s="136" t="s">
        <v>14247</v>
      </c>
      <c r="M5682" s="136" t="s">
        <v>8367</v>
      </c>
      <c r="N5682" s="136" t="s">
        <v>14246</v>
      </c>
      <c r="O5682" s="136" t="s">
        <v>14248</v>
      </c>
      <c r="P5682" s="136" t="s">
        <v>8456</v>
      </c>
      <c r="Q5682" s="136" t="s">
        <v>14225</v>
      </c>
      <c r="R5682" s="136" t="s">
        <v>14224</v>
      </c>
      <c r="S5682" s="136" t="s">
        <v>8367</v>
      </c>
      <c r="T5682" s="136" t="s">
        <v>14225</v>
      </c>
    </row>
    <row r="5683" spans="1:20" s="136" customFormat="1" ht="13.6" x14ac:dyDescent="0.2">
      <c r="A5683" s="136" t="s">
        <v>14228</v>
      </c>
      <c r="B5683" s="147">
        <v>38024</v>
      </c>
      <c r="C5683" s="138" t="s">
        <v>14249</v>
      </c>
      <c r="D5683" s="138" t="s">
        <v>14249</v>
      </c>
      <c r="E5683" s="137" t="s">
        <v>8366</v>
      </c>
      <c r="F5683" s="139"/>
      <c r="G5683" s="136">
        <v>35604300</v>
      </c>
      <c r="H5683" s="136">
        <v>2</v>
      </c>
      <c r="J5683" s="136" t="s">
        <v>8456</v>
      </c>
    </row>
    <row r="5684" spans="1:20" s="136" customFormat="1" ht="13.6" x14ac:dyDescent="0.2">
      <c r="A5684" s="136" t="s">
        <v>14218</v>
      </c>
      <c r="B5684" s="147">
        <v>38025</v>
      </c>
      <c r="C5684" s="138" t="s">
        <v>14250</v>
      </c>
      <c r="D5684" s="138" t="s">
        <v>14250</v>
      </c>
      <c r="E5684" s="137" t="s">
        <v>8366</v>
      </c>
      <c r="F5684" s="139"/>
      <c r="G5684" s="136">
        <v>14050700</v>
      </c>
      <c r="H5684" s="136">
        <v>2</v>
      </c>
      <c r="J5684" s="136" t="s">
        <v>8456</v>
      </c>
      <c r="R5684" s="136" t="s">
        <v>14224</v>
      </c>
      <c r="S5684" s="136" t="s">
        <v>8367</v>
      </c>
      <c r="T5684" s="136" t="s">
        <v>14225</v>
      </c>
    </row>
    <row r="5685" spans="1:20" s="136" customFormat="1" ht="13.6" x14ac:dyDescent="0.2">
      <c r="A5685" s="136" t="s">
        <v>14218</v>
      </c>
      <c r="B5685" s="147">
        <v>38026</v>
      </c>
      <c r="C5685" s="138" t="s">
        <v>14251</v>
      </c>
      <c r="D5685" s="138" t="s">
        <v>14251</v>
      </c>
      <c r="E5685" s="137" t="s">
        <v>8366</v>
      </c>
      <c r="F5685" s="139"/>
      <c r="G5685" s="136">
        <v>206887400.00000003</v>
      </c>
      <c r="H5685" s="136">
        <v>2</v>
      </c>
      <c r="J5685" s="136" t="s">
        <v>8456</v>
      </c>
      <c r="T5685" s="138"/>
    </row>
    <row r="5686" spans="1:20" s="136" customFormat="1" ht="13.6" x14ac:dyDescent="0.2">
      <c r="A5686" s="136" t="s">
        <v>14228</v>
      </c>
      <c r="B5686" s="147">
        <v>38027</v>
      </c>
      <c r="C5686" s="138" t="s">
        <v>14252</v>
      </c>
      <c r="D5686" s="138" t="s">
        <v>14252</v>
      </c>
      <c r="E5686" s="137" t="s">
        <v>8366</v>
      </c>
      <c r="F5686" s="139"/>
      <c r="G5686" s="136">
        <v>135939700</v>
      </c>
      <c r="H5686" s="136">
        <v>2</v>
      </c>
      <c r="J5686" s="136" t="s">
        <v>8456</v>
      </c>
      <c r="R5686" s="136" t="s">
        <v>14253</v>
      </c>
      <c r="S5686" s="136" t="s">
        <v>8456</v>
      </c>
      <c r="T5686" s="138" t="s">
        <v>14254</v>
      </c>
    </row>
    <row r="5687" spans="1:20" s="136" customFormat="1" ht="13.6" x14ac:dyDescent="0.2">
      <c r="A5687" s="136" t="s">
        <v>14218</v>
      </c>
      <c r="B5687" s="147">
        <v>38028</v>
      </c>
      <c r="C5687" s="138" t="s">
        <v>14255</v>
      </c>
      <c r="D5687" s="138" t="s">
        <v>14255</v>
      </c>
      <c r="E5687" s="137" t="s">
        <v>8366</v>
      </c>
      <c r="F5687" s="139"/>
      <c r="G5687" s="136">
        <v>8825900</v>
      </c>
      <c r="H5687" s="136">
        <v>1</v>
      </c>
      <c r="J5687" s="136" t="s">
        <v>8456</v>
      </c>
      <c r="L5687" s="136" t="s">
        <v>14256</v>
      </c>
      <c r="M5687" s="136" t="s">
        <v>8456</v>
      </c>
      <c r="N5687" s="138" t="s">
        <v>14255</v>
      </c>
      <c r="O5687" s="136" t="s">
        <v>14257</v>
      </c>
      <c r="P5687" s="136" t="s">
        <v>8456</v>
      </c>
      <c r="Q5687" s="136" t="s">
        <v>14225</v>
      </c>
      <c r="R5687" s="136" t="s">
        <v>14253</v>
      </c>
      <c r="S5687" s="136" t="s">
        <v>8456</v>
      </c>
      <c r="T5687" s="138" t="s">
        <v>14254</v>
      </c>
    </row>
    <row r="5688" spans="1:20" s="136" customFormat="1" ht="13.6" x14ac:dyDescent="0.2">
      <c r="A5688" s="136" t="s">
        <v>14228</v>
      </c>
      <c r="B5688" s="147">
        <v>38029</v>
      </c>
      <c r="C5688" s="138" t="s">
        <v>14258</v>
      </c>
      <c r="D5688" s="138" t="s">
        <v>14258</v>
      </c>
      <c r="E5688" s="137" t="s">
        <v>8366</v>
      </c>
      <c r="F5688" s="139"/>
      <c r="G5688" s="136">
        <v>30805800</v>
      </c>
      <c r="H5688" s="136">
        <v>3</v>
      </c>
      <c r="J5688" s="136" t="s">
        <v>8456</v>
      </c>
    </row>
    <row r="5689" spans="1:20" s="136" customFormat="1" ht="13.6" x14ac:dyDescent="0.2">
      <c r="A5689" s="136" t="s">
        <v>14228</v>
      </c>
      <c r="B5689" s="147">
        <v>38030</v>
      </c>
      <c r="C5689" s="138" t="s">
        <v>14259</v>
      </c>
      <c r="D5689" s="138" t="s">
        <v>14259</v>
      </c>
      <c r="E5689" s="137" t="s">
        <v>8366</v>
      </c>
      <c r="F5689" s="139"/>
      <c r="G5689" s="136">
        <v>35050400</v>
      </c>
      <c r="H5689" s="136">
        <v>3</v>
      </c>
      <c r="J5689" s="136" t="s">
        <v>8456</v>
      </c>
    </row>
    <row r="5690" spans="1:20" s="136" customFormat="1" ht="13.6" x14ac:dyDescent="0.2">
      <c r="A5690" s="136" t="s">
        <v>14218</v>
      </c>
      <c r="B5690" s="147">
        <v>38031</v>
      </c>
      <c r="C5690" s="138" t="s">
        <v>14260</v>
      </c>
      <c r="D5690" s="138" t="s">
        <v>14260</v>
      </c>
      <c r="E5690" s="137" t="s">
        <v>8366</v>
      </c>
      <c r="F5690" s="139"/>
      <c r="G5690" s="136">
        <v>56468100.000000007</v>
      </c>
      <c r="H5690" s="136">
        <v>1</v>
      </c>
      <c r="J5690" s="136" t="s">
        <v>8456</v>
      </c>
      <c r="O5690" s="136" t="s">
        <v>14257</v>
      </c>
      <c r="P5690" s="136" t="s">
        <v>8456</v>
      </c>
      <c r="Q5690" s="136" t="s">
        <v>14225</v>
      </c>
      <c r="R5690" s="136" t="s">
        <v>14253</v>
      </c>
      <c r="S5690" s="136" t="s">
        <v>8456</v>
      </c>
      <c r="T5690" s="138" t="s">
        <v>14254</v>
      </c>
    </row>
    <row r="5691" spans="1:20" s="136" customFormat="1" ht="13.6" x14ac:dyDescent="0.2">
      <c r="A5691" s="136" t="s">
        <v>14218</v>
      </c>
      <c r="B5691" s="147">
        <v>38032</v>
      </c>
      <c r="C5691" s="138" t="s">
        <v>14261</v>
      </c>
      <c r="D5691" s="138" t="s">
        <v>14261</v>
      </c>
      <c r="E5691" s="137" t="s">
        <v>8366</v>
      </c>
      <c r="F5691" s="139"/>
      <c r="G5691" s="136">
        <v>39311500</v>
      </c>
      <c r="H5691" s="136">
        <v>2</v>
      </c>
      <c r="J5691" s="136" t="s">
        <v>8456</v>
      </c>
      <c r="R5691" s="136" t="s">
        <v>14224</v>
      </c>
      <c r="S5691" s="136" t="s">
        <v>8367</v>
      </c>
      <c r="T5691" s="136" t="s">
        <v>14225</v>
      </c>
    </row>
    <row r="5692" spans="1:20" s="136" customFormat="1" ht="13.6" x14ac:dyDescent="0.2">
      <c r="A5692" s="136" t="s">
        <v>14228</v>
      </c>
      <c r="B5692" s="147">
        <v>38033</v>
      </c>
      <c r="C5692" s="138" t="s">
        <v>14262</v>
      </c>
      <c r="D5692" s="138" t="s">
        <v>14262</v>
      </c>
      <c r="E5692" s="137" t="s">
        <v>8366</v>
      </c>
      <c r="F5692" s="139"/>
      <c r="G5692" s="136">
        <v>42872900</v>
      </c>
      <c r="H5692" s="136">
        <v>3</v>
      </c>
      <c r="J5692" s="136" t="s">
        <v>8456</v>
      </c>
    </row>
    <row r="5693" spans="1:20" s="136" customFormat="1" ht="13.6" x14ac:dyDescent="0.2">
      <c r="A5693" s="136" t="s">
        <v>14218</v>
      </c>
      <c r="B5693" s="147">
        <v>38034</v>
      </c>
      <c r="C5693" s="138" t="s">
        <v>14263</v>
      </c>
      <c r="D5693" s="138" t="s">
        <v>14263</v>
      </c>
      <c r="E5693" s="137" t="s">
        <v>8366</v>
      </c>
      <c r="F5693" s="139"/>
      <c r="G5693" s="136">
        <v>20605200</v>
      </c>
      <c r="H5693" s="136">
        <v>2</v>
      </c>
      <c r="J5693" s="136" t="s">
        <v>8456</v>
      </c>
    </row>
    <row r="5694" spans="1:20" s="136" customFormat="1" ht="13.6" x14ac:dyDescent="0.2">
      <c r="A5694" s="136" t="s">
        <v>14218</v>
      </c>
      <c r="B5694" s="147">
        <v>38035</v>
      </c>
      <c r="C5694" s="138" t="s">
        <v>14264</v>
      </c>
      <c r="D5694" s="138" t="s">
        <v>14264</v>
      </c>
      <c r="E5694" s="137" t="s">
        <v>8366</v>
      </c>
      <c r="F5694" s="139"/>
      <c r="G5694" s="136">
        <v>42036600</v>
      </c>
      <c r="H5694" s="136">
        <v>2</v>
      </c>
      <c r="J5694" s="136" t="s">
        <v>8456</v>
      </c>
    </row>
    <row r="5695" spans="1:20" s="136" customFormat="1" ht="13.6" x14ac:dyDescent="0.2">
      <c r="A5695" s="136" t="s">
        <v>14220</v>
      </c>
      <c r="B5695" s="147">
        <v>38036</v>
      </c>
      <c r="C5695" s="138" t="s">
        <v>14265</v>
      </c>
      <c r="D5695" s="138" t="s">
        <v>14265</v>
      </c>
      <c r="E5695" s="137" t="s">
        <v>8366</v>
      </c>
      <c r="F5695" s="139"/>
      <c r="G5695" s="136">
        <v>113134400</v>
      </c>
      <c r="H5695" s="136">
        <v>2</v>
      </c>
      <c r="J5695" s="136" t="s">
        <v>8456</v>
      </c>
    </row>
    <row r="5696" spans="1:20" s="136" customFormat="1" ht="13.6" x14ac:dyDescent="0.2">
      <c r="A5696" s="136" t="s">
        <v>14228</v>
      </c>
      <c r="B5696" s="147">
        <v>38037</v>
      </c>
      <c r="C5696" s="138" t="s">
        <v>14266</v>
      </c>
      <c r="D5696" s="138" t="s">
        <v>14266</v>
      </c>
      <c r="E5696" s="137" t="s">
        <v>8366</v>
      </c>
      <c r="F5696" s="139"/>
      <c r="G5696" s="136">
        <v>43412100</v>
      </c>
      <c r="H5696" s="136">
        <v>2</v>
      </c>
      <c r="J5696" s="136" t="s">
        <v>8456</v>
      </c>
    </row>
    <row r="5697" spans="1:20" s="136" customFormat="1" ht="13.6" x14ac:dyDescent="0.2">
      <c r="A5697" s="136" t="s">
        <v>14218</v>
      </c>
      <c r="B5697" s="147">
        <v>38038</v>
      </c>
      <c r="C5697" s="138" t="s">
        <v>14225</v>
      </c>
      <c r="D5697" s="138" t="s">
        <v>14225</v>
      </c>
      <c r="E5697" s="137" t="s">
        <v>8366</v>
      </c>
      <c r="F5697" s="139"/>
      <c r="G5697" s="136">
        <v>150440100</v>
      </c>
      <c r="H5697" s="136">
        <v>1</v>
      </c>
      <c r="J5697" s="136" t="s">
        <v>8456</v>
      </c>
      <c r="L5697" s="136" t="s">
        <v>14267</v>
      </c>
      <c r="M5697" s="136" t="s">
        <v>8367</v>
      </c>
      <c r="N5697" s="136" t="s">
        <v>14225</v>
      </c>
      <c r="O5697" s="136" t="s">
        <v>14248</v>
      </c>
      <c r="P5697" s="136" t="s">
        <v>8456</v>
      </c>
      <c r="Q5697" s="136" t="s">
        <v>14225</v>
      </c>
      <c r="R5697" s="136" t="s">
        <v>14224</v>
      </c>
      <c r="S5697" s="136" t="s">
        <v>8367</v>
      </c>
      <c r="T5697" s="136" t="s">
        <v>14225</v>
      </c>
    </row>
    <row r="5698" spans="1:20" s="136" customFormat="1" ht="13.6" x14ac:dyDescent="0.2">
      <c r="A5698" s="136" t="s">
        <v>14218</v>
      </c>
      <c r="B5698" s="147">
        <v>38039</v>
      </c>
      <c r="C5698" s="138" t="s">
        <v>14268</v>
      </c>
      <c r="D5698" s="138" t="s">
        <v>14268</v>
      </c>
      <c r="E5698" s="137" t="s">
        <v>8366</v>
      </c>
      <c r="F5698" s="139"/>
      <c r="G5698" s="136">
        <v>22373100</v>
      </c>
      <c r="H5698" s="136">
        <v>2</v>
      </c>
      <c r="J5698" s="136" t="s">
        <v>8456</v>
      </c>
      <c r="R5698" s="136" t="s">
        <v>14224</v>
      </c>
      <c r="S5698" s="136" t="s">
        <v>8456</v>
      </c>
      <c r="T5698" s="136" t="s">
        <v>14225</v>
      </c>
    </row>
    <row r="5699" spans="1:20" s="136" customFormat="1" ht="13.6" x14ac:dyDescent="0.2">
      <c r="A5699" s="136" t="s">
        <v>14218</v>
      </c>
      <c r="B5699" s="147">
        <v>38040</v>
      </c>
      <c r="C5699" s="138" t="s">
        <v>14269</v>
      </c>
      <c r="D5699" s="138" t="s">
        <v>14269</v>
      </c>
      <c r="E5699" s="137" t="s">
        <v>8366</v>
      </c>
      <c r="F5699" s="139"/>
      <c r="G5699" s="136">
        <v>51987600</v>
      </c>
      <c r="H5699" s="136">
        <v>2</v>
      </c>
      <c r="J5699" s="136" t="s">
        <v>8456</v>
      </c>
    </row>
    <row r="5700" spans="1:20" s="136" customFormat="1" ht="13.6" x14ac:dyDescent="0.2">
      <c r="A5700" s="136" t="s">
        <v>14218</v>
      </c>
      <c r="B5700" s="147">
        <v>38041</v>
      </c>
      <c r="C5700" s="138" t="s">
        <v>14270</v>
      </c>
      <c r="D5700" s="138" t="s">
        <v>14270</v>
      </c>
      <c r="E5700" s="137" t="s">
        <v>8366</v>
      </c>
      <c r="F5700" s="139"/>
      <c r="G5700" s="136">
        <v>18201100</v>
      </c>
      <c r="H5700" s="136">
        <v>2</v>
      </c>
      <c r="J5700" s="136" t="s">
        <v>8456</v>
      </c>
      <c r="R5700" s="136" t="s">
        <v>14224</v>
      </c>
      <c r="S5700" s="136" t="s">
        <v>8367</v>
      </c>
      <c r="T5700" s="136" t="s">
        <v>14225</v>
      </c>
    </row>
    <row r="5701" spans="1:20" s="136" customFormat="1" ht="13.6" x14ac:dyDescent="0.2">
      <c r="A5701" s="136" t="s">
        <v>14218</v>
      </c>
      <c r="B5701" s="147">
        <v>38042</v>
      </c>
      <c r="C5701" s="138" t="s">
        <v>14271</v>
      </c>
      <c r="D5701" s="138" t="s">
        <v>14271</v>
      </c>
      <c r="E5701" s="137" t="s">
        <v>8366</v>
      </c>
      <c r="F5701" s="139"/>
      <c r="G5701" s="136">
        <v>24496800</v>
      </c>
      <c r="H5701" s="136">
        <v>2</v>
      </c>
      <c r="J5701" s="136" t="s">
        <v>8456</v>
      </c>
    </row>
    <row r="5702" spans="1:20" s="136" customFormat="1" ht="13.6" x14ac:dyDescent="0.2">
      <c r="A5702" s="136" t="s">
        <v>14218</v>
      </c>
      <c r="B5702" s="147">
        <v>38043</v>
      </c>
      <c r="C5702" s="138" t="s">
        <v>14272</v>
      </c>
      <c r="D5702" s="138" t="s">
        <v>14272</v>
      </c>
      <c r="E5702" s="137" t="s">
        <v>8366</v>
      </c>
      <c r="F5702" s="139"/>
      <c r="G5702" s="136">
        <v>29996400</v>
      </c>
      <c r="H5702" s="136">
        <v>2</v>
      </c>
      <c r="J5702" s="136" t="s">
        <v>8456</v>
      </c>
      <c r="R5702" s="136" t="s">
        <v>14224</v>
      </c>
      <c r="S5702" s="136" t="s">
        <v>8367</v>
      </c>
      <c r="T5702" s="136" t="s">
        <v>14225</v>
      </c>
    </row>
    <row r="5703" spans="1:20" s="136" customFormat="1" ht="13.6" x14ac:dyDescent="0.2">
      <c r="A5703" s="136" t="s">
        <v>14218</v>
      </c>
      <c r="B5703" s="147">
        <v>38044</v>
      </c>
      <c r="C5703" s="138" t="s">
        <v>14273</v>
      </c>
      <c r="D5703" s="138" t="s">
        <v>14273</v>
      </c>
      <c r="E5703" s="137" t="s">
        <v>8366</v>
      </c>
      <c r="F5703" s="139"/>
      <c r="G5703" s="136">
        <v>26064800</v>
      </c>
      <c r="H5703" s="136">
        <v>3</v>
      </c>
      <c r="J5703" s="136" t="s">
        <v>8456</v>
      </c>
    </row>
    <row r="5704" spans="1:20" s="136" customFormat="1" ht="13.6" x14ac:dyDescent="0.2">
      <c r="A5704" s="136" t="s">
        <v>14228</v>
      </c>
      <c r="B5704" s="147">
        <v>38045</v>
      </c>
      <c r="C5704" s="138" t="s">
        <v>14274</v>
      </c>
      <c r="D5704" s="138" t="s">
        <v>14274</v>
      </c>
      <c r="E5704" s="137" t="s">
        <v>8366</v>
      </c>
      <c r="F5704" s="139"/>
      <c r="G5704" s="136">
        <v>11563800.000000002</v>
      </c>
      <c r="H5704" s="136">
        <v>2</v>
      </c>
      <c r="J5704" s="136" t="s">
        <v>8456</v>
      </c>
    </row>
    <row r="5705" spans="1:20" s="136" customFormat="1" ht="13.6" x14ac:dyDescent="0.2">
      <c r="A5705" s="136" t="s">
        <v>14218</v>
      </c>
      <c r="B5705" s="147">
        <v>38046</v>
      </c>
      <c r="C5705" s="138" t="s">
        <v>14275</v>
      </c>
      <c r="D5705" s="138" t="s">
        <v>14275</v>
      </c>
      <c r="E5705" s="137" t="s">
        <v>8366</v>
      </c>
      <c r="F5705" s="139"/>
      <c r="G5705" s="136">
        <v>26444800</v>
      </c>
      <c r="H5705" s="136">
        <v>2</v>
      </c>
      <c r="J5705" s="136" t="s">
        <v>8456</v>
      </c>
      <c r="R5705" s="136" t="s">
        <v>14224</v>
      </c>
      <c r="S5705" s="136" t="s">
        <v>8367</v>
      </c>
      <c r="T5705" s="136" t="s">
        <v>14225</v>
      </c>
    </row>
    <row r="5706" spans="1:20" s="136" customFormat="1" ht="13.6" x14ac:dyDescent="0.2">
      <c r="A5706" s="136" t="s">
        <v>14228</v>
      </c>
      <c r="B5706" s="147">
        <v>38047</v>
      </c>
      <c r="C5706" s="138" t="s">
        <v>14276</v>
      </c>
      <c r="D5706" s="138" t="s">
        <v>14276</v>
      </c>
      <c r="E5706" s="137" t="s">
        <v>8366</v>
      </c>
      <c r="F5706" s="139"/>
      <c r="G5706" s="136">
        <v>53548900</v>
      </c>
      <c r="H5706" s="136">
        <v>3</v>
      </c>
      <c r="J5706" s="136" t="s">
        <v>8456</v>
      </c>
    </row>
    <row r="5707" spans="1:20" s="136" customFormat="1" ht="13.6" x14ac:dyDescent="0.2">
      <c r="A5707" s="136" t="s">
        <v>14235</v>
      </c>
      <c r="B5707" s="147">
        <v>38048</v>
      </c>
      <c r="C5707" s="138" t="s">
        <v>14277</v>
      </c>
      <c r="D5707" s="138" t="s">
        <v>14277</v>
      </c>
      <c r="E5707" s="137" t="s">
        <v>8366</v>
      </c>
      <c r="F5707" s="139"/>
      <c r="G5707" s="136">
        <v>103684599.99999999</v>
      </c>
      <c r="H5707" s="136">
        <v>3</v>
      </c>
      <c r="J5707" s="136" t="s">
        <v>8456</v>
      </c>
    </row>
    <row r="5708" spans="1:20" s="136" customFormat="1" ht="13.6" x14ac:dyDescent="0.2">
      <c r="A5708" s="136" t="s">
        <v>14220</v>
      </c>
      <c r="B5708" s="147">
        <v>38049</v>
      </c>
      <c r="C5708" s="138" t="s">
        <v>14278</v>
      </c>
      <c r="D5708" s="138" t="s">
        <v>14278</v>
      </c>
      <c r="E5708" s="137" t="s">
        <v>8366</v>
      </c>
      <c r="F5708" s="139"/>
      <c r="G5708" s="136">
        <v>32208200</v>
      </c>
      <c r="H5708" s="136">
        <v>3</v>
      </c>
      <c r="J5708" s="136" t="s">
        <v>8456</v>
      </c>
    </row>
    <row r="5709" spans="1:20" s="136" customFormat="1" ht="13.6" x14ac:dyDescent="0.2">
      <c r="A5709" s="136" t="s">
        <v>14220</v>
      </c>
      <c r="B5709" s="147">
        <v>38050</v>
      </c>
      <c r="C5709" s="138" t="s">
        <v>14279</v>
      </c>
      <c r="D5709" s="138" t="s">
        <v>14279</v>
      </c>
      <c r="E5709" s="137" t="s">
        <v>8366</v>
      </c>
      <c r="F5709" s="139"/>
      <c r="G5709" s="136">
        <v>108542400</v>
      </c>
      <c r="H5709" s="136">
        <v>3</v>
      </c>
      <c r="J5709" s="136" t="s">
        <v>8456</v>
      </c>
    </row>
    <row r="5710" spans="1:20" s="136" customFormat="1" ht="13.6" x14ac:dyDescent="0.2">
      <c r="A5710" s="136" t="s">
        <v>14218</v>
      </c>
      <c r="B5710" s="147">
        <v>38051</v>
      </c>
      <c r="C5710" s="138" t="s">
        <v>14280</v>
      </c>
      <c r="D5710" s="138" t="s">
        <v>14280</v>
      </c>
      <c r="E5710" s="137" t="s">
        <v>8366</v>
      </c>
      <c r="F5710" s="139"/>
      <c r="G5710" s="136">
        <v>18086300</v>
      </c>
      <c r="H5710" s="136">
        <v>2</v>
      </c>
      <c r="J5710" s="136" t="s">
        <v>8456</v>
      </c>
      <c r="R5710" s="136" t="s">
        <v>14224</v>
      </c>
      <c r="S5710" s="136" t="s">
        <v>8456</v>
      </c>
      <c r="T5710" s="136" t="s">
        <v>14225</v>
      </c>
    </row>
    <row r="5711" spans="1:20" s="136" customFormat="1" ht="13.6" x14ac:dyDescent="0.2">
      <c r="A5711" s="136" t="s">
        <v>14218</v>
      </c>
      <c r="B5711" s="147">
        <v>38052</v>
      </c>
      <c r="C5711" s="138" t="s">
        <v>14281</v>
      </c>
      <c r="D5711" s="138" t="s">
        <v>14281</v>
      </c>
      <c r="E5711" s="137" t="s">
        <v>8366</v>
      </c>
      <c r="F5711" s="139"/>
      <c r="G5711" s="136">
        <v>56271100</v>
      </c>
      <c r="H5711" s="136">
        <v>3</v>
      </c>
      <c r="J5711" s="136" t="s">
        <v>8456</v>
      </c>
    </row>
    <row r="5712" spans="1:20" s="136" customFormat="1" ht="13.6" x14ac:dyDescent="0.2">
      <c r="A5712" s="136" t="s">
        <v>14228</v>
      </c>
      <c r="B5712" s="147">
        <v>38053</v>
      </c>
      <c r="C5712" s="138" t="s">
        <v>14282</v>
      </c>
      <c r="D5712" s="138" t="s">
        <v>14282</v>
      </c>
      <c r="E5712" s="137" t="s">
        <v>8366</v>
      </c>
      <c r="F5712" s="139"/>
      <c r="G5712" s="136">
        <v>70672000</v>
      </c>
      <c r="H5712" s="136">
        <v>3</v>
      </c>
      <c r="J5712" s="136" t="s">
        <v>8456</v>
      </c>
    </row>
    <row r="5713" spans="1:20" s="136" customFormat="1" ht="13.6" x14ac:dyDescent="0.2">
      <c r="A5713" s="136" t="s">
        <v>14235</v>
      </c>
      <c r="B5713" s="147">
        <v>38901</v>
      </c>
      <c r="C5713" s="138" t="s">
        <v>14283</v>
      </c>
      <c r="D5713" s="138" t="s">
        <v>14283</v>
      </c>
      <c r="E5713" s="137" t="s">
        <v>8366</v>
      </c>
      <c r="F5713" s="139"/>
      <c r="G5713" s="136">
        <v>82736800</v>
      </c>
      <c r="H5713" s="136">
        <v>3</v>
      </c>
      <c r="J5713" s="136" t="s">
        <v>8456</v>
      </c>
    </row>
    <row r="5714" spans="1:20" s="136" customFormat="1" ht="13.6" x14ac:dyDescent="0.2">
      <c r="A5714" s="136" t="s">
        <v>14284</v>
      </c>
      <c r="B5714" s="147">
        <v>39001</v>
      </c>
      <c r="C5714" s="138" t="s">
        <v>14285</v>
      </c>
      <c r="D5714" s="138" t="s">
        <v>14285</v>
      </c>
      <c r="E5714" s="137" t="s">
        <v>8366</v>
      </c>
      <c r="F5714" s="139"/>
      <c r="G5714" s="136">
        <v>46559100</v>
      </c>
      <c r="H5714" s="136">
        <v>3</v>
      </c>
      <c r="J5714" s="136" t="s">
        <v>8456</v>
      </c>
    </row>
    <row r="5715" spans="1:20" s="136" customFormat="1" ht="13.6" x14ac:dyDescent="0.2">
      <c r="A5715" s="136" t="s">
        <v>14284</v>
      </c>
      <c r="B5715" s="147">
        <v>39002</v>
      </c>
      <c r="C5715" s="138" t="s">
        <v>14286</v>
      </c>
      <c r="D5715" s="138" t="s">
        <v>14286</v>
      </c>
      <c r="E5715" s="137" t="s">
        <v>8366</v>
      </c>
      <c r="F5715" s="139"/>
      <c r="G5715" s="136">
        <v>32466906</v>
      </c>
      <c r="H5715" s="136">
        <v>2</v>
      </c>
      <c r="J5715" s="136" t="s">
        <v>8456</v>
      </c>
    </row>
    <row r="5716" spans="1:20" s="136" customFormat="1" ht="13.6" x14ac:dyDescent="0.2">
      <c r="A5716" s="136" t="s">
        <v>14284</v>
      </c>
      <c r="B5716" s="147">
        <v>39003</v>
      </c>
      <c r="C5716" s="138" t="s">
        <v>14287</v>
      </c>
      <c r="D5716" s="138" t="s">
        <v>14287</v>
      </c>
      <c r="E5716" s="137" t="s">
        <v>8366</v>
      </c>
      <c r="F5716" s="139"/>
      <c r="G5716" s="136">
        <v>20966400</v>
      </c>
      <c r="H5716" s="136">
        <v>3</v>
      </c>
      <c r="J5716" s="136" t="s">
        <v>8367</v>
      </c>
    </row>
    <row r="5717" spans="1:20" s="136" customFormat="1" ht="13.6" x14ac:dyDescent="0.2">
      <c r="A5717" s="136" t="s">
        <v>14284</v>
      </c>
      <c r="B5717" s="147">
        <v>39004</v>
      </c>
      <c r="C5717" s="138" t="s">
        <v>14288</v>
      </c>
      <c r="D5717" s="138" t="s">
        <v>14288</v>
      </c>
      <c r="E5717" s="137" t="s">
        <v>8366</v>
      </c>
      <c r="F5717" s="139"/>
      <c r="G5717" s="136">
        <v>86887099.999999985</v>
      </c>
      <c r="H5717" s="136">
        <v>3</v>
      </c>
      <c r="J5717" s="136" t="s">
        <v>8367</v>
      </c>
    </row>
    <row r="5718" spans="1:20" s="136" customFormat="1" ht="13.6" x14ac:dyDescent="0.2">
      <c r="A5718" s="136" t="s">
        <v>14284</v>
      </c>
      <c r="B5718" s="147">
        <v>39005</v>
      </c>
      <c r="C5718" s="138" t="s">
        <v>14289</v>
      </c>
      <c r="D5718" s="138" t="s">
        <v>14289</v>
      </c>
      <c r="E5718" s="137" t="s">
        <v>8366</v>
      </c>
      <c r="F5718" s="139"/>
      <c r="G5718" s="136">
        <v>5558000</v>
      </c>
      <c r="H5718" s="136">
        <v>3</v>
      </c>
      <c r="J5718" s="136" t="s">
        <v>8456</v>
      </c>
    </row>
    <row r="5719" spans="1:20" s="136" customFormat="1" ht="13.6" x14ac:dyDescent="0.2">
      <c r="A5719" s="136" t="s">
        <v>14284</v>
      </c>
      <c r="B5719" s="147">
        <v>39006</v>
      </c>
      <c r="C5719" s="138" t="s">
        <v>14290</v>
      </c>
      <c r="D5719" s="138" t="s">
        <v>14290</v>
      </c>
      <c r="E5719" s="137" t="s">
        <v>8366</v>
      </c>
      <c r="F5719" s="139"/>
      <c r="G5719" s="136">
        <v>24696260.000000004</v>
      </c>
      <c r="H5719" s="136">
        <v>3</v>
      </c>
      <c r="J5719" s="136" t="s">
        <v>8456</v>
      </c>
    </row>
    <row r="5720" spans="1:20" s="136" customFormat="1" ht="13.6" x14ac:dyDescent="0.2">
      <c r="A5720" s="136" t="s">
        <v>14284</v>
      </c>
      <c r="B5720" s="147">
        <v>39007</v>
      </c>
      <c r="C5720" s="138" t="s">
        <v>14291</v>
      </c>
      <c r="D5720" s="138" t="s">
        <v>14291</v>
      </c>
      <c r="E5720" s="137" t="s">
        <v>8366</v>
      </c>
      <c r="F5720" s="139"/>
      <c r="G5720" s="136">
        <v>46881663</v>
      </c>
      <c r="H5720" s="136">
        <v>3</v>
      </c>
      <c r="J5720" s="136" t="s">
        <v>8367</v>
      </c>
    </row>
    <row r="5721" spans="1:20" s="136" customFormat="1" ht="13.6" x14ac:dyDescent="0.2">
      <c r="A5721" s="136" t="s">
        <v>14284</v>
      </c>
      <c r="B5721" s="147">
        <v>39008</v>
      </c>
      <c r="C5721" s="138" t="s">
        <v>14292</v>
      </c>
      <c r="D5721" s="138" t="s">
        <v>14292</v>
      </c>
      <c r="E5721" s="137" t="s">
        <v>8366</v>
      </c>
      <c r="F5721" s="139"/>
      <c r="G5721" s="136">
        <v>6555353</v>
      </c>
      <c r="H5721" s="136">
        <v>2</v>
      </c>
      <c r="J5721" s="136" t="s">
        <v>8456</v>
      </c>
      <c r="R5721" s="136" t="s">
        <v>14293</v>
      </c>
      <c r="S5721" s="136" t="s">
        <v>8367</v>
      </c>
      <c r="T5721" s="136" t="s">
        <v>14294</v>
      </c>
    </row>
    <row r="5722" spans="1:20" s="136" customFormat="1" ht="13.6" x14ac:dyDescent="0.2">
      <c r="A5722" s="136" t="s">
        <v>14284</v>
      </c>
      <c r="B5722" s="147">
        <v>39009</v>
      </c>
      <c r="C5722" s="138" t="s">
        <v>14295</v>
      </c>
      <c r="D5722" s="138" t="s">
        <v>14295</v>
      </c>
      <c r="E5722" s="137" t="s">
        <v>8366</v>
      </c>
      <c r="F5722" s="139"/>
      <c r="G5722" s="136">
        <v>36251423</v>
      </c>
      <c r="H5722" s="136">
        <v>2</v>
      </c>
      <c r="J5722" s="136" t="s">
        <v>8456</v>
      </c>
    </row>
    <row r="5723" spans="1:20" s="136" customFormat="1" ht="13.6" x14ac:dyDescent="0.2">
      <c r="A5723" s="136" t="s">
        <v>14284</v>
      </c>
      <c r="B5723" s="147">
        <v>39010</v>
      </c>
      <c r="C5723" s="138" t="s">
        <v>14296</v>
      </c>
      <c r="D5723" s="138" t="s">
        <v>14296</v>
      </c>
      <c r="E5723" s="137" t="s">
        <v>8366</v>
      </c>
      <c r="F5723" s="139"/>
      <c r="G5723" s="136">
        <v>30544699.999999996</v>
      </c>
      <c r="H5723" s="136">
        <v>3</v>
      </c>
      <c r="J5723" s="136" t="s">
        <v>8367</v>
      </c>
    </row>
    <row r="5724" spans="1:20" s="136" customFormat="1" ht="13.6" x14ac:dyDescent="0.2">
      <c r="A5724" s="136" t="s">
        <v>14284</v>
      </c>
      <c r="B5724" s="147">
        <v>39011</v>
      </c>
      <c r="C5724" s="138" t="s">
        <v>14297</v>
      </c>
      <c r="D5724" s="138" t="s">
        <v>14297</v>
      </c>
      <c r="E5724" s="137" t="s">
        <v>8366</v>
      </c>
      <c r="F5724" s="139"/>
      <c r="G5724" s="136">
        <v>32301148</v>
      </c>
      <c r="H5724" s="136">
        <v>3</v>
      </c>
      <c r="J5724" s="136" t="s">
        <v>8456</v>
      </c>
      <c r="R5724" s="136" t="s">
        <v>14293</v>
      </c>
      <c r="S5724" s="136" t="s">
        <v>8367</v>
      </c>
      <c r="T5724" s="136" t="s">
        <v>14294</v>
      </c>
    </row>
    <row r="5725" spans="1:20" s="136" customFormat="1" ht="13.6" x14ac:dyDescent="0.2">
      <c r="A5725" s="136" t="s">
        <v>14284</v>
      </c>
      <c r="B5725" s="147">
        <v>39012</v>
      </c>
      <c r="C5725" s="138" t="s">
        <v>14298</v>
      </c>
      <c r="D5725" s="138" t="s">
        <v>14298</v>
      </c>
      <c r="E5725" s="137" t="s">
        <v>8366</v>
      </c>
      <c r="F5725" s="139"/>
      <c r="G5725" s="136">
        <v>33637300</v>
      </c>
      <c r="H5725" s="136">
        <v>2</v>
      </c>
      <c r="J5725" s="136" t="s">
        <v>8456</v>
      </c>
    </row>
    <row r="5726" spans="1:20" s="136" customFormat="1" ht="13.6" x14ac:dyDescent="0.2">
      <c r="A5726" s="136" t="s">
        <v>14284</v>
      </c>
      <c r="B5726" s="147">
        <v>39013</v>
      </c>
      <c r="C5726" s="138" t="s">
        <v>14299</v>
      </c>
      <c r="D5726" s="138" t="s">
        <v>14299</v>
      </c>
      <c r="E5726" s="137" t="s">
        <v>8366</v>
      </c>
      <c r="F5726" s="139"/>
      <c r="G5726" s="136">
        <v>81429500</v>
      </c>
      <c r="H5726" s="136">
        <v>3</v>
      </c>
      <c r="J5726" s="136" t="s">
        <v>8367</v>
      </c>
    </row>
    <row r="5727" spans="1:20" s="136" customFormat="1" ht="13.6" x14ac:dyDescent="0.2">
      <c r="A5727" s="136" t="s">
        <v>14284</v>
      </c>
      <c r="B5727" s="147">
        <v>39014</v>
      </c>
      <c r="C5727" s="138" t="s">
        <v>14300</v>
      </c>
      <c r="D5727" s="138" t="s">
        <v>14300</v>
      </c>
      <c r="E5727" s="137" t="s">
        <v>8366</v>
      </c>
      <c r="F5727" s="139"/>
      <c r="G5727" s="136">
        <v>86141200.000000015</v>
      </c>
      <c r="H5727" s="136">
        <v>3</v>
      </c>
      <c r="J5727" s="136" t="s">
        <v>8367</v>
      </c>
    </row>
    <row r="5728" spans="1:20" s="136" customFormat="1" ht="13.6" x14ac:dyDescent="0.2">
      <c r="A5728" s="136" t="s">
        <v>14284</v>
      </c>
      <c r="B5728" s="147">
        <v>39015</v>
      </c>
      <c r="C5728" s="138" t="s">
        <v>14301</v>
      </c>
      <c r="D5728" s="138" t="s">
        <v>14301</v>
      </c>
      <c r="E5728" s="137" t="s">
        <v>8366</v>
      </c>
      <c r="F5728" s="139"/>
      <c r="G5728" s="136">
        <v>162102100</v>
      </c>
      <c r="H5728" s="136">
        <v>3</v>
      </c>
      <c r="J5728" s="136" t="s">
        <v>8367</v>
      </c>
    </row>
    <row r="5729" spans="1:20" s="136" customFormat="1" ht="13.6" x14ac:dyDescent="0.2">
      <c r="A5729" s="136" t="s">
        <v>14284</v>
      </c>
      <c r="B5729" s="147">
        <v>39016</v>
      </c>
      <c r="C5729" s="138" t="s">
        <v>14302</v>
      </c>
      <c r="D5729" s="138" t="s">
        <v>14302</v>
      </c>
      <c r="E5729" s="137" t="s">
        <v>8366</v>
      </c>
      <c r="F5729" s="139"/>
      <c r="G5729" s="136">
        <v>36983700</v>
      </c>
      <c r="H5729" s="136">
        <v>2</v>
      </c>
      <c r="J5729" s="136" t="s">
        <v>8456</v>
      </c>
      <c r="R5729" s="136" t="s">
        <v>14293</v>
      </c>
      <c r="S5729" s="136" t="s">
        <v>8367</v>
      </c>
      <c r="T5729" s="136" t="s">
        <v>14294</v>
      </c>
    </row>
    <row r="5730" spans="1:20" s="136" customFormat="1" ht="13.6" x14ac:dyDescent="0.2">
      <c r="A5730" s="136" t="s">
        <v>14284</v>
      </c>
      <c r="B5730" s="147">
        <v>39017</v>
      </c>
      <c r="C5730" s="138" t="s">
        <v>14303</v>
      </c>
      <c r="D5730" s="138" t="s">
        <v>14303</v>
      </c>
      <c r="E5730" s="137" t="s">
        <v>8366</v>
      </c>
      <c r="F5730" s="139"/>
      <c r="G5730" s="136">
        <v>89402500</v>
      </c>
      <c r="H5730" s="136">
        <v>3</v>
      </c>
      <c r="J5730" s="136" t="s">
        <v>8367</v>
      </c>
    </row>
    <row r="5731" spans="1:20" s="136" customFormat="1" ht="13.6" x14ac:dyDescent="0.2">
      <c r="A5731" s="136" t="s">
        <v>14284</v>
      </c>
      <c r="B5731" s="147">
        <v>39018</v>
      </c>
      <c r="C5731" s="138" t="s">
        <v>14304</v>
      </c>
      <c r="D5731" s="138" t="s">
        <v>14304</v>
      </c>
      <c r="E5731" s="137" t="s">
        <v>8366</v>
      </c>
      <c r="F5731" s="139"/>
      <c r="G5731" s="136">
        <v>18933900</v>
      </c>
      <c r="H5731" s="136">
        <v>2</v>
      </c>
      <c r="J5731" s="136" t="s">
        <v>8367</v>
      </c>
    </row>
    <row r="5732" spans="1:20" s="136" customFormat="1" ht="13.6" x14ac:dyDescent="0.2">
      <c r="A5732" s="136" t="s">
        <v>14284</v>
      </c>
      <c r="B5732" s="147">
        <v>39019</v>
      </c>
      <c r="C5732" s="138" t="s">
        <v>14305</v>
      </c>
      <c r="D5732" s="138" t="s">
        <v>14305</v>
      </c>
      <c r="E5732" s="137" t="s">
        <v>8366</v>
      </c>
      <c r="F5732" s="139"/>
      <c r="G5732" s="136">
        <v>19215300</v>
      </c>
      <c r="H5732" s="136">
        <v>3</v>
      </c>
      <c r="J5732" s="136" t="s">
        <v>8367</v>
      </c>
      <c r="R5732" s="136" t="s">
        <v>14293</v>
      </c>
      <c r="S5732" s="136" t="s">
        <v>8367</v>
      </c>
      <c r="T5732" s="136" t="s">
        <v>14294</v>
      </c>
    </row>
    <row r="5733" spans="1:20" s="136" customFormat="1" ht="13.6" x14ac:dyDescent="0.2">
      <c r="A5733" s="136" t="s">
        <v>14284</v>
      </c>
      <c r="B5733" s="147">
        <v>39020</v>
      </c>
      <c r="C5733" s="138" t="s">
        <v>14306</v>
      </c>
      <c r="D5733" s="138" t="s">
        <v>14306</v>
      </c>
      <c r="E5733" s="137" t="s">
        <v>8366</v>
      </c>
      <c r="F5733" s="139"/>
      <c r="G5733" s="136">
        <v>96055200</v>
      </c>
      <c r="H5733" s="136">
        <v>2</v>
      </c>
      <c r="J5733" s="136" t="s">
        <v>8456</v>
      </c>
      <c r="R5733" s="136" t="s">
        <v>14293</v>
      </c>
      <c r="S5733" s="136" t="s">
        <v>8367</v>
      </c>
      <c r="T5733" s="136" t="s">
        <v>14294</v>
      </c>
    </row>
    <row r="5734" spans="1:20" s="136" customFormat="1" ht="13.6" x14ac:dyDescent="0.2">
      <c r="A5734" s="136" t="s">
        <v>14284</v>
      </c>
      <c r="B5734" s="147">
        <v>39021</v>
      </c>
      <c r="C5734" s="138" t="s">
        <v>13000</v>
      </c>
      <c r="D5734" s="138" t="s">
        <v>13000</v>
      </c>
      <c r="E5734" s="137" t="s">
        <v>8366</v>
      </c>
      <c r="F5734" s="139"/>
      <c r="G5734" s="136">
        <v>44072813</v>
      </c>
      <c r="H5734" s="136">
        <v>3</v>
      </c>
      <c r="J5734" s="136" t="s">
        <v>8367</v>
      </c>
    </row>
    <row r="5735" spans="1:20" s="136" customFormat="1" ht="13.6" x14ac:dyDescent="0.2">
      <c r="A5735" s="136" t="s">
        <v>14284</v>
      </c>
      <c r="B5735" s="147">
        <v>39022</v>
      </c>
      <c r="C5735" s="138" t="s">
        <v>14307</v>
      </c>
      <c r="D5735" s="138" t="s">
        <v>14307</v>
      </c>
      <c r="E5735" s="137" t="s">
        <v>8366</v>
      </c>
      <c r="F5735" s="139"/>
      <c r="G5735" s="136">
        <v>106582000</v>
      </c>
      <c r="H5735" s="136">
        <v>3</v>
      </c>
      <c r="J5735" s="136" t="s">
        <v>8367</v>
      </c>
    </row>
    <row r="5736" spans="1:20" s="136" customFormat="1" ht="13.6" x14ac:dyDescent="0.2">
      <c r="A5736" s="136" t="s">
        <v>14284</v>
      </c>
      <c r="B5736" s="147">
        <v>39023</v>
      </c>
      <c r="C5736" s="138" t="s">
        <v>14308</v>
      </c>
      <c r="D5736" s="138" t="s">
        <v>14308</v>
      </c>
      <c r="E5736" s="137" t="s">
        <v>8366</v>
      </c>
      <c r="F5736" s="139"/>
      <c r="G5736" s="136">
        <v>5923605</v>
      </c>
      <c r="H5736" s="136">
        <v>2</v>
      </c>
      <c r="J5736" s="136" t="s">
        <v>8456</v>
      </c>
    </row>
    <row r="5737" spans="1:20" s="136" customFormat="1" ht="13.6" x14ac:dyDescent="0.2">
      <c r="A5737" s="136" t="s">
        <v>14284</v>
      </c>
      <c r="B5737" s="147">
        <v>39024</v>
      </c>
      <c r="C5737" s="138" t="s">
        <v>14309</v>
      </c>
      <c r="D5737" s="138" t="s">
        <v>14309</v>
      </c>
      <c r="E5737" s="137" t="s">
        <v>8366</v>
      </c>
      <c r="F5737" s="139"/>
      <c r="G5737" s="136">
        <v>18463200</v>
      </c>
      <c r="H5737" s="136">
        <v>3</v>
      </c>
      <c r="J5737" s="136" t="s">
        <v>8456</v>
      </c>
    </row>
    <row r="5738" spans="1:20" s="136" customFormat="1" ht="13.6" x14ac:dyDescent="0.2">
      <c r="A5738" s="136" t="s">
        <v>14284</v>
      </c>
      <c r="B5738" s="147">
        <v>39025</v>
      </c>
      <c r="C5738" s="138" t="s">
        <v>14310</v>
      </c>
      <c r="D5738" s="138" t="s">
        <v>14310</v>
      </c>
      <c r="E5738" s="137" t="s">
        <v>8366</v>
      </c>
      <c r="F5738" s="139"/>
      <c r="G5738" s="136">
        <v>45284700</v>
      </c>
      <c r="H5738" s="136">
        <v>2</v>
      </c>
      <c r="J5738" s="136" t="s">
        <v>8367</v>
      </c>
    </row>
    <row r="5739" spans="1:20" s="136" customFormat="1" ht="13.6" x14ac:dyDescent="0.2">
      <c r="A5739" s="136" t="s">
        <v>14284</v>
      </c>
      <c r="B5739" s="147">
        <v>39026</v>
      </c>
      <c r="C5739" s="138" t="s">
        <v>14311</v>
      </c>
      <c r="D5739" s="138" t="s">
        <v>14311</v>
      </c>
      <c r="E5739" s="137" t="s">
        <v>8366</v>
      </c>
      <c r="F5739" s="139"/>
      <c r="G5739" s="136">
        <v>50037200</v>
      </c>
      <c r="H5739" s="136">
        <v>3</v>
      </c>
      <c r="J5739" s="136" t="s">
        <v>8367</v>
      </c>
    </row>
    <row r="5740" spans="1:20" s="136" customFormat="1" ht="13.6" x14ac:dyDescent="0.2">
      <c r="A5740" s="136" t="s">
        <v>14284</v>
      </c>
      <c r="B5740" s="147">
        <v>39027</v>
      </c>
      <c r="C5740" s="138" t="s">
        <v>14312</v>
      </c>
      <c r="D5740" s="138" t="s">
        <v>14312</v>
      </c>
      <c r="E5740" s="137" t="s">
        <v>8366</v>
      </c>
      <c r="F5740" s="139"/>
      <c r="G5740" s="136">
        <v>91376400</v>
      </c>
      <c r="H5740" s="136">
        <v>3</v>
      </c>
      <c r="J5740" s="136" t="s">
        <v>8367</v>
      </c>
    </row>
    <row r="5741" spans="1:20" s="136" customFormat="1" ht="13.6" x14ac:dyDescent="0.2">
      <c r="A5741" s="136" t="s">
        <v>14284</v>
      </c>
      <c r="B5741" s="147">
        <v>39028</v>
      </c>
      <c r="C5741" s="138" t="s">
        <v>14313</v>
      </c>
      <c r="D5741" s="138" t="s">
        <v>14313</v>
      </c>
      <c r="E5741" s="137" t="s">
        <v>8366</v>
      </c>
      <c r="F5741" s="139"/>
      <c r="G5741" s="136">
        <v>43188435</v>
      </c>
      <c r="H5741" s="136">
        <v>3</v>
      </c>
      <c r="J5741" s="136" t="s">
        <v>8456</v>
      </c>
      <c r="R5741" s="136" t="s">
        <v>14293</v>
      </c>
      <c r="S5741" s="136" t="s">
        <v>8367</v>
      </c>
      <c r="T5741" s="136" t="s">
        <v>14294</v>
      </c>
    </row>
    <row r="5742" spans="1:20" s="136" customFormat="1" ht="13.6" x14ac:dyDescent="0.2">
      <c r="A5742" s="136" t="s">
        <v>14284</v>
      </c>
      <c r="B5742" s="147">
        <v>39029</v>
      </c>
      <c r="C5742" s="138" t="s">
        <v>14314</v>
      </c>
      <c r="D5742" s="138" t="s">
        <v>14314</v>
      </c>
      <c r="E5742" s="137" t="s">
        <v>8366</v>
      </c>
      <c r="F5742" s="139"/>
      <c r="G5742" s="136">
        <v>18807400</v>
      </c>
      <c r="H5742" s="136">
        <v>3</v>
      </c>
      <c r="J5742" s="136" t="s">
        <v>8456</v>
      </c>
    </row>
    <row r="5743" spans="1:20" s="136" customFormat="1" ht="13.6" x14ac:dyDescent="0.2">
      <c r="A5743" s="136" t="s">
        <v>14284</v>
      </c>
      <c r="B5743" s="147">
        <v>39030</v>
      </c>
      <c r="C5743" s="138" t="s">
        <v>14315</v>
      </c>
      <c r="D5743" s="138" t="s">
        <v>14315</v>
      </c>
      <c r="E5743" s="137" t="s">
        <v>8366</v>
      </c>
      <c r="F5743" s="139"/>
      <c r="G5743" s="136">
        <v>79508960</v>
      </c>
      <c r="H5743" s="136">
        <v>3</v>
      </c>
      <c r="J5743" s="136" t="s">
        <v>8456</v>
      </c>
      <c r="R5743" s="136" t="s">
        <v>14293</v>
      </c>
      <c r="S5743" s="136" t="s">
        <v>8367</v>
      </c>
      <c r="T5743" s="136" t="s">
        <v>14294</v>
      </c>
    </row>
    <row r="5744" spans="1:20" s="136" customFormat="1" ht="13.6" x14ac:dyDescent="0.2">
      <c r="A5744" s="136" t="s">
        <v>14284</v>
      </c>
      <c r="B5744" s="147">
        <v>39031</v>
      </c>
      <c r="C5744" s="138" t="s">
        <v>14316</v>
      </c>
      <c r="D5744" s="138" t="s">
        <v>14316</v>
      </c>
      <c r="E5744" s="137" t="s">
        <v>8366</v>
      </c>
      <c r="F5744" s="139"/>
      <c r="G5744" s="136">
        <v>21876970</v>
      </c>
      <c r="H5744" s="136">
        <v>3</v>
      </c>
      <c r="J5744" s="136" t="s">
        <v>8456</v>
      </c>
    </row>
    <row r="5745" spans="1:20" s="136" customFormat="1" ht="13.6" x14ac:dyDescent="0.2">
      <c r="A5745" s="136" t="s">
        <v>14284</v>
      </c>
      <c r="B5745" s="147">
        <v>39032</v>
      </c>
      <c r="C5745" s="138" t="s">
        <v>14317</v>
      </c>
      <c r="D5745" s="138" t="s">
        <v>14317</v>
      </c>
      <c r="E5745" s="137" t="s">
        <v>8366</v>
      </c>
      <c r="F5745" s="139"/>
      <c r="G5745" s="136">
        <v>222909199.99999997</v>
      </c>
      <c r="H5745" s="136">
        <v>3</v>
      </c>
      <c r="J5745" s="136" t="s">
        <v>8367</v>
      </c>
    </row>
    <row r="5746" spans="1:20" s="136" customFormat="1" ht="13.6" x14ac:dyDescent="0.2">
      <c r="A5746" s="136" t="s">
        <v>14284</v>
      </c>
      <c r="B5746" s="147">
        <v>39033</v>
      </c>
      <c r="C5746" s="138" t="s">
        <v>14318</v>
      </c>
      <c r="D5746" s="138" t="s">
        <v>14318</v>
      </c>
      <c r="E5746" s="137" t="s">
        <v>8366</v>
      </c>
      <c r="F5746" s="139"/>
      <c r="G5746" s="136">
        <v>40221700</v>
      </c>
      <c r="H5746" s="136">
        <v>3</v>
      </c>
      <c r="J5746" s="136" t="s">
        <v>8456</v>
      </c>
    </row>
    <row r="5747" spans="1:20" s="136" customFormat="1" ht="13.6" x14ac:dyDescent="0.2">
      <c r="A5747" s="136" t="s">
        <v>14284</v>
      </c>
      <c r="B5747" s="147">
        <v>39034</v>
      </c>
      <c r="C5747" s="138" t="s">
        <v>14319</v>
      </c>
      <c r="D5747" s="138" t="s">
        <v>14319</v>
      </c>
      <c r="E5747" s="137" t="s">
        <v>8366</v>
      </c>
      <c r="F5747" s="139"/>
      <c r="G5747" s="136">
        <v>70523900</v>
      </c>
      <c r="H5747" s="136">
        <v>3</v>
      </c>
      <c r="J5747" s="136" t="s">
        <v>8367</v>
      </c>
    </row>
    <row r="5748" spans="1:20" s="136" customFormat="1" ht="13.6" x14ac:dyDescent="0.2">
      <c r="A5748" s="136" t="s">
        <v>14284</v>
      </c>
      <c r="B5748" s="147">
        <v>39035</v>
      </c>
      <c r="C5748" s="138" t="s">
        <v>14320</v>
      </c>
      <c r="D5748" s="138" t="s">
        <v>14320</v>
      </c>
      <c r="E5748" s="137" t="s">
        <v>8366</v>
      </c>
      <c r="F5748" s="139"/>
      <c r="G5748" s="136">
        <v>15298169</v>
      </c>
      <c r="H5748" s="136">
        <v>2</v>
      </c>
      <c r="J5748" s="136" t="s">
        <v>8456</v>
      </c>
    </row>
    <row r="5749" spans="1:20" s="136" customFormat="1" ht="13.6" x14ac:dyDescent="0.2">
      <c r="A5749" s="136" t="s">
        <v>14284</v>
      </c>
      <c r="B5749" s="147">
        <v>39036</v>
      </c>
      <c r="C5749" s="138" t="s">
        <v>14321</v>
      </c>
      <c r="D5749" s="138" t="s">
        <v>14321</v>
      </c>
      <c r="E5749" s="137" t="s">
        <v>8366</v>
      </c>
      <c r="F5749" s="139"/>
      <c r="G5749" s="136">
        <v>26417163.999999996</v>
      </c>
      <c r="H5749" s="136">
        <v>3</v>
      </c>
      <c r="J5749" s="136" t="s">
        <v>8456</v>
      </c>
    </row>
    <row r="5750" spans="1:20" s="136" customFormat="1" ht="13.6" x14ac:dyDescent="0.2">
      <c r="A5750" s="136" t="s">
        <v>14284</v>
      </c>
      <c r="B5750" s="147">
        <v>39037</v>
      </c>
      <c r="C5750" s="138" t="s">
        <v>14322</v>
      </c>
      <c r="D5750" s="138" t="s">
        <v>14322</v>
      </c>
      <c r="E5750" s="137" t="s">
        <v>8366</v>
      </c>
      <c r="F5750" s="139"/>
      <c r="G5750" s="136">
        <v>36850036</v>
      </c>
      <c r="H5750" s="136">
        <v>3</v>
      </c>
      <c r="J5750" s="136" t="s">
        <v>8456</v>
      </c>
    </row>
    <row r="5751" spans="1:20" s="136" customFormat="1" ht="13.6" x14ac:dyDescent="0.2">
      <c r="A5751" s="136" t="s">
        <v>14284</v>
      </c>
      <c r="B5751" s="147">
        <v>39038</v>
      </c>
      <c r="C5751" s="138" t="s">
        <v>14323</v>
      </c>
      <c r="D5751" s="138" t="s">
        <v>14323</v>
      </c>
      <c r="E5751" s="137" t="s">
        <v>8366</v>
      </c>
      <c r="F5751" s="139"/>
      <c r="G5751" s="136">
        <v>9970936</v>
      </c>
      <c r="H5751" s="136">
        <v>2</v>
      </c>
      <c r="J5751" s="136" t="s">
        <v>8456</v>
      </c>
    </row>
    <row r="5752" spans="1:20" s="136" customFormat="1" ht="13.6" x14ac:dyDescent="0.2">
      <c r="A5752" s="136" t="s">
        <v>14284</v>
      </c>
      <c r="B5752" s="147">
        <v>39039</v>
      </c>
      <c r="C5752" s="138" t="s">
        <v>14324</v>
      </c>
      <c r="D5752" s="138" t="s">
        <v>14324</v>
      </c>
      <c r="E5752" s="137" t="s">
        <v>8366</v>
      </c>
      <c r="F5752" s="139"/>
      <c r="G5752" s="136">
        <v>90721100</v>
      </c>
      <c r="H5752" s="136">
        <v>3</v>
      </c>
      <c r="J5752" s="136" t="s">
        <v>8367</v>
      </c>
    </row>
    <row r="5753" spans="1:20" s="136" customFormat="1" ht="13.6" x14ac:dyDescent="0.2">
      <c r="A5753" s="136" t="s">
        <v>14284</v>
      </c>
      <c r="B5753" s="147">
        <v>39040</v>
      </c>
      <c r="C5753" s="138" t="s">
        <v>14325</v>
      </c>
      <c r="D5753" s="138" t="s">
        <v>14325</v>
      </c>
      <c r="E5753" s="137" t="s">
        <v>8366</v>
      </c>
      <c r="F5753" s="139"/>
      <c r="G5753" s="136">
        <v>29304209</v>
      </c>
      <c r="H5753" s="136">
        <v>3</v>
      </c>
      <c r="J5753" s="136" t="s">
        <v>8456</v>
      </c>
      <c r="R5753" s="136" t="s">
        <v>14293</v>
      </c>
      <c r="S5753" s="136" t="s">
        <v>8367</v>
      </c>
      <c r="T5753" s="136" t="s">
        <v>14294</v>
      </c>
    </row>
    <row r="5754" spans="1:20" s="136" customFormat="1" ht="13.6" x14ac:dyDescent="0.2">
      <c r="A5754" s="136" t="s">
        <v>14284</v>
      </c>
      <c r="B5754" s="147">
        <v>39041</v>
      </c>
      <c r="C5754" s="138" t="s">
        <v>14326</v>
      </c>
      <c r="D5754" s="138" t="s">
        <v>14326</v>
      </c>
      <c r="E5754" s="137" t="s">
        <v>8366</v>
      </c>
      <c r="F5754" s="139"/>
      <c r="G5754" s="136">
        <v>55749900</v>
      </c>
      <c r="H5754" s="136">
        <v>3</v>
      </c>
      <c r="J5754" s="136" t="s">
        <v>8367</v>
      </c>
    </row>
    <row r="5755" spans="1:20" s="136" customFormat="1" ht="13.6" x14ac:dyDescent="0.2">
      <c r="A5755" s="136" t="s">
        <v>14284</v>
      </c>
      <c r="B5755" s="147">
        <v>39042</v>
      </c>
      <c r="C5755" s="138" t="s">
        <v>14327</v>
      </c>
      <c r="D5755" s="138" t="s">
        <v>14327</v>
      </c>
      <c r="E5755" s="137" t="s">
        <v>8366</v>
      </c>
      <c r="F5755" s="139"/>
      <c r="G5755" s="136">
        <v>26425376</v>
      </c>
      <c r="H5755" s="136">
        <v>2</v>
      </c>
      <c r="J5755" s="136" t="s">
        <v>8456</v>
      </c>
      <c r="R5755" s="136" t="s">
        <v>14293</v>
      </c>
      <c r="S5755" s="136" t="s">
        <v>8367</v>
      </c>
      <c r="T5755" s="136" t="s">
        <v>14294</v>
      </c>
    </row>
    <row r="5756" spans="1:20" s="136" customFormat="1" ht="13.6" x14ac:dyDescent="0.2">
      <c r="A5756" s="136" t="s">
        <v>14284</v>
      </c>
      <c r="B5756" s="147">
        <v>39043</v>
      </c>
      <c r="C5756" s="138" t="s">
        <v>14328</v>
      </c>
      <c r="D5756" s="138" t="s">
        <v>14328</v>
      </c>
      <c r="E5756" s="137" t="s">
        <v>8366</v>
      </c>
      <c r="F5756" s="139"/>
      <c r="G5756" s="136">
        <v>16360198</v>
      </c>
      <c r="H5756" s="136">
        <v>3</v>
      </c>
      <c r="J5756" s="136" t="s">
        <v>8456</v>
      </c>
    </row>
    <row r="5757" spans="1:20" s="136" customFormat="1" ht="13.6" x14ac:dyDescent="0.2">
      <c r="A5757" s="136" t="s">
        <v>14284</v>
      </c>
      <c r="B5757" s="147">
        <v>39044</v>
      </c>
      <c r="C5757" s="138" t="s">
        <v>14329</v>
      </c>
      <c r="D5757" s="138" t="s">
        <v>14329</v>
      </c>
      <c r="E5757" s="137" t="s">
        <v>8366</v>
      </c>
      <c r="F5757" s="139"/>
      <c r="G5757" s="136">
        <v>24449400</v>
      </c>
      <c r="H5757" s="136">
        <v>3</v>
      </c>
      <c r="J5757" s="136" t="s">
        <v>8456</v>
      </c>
      <c r="R5757" s="136" t="s">
        <v>14293</v>
      </c>
      <c r="S5757" s="136" t="s">
        <v>8367</v>
      </c>
      <c r="T5757" s="136" t="s">
        <v>14294</v>
      </c>
    </row>
    <row r="5758" spans="1:20" s="136" customFormat="1" ht="13.6" x14ac:dyDescent="0.2">
      <c r="A5758" s="136" t="s">
        <v>14284</v>
      </c>
      <c r="B5758" s="147">
        <v>39045</v>
      </c>
      <c r="C5758" s="138" t="s">
        <v>14330</v>
      </c>
      <c r="D5758" s="138" t="s">
        <v>14330</v>
      </c>
      <c r="E5758" s="137" t="s">
        <v>8366</v>
      </c>
      <c r="F5758" s="139"/>
      <c r="G5758" s="136">
        <v>34109131</v>
      </c>
      <c r="H5758" s="136">
        <v>3</v>
      </c>
      <c r="J5758" s="136" t="s">
        <v>8367</v>
      </c>
    </row>
    <row r="5759" spans="1:20" s="136" customFormat="1" ht="13.6" x14ac:dyDescent="0.2">
      <c r="A5759" s="136" t="s">
        <v>14284</v>
      </c>
      <c r="B5759" s="147">
        <v>39046</v>
      </c>
      <c r="C5759" s="138" t="s">
        <v>14331</v>
      </c>
      <c r="D5759" s="138" t="s">
        <v>14331</v>
      </c>
      <c r="E5759" s="137" t="s">
        <v>8366</v>
      </c>
      <c r="F5759" s="139"/>
      <c r="G5759" s="136">
        <v>70980500</v>
      </c>
      <c r="H5759" s="136">
        <v>3</v>
      </c>
      <c r="J5759" s="136" t="s">
        <v>8367</v>
      </c>
    </row>
    <row r="5760" spans="1:20" s="136" customFormat="1" ht="13.6" x14ac:dyDescent="0.2">
      <c r="A5760" s="136" t="s">
        <v>14284</v>
      </c>
      <c r="B5760" s="147">
        <v>39047</v>
      </c>
      <c r="C5760" s="138" t="s">
        <v>14332</v>
      </c>
      <c r="D5760" s="138" t="s">
        <v>14332</v>
      </c>
      <c r="E5760" s="137" t="s">
        <v>8366</v>
      </c>
      <c r="F5760" s="139"/>
      <c r="G5760" s="136">
        <v>9273900</v>
      </c>
      <c r="H5760" s="136">
        <v>3</v>
      </c>
      <c r="J5760" s="136" t="s">
        <v>8456</v>
      </c>
    </row>
    <row r="5761" spans="1:20" s="136" customFormat="1" ht="13.6" x14ac:dyDescent="0.2">
      <c r="A5761" s="136" t="s">
        <v>14284</v>
      </c>
      <c r="B5761" s="147">
        <v>39048</v>
      </c>
      <c r="C5761" s="138" t="s">
        <v>14333</v>
      </c>
      <c r="D5761" s="138" t="s">
        <v>14333</v>
      </c>
      <c r="E5761" s="137" t="s">
        <v>8366</v>
      </c>
      <c r="F5761" s="139"/>
      <c r="G5761" s="136">
        <v>31669223</v>
      </c>
      <c r="H5761" s="136">
        <v>3</v>
      </c>
      <c r="J5761" s="136" t="s">
        <v>8456</v>
      </c>
      <c r="R5761" s="136" t="s">
        <v>14293</v>
      </c>
      <c r="S5761" s="136" t="s">
        <v>8367</v>
      </c>
      <c r="T5761" s="136" t="s">
        <v>14294</v>
      </c>
    </row>
    <row r="5762" spans="1:20" s="136" customFormat="1" ht="13.6" x14ac:dyDescent="0.2">
      <c r="A5762" s="136" t="s">
        <v>14284</v>
      </c>
      <c r="B5762" s="147">
        <v>39049</v>
      </c>
      <c r="C5762" s="138" t="s">
        <v>14334</v>
      </c>
      <c r="D5762" s="138" t="s">
        <v>14334</v>
      </c>
      <c r="E5762" s="137" t="s">
        <v>8366</v>
      </c>
      <c r="F5762" s="139"/>
      <c r="G5762" s="136">
        <v>53067900</v>
      </c>
      <c r="H5762" s="136">
        <v>3</v>
      </c>
      <c r="J5762" s="136" t="s">
        <v>8367</v>
      </c>
    </row>
    <row r="5763" spans="1:20" s="136" customFormat="1" ht="13.6" x14ac:dyDescent="0.2">
      <c r="A5763" s="136" t="s">
        <v>14284</v>
      </c>
      <c r="B5763" s="147">
        <v>39050</v>
      </c>
      <c r="C5763" s="138" t="s">
        <v>14335</v>
      </c>
      <c r="D5763" s="138" t="s">
        <v>14335</v>
      </c>
      <c r="E5763" s="137" t="s">
        <v>8366</v>
      </c>
      <c r="F5763" s="139"/>
      <c r="G5763" s="136">
        <v>69993402</v>
      </c>
      <c r="H5763" s="136">
        <v>3</v>
      </c>
      <c r="J5763" s="136" t="s">
        <v>8367</v>
      </c>
    </row>
    <row r="5764" spans="1:20" s="136" customFormat="1" ht="13.6" x14ac:dyDescent="0.2">
      <c r="A5764" s="136" t="s">
        <v>14284</v>
      </c>
      <c r="B5764" s="147">
        <v>39051</v>
      </c>
      <c r="C5764" s="138" t="s">
        <v>14336</v>
      </c>
      <c r="D5764" s="138" t="s">
        <v>14336</v>
      </c>
      <c r="E5764" s="137" t="s">
        <v>8366</v>
      </c>
      <c r="F5764" s="139"/>
      <c r="G5764" s="136">
        <v>8825000</v>
      </c>
      <c r="H5764" s="136">
        <v>3</v>
      </c>
      <c r="J5764" s="136" t="s">
        <v>8367</v>
      </c>
    </row>
    <row r="5765" spans="1:20" s="136" customFormat="1" ht="13.6" x14ac:dyDescent="0.2">
      <c r="A5765" s="136" t="s">
        <v>14284</v>
      </c>
      <c r="B5765" s="147">
        <v>39052</v>
      </c>
      <c r="C5765" s="138" t="s">
        <v>14337</v>
      </c>
      <c r="D5765" s="138" t="s">
        <v>14337</v>
      </c>
      <c r="E5765" s="137" t="s">
        <v>8366</v>
      </c>
      <c r="F5765" s="139"/>
      <c r="G5765" s="136">
        <v>84308400</v>
      </c>
      <c r="H5765" s="136">
        <v>2</v>
      </c>
      <c r="J5765" s="136" t="s">
        <v>8456</v>
      </c>
      <c r="R5765" s="136" t="s">
        <v>14293</v>
      </c>
      <c r="S5765" s="136" t="s">
        <v>8367</v>
      </c>
      <c r="T5765" s="136" t="s">
        <v>14294</v>
      </c>
    </row>
    <row r="5766" spans="1:20" s="136" customFormat="1" ht="13.6" x14ac:dyDescent="0.2">
      <c r="A5766" s="136" t="s">
        <v>14284</v>
      </c>
      <c r="B5766" s="147">
        <v>39053</v>
      </c>
      <c r="C5766" s="138" t="s">
        <v>14338</v>
      </c>
      <c r="D5766" s="138" t="s">
        <v>14338</v>
      </c>
      <c r="E5766" s="137" t="s">
        <v>8366</v>
      </c>
      <c r="F5766" s="139"/>
      <c r="G5766" s="136">
        <v>89577099.999999985</v>
      </c>
      <c r="H5766" s="136">
        <v>3</v>
      </c>
      <c r="J5766" s="136" t="s">
        <v>8367</v>
      </c>
    </row>
    <row r="5767" spans="1:20" s="136" customFormat="1" ht="13.6" x14ac:dyDescent="0.2">
      <c r="A5767" s="136" t="s">
        <v>14284</v>
      </c>
      <c r="B5767" s="147">
        <v>39054</v>
      </c>
      <c r="C5767" s="138" t="s">
        <v>14339</v>
      </c>
      <c r="D5767" s="138" t="s">
        <v>14339</v>
      </c>
      <c r="E5767" s="137" t="s">
        <v>8366</v>
      </c>
      <c r="F5767" s="139"/>
      <c r="G5767" s="136">
        <v>17576000</v>
      </c>
      <c r="H5767" s="136">
        <v>2</v>
      </c>
      <c r="J5767" s="136" t="s">
        <v>8456</v>
      </c>
      <c r="R5767" s="136" t="s">
        <v>14293</v>
      </c>
      <c r="S5767" s="136" t="s">
        <v>8367</v>
      </c>
      <c r="T5767" s="136" t="s">
        <v>14294</v>
      </c>
    </row>
    <row r="5768" spans="1:20" s="136" customFormat="1" ht="13.6" x14ac:dyDescent="0.2">
      <c r="A5768" s="136" t="s">
        <v>14284</v>
      </c>
      <c r="B5768" s="147">
        <v>39055</v>
      </c>
      <c r="C5768" s="138" t="s">
        <v>14340</v>
      </c>
      <c r="D5768" s="138" t="s">
        <v>14340</v>
      </c>
      <c r="E5768" s="137" t="s">
        <v>8366</v>
      </c>
      <c r="F5768" s="139"/>
      <c r="G5768" s="136">
        <v>7663000</v>
      </c>
      <c r="H5768" s="136">
        <v>3</v>
      </c>
      <c r="J5768" s="136" t="s">
        <v>8367</v>
      </c>
    </row>
    <row r="5769" spans="1:20" s="136" customFormat="1" ht="13.6" x14ac:dyDescent="0.2">
      <c r="A5769" s="136" t="s">
        <v>14284</v>
      </c>
      <c r="B5769" s="147">
        <v>39056</v>
      </c>
      <c r="C5769" s="138" t="s">
        <v>14341</v>
      </c>
      <c r="D5769" s="138" t="s">
        <v>14341</v>
      </c>
      <c r="E5769" s="137" t="s">
        <v>8366</v>
      </c>
      <c r="F5769" s="139"/>
      <c r="G5769" s="136">
        <v>35911300</v>
      </c>
      <c r="H5769" s="136">
        <v>3</v>
      </c>
      <c r="J5769" s="136" t="s">
        <v>8367</v>
      </c>
    </row>
    <row r="5770" spans="1:20" s="136" customFormat="1" ht="13.6" x14ac:dyDescent="0.2">
      <c r="A5770" s="136" t="s">
        <v>14284</v>
      </c>
      <c r="B5770" s="147">
        <v>39057</v>
      </c>
      <c r="C5770" s="138" t="s">
        <v>14342</v>
      </c>
      <c r="D5770" s="138" t="s">
        <v>14342</v>
      </c>
      <c r="E5770" s="137" t="s">
        <v>8366</v>
      </c>
      <c r="F5770" s="139"/>
      <c r="G5770" s="136">
        <v>32085126</v>
      </c>
      <c r="H5770" s="136">
        <v>3</v>
      </c>
      <c r="J5770" s="136" t="s">
        <v>8367</v>
      </c>
    </row>
    <row r="5771" spans="1:20" s="136" customFormat="1" ht="13.6" x14ac:dyDescent="0.2">
      <c r="A5771" s="136" t="s">
        <v>14284</v>
      </c>
      <c r="B5771" s="147">
        <v>39058</v>
      </c>
      <c r="C5771" s="138" t="s">
        <v>14343</v>
      </c>
      <c r="D5771" s="138" t="s">
        <v>14343</v>
      </c>
      <c r="E5771" s="137" t="s">
        <v>8366</v>
      </c>
      <c r="F5771" s="139"/>
      <c r="G5771" s="136">
        <v>43693698.000000007</v>
      </c>
      <c r="H5771" s="136">
        <v>3</v>
      </c>
      <c r="J5771" s="136" t="s">
        <v>8367</v>
      </c>
    </row>
    <row r="5772" spans="1:20" s="136" customFormat="1" ht="13.6" x14ac:dyDescent="0.2">
      <c r="A5772" s="136" t="s">
        <v>14284</v>
      </c>
      <c r="B5772" s="147">
        <v>39059</v>
      </c>
      <c r="C5772" s="138" t="s">
        <v>14344</v>
      </c>
      <c r="D5772" s="138" t="s">
        <v>14344</v>
      </c>
      <c r="E5772" s="137" t="s">
        <v>8366</v>
      </c>
      <c r="F5772" s="139"/>
      <c r="G5772" s="136">
        <v>4058500</v>
      </c>
      <c r="H5772" s="136">
        <v>2</v>
      </c>
      <c r="J5772" s="136" t="s">
        <v>8367</v>
      </c>
    </row>
    <row r="5773" spans="1:20" s="136" customFormat="1" ht="13.6" x14ac:dyDescent="0.2">
      <c r="A5773" s="136" t="s">
        <v>14284</v>
      </c>
      <c r="B5773" s="147">
        <v>39060</v>
      </c>
      <c r="C5773" s="138" t="s">
        <v>14345</v>
      </c>
      <c r="D5773" s="138" t="s">
        <v>14345</v>
      </c>
      <c r="E5773" s="137" t="s">
        <v>8366</v>
      </c>
      <c r="F5773" s="139"/>
      <c r="G5773" s="136">
        <v>32110700</v>
      </c>
      <c r="H5773" s="136">
        <v>2</v>
      </c>
      <c r="J5773" s="136" t="s">
        <v>8456</v>
      </c>
    </row>
    <row r="5774" spans="1:20" s="136" customFormat="1" ht="13.6" x14ac:dyDescent="0.2">
      <c r="A5774" s="136" t="s">
        <v>14284</v>
      </c>
      <c r="B5774" s="147">
        <v>39061</v>
      </c>
      <c r="C5774" s="138" t="s">
        <v>14346</v>
      </c>
      <c r="D5774" s="138" t="s">
        <v>14346</v>
      </c>
      <c r="E5774" s="137" t="s">
        <v>8366</v>
      </c>
      <c r="F5774" s="139"/>
      <c r="G5774" s="136">
        <v>37669186</v>
      </c>
      <c r="H5774" s="136">
        <v>3</v>
      </c>
      <c r="J5774" s="136" t="s">
        <v>8456</v>
      </c>
      <c r="R5774" s="136" t="s">
        <v>14293</v>
      </c>
      <c r="S5774" s="136" t="s">
        <v>8367</v>
      </c>
      <c r="T5774" s="136" t="s">
        <v>14294</v>
      </c>
    </row>
    <row r="5775" spans="1:20" s="136" customFormat="1" ht="13.6" x14ac:dyDescent="0.2">
      <c r="A5775" s="136" t="s">
        <v>14284</v>
      </c>
      <c r="B5775" s="147">
        <v>39062</v>
      </c>
      <c r="C5775" s="138" t="s">
        <v>14347</v>
      </c>
      <c r="D5775" s="138" t="s">
        <v>14347</v>
      </c>
      <c r="E5775" s="137" t="s">
        <v>8366</v>
      </c>
      <c r="F5775" s="139"/>
      <c r="G5775" s="136">
        <v>42297778</v>
      </c>
      <c r="H5775" s="136">
        <v>3</v>
      </c>
      <c r="J5775" s="136" t="s">
        <v>8456</v>
      </c>
      <c r="R5775" s="136" t="s">
        <v>14293</v>
      </c>
      <c r="S5775" s="136" t="s">
        <v>8367</v>
      </c>
      <c r="T5775" s="136" t="s">
        <v>14294</v>
      </c>
    </row>
    <row r="5776" spans="1:20" s="136" customFormat="1" ht="13.6" x14ac:dyDescent="0.2">
      <c r="A5776" s="136" t="s">
        <v>14284</v>
      </c>
      <c r="B5776" s="147">
        <v>39063</v>
      </c>
      <c r="C5776" s="138" t="s">
        <v>14348</v>
      </c>
      <c r="D5776" s="138" t="s">
        <v>14348</v>
      </c>
      <c r="E5776" s="137" t="s">
        <v>8366</v>
      </c>
      <c r="F5776" s="139"/>
      <c r="G5776" s="136">
        <v>118157500</v>
      </c>
      <c r="H5776" s="136">
        <v>3</v>
      </c>
      <c r="J5776" s="136" t="s">
        <v>8367</v>
      </c>
    </row>
    <row r="5777" spans="1:20" s="136" customFormat="1" ht="13.6" x14ac:dyDescent="0.2">
      <c r="A5777" s="136" t="s">
        <v>14284</v>
      </c>
      <c r="B5777" s="147">
        <v>39064</v>
      </c>
      <c r="C5777" s="138" t="s">
        <v>14349</v>
      </c>
      <c r="D5777" s="138" t="s">
        <v>14349</v>
      </c>
      <c r="E5777" s="137" t="s">
        <v>8366</v>
      </c>
      <c r="F5777" s="139"/>
      <c r="G5777" s="136">
        <v>30401076</v>
      </c>
      <c r="H5777" s="136">
        <v>3</v>
      </c>
      <c r="J5777" s="136" t="s">
        <v>8367</v>
      </c>
    </row>
    <row r="5778" spans="1:20" s="136" customFormat="1" ht="13.6" x14ac:dyDescent="0.2">
      <c r="A5778" s="136" t="s">
        <v>14284</v>
      </c>
      <c r="B5778" s="147">
        <v>39065</v>
      </c>
      <c r="C5778" s="138" t="s">
        <v>14350</v>
      </c>
      <c r="D5778" s="138" t="s">
        <v>14350</v>
      </c>
      <c r="E5778" s="137" t="s">
        <v>8366</v>
      </c>
      <c r="F5778" s="139"/>
      <c r="G5778" s="136">
        <v>57286000</v>
      </c>
      <c r="H5778" s="136">
        <v>3</v>
      </c>
      <c r="J5778" s="136" t="s">
        <v>8367</v>
      </c>
    </row>
    <row r="5779" spans="1:20" s="136" customFormat="1" ht="13.6" x14ac:dyDescent="0.2">
      <c r="A5779" s="136" t="s">
        <v>14284</v>
      </c>
      <c r="B5779" s="147">
        <v>39066</v>
      </c>
      <c r="C5779" s="138" t="s">
        <v>14351</v>
      </c>
      <c r="D5779" s="138" t="s">
        <v>14351</v>
      </c>
      <c r="E5779" s="137" t="s">
        <v>8366</v>
      </c>
      <c r="F5779" s="139"/>
      <c r="G5779" s="136">
        <v>65848200</v>
      </c>
      <c r="H5779" s="136">
        <v>3</v>
      </c>
      <c r="J5779" s="136" t="s">
        <v>8367</v>
      </c>
    </row>
    <row r="5780" spans="1:20" s="136" customFormat="1" ht="13.6" x14ac:dyDescent="0.2">
      <c r="A5780" s="136" t="s">
        <v>14284</v>
      </c>
      <c r="B5780" s="147">
        <v>39067</v>
      </c>
      <c r="C5780" s="138" t="s">
        <v>14352</v>
      </c>
      <c r="D5780" s="138" t="s">
        <v>14352</v>
      </c>
      <c r="E5780" s="137" t="s">
        <v>8366</v>
      </c>
      <c r="F5780" s="139"/>
      <c r="G5780" s="136">
        <v>87585679</v>
      </c>
      <c r="H5780" s="136">
        <v>3</v>
      </c>
      <c r="J5780" s="136" t="s">
        <v>8367</v>
      </c>
    </row>
    <row r="5781" spans="1:20" s="136" customFormat="1" ht="13.6" x14ac:dyDescent="0.2">
      <c r="A5781" s="136" t="s">
        <v>14284</v>
      </c>
      <c r="B5781" s="147">
        <v>39068</v>
      </c>
      <c r="C5781" s="138" t="s">
        <v>14353</v>
      </c>
      <c r="D5781" s="138" t="s">
        <v>14353</v>
      </c>
      <c r="E5781" s="137" t="s">
        <v>8366</v>
      </c>
      <c r="F5781" s="139"/>
      <c r="G5781" s="136">
        <v>15167800</v>
      </c>
      <c r="H5781" s="136">
        <v>3</v>
      </c>
      <c r="J5781" s="136" t="s">
        <v>8456</v>
      </c>
    </row>
    <row r="5782" spans="1:20" s="136" customFormat="1" ht="13.6" x14ac:dyDescent="0.2">
      <c r="A5782" s="136" t="s">
        <v>14284</v>
      </c>
      <c r="B5782" s="147">
        <v>39069</v>
      </c>
      <c r="C5782" s="138" t="s">
        <v>14354</v>
      </c>
      <c r="D5782" s="138" t="s">
        <v>14354</v>
      </c>
      <c r="E5782" s="137" t="s">
        <v>8366</v>
      </c>
      <c r="F5782" s="139"/>
      <c r="G5782" s="136">
        <v>36184700</v>
      </c>
      <c r="H5782" s="136">
        <v>3</v>
      </c>
      <c r="J5782" s="136" t="s">
        <v>8367</v>
      </c>
      <c r="R5782" s="136" t="s">
        <v>14293</v>
      </c>
      <c r="S5782" s="136" t="s">
        <v>8367</v>
      </c>
      <c r="T5782" s="136" t="s">
        <v>14294</v>
      </c>
    </row>
    <row r="5783" spans="1:20" s="136" customFormat="1" ht="13.6" x14ac:dyDescent="0.2">
      <c r="A5783" s="136" t="s">
        <v>14284</v>
      </c>
      <c r="B5783" s="147">
        <v>39070</v>
      </c>
      <c r="C5783" s="138" t="s">
        <v>14355</v>
      </c>
      <c r="D5783" s="138" t="s">
        <v>14355</v>
      </c>
      <c r="E5783" s="137" t="s">
        <v>8366</v>
      </c>
      <c r="F5783" s="139"/>
      <c r="G5783" s="136">
        <v>36199000</v>
      </c>
      <c r="H5783" s="136">
        <v>3</v>
      </c>
      <c r="J5783" s="136" t="s">
        <v>8367</v>
      </c>
    </row>
    <row r="5784" spans="1:20" s="136" customFormat="1" ht="13.6" x14ac:dyDescent="0.2">
      <c r="A5784" s="136" t="s">
        <v>14284</v>
      </c>
      <c r="B5784" s="147">
        <v>39071</v>
      </c>
      <c r="C5784" s="138" t="s">
        <v>14356</v>
      </c>
      <c r="D5784" s="138" t="s">
        <v>14356</v>
      </c>
      <c r="E5784" s="137" t="s">
        <v>8366</v>
      </c>
      <c r="F5784" s="139"/>
      <c r="G5784" s="136">
        <v>57312299.999999993</v>
      </c>
      <c r="H5784" s="136">
        <v>3</v>
      </c>
      <c r="J5784" s="136" t="s">
        <v>8367</v>
      </c>
    </row>
    <row r="5785" spans="1:20" s="136" customFormat="1" ht="13.6" x14ac:dyDescent="0.2">
      <c r="A5785" s="136" t="s">
        <v>14284</v>
      </c>
      <c r="B5785" s="147">
        <v>39072</v>
      </c>
      <c r="C5785" s="138" t="s">
        <v>14357</v>
      </c>
      <c r="D5785" s="138" t="s">
        <v>14357</v>
      </c>
      <c r="E5785" s="137" t="s">
        <v>8366</v>
      </c>
      <c r="F5785" s="139"/>
      <c r="G5785" s="136">
        <v>35631243</v>
      </c>
      <c r="H5785" s="136">
        <v>3</v>
      </c>
      <c r="J5785" s="136" t="s">
        <v>8367</v>
      </c>
    </row>
    <row r="5786" spans="1:20" s="136" customFormat="1" ht="13.6" x14ac:dyDescent="0.2">
      <c r="A5786" s="136" t="s">
        <v>14284</v>
      </c>
      <c r="B5786" s="147">
        <v>39073</v>
      </c>
      <c r="C5786" s="138" t="s">
        <v>14358</v>
      </c>
      <c r="D5786" s="138" t="s">
        <v>14358</v>
      </c>
      <c r="E5786" s="137" t="s">
        <v>8366</v>
      </c>
      <c r="F5786" s="139"/>
      <c r="G5786" s="136">
        <v>17337300</v>
      </c>
      <c r="H5786" s="136">
        <v>2</v>
      </c>
      <c r="J5786" s="136" t="s">
        <v>8456</v>
      </c>
      <c r="R5786" s="136" t="s">
        <v>14293</v>
      </c>
      <c r="S5786" s="136" t="s">
        <v>8367</v>
      </c>
      <c r="T5786" s="136" t="s">
        <v>14294</v>
      </c>
    </row>
    <row r="5787" spans="1:20" s="136" customFormat="1" ht="13.6" x14ac:dyDescent="0.2">
      <c r="A5787" s="136" t="s">
        <v>14284</v>
      </c>
      <c r="B5787" s="147">
        <v>39074</v>
      </c>
      <c r="C5787" s="138" t="s">
        <v>14359</v>
      </c>
      <c r="D5787" s="138" t="s">
        <v>14359</v>
      </c>
      <c r="E5787" s="137" t="s">
        <v>8366</v>
      </c>
      <c r="F5787" s="139"/>
      <c r="G5787" s="136">
        <v>47641733.000000007</v>
      </c>
      <c r="H5787" s="136">
        <v>2</v>
      </c>
      <c r="J5787" s="136" t="s">
        <v>8367</v>
      </c>
      <c r="R5787" s="136" t="s">
        <v>14293</v>
      </c>
      <c r="S5787" s="136" t="s">
        <v>8367</v>
      </c>
      <c r="T5787" s="136" t="s">
        <v>14294</v>
      </c>
    </row>
    <row r="5788" spans="1:20" s="136" customFormat="1" ht="13.6" x14ac:dyDescent="0.2">
      <c r="A5788" s="136" t="s">
        <v>14284</v>
      </c>
      <c r="B5788" s="147">
        <v>39075</v>
      </c>
      <c r="C5788" s="138" t="s">
        <v>14294</v>
      </c>
      <c r="D5788" s="138" t="s">
        <v>14294</v>
      </c>
      <c r="E5788" s="137" t="s">
        <v>8366</v>
      </c>
      <c r="F5788" s="139"/>
      <c r="G5788" s="136">
        <v>36082900</v>
      </c>
      <c r="H5788" s="136">
        <v>1</v>
      </c>
      <c r="J5788" s="136" t="s">
        <v>8456</v>
      </c>
      <c r="L5788" s="136" t="s">
        <v>14360</v>
      </c>
      <c r="M5788" s="136" t="s">
        <v>8367</v>
      </c>
      <c r="N5788" s="136" t="s">
        <v>14294</v>
      </c>
      <c r="R5788" s="136" t="s">
        <v>14293</v>
      </c>
      <c r="S5788" s="136" t="s">
        <v>8367</v>
      </c>
      <c r="T5788" s="136" t="s">
        <v>14294</v>
      </c>
    </row>
    <row r="5789" spans="1:20" s="136" customFormat="1" ht="13.6" x14ac:dyDescent="0.2">
      <c r="A5789" s="136" t="s">
        <v>14284</v>
      </c>
      <c r="B5789" s="147">
        <v>39076</v>
      </c>
      <c r="C5789" s="138" t="s">
        <v>14361</v>
      </c>
      <c r="D5789" s="138" t="s">
        <v>14361</v>
      </c>
      <c r="E5789" s="137" t="s">
        <v>8366</v>
      </c>
      <c r="F5789" s="139"/>
      <c r="G5789" s="136">
        <v>28504500</v>
      </c>
      <c r="H5789" s="136">
        <v>3</v>
      </c>
      <c r="J5789" s="136" t="s">
        <v>8456</v>
      </c>
      <c r="R5789" s="136" t="s">
        <v>14293</v>
      </c>
      <c r="S5789" s="136" t="s">
        <v>8367</v>
      </c>
      <c r="T5789" s="136" t="s">
        <v>14294</v>
      </c>
    </row>
    <row r="5790" spans="1:20" s="136" customFormat="1" ht="13.6" x14ac:dyDescent="0.2">
      <c r="A5790" s="136" t="s">
        <v>14284</v>
      </c>
      <c r="B5790" s="147">
        <v>39077</v>
      </c>
      <c r="C5790" s="138" t="s">
        <v>14362</v>
      </c>
      <c r="D5790" s="138" t="s">
        <v>14362</v>
      </c>
      <c r="E5790" s="137" t="s">
        <v>8366</v>
      </c>
      <c r="F5790" s="139"/>
      <c r="G5790" s="136">
        <v>31135600</v>
      </c>
      <c r="H5790" s="136">
        <v>3</v>
      </c>
      <c r="J5790" s="136" t="s">
        <v>8367</v>
      </c>
    </row>
    <row r="5791" spans="1:20" s="136" customFormat="1" ht="13.6" x14ac:dyDescent="0.2">
      <c r="A5791" s="136" t="s">
        <v>14284</v>
      </c>
      <c r="B5791" s="147">
        <v>39078</v>
      </c>
      <c r="C5791" s="138" t="s">
        <v>14363</v>
      </c>
      <c r="D5791" s="138" t="s">
        <v>14363</v>
      </c>
      <c r="E5791" s="137" t="s">
        <v>8366</v>
      </c>
      <c r="F5791" s="139"/>
      <c r="G5791" s="136">
        <v>36321700</v>
      </c>
      <c r="H5791" s="136">
        <v>3</v>
      </c>
      <c r="J5791" s="136" t="s">
        <v>8367</v>
      </c>
    </row>
    <row r="5792" spans="1:20" s="136" customFormat="1" ht="13.6" x14ac:dyDescent="0.2">
      <c r="A5792" s="136" t="s">
        <v>14284</v>
      </c>
      <c r="B5792" s="147">
        <v>39079</v>
      </c>
      <c r="C5792" s="138" t="s">
        <v>14364</v>
      </c>
      <c r="D5792" s="138" t="s">
        <v>14364</v>
      </c>
      <c r="E5792" s="137" t="s">
        <v>8366</v>
      </c>
      <c r="F5792" s="139"/>
      <c r="G5792" s="136">
        <v>11343699.999999998</v>
      </c>
      <c r="H5792" s="136">
        <v>2</v>
      </c>
      <c r="J5792" s="136" t="s">
        <v>8456</v>
      </c>
    </row>
    <row r="5793" spans="1:20" s="136" customFormat="1" ht="13.6" x14ac:dyDescent="0.2">
      <c r="A5793" s="136" t="s">
        <v>14284</v>
      </c>
      <c r="B5793" s="147">
        <v>39080</v>
      </c>
      <c r="C5793" s="138" t="s">
        <v>14365</v>
      </c>
      <c r="D5793" s="138" t="s">
        <v>14365</v>
      </c>
      <c r="E5793" s="137" t="s">
        <v>8366</v>
      </c>
      <c r="F5793" s="139"/>
      <c r="G5793" s="136">
        <v>41739399.999999993</v>
      </c>
      <c r="H5793" s="136">
        <v>3</v>
      </c>
      <c r="J5793" s="136" t="s">
        <v>8456</v>
      </c>
    </row>
    <row r="5794" spans="1:20" s="136" customFormat="1" ht="13.6" x14ac:dyDescent="0.2">
      <c r="A5794" s="136" t="s">
        <v>14284</v>
      </c>
      <c r="B5794" s="147">
        <v>39081</v>
      </c>
      <c r="C5794" s="138" t="s">
        <v>14366</v>
      </c>
      <c r="D5794" s="138" t="s">
        <v>14366</v>
      </c>
      <c r="E5794" s="137" t="s">
        <v>8366</v>
      </c>
      <c r="F5794" s="139"/>
      <c r="G5794" s="136">
        <v>18015426</v>
      </c>
      <c r="H5794" s="136">
        <v>3</v>
      </c>
      <c r="J5794" s="136" t="s">
        <v>8367</v>
      </c>
    </row>
    <row r="5795" spans="1:20" s="136" customFormat="1" ht="13.6" x14ac:dyDescent="0.2">
      <c r="A5795" s="136" t="s">
        <v>14284</v>
      </c>
      <c r="B5795" s="147">
        <v>39082</v>
      </c>
      <c r="C5795" s="138" t="s">
        <v>14367</v>
      </c>
      <c r="D5795" s="138" t="s">
        <v>14367</v>
      </c>
      <c r="E5795" s="137" t="s">
        <v>8366</v>
      </c>
      <c r="F5795" s="139"/>
      <c r="G5795" s="136">
        <v>39124000</v>
      </c>
      <c r="H5795" s="136">
        <v>3</v>
      </c>
      <c r="J5795" s="136" t="s">
        <v>8367</v>
      </c>
    </row>
    <row r="5796" spans="1:20" s="136" customFormat="1" ht="13.6" x14ac:dyDescent="0.2">
      <c r="A5796" s="136" t="s">
        <v>14284</v>
      </c>
      <c r="B5796" s="147">
        <v>39083</v>
      </c>
      <c r="C5796" s="138" t="s">
        <v>14368</v>
      </c>
      <c r="D5796" s="138" t="s">
        <v>14368</v>
      </c>
      <c r="E5796" s="137" t="s">
        <v>8366</v>
      </c>
      <c r="F5796" s="139"/>
      <c r="G5796" s="136">
        <v>214156650.99999997</v>
      </c>
      <c r="H5796" s="136">
        <v>3</v>
      </c>
      <c r="J5796" s="136" t="s">
        <v>8367</v>
      </c>
    </row>
    <row r="5797" spans="1:20" s="136" customFormat="1" ht="13.6" x14ac:dyDescent="0.2">
      <c r="A5797" s="136" t="s">
        <v>14284</v>
      </c>
      <c r="B5797" s="147">
        <v>39084</v>
      </c>
      <c r="C5797" s="138" t="s">
        <v>14369</v>
      </c>
      <c r="D5797" s="138" t="s">
        <v>14369</v>
      </c>
      <c r="E5797" s="137" t="s">
        <v>8366</v>
      </c>
      <c r="F5797" s="139"/>
      <c r="G5797" s="136">
        <v>25475702</v>
      </c>
      <c r="H5797" s="136">
        <v>3</v>
      </c>
      <c r="J5797" s="136" t="s">
        <v>8367</v>
      </c>
    </row>
    <row r="5798" spans="1:20" s="136" customFormat="1" ht="13.6" x14ac:dyDescent="0.2">
      <c r="A5798" s="136" t="s">
        <v>14284</v>
      </c>
      <c r="B5798" s="147">
        <v>39085</v>
      </c>
      <c r="C5798" s="138" t="s">
        <v>14370</v>
      </c>
      <c r="D5798" s="138" t="s">
        <v>14370</v>
      </c>
      <c r="E5798" s="137" t="s">
        <v>8366</v>
      </c>
      <c r="F5798" s="139"/>
      <c r="G5798" s="136">
        <v>24564449</v>
      </c>
      <c r="H5798" s="136">
        <v>2</v>
      </c>
      <c r="J5798" s="136" t="s">
        <v>8456</v>
      </c>
      <c r="R5798" s="136" t="s">
        <v>14293</v>
      </c>
      <c r="S5798" s="136" t="s">
        <v>8367</v>
      </c>
      <c r="T5798" s="136" t="s">
        <v>14294</v>
      </c>
    </row>
    <row r="5799" spans="1:20" s="136" customFormat="1" ht="13.6" x14ac:dyDescent="0.2">
      <c r="A5799" s="136" t="s">
        <v>14284</v>
      </c>
      <c r="B5799" s="147">
        <v>39086</v>
      </c>
      <c r="C5799" s="138" t="s">
        <v>14371</v>
      </c>
      <c r="D5799" s="138" t="s">
        <v>14371</v>
      </c>
      <c r="E5799" s="137" t="s">
        <v>8366</v>
      </c>
      <c r="F5799" s="139"/>
      <c r="G5799" s="136">
        <v>89491000</v>
      </c>
      <c r="H5799" s="136">
        <v>3</v>
      </c>
      <c r="J5799" s="136" t="s">
        <v>8367</v>
      </c>
    </row>
    <row r="5800" spans="1:20" s="136" customFormat="1" ht="13.6" x14ac:dyDescent="0.2">
      <c r="A5800" s="136" t="s">
        <v>14284</v>
      </c>
      <c r="B5800" s="147">
        <v>39087</v>
      </c>
      <c r="C5800" s="138" t="s">
        <v>14372</v>
      </c>
      <c r="D5800" s="138" t="s">
        <v>14372</v>
      </c>
      <c r="E5800" s="137" t="s">
        <v>8366</v>
      </c>
      <c r="F5800" s="139"/>
      <c r="G5800" s="136">
        <v>35532800</v>
      </c>
      <c r="H5800" s="136">
        <v>1</v>
      </c>
      <c r="J5800" s="136" t="s">
        <v>8367</v>
      </c>
      <c r="L5800" s="136" t="s">
        <v>14373</v>
      </c>
      <c r="M5800" s="136" t="s">
        <v>8456</v>
      </c>
      <c r="N5800" s="136" t="s">
        <v>14372</v>
      </c>
      <c r="R5800" s="136" t="s">
        <v>14293</v>
      </c>
      <c r="S5800" s="136" t="s">
        <v>8367</v>
      </c>
      <c r="T5800" s="136" t="s">
        <v>14294</v>
      </c>
    </row>
    <row r="5801" spans="1:20" s="136" customFormat="1" ht="13.6" x14ac:dyDescent="0.2">
      <c r="A5801" s="136" t="s">
        <v>14284</v>
      </c>
      <c r="B5801" s="147">
        <v>39088</v>
      </c>
      <c r="C5801" s="138" t="s">
        <v>14374</v>
      </c>
      <c r="D5801" s="138" t="s">
        <v>14374</v>
      </c>
      <c r="E5801" s="137" t="s">
        <v>8366</v>
      </c>
      <c r="F5801" s="139"/>
      <c r="G5801" s="136">
        <v>16237200</v>
      </c>
      <c r="H5801" s="136">
        <v>3</v>
      </c>
      <c r="J5801" s="136" t="s">
        <v>8367</v>
      </c>
    </row>
    <row r="5802" spans="1:20" s="136" customFormat="1" ht="13.6" x14ac:dyDescent="0.2">
      <c r="A5802" s="136" t="s">
        <v>14284</v>
      </c>
      <c r="B5802" s="147">
        <v>39089</v>
      </c>
      <c r="C5802" s="138" t="s">
        <v>14375</v>
      </c>
      <c r="D5802" s="138" t="s">
        <v>14375</v>
      </c>
      <c r="E5802" s="137" t="s">
        <v>8366</v>
      </c>
      <c r="F5802" s="139"/>
      <c r="G5802" s="136">
        <v>52497200</v>
      </c>
      <c r="H5802" s="136">
        <v>3</v>
      </c>
      <c r="J5802" s="136" t="s">
        <v>8367</v>
      </c>
    </row>
    <row r="5803" spans="1:20" s="136" customFormat="1" ht="13.6" x14ac:dyDescent="0.2">
      <c r="A5803" s="136" t="s">
        <v>14284</v>
      </c>
      <c r="B5803" s="147">
        <v>39090</v>
      </c>
      <c r="C5803" s="138" t="s">
        <v>14376</v>
      </c>
      <c r="D5803" s="138" t="s">
        <v>14376</v>
      </c>
      <c r="E5803" s="137" t="s">
        <v>8366</v>
      </c>
      <c r="F5803" s="139"/>
      <c r="G5803" s="136">
        <v>19942500</v>
      </c>
      <c r="H5803" s="136">
        <v>3</v>
      </c>
      <c r="J5803" s="136" t="s">
        <v>8456</v>
      </c>
    </row>
    <row r="5804" spans="1:20" s="136" customFormat="1" ht="13.6" x14ac:dyDescent="0.2">
      <c r="A5804" s="136" t="s">
        <v>14284</v>
      </c>
      <c r="B5804" s="147">
        <v>39091</v>
      </c>
      <c r="C5804" s="138" t="s">
        <v>14377</v>
      </c>
      <c r="D5804" s="138" t="s">
        <v>14377</v>
      </c>
      <c r="E5804" s="137" t="s">
        <v>8366</v>
      </c>
      <c r="F5804" s="139"/>
      <c r="G5804" s="136">
        <v>97768400</v>
      </c>
      <c r="H5804" s="136">
        <v>3</v>
      </c>
      <c r="J5804" s="136" t="s">
        <v>8456</v>
      </c>
    </row>
    <row r="5805" spans="1:20" s="136" customFormat="1" ht="13.6" x14ac:dyDescent="0.2">
      <c r="A5805" s="136" t="s">
        <v>14284</v>
      </c>
      <c r="B5805" s="147">
        <v>39092</v>
      </c>
      <c r="C5805" s="138" t="s">
        <v>14378</v>
      </c>
      <c r="D5805" s="138" t="s">
        <v>14378</v>
      </c>
      <c r="E5805" s="137" t="s">
        <v>8366</v>
      </c>
      <c r="F5805" s="139"/>
      <c r="G5805" s="136">
        <v>83625000</v>
      </c>
      <c r="H5805" s="136">
        <v>3</v>
      </c>
      <c r="J5805" s="136" t="s">
        <v>8367</v>
      </c>
    </row>
    <row r="5806" spans="1:20" s="136" customFormat="1" ht="13.6" x14ac:dyDescent="0.2">
      <c r="A5806" s="136" t="s">
        <v>14284</v>
      </c>
      <c r="B5806" s="147">
        <v>39093</v>
      </c>
      <c r="C5806" s="138" t="s">
        <v>14379</v>
      </c>
      <c r="D5806" s="138" t="s">
        <v>14379</v>
      </c>
      <c r="E5806" s="137" t="s">
        <v>8366</v>
      </c>
      <c r="F5806" s="139"/>
      <c r="G5806" s="136">
        <v>89194800</v>
      </c>
      <c r="H5806" s="136">
        <v>3</v>
      </c>
      <c r="J5806" s="136" t="s">
        <v>8367</v>
      </c>
    </row>
    <row r="5807" spans="1:20" s="136" customFormat="1" ht="13.6" x14ac:dyDescent="0.2">
      <c r="A5807" s="136" t="s">
        <v>14284</v>
      </c>
      <c r="B5807" s="147">
        <v>39094</v>
      </c>
      <c r="C5807" s="138" t="s">
        <v>14380</v>
      </c>
      <c r="D5807" s="138" t="s">
        <v>14380</v>
      </c>
      <c r="E5807" s="137" t="s">
        <v>8366</v>
      </c>
      <c r="F5807" s="139"/>
      <c r="G5807" s="136">
        <v>298261600</v>
      </c>
      <c r="H5807" s="136">
        <v>3</v>
      </c>
      <c r="J5807" s="136" t="s">
        <v>8367</v>
      </c>
    </row>
    <row r="5808" spans="1:20" s="136" customFormat="1" ht="13.6" x14ac:dyDescent="0.2">
      <c r="A5808" s="136" t="s">
        <v>14284</v>
      </c>
      <c r="B5808" s="147">
        <v>39095</v>
      </c>
      <c r="C5808" s="138" t="s">
        <v>14381</v>
      </c>
      <c r="D5808" s="138" t="s">
        <v>14381</v>
      </c>
      <c r="E5808" s="137" t="s">
        <v>8366</v>
      </c>
      <c r="F5808" s="139"/>
      <c r="G5808" s="136">
        <v>50929600</v>
      </c>
      <c r="H5808" s="136">
        <v>3</v>
      </c>
      <c r="J5808" s="136" t="s">
        <v>8456</v>
      </c>
    </row>
    <row r="5809" spans="1:20" s="136" customFormat="1" ht="13.6" x14ac:dyDescent="0.2">
      <c r="A5809" s="136" t="s">
        <v>14284</v>
      </c>
      <c r="B5809" s="147">
        <v>39096</v>
      </c>
      <c r="C5809" s="138" t="s">
        <v>14382</v>
      </c>
      <c r="D5809" s="138" t="s">
        <v>14382</v>
      </c>
      <c r="E5809" s="137" t="s">
        <v>8366</v>
      </c>
      <c r="F5809" s="139"/>
      <c r="G5809" s="136">
        <v>133217200</v>
      </c>
      <c r="H5809" s="136">
        <v>3</v>
      </c>
      <c r="J5809" s="136" t="s">
        <v>8367</v>
      </c>
    </row>
    <row r="5810" spans="1:20" s="136" customFormat="1" ht="13.6" x14ac:dyDescent="0.2">
      <c r="A5810" s="136" t="s">
        <v>14284</v>
      </c>
      <c r="B5810" s="147">
        <v>39097</v>
      </c>
      <c r="C5810" s="138" t="s">
        <v>14383</v>
      </c>
      <c r="D5810" s="138" t="s">
        <v>14383</v>
      </c>
      <c r="E5810" s="137" t="s">
        <v>8366</v>
      </c>
      <c r="F5810" s="139"/>
      <c r="G5810" s="136">
        <v>87515600</v>
      </c>
      <c r="H5810" s="136">
        <v>3</v>
      </c>
      <c r="J5810" s="136" t="s">
        <v>8367</v>
      </c>
    </row>
    <row r="5811" spans="1:20" s="136" customFormat="1" ht="13.6" x14ac:dyDescent="0.2">
      <c r="A5811" s="136" t="s">
        <v>14284</v>
      </c>
      <c r="B5811" s="147">
        <v>39098</v>
      </c>
      <c r="C5811" s="138" t="s">
        <v>14384</v>
      </c>
      <c r="D5811" s="138" t="s">
        <v>14384</v>
      </c>
      <c r="E5811" s="137" t="s">
        <v>8366</v>
      </c>
      <c r="F5811" s="139"/>
      <c r="G5811" s="136">
        <v>50964200</v>
      </c>
      <c r="H5811" s="136">
        <v>3</v>
      </c>
      <c r="J5811" s="136" t="s">
        <v>8367</v>
      </c>
    </row>
    <row r="5812" spans="1:20" s="136" customFormat="1" ht="13.6" x14ac:dyDescent="0.2">
      <c r="A5812" s="136" t="s">
        <v>14284</v>
      </c>
      <c r="B5812" s="147">
        <v>39099</v>
      </c>
      <c r="C5812" s="138" t="s">
        <v>14385</v>
      </c>
      <c r="D5812" s="138" t="s">
        <v>14385</v>
      </c>
      <c r="E5812" s="137" t="s">
        <v>8366</v>
      </c>
      <c r="F5812" s="139"/>
      <c r="G5812" s="136">
        <v>28412231</v>
      </c>
      <c r="H5812" s="136">
        <v>3</v>
      </c>
      <c r="J5812" s="136" t="s">
        <v>8456</v>
      </c>
      <c r="R5812" s="136" t="s">
        <v>14293</v>
      </c>
      <c r="S5812" s="136" t="s">
        <v>8367</v>
      </c>
      <c r="T5812" s="136" t="s">
        <v>14294</v>
      </c>
    </row>
    <row r="5813" spans="1:20" s="136" customFormat="1" ht="13.6" x14ac:dyDescent="0.2">
      <c r="A5813" s="136" t="s">
        <v>14284</v>
      </c>
      <c r="B5813" s="147">
        <v>39100</v>
      </c>
      <c r="C5813" s="138" t="s">
        <v>14386</v>
      </c>
      <c r="D5813" s="138" t="s">
        <v>14386</v>
      </c>
      <c r="E5813" s="137" t="s">
        <v>8366</v>
      </c>
      <c r="F5813" s="139"/>
      <c r="G5813" s="136">
        <v>30056277</v>
      </c>
      <c r="H5813" s="136">
        <v>3</v>
      </c>
      <c r="J5813" s="136" t="s">
        <v>8367</v>
      </c>
    </row>
    <row r="5814" spans="1:20" s="136" customFormat="1" ht="13.6" x14ac:dyDescent="0.2">
      <c r="A5814" s="136" t="s">
        <v>14284</v>
      </c>
      <c r="B5814" s="147">
        <v>39101</v>
      </c>
      <c r="C5814" s="138" t="s">
        <v>14387</v>
      </c>
      <c r="D5814" s="138" t="s">
        <v>14387</v>
      </c>
      <c r="E5814" s="137" t="s">
        <v>8366</v>
      </c>
      <c r="F5814" s="139"/>
      <c r="G5814" s="136">
        <v>19651460</v>
      </c>
      <c r="H5814" s="136">
        <v>3</v>
      </c>
      <c r="J5814" s="136" t="s">
        <v>8367</v>
      </c>
    </row>
    <row r="5815" spans="1:20" s="136" customFormat="1" ht="13.6" x14ac:dyDescent="0.2">
      <c r="A5815" s="136" t="s">
        <v>14284</v>
      </c>
      <c r="B5815" s="147">
        <v>39102</v>
      </c>
      <c r="C5815" s="138" t="s">
        <v>14388</v>
      </c>
      <c r="D5815" s="138" t="s">
        <v>14388</v>
      </c>
      <c r="E5815" s="137" t="s">
        <v>8366</v>
      </c>
      <c r="F5815" s="139"/>
      <c r="G5815" s="136">
        <v>77817466</v>
      </c>
      <c r="H5815" s="136">
        <v>3</v>
      </c>
      <c r="J5815" s="136" t="s">
        <v>8456</v>
      </c>
    </row>
    <row r="5816" spans="1:20" s="136" customFormat="1" ht="13.6" x14ac:dyDescent="0.2">
      <c r="A5816" s="136" t="s">
        <v>14389</v>
      </c>
      <c r="B5816" s="147">
        <v>40001</v>
      </c>
      <c r="C5816" s="138" t="s">
        <v>14390</v>
      </c>
      <c r="D5816" s="138" t="s">
        <v>14390</v>
      </c>
      <c r="E5816" s="137" t="s">
        <v>8366</v>
      </c>
      <c r="F5816" s="139"/>
      <c r="G5816" s="136">
        <v>31979971.999999996</v>
      </c>
      <c r="H5816" s="136">
        <v>3</v>
      </c>
      <c r="J5816" s="136" t="s">
        <v>8367</v>
      </c>
    </row>
    <row r="5817" spans="1:20" s="136" customFormat="1" ht="13.6" x14ac:dyDescent="0.2">
      <c r="A5817" s="136" t="s">
        <v>14389</v>
      </c>
      <c r="B5817" s="147">
        <v>40002</v>
      </c>
      <c r="C5817" s="138" t="s">
        <v>14391</v>
      </c>
      <c r="D5817" s="138" t="s">
        <v>14391</v>
      </c>
      <c r="E5817" s="137" t="s">
        <v>8366</v>
      </c>
      <c r="F5817" s="139"/>
      <c r="G5817" s="136">
        <v>10720147</v>
      </c>
      <c r="H5817" s="136">
        <v>3</v>
      </c>
      <c r="J5817" s="136" t="s">
        <v>8367</v>
      </c>
    </row>
    <row r="5818" spans="1:20" s="136" customFormat="1" ht="13.6" x14ac:dyDescent="0.2">
      <c r="A5818" s="136" t="s">
        <v>14389</v>
      </c>
      <c r="B5818" s="147">
        <v>40003</v>
      </c>
      <c r="C5818" s="138" t="s">
        <v>14392</v>
      </c>
      <c r="D5818" s="138" t="s">
        <v>14392</v>
      </c>
      <c r="E5818" s="137" t="s">
        <v>8366</v>
      </c>
      <c r="F5818" s="139"/>
      <c r="G5818" s="136">
        <v>18194770</v>
      </c>
      <c r="H5818" s="136">
        <v>3</v>
      </c>
      <c r="J5818" s="136" t="s">
        <v>8367</v>
      </c>
    </row>
    <row r="5819" spans="1:20" s="136" customFormat="1" ht="13.6" x14ac:dyDescent="0.2">
      <c r="A5819" s="136" t="s">
        <v>14389</v>
      </c>
      <c r="B5819" s="147">
        <v>40004</v>
      </c>
      <c r="C5819" s="138" t="s">
        <v>14393</v>
      </c>
      <c r="D5819" s="138" t="s">
        <v>14393</v>
      </c>
      <c r="E5819" s="137" t="s">
        <v>8366</v>
      </c>
      <c r="F5819" s="139"/>
      <c r="G5819" s="136">
        <v>60571793</v>
      </c>
      <c r="H5819" s="136">
        <v>3</v>
      </c>
      <c r="J5819" s="136" t="s">
        <v>8367</v>
      </c>
    </row>
    <row r="5820" spans="1:20" s="136" customFormat="1" ht="13.6" x14ac:dyDescent="0.2">
      <c r="A5820" s="136" t="s">
        <v>14389</v>
      </c>
      <c r="B5820" s="147">
        <v>40005</v>
      </c>
      <c r="C5820" s="138" t="s">
        <v>14394</v>
      </c>
      <c r="D5820" s="138" t="s">
        <v>14394</v>
      </c>
      <c r="E5820" s="137" t="s">
        <v>8366</v>
      </c>
      <c r="F5820" s="139"/>
      <c r="G5820" s="136">
        <v>12071232</v>
      </c>
      <c r="H5820" s="136">
        <v>3</v>
      </c>
      <c r="J5820" s="136" t="s">
        <v>8367</v>
      </c>
    </row>
    <row r="5821" spans="1:20" s="136" customFormat="1" ht="13.6" x14ac:dyDescent="0.2">
      <c r="A5821" s="136" t="s">
        <v>14389</v>
      </c>
      <c r="B5821" s="147">
        <v>40006</v>
      </c>
      <c r="C5821" s="138" t="s">
        <v>14395</v>
      </c>
      <c r="D5821" s="138" t="s">
        <v>14395</v>
      </c>
      <c r="E5821" s="137" t="s">
        <v>8366</v>
      </c>
      <c r="F5821" s="139"/>
      <c r="G5821" s="136">
        <v>6075837</v>
      </c>
      <c r="H5821" s="136">
        <v>3</v>
      </c>
      <c r="J5821" s="136" t="s">
        <v>8367</v>
      </c>
    </row>
    <row r="5822" spans="1:20" s="136" customFormat="1" ht="13.6" x14ac:dyDescent="0.2">
      <c r="A5822" s="136" t="s">
        <v>14389</v>
      </c>
      <c r="B5822" s="147">
        <v>40007</v>
      </c>
      <c r="C5822" s="138" t="s">
        <v>14396</v>
      </c>
      <c r="D5822" s="138" t="s">
        <v>14396</v>
      </c>
      <c r="E5822" s="137" t="s">
        <v>8366</v>
      </c>
      <c r="F5822" s="139"/>
      <c r="G5822" s="136">
        <v>35184000</v>
      </c>
      <c r="H5822" s="136">
        <v>3</v>
      </c>
      <c r="J5822" s="136" t="s">
        <v>8367</v>
      </c>
    </row>
    <row r="5823" spans="1:20" s="136" customFormat="1" ht="13.6" x14ac:dyDescent="0.2">
      <c r="A5823" s="136" t="s">
        <v>14389</v>
      </c>
      <c r="B5823" s="147">
        <v>40008</v>
      </c>
      <c r="C5823" s="138" t="s">
        <v>14397</v>
      </c>
      <c r="D5823" s="138" t="s">
        <v>14397</v>
      </c>
      <c r="E5823" s="137" t="s">
        <v>8366</v>
      </c>
      <c r="F5823" s="139"/>
      <c r="G5823" s="136">
        <v>19730496</v>
      </c>
      <c r="H5823" s="136">
        <v>3</v>
      </c>
      <c r="J5823" s="136" t="s">
        <v>8367</v>
      </c>
    </row>
    <row r="5824" spans="1:20" s="136" customFormat="1" ht="13.6" x14ac:dyDescent="0.2">
      <c r="A5824" s="136" t="s">
        <v>14389</v>
      </c>
      <c r="B5824" s="147">
        <v>40009</v>
      </c>
      <c r="C5824" s="138" t="s">
        <v>14398</v>
      </c>
      <c r="D5824" s="138" t="s">
        <v>14398</v>
      </c>
      <c r="E5824" s="137" t="s">
        <v>8366</v>
      </c>
      <c r="F5824" s="139"/>
      <c r="G5824" s="136">
        <v>20388104</v>
      </c>
      <c r="H5824" s="136">
        <v>3</v>
      </c>
      <c r="J5824" s="136" t="s">
        <v>8367</v>
      </c>
    </row>
    <row r="5825" spans="1:10" s="136" customFormat="1" ht="13.6" x14ac:dyDescent="0.2">
      <c r="A5825" s="136" t="s">
        <v>14389</v>
      </c>
      <c r="B5825" s="147">
        <v>40010</v>
      </c>
      <c r="C5825" s="138" t="s">
        <v>14399</v>
      </c>
      <c r="D5825" s="138" t="s">
        <v>14399</v>
      </c>
      <c r="E5825" s="137" t="s">
        <v>8366</v>
      </c>
      <c r="F5825" s="139"/>
      <c r="G5825" s="136">
        <v>22086688</v>
      </c>
      <c r="H5825" s="136">
        <v>3</v>
      </c>
      <c r="J5825" s="136" t="s">
        <v>8367</v>
      </c>
    </row>
    <row r="5826" spans="1:10" s="136" customFormat="1" ht="13.6" x14ac:dyDescent="0.2">
      <c r="A5826" s="136" t="s">
        <v>14389</v>
      </c>
      <c r="B5826" s="147">
        <v>40012</v>
      </c>
      <c r="C5826" s="138" t="s">
        <v>14400</v>
      </c>
      <c r="D5826" s="138" t="s">
        <v>14400</v>
      </c>
      <c r="E5826" s="137" t="s">
        <v>8366</v>
      </c>
      <c r="F5826" s="139"/>
      <c r="G5826" s="136">
        <v>25280321</v>
      </c>
      <c r="H5826" s="136">
        <v>3</v>
      </c>
      <c r="J5826" s="136" t="s">
        <v>8367</v>
      </c>
    </row>
    <row r="5827" spans="1:10" s="136" customFormat="1" ht="13.6" x14ac:dyDescent="0.2">
      <c r="A5827" s="136" t="s">
        <v>14389</v>
      </c>
      <c r="B5827" s="147">
        <v>40013</v>
      </c>
      <c r="C5827" s="138" t="s">
        <v>14401</v>
      </c>
      <c r="D5827" s="138" t="s">
        <v>14401</v>
      </c>
      <c r="E5827" s="137" t="s">
        <v>8366</v>
      </c>
      <c r="F5827" s="139"/>
      <c r="G5827" s="136">
        <v>18622126</v>
      </c>
      <c r="H5827" s="136">
        <v>3</v>
      </c>
      <c r="J5827" s="136" t="s">
        <v>8367</v>
      </c>
    </row>
    <row r="5828" spans="1:10" s="136" customFormat="1" ht="13.6" x14ac:dyDescent="0.2">
      <c r="A5828" s="136" t="s">
        <v>14389</v>
      </c>
      <c r="B5828" s="147">
        <v>40014</v>
      </c>
      <c r="C5828" s="138" t="s">
        <v>14402</v>
      </c>
      <c r="D5828" s="138" t="s">
        <v>14402</v>
      </c>
      <c r="E5828" s="137" t="s">
        <v>8366</v>
      </c>
      <c r="F5828" s="139"/>
      <c r="G5828" s="136">
        <v>11921391.000000002</v>
      </c>
      <c r="H5828" s="136">
        <v>3</v>
      </c>
      <c r="J5828" s="136" t="s">
        <v>8367</v>
      </c>
    </row>
    <row r="5829" spans="1:10" s="136" customFormat="1" ht="13.6" x14ac:dyDescent="0.2">
      <c r="A5829" s="136" t="s">
        <v>14389</v>
      </c>
      <c r="B5829" s="147">
        <v>40015</v>
      </c>
      <c r="C5829" s="138" t="s">
        <v>14403</v>
      </c>
      <c r="D5829" s="138" t="s">
        <v>14403</v>
      </c>
      <c r="E5829" s="137" t="s">
        <v>8366</v>
      </c>
      <c r="F5829" s="139"/>
      <c r="G5829" s="136">
        <v>13416900</v>
      </c>
      <c r="H5829" s="136">
        <v>3</v>
      </c>
      <c r="J5829" s="136" t="s">
        <v>8367</v>
      </c>
    </row>
    <row r="5830" spans="1:10" s="136" customFormat="1" ht="13.6" x14ac:dyDescent="0.2">
      <c r="A5830" s="136" t="s">
        <v>14389</v>
      </c>
      <c r="B5830" s="147">
        <v>40016</v>
      </c>
      <c r="C5830" s="138" t="s">
        <v>14404</v>
      </c>
      <c r="D5830" s="138" t="s">
        <v>14404</v>
      </c>
      <c r="E5830" s="137" t="s">
        <v>8366</v>
      </c>
      <c r="F5830" s="139"/>
      <c r="G5830" s="136">
        <v>20560393</v>
      </c>
      <c r="H5830" s="136">
        <v>3</v>
      </c>
      <c r="J5830" s="136" t="s">
        <v>8367</v>
      </c>
    </row>
    <row r="5831" spans="1:10" s="136" customFormat="1" ht="13.6" x14ac:dyDescent="0.2">
      <c r="A5831" s="136" t="s">
        <v>14389</v>
      </c>
      <c r="B5831" s="147">
        <v>40017</v>
      </c>
      <c r="C5831" s="138" t="s">
        <v>14405</v>
      </c>
      <c r="D5831" s="138" t="s">
        <v>14405</v>
      </c>
      <c r="E5831" s="137" t="s">
        <v>8366</v>
      </c>
      <c r="F5831" s="139"/>
      <c r="G5831" s="136">
        <v>15189299</v>
      </c>
      <c r="H5831" s="136">
        <v>3</v>
      </c>
      <c r="J5831" s="136" t="s">
        <v>8367</v>
      </c>
    </row>
    <row r="5832" spans="1:10" s="136" customFormat="1" ht="13.6" x14ac:dyDescent="0.2">
      <c r="A5832" s="136" t="s">
        <v>14389</v>
      </c>
      <c r="B5832" s="147">
        <v>40018</v>
      </c>
      <c r="C5832" s="138" t="s">
        <v>14406</v>
      </c>
      <c r="D5832" s="138" t="s">
        <v>14406</v>
      </c>
      <c r="E5832" s="137" t="s">
        <v>8366</v>
      </c>
      <c r="F5832" s="139"/>
      <c r="G5832" s="136">
        <v>11616471</v>
      </c>
      <c r="H5832" s="136">
        <v>3</v>
      </c>
      <c r="J5832" s="136" t="s">
        <v>8367</v>
      </c>
    </row>
    <row r="5833" spans="1:10" s="136" customFormat="1" ht="13.6" x14ac:dyDescent="0.2">
      <c r="A5833" s="136" t="s">
        <v>14389</v>
      </c>
      <c r="B5833" s="147">
        <v>40019</v>
      </c>
      <c r="C5833" s="138" t="s">
        <v>14407</v>
      </c>
      <c r="D5833" s="138" t="s">
        <v>14407</v>
      </c>
      <c r="E5833" s="137" t="s">
        <v>8366</v>
      </c>
      <c r="F5833" s="139"/>
      <c r="G5833" s="136">
        <v>16356920</v>
      </c>
      <c r="H5833" s="136">
        <v>3</v>
      </c>
      <c r="J5833" s="136" t="s">
        <v>8367</v>
      </c>
    </row>
    <row r="5834" spans="1:10" s="136" customFormat="1" ht="13.6" x14ac:dyDescent="0.2">
      <c r="A5834" s="136" t="s">
        <v>14389</v>
      </c>
      <c r="B5834" s="147">
        <v>40020</v>
      </c>
      <c r="C5834" s="138" t="s">
        <v>14408</v>
      </c>
      <c r="D5834" s="138" t="s">
        <v>14408</v>
      </c>
      <c r="E5834" s="137" t="s">
        <v>8366</v>
      </c>
      <c r="F5834" s="139"/>
      <c r="G5834" s="136">
        <v>31748065</v>
      </c>
      <c r="H5834" s="136">
        <v>3</v>
      </c>
      <c r="J5834" s="136" t="s">
        <v>8367</v>
      </c>
    </row>
    <row r="5835" spans="1:10" s="136" customFormat="1" ht="13.6" x14ac:dyDescent="0.2">
      <c r="A5835" s="136" t="s">
        <v>14389</v>
      </c>
      <c r="B5835" s="147">
        <v>40021</v>
      </c>
      <c r="C5835" s="138" t="s">
        <v>14409</v>
      </c>
      <c r="D5835" s="138" t="s">
        <v>14409</v>
      </c>
      <c r="E5835" s="137" t="s">
        <v>8366</v>
      </c>
      <c r="F5835" s="139"/>
      <c r="G5835" s="136">
        <v>11588638</v>
      </c>
      <c r="H5835" s="136">
        <v>3</v>
      </c>
      <c r="J5835" s="136" t="s">
        <v>8367</v>
      </c>
    </row>
    <row r="5836" spans="1:10" s="136" customFormat="1" ht="13.6" x14ac:dyDescent="0.2">
      <c r="A5836" s="136" t="s">
        <v>14389</v>
      </c>
      <c r="B5836" s="147">
        <v>40022</v>
      </c>
      <c r="C5836" s="138" t="s">
        <v>14410</v>
      </c>
      <c r="D5836" s="138" t="s">
        <v>14410</v>
      </c>
      <c r="E5836" s="137" t="s">
        <v>8366</v>
      </c>
      <c r="F5836" s="139"/>
      <c r="G5836" s="136">
        <v>45837305</v>
      </c>
      <c r="H5836" s="136">
        <v>3</v>
      </c>
      <c r="J5836" s="136" t="s">
        <v>8367</v>
      </c>
    </row>
    <row r="5837" spans="1:10" s="136" customFormat="1" ht="13.6" x14ac:dyDescent="0.2">
      <c r="A5837" s="136" t="s">
        <v>14389</v>
      </c>
      <c r="B5837" s="147">
        <v>40024</v>
      </c>
      <c r="C5837" s="138" t="s">
        <v>14411</v>
      </c>
      <c r="D5837" s="138" t="s">
        <v>14411</v>
      </c>
      <c r="E5837" s="137" t="s">
        <v>8366</v>
      </c>
      <c r="F5837" s="139"/>
      <c r="G5837" s="136">
        <v>128948961</v>
      </c>
      <c r="H5837" s="136">
        <v>3</v>
      </c>
      <c r="J5837" s="136" t="s">
        <v>8367</v>
      </c>
    </row>
    <row r="5838" spans="1:10" s="136" customFormat="1" ht="13.6" x14ac:dyDescent="0.2">
      <c r="A5838" s="136" t="s">
        <v>14389</v>
      </c>
      <c r="B5838" s="147">
        <v>40025</v>
      </c>
      <c r="C5838" s="138" t="s">
        <v>14412</v>
      </c>
      <c r="D5838" s="138" t="s">
        <v>14412</v>
      </c>
      <c r="E5838" s="137" t="s">
        <v>8366</v>
      </c>
      <c r="F5838" s="139"/>
      <c r="G5838" s="136">
        <v>26131356</v>
      </c>
      <c r="H5838" s="136">
        <v>3</v>
      </c>
      <c r="J5838" s="136" t="s">
        <v>8367</v>
      </c>
    </row>
    <row r="5839" spans="1:10" s="136" customFormat="1" ht="13.6" x14ac:dyDescent="0.2">
      <c r="A5839" s="136" t="s">
        <v>14389</v>
      </c>
      <c r="B5839" s="147">
        <v>40026</v>
      </c>
      <c r="C5839" s="138" t="s">
        <v>14413</v>
      </c>
      <c r="D5839" s="138" t="s">
        <v>14413</v>
      </c>
      <c r="E5839" s="137" t="s">
        <v>8366</v>
      </c>
      <c r="F5839" s="139"/>
      <c r="G5839" s="136">
        <v>19015702</v>
      </c>
      <c r="H5839" s="136">
        <v>3</v>
      </c>
      <c r="J5839" s="136" t="s">
        <v>8367</v>
      </c>
    </row>
    <row r="5840" spans="1:10" s="136" customFormat="1" ht="13.6" x14ac:dyDescent="0.2">
      <c r="A5840" s="136" t="s">
        <v>14389</v>
      </c>
      <c r="B5840" s="147">
        <v>40028</v>
      </c>
      <c r="C5840" s="138" t="s">
        <v>14414</v>
      </c>
      <c r="D5840" s="138" t="s">
        <v>14414</v>
      </c>
      <c r="E5840" s="137" t="s">
        <v>8366</v>
      </c>
      <c r="F5840" s="139"/>
      <c r="G5840" s="136">
        <v>20825845</v>
      </c>
      <c r="H5840" s="136">
        <v>3</v>
      </c>
      <c r="J5840" s="136" t="s">
        <v>8367</v>
      </c>
    </row>
    <row r="5841" spans="1:10" s="136" customFormat="1" ht="13.6" x14ac:dyDescent="0.2">
      <c r="A5841" s="136" t="s">
        <v>14389</v>
      </c>
      <c r="B5841" s="147">
        <v>40029</v>
      </c>
      <c r="C5841" s="138" t="s">
        <v>14415</v>
      </c>
      <c r="D5841" s="138" t="s">
        <v>14415</v>
      </c>
      <c r="E5841" s="137" t="s">
        <v>8366</v>
      </c>
      <c r="F5841" s="139"/>
      <c r="G5841" s="136">
        <v>12168589</v>
      </c>
      <c r="H5841" s="136">
        <v>3</v>
      </c>
      <c r="J5841" s="136" t="s">
        <v>8367</v>
      </c>
    </row>
    <row r="5842" spans="1:10" s="136" customFormat="1" ht="13.6" x14ac:dyDescent="0.2">
      <c r="A5842" s="136" t="s">
        <v>14389</v>
      </c>
      <c r="B5842" s="147">
        <v>40030</v>
      </c>
      <c r="C5842" s="138" t="s">
        <v>14416</v>
      </c>
      <c r="D5842" s="138" t="s">
        <v>14416</v>
      </c>
      <c r="E5842" s="137" t="s">
        <v>8366</v>
      </c>
      <c r="F5842" s="139"/>
      <c r="G5842" s="136">
        <v>29125771</v>
      </c>
      <c r="H5842" s="136">
        <v>3</v>
      </c>
      <c r="J5842" s="136" t="s">
        <v>8367</v>
      </c>
    </row>
    <row r="5843" spans="1:10" s="136" customFormat="1" ht="13.6" x14ac:dyDescent="0.2">
      <c r="A5843" s="136" t="s">
        <v>14389</v>
      </c>
      <c r="B5843" s="147">
        <v>40031</v>
      </c>
      <c r="C5843" s="138" t="s">
        <v>14417</v>
      </c>
      <c r="D5843" s="138" t="s">
        <v>14417</v>
      </c>
      <c r="E5843" s="137" t="s">
        <v>8366</v>
      </c>
      <c r="F5843" s="139"/>
      <c r="G5843" s="136">
        <v>9270862</v>
      </c>
      <c r="H5843" s="136">
        <v>3</v>
      </c>
      <c r="J5843" s="136" t="s">
        <v>8367</v>
      </c>
    </row>
    <row r="5844" spans="1:10" s="136" customFormat="1" ht="13.6" x14ac:dyDescent="0.2">
      <c r="A5844" s="136" t="s">
        <v>14389</v>
      </c>
      <c r="B5844" s="147">
        <v>40032</v>
      </c>
      <c r="C5844" s="138" t="s">
        <v>14418</v>
      </c>
      <c r="D5844" s="138" t="s">
        <v>14418</v>
      </c>
      <c r="E5844" s="137" t="s">
        <v>8366</v>
      </c>
      <c r="F5844" s="139"/>
      <c r="G5844" s="136">
        <v>41544345</v>
      </c>
      <c r="H5844" s="136">
        <v>3</v>
      </c>
      <c r="J5844" s="136" t="s">
        <v>8367</v>
      </c>
    </row>
    <row r="5845" spans="1:10" s="136" customFormat="1" ht="13.6" x14ac:dyDescent="0.2">
      <c r="A5845" s="136" t="s">
        <v>14389</v>
      </c>
      <c r="B5845" s="147">
        <v>40033</v>
      </c>
      <c r="C5845" s="138" t="s">
        <v>14419</v>
      </c>
      <c r="D5845" s="138" t="s">
        <v>14419</v>
      </c>
      <c r="E5845" s="137" t="s">
        <v>8366</v>
      </c>
      <c r="F5845" s="139"/>
      <c r="G5845" s="136">
        <v>13701171</v>
      </c>
      <c r="H5845" s="136">
        <v>3</v>
      </c>
      <c r="J5845" s="136" t="s">
        <v>8367</v>
      </c>
    </row>
    <row r="5846" spans="1:10" s="136" customFormat="1" ht="13.6" x14ac:dyDescent="0.2">
      <c r="A5846" s="136" t="s">
        <v>14389</v>
      </c>
      <c r="B5846" s="147">
        <v>40034</v>
      </c>
      <c r="C5846" s="138" t="s">
        <v>14420</v>
      </c>
      <c r="D5846" s="138" t="s">
        <v>14420</v>
      </c>
      <c r="E5846" s="137" t="s">
        <v>8366</v>
      </c>
      <c r="F5846" s="139"/>
      <c r="G5846" s="136">
        <v>16830653</v>
      </c>
      <c r="H5846" s="136">
        <v>3</v>
      </c>
      <c r="J5846" s="136" t="s">
        <v>8367</v>
      </c>
    </row>
    <row r="5847" spans="1:10" s="136" customFormat="1" ht="13.6" x14ac:dyDescent="0.2">
      <c r="A5847" s="136" t="s">
        <v>14389</v>
      </c>
      <c r="B5847" s="147">
        <v>40035</v>
      </c>
      <c r="C5847" s="138" t="s">
        <v>14421</v>
      </c>
      <c r="D5847" s="138" t="s">
        <v>14421</v>
      </c>
      <c r="E5847" s="137" t="s">
        <v>8366</v>
      </c>
      <c r="F5847" s="139"/>
      <c r="G5847" s="136">
        <v>26408809</v>
      </c>
      <c r="H5847" s="136">
        <v>3</v>
      </c>
      <c r="J5847" s="136" t="s">
        <v>8367</v>
      </c>
    </row>
    <row r="5848" spans="1:10" s="136" customFormat="1" ht="13.6" x14ac:dyDescent="0.2">
      <c r="A5848" s="136" t="s">
        <v>14389</v>
      </c>
      <c r="B5848" s="147">
        <v>40036</v>
      </c>
      <c r="C5848" s="138" t="s">
        <v>14422</v>
      </c>
      <c r="D5848" s="138" t="s">
        <v>14422</v>
      </c>
      <c r="E5848" s="137" t="s">
        <v>8366</v>
      </c>
      <c r="F5848" s="139"/>
      <c r="G5848" s="136">
        <v>35254379</v>
      </c>
      <c r="H5848" s="136">
        <v>3</v>
      </c>
      <c r="J5848" s="136" t="s">
        <v>8367</v>
      </c>
    </row>
    <row r="5849" spans="1:10" s="136" customFormat="1" ht="13.6" x14ac:dyDescent="0.2">
      <c r="A5849" s="136" t="s">
        <v>14389</v>
      </c>
      <c r="B5849" s="147">
        <v>40037</v>
      </c>
      <c r="C5849" s="138" t="s">
        <v>14423</v>
      </c>
      <c r="D5849" s="138" t="s">
        <v>14423</v>
      </c>
      <c r="E5849" s="137" t="s">
        <v>8366</v>
      </c>
      <c r="F5849" s="139"/>
      <c r="G5849" s="136">
        <v>14787687</v>
      </c>
      <c r="H5849" s="136">
        <v>3</v>
      </c>
      <c r="J5849" s="136" t="s">
        <v>8367</v>
      </c>
    </row>
    <row r="5850" spans="1:10" s="136" customFormat="1" ht="13.6" x14ac:dyDescent="0.2">
      <c r="A5850" s="136" t="s">
        <v>14389</v>
      </c>
      <c r="B5850" s="147">
        <v>40039</v>
      </c>
      <c r="C5850" s="138" t="s">
        <v>14424</v>
      </c>
      <c r="D5850" s="138" t="s">
        <v>14424</v>
      </c>
      <c r="E5850" s="137" t="s">
        <v>8366</v>
      </c>
      <c r="F5850" s="139"/>
      <c r="G5850" s="136">
        <v>37569534</v>
      </c>
      <c r="H5850" s="136">
        <v>3</v>
      </c>
      <c r="J5850" s="136" t="s">
        <v>8367</v>
      </c>
    </row>
    <row r="5851" spans="1:10" s="136" customFormat="1" ht="13.6" x14ac:dyDescent="0.2">
      <c r="A5851" s="136" t="s">
        <v>14389</v>
      </c>
      <c r="B5851" s="147">
        <v>40040</v>
      </c>
      <c r="C5851" s="138" t="s">
        <v>14425</v>
      </c>
      <c r="D5851" s="138" t="s">
        <v>14425</v>
      </c>
      <c r="E5851" s="137" t="s">
        <v>8366</v>
      </c>
      <c r="F5851" s="139"/>
      <c r="G5851" s="136">
        <v>79433304</v>
      </c>
      <c r="H5851" s="136">
        <v>3</v>
      </c>
      <c r="J5851" s="136" t="s">
        <v>8367</v>
      </c>
    </row>
    <row r="5852" spans="1:10" s="136" customFormat="1" ht="13.6" x14ac:dyDescent="0.2">
      <c r="A5852" s="136" t="s">
        <v>14389</v>
      </c>
      <c r="B5852" s="147">
        <v>40041</v>
      </c>
      <c r="C5852" s="138" t="s">
        <v>14426</v>
      </c>
      <c r="D5852" s="138" t="s">
        <v>14426</v>
      </c>
      <c r="E5852" s="137" t="s">
        <v>8366</v>
      </c>
      <c r="F5852" s="139"/>
      <c r="G5852" s="136">
        <v>26293728</v>
      </c>
      <c r="H5852" s="136">
        <v>3</v>
      </c>
      <c r="J5852" s="136" t="s">
        <v>8367</v>
      </c>
    </row>
    <row r="5853" spans="1:10" s="136" customFormat="1" ht="13.6" x14ac:dyDescent="0.2">
      <c r="A5853" s="136" t="s">
        <v>14389</v>
      </c>
      <c r="B5853" s="147">
        <v>40043</v>
      </c>
      <c r="C5853" s="138" t="s">
        <v>14427</v>
      </c>
      <c r="D5853" s="138" t="s">
        <v>14427</v>
      </c>
      <c r="E5853" s="137" t="s">
        <v>8366</v>
      </c>
      <c r="F5853" s="139"/>
      <c r="G5853" s="136">
        <v>66351003</v>
      </c>
      <c r="H5853" s="136">
        <v>3</v>
      </c>
      <c r="J5853" s="136" t="s">
        <v>8367</v>
      </c>
    </row>
    <row r="5854" spans="1:10" s="136" customFormat="1" ht="13.6" x14ac:dyDescent="0.2">
      <c r="A5854" s="136" t="s">
        <v>14389</v>
      </c>
      <c r="B5854" s="147">
        <v>40044</v>
      </c>
      <c r="C5854" s="138" t="s">
        <v>14428</v>
      </c>
      <c r="D5854" s="138" t="s">
        <v>14428</v>
      </c>
      <c r="E5854" s="137" t="s">
        <v>8366</v>
      </c>
      <c r="F5854" s="139"/>
      <c r="G5854" s="136">
        <v>30515892</v>
      </c>
      <c r="H5854" s="136">
        <v>3</v>
      </c>
      <c r="J5854" s="136" t="s">
        <v>8367</v>
      </c>
    </row>
    <row r="5855" spans="1:10" s="136" customFormat="1" ht="13.6" x14ac:dyDescent="0.2">
      <c r="A5855" s="136" t="s">
        <v>14389</v>
      </c>
      <c r="B5855" s="147">
        <v>40045</v>
      </c>
      <c r="C5855" s="138" t="s">
        <v>14429</v>
      </c>
      <c r="D5855" s="138" t="s">
        <v>14429</v>
      </c>
      <c r="E5855" s="137" t="s">
        <v>8366</v>
      </c>
      <c r="F5855" s="139"/>
      <c r="G5855" s="136">
        <v>17592016</v>
      </c>
      <c r="H5855" s="136">
        <v>3</v>
      </c>
      <c r="J5855" s="136" t="s">
        <v>8367</v>
      </c>
    </row>
    <row r="5856" spans="1:10" s="136" customFormat="1" ht="13.6" x14ac:dyDescent="0.2">
      <c r="A5856" s="136" t="s">
        <v>14389</v>
      </c>
      <c r="B5856" s="147">
        <v>40046</v>
      </c>
      <c r="C5856" s="138" t="s">
        <v>14430</v>
      </c>
      <c r="D5856" s="138" t="s">
        <v>14430</v>
      </c>
      <c r="E5856" s="137" t="s">
        <v>8366</v>
      </c>
      <c r="F5856" s="139"/>
      <c r="G5856" s="136">
        <v>27241078.000000004</v>
      </c>
      <c r="H5856" s="136">
        <v>3</v>
      </c>
      <c r="J5856" s="136" t="s">
        <v>8367</v>
      </c>
    </row>
    <row r="5857" spans="1:10" s="136" customFormat="1" ht="13.6" x14ac:dyDescent="0.2">
      <c r="A5857" s="136" t="s">
        <v>14389</v>
      </c>
      <c r="B5857" s="147">
        <v>40047</v>
      </c>
      <c r="C5857" s="138" t="s">
        <v>14431</v>
      </c>
      <c r="D5857" s="138" t="s">
        <v>14431</v>
      </c>
      <c r="E5857" s="137" t="s">
        <v>8366</v>
      </c>
      <c r="F5857" s="139"/>
      <c r="G5857" s="136">
        <v>19717900</v>
      </c>
      <c r="H5857" s="136">
        <v>3</v>
      </c>
      <c r="J5857" s="136" t="s">
        <v>8367</v>
      </c>
    </row>
    <row r="5858" spans="1:10" s="136" customFormat="1" ht="13.6" x14ac:dyDescent="0.2">
      <c r="A5858" s="136" t="s">
        <v>14389</v>
      </c>
      <c r="B5858" s="147">
        <v>40048</v>
      </c>
      <c r="C5858" s="138" t="s">
        <v>14432</v>
      </c>
      <c r="D5858" s="138" t="s">
        <v>14432</v>
      </c>
      <c r="E5858" s="137" t="s">
        <v>8366</v>
      </c>
      <c r="F5858" s="139"/>
      <c r="G5858" s="136">
        <v>18322812</v>
      </c>
      <c r="H5858" s="136">
        <v>3</v>
      </c>
      <c r="J5858" s="136" t="s">
        <v>8367</v>
      </c>
    </row>
    <row r="5859" spans="1:10" s="136" customFormat="1" ht="13.6" x14ac:dyDescent="0.2">
      <c r="A5859" s="136" t="s">
        <v>14389</v>
      </c>
      <c r="B5859" s="147">
        <v>40049</v>
      </c>
      <c r="C5859" s="138" t="s">
        <v>14433</v>
      </c>
      <c r="D5859" s="138" t="s">
        <v>14433</v>
      </c>
      <c r="E5859" s="137" t="s">
        <v>8366</v>
      </c>
      <c r="F5859" s="139"/>
      <c r="G5859" s="136">
        <v>12616832</v>
      </c>
      <c r="H5859" s="136">
        <v>3</v>
      </c>
      <c r="J5859" s="136" t="s">
        <v>8367</v>
      </c>
    </row>
    <row r="5860" spans="1:10" s="136" customFormat="1" ht="13.6" x14ac:dyDescent="0.2">
      <c r="A5860" s="136" t="s">
        <v>14389</v>
      </c>
      <c r="B5860" s="147">
        <v>40051</v>
      </c>
      <c r="C5860" s="138" t="s">
        <v>14434</v>
      </c>
      <c r="D5860" s="138" t="s">
        <v>14434</v>
      </c>
      <c r="E5860" s="137" t="s">
        <v>8366</v>
      </c>
      <c r="F5860" s="139"/>
      <c r="G5860" s="136">
        <v>21052399.999999996</v>
      </c>
      <c r="H5860" s="136">
        <v>3</v>
      </c>
      <c r="J5860" s="136" t="s">
        <v>8367</v>
      </c>
    </row>
    <row r="5861" spans="1:10" s="136" customFormat="1" ht="13.6" x14ac:dyDescent="0.2">
      <c r="A5861" s="136" t="s">
        <v>14389</v>
      </c>
      <c r="B5861" s="147">
        <v>40052</v>
      </c>
      <c r="C5861" s="138" t="s">
        <v>14435</v>
      </c>
      <c r="D5861" s="138" t="s">
        <v>14435</v>
      </c>
      <c r="E5861" s="137" t="s">
        <v>8366</v>
      </c>
      <c r="F5861" s="139"/>
      <c r="G5861" s="136">
        <v>23739253</v>
      </c>
      <c r="H5861" s="136">
        <v>3</v>
      </c>
      <c r="J5861" s="136" t="s">
        <v>8367</v>
      </c>
    </row>
    <row r="5862" spans="1:10" s="136" customFormat="1" ht="13.6" x14ac:dyDescent="0.2">
      <c r="A5862" s="136" t="s">
        <v>14389</v>
      </c>
      <c r="B5862" s="147">
        <v>40053</v>
      </c>
      <c r="C5862" s="138" t="s">
        <v>14436</v>
      </c>
      <c r="D5862" s="138" t="s">
        <v>14436</v>
      </c>
      <c r="E5862" s="137" t="s">
        <v>8366</v>
      </c>
      <c r="F5862" s="139"/>
      <c r="G5862" s="136">
        <v>19889514</v>
      </c>
      <c r="H5862" s="136">
        <v>3</v>
      </c>
      <c r="J5862" s="136" t="s">
        <v>8367</v>
      </c>
    </row>
    <row r="5863" spans="1:10" s="136" customFormat="1" ht="13.6" x14ac:dyDescent="0.2">
      <c r="A5863" s="136" t="s">
        <v>14389</v>
      </c>
      <c r="B5863" s="147">
        <v>40054</v>
      </c>
      <c r="C5863" s="138" t="s">
        <v>14437</v>
      </c>
      <c r="D5863" s="138" t="s">
        <v>14437</v>
      </c>
      <c r="E5863" s="137" t="s">
        <v>8366</v>
      </c>
      <c r="F5863" s="139"/>
      <c r="G5863" s="136">
        <v>48661878</v>
      </c>
      <c r="H5863" s="136">
        <v>3</v>
      </c>
      <c r="J5863" s="136" t="s">
        <v>8367</v>
      </c>
    </row>
    <row r="5864" spans="1:10" s="136" customFormat="1" ht="13.6" x14ac:dyDescent="0.2">
      <c r="A5864" s="136" t="s">
        <v>14389</v>
      </c>
      <c r="B5864" s="147">
        <v>40055</v>
      </c>
      <c r="C5864" s="138" t="s">
        <v>14438</v>
      </c>
      <c r="D5864" s="138" t="s">
        <v>14438</v>
      </c>
      <c r="E5864" s="137" t="s">
        <v>8366</v>
      </c>
      <c r="F5864" s="139"/>
      <c r="G5864" s="136">
        <v>9730489</v>
      </c>
      <c r="H5864" s="136">
        <v>3</v>
      </c>
      <c r="J5864" s="136" t="s">
        <v>8367</v>
      </c>
    </row>
    <row r="5865" spans="1:10" s="136" customFormat="1" ht="13.6" x14ac:dyDescent="0.2">
      <c r="A5865" s="136" t="s">
        <v>14389</v>
      </c>
      <c r="B5865" s="147">
        <v>40056</v>
      </c>
      <c r="C5865" s="138" t="s">
        <v>14439</v>
      </c>
      <c r="D5865" s="138" t="s">
        <v>14439</v>
      </c>
      <c r="E5865" s="137" t="s">
        <v>8366</v>
      </c>
      <c r="F5865" s="139"/>
      <c r="G5865" s="136">
        <v>13851021</v>
      </c>
      <c r="H5865" s="136">
        <v>3</v>
      </c>
      <c r="J5865" s="136" t="s">
        <v>8367</v>
      </c>
    </row>
    <row r="5866" spans="1:10" s="136" customFormat="1" ht="13.6" x14ac:dyDescent="0.2">
      <c r="A5866" s="136" t="s">
        <v>14389</v>
      </c>
      <c r="B5866" s="147">
        <v>40057</v>
      </c>
      <c r="C5866" s="138" t="s">
        <v>14440</v>
      </c>
      <c r="D5866" s="138" t="s">
        <v>14440</v>
      </c>
      <c r="E5866" s="137" t="s">
        <v>8366</v>
      </c>
      <c r="F5866" s="139"/>
      <c r="G5866" s="136">
        <v>98448313.999999985</v>
      </c>
      <c r="H5866" s="136">
        <v>3</v>
      </c>
      <c r="J5866" s="136" t="s">
        <v>8367</v>
      </c>
    </row>
    <row r="5867" spans="1:10" s="136" customFormat="1" ht="13.6" x14ac:dyDescent="0.2">
      <c r="A5867" s="136" t="s">
        <v>14389</v>
      </c>
      <c r="B5867" s="147">
        <v>40058</v>
      </c>
      <c r="C5867" s="138" t="s">
        <v>14441</v>
      </c>
      <c r="D5867" s="138" t="s">
        <v>14441</v>
      </c>
      <c r="E5867" s="137" t="s">
        <v>8366</v>
      </c>
      <c r="F5867" s="139"/>
      <c r="G5867" s="136">
        <v>64282846</v>
      </c>
      <c r="H5867" s="136">
        <v>3</v>
      </c>
      <c r="J5867" s="136" t="s">
        <v>8367</v>
      </c>
    </row>
    <row r="5868" spans="1:10" s="136" customFormat="1" ht="13.6" x14ac:dyDescent="0.2">
      <c r="A5868" s="136" t="s">
        <v>14389</v>
      </c>
      <c r="B5868" s="147">
        <v>40059</v>
      </c>
      <c r="C5868" s="138" t="s">
        <v>14442</v>
      </c>
      <c r="D5868" s="138" t="s">
        <v>14442</v>
      </c>
      <c r="E5868" s="137" t="s">
        <v>8366</v>
      </c>
      <c r="F5868" s="139"/>
      <c r="G5868" s="136">
        <v>16377100</v>
      </c>
      <c r="H5868" s="136">
        <v>3</v>
      </c>
      <c r="J5868" s="136" t="s">
        <v>8367</v>
      </c>
    </row>
    <row r="5869" spans="1:10" s="136" customFormat="1" ht="13.6" x14ac:dyDescent="0.2">
      <c r="A5869" s="136" t="s">
        <v>14389</v>
      </c>
      <c r="B5869" s="147">
        <v>40060</v>
      </c>
      <c r="C5869" s="138" t="s">
        <v>14443</v>
      </c>
      <c r="D5869" s="138" t="s">
        <v>14443</v>
      </c>
      <c r="E5869" s="137" t="s">
        <v>8366</v>
      </c>
      <c r="F5869" s="139"/>
      <c r="G5869" s="136">
        <v>23845032</v>
      </c>
      <c r="H5869" s="136">
        <v>3</v>
      </c>
      <c r="J5869" s="136" t="s">
        <v>8367</v>
      </c>
    </row>
    <row r="5870" spans="1:10" s="136" customFormat="1" ht="13.6" x14ac:dyDescent="0.2">
      <c r="A5870" s="136" t="s">
        <v>14389</v>
      </c>
      <c r="B5870" s="147">
        <v>40061</v>
      </c>
      <c r="C5870" s="138" t="s">
        <v>14444</v>
      </c>
      <c r="D5870" s="138" t="s">
        <v>14444</v>
      </c>
      <c r="E5870" s="137" t="s">
        <v>8366</v>
      </c>
      <c r="F5870" s="139"/>
      <c r="G5870" s="136">
        <v>18061084</v>
      </c>
      <c r="H5870" s="136">
        <v>3</v>
      </c>
      <c r="J5870" s="136" t="s">
        <v>8367</v>
      </c>
    </row>
    <row r="5871" spans="1:10" s="136" customFormat="1" ht="13.6" x14ac:dyDescent="0.2">
      <c r="A5871" s="136" t="s">
        <v>14389</v>
      </c>
      <c r="B5871" s="147">
        <v>40062</v>
      </c>
      <c r="C5871" s="138" t="s">
        <v>14445</v>
      </c>
      <c r="D5871" s="138" t="s">
        <v>14445</v>
      </c>
      <c r="E5871" s="137" t="s">
        <v>8366</v>
      </c>
      <c r="F5871" s="139"/>
      <c r="G5871" s="136">
        <v>20504011</v>
      </c>
      <c r="H5871" s="136">
        <v>3</v>
      </c>
      <c r="J5871" s="136" t="s">
        <v>8367</v>
      </c>
    </row>
    <row r="5872" spans="1:10" s="136" customFormat="1" ht="13.6" x14ac:dyDescent="0.2">
      <c r="A5872" s="136" t="s">
        <v>14389</v>
      </c>
      <c r="B5872" s="147">
        <v>40063</v>
      </c>
      <c r="C5872" s="138" t="s">
        <v>14446</v>
      </c>
      <c r="D5872" s="138" t="s">
        <v>14446</v>
      </c>
      <c r="E5872" s="137" t="s">
        <v>8366</v>
      </c>
      <c r="F5872" s="139"/>
      <c r="G5872" s="136">
        <v>273333909</v>
      </c>
      <c r="H5872" s="136">
        <v>2</v>
      </c>
      <c r="J5872" s="136" t="s">
        <v>8367</v>
      </c>
    </row>
    <row r="5873" spans="1:10" s="136" customFormat="1" ht="13.6" x14ac:dyDescent="0.2">
      <c r="A5873" s="136" t="s">
        <v>14389</v>
      </c>
      <c r="B5873" s="147">
        <v>40065</v>
      </c>
      <c r="C5873" s="138" t="s">
        <v>14447</v>
      </c>
      <c r="D5873" s="138" t="s">
        <v>14447</v>
      </c>
      <c r="E5873" s="137" t="s">
        <v>8366</v>
      </c>
      <c r="F5873" s="139"/>
      <c r="G5873" s="136">
        <v>35255610</v>
      </c>
      <c r="H5873" s="136">
        <v>3</v>
      </c>
      <c r="J5873" s="136" t="s">
        <v>8367</v>
      </c>
    </row>
    <row r="5874" spans="1:10" s="136" customFormat="1" ht="13.6" x14ac:dyDescent="0.2">
      <c r="A5874" s="136" t="s">
        <v>14389</v>
      </c>
      <c r="B5874" s="147">
        <v>40068</v>
      </c>
      <c r="C5874" s="138" t="s">
        <v>14448</v>
      </c>
      <c r="D5874" s="138" t="s">
        <v>14448</v>
      </c>
      <c r="E5874" s="137" t="s">
        <v>8366</v>
      </c>
      <c r="F5874" s="139"/>
      <c r="G5874" s="136">
        <v>17759155</v>
      </c>
      <c r="H5874" s="136">
        <v>3</v>
      </c>
      <c r="J5874" s="136" t="s">
        <v>8367</v>
      </c>
    </row>
    <row r="5875" spans="1:10" s="136" customFormat="1" ht="13.6" x14ac:dyDescent="0.2">
      <c r="A5875" s="136" t="s">
        <v>14389</v>
      </c>
      <c r="B5875" s="147">
        <v>40069</v>
      </c>
      <c r="C5875" s="138" t="s">
        <v>14449</v>
      </c>
      <c r="D5875" s="138" t="s">
        <v>14449</v>
      </c>
      <c r="E5875" s="137" t="s">
        <v>8366</v>
      </c>
      <c r="F5875" s="139"/>
      <c r="G5875" s="136">
        <v>17220888</v>
      </c>
      <c r="H5875" s="136">
        <v>3</v>
      </c>
      <c r="J5875" s="136" t="s">
        <v>8367</v>
      </c>
    </row>
    <row r="5876" spans="1:10" s="136" customFormat="1" ht="13.6" x14ac:dyDescent="0.2">
      <c r="A5876" s="136" t="s">
        <v>14389</v>
      </c>
      <c r="B5876" s="147">
        <v>40070</v>
      </c>
      <c r="C5876" s="138" t="s">
        <v>14450</v>
      </c>
      <c r="D5876" s="138" t="s">
        <v>14450</v>
      </c>
      <c r="E5876" s="137" t="s">
        <v>8366</v>
      </c>
      <c r="F5876" s="139"/>
      <c r="G5876" s="136">
        <v>17263358</v>
      </c>
      <c r="H5876" s="136">
        <v>3</v>
      </c>
      <c r="J5876" s="136" t="s">
        <v>8367</v>
      </c>
    </row>
    <row r="5877" spans="1:10" s="136" customFormat="1" ht="13.6" x14ac:dyDescent="0.2">
      <c r="A5877" s="136" t="s">
        <v>14389</v>
      </c>
      <c r="B5877" s="147">
        <v>40071</v>
      </c>
      <c r="C5877" s="138" t="s">
        <v>14451</v>
      </c>
      <c r="D5877" s="138" t="s">
        <v>14451</v>
      </c>
      <c r="E5877" s="137" t="s">
        <v>8366</v>
      </c>
      <c r="F5877" s="139"/>
      <c r="G5877" s="136">
        <v>17608657</v>
      </c>
      <c r="H5877" s="136">
        <v>3</v>
      </c>
      <c r="J5877" s="136" t="s">
        <v>8367</v>
      </c>
    </row>
    <row r="5878" spans="1:10" s="136" customFormat="1" ht="13.6" x14ac:dyDescent="0.2">
      <c r="A5878" s="136" t="s">
        <v>14389</v>
      </c>
      <c r="B5878" s="147">
        <v>40072</v>
      </c>
      <c r="C5878" s="138" t="s">
        <v>14452</v>
      </c>
      <c r="D5878" s="138" t="s">
        <v>14452</v>
      </c>
      <c r="E5878" s="137" t="s">
        <v>8366</v>
      </c>
      <c r="F5878" s="139"/>
      <c r="G5878" s="136">
        <v>8273049.9999999991</v>
      </c>
      <c r="H5878" s="136">
        <v>3</v>
      </c>
      <c r="J5878" s="136" t="s">
        <v>8367</v>
      </c>
    </row>
    <row r="5879" spans="1:10" s="136" customFormat="1" ht="13.6" x14ac:dyDescent="0.2">
      <c r="A5879" s="136" t="s">
        <v>14389</v>
      </c>
      <c r="B5879" s="147">
        <v>40073</v>
      </c>
      <c r="C5879" s="138" t="s">
        <v>14453</v>
      </c>
      <c r="D5879" s="138" t="s">
        <v>14453</v>
      </c>
      <c r="E5879" s="137" t="s">
        <v>8366</v>
      </c>
      <c r="F5879" s="139"/>
      <c r="G5879" s="136">
        <v>31793359</v>
      </c>
      <c r="H5879" s="136">
        <v>3</v>
      </c>
      <c r="J5879" s="136" t="s">
        <v>8367</v>
      </c>
    </row>
    <row r="5880" spans="1:10" s="136" customFormat="1" ht="13.6" x14ac:dyDescent="0.2">
      <c r="A5880" s="136" t="s">
        <v>14389</v>
      </c>
      <c r="B5880" s="147">
        <v>40074</v>
      </c>
      <c r="C5880" s="138" t="s">
        <v>14454</v>
      </c>
      <c r="D5880" s="138" t="s">
        <v>14454</v>
      </c>
      <c r="E5880" s="137" t="s">
        <v>8366</v>
      </c>
      <c r="F5880" s="139"/>
      <c r="G5880" s="136">
        <v>16037173</v>
      </c>
      <c r="H5880" s="136">
        <v>3</v>
      </c>
      <c r="J5880" s="136" t="s">
        <v>8367</v>
      </c>
    </row>
    <row r="5881" spans="1:10" s="136" customFormat="1" ht="13.6" x14ac:dyDescent="0.2">
      <c r="A5881" s="136" t="s">
        <v>14389</v>
      </c>
      <c r="B5881" s="147">
        <v>40075</v>
      </c>
      <c r="C5881" s="138" t="s">
        <v>14455</v>
      </c>
      <c r="D5881" s="138" t="s">
        <v>14455</v>
      </c>
      <c r="E5881" s="137" t="s">
        <v>8366</v>
      </c>
      <c r="F5881" s="139"/>
      <c r="G5881" s="136">
        <v>39653286</v>
      </c>
      <c r="H5881" s="136">
        <v>3</v>
      </c>
      <c r="J5881" s="136" t="s">
        <v>8367</v>
      </c>
    </row>
    <row r="5882" spans="1:10" s="136" customFormat="1" ht="13.6" x14ac:dyDescent="0.2">
      <c r="A5882" s="136" t="s">
        <v>14389</v>
      </c>
      <c r="B5882" s="147">
        <v>40076</v>
      </c>
      <c r="C5882" s="138" t="s">
        <v>14456</v>
      </c>
      <c r="D5882" s="138" t="s">
        <v>14456</v>
      </c>
      <c r="E5882" s="137" t="s">
        <v>8366</v>
      </c>
      <c r="F5882" s="139"/>
      <c r="G5882" s="136">
        <v>205096673</v>
      </c>
      <c r="H5882" s="136">
        <v>2</v>
      </c>
      <c r="J5882" s="136" t="s">
        <v>8367</v>
      </c>
    </row>
    <row r="5883" spans="1:10" s="136" customFormat="1" ht="13.6" x14ac:dyDescent="0.2">
      <c r="A5883" s="136" t="s">
        <v>14389</v>
      </c>
      <c r="B5883" s="147">
        <v>40077</v>
      </c>
      <c r="C5883" s="138" t="s">
        <v>14457</v>
      </c>
      <c r="D5883" s="138" t="s">
        <v>14457</v>
      </c>
      <c r="E5883" s="137" t="s">
        <v>8366</v>
      </c>
      <c r="F5883" s="139"/>
      <c r="G5883" s="136">
        <v>26010774</v>
      </c>
      <c r="H5883" s="136">
        <v>3</v>
      </c>
      <c r="J5883" s="136" t="s">
        <v>8367</v>
      </c>
    </row>
    <row r="5884" spans="1:10" s="136" customFormat="1" ht="13.6" x14ac:dyDescent="0.2">
      <c r="A5884" s="136" t="s">
        <v>14389</v>
      </c>
      <c r="B5884" s="147">
        <v>40078</v>
      </c>
      <c r="C5884" s="138" t="s">
        <v>14458</v>
      </c>
      <c r="D5884" s="138" t="s">
        <v>14458</v>
      </c>
      <c r="E5884" s="137" t="s">
        <v>8366</v>
      </c>
      <c r="F5884" s="139"/>
      <c r="G5884" s="136">
        <v>11563071</v>
      </c>
      <c r="H5884" s="136">
        <v>3</v>
      </c>
      <c r="J5884" s="136" t="s">
        <v>8367</v>
      </c>
    </row>
    <row r="5885" spans="1:10" s="136" customFormat="1" ht="13.6" x14ac:dyDescent="0.2">
      <c r="A5885" s="136" t="s">
        <v>14389</v>
      </c>
      <c r="B5885" s="147">
        <v>40079</v>
      </c>
      <c r="C5885" s="138" t="s">
        <v>14459</v>
      </c>
      <c r="D5885" s="138" t="s">
        <v>14459</v>
      </c>
      <c r="E5885" s="137" t="s">
        <v>8366</v>
      </c>
      <c r="F5885" s="139"/>
      <c r="G5885" s="136">
        <v>63325906.000000007</v>
      </c>
      <c r="H5885" s="136">
        <v>3</v>
      </c>
      <c r="J5885" s="136" t="s">
        <v>8367</v>
      </c>
    </row>
    <row r="5886" spans="1:10" s="136" customFormat="1" ht="13.6" x14ac:dyDescent="0.2">
      <c r="A5886" s="136" t="s">
        <v>14389</v>
      </c>
      <c r="B5886" s="147">
        <v>40080</v>
      </c>
      <c r="C5886" s="138" t="s">
        <v>14460</v>
      </c>
      <c r="D5886" s="138" t="s">
        <v>14460</v>
      </c>
      <c r="E5886" s="137" t="s">
        <v>8366</v>
      </c>
      <c r="F5886" s="139"/>
      <c r="G5886" s="136">
        <v>17626060</v>
      </c>
      <c r="H5886" s="136">
        <v>3</v>
      </c>
      <c r="J5886" s="136" t="s">
        <v>8367</v>
      </c>
    </row>
    <row r="5887" spans="1:10" s="136" customFormat="1" ht="13.6" x14ac:dyDescent="0.2">
      <c r="A5887" s="136" t="s">
        <v>14389</v>
      </c>
      <c r="B5887" s="147">
        <v>40081</v>
      </c>
      <c r="C5887" s="138" t="s">
        <v>14461</v>
      </c>
      <c r="D5887" s="138" t="s">
        <v>14461</v>
      </c>
      <c r="E5887" s="137" t="s">
        <v>8366</v>
      </c>
      <c r="F5887" s="139"/>
      <c r="G5887" s="136">
        <v>27664913</v>
      </c>
      <c r="H5887" s="136">
        <v>3</v>
      </c>
      <c r="J5887" s="136" t="s">
        <v>8367</v>
      </c>
    </row>
    <row r="5888" spans="1:10" s="136" customFormat="1" ht="13.6" x14ac:dyDescent="0.2">
      <c r="A5888" s="136" t="s">
        <v>14389</v>
      </c>
      <c r="B5888" s="147">
        <v>40082</v>
      </c>
      <c r="C5888" s="138" t="s">
        <v>14462</v>
      </c>
      <c r="D5888" s="138" t="s">
        <v>14462</v>
      </c>
      <c r="E5888" s="137" t="s">
        <v>8366</v>
      </c>
      <c r="F5888" s="139"/>
      <c r="G5888" s="136">
        <v>17622347</v>
      </c>
      <c r="H5888" s="136">
        <v>3</v>
      </c>
      <c r="J5888" s="136" t="s">
        <v>8367</v>
      </c>
    </row>
    <row r="5889" spans="1:10" s="136" customFormat="1" ht="13.6" x14ac:dyDescent="0.2">
      <c r="A5889" s="136" t="s">
        <v>14389</v>
      </c>
      <c r="B5889" s="147">
        <v>40083</v>
      </c>
      <c r="C5889" s="138" t="s">
        <v>14463</v>
      </c>
      <c r="D5889" s="138" t="s">
        <v>14463</v>
      </c>
      <c r="E5889" s="137" t="s">
        <v>8366</v>
      </c>
      <c r="F5889" s="139"/>
      <c r="G5889" s="136">
        <v>31181273</v>
      </c>
      <c r="H5889" s="136">
        <v>3</v>
      </c>
      <c r="J5889" s="136" t="s">
        <v>8367</v>
      </c>
    </row>
    <row r="5890" spans="1:10" s="136" customFormat="1" ht="13.6" x14ac:dyDescent="0.2">
      <c r="A5890" s="136" t="s">
        <v>14389</v>
      </c>
      <c r="B5890" s="147">
        <v>40084</v>
      </c>
      <c r="C5890" s="138" t="s">
        <v>14464</v>
      </c>
      <c r="D5890" s="138" t="s">
        <v>14464</v>
      </c>
      <c r="E5890" s="137" t="s">
        <v>8366</v>
      </c>
      <c r="F5890" s="139"/>
      <c r="G5890" s="136">
        <v>7799404</v>
      </c>
      <c r="H5890" s="136">
        <v>3</v>
      </c>
      <c r="J5890" s="136" t="s">
        <v>8367</v>
      </c>
    </row>
    <row r="5891" spans="1:10" s="136" customFormat="1" ht="13.6" x14ac:dyDescent="0.2">
      <c r="A5891" s="136" t="s">
        <v>14389</v>
      </c>
      <c r="B5891" s="147">
        <v>40086</v>
      </c>
      <c r="C5891" s="138" t="s">
        <v>14465</v>
      </c>
      <c r="D5891" s="138" t="s">
        <v>14465</v>
      </c>
      <c r="E5891" s="137" t="s">
        <v>8366</v>
      </c>
      <c r="F5891" s="139"/>
      <c r="G5891" s="136">
        <v>30899473</v>
      </c>
      <c r="H5891" s="136">
        <v>3</v>
      </c>
      <c r="J5891" s="136" t="s">
        <v>8367</v>
      </c>
    </row>
    <row r="5892" spans="1:10" s="136" customFormat="1" ht="13.6" x14ac:dyDescent="0.2">
      <c r="A5892" s="136" t="s">
        <v>14389</v>
      </c>
      <c r="B5892" s="147">
        <v>40087</v>
      </c>
      <c r="C5892" s="138" t="s">
        <v>14466</v>
      </c>
      <c r="D5892" s="138" t="s">
        <v>14466</v>
      </c>
      <c r="E5892" s="137" t="s">
        <v>8366</v>
      </c>
      <c r="F5892" s="139"/>
      <c r="G5892" s="136">
        <v>12031586</v>
      </c>
      <c r="H5892" s="136">
        <v>3</v>
      </c>
      <c r="J5892" s="136" t="s">
        <v>8367</v>
      </c>
    </row>
    <row r="5893" spans="1:10" s="136" customFormat="1" ht="13.6" x14ac:dyDescent="0.2">
      <c r="A5893" s="136" t="s">
        <v>14389</v>
      </c>
      <c r="B5893" s="147">
        <v>40088</v>
      </c>
      <c r="C5893" s="138" t="s">
        <v>14467</v>
      </c>
      <c r="D5893" s="138" t="s">
        <v>14467</v>
      </c>
      <c r="E5893" s="137" t="s">
        <v>8366</v>
      </c>
      <c r="F5893" s="139"/>
      <c r="G5893" s="136">
        <v>35907398</v>
      </c>
      <c r="H5893" s="136">
        <v>3</v>
      </c>
      <c r="J5893" s="136" t="s">
        <v>8367</v>
      </c>
    </row>
    <row r="5894" spans="1:10" s="136" customFormat="1" ht="13.6" x14ac:dyDescent="0.2">
      <c r="A5894" s="136" t="s">
        <v>14389</v>
      </c>
      <c r="B5894" s="147">
        <v>40089</v>
      </c>
      <c r="C5894" s="138" t="s">
        <v>14468</v>
      </c>
      <c r="D5894" s="138" t="s">
        <v>14468</v>
      </c>
      <c r="E5894" s="137" t="s">
        <v>8366</v>
      </c>
      <c r="F5894" s="139"/>
      <c r="G5894" s="136">
        <v>25852668</v>
      </c>
      <c r="H5894" s="136">
        <v>3</v>
      </c>
      <c r="J5894" s="136" t="s">
        <v>8367</v>
      </c>
    </row>
    <row r="5895" spans="1:10" s="136" customFormat="1" ht="13.6" x14ac:dyDescent="0.2">
      <c r="A5895" s="136" t="s">
        <v>14389</v>
      </c>
      <c r="B5895" s="147">
        <v>40091</v>
      </c>
      <c r="C5895" s="138" t="s">
        <v>14469</v>
      </c>
      <c r="D5895" s="138" t="s">
        <v>14469</v>
      </c>
      <c r="E5895" s="137" t="s">
        <v>8366</v>
      </c>
      <c r="F5895" s="139"/>
      <c r="G5895" s="136">
        <v>29780377</v>
      </c>
      <c r="H5895" s="136">
        <v>3</v>
      </c>
      <c r="J5895" s="136" t="s">
        <v>8367</v>
      </c>
    </row>
    <row r="5896" spans="1:10" s="136" customFormat="1" ht="13.6" x14ac:dyDescent="0.2">
      <c r="A5896" s="136" t="s">
        <v>14389</v>
      </c>
      <c r="B5896" s="147">
        <v>40092</v>
      </c>
      <c r="C5896" s="138" t="s">
        <v>14470</v>
      </c>
      <c r="D5896" s="138" t="s">
        <v>14470</v>
      </c>
      <c r="E5896" s="137" t="s">
        <v>8366</v>
      </c>
      <c r="F5896" s="139"/>
      <c r="G5896" s="136">
        <v>50551355</v>
      </c>
      <c r="H5896" s="136">
        <v>3</v>
      </c>
      <c r="J5896" s="136" t="s">
        <v>8367</v>
      </c>
    </row>
    <row r="5897" spans="1:10" s="136" customFormat="1" ht="13.6" x14ac:dyDescent="0.2">
      <c r="A5897" s="136" t="s">
        <v>14389</v>
      </c>
      <c r="B5897" s="147">
        <v>40093</v>
      </c>
      <c r="C5897" s="138" t="s">
        <v>14471</v>
      </c>
      <c r="D5897" s="138" t="s">
        <v>14471</v>
      </c>
      <c r="E5897" s="137" t="s">
        <v>8366</v>
      </c>
      <c r="F5897" s="139"/>
      <c r="G5897" s="136">
        <v>21795677.999999996</v>
      </c>
      <c r="H5897" s="136">
        <v>3</v>
      </c>
      <c r="J5897" s="136" t="s">
        <v>8367</v>
      </c>
    </row>
    <row r="5898" spans="1:10" s="136" customFormat="1" ht="13.6" x14ac:dyDescent="0.2">
      <c r="A5898" s="136" t="s">
        <v>14389</v>
      </c>
      <c r="B5898" s="147">
        <v>40094</v>
      </c>
      <c r="C5898" s="138" t="s">
        <v>14472</v>
      </c>
      <c r="D5898" s="138" t="s">
        <v>14472</v>
      </c>
      <c r="E5898" s="137" t="s">
        <v>8366</v>
      </c>
      <c r="F5898" s="139"/>
      <c r="G5898" s="136">
        <v>22406407</v>
      </c>
      <c r="H5898" s="136">
        <v>3</v>
      </c>
      <c r="J5898" s="136" t="s">
        <v>8367</v>
      </c>
    </row>
    <row r="5899" spans="1:10" s="136" customFormat="1" ht="13.6" x14ac:dyDescent="0.2">
      <c r="A5899" s="136" t="s">
        <v>14389</v>
      </c>
      <c r="B5899" s="147">
        <v>40095</v>
      </c>
      <c r="C5899" s="138" t="s">
        <v>14473</v>
      </c>
      <c r="D5899" s="138" t="s">
        <v>14473</v>
      </c>
      <c r="E5899" s="137" t="s">
        <v>8366</v>
      </c>
      <c r="F5899" s="139"/>
      <c r="G5899" s="136">
        <v>30262774</v>
      </c>
      <c r="H5899" s="136">
        <v>3</v>
      </c>
      <c r="J5899" s="136" t="s">
        <v>8367</v>
      </c>
    </row>
    <row r="5900" spans="1:10" s="136" customFormat="1" ht="13.6" x14ac:dyDescent="0.2">
      <c r="A5900" s="136" t="s">
        <v>14389</v>
      </c>
      <c r="B5900" s="147">
        <v>40097</v>
      </c>
      <c r="C5900" s="138" t="s">
        <v>14474</v>
      </c>
      <c r="D5900" s="138" t="s">
        <v>14474</v>
      </c>
      <c r="E5900" s="137" t="s">
        <v>8366</v>
      </c>
      <c r="F5900" s="139"/>
      <c r="G5900" s="136">
        <v>12687392</v>
      </c>
      <c r="H5900" s="136">
        <v>3</v>
      </c>
      <c r="J5900" s="136" t="s">
        <v>8367</v>
      </c>
    </row>
    <row r="5901" spans="1:10" s="136" customFormat="1" ht="13.6" x14ac:dyDescent="0.2">
      <c r="A5901" s="136" t="s">
        <v>14389</v>
      </c>
      <c r="B5901" s="147">
        <v>40099</v>
      </c>
      <c r="C5901" s="138" t="s">
        <v>14475</v>
      </c>
      <c r="D5901" s="138" t="s">
        <v>14475</v>
      </c>
      <c r="E5901" s="137" t="s">
        <v>8366</v>
      </c>
      <c r="F5901" s="139"/>
      <c r="G5901" s="136">
        <v>20812832</v>
      </c>
      <c r="H5901" s="136">
        <v>3</v>
      </c>
      <c r="J5901" s="136" t="s">
        <v>8367</v>
      </c>
    </row>
    <row r="5902" spans="1:10" s="136" customFormat="1" ht="13.6" x14ac:dyDescent="0.2">
      <c r="A5902" s="136" t="s">
        <v>14389</v>
      </c>
      <c r="B5902" s="147">
        <v>40100</v>
      </c>
      <c r="C5902" s="138" t="s">
        <v>14476</v>
      </c>
      <c r="D5902" s="138" t="s">
        <v>14476</v>
      </c>
      <c r="E5902" s="137" t="s">
        <v>8366</v>
      </c>
      <c r="F5902" s="139"/>
      <c r="G5902" s="136">
        <v>38362865</v>
      </c>
      <c r="H5902" s="136">
        <v>3</v>
      </c>
      <c r="J5902" s="136" t="s">
        <v>8367</v>
      </c>
    </row>
    <row r="5903" spans="1:10" s="136" customFormat="1" ht="13.6" x14ac:dyDescent="0.2">
      <c r="A5903" s="136" t="s">
        <v>14389</v>
      </c>
      <c r="B5903" s="147">
        <v>40101</v>
      </c>
      <c r="C5903" s="138" t="s">
        <v>14477</v>
      </c>
      <c r="D5903" s="138" t="s">
        <v>14477</v>
      </c>
      <c r="E5903" s="137" t="s">
        <v>8366</v>
      </c>
      <c r="F5903" s="139"/>
      <c r="G5903" s="136">
        <v>6128951</v>
      </c>
      <c r="H5903" s="136">
        <v>3</v>
      </c>
      <c r="J5903" s="136" t="s">
        <v>8367</v>
      </c>
    </row>
    <row r="5904" spans="1:10" s="136" customFormat="1" ht="13.6" x14ac:dyDescent="0.2">
      <c r="A5904" s="136" t="s">
        <v>14389</v>
      </c>
      <c r="B5904" s="147">
        <v>40103</v>
      </c>
      <c r="C5904" s="138" t="s">
        <v>14478</v>
      </c>
      <c r="D5904" s="138" t="s">
        <v>14478</v>
      </c>
      <c r="E5904" s="137" t="s">
        <v>8366</v>
      </c>
      <c r="F5904" s="139"/>
      <c r="G5904" s="136">
        <v>17273553</v>
      </c>
      <c r="H5904" s="136">
        <v>3</v>
      </c>
      <c r="J5904" s="136" t="s">
        <v>8367</v>
      </c>
    </row>
    <row r="5905" spans="1:10" s="136" customFormat="1" ht="13.6" x14ac:dyDescent="0.2">
      <c r="A5905" s="136" t="s">
        <v>14389</v>
      </c>
      <c r="B5905" s="147">
        <v>40104</v>
      </c>
      <c r="C5905" s="138" t="s">
        <v>14479</v>
      </c>
      <c r="D5905" s="138" t="s">
        <v>14479</v>
      </c>
      <c r="E5905" s="137" t="s">
        <v>8366</v>
      </c>
      <c r="F5905" s="139"/>
      <c r="G5905" s="136">
        <v>13186693</v>
      </c>
      <c r="H5905" s="136">
        <v>3</v>
      </c>
      <c r="J5905" s="136" t="s">
        <v>8367</v>
      </c>
    </row>
    <row r="5906" spans="1:10" s="136" customFormat="1" ht="13.6" x14ac:dyDescent="0.2">
      <c r="A5906" s="136" t="s">
        <v>14389</v>
      </c>
      <c r="B5906" s="147">
        <v>40105</v>
      </c>
      <c r="C5906" s="138" t="s">
        <v>14480</v>
      </c>
      <c r="D5906" s="138" t="s">
        <v>14480</v>
      </c>
      <c r="E5906" s="137" t="s">
        <v>8366</v>
      </c>
      <c r="F5906" s="139"/>
      <c r="G5906" s="136">
        <v>13893434</v>
      </c>
      <c r="H5906" s="136">
        <v>3</v>
      </c>
      <c r="J5906" s="136" t="s">
        <v>8367</v>
      </c>
    </row>
    <row r="5907" spans="1:10" s="136" customFormat="1" ht="13.6" x14ac:dyDescent="0.2">
      <c r="A5907" s="136" t="s">
        <v>14389</v>
      </c>
      <c r="B5907" s="147">
        <v>40106</v>
      </c>
      <c r="C5907" s="138" t="s">
        <v>14481</v>
      </c>
      <c r="D5907" s="138" t="s">
        <v>14481</v>
      </c>
      <c r="E5907" s="137" t="s">
        <v>8366</v>
      </c>
      <c r="F5907" s="139"/>
      <c r="G5907" s="136">
        <v>21625820</v>
      </c>
      <c r="H5907" s="136">
        <v>3</v>
      </c>
      <c r="J5907" s="136" t="s">
        <v>8367</v>
      </c>
    </row>
    <row r="5908" spans="1:10" s="136" customFormat="1" ht="13.6" x14ac:dyDescent="0.2">
      <c r="A5908" s="136" t="s">
        <v>14389</v>
      </c>
      <c r="B5908" s="147">
        <v>40107</v>
      </c>
      <c r="C5908" s="138" t="s">
        <v>14482</v>
      </c>
      <c r="D5908" s="138" t="s">
        <v>14482</v>
      </c>
      <c r="E5908" s="137" t="s">
        <v>8366</v>
      </c>
      <c r="F5908" s="139"/>
      <c r="G5908" s="136">
        <v>20961702</v>
      </c>
      <c r="H5908" s="136">
        <v>3</v>
      </c>
      <c r="J5908" s="136" t="s">
        <v>8367</v>
      </c>
    </row>
    <row r="5909" spans="1:10" s="136" customFormat="1" ht="13.6" x14ac:dyDescent="0.2">
      <c r="A5909" s="136" t="s">
        <v>14389</v>
      </c>
      <c r="B5909" s="147">
        <v>40108</v>
      </c>
      <c r="C5909" s="138" t="s">
        <v>14483</v>
      </c>
      <c r="D5909" s="138" t="s">
        <v>14483</v>
      </c>
      <c r="E5909" s="137" t="s">
        <v>8366</v>
      </c>
      <c r="F5909" s="139"/>
      <c r="G5909" s="136">
        <v>19290404</v>
      </c>
      <c r="H5909" s="136">
        <v>3</v>
      </c>
      <c r="J5909" s="136" t="s">
        <v>8367</v>
      </c>
    </row>
    <row r="5910" spans="1:10" s="136" customFormat="1" ht="13.6" x14ac:dyDescent="0.2">
      <c r="A5910" s="136" t="s">
        <v>14389</v>
      </c>
      <c r="B5910" s="147">
        <v>40109</v>
      </c>
      <c r="C5910" s="138" t="s">
        <v>14484</v>
      </c>
      <c r="D5910" s="138" t="s">
        <v>14484</v>
      </c>
      <c r="E5910" s="137" t="s">
        <v>8366</v>
      </c>
      <c r="F5910" s="139"/>
      <c r="G5910" s="136">
        <v>26662470</v>
      </c>
      <c r="H5910" s="136">
        <v>3</v>
      </c>
      <c r="J5910" s="136" t="s">
        <v>8367</v>
      </c>
    </row>
    <row r="5911" spans="1:10" s="136" customFormat="1" ht="13.6" x14ac:dyDescent="0.2">
      <c r="A5911" s="136" t="s">
        <v>14389</v>
      </c>
      <c r="B5911" s="147">
        <v>40110</v>
      </c>
      <c r="C5911" s="138" t="s">
        <v>14485</v>
      </c>
      <c r="D5911" s="138" t="s">
        <v>14485</v>
      </c>
      <c r="E5911" s="137" t="s">
        <v>8366</v>
      </c>
      <c r="F5911" s="139"/>
      <c r="G5911" s="136">
        <v>65422922</v>
      </c>
      <c r="H5911" s="136">
        <v>3</v>
      </c>
      <c r="J5911" s="136" t="s">
        <v>8367</v>
      </c>
    </row>
    <row r="5912" spans="1:10" s="136" customFormat="1" ht="13.6" x14ac:dyDescent="0.2">
      <c r="A5912" s="136" t="s">
        <v>14389</v>
      </c>
      <c r="B5912" s="147">
        <v>40111</v>
      </c>
      <c r="C5912" s="138" t="s">
        <v>14486</v>
      </c>
      <c r="D5912" s="138" t="s">
        <v>14486</v>
      </c>
      <c r="E5912" s="137" t="s">
        <v>8366</v>
      </c>
      <c r="F5912" s="139"/>
      <c r="G5912" s="136">
        <v>32505593</v>
      </c>
      <c r="H5912" s="136">
        <v>3</v>
      </c>
      <c r="J5912" s="136" t="s">
        <v>8367</v>
      </c>
    </row>
    <row r="5913" spans="1:10" s="136" customFormat="1" ht="13.6" x14ac:dyDescent="0.2">
      <c r="A5913" s="136" t="s">
        <v>14389</v>
      </c>
      <c r="B5913" s="147">
        <v>40112</v>
      </c>
      <c r="C5913" s="138" t="s">
        <v>14487</v>
      </c>
      <c r="D5913" s="138" t="s">
        <v>14487</v>
      </c>
      <c r="E5913" s="137" t="s">
        <v>8366</v>
      </c>
      <c r="F5913" s="139"/>
      <c r="G5913" s="136">
        <v>9441640</v>
      </c>
      <c r="H5913" s="136">
        <v>2</v>
      </c>
      <c r="J5913" s="136" t="s">
        <v>8367</v>
      </c>
    </row>
    <row r="5914" spans="1:10" s="136" customFormat="1" ht="13.6" x14ac:dyDescent="0.2">
      <c r="A5914" s="136" t="s">
        <v>14389</v>
      </c>
      <c r="B5914" s="147">
        <v>40113</v>
      </c>
      <c r="C5914" s="138" t="s">
        <v>14488</v>
      </c>
      <c r="D5914" s="138" t="s">
        <v>14488</v>
      </c>
      <c r="E5914" s="137" t="s">
        <v>8366</v>
      </c>
      <c r="F5914" s="139"/>
      <c r="G5914" s="136">
        <v>28002324</v>
      </c>
      <c r="H5914" s="136">
        <v>3</v>
      </c>
      <c r="J5914" s="136" t="s">
        <v>8367</v>
      </c>
    </row>
    <row r="5915" spans="1:10" s="136" customFormat="1" ht="13.6" x14ac:dyDescent="0.2">
      <c r="A5915" s="136" t="s">
        <v>14389</v>
      </c>
      <c r="B5915" s="147">
        <v>40115</v>
      </c>
      <c r="C5915" s="138" t="s">
        <v>14489</v>
      </c>
      <c r="D5915" s="138" t="s">
        <v>14489</v>
      </c>
      <c r="E5915" s="137" t="s">
        <v>8366</v>
      </c>
      <c r="F5915" s="139"/>
      <c r="G5915" s="136">
        <v>94188280</v>
      </c>
      <c r="H5915" s="136">
        <v>3</v>
      </c>
      <c r="J5915" s="136" t="s">
        <v>8367</v>
      </c>
    </row>
    <row r="5916" spans="1:10" s="136" customFormat="1" ht="13.6" x14ac:dyDescent="0.2">
      <c r="A5916" s="136" t="s">
        <v>14389</v>
      </c>
      <c r="B5916" s="147">
        <v>40118</v>
      </c>
      <c r="C5916" s="138" t="s">
        <v>14490</v>
      </c>
      <c r="D5916" s="138" t="s">
        <v>14490</v>
      </c>
      <c r="E5916" s="137" t="s">
        <v>8366</v>
      </c>
      <c r="F5916" s="139"/>
      <c r="G5916" s="136">
        <v>15348708</v>
      </c>
      <c r="H5916" s="136">
        <v>3</v>
      </c>
      <c r="J5916" s="136" t="s">
        <v>8367</v>
      </c>
    </row>
    <row r="5917" spans="1:10" s="136" customFormat="1" ht="13.6" x14ac:dyDescent="0.2">
      <c r="A5917" s="136" t="s">
        <v>14389</v>
      </c>
      <c r="B5917" s="147">
        <v>40119</v>
      </c>
      <c r="C5917" s="138" t="s">
        <v>14491</v>
      </c>
      <c r="D5917" s="138" t="s">
        <v>14491</v>
      </c>
      <c r="E5917" s="137" t="s">
        <v>8366</v>
      </c>
      <c r="F5917" s="139"/>
      <c r="G5917" s="136">
        <v>15304007.999999998</v>
      </c>
      <c r="H5917" s="136">
        <v>3</v>
      </c>
      <c r="J5917" s="136" t="s">
        <v>8367</v>
      </c>
    </row>
    <row r="5918" spans="1:10" s="136" customFormat="1" ht="13.6" x14ac:dyDescent="0.2">
      <c r="A5918" s="136" t="s">
        <v>14389</v>
      </c>
      <c r="B5918" s="147">
        <v>40120</v>
      </c>
      <c r="C5918" s="138" t="s">
        <v>14492</v>
      </c>
      <c r="D5918" s="138" t="s">
        <v>14492</v>
      </c>
      <c r="E5918" s="137" t="s">
        <v>8366</v>
      </c>
      <c r="F5918" s="139"/>
      <c r="G5918" s="136">
        <v>17661839</v>
      </c>
      <c r="H5918" s="136">
        <v>3</v>
      </c>
      <c r="J5918" s="136" t="s">
        <v>8367</v>
      </c>
    </row>
    <row r="5919" spans="1:10" s="136" customFormat="1" ht="13.6" x14ac:dyDescent="0.2">
      <c r="A5919" s="136" t="s">
        <v>14389</v>
      </c>
      <c r="B5919" s="147">
        <v>40121</v>
      </c>
      <c r="C5919" s="138" t="s">
        <v>14493</v>
      </c>
      <c r="D5919" s="138" t="s">
        <v>14493</v>
      </c>
      <c r="E5919" s="137" t="s">
        <v>8366</v>
      </c>
      <c r="F5919" s="139"/>
      <c r="G5919" s="136">
        <v>45590191.000000007</v>
      </c>
      <c r="H5919" s="136">
        <v>3</v>
      </c>
      <c r="J5919" s="136" t="s">
        <v>8367</v>
      </c>
    </row>
    <row r="5920" spans="1:10" s="136" customFormat="1" ht="13.6" x14ac:dyDescent="0.2">
      <c r="A5920" s="136" t="s">
        <v>14389</v>
      </c>
      <c r="B5920" s="147">
        <v>40122</v>
      </c>
      <c r="C5920" s="138" t="s">
        <v>14494</v>
      </c>
      <c r="D5920" s="138" t="s">
        <v>14494</v>
      </c>
      <c r="E5920" s="137" t="s">
        <v>8366</v>
      </c>
      <c r="F5920" s="139"/>
      <c r="G5920" s="136">
        <v>28987015</v>
      </c>
      <c r="H5920" s="136">
        <v>3</v>
      </c>
      <c r="J5920" s="136" t="s">
        <v>8367</v>
      </c>
    </row>
    <row r="5921" spans="1:10" s="136" customFormat="1" ht="13.6" x14ac:dyDescent="0.2">
      <c r="A5921" s="136" t="s">
        <v>14389</v>
      </c>
      <c r="B5921" s="147">
        <v>40123</v>
      </c>
      <c r="C5921" s="138" t="s">
        <v>14495</v>
      </c>
      <c r="D5921" s="138" t="s">
        <v>14495</v>
      </c>
      <c r="E5921" s="137" t="s">
        <v>8366</v>
      </c>
      <c r="F5921" s="139"/>
      <c r="G5921" s="136">
        <v>21421211</v>
      </c>
      <c r="H5921" s="136">
        <v>3</v>
      </c>
      <c r="J5921" s="136" t="s">
        <v>8367</v>
      </c>
    </row>
    <row r="5922" spans="1:10" s="136" customFormat="1" ht="13.6" x14ac:dyDescent="0.2">
      <c r="A5922" s="136" t="s">
        <v>14389</v>
      </c>
      <c r="B5922" s="147">
        <v>40124</v>
      </c>
      <c r="C5922" s="138" t="s">
        <v>14496</v>
      </c>
      <c r="D5922" s="138" t="s">
        <v>14496</v>
      </c>
      <c r="E5922" s="137" t="s">
        <v>8366</v>
      </c>
      <c r="F5922" s="139"/>
      <c r="G5922" s="136">
        <v>20077150</v>
      </c>
      <c r="H5922" s="136">
        <v>3</v>
      </c>
      <c r="J5922" s="136" t="s">
        <v>8367</v>
      </c>
    </row>
    <row r="5923" spans="1:10" s="136" customFormat="1" ht="13.6" x14ac:dyDescent="0.2">
      <c r="A5923" s="136" t="s">
        <v>14389</v>
      </c>
      <c r="B5923" s="147">
        <v>40125</v>
      </c>
      <c r="C5923" s="138" t="s">
        <v>14497</v>
      </c>
      <c r="D5923" s="138" t="s">
        <v>14497</v>
      </c>
      <c r="E5923" s="137" t="s">
        <v>8366</v>
      </c>
      <c r="F5923" s="139"/>
      <c r="G5923" s="136">
        <v>7466898</v>
      </c>
      <c r="H5923" s="136">
        <v>3</v>
      </c>
      <c r="J5923" s="136" t="s">
        <v>8367</v>
      </c>
    </row>
    <row r="5924" spans="1:10" s="136" customFormat="1" ht="13.6" x14ac:dyDescent="0.2">
      <c r="A5924" s="136" t="s">
        <v>14389</v>
      </c>
      <c r="B5924" s="147">
        <v>40126</v>
      </c>
      <c r="C5924" s="138" t="s">
        <v>14498</v>
      </c>
      <c r="D5924" s="138" t="s">
        <v>14498</v>
      </c>
      <c r="E5924" s="137" t="s">
        <v>8366</v>
      </c>
      <c r="F5924" s="139"/>
      <c r="G5924" s="136">
        <v>18593325</v>
      </c>
      <c r="H5924" s="136">
        <v>3</v>
      </c>
      <c r="J5924" s="136" t="s">
        <v>8367</v>
      </c>
    </row>
    <row r="5925" spans="1:10" s="136" customFormat="1" ht="13.6" x14ac:dyDescent="0.2">
      <c r="A5925" s="136" t="s">
        <v>14389</v>
      </c>
      <c r="B5925" s="147">
        <v>40127</v>
      </c>
      <c r="C5925" s="138" t="s">
        <v>14499</v>
      </c>
      <c r="D5925" s="138" t="s">
        <v>14499</v>
      </c>
      <c r="E5925" s="137" t="s">
        <v>8366</v>
      </c>
      <c r="F5925" s="139"/>
      <c r="G5925" s="136">
        <v>15677061.000000002</v>
      </c>
      <c r="H5925" s="136">
        <v>3</v>
      </c>
      <c r="J5925" s="136" t="s">
        <v>8367</v>
      </c>
    </row>
    <row r="5926" spans="1:10" s="136" customFormat="1" ht="13.6" x14ac:dyDescent="0.2">
      <c r="A5926" s="136" t="s">
        <v>14389</v>
      </c>
      <c r="B5926" s="147">
        <v>40128</v>
      </c>
      <c r="C5926" s="138" t="s">
        <v>14500</v>
      </c>
      <c r="D5926" s="138" t="s">
        <v>14500</v>
      </c>
      <c r="E5926" s="137" t="s">
        <v>8366</v>
      </c>
      <c r="F5926" s="139"/>
      <c r="G5926" s="136">
        <v>19221672</v>
      </c>
      <c r="H5926" s="136">
        <v>3</v>
      </c>
      <c r="J5926" s="136" t="s">
        <v>8367</v>
      </c>
    </row>
    <row r="5927" spans="1:10" s="136" customFormat="1" ht="13.6" x14ac:dyDescent="0.2">
      <c r="A5927" s="136" t="s">
        <v>14389</v>
      </c>
      <c r="B5927" s="147">
        <v>40129</v>
      </c>
      <c r="C5927" s="138" t="s">
        <v>14501</v>
      </c>
      <c r="D5927" s="138" t="s">
        <v>14501</v>
      </c>
      <c r="E5927" s="137" t="s">
        <v>8366</v>
      </c>
      <c r="F5927" s="139"/>
      <c r="G5927" s="136">
        <v>35952481</v>
      </c>
      <c r="H5927" s="136">
        <v>3</v>
      </c>
      <c r="J5927" s="136" t="s">
        <v>8367</v>
      </c>
    </row>
    <row r="5928" spans="1:10" s="136" customFormat="1" ht="13.6" x14ac:dyDescent="0.2">
      <c r="A5928" s="136" t="s">
        <v>14389</v>
      </c>
      <c r="B5928" s="147">
        <v>40130</v>
      </c>
      <c r="C5928" s="138" t="s">
        <v>14502</v>
      </c>
      <c r="D5928" s="138" t="s">
        <v>14502</v>
      </c>
      <c r="E5928" s="137" t="s">
        <v>8366</v>
      </c>
      <c r="F5928" s="139"/>
      <c r="G5928" s="136">
        <v>27854067</v>
      </c>
      <c r="H5928" s="136">
        <v>3</v>
      </c>
      <c r="J5928" s="136" t="s">
        <v>8367</v>
      </c>
    </row>
    <row r="5929" spans="1:10" s="136" customFormat="1" ht="13.6" x14ac:dyDescent="0.2">
      <c r="A5929" s="136" t="s">
        <v>14389</v>
      </c>
      <c r="B5929" s="147">
        <v>40131</v>
      </c>
      <c r="C5929" s="138" t="s">
        <v>14503</v>
      </c>
      <c r="D5929" s="138" t="s">
        <v>14503</v>
      </c>
      <c r="E5929" s="137" t="s">
        <v>8366</v>
      </c>
      <c r="F5929" s="139"/>
      <c r="G5929" s="136">
        <v>25542384</v>
      </c>
      <c r="H5929" s="136">
        <v>3</v>
      </c>
      <c r="J5929" s="136" t="s">
        <v>8367</v>
      </c>
    </row>
    <row r="5930" spans="1:10" s="136" customFormat="1" ht="13.6" x14ac:dyDescent="0.2">
      <c r="A5930" s="136" t="s">
        <v>14389</v>
      </c>
      <c r="B5930" s="147">
        <v>40132</v>
      </c>
      <c r="C5930" s="138" t="s">
        <v>14504</v>
      </c>
      <c r="D5930" s="138" t="s">
        <v>14504</v>
      </c>
      <c r="E5930" s="137" t="s">
        <v>8366</v>
      </c>
      <c r="F5930" s="139"/>
      <c r="G5930" s="136">
        <v>32501995</v>
      </c>
      <c r="H5930" s="136">
        <v>3</v>
      </c>
      <c r="J5930" s="136" t="s">
        <v>8367</v>
      </c>
    </row>
    <row r="5931" spans="1:10" s="136" customFormat="1" ht="13.6" x14ac:dyDescent="0.2">
      <c r="A5931" s="136" t="s">
        <v>14389</v>
      </c>
      <c r="B5931" s="147">
        <v>40134</v>
      </c>
      <c r="C5931" s="138" t="s">
        <v>14505</v>
      </c>
      <c r="D5931" s="138" t="s">
        <v>14505</v>
      </c>
      <c r="E5931" s="137" t="s">
        <v>8366</v>
      </c>
      <c r="F5931" s="139"/>
      <c r="G5931" s="136">
        <v>42735547</v>
      </c>
      <c r="H5931" s="136">
        <v>3</v>
      </c>
      <c r="J5931" s="136" t="s">
        <v>8367</v>
      </c>
    </row>
    <row r="5932" spans="1:10" s="136" customFormat="1" ht="13.6" x14ac:dyDescent="0.2">
      <c r="A5932" s="136" t="s">
        <v>14389</v>
      </c>
      <c r="B5932" s="147">
        <v>40135</v>
      </c>
      <c r="C5932" s="138" t="s">
        <v>14506</v>
      </c>
      <c r="D5932" s="138" t="s">
        <v>14506</v>
      </c>
      <c r="E5932" s="137" t="s">
        <v>8366</v>
      </c>
      <c r="F5932" s="139"/>
      <c r="G5932" s="136">
        <v>87214545.999999985</v>
      </c>
      <c r="H5932" s="136">
        <v>3</v>
      </c>
      <c r="J5932" s="136" t="s">
        <v>8367</v>
      </c>
    </row>
    <row r="5933" spans="1:10" s="136" customFormat="1" ht="13.6" x14ac:dyDescent="0.2">
      <c r="A5933" s="136" t="s">
        <v>14389</v>
      </c>
      <c r="B5933" s="147">
        <v>40136</v>
      </c>
      <c r="C5933" s="138" t="s">
        <v>14507</v>
      </c>
      <c r="D5933" s="138" t="s">
        <v>14507</v>
      </c>
      <c r="E5933" s="137" t="s">
        <v>8366</v>
      </c>
      <c r="F5933" s="139"/>
      <c r="G5933" s="136">
        <v>19368147</v>
      </c>
      <c r="H5933" s="136">
        <v>3</v>
      </c>
      <c r="J5933" s="136" t="s">
        <v>8367</v>
      </c>
    </row>
    <row r="5934" spans="1:10" s="136" customFormat="1" ht="13.6" x14ac:dyDescent="0.2">
      <c r="A5934" s="136" t="s">
        <v>14389</v>
      </c>
      <c r="B5934" s="147">
        <v>40138</v>
      </c>
      <c r="C5934" s="138" t="s">
        <v>14508</v>
      </c>
      <c r="D5934" s="138" t="s">
        <v>14508</v>
      </c>
      <c r="E5934" s="137" t="s">
        <v>8366</v>
      </c>
      <c r="F5934" s="139"/>
      <c r="G5934" s="136">
        <v>83151010</v>
      </c>
      <c r="H5934" s="136">
        <v>3</v>
      </c>
      <c r="J5934" s="136" t="s">
        <v>8367</v>
      </c>
    </row>
    <row r="5935" spans="1:10" s="136" customFormat="1" ht="13.6" x14ac:dyDescent="0.2">
      <c r="A5935" s="136" t="s">
        <v>14389</v>
      </c>
      <c r="B5935" s="147">
        <v>40139</v>
      </c>
      <c r="C5935" s="138" t="s">
        <v>14509</v>
      </c>
      <c r="D5935" s="138" t="s">
        <v>14509</v>
      </c>
      <c r="E5935" s="137" t="s">
        <v>8366</v>
      </c>
      <c r="F5935" s="139"/>
      <c r="G5935" s="136">
        <v>30465400</v>
      </c>
      <c r="H5935" s="136">
        <v>3</v>
      </c>
      <c r="J5935" s="136" t="s">
        <v>8367</v>
      </c>
    </row>
    <row r="5936" spans="1:10" s="136" customFormat="1" ht="13.6" x14ac:dyDescent="0.2">
      <c r="A5936" s="136" t="s">
        <v>14389</v>
      </c>
      <c r="B5936" s="147">
        <v>40140</v>
      </c>
      <c r="C5936" s="138" t="s">
        <v>14510</v>
      </c>
      <c r="D5936" s="138" t="s">
        <v>14510</v>
      </c>
      <c r="E5936" s="137" t="s">
        <v>8366</v>
      </c>
      <c r="F5936" s="139"/>
      <c r="G5936" s="136">
        <v>20835700</v>
      </c>
      <c r="H5936" s="136">
        <v>3</v>
      </c>
      <c r="J5936" s="136" t="s">
        <v>8367</v>
      </c>
    </row>
    <row r="5937" spans="1:10" s="136" customFormat="1" ht="13.6" x14ac:dyDescent="0.2">
      <c r="A5937" s="136" t="s">
        <v>14389</v>
      </c>
      <c r="B5937" s="147">
        <v>40141</v>
      </c>
      <c r="C5937" s="138" t="s">
        <v>14511</v>
      </c>
      <c r="D5937" s="138" t="s">
        <v>14511</v>
      </c>
      <c r="E5937" s="137" t="s">
        <v>8366</v>
      </c>
      <c r="F5937" s="139"/>
      <c r="G5937" s="136">
        <v>32789481</v>
      </c>
      <c r="H5937" s="136">
        <v>3</v>
      </c>
      <c r="J5937" s="136" t="s">
        <v>8367</v>
      </c>
    </row>
    <row r="5938" spans="1:10" s="136" customFormat="1" ht="13.6" x14ac:dyDescent="0.2">
      <c r="A5938" s="136" t="s">
        <v>14389</v>
      </c>
      <c r="B5938" s="147">
        <v>40142</v>
      </c>
      <c r="C5938" s="138" t="s">
        <v>14512</v>
      </c>
      <c r="D5938" s="138" t="s">
        <v>14512</v>
      </c>
      <c r="E5938" s="137" t="s">
        <v>8366</v>
      </c>
      <c r="F5938" s="139"/>
      <c r="G5938" s="136">
        <v>14843297</v>
      </c>
      <c r="H5938" s="136">
        <v>3</v>
      </c>
      <c r="J5938" s="136" t="s">
        <v>8367</v>
      </c>
    </row>
    <row r="5939" spans="1:10" s="136" customFormat="1" ht="13.6" x14ac:dyDescent="0.2">
      <c r="A5939" s="136" t="s">
        <v>14389</v>
      </c>
      <c r="B5939" s="147">
        <v>40143</v>
      </c>
      <c r="C5939" s="138" t="s">
        <v>14513</v>
      </c>
      <c r="D5939" s="138" t="s">
        <v>14513</v>
      </c>
      <c r="E5939" s="137" t="s">
        <v>8366</v>
      </c>
      <c r="F5939" s="139"/>
      <c r="G5939" s="136">
        <v>24605903</v>
      </c>
      <c r="H5939" s="136">
        <v>3</v>
      </c>
      <c r="J5939" s="136" t="s">
        <v>8367</v>
      </c>
    </row>
    <row r="5940" spans="1:10" s="136" customFormat="1" ht="13.6" x14ac:dyDescent="0.2">
      <c r="A5940" s="136" t="s">
        <v>14389</v>
      </c>
      <c r="B5940" s="147">
        <v>40144</v>
      </c>
      <c r="C5940" s="138" t="s">
        <v>14514</v>
      </c>
      <c r="D5940" s="138" t="s">
        <v>14514</v>
      </c>
      <c r="E5940" s="137" t="s">
        <v>8366</v>
      </c>
      <c r="F5940" s="139"/>
      <c r="G5940" s="136">
        <v>18878299</v>
      </c>
      <c r="H5940" s="136">
        <v>3</v>
      </c>
      <c r="J5940" s="136" t="s">
        <v>8367</v>
      </c>
    </row>
    <row r="5941" spans="1:10" s="136" customFormat="1" ht="13.6" x14ac:dyDescent="0.2">
      <c r="A5941" s="136" t="s">
        <v>14389</v>
      </c>
      <c r="B5941" s="147">
        <v>40145</v>
      </c>
      <c r="C5941" s="138" t="s">
        <v>14515</v>
      </c>
      <c r="D5941" s="138" t="s">
        <v>14515</v>
      </c>
      <c r="E5941" s="137" t="s">
        <v>8366</v>
      </c>
      <c r="F5941" s="139"/>
      <c r="G5941" s="136">
        <v>62267482</v>
      </c>
      <c r="H5941" s="136">
        <v>3</v>
      </c>
      <c r="J5941" s="136" t="s">
        <v>8367</v>
      </c>
    </row>
    <row r="5942" spans="1:10" s="136" customFormat="1" ht="13.6" x14ac:dyDescent="0.2">
      <c r="A5942" s="136" t="s">
        <v>14389</v>
      </c>
      <c r="B5942" s="147">
        <v>40146</v>
      </c>
      <c r="C5942" s="138" t="s">
        <v>14516</v>
      </c>
      <c r="D5942" s="138" t="s">
        <v>14516</v>
      </c>
      <c r="E5942" s="137" t="s">
        <v>8366</v>
      </c>
      <c r="F5942" s="139"/>
      <c r="G5942" s="136">
        <v>68945272</v>
      </c>
      <c r="H5942" s="136">
        <v>3</v>
      </c>
      <c r="J5942" s="136" t="s">
        <v>8367</v>
      </c>
    </row>
    <row r="5943" spans="1:10" s="136" customFormat="1" ht="13.6" x14ac:dyDescent="0.2">
      <c r="A5943" s="136" t="s">
        <v>14389</v>
      </c>
      <c r="B5943" s="147">
        <v>40148</v>
      </c>
      <c r="C5943" s="138" t="s">
        <v>14517</v>
      </c>
      <c r="D5943" s="138" t="s">
        <v>14517</v>
      </c>
      <c r="E5943" s="137" t="s">
        <v>8366</v>
      </c>
      <c r="F5943" s="139"/>
      <c r="G5943" s="136">
        <v>33811492</v>
      </c>
      <c r="H5943" s="136">
        <v>3</v>
      </c>
      <c r="J5943" s="136" t="s">
        <v>8367</v>
      </c>
    </row>
    <row r="5944" spans="1:10" s="136" customFormat="1" ht="13.6" x14ac:dyDescent="0.2">
      <c r="A5944" s="136" t="s">
        <v>14389</v>
      </c>
      <c r="B5944" s="147">
        <v>40149</v>
      </c>
      <c r="C5944" s="138" t="s">
        <v>14518</v>
      </c>
      <c r="D5944" s="138" t="s">
        <v>14518</v>
      </c>
      <c r="E5944" s="137" t="s">
        <v>8366</v>
      </c>
      <c r="F5944" s="139"/>
      <c r="G5944" s="136">
        <v>66509297</v>
      </c>
      <c r="H5944" s="136">
        <v>3</v>
      </c>
      <c r="J5944" s="136" t="s">
        <v>8367</v>
      </c>
    </row>
    <row r="5945" spans="1:10" s="136" customFormat="1" ht="13.6" x14ac:dyDescent="0.2">
      <c r="A5945" s="136" t="s">
        <v>14389</v>
      </c>
      <c r="B5945" s="147">
        <v>40150</v>
      </c>
      <c r="C5945" s="138" t="s">
        <v>14519</v>
      </c>
      <c r="D5945" s="138" t="s">
        <v>14519</v>
      </c>
      <c r="E5945" s="137" t="s">
        <v>8366</v>
      </c>
      <c r="F5945" s="139"/>
      <c r="G5945" s="136">
        <v>20923447</v>
      </c>
      <c r="H5945" s="136">
        <v>3</v>
      </c>
      <c r="J5945" s="136" t="s">
        <v>8367</v>
      </c>
    </row>
    <row r="5946" spans="1:10" s="136" customFormat="1" ht="13.6" x14ac:dyDescent="0.2">
      <c r="A5946" s="136" t="s">
        <v>14389</v>
      </c>
      <c r="B5946" s="147">
        <v>40151</v>
      </c>
      <c r="C5946" s="138" t="s">
        <v>14520</v>
      </c>
      <c r="D5946" s="138" t="s">
        <v>14520</v>
      </c>
      <c r="E5946" s="137" t="s">
        <v>8366</v>
      </c>
      <c r="F5946" s="139"/>
      <c r="G5946" s="136">
        <v>8397089</v>
      </c>
      <c r="H5946" s="136">
        <v>3</v>
      </c>
      <c r="J5946" s="136" t="s">
        <v>8367</v>
      </c>
    </row>
    <row r="5947" spans="1:10" s="136" customFormat="1" ht="13.6" x14ac:dyDescent="0.2">
      <c r="A5947" s="136" t="s">
        <v>14389</v>
      </c>
      <c r="B5947" s="147">
        <v>40152</v>
      </c>
      <c r="C5947" s="138" t="s">
        <v>14521</v>
      </c>
      <c r="D5947" s="138" t="s">
        <v>14521</v>
      </c>
      <c r="E5947" s="137" t="s">
        <v>8366</v>
      </c>
      <c r="F5947" s="139"/>
      <c r="G5947" s="136">
        <v>43714408.999999993</v>
      </c>
      <c r="H5947" s="136">
        <v>3</v>
      </c>
      <c r="J5947" s="136" t="s">
        <v>8367</v>
      </c>
    </row>
    <row r="5948" spans="1:10" s="136" customFormat="1" ht="13.6" x14ac:dyDescent="0.2">
      <c r="A5948" s="136" t="s">
        <v>14389</v>
      </c>
      <c r="B5948" s="147">
        <v>40154</v>
      </c>
      <c r="C5948" s="138" t="s">
        <v>14522</v>
      </c>
      <c r="D5948" s="138" t="s">
        <v>14522</v>
      </c>
      <c r="E5948" s="137" t="s">
        <v>8366</v>
      </c>
      <c r="F5948" s="139"/>
      <c r="G5948" s="136">
        <v>8258863</v>
      </c>
      <c r="H5948" s="136">
        <v>3</v>
      </c>
      <c r="J5948" s="136" t="s">
        <v>8367</v>
      </c>
    </row>
    <row r="5949" spans="1:10" s="136" customFormat="1" ht="13.6" x14ac:dyDescent="0.2">
      <c r="A5949" s="136" t="s">
        <v>14389</v>
      </c>
      <c r="B5949" s="147">
        <v>40155</v>
      </c>
      <c r="C5949" s="138" t="s">
        <v>14523</v>
      </c>
      <c r="D5949" s="138" t="s">
        <v>14523</v>
      </c>
      <c r="E5949" s="137" t="s">
        <v>8366</v>
      </c>
      <c r="F5949" s="139"/>
      <c r="G5949" s="136">
        <v>36695902</v>
      </c>
      <c r="H5949" s="136">
        <v>3</v>
      </c>
      <c r="J5949" s="136" t="s">
        <v>8367</v>
      </c>
    </row>
    <row r="5950" spans="1:10" s="136" customFormat="1" ht="13.6" x14ac:dyDescent="0.2">
      <c r="A5950" s="136" t="s">
        <v>14389</v>
      </c>
      <c r="B5950" s="147">
        <v>40156</v>
      </c>
      <c r="C5950" s="138" t="s">
        <v>14524</v>
      </c>
      <c r="D5950" s="138" t="s">
        <v>14524</v>
      </c>
      <c r="E5950" s="137" t="s">
        <v>8366</v>
      </c>
      <c r="F5950" s="139"/>
      <c r="G5950" s="136">
        <v>31582800.000000004</v>
      </c>
      <c r="H5950" s="136">
        <v>3</v>
      </c>
      <c r="J5950" s="136" t="s">
        <v>8367</v>
      </c>
    </row>
    <row r="5951" spans="1:10" s="136" customFormat="1" ht="13.6" x14ac:dyDescent="0.2">
      <c r="A5951" s="136" t="s">
        <v>14389</v>
      </c>
      <c r="B5951" s="147">
        <v>40157</v>
      </c>
      <c r="C5951" s="138" t="s">
        <v>14525</v>
      </c>
      <c r="D5951" s="138" t="s">
        <v>14525</v>
      </c>
      <c r="E5951" s="137" t="s">
        <v>8366</v>
      </c>
      <c r="F5951" s="139"/>
      <c r="G5951" s="136">
        <v>12450500</v>
      </c>
      <c r="H5951" s="136">
        <v>3</v>
      </c>
      <c r="J5951" s="136" t="s">
        <v>8367</v>
      </c>
    </row>
    <row r="5952" spans="1:10" s="136" customFormat="1" ht="13.6" x14ac:dyDescent="0.2">
      <c r="A5952" s="136" t="s">
        <v>14389</v>
      </c>
      <c r="B5952" s="147">
        <v>40158</v>
      </c>
      <c r="C5952" s="138" t="s">
        <v>14526</v>
      </c>
      <c r="D5952" s="138" t="s">
        <v>14526</v>
      </c>
      <c r="E5952" s="137" t="s">
        <v>8366</v>
      </c>
      <c r="F5952" s="139"/>
      <c r="G5952" s="136">
        <v>10118726</v>
      </c>
      <c r="H5952" s="136">
        <v>3</v>
      </c>
      <c r="J5952" s="136" t="s">
        <v>8367</v>
      </c>
    </row>
    <row r="5953" spans="1:10" s="136" customFormat="1" ht="13.6" x14ac:dyDescent="0.2">
      <c r="A5953" s="136" t="s">
        <v>14389</v>
      </c>
      <c r="B5953" s="147">
        <v>40159</v>
      </c>
      <c r="C5953" s="138" t="s">
        <v>14527</v>
      </c>
      <c r="D5953" s="138" t="s">
        <v>14527</v>
      </c>
      <c r="E5953" s="137" t="s">
        <v>8366</v>
      </c>
      <c r="F5953" s="139"/>
      <c r="G5953" s="136">
        <v>29715187</v>
      </c>
      <c r="H5953" s="136">
        <v>3</v>
      </c>
      <c r="J5953" s="136" t="s">
        <v>8367</v>
      </c>
    </row>
    <row r="5954" spans="1:10" s="136" customFormat="1" ht="13.6" x14ac:dyDescent="0.2">
      <c r="A5954" s="136" t="s">
        <v>14389</v>
      </c>
      <c r="B5954" s="147">
        <v>40160</v>
      </c>
      <c r="C5954" s="138" t="s">
        <v>14528</v>
      </c>
      <c r="D5954" s="138" t="s">
        <v>14528</v>
      </c>
      <c r="E5954" s="137" t="s">
        <v>8366</v>
      </c>
      <c r="F5954" s="139"/>
      <c r="G5954" s="136">
        <v>19522975</v>
      </c>
      <c r="H5954" s="136">
        <v>3</v>
      </c>
      <c r="J5954" s="136" t="s">
        <v>8367</v>
      </c>
    </row>
    <row r="5955" spans="1:10" s="136" customFormat="1" ht="13.6" x14ac:dyDescent="0.2">
      <c r="A5955" s="136" t="s">
        <v>14389</v>
      </c>
      <c r="B5955" s="147">
        <v>40161</v>
      </c>
      <c r="C5955" s="138" t="s">
        <v>14529</v>
      </c>
      <c r="D5955" s="138" t="s">
        <v>14529</v>
      </c>
      <c r="E5955" s="137" t="s">
        <v>8366</v>
      </c>
      <c r="F5955" s="139"/>
      <c r="G5955" s="136">
        <v>25856143</v>
      </c>
      <c r="H5955" s="136">
        <v>3</v>
      </c>
      <c r="J5955" s="136" t="s">
        <v>8367</v>
      </c>
    </row>
    <row r="5956" spans="1:10" s="136" customFormat="1" ht="13.6" x14ac:dyDescent="0.2">
      <c r="A5956" s="136" t="s">
        <v>14389</v>
      </c>
      <c r="B5956" s="147">
        <v>40162</v>
      </c>
      <c r="C5956" s="138" t="s">
        <v>14530</v>
      </c>
      <c r="D5956" s="138" t="s">
        <v>14530</v>
      </c>
      <c r="E5956" s="137" t="s">
        <v>8366</v>
      </c>
      <c r="F5956" s="139"/>
      <c r="G5956" s="136">
        <v>46332730</v>
      </c>
      <c r="H5956" s="136">
        <v>3</v>
      </c>
      <c r="J5956" s="136" t="s">
        <v>8367</v>
      </c>
    </row>
    <row r="5957" spans="1:10" s="136" customFormat="1" ht="13.6" x14ac:dyDescent="0.2">
      <c r="A5957" s="136" t="s">
        <v>14389</v>
      </c>
      <c r="B5957" s="147">
        <v>40163</v>
      </c>
      <c r="C5957" s="138" t="s">
        <v>14531</v>
      </c>
      <c r="D5957" s="138" t="s">
        <v>14531</v>
      </c>
      <c r="E5957" s="137" t="s">
        <v>8366</v>
      </c>
      <c r="F5957" s="139"/>
      <c r="G5957" s="136">
        <v>17608266</v>
      </c>
      <c r="H5957" s="136">
        <v>3</v>
      </c>
      <c r="J5957" s="136" t="s">
        <v>8367</v>
      </c>
    </row>
    <row r="5958" spans="1:10" s="136" customFormat="1" ht="13.6" x14ac:dyDescent="0.2">
      <c r="A5958" s="136" t="s">
        <v>14389</v>
      </c>
      <c r="B5958" s="147">
        <v>40164</v>
      </c>
      <c r="C5958" s="138" t="s">
        <v>14532</v>
      </c>
      <c r="D5958" s="138" t="s">
        <v>14532</v>
      </c>
      <c r="E5958" s="137" t="s">
        <v>8366</v>
      </c>
      <c r="F5958" s="139"/>
      <c r="G5958" s="136">
        <v>24523056</v>
      </c>
      <c r="H5958" s="136">
        <v>3</v>
      </c>
      <c r="J5958" s="136" t="s">
        <v>8367</v>
      </c>
    </row>
    <row r="5959" spans="1:10" s="136" customFormat="1" ht="13.6" x14ac:dyDescent="0.2">
      <c r="A5959" s="136" t="s">
        <v>14389</v>
      </c>
      <c r="B5959" s="147">
        <v>40165</v>
      </c>
      <c r="C5959" s="138" t="s">
        <v>14533</v>
      </c>
      <c r="D5959" s="138" t="s">
        <v>14533</v>
      </c>
      <c r="E5959" s="137" t="s">
        <v>8366</v>
      </c>
      <c r="F5959" s="139"/>
      <c r="G5959" s="136">
        <v>13972715</v>
      </c>
      <c r="H5959" s="136">
        <v>3</v>
      </c>
      <c r="J5959" s="136" t="s">
        <v>8367</v>
      </c>
    </row>
    <row r="5960" spans="1:10" s="136" customFormat="1" ht="13.6" x14ac:dyDescent="0.2">
      <c r="A5960" s="136" t="s">
        <v>14389</v>
      </c>
      <c r="B5960" s="147">
        <v>40166</v>
      </c>
      <c r="C5960" s="138" t="s">
        <v>14534</v>
      </c>
      <c r="D5960" s="138" t="s">
        <v>14534</v>
      </c>
      <c r="E5960" s="137" t="s">
        <v>8366</v>
      </c>
      <c r="F5960" s="139"/>
      <c r="G5960" s="136">
        <v>8473615</v>
      </c>
      <c r="H5960" s="136">
        <v>3</v>
      </c>
      <c r="J5960" s="136" t="s">
        <v>8367</v>
      </c>
    </row>
    <row r="5961" spans="1:10" s="136" customFormat="1" ht="13.6" x14ac:dyDescent="0.2">
      <c r="A5961" s="136" t="s">
        <v>14389</v>
      </c>
      <c r="B5961" s="147">
        <v>40168</v>
      </c>
      <c r="C5961" s="138" t="s">
        <v>14535</v>
      </c>
      <c r="D5961" s="138" t="s">
        <v>14535</v>
      </c>
      <c r="E5961" s="137" t="s">
        <v>8366</v>
      </c>
      <c r="F5961" s="139"/>
      <c r="G5961" s="136">
        <v>11648895</v>
      </c>
      <c r="H5961" s="136">
        <v>3</v>
      </c>
      <c r="J5961" s="136" t="s">
        <v>8367</v>
      </c>
    </row>
    <row r="5962" spans="1:10" s="136" customFormat="1" ht="13.6" x14ac:dyDescent="0.2">
      <c r="A5962" s="136" t="s">
        <v>14389</v>
      </c>
      <c r="B5962" s="147">
        <v>40170</v>
      </c>
      <c r="C5962" s="138" t="s">
        <v>14536</v>
      </c>
      <c r="D5962" s="138" t="s">
        <v>14536</v>
      </c>
      <c r="E5962" s="137" t="s">
        <v>8366</v>
      </c>
      <c r="F5962" s="139"/>
      <c r="G5962" s="136">
        <v>149494985</v>
      </c>
      <c r="H5962" s="136">
        <v>3</v>
      </c>
      <c r="J5962" s="136" t="s">
        <v>8367</v>
      </c>
    </row>
    <row r="5963" spans="1:10" s="136" customFormat="1" ht="13.6" x14ac:dyDescent="0.2">
      <c r="A5963" s="136" t="s">
        <v>14389</v>
      </c>
      <c r="B5963" s="147">
        <v>40171</v>
      </c>
      <c r="C5963" s="138" t="s">
        <v>14537</v>
      </c>
      <c r="D5963" s="138" t="s">
        <v>14537</v>
      </c>
      <c r="E5963" s="137" t="s">
        <v>8366</v>
      </c>
      <c r="F5963" s="139"/>
      <c r="G5963" s="136">
        <v>21631447</v>
      </c>
      <c r="H5963" s="136">
        <v>3</v>
      </c>
      <c r="J5963" s="136" t="s">
        <v>8367</v>
      </c>
    </row>
    <row r="5964" spans="1:10" s="136" customFormat="1" ht="13.6" x14ac:dyDescent="0.2">
      <c r="A5964" s="136" t="s">
        <v>14389</v>
      </c>
      <c r="B5964" s="147">
        <v>40172</v>
      </c>
      <c r="C5964" s="138" t="s">
        <v>14538</v>
      </c>
      <c r="D5964" s="138" t="s">
        <v>14538</v>
      </c>
      <c r="E5964" s="137" t="s">
        <v>8366</v>
      </c>
      <c r="F5964" s="139"/>
      <c r="G5964" s="136">
        <v>27038365</v>
      </c>
      <c r="H5964" s="136">
        <v>3</v>
      </c>
      <c r="J5964" s="136" t="s">
        <v>8367</v>
      </c>
    </row>
    <row r="5965" spans="1:10" s="136" customFormat="1" ht="13.6" x14ac:dyDescent="0.2">
      <c r="A5965" s="136" t="s">
        <v>14389</v>
      </c>
      <c r="B5965" s="147">
        <v>40173</v>
      </c>
      <c r="C5965" s="138" t="s">
        <v>14539</v>
      </c>
      <c r="D5965" s="138" t="s">
        <v>14539</v>
      </c>
      <c r="E5965" s="137" t="s">
        <v>8366</v>
      </c>
      <c r="F5965" s="139"/>
      <c r="G5965" s="136">
        <v>9964069</v>
      </c>
      <c r="H5965" s="136">
        <v>3</v>
      </c>
      <c r="J5965" s="136" t="s">
        <v>8367</v>
      </c>
    </row>
    <row r="5966" spans="1:10" s="136" customFormat="1" ht="13.6" x14ac:dyDescent="0.2">
      <c r="A5966" s="136" t="s">
        <v>14389</v>
      </c>
      <c r="B5966" s="147">
        <v>40174</v>
      </c>
      <c r="C5966" s="138" t="s">
        <v>14540</v>
      </c>
      <c r="D5966" s="138" t="s">
        <v>14540</v>
      </c>
      <c r="E5966" s="137" t="s">
        <v>8366</v>
      </c>
      <c r="F5966" s="139"/>
      <c r="G5966" s="136">
        <v>44476881</v>
      </c>
      <c r="H5966" s="136">
        <v>3</v>
      </c>
      <c r="J5966" s="136" t="s">
        <v>8367</v>
      </c>
    </row>
    <row r="5967" spans="1:10" s="136" customFormat="1" ht="13.6" x14ac:dyDescent="0.2">
      <c r="A5967" s="136" t="s">
        <v>14389</v>
      </c>
      <c r="B5967" s="147">
        <v>40176</v>
      </c>
      <c r="C5967" s="138" t="s">
        <v>14541</v>
      </c>
      <c r="D5967" s="138" t="s">
        <v>14541</v>
      </c>
      <c r="E5967" s="137" t="s">
        <v>8366</v>
      </c>
      <c r="F5967" s="139"/>
      <c r="G5967" s="136">
        <v>47461255</v>
      </c>
      <c r="H5967" s="136">
        <v>3</v>
      </c>
      <c r="J5967" s="136" t="s">
        <v>8367</v>
      </c>
    </row>
    <row r="5968" spans="1:10" s="136" customFormat="1" ht="13.6" x14ac:dyDescent="0.2">
      <c r="A5968" s="136" t="s">
        <v>14389</v>
      </c>
      <c r="B5968" s="147">
        <v>40177</v>
      </c>
      <c r="C5968" s="138" t="s">
        <v>14542</v>
      </c>
      <c r="D5968" s="138" t="s">
        <v>14542</v>
      </c>
      <c r="E5968" s="137" t="s">
        <v>8366</v>
      </c>
      <c r="F5968" s="139"/>
      <c r="G5968" s="136">
        <v>14764568.999999998</v>
      </c>
      <c r="H5968" s="136">
        <v>3</v>
      </c>
      <c r="J5968" s="136" t="s">
        <v>8367</v>
      </c>
    </row>
    <row r="5969" spans="1:10" s="136" customFormat="1" ht="13.6" x14ac:dyDescent="0.2">
      <c r="A5969" s="136" t="s">
        <v>14389</v>
      </c>
      <c r="B5969" s="147">
        <v>40178</v>
      </c>
      <c r="C5969" s="138" t="s">
        <v>14543</v>
      </c>
      <c r="D5969" s="138" t="s">
        <v>14543</v>
      </c>
      <c r="E5969" s="137" t="s">
        <v>8366</v>
      </c>
      <c r="F5969" s="139"/>
      <c r="G5969" s="136">
        <v>15161190</v>
      </c>
      <c r="H5969" s="136">
        <v>3</v>
      </c>
      <c r="J5969" s="136" t="s">
        <v>8367</v>
      </c>
    </row>
    <row r="5970" spans="1:10" s="136" customFormat="1" ht="13.6" x14ac:dyDescent="0.2">
      <c r="A5970" s="136" t="s">
        <v>14389</v>
      </c>
      <c r="B5970" s="147">
        <v>40179</v>
      </c>
      <c r="C5970" s="138" t="s">
        <v>14544</v>
      </c>
      <c r="D5970" s="138" t="s">
        <v>14544</v>
      </c>
      <c r="E5970" s="137" t="s">
        <v>8366</v>
      </c>
      <c r="F5970" s="139"/>
      <c r="G5970" s="136">
        <v>29267952</v>
      </c>
      <c r="H5970" s="136">
        <v>3</v>
      </c>
      <c r="J5970" s="136" t="s">
        <v>8367</v>
      </c>
    </row>
    <row r="5971" spans="1:10" s="136" customFormat="1" ht="13.6" x14ac:dyDescent="0.2">
      <c r="A5971" s="136" t="s">
        <v>14389</v>
      </c>
      <c r="B5971" s="147">
        <v>40180</v>
      </c>
      <c r="C5971" s="138" t="s">
        <v>14545</v>
      </c>
      <c r="D5971" s="138" t="s">
        <v>14545</v>
      </c>
      <c r="E5971" s="137" t="s">
        <v>8366</v>
      </c>
      <c r="F5971" s="139"/>
      <c r="G5971" s="136">
        <v>37518522</v>
      </c>
      <c r="H5971" s="136">
        <v>3</v>
      </c>
      <c r="J5971" s="136" t="s">
        <v>8367</v>
      </c>
    </row>
    <row r="5972" spans="1:10" s="136" customFormat="1" ht="13.6" x14ac:dyDescent="0.2">
      <c r="A5972" s="136" t="s">
        <v>14389</v>
      </c>
      <c r="B5972" s="147">
        <v>40181</v>
      </c>
      <c r="C5972" s="138" t="s">
        <v>14546</v>
      </c>
      <c r="D5972" s="138" t="s">
        <v>14546</v>
      </c>
      <c r="E5972" s="137" t="s">
        <v>8366</v>
      </c>
      <c r="F5972" s="139"/>
      <c r="G5972" s="136">
        <v>144810106</v>
      </c>
      <c r="H5972" s="136">
        <v>3</v>
      </c>
      <c r="J5972" s="136" t="s">
        <v>8367</v>
      </c>
    </row>
    <row r="5973" spans="1:10" s="136" customFormat="1" ht="13.6" x14ac:dyDescent="0.2">
      <c r="A5973" s="136" t="s">
        <v>14389</v>
      </c>
      <c r="B5973" s="147">
        <v>40182</v>
      </c>
      <c r="C5973" s="138" t="s">
        <v>14547</v>
      </c>
      <c r="D5973" s="138" t="s">
        <v>14547</v>
      </c>
      <c r="E5973" s="137" t="s">
        <v>8366</v>
      </c>
      <c r="F5973" s="139"/>
      <c r="G5973" s="136">
        <v>42557287</v>
      </c>
      <c r="H5973" s="136">
        <v>3</v>
      </c>
      <c r="J5973" s="136" t="s">
        <v>8367</v>
      </c>
    </row>
    <row r="5974" spans="1:10" s="136" customFormat="1" ht="13.6" x14ac:dyDescent="0.2">
      <c r="A5974" s="136" t="s">
        <v>14389</v>
      </c>
      <c r="B5974" s="147">
        <v>40183</v>
      </c>
      <c r="C5974" s="138" t="s">
        <v>14548</v>
      </c>
      <c r="D5974" s="138" t="s">
        <v>14548</v>
      </c>
      <c r="E5974" s="137" t="s">
        <v>8366</v>
      </c>
      <c r="F5974" s="139"/>
      <c r="G5974" s="136">
        <v>18320072</v>
      </c>
      <c r="H5974" s="136">
        <v>3</v>
      </c>
      <c r="J5974" s="136" t="s">
        <v>8367</v>
      </c>
    </row>
    <row r="5975" spans="1:10" s="136" customFormat="1" ht="13.6" x14ac:dyDescent="0.2">
      <c r="A5975" s="136" t="s">
        <v>14389</v>
      </c>
      <c r="B5975" s="147">
        <v>40184</v>
      </c>
      <c r="C5975" s="138" t="s">
        <v>14549</v>
      </c>
      <c r="D5975" s="138" t="s">
        <v>14549</v>
      </c>
      <c r="E5975" s="137" t="s">
        <v>8366</v>
      </c>
      <c r="F5975" s="139"/>
      <c r="G5975" s="136">
        <v>26077740</v>
      </c>
      <c r="H5975" s="136">
        <v>3</v>
      </c>
      <c r="J5975" s="136" t="s">
        <v>8367</v>
      </c>
    </row>
    <row r="5976" spans="1:10" s="136" customFormat="1" ht="13.6" x14ac:dyDescent="0.2">
      <c r="A5976" s="136" t="s">
        <v>14389</v>
      </c>
      <c r="B5976" s="147">
        <v>40185</v>
      </c>
      <c r="C5976" s="138" t="s">
        <v>14550</v>
      </c>
      <c r="D5976" s="138" t="s">
        <v>14550</v>
      </c>
      <c r="E5976" s="137" t="s">
        <v>8366</v>
      </c>
      <c r="F5976" s="139"/>
      <c r="G5976" s="136">
        <v>179747040.00000003</v>
      </c>
      <c r="H5976" s="136">
        <v>3</v>
      </c>
      <c r="J5976" s="136" t="s">
        <v>8367</v>
      </c>
    </row>
    <row r="5977" spans="1:10" s="136" customFormat="1" ht="13.6" x14ac:dyDescent="0.2">
      <c r="A5977" s="136" t="s">
        <v>14389</v>
      </c>
      <c r="B5977" s="147">
        <v>40186</v>
      </c>
      <c r="C5977" s="138" t="s">
        <v>14551</v>
      </c>
      <c r="D5977" s="138" t="s">
        <v>14551</v>
      </c>
      <c r="E5977" s="137" t="s">
        <v>8366</v>
      </c>
      <c r="F5977" s="139"/>
      <c r="G5977" s="136">
        <v>14850655.999999998</v>
      </c>
      <c r="H5977" s="136">
        <v>3</v>
      </c>
      <c r="J5977" s="136" t="s">
        <v>8367</v>
      </c>
    </row>
    <row r="5978" spans="1:10" s="136" customFormat="1" ht="13.6" x14ac:dyDescent="0.2">
      <c r="A5978" s="136" t="s">
        <v>14389</v>
      </c>
      <c r="B5978" s="147">
        <v>40188</v>
      </c>
      <c r="C5978" s="138" t="s">
        <v>14552</v>
      </c>
      <c r="D5978" s="138" t="s">
        <v>14552</v>
      </c>
      <c r="E5978" s="137" t="s">
        <v>8366</v>
      </c>
      <c r="F5978" s="139"/>
      <c r="G5978" s="136">
        <v>29037399.999999996</v>
      </c>
      <c r="H5978" s="136">
        <v>3</v>
      </c>
      <c r="J5978" s="136" t="s">
        <v>8367</v>
      </c>
    </row>
    <row r="5979" spans="1:10" s="136" customFormat="1" ht="13.6" x14ac:dyDescent="0.2">
      <c r="A5979" s="136" t="s">
        <v>14389</v>
      </c>
      <c r="B5979" s="147">
        <v>40189</v>
      </c>
      <c r="C5979" s="138" t="s">
        <v>14553</v>
      </c>
      <c r="D5979" s="138" t="s">
        <v>14553</v>
      </c>
      <c r="E5979" s="137" t="s">
        <v>8366</v>
      </c>
      <c r="F5979" s="139"/>
      <c r="G5979" s="136">
        <v>45570808</v>
      </c>
      <c r="H5979" s="136">
        <v>3</v>
      </c>
      <c r="J5979" s="136" t="s">
        <v>8367</v>
      </c>
    </row>
    <row r="5980" spans="1:10" s="136" customFormat="1" ht="13.6" x14ac:dyDescent="0.2">
      <c r="A5980" s="136" t="s">
        <v>14389</v>
      </c>
      <c r="B5980" s="147">
        <v>40190</v>
      </c>
      <c r="C5980" s="138" t="s">
        <v>14554</v>
      </c>
      <c r="D5980" s="138" t="s">
        <v>14554</v>
      </c>
      <c r="E5980" s="137" t="s">
        <v>8366</v>
      </c>
      <c r="F5980" s="139"/>
      <c r="G5980" s="136">
        <v>27542035</v>
      </c>
      <c r="H5980" s="136">
        <v>3</v>
      </c>
      <c r="J5980" s="136" t="s">
        <v>8367</v>
      </c>
    </row>
    <row r="5981" spans="1:10" s="136" customFormat="1" ht="13.6" x14ac:dyDescent="0.2">
      <c r="A5981" s="136" t="s">
        <v>14389</v>
      </c>
      <c r="B5981" s="147">
        <v>40191</v>
      </c>
      <c r="C5981" s="138" t="s">
        <v>14555</v>
      </c>
      <c r="D5981" s="138" t="s">
        <v>14555</v>
      </c>
      <c r="E5981" s="137" t="s">
        <v>8366</v>
      </c>
      <c r="F5981" s="139"/>
      <c r="G5981" s="136">
        <v>56872141</v>
      </c>
      <c r="H5981" s="136">
        <v>3</v>
      </c>
      <c r="J5981" s="136" t="s">
        <v>8367</v>
      </c>
    </row>
    <row r="5982" spans="1:10" s="136" customFormat="1" ht="13.6" x14ac:dyDescent="0.2">
      <c r="A5982" s="136" t="s">
        <v>14389</v>
      </c>
      <c r="B5982" s="147">
        <v>40192</v>
      </c>
      <c r="C5982" s="138" t="s">
        <v>14556</v>
      </c>
      <c r="D5982" s="138" t="s">
        <v>14556</v>
      </c>
      <c r="E5982" s="137" t="s">
        <v>8366</v>
      </c>
      <c r="F5982" s="139"/>
      <c r="G5982" s="136">
        <v>20275269</v>
      </c>
      <c r="H5982" s="136">
        <v>3</v>
      </c>
      <c r="J5982" s="136" t="s">
        <v>8367</v>
      </c>
    </row>
    <row r="5983" spans="1:10" s="136" customFormat="1" ht="13.6" x14ac:dyDescent="0.2">
      <c r="A5983" s="136" t="s">
        <v>14389</v>
      </c>
      <c r="B5983" s="147">
        <v>40193</v>
      </c>
      <c r="C5983" s="138" t="s">
        <v>14557</v>
      </c>
      <c r="D5983" s="138" t="s">
        <v>14557</v>
      </c>
      <c r="E5983" s="137" t="s">
        <v>8366</v>
      </c>
      <c r="F5983" s="139"/>
      <c r="G5983" s="136">
        <v>27712878</v>
      </c>
      <c r="H5983" s="136">
        <v>3</v>
      </c>
      <c r="J5983" s="136" t="s">
        <v>8367</v>
      </c>
    </row>
    <row r="5984" spans="1:10" s="136" customFormat="1" ht="13.6" x14ac:dyDescent="0.2">
      <c r="A5984" s="136" t="s">
        <v>14389</v>
      </c>
      <c r="B5984" s="147">
        <v>40194</v>
      </c>
      <c r="C5984" s="138" t="s">
        <v>14558</v>
      </c>
      <c r="D5984" s="138" t="s">
        <v>14558</v>
      </c>
      <c r="E5984" s="137" t="s">
        <v>8366</v>
      </c>
      <c r="F5984" s="139"/>
      <c r="G5984" s="136">
        <v>163592016</v>
      </c>
      <c r="H5984" s="136">
        <v>2</v>
      </c>
      <c r="J5984" s="136" t="s">
        <v>8367</v>
      </c>
    </row>
    <row r="5985" spans="1:10" s="136" customFormat="1" ht="13.6" x14ac:dyDescent="0.2">
      <c r="A5985" s="136" t="s">
        <v>14389</v>
      </c>
      <c r="B5985" s="147">
        <v>40195</v>
      </c>
      <c r="C5985" s="138" t="s">
        <v>14559</v>
      </c>
      <c r="D5985" s="138" t="s">
        <v>14559</v>
      </c>
      <c r="E5985" s="137" t="s">
        <v>8366</v>
      </c>
      <c r="F5985" s="139"/>
      <c r="G5985" s="136">
        <v>132098634</v>
      </c>
      <c r="H5985" s="136">
        <v>3</v>
      </c>
      <c r="J5985" s="136" t="s">
        <v>8367</v>
      </c>
    </row>
    <row r="5986" spans="1:10" s="136" customFormat="1" ht="13.6" x14ac:dyDescent="0.2">
      <c r="A5986" s="136" t="s">
        <v>14389</v>
      </c>
      <c r="B5986" s="147">
        <v>40196</v>
      </c>
      <c r="C5986" s="138" t="s">
        <v>14560</v>
      </c>
      <c r="D5986" s="138" t="s">
        <v>14560</v>
      </c>
      <c r="E5986" s="137" t="s">
        <v>8366</v>
      </c>
      <c r="F5986" s="139"/>
      <c r="G5986" s="136">
        <v>13312976.000000002</v>
      </c>
      <c r="H5986" s="136">
        <v>3</v>
      </c>
      <c r="J5986" s="136" t="s">
        <v>8367</v>
      </c>
    </row>
    <row r="5987" spans="1:10" s="136" customFormat="1" ht="13.6" x14ac:dyDescent="0.2">
      <c r="A5987" s="136" t="s">
        <v>14389</v>
      </c>
      <c r="B5987" s="147">
        <v>40198</v>
      </c>
      <c r="C5987" s="138" t="s">
        <v>14561</v>
      </c>
      <c r="D5987" s="138" t="s">
        <v>14561</v>
      </c>
      <c r="E5987" s="137" t="s">
        <v>8366</v>
      </c>
      <c r="F5987" s="139"/>
      <c r="G5987" s="136">
        <v>20331293</v>
      </c>
      <c r="H5987" s="136">
        <v>3</v>
      </c>
      <c r="J5987" s="136" t="s">
        <v>8367</v>
      </c>
    </row>
    <row r="5988" spans="1:10" s="136" customFormat="1" ht="13.6" x14ac:dyDescent="0.2">
      <c r="A5988" s="136" t="s">
        <v>14389</v>
      </c>
      <c r="B5988" s="147">
        <v>40199</v>
      </c>
      <c r="C5988" s="138" t="s">
        <v>14562</v>
      </c>
      <c r="D5988" s="138" t="s">
        <v>14562</v>
      </c>
      <c r="E5988" s="137" t="s">
        <v>8366</v>
      </c>
      <c r="F5988" s="139"/>
      <c r="G5988" s="136">
        <v>23917008</v>
      </c>
      <c r="H5988" s="136">
        <v>3</v>
      </c>
      <c r="J5988" s="136" t="s">
        <v>8367</v>
      </c>
    </row>
    <row r="5989" spans="1:10" s="136" customFormat="1" ht="13.6" x14ac:dyDescent="0.2">
      <c r="A5989" s="136" t="s">
        <v>14389</v>
      </c>
      <c r="B5989" s="147">
        <v>40200</v>
      </c>
      <c r="C5989" s="138" t="s">
        <v>14563</v>
      </c>
      <c r="D5989" s="138" t="s">
        <v>14563</v>
      </c>
      <c r="E5989" s="137" t="s">
        <v>8366</v>
      </c>
      <c r="F5989" s="139"/>
      <c r="G5989" s="136">
        <v>12882544</v>
      </c>
      <c r="H5989" s="136">
        <v>3</v>
      </c>
      <c r="J5989" s="136" t="s">
        <v>8367</v>
      </c>
    </row>
    <row r="5990" spans="1:10" s="136" customFormat="1" ht="13.6" x14ac:dyDescent="0.2">
      <c r="A5990" s="136" t="s">
        <v>14389</v>
      </c>
      <c r="B5990" s="147">
        <v>40201</v>
      </c>
      <c r="C5990" s="138" t="s">
        <v>14564</v>
      </c>
      <c r="D5990" s="138" t="s">
        <v>14564</v>
      </c>
      <c r="E5990" s="137" t="s">
        <v>8366</v>
      </c>
      <c r="F5990" s="139"/>
      <c r="G5990" s="136">
        <v>9440259</v>
      </c>
      <c r="H5990" s="136">
        <v>3</v>
      </c>
      <c r="J5990" s="136" t="s">
        <v>8367</v>
      </c>
    </row>
    <row r="5991" spans="1:10" s="136" customFormat="1" ht="13.6" x14ac:dyDescent="0.2">
      <c r="A5991" s="136" t="s">
        <v>14389</v>
      </c>
      <c r="B5991" s="147">
        <v>40202</v>
      </c>
      <c r="C5991" s="138" t="s">
        <v>14565</v>
      </c>
      <c r="D5991" s="138" t="s">
        <v>14565</v>
      </c>
      <c r="E5991" s="137" t="s">
        <v>8366</v>
      </c>
      <c r="F5991" s="139"/>
      <c r="G5991" s="136">
        <v>32856778</v>
      </c>
      <c r="H5991" s="136">
        <v>3</v>
      </c>
      <c r="J5991" s="136" t="s">
        <v>8367</v>
      </c>
    </row>
    <row r="5992" spans="1:10" s="136" customFormat="1" ht="13.6" x14ac:dyDescent="0.2">
      <c r="A5992" s="136" t="s">
        <v>14389</v>
      </c>
      <c r="B5992" s="147">
        <v>40203</v>
      </c>
      <c r="C5992" s="138" t="s">
        <v>14566</v>
      </c>
      <c r="D5992" s="138" t="s">
        <v>14566</v>
      </c>
      <c r="E5992" s="137" t="s">
        <v>8366</v>
      </c>
      <c r="F5992" s="139"/>
      <c r="G5992" s="136">
        <v>42144633</v>
      </c>
      <c r="H5992" s="136">
        <v>3</v>
      </c>
      <c r="J5992" s="136" t="s">
        <v>8367</v>
      </c>
    </row>
    <row r="5993" spans="1:10" s="136" customFormat="1" ht="13.6" x14ac:dyDescent="0.2">
      <c r="A5993" s="136" t="s">
        <v>14389</v>
      </c>
      <c r="B5993" s="147">
        <v>40204</v>
      </c>
      <c r="C5993" s="138" t="s">
        <v>14567</v>
      </c>
      <c r="D5993" s="138" t="s">
        <v>14567</v>
      </c>
      <c r="E5993" s="137" t="s">
        <v>8366</v>
      </c>
      <c r="F5993" s="139"/>
      <c r="G5993" s="136">
        <v>19614688</v>
      </c>
      <c r="H5993" s="136">
        <v>3</v>
      </c>
      <c r="J5993" s="136" t="s">
        <v>8367</v>
      </c>
    </row>
    <row r="5994" spans="1:10" s="136" customFormat="1" ht="13.6" x14ac:dyDescent="0.2">
      <c r="A5994" s="136" t="s">
        <v>14389</v>
      </c>
      <c r="B5994" s="147">
        <v>40205</v>
      </c>
      <c r="C5994" s="138" t="s">
        <v>14568</v>
      </c>
      <c r="D5994" s="138" t="s">
        <v>14568</v>
      </c>
      <c r="E5994" s="137" t="s">
        <v>8366</v>
      </c>
      <c r="F5994" s="139"/>
      <c r="G5994" s="136">
        <v>55081776</v>
      </c>
      <c r="H5994" s="136">
        <v>3</v>
      </c>
      <c r="J5994" s="136" t="s">
        <v>8367</v>
      </c>
    </row>
    <row r="5995" spans="1:10" s="136" customFormat="1" ht="13.6" x14ac:dyDescent="0.2">
      <c r="A5995" s="136" t="s">
        <v>14389</v>
      </c>
      <c r="B5995" s="147">
        <v>40206</v>
      </c>
      <c r="C5995" s="138" t="s">
        <v>14569</v>
      </c>
      <c r="D5995" s="138" t="s">
        <v>14569</v>
      </c>
      <c r="E5995" s="137" t="s">
        <v>8366</v>
      </c>
      <c r="F5995" s="139"/>
      <c r="G5995" s="136">
        <v>44405400</v>
      </c>
      <c r="H5995" s="136">
        <v>3</v>
      </c>
      <c r="J5995" s="136" t="s">
        <v>8367</v>
      </c>
    </row>
    <row r="5996" spans="1:10" s="136" customFormat="1" ht="13.6" x14ac:dyDescent="0.2">
      <c r="A5996" s="136" t="s">
        <v>14389</v>
      </c>
      <c r="B5996" s="147">
        <v>40207</v>
      </c>
      <c r="C5996" s="138" t="s">
        <v>14570</v>
      </c>
      <c r="D5996" s="138" t="s">
        <v>14570</v>
      </c>
      <c r="E5996" s="137" t="s">
        <v>8366</v>
      </c>
      <c r="F5996" s="139"/>
      <c r="G5996" s="136">
        <v>32656528</v>
      </c>
      <c r="H5996" s="136">
        <v>3</v>
      </c>
      <c r="J5996" s="136" t="s">
        <v>8367</v>
      </c>
    </row>
    <row r="5997" spans="1:10" s="136" customFormat="1" ht="13.6" x14ac:dyDescent="0.2">
      <c r="A5997" s="136" t="s">
        <v>14389</v>
      </c>
      <c r="B5997" s="147">
        <v>40208</v>
      </c>
      <c r="C5997" s="138" t="s">
        <v>14571</v>
      </c>
      <c r="D5997" s="138" t="s">
        <v>14571</v>
      </c>
      <c r="E5997" s="137" t="s">
        <v>8366</v>
      </c>
      <c r="F5997" s="139"/>
      <c r="G5997" s="136">
        <v>70775000</v>
      </c>
      <c r="H5997" s="136">
        <v>3</v>
      </c>
      <c r="J5997" s="136" t="s">
        <v>8367</v>
      </c>
    </row>
    <row r="5998" spans="1:10" s="136" customFormat="1" ht="13.6" x14ac:dyDescent="0.2">
      <c r="A5998" s="136" t="s">
        <v>14389</v>
      </c>
      <c r="B5998" s="147">
        <v>40210</v>
      </c>
      <c r="C5998" s="138" t="s">
        <v>14572</v>
      </c>
      <c r="D5998" s="138" t="s">
        <v>14572</v>
      </c>
      <c r="E5998" s="137" t="s">
        <v>8366</v>
      </c>
      <c r="F5998" s="139"/>
      <c r="G5998" s="136">
        <v>32865184</v>
      </c>
      <c r="H5998" s="136">
        <v>3</v>
      </c>
      <c r="J5998" s="136" t="s">
        <v>8367</v>
      </c>
    </row>
    <row r="5999" spans="1:10" s="136" customFormat="1" ht="13.6" x14ac:dyDescent="0.2">
      <c r="A5999" s="136" t="s">
        <v>14389</v>
      </c>
      <c r="B5999" s="147">
        <v>40211</v>
      </c>
      <c r="C5999" s="138" t="s">
        <v>14573</v>
      </c>
      <c r="D5999" s="138" t="s">
        <v>14573</v>
      </c>
      <c r="E5999" s="137" t="s">
        <v>8366</v>
      </c>
      <c r="F5999" s="139"/>
      <c r="G5999" s="136">
        <v>19454149</v>
      </c>
      <c r="H5999" s="136">
        <v>3</v>
      </c>
      <c r="J5999" s="136" t="s">
        <v>8367</v>
      </c>
    </row>
    <row r="6000" spans="1:10" s="136" customFormat="1" ht="13.6" x14ac:dyDescent="0.2">
      <c r="A6000" s="136" t="s">
        <v>14389</v>
      </c>
      <c r="B6000" s="147">
        <v>40212</v>
      </c>
      <c r="C6000" s="138" t="s">
        <v>14574</v>
      </c>
      <c r="D6000" s="138" t="s">
        <v>14574</v>
      </c>
      <c r="E6000" s="137" t="s">
        <v>8366</v>
      </c>
      <c r="F6000" s="139"/>
      <c r="G6000" s="136">
        <v>17525991</v>
      </c>
      <c r="H6000" s="136">
        <v>3</v>
      </c>
      <c r="J6000" s="136" t="s">
        <v>8367</v>
      </c>
    </row>
    <row r="6001" spans="1:10" s="136" customFormat="1" ht="13.6" x14ac:dyDescent="0.2">
      <c r="A6001" s="136" t="s">
        <v>14389</v>
      </c>
      <c r="B6001" s="147">
        <v>40213</v>
      </c>
      <c r="C6001" s="138" t="s">
        <v>14575</v>
      </c>
      <c r="D6001" s="138" t="s">
        <v>14575</v>
      </c>
      <c r="E6001" s="137" t="s">
        <v>8366</v>
      </c>
      <c r="F6001" s="139"/>
      <c r="G6001" s="136">
        <v>18166746</v>
      </c>
      <c r="H6001" s="136">
        <v>3</v>
      </c>
      <c r="J6001" s="136" t="s">
        <v>8367</v>
      </c>
    </row>
    <row r="6002" spans="1:10" s="136" customFormat="1" ht="13.6" x14ac:dyDescent="0.2">
      <c r="A6002" s="136" t="s">
        <v>14389</v>
      </c>
      <c r="B6002" s="147">
        <v>40214</v>
      </c>
      <c r="C6002" s="138" t="s">
        <v>14576</v>
      </c>
      <c r="D6002" s="138" t="s">
        <v>14576</v>
      </c>
      <c r="E6002" s="137" t="s">
        <v>8366</v>
      </c>
      <c r="F6002" s="139"/>
      <c r="G6002" s="136">
        <v>23195798</v>
      </c>
      <c r="H6002" s="136">
        <v>3</v>
      </c>
      <c r="J6002" s="136" t="s">
        <v>8367</v>
      </c>
    </row>
    <row r="6003" spans="1:10" s="136" customFormat="1" ht="13.6" x14ac:dyDescent="0.2">
      <c r="A6003" s="136" t="s">
        <v>14389</v>
      </c>
      <c r="B6003" s="147">
        <v>40215</v>
      </c>
      <c r="C6003" s="138" t="s">
        <v>14577</v>
      </c>
      <c r="D6003" s="138" t="s">
        <v>14577</v>
      </c>
      <c r="E6003" s="137" t="s">
        <v>8366</v>
      </c>
      <c r="F6003" s="139"/>
      <c r="G6003" s="136">
        <v>38643823</v>
      </c>
      <c r="H6003" s="136">
        <v>3</v>
      </c>
      <c r="J6003" s="136" t="s">
        <v>8367</v>
      </c>
    </row>
    <row r="6004" spans="1:10" s="136" customFormat="1" ht="13.6" x14ac:dyDescent="0.2">
      <c r="A6004" s="136" t="s">
        <v>14389</v>
      </c>
      <c r="B6004" s="147">
        <v>40216</v>
      </c>
      <c r="C6004" s="138" t="s">
        <v>14578</v>
      </c>
      <c r="D6004" s="138" t="s">
        <v>14578</v>
      </c>
      <c r="E6004" s="137" t="s">
        <v>8366</v>
      </c>
      <c r="F6004" s="139"/>
      <c r="G6004" s="136">
        <v>30999992.000000004</v>
      </c>
      <c r="H6004" s="136">
        <v>3</v>
      </c>
      <c r="J6004" s="136" t="s">
        <v>8367</v>
      </c>
    </row>
    <row r="6005" spans="1:10" s="136" customFormat="1" ht="13.6" x14ac:dyDescent="0.2">
      <c r="A6005" s="136" t="s">
        <v>14389</v>
      </c>
      <c r="B6005" s="147">
        <v>40218</v>
      </c>
      <c r="C6005" s="138" t="s">
        <v>14579</v>
      </c>
      <c r="D6005" s="138" t="s">
        <v>14579</v>
      </c>
      <c r="E6005" s="137" t="s">
        <v>8366</v>
      </c>
      <c r="F6005" s="139"/>
      <c r="G6005" s="136">
        <v>16458726</v>
      </c>
      <c r="H6005" s="136">
        <v>3</v>
      </c>
      <c r="J6005" s="136" t="s">
        <v>8367</v>
      </c>
    </row>
    <row r="6006" spans="1:10" s="136" customFormat="1" ht="13.6" x14ac:dyDescent="0.2">
      <c r="A6006" s="136" t="s">
        <v>14389</v>
      </c>
      <c r="B6006" s="147">
        <v>40219</v>
      </c>
      <c r="C6006" s="138" t="s">
        <v>14580</v>
      </c>
      <c r="D6006" s="138" t="s">
        <v>14580</v>
      </c>
      <c r="E6006" s="137" t="s">
        <v>8366</v>
      </c>
      <c r="F6006" s="139"/>
      <c r="G6006" s="136">
        <v>36842231</v>
      </c>
      <c r="H6006" s="136">
        <v>3</v>
      </c>
      <c r="J6006" s="136" t="s">
        <v>8367</v>
      </c>
    </row>
    <row r="6007" spans="1:10" s="136" customFormat="1" ht="13.6" x14ac:dyDescent="0.2">
      <c r="A6007" s="136" t="s">
        <v>14389</v>
      </c>
      <c r="B6007" s="147">
        <v>40220</v>
      </c>
      <c r="C6007" s="138" t="s">
        <v>14581</v>
      </c>
      <c r="D6007" s="138" t="s">
        <v>14581</v>
      </c>
      <c r="E6007" s="137" t="s">
        <v>8366</v>
      </c>
      <c r="F6007" s="139"/>
      <c r="G6007" s="136">
        <v>9699828</v>
      </c>
      <c r="H6007" s="136">
        <v>3</v>
      </c>
      <c r="J6007" s="136" t="s">
        <v>8367</v>
      </c>
    </row>
    <row r="6008" spans="1:10" s="136" customFormat="1" ht="13.6" x14ac:dyDescent="0.2">
      <c r="A6008" s="136" t="s">
        <v>14389</v>
      </c>
      <c r="B6008" s="147">
        <v>40221</v>
      </c>
      <c r="C6008" s="138" t="s">
        <v>14582</v>
      </c>
      <c r="D6008" s="138" t="s">
        <v>14582</v>
      </c>
      <c r="E6008" s="137" t="s">
        <v>8366</v>
      </c>
      <c r="F6008" s="139"/>
      <c r="G6008" s="136">
        <v>15993947</v>
      </c>
      <c r="H6008" s="136">
        <v>3</v>
      </c>
      <c r="J6008" s="136" t="s">
        <v>8367</v>
      </c>
    </row>
    <row r="6009" spans="1:10" s="136" customFormat="1" ht="13.6" x14ac:dyDescent="0.2">
      <c r="A6009" s="136" t="s">
        <v>14389</v>
      </c>
      <c r="B6009" s="147">
        <v>40222</v>
      </c>
      <c r="C6009" s="138" t="s">
        <v>14583</v>
      </c>
      <c r="D6009" s="138" t="s">
        <v>14583</v>
      </c>
      <c r="E6009" s="137" t="s">
        <v>8366</v>
      </c>
      <c r="F6009" s="139"/>
      <c r="G6009" s="136">
        <v>21959717</v>
      </c>
      <c r="H6009" s="136">
        <v>3</v>
      </c>
      <c r="J6009" s="136" t="s">
        <v>8367</v>
      </c>
    </row>
    <row r="6010" spans="1:10" s="136" customFormat="1" ht="13.6" x14ac:dyDescent="0.2">
      <c r="A6010" s="136" t="s">
        <v>14389</v>
      </c>
      <c r="B6010" s="147">
        <v>40223</v>
      </c>
      <c r="C6010" s="138" t="s">
        <v>14584</v>
      </c>
      <c r="D6010" s="138" t="s">
        <v>14584</v>
      </c>
      <c r="E6010" s="137" t="s">
        <v>8366</v>
      </c>
      <c r="F6010" s="139"/>
      <c r="G6010" s="136">
        <v>21917048</v>
      </c>
      <c r="H6010" s="136">
        <v>3</v>
      </c>
      <c r="J6010" s="136" t="s">
        <v>8367</v>
      </c>
    </row>
    <row r="6011" spans="1:10" s="136" customFormat="1" ht="13.6" x14ac:dyDescent="0.2">
      <c r="A6011" s="136" t="s">
        <v>14389</v>
      </c>
      <c r="B6011" s="147">
        <v>40224</v>
      </c>
      <c r="C6011" s="138" t="s">
        <v>14585</v>
      </c>
      <c r="D6011" s="138" t="s">
        <v>14585</v>
      </c>
      <c r="E6011" s="137" t="s">
        <v>8366</v>
      </c>
      <c r="F6011" s="139"/>
      <c r="G6011" s="136">
        <v>5980060.9999999991</v>
      </c>
      <c r="H6011" s="136">
        <v>3</v>
      </c>
      <c r="J6011" s="136" t="s">
        <v>8367</v>
      </c>
    </row>
    <row r="6012" spans="1:10" s="136" customFormat="1" ht="13.6" x14ac:dyDescent="0.2">
      <c r="A6012" s="136" t="s">
        <v>14389</v>
      </c>
      <c r="B6012" s="147">
        <v>40225</v>
      </c>
      <c r="C6012" s="138" t="s">
        <v>14586</v>
      </c>
      <c r="D6012" s="138" t="s">
        <v>14586</v>
      </c>
      <c r="E6012" s="137" t="s">
        <v>8366</v>
      </c>
      <c r="F6012" s="139"/>
      <c r="G6012" s="136">
        <v>109571322</v>
      </c>
      <c r="H6012" s="136">
        <v>3</v>
      </c>
      <c r="J6012" s="136" t="s">
        <v>8367</v>
      </c>
    </row>
    <row r="6013" spans="1:10" s="136" customFormat="1" ht="13.6" x14ac:dyDescent="0.2">
      <c r="A6013" s="136" t="s">
        <v>14389</v>
      </c>
      <c r="B6013" s="147">
        <v>40228</v>
      </c>
      <c r="C6013" s="138" t="s">
        <v>14587</v>
      </c>
      <c r="D6013" s="138" t="s">
        <v>14587</v>
      </c>
      <c r="E6013" s="137" t="s">
        <v>8366</v>
      </c>
      <c r="F6013" s="139"/>
      <c r="G6013" s="136">
        <v>27795401</v>
      </c>
      <c r="H6013" s="136">
        <v>3</v>
      </c>
      <c r="J6013" s="136" t="s">
        <v>8367</v>
      </c>
    </row>
    <row r="6014" spans="1:10" s="136" customFormat="1" ht="13.6" x14ac:dyDescent="0.2">
      <c r="A6014" s="136" t="s">
        <v>14389</v>
      </c>
      <c r="B6014" s="147">
        <v>40229</v>
      </c>
      <c r="C6014" s="138" t="s">
        <v>14588</v>
      </c>
      <c r="D6014" s="138" t="s">
        <v>14588</v>
      </c>
      <c r="E6014" s="137" t="s">
        <v>8366</v>
      </c>
      <c r="F6014" s="139"/>
      <c r="G6014" s="136">
        <v>24801531</v>
      </c>
      <c r="H6014" s="136">
        <v>3</v>
      </c>
      <c r="J6014" s="136" t="s">
        <v>8367</v>
      </c>
    </row>
    <row r="6015" spans="1:10" s="136" customFormat="1" ht="13.6" x14ac:dyDescent="0.2">
      <c r="A6015" s="136" t="s">
        <v>14389</v>
      </c>
      <c r="B6015" s="147">
        <v>40230</v>
      </c>
      <c r="C6015" s="138" t="s">
        <v>14589</v>
      </c>
      <c r="D6015" s="138" t="s">
        <v>14589</v>
      </c>
      <c r="E6015" s="137" t="s">
        <v>8366</v>
      </c>
      <c r="F6015" s="139"/>
      <c r="G6015" s="136">
        <v>16693884</v>
      </c>
      <c r="H6015" s="136">
        <v>3</v>
      </c>
      <c r="J6015" s="136" t="s">
        <v>8367</v>
      </c>
    </row>
    <row r="6016" spans="1:10" s="136" customFormat="1" ht="13.6" x14ac:dyDescent="0.2">
      <c r="A6016" s="136" t="s">
        <v>14389</v>
      </c>
      <c r="B6016" s="147">
        <v>40231</v>
      </c>
      <c r="C6016" s="138" t="s">
        <v>14590</v>
      </c>
      <c r="D6016" s="138" t="s">
        <v>14590</v>
      </c>
      <c r="E6016" s="137" t="s">
        <v>8366</v>
      </c>
      <c r="F6016" s="139"/>
      <c r="G6016" s="136">
        <v>24282555.000000004</v>
      </c>
      <c r="H6016" s="136">
        <v>3</v>
      </c>
      <c r="J6016" s="136" t="s">
        <v>8367</v>
      </c>
    </row>
    <row r="6017" spans="1:20" s="136" customFormat="1" ht="13.6" x14ac:dyDescent="0.2">
      <c r="A6017" s="136" t="s">
        <v>14389</v>
      </c>
      <c r="B6017" s="147">
        <v>40233</v>
      </c>
      <c r="C6017" s="138" t="s">
        <v>14591</v>
      </c>
      <c r="D6017" s="138" t="s">
        <v>14591</v>
      </c>
      <c r="E6017" s="137" t="s">
        <v>8366</v>
      </c>
      <c r="F6017" s="139"/>
      <c r="G6017" s="136">
        <v>28380771</v>
      </c>
      <c r="H6017" s="136">
        <v>3</v>
      </c>
      <c r="J6017" s="136" t="s">
        <v>8367</v>
      </c>
    </row>
    <row r="6018" spans="1:20" s="136" customFormat="1" ht="13.6" x14ac:dyDescent="0.2">
      <c r="A6018" s="136" t="s">
        <v>14389</v>
      </c>
      <c r="B6018" s="147">
        <v>40234</v>
      </c>
      <c r="C6018" s="138" t="s">
        <v>14592</v>
      </c>
      <c r="D6018" s="138" t="s">
        <v>14592</v>
      </c>
      <c r="E6018" s="137" t="s">
        <v>8366</v>
      </c>
      <c r="F6018" s="139"/>
      <c r="G6018" s="136">
        <v>17757309</v>
      </c>
      <c r="H6018" s="136">
        <v>3</v>
      </c>
      <c r="J6018" s="136" t="s">
        <v>8367</v>
      </c>
    </row>
    <row r="6019" spans="1:20" s="136" customFormat="1" ht="13.6" x14ac:dyDescent="0.2">
      <c r="A6019" s="136" t="s">
        <v>14389</v>
      </c>
      <c r="B6019" s="147">
        <v>40901</v>
      </c>
      <c r="C6019" s="138" t="s">
        <v>14593</v>
      </c>
      <c r="D6019" s="138" t="s">
        <v>14593</v>
      </c>
      <c r="E6019" s="137" t="s">
        <v>8366</v>
      </c>
      <c r="F6019" s="139"/>
      <c r="G6019" s="136">
        <v>15413258</v>
      </c>
      <c r="H6019" s="136">
        <v>3</v>
      </c>
      <c r="J6019" s="136" t="s">
        <v>8367</v>
      </c>
    </row>
    <row r="6020" spans="1:20" s="136" customFormat="1" ht="13.6" x14ac:dyDescent="0.2">
      <c r="A6020" s="136" t="s">
        <v>14389</v>
      </c>
      <c r="B6020" s="147">
        <v>40902</v>
      </c>
      <c r="C6020" s="138" t="s">
        <v>14594</v>
      </c>
      <c r="D6020" s="138" t="s">
        <v>14594</v>
      </c>
      <c r="E6020" s="137" t="s">
        <v>8366</v>
      </c>
      <c r="F6020" s="139"/>
      <c r="G6020" s="136">
        <v>15235706</v>
      </c>
      <c r="H6020" s="136">
        <v>3</v>
      </c>
      <c r="J6020" s="136" t="s">
        <v>8367</v>
      </c>
    </row>
    <row r="6021" spans="1:20" s="136" customFormat="1" ht="13.6" x14ac:dyDescent="0.2">
      <c r="A6021" s="136" t="s">
        <v>14389</v>
      </c>
      <c r="B6021" s="147">
        <v>40903</v>
      </c>
      <c r="C6021" s="138" t="s">
        <v>14595</v>
      </c>
      <c r="D6021" s="138" t="s">
        <v>14595</v>
      </c>
      <c r="E6021" s="137" t="s">
        <v>8366</v>
      </c>
      <c r="F6021" s="139"/>
      <c r="G6021" s="136">
        <v>26359713</v>
      </c>
      <c r="H6021" s="136">
        <v>3</v>
      </c>
      <c r="J6021" s="136" t="s">
        <v>8367</v>
      </c>
    </row>
    <row r="6022" spans="1:20" s="136" customFormat="1" ht="13.6" x14ac:dyDescent="0.2">
      <c r="A6022" s="136" t="s">
        <v>14389</v>
      </c>
      <c r="B6022" s="147">
        <v>40904</v>
      </c>
      <c r="C6022" s="138" t="s">
        <v>14596</v>
      </c>
      <c r="D6022" s="138" t="s">
        <v>14596</v>
      </c>
      <c r="E6022" s="137" t="s">
        <v>8366</v>
      </c>
      <c r="F6022" s="139"/>
      <c r="G6022" s="136">
        <v>14856837</v>
      </c>
      <c r="H6022" s="136">
        <v>3</v>
      </c>
      <c r="J6022" s="136" t="s">
        <v>8367</v>
      </c>
    </row>
    <row r="6023" spans="1:20" s="136" customFormat="1" ht="13.6" x14ac:dyDescent="0.2">
      <c r="A6023" s="136" t="s">
        <v>14389</v>
      </c>
      <c r="B6023" s="147">
        <v>40905</v>
      </c>
      <c r="C6023" s="138" t="s">
        <v>14597</v>
      </c>
      <c r="D6023" s="138" t="s">
        <v>14597</v>
      </c>
      <c r="E6023" s="137" t="s">
        <v>8366</v>
      </c>
      <c r="F6023" s="139"/>
      <c r="G6023" s="136">
        <v>38445688</v>
      </c>
      <c r="H6023" s="136">
        <v>3</v>
      </c>
      <c r="J6023" s="136" t="s">
        <v>8367</v>
      </c>
    </row>
    <row r="6024" spans="1:20" s="136" customFormat="1" ht="13.6" x14ac:dyDescent="0.2">
      <c r="A6024" s="136" t="s">
        <v>14389</v>
      </c>
      <c r="B6024" s="147">
        <v>40906</v>
      </c>
      <c r="C6024" s="138" t="s">
        <v>14598</v>
      </c>
      <c r="D6024" s="138" t="s">
        <v>14598</v>
      </c>
      <c r="E6024" s="137" t="s">
        <v>8366</v>
      </c>
      <c r="F6024" s="139"/>
      <c r="G6024" s="136">
        <v>6348406</v>
      </c>
      <c r="H6024" s="136">
        <v>2</v>
      </c>
      <c r="J6024" s="136" t="s">
        <v>8367</v>
      </c>
    </row>
    <row r="6025" spans="1:20" s="136" customFormat="1" ht="13.6" x14ac:dyDescent="0.2">
      <c r="A6025" s="136" t="s">
        <v>14599</v>
      </c>
      <c r="B6025" s="147">
        <v>41001</v>
      </c>
      <c r="C6025" s="138" t="s">
        <v>14600</v>
      </c>
      <c r="D6025" s="138" t="s">
        <v>14600</v>
      </c>
      <c r="E6025" s="137" t="s">
        <v>8366</v>
      </c>
      <c r="F6025" s="139"/>
      <c r="G6025" s="136">
        <v>13693529</v>
      </c>
      <c r="H6025" s="136">
        <v>3</v>
      </c>
      <c r="J6025" s="136" t="s">
        <v>8367</v>
      </c>
    </row>
    <row r="6026" spans="1:20" s="136" customFormat="1" ht="13.6" x14ac:dyDescent="0.2">
      <c r="A6026" s="136" t="s">
        <v>14599</v>
      </c>
      <c r="B6026" s="147">
        <v>41002</v>
      </c>
      <c r="C6026" s="138" t="s">
        <v>14601</v>
      </c>
      <c r="D6026" s="138" t="s">
        <v>14601</v>
      </c>
      <c r="E6026" s="137" t="s">
        <v>8366</v>
      </c>
      <c r="F6026" s="139"/>
      <c r="G6026" s="136">
        <v>281109400</v>
      </c>
      <c r="H6026" s="136">
        <v>3</v>
      </c>
      <c r="J6026" s="136" t="s">
        <v>8367</v>
      </c>
    </row>
    <row r="6027" spans="1:20" s="136" customFormat="1" ht="13.6" x14ac:dyDescent="0.2">
      <c r="A6027" s="136" t="s">
        <v>14599</v>
      </c>
      <c r="B6027" s="147">
        <v>41003</v>
      </c>
      <c r="C6027" s="138" t="s">
        <v>14602</v>
      </c>
      <c r="D6027" s="138" t="s">
        <v>14602</v>
      </c>
      <c r="E6027" s="137" t="s">
        <v>8366</v>
      </c>
      <c r="F6027" s="139"/>
      <c r="G6027" s="136">
        <v>10921500</v>
      </c>
      <c r="H6027" s="136">
        <v>2</v>
      </c>
      <c r="J6027" s="136" t="s">
        <v>8367</v>
      </c>
      <c r="R6027" s="136" t="s">
        <v>14603</v>
      </c>
      <c r="S6027" s="136" t="s">
        <v>8367</v>
      </c>
      <c r="T6027" s="136" t="s">
        <v>14604</v>
      </c>
    </row>
    <row r="6028" spans="1:20" s="136" customFormat="1" ht="13.6" x14ac:dyDescent="0.2">
      <c r="A6028" s="136" t="s">
        <v>14599</v>
      </c>
      <c r="B6028" s="147">
        <v>41004</v>
      </c>
      <c r="C6028" s="138" t="s">
        <v>14605</v>
      </c>
      <c r="D6028" s="138" t="s">
        <v>14605</v>
      </c>
      <c r="E6028" s="137" t="s">
        <v>8366</v>
      </c>
      <c r="F6028" s="139"/>
      <c r="G6028" s="136">
        <v>285002900</v>
      </c>
      <c r="H6028" s="136">
        <v>1</v>
      </c>
      <c r="J6028" s="136" t="s">
        <v>8367</v>
      </c>
      <c r="L6028" s="136" t="s">
        <v>14606</v>
      </c>
      <c r="M6028" s="136" t="s">
        <v>8456</v>
      </c>
      <c r="N6028" s="136" t="s">
        <v>14605</v>
      </c>
      <c r="R6028" s="136" t="s">
        <v>14603</v>
      </c>
      <c r="S6028" s="136" t="s">
        <v>8367</v>
      </c>
      <c r="T6028" s="136" t="s">
        <v>14604</v>
      </c>
    </row>
    <row r="6029" spans="1:20" s="136" customFormat="1" ht="13.6" x14ac:dyDescent="0.2">
      <c r="A6029" s="136" t="s">
        <v>14599</v>
      </c>
      <c r="B6029" s="147">
        <v>41005</v>
      </c>
      <c r="C6029" s="138" t="s">
        <v>14607</v>
      </c>
      <c r="D6029" s="138" t="s">
        <v>14607</v>
      </c>
      <c r="E6029" s="137" t="s">
        <v>8366</v>
      </c>
      <c r="F6029" s="139"/>
      <c r="G6029" s="136">
        <v>82574200</v>
      </c>
      <c r="H6029" s="136">
        <v>2</v>
      </c>
      <c r="J6029" s="136" t="s">
        <v>8367</v>
      </c>
      <c r="R6029" s="136" t="s">
        <v>14603</v>
      </c>
      <c r="S6029" s="136" t="s">
        <v>8367</v>
      </c>
      <c r="T6029" s="136" t="s">
        <v>14604</v>
      </c>
    </row>
    <row r="6030" spans="1:20" s="136" customFormat="1" ht="13.6" x14ac:dyDescent="0.2">
      <c r="A6030" s="136" t="s">
        <v>14599</v>
      </c>
      <c r="B6030" s="147">
        <v>41006</v>
      </c>
      <c r="C6030" s="138" t="s">
        <v>14608</v>
      </c>
      <c r="D6030" s="138" t="s">
        <v>14608</v>
      </c>
      <c r="E6030" s="137" t="s">
        <v>8366</v>
      </c>
      <c r="F6030" s="139"/>
      <c r="G6030" s="136">
        <v>50172200</v>
      </c>
      <c r="H6030" s="136">
        <v>3</v>
      </c>
      <c r="J6030" s="136" t="s">
        <v>8367</v>
      </c>
    </row>
    <row r="6031" spans="1:20" s="136" customFormat="1" ht="13.6" x14ac:dyDescent="0.2">
      <c r="A6031" s="136" t="s">
        <v>14599</v>
      </c>
      <c r="B6031" s="147">
        <v>41007</v>
      </c>
      <c r="C6031" s="138" t="s">
        <v>14609</v>
      </c>
      <c r="D6031" s="138" t="s">
        <v>14609</v>
      </c>
      <c r="E6031" s="137" t="s">
        <v>8366</v>
      </c>
      <c r="F6031" s="139"/>
      <c r="G6031" s="136">
        <v>18114600</v>
      </c>
      <c r="H6031" s="136">
        <v>2</v>
      </c>
      <c r="J6031" s="136" t="s">
        <v>8367</v>
      </c>
      <c r="R6031" s="136" t="s">
        <v>14603</v>
      </c>
      <c r="S6031" s="136" t="s">
        <v>8367</v>
      </c>
      <c r="T6031" s="136" t="s">
        <v>14604</v>
      </c>
    </row>
    <row r="6032" spans="1:20" s="136" customFormat="1" ht="13.6" x14ac:dyDescent="0.2">
      <c r="A6032" s="136" t="s">
        <v>14599</v>
      </c>
      <c r="B6032" s="147">
        <v>41008</v>
      </c>
      <c r="C6032" s="138" t="s">
        <v>14610</v>
      </c>
      <c r="D6032" s="138" t="s">
        <v>14610</v>
      </c>
      <c r="E6032" s="137" t="s">
        <v>8366</v>
      </c>
      <c r="F6032" s="139"/>
      <c r="G6032" s="136">
        <v>20423818</v>
      </c>
      <c r="H6032" s="136">
        <v>3</v>
      </c>
      <c r="J6032" s="136" t="s">
        <v>8367</v>
      </c>
    </row>
    <row r="6033" spans="1:20" s="136" customFormat="1" ht="13.6" x14ac:dyDescent="0.2">
      <c r="A6033" s="136" t="s">
        <v>14599</v>
      </c>
      <c r="B6033" s="147">
        <v>41009</v>
      </c>
      <c r="C6033" s="138" t="s">
        <v>14611</v>
      </c>
      <c r="D6033" s="138" t="s">
        <v>14611</v>
      </c>
      <c r="E6033" s="137" t="s">
        <v>8366</v>
      </c>
      <c r="F6033" s="139"/>
      <c r="G6033" s="136">
        <v>255776192.99999997</v>
      </c>
      <c r="H6033" s="136">
        <v>3</v>
      </c>
      <c r="J6033" s="136" t="s">
        <v>8367</v>
      </c>
    </row>
    <row r="6034" spans="1:20" s="136" customFormat="1" ht="13.6" x14ac:dyDescent="0.2">
      <c r="A6034" s="136" t="s">
        <v>14599</v>
      </c>
      <c r="B6034" s="147">
        <v>41010</v>
      </c>
      <c r="C6034" s="138" t="s">
        <v>14612</v>
      </c>
      <c r="D6034" s="138" t="s">
        <v>14612</v>
      </c>
      <c r="E6034" s="137" t="s">
        <v>8366</v>
      </c>
      <c r="F6034" s="139"/>
      <c r="G6034" s="136">
        <v>14092700</v>
      </c>
      <c r="H6034" s="136">
        <v>2</v>
      </c>
      <c r="J6034" s="136" t="s">
        <v>8367</v>
      </c>
      <c r="R6034" s="136" t="s">
        <v>14603</v>
      </c>
      <c r="S6034" s="136" t="s">
        <v>8367</v>
      </c>
      <c r="T6034" s="136" t="s">
        <v>14604</v>
      </c>
    </row>
    <row r="6035" spans="1:20" s="136" customFormat="1" ht="13.6" x14ac:dyDescent="0.2">
      <c r="A6035" s="136" t="s">
        <v>14599</v>
      </c>
      <c r="B6035" s="147">
        <v>41011</v>
      </c>
      <c r="C6035" s="138" t="s">
        <v>14613</v>
      </c>
      <c r="D6035" s="138" t="s">
        <v>14613</v>
      </c>
      <c r="E6035" s="137" t="s">
        <v>8366</v>
      </c>
      <c r="F6035" s="139"/>
      <c r="G6035" s="136">
        <v>201134800</v>
      </c>
      <c r="H6035" s="136">
        <v>2</v>
      </c>
      <c r="J6035" s="136" t="s">
        <v>8367</v>
      </c>
    </row>
    <row r="6036" spans="1:20" s="136" customFormat="1" ht="13.6" x14ac:dyDescent="0.2">
      <c r="A6036" s="136" t="s">
        <v>14599</v>
      </c>
      <c r="B6036" s="147">
        <v>41012</v>
      </c>
      <c r="C6036" s="138" t="s">
        <v>14614</v>
      </c>
      <c r="D6036" s="138" t="s">
        <v>14614</v>
      </c>
      <c r="E6036" s="137" t="s">
        <v>8366</v>
      </c>
      <c r="F6036" s="139"/>
      <c r="G6036" s="136">
        <v>449621500</v>
      </c>
      <c r="H6036" s="136">
        <v>3</v>
      </c>
      <c r="J6036" s="136" t="s">
        <v>8367</v>
      </c>
    </row>
    <row r="6037" spans="1:20" s="136" customFormat="1" ht="13.6" x14ac:dyDescent="0.2">
      <c r="A6037" s="136" t="s">
        <v>14599</v>
      </c>
      <c r="B6037" s="147">
        <v>41013</v>
      </c>
      <c r="C6037" s="138" t="s">
        <v>14615</v>
      </c>
      <c r="D6037" s="138" t="s">
        <v>14615</v>
      </c>
      <c r="E6037" s="137" t="s">
        <v>8366</v>
      </c>
      <c r="F6037" s="139"/>
      <c r="G6037" s="136">
        <v>199208300.00000003</v>
      </c>
      <c r="H6037" s="136">
        <v>2</v>
      </c>
      <c r="J6037" s="136" t="s">
        <v>8367</v>
      </c>
    </row>
    <row r="6038" spans="1:20" s="136" customFormat="1" ht="13.6" x14ac:dyDescent="0.2">
      <c r="A6038" s="136" t="s">
        <v>14599</v>
      </c>
      <c r="B6038" s="147">
        <v>41014</v>
      </c>
      <c r="C6038" s="138" t="s">
        <v>14616</v>
      </c>
      <c r="D6038" s="138" t="s">
        <v>14616</v>
      </c>
      <c r="E6038" s="137" t="s">
        <v>8366</v>
      </c>
      <c r="F6038" s="139"/>
      <c r="G6038" s="136">
        <v>47791355</v>
      </c>
      <c r="H6038" s="136">
        <v>3</v>
      </c>
      <c r="J6038" s="136" t="s">
        <v>8367</v>
      </c>
    </row>
    <row r="6039" spans="1:20" s="136" customFormat="1" ht="13.6" x14ac:dyDescent="0.2">
      <c r="A6039" s="136" t="s">
        <v>14599</v>
      </c>
      <c r="B6039" s="147">
        <v>41015</v>
      </c>
      <c r="C6039" s="138" t="s">
        <v>14617</v>
      </c>
      <c r="D6039" s="138" t="s">
        <v>14617</v>
      </c>
      <c r="E6039" s="137" t="s">
        <v>8366</v>
      </c>
      <c r="F6039" s="139"/>
      <c r="G6039" s="136">
        <v>32129000</v>
      </c>
      <c r="H6039" s="136">
        <v>2</v>
      </c>
      <c r="J6039" s="136" t="s">
        <v>8367</v>
      </c>
      <c r="R6039" s="136" t="s">
        <v>14603</v>
      </c>
      <c r="S6039" s="136" t="s">
        <v>8367</v>
      </c>
      <c r="T6039" s="136" t="s">
        <v>14604</v>
      </c>
    </row>
    <row r="6040" spans="1:20" s="136" customFormat="1" ht="13.6" x14ac:dyDescent="0.2">
      <c r="A6040" s="136" t="s">
        <v>14599</v>
      </c>
      <c r="B6040" s="147">
        <v>41016</v>
      </c>
      <c r="C6040" s="138" t="s">
        <v>14618</v>
      </c>
      <c r="D6040" s="138" t="s">
        <v>14618</v>
      </c>
      <c r="E6040" s="137" t="s">
        <v>8366</v>
      </c>
      <c r="F6040" s="139"/>
      <c r="G6040" s="136">
        <v>62544200</v>
      </c>
      <c r="H6040" s="136">
        <v>2</v>
      </c>
      <c r="J6040" s="136" t="s">
        <v>8367</v>
      </c>
      <c r="R6040" s="136" t="s">
        <v>14603</v>
      </c>
      <c r="S6040" s="136" t="s">
        <v>8367</v>
      </c>
      <c r="T6040" s="136" t="s">
        <v>14604</v>
      </c>
    </row>
    <row r="6041" spans="1:20" s="136" customFormat="1" ht="13.6" x14ac:dyDescent="0.2">
      <c r="A6041" s="136" t="s">
        <v>14599</v>
      </c>
      <c r="B6041" s="147">
        <v>41017</v>
      </c>
      <c r="C6041" s="138" t="s">
        <v>14619</v>
      </c>
      <c r="D6041" s="138" t="s">
        <v>14619</v>
      </c>
      <c r="E6041" s="137" t="s">
        <v>8366</v>
      </c>
      <c r="F6041" s="139"/>
      <c r="G6041" s="136">
        <v>12248900.000000002</v>
      </c>
      <c r="H6041" s="136">
        <v>1</v>
      </c>
      <c r="J6041" s="136" t="s">
        <v>8367</v>
      </c>
      <c r="O6041" s="136" t="s">
        <v>14620</v>
      </c>
      <c r="P6041" s="136" t="s">
        <v>8456</v>
      </c>
      <c r="Q6041" s="136" t="s">
        <v>14604</v>
      </c>
      <c r="R6041" s="136" t="s">
        <v>14603</v>
      </c>
      <c r="S6041" s="136" t="s">
        <v>8367</v>
      </c>
      <c r="T6041" s="136" t="s">
        <v>14604</v>
      </c>
    </row>
    <row r="6042" spans="1:20" s="136" customFormat="1" ht="13.6" x14ac:dyDescent="0.2">
      <c r="A6042" s="136" t="s">
        <v>14599</v>
      </c>
      <c r="B6042" s="147">
        <v>41018</v>
      </c>
      <c r="C6042" s="138" t="s">
        <v>14621</v>
      </c>
      <c r="D6042" s="138" t="s">
        <v>14621</v>
      </c>
      <c r="E6042" s="137" t="s">
        <v>8366</v>
      </c>
      <c r="F6042" s="139"/>
      <c r="G6042" s="136">
        <v>21451800</v>
      </c>
      <c r="H6042" s="136">
        <v>2</v>
      </c>
      <c r="J6042" s="136" t="s">
        <v>8367</v>
      </c>
      <c r="R6042" s="136" t="s">
        <v>14603</v>
      </c>
      <c r="S6042" s="136" t="s">
        <v>8367</v>
      </c>
      <c r="T6042" s="136" t="s">
        <v>14604</v>
      </c>
    </row>
    <row r="6043" spans="1:20" s="136" customFormat="1" ht="13.6" x14ac:dyDescent="0.2">
      <c r="A6043" s="136" t="s">
        <v>14599</v>
      </c>
      <c r="B6043" s="147">
        <v>41019</v>
      </c>
      <c r="C6043" s="138" t="s">
        <v>14622</v>
      </c>
      <c r="D6043" s="138" t="s">
        <v>14622</v>
      </c>
      <c r="E6043" s="137" t="s">
        <v>8366</v>
      </c>
      <c r="F6043" s="139"/>
      <c r="G6043" s="136">
        <v>43142740</v>
      </c>
      <c r="H6043" s="136">
        <v>2</v>
      </c>
      <c r="J6043" s="136" t="s">
        <v>8367</v>
      </c>
      <c r="R6043" s="136" t="s">
        <v>14603</v>
      </c>
      <c r="S6043" s="136" t="s">
        <v>8367</v>
      </c>
      <c r="T6043" s="136" t="s">
        <v>14604</v>
      </c>
    </row>
    <row r="6044" spans="1:20" s="136" customFormat="1" ht="13.6" x14ac:dyDescent="0.2">
      <c r="A6044" s="136" t="s">
        <v>14599</v>
      </c>
      <c r="B6044" s="147">
        <v>41020</v>
      </c>
      <c r="C6044" s="138" t="s">
        <v>14623</v>
      </c>
      <c r="D6044" s="138" t="s">
        <v>14623</v>
      </c>
      <c r="E6044" s="137" t="s">
        <v>8366</v>
      </c>
      <c r="F6044" s="139"/>
      <c r="G6044" s="136">
        <v>229702377.00000003</v>
      </c>
      <c r="H6044" s="136">
        <v>2</v>
      </c>
      <c r="J6044" s="136" t="s">
        <v>8367</v>
      </c>
    </row>
    <row r="6045" spans="1:20" s="136" customFormat="1" ht="13.6" x14ac:dyDescent="0.2">
      <c r="A6045" s="136" t="s">
        <v>14599</v>
      </c>
      <c r="B6045" s="147">
        <v>41021</v>
      </c>
      <c r="C6045" s="138" t="s">
        <v>14624</v>
      </c>
      <c r="D6045" s="138" t="s">
        <v>14624</v>
      </c>
      <c r="E6045" s="137" t="s">
        <v>8366</v>
      </c>
      <c r="F6045" s="139"/>
      <c r="G6045" s="136">
        <v>11652700</v>
      </c>
      <c r="H6045" s="136">
        <v>1</v>
      </c>
      <c r="J6045" s="136" t="s">
        <v>8367</v>
      </c>
      <c r="O6045" s="136" t="s">
        <v>14620</v>
      </c>
      <c r="P6045" s="136" t="s">
        <v>8456</v>
      </c>
      <c r="Q6045" s="136" t="s">
        <v>14604</v>
      </c>
      <c r="R6045" s="136" t="s">
        <v>14603</v>
      </c>
      <c r="S6045" s="136" t="s">
        <v>8367</v>
      </c>
      <c r="T6045" s="136" t="s">
        <v>14604</v>
      </c>
    </row>
    <row r="6046" spans="1:20" s="136" customFormat="1" ht="13.6" x14ac:dyDescent="0.2">
      <c r="A6046" s="136" t="s">
        <v>14599</v>
      </c>
      <c r="B6046" s="147">
        <v>41022</v>
      </c>
      <c r="C6046" s="138" t="s">
        <v>14625</v>
      </c>
      <c r="D6046" s="138" t="s">
        <v>14625</v>
      </c>
      <c r="E6046" s="137" t="s">
        <v>8366</v>
      </c>
      <c r="F6046" s="139"/>
      <c r="G6046" s="136">
        <v>126089846</v>
      </c>
      <c r="H6046" s="136">
        <v>2</v>
      </c>
      <c r="J6046" s="136" t="s">
        <v>8367</v>
      </c>
    </row>
    <row r="6047" spans="1:20" s="136" customFormat="1" ht="13.6" x14ac:dyDescent="0.2">
      <c r="A6047" s="136" t="s">
        <v>14599</v>
      </c>
      <c r="B6047" s="147">
        <v>41023</v>
      </c>
      <c r="C6047" s="138" t="s">
        <v>14626</v>
      </c>
      <c r="D6047" s="138" t="s">
        <v>14626</v>
      </c>
      <c r="E6047" s="137" t="s">
        <v>8366</v>
      </c>
      <c r="F6047" s="139"/>
      <c r="G6047" s="136">
        <v>107033100</v>
      </c>
      <c r="H6047" s="136">
        <v>2</v>
      </c>
      <c r="J6047" s="136" t="s">
        <v>8367</v>
      </c>
      <c r="R6047" s="136" t="s">
        <v>14603</v>
      </c>
      <c r="S6047" s="136" t="s">
        <v>8367</v>
      </c>
      <c r="T6047" s="136" t="s">
        <v>14604</v>
      </c>
    </row>
    <row r="6048" spans="1:20" s="136" customFormat="1" ht="13.6" x14ac:dyDescent="0.2">
      <c r="A6048" s="136" t="s">
        <v>14599</v>
      </c>
      <c r="B6048" s="147">
        <v>41024</v>
      </c>
      <c r="C6048" s="138" t="s">
        <v>14627</v>
      </c>
      <c r="D6048" s="138" t="s">
        <v>14627</v>
      </c>
      <c r="E6048" s="137" t="s">
        <v>8366</v>
      </c>
      <c r="F6048" s="139"/>
      <c r="G6048" s="136">
        <v>923121500</v>
      </c>
      <c r="H6048" s="136">
        <v>2</v>
      </c>
      <c r="J6048" s="136" t="s">
        <v>8367</v>
      </c>
      <c r="R6048" s="136" t="s">
        <v>14603</v>
      </c>
      <c r="S6048" s="136" t="s">
        <v>8456</v>
      </c>
      <c r="T6048" s="136" t="s">
        <v>14604</v>
      </c>
    </row>
    <row r="6049" spans="1:20" s="136" customFormat="1" ht="13.6" x14ac:dyDescent="0.2">
      <c r="A6049" s="136" t="s">
        <v>14599</v>
      </c>
      <c r="B6049" s="147">
        <v>41025</v>
      </c>
      <c r="C6049" s="138" t="s">
        <v>14628</v>
      </c>
      <c r="D6049" s="138" t="s">
        <v>14628</v>
      </c>
      <c r="E6049" s="137" t="s">
        <v>8366</v>
      </c>
      <c r="F6049" s="139"/>
      <c r="G6049" s="136">
        <v>6029400.0000000009</v>
      </c>
      <c r="H6049" s="136">
        <v>3</v>
      </c>
      <c r="J6049" s="136" t="s">
        <v>8367</v>
      </c>
    </row>
    <row r="6050" spans="1:20" s="136" customFormat="1" ht="13.6" x14ac:dyDescent="0.2">
      <c r="A6050" s="136" t="s">
        <v>14599</v>
      </c>
      <c r="B6050" s="147">
        <v>41026</v>
      </c>
      <c r="C6050" s="138" t="s">
        <v>14629</v>
      </c>
      <c r="D6050" s="138" t="s">
        <v>14629</v>
      </c>
      <c r="E6050" s="137" t="s">
        <v>8366</v>
      </c>
      <c r="F6050" s="139"/>
      <c r="G6050" s="136">
        <v>52895834.000000007</v>
      </c>
      <c r="H6050" s="136">
        <v>2</v>
      </c>
      <c r="J6050" s="136" t="s">
        <v>8367</v>
      </c>
    </row>
    <row r="6051" spans="1:20" s="136" customFormat="1" ht="13.6" x14ac:dyDescent="0.2">
      <c r="A6051" s="136" t="s">
        <v>14599</v>
      </c>
      <c r="B6051" s="147">
        <v>41027</v>
      </c>
      <c r="C6051" s="138" t="s">
        <v>14630</v>
      </c>
      <c r="D6051" s="138" t="s">
        <v>14630</v>
      </c>
      <c r="E6051" s="137" t="s">
        <v>8366</v>
      </c>
      <c r="F6051" s="139"/>
      <c r="G6051" s="136">
        <v>323545500</v>
      </c>
      <c r="H6051" s="136">
        <v>3</v>
      </c>
      <c r="J6051" s="136" t="s">
        <v>8367</v>
      </c>
      <c r="R6051" s="136" t="s">
        <v>14603</v>
      </c>
      <c r="S6051" s="136" t="s">
        <v>8367</v>
      </c>
      <c r="T6051" s="136" t="s">
        <v>14604</v>
      </c>
    </row>
    <row r="6052" spans="1:20" s="136" customFormat="1" ht="13.6" x14ac:dyDescent="0.2">
      <c r="A6052" s="136" t="s">
        <v>14599</v>
      </c>
      <c r="B6052" s="147">
        <v>41028</v>
      </c>
      <c r="C6052" s="138" t="s">
        <v>14631</v>
      </c>
      <c r="D6052" s="138" t="s">
        <v>14631</v>
      </c>
      <c r="E6052" s="137" t="s">
        <v>8366</v>
      </c>
      <c r="F6052" s="139"/>
      <c r="G6052" s="136">
        <v>2035600</v>
      </c>
      <c r="H6052" s="136">
        <v>2</v>
      </c>
      <c r="J6052" s="136" t="s">
        <v>8367</v>
      </c>
      <c r="R6052" s="136" t="s">
        <v>14603</v>
      </c>
      <c r="S6052" s="136" t="s">
        <v>8456</v>
      </c>
      <c r="T6052" s="136" t="s">
        <v>14604</v>
      </c>
    </row>
    <row r="6053" spans="1:20" s="136" customFormat="1" ht="13.6" x14ac:dyDescent="0.2">
      <c r="A6053" s="136" t="s">
        <v>14599</v>
      </c>
      <c r="B6053" s="147">
        <v>41029</v>
      </c>
      <c r="C6053" s="138" t="s">
        <v>14632</v>
      </c>
      <c r="D6053" s="138" t="s">
        <v>14632</v>
      </c>
      <c r="E6053" s="137" t="s">
        <v>8366</v>
      </c>
      <c r="F6053" s="139"/>
      <c r="G6053" s="136">
        <v>2170100</v>
      </c>
      <c r="H6053" s="136">
        <v>1</v>
      </c>
      <c r="J6053" s="136" t="s">
        <v>8367</v>
      </c>
      <c r="O6053" s="136" t="s">
        <v>14620</v>
      </c>
      <c r="P6053" s="136" t="s">
        <v>8456</v>
      </c>
      <c r="Q6053" s="136" t="s">
        <v>14604</v>
      </c>
      <c r="R6053" s="136" t="s">
        <v>14603</v>
      </c>
      <c r="S6053" s="136" t="s">
        <v>8367</v>
      </c>
      <c r="T6053" s="136" t="s">
        <v>14604</v>
      </c>
    </row>
    <row r="6054" spans="1:20" s="136" customFormat="1" ht="13.6" x14ac:dyDescent="0.2">
      <c r="A6054" s="136" t="s">
        <v>14599</v>
      </c>
      <c r="B6054" s="147">
        <v>41030</v>
      </c>
      <c r="C6054" s="138" t="s">
        <v>14633</v>
      </c>
      <c r="D6054" s="138" t="s">
        <v>14633</v>
      </c>
      <c r="E6054" s="137" t="s">
        <v>8366</v>
      </c>
      <c r="F6054" s="139"/>
      <c r="G6054" s="136">
        <v>16219000</v>
      </c>
      <c r="H6054" s="136">
        <v>3</v>
      </c>
      <c r="J6054" s="136" t="s">
        <v>8367</v>
      </c>
    </row>
    <row r="6055" spans="1:20" s="136" customFormat="1" ht="13.6" x14ac:dyDescent="0.2">
      <c r="A6055" s="136" t="s">
        <v>14599</v>
      </c>
      <c r="B6055" s="147">
        <v>41031</v>
      </c>
      <c r="C6055" s="138" t="s">
        <v>14634</v>
      </c>
      <c r="D6055" s="138" t="s">
        <v>14634</v>
      </c>
      <c r="E6055" s="137" t="s">
        <v>8366</v>
      </c>
      <c r="F6055" s="139"/>
      <c r="G6055" s="136">
        <v>258732500</v>
      </c>
      <c r="H6055" s="136">
        <v>3</v>
      </c>
      <c r="J6055" s="136" t="s">
        <v>8367</v>
      </c>
    </row>
    <row r="6056" spans="1:20" s="136" customFormat="1" ht="13.6" x14ac:dyDescent="0.2">
      <c r="A6056" s="136" t="s">
        <v>14599</v>
      </c>
      <c r="B6056" s="147">
        <v>41032</v>
      </c>
      <c r="C6056" s="138" t="s">
        <v>14635</v>
      </c>
      <c r="D6056" s="138" t="s">
        <v>14635</v>
      </c>
      <c r="E6056" s="137" t="s">
        <v>8366</v>
      </c>
      <c r="F6056" s="139"/>
      <c r="G6056" s="136">
        <v>356153200</v>
      </c>
      <c r="H6056" s="136">
        <v>3</v>
      </c>
      <c r="J6056" s="136" t="s">
        <v>8367</v>
      </c>
    </row>
    <row r="6057" spans="1:20" s="136" customFormat="1" ht="13.6" x14ac:dyDescent="0.2">
      <c r="A6057" s="136" t="s">
        <v>14599</v>
      </c>
      <c r="B6057" s="147">
        <v>41033</v>
      </c>
      <c r="C6057" s="138" t="s">
        <v>14636</v>
      </c>
      <c r="D6057" s="138" t="s">
        <v>14636</v>
      </c>
      <c r="E6057" s="137" t="s">
        <v>8366</v>
      </c>
      <c r="F6057" s="139"/>
      <c r="G6057" s="136">
        <v>481316900</v>
      </c>
      <c r="H6057" s="136">
        <v>2</v>
      </c>
      <c r="J6057" s="136" t="s">
        <v>8367</v>
      </c>
    </row>
    <row r="6058" spans="1:20" s="136" customFormat="1" ht="13.6" x14ac:dyDescent="0.2">
      <c r="A6058" s="136" t="s">
        <v>14599</v>
      </c>
      <c r="B6058" s="147">
        <v>41034</v>
      </c>
      <c r="C6058" s="138" t="s">
        <v>14637</v>
      </c>
      <c r="D6058" s="138" t="s">
        <v>14637</v>
      </c>
      <c r="E6058" s="137" t="s">
        <v>8366</v>
      </c>
      <c r="F6058" s="139"/>
      <c r="G6058" s="136">
        <v>62005000</v>
      </c>
      <c r="H6058" s="136">
        <v>2</v>
      </c>
      <c r="J6058" s="136" t="s">
        <v>8367</v>
      </c>
      <c r="R6058" s="136" t="s">
        <v>14603</v>
      </c>
      <c r="S6058" s="136" t="s">
        <v>8367</v>
      </c>
      <c r="T6058" s="136" t="s">
        <v>14604</v>
      </c>
    </row>
    <row r="6059" spans="1:20" s="136" customFormat="1" ht="13.6" x14ac:dyDescent="0.2">
      <c r="A6059" s="136" t="s">
        <v>14599</v>
      </c>
      <c r="B6059" s="147">
        <v>41035</v>
      </c>
      <c r="C6059" s="138" t="s">
        <v>14638</v>
      </c>
      <c r="D6059" s="138" t="s">
        <v>14638</v>
      </c>
      <c r="E6059" s="137" t="s">
        <v>8366</v>
      </c>
      <c r="F6059" s="139"/>
      <c r="G6059" s="136">
        <v>51454900</v>
      </c>
      <c r="H6059" s="136">
        <v>3</v>
      </c>
      <c r="J6059" s="136" t="s">
        <v>8367</v>
      </c>
    </row>
    <row r="6060" spans="1:20" s="136" customFormat="1" ht="13.6" x14ac:dyDescent="0.2">
      <c r="A6060" s="136" t="s">
        <v>14599</v>
      </c>
      <c r="B6060" s="147">
        <v>41036</v>
      </c>
      <c r="C6060" s="138" t="s">
        <v>14639</v>
      </c>
      <c r="D6060" s="138" t="s">
        <v>14639</v>
      </c>
      <c r="E6060" s="137" t="s">
        <v>8366</v>
      </c>
      <c r="F6060" s="139"/>
      <c r="G6060" s="136">
        <v>91641726</v>
      </c>
      <c r="H6060" s="136">
        <v>3</v>
      </c>
      <c r="J6060" s="136" t="s">
        <v>8367</v>
      </c>
    </row>
    <row r="6061" spans="1:20" s="136" customFormat="1" ht="13.6" x14ac:dyDescent="0.2">
      <c r="A6061" s="136" t="s">
        <v>14599</v>
      </c>
      <c r="B6061" s="147">
        <v>41037</v>
      </c>
      <c r="C6061" s="138" t="s">
        <v>14640</v>
      </c>
      <c r="D6061" s="138" t="s">
        <v>14640</v>
      </c>
      <c r="E6061" s="137" t="s">
        <v>8366</v>
      </c>
      <c r="F6061" s="139"/>
      <c r="G6061" s="136">
        <v>67512600</v>
      </c>
      <c r="H6061" s="136">
        <v>3</v>
      </c>
      <c r="J6061" s="136" t="s">
        <v>8367</v>
      </c>
    </row>
    <row r="6062" spans="1:20" s="136" customFormat="1" ht="13.6" x14ac:dyDescent="0.2">
      <c r="A6062" s="136" t="s">
        <v>14599</v>
      </c>
      <c r="B6062" s="147">
        <v>41038</v>
      </c>
      <c r="C6062" s="138" t="s">
        <v>14641</v>
      </c>
      <c r="D6062" s="138" t="s">
        <v>14641</v>
      </c>
      <c r="E6062" s="137" t="s">
        <v>8366</v>
      </c>
      <c r="F6062" s="139"/>
      <c r="G6062" s="136">
        <v>160337400</v>
      </c>
      <c r="H6062" s="136">
        <v>1</v>
      </c>
      <c r="J6062" s="136" t="s">
        <v>8367</v>
      </c>
      <c r="L6062" s="136" t="s">
        <v>14642</v>
      </c>
      <c r="M6062" s="136" t="s">
        <v>8367</v>
      </c>
      <c r="N6062" s="136" t="s">
        <v>14641</v>
      </c>
      <c r="R6062" s="136" t="s">
        <v>14603</v>
      </c>
      <c r="S6062" s="136" t="s">
        <v>8367</v>
      </c>
      <c r="T6062" s="136" t="s">
        <v>14604</v>
      </c>
    </row>
    <row r="6063" spans="1:20" s="136" customFormat="1" ht="13.6" x14ac:dyDescent="0.2">
      <c r="A6063" s="136" t="s">
        <v>14599</v>
      </c>
      <c r="B6063" s="147">
        <v>41039</v>
      </c>
      <c r="C6063" s="138" t="s">
        <v>14643</v>
      </c>
      <c r="D6063" s="138" t="s">
        <v>14643</v>
      </c>
      <c r="E6063" s="137" t="s">
        <v>8366</v>
      </c>
      <c r="F6063" s="139"/>
      <c r="G6063" s="136">
        <v>978469299.99999988</v>
      </c>
      <c r="H6063" s="136">
        <v>2</v>
      </c>
      <c r="J6063" s="136" t="s">
        <v>8367</v>
      </c>
    </row>
    <row r="6064" spans="1:20" s="136" customFormat="1" ht="13.6" x14ac:dyDescent="0.2">
      <c r="A6064" s="136" t="s">
        <v>14599</v>
      </c>
      <c r="B6064" s="147">
        <v>41040</v>
      </c>
      <c r="C6064" s="138" t="s">
        <v>14644</v>
      </c>
      <c r="D6064" s="138" t="s">
        <v>14644</v>
      </c>
      <c r="E6064" s="137" t="s">
        <v>8366</v>
      </c>
      <c r="F6064" s="139"/>
      <c r="G6064" s="136">
        <v>22699400</v>
      </c>
      <c r="H6064" s="136">
        <v>2</v>
      </c>
      <c r="J6064" s="136" t="s">
        <v>8367</v>
      </c>
      <c r="R6064" s="136" t="s">
        <v>14603</v>
      </c>
      <c r="S6064" s="136" t="s">
        <v>8367</v>
      </c>
      <c r="T6064" s="136" t="s">
        <v>14604</v>
      </c>
    </row>
    <row r="6065" spans="1:20" s="136" customFormat="1" ht="13.6" x14ac:dyDescent="0.2">
      <c r="A6065" s="136" t="s">
        <v>14599</v>
      </c>
      <c r="B6065" s="147">
        <v>41041</v>
      </c>
      <c r="C6065" s="138" t="s">
        <v>14645</v>
      </c>
      <c r="D6065" s="138" t="s">
        <v>14645</v>
      </c>
      <c r="E6065" s="137" t="s">
        <v>8366</v>
      </c>
      <c r="F6065" s="139"/>
      <c r="G6065" s="136">
        <v>189973586</v>
      </c>
      <c r="H6065" s="136">
        <v>2</v>
      </c>
      <c r="J6065" s="136" t="s">
        <v>8367</v>
      </c>
    </row>
    <row r="6066" spans="1:20" s="136" customFormat="1" ht="13.6" x14ac:dyDescent="0.2">
      <c r="A6066" s="136" t="s">
        <v>14599</v>
      </c>
      <c r="B6066" s="147">
        <v>41042</v>
      </c>
      <c r="C6066" s="138" t="s">
        <v>14646</v>
      </c>
      <c r="D6066" s="138" t="s">
        <v>14646</v>
      </c>
      <c r="E6066" s="137" t="s">
        <v>8366</v>
      </c>
      <c r="F6066" s="139"/>
      <c r="G6066" s="136">
        <v>150183807</v>
      </c>
      <c r="H6066" s="136">
        <v>2</v>
      </c>
      <c r="J6066" s="136" t="s">
        <v>8367</v>
      </c>
    </row>
    <row r="6067" spans="1:20" s="136" customFormat="1" ht="13.6" x14ac:dyDescent="0.2">
      <c r="A6067" s="136" t="s">
        <v>14599</v>
      </c>
      <c r="B6067" s="147">
        <v>41043</v>
      </c>
      <c r="C6067" s="138" t="s">
        <v>14647</v>
      </c>
      <c r="D6067" s="138" t="s">
        <v>14647</v>
      </c>
      <c r="E6067" s="137" t="s">
        <v>8366</v>
      </c>
      <c r="F6067" s="139"/>
      <c r="G6067" s="136">
        <v>44314900</v>
      </c>
      <c r="H6067" s="136">
        <v>3</v>
      </c>
      <c r="J6067" s="136" t="s">
        <v>8367</v>
      </c>
    </row>
    <row r="6068" spans="1:20" s="136" customFormat="1" ht="13.6" x14ac:dyDescent="0.2">
      <c r="A6068" s="136" t="s">
        <v>14599</v>
      </c>
      <c r="B6068" s="147">
        <v>41044</v>
      </c>
      <c r="C6068" s="138" t="s">
        <v>14648</v>
      </c>
      <c r="D6068" s="138" t="s">
        <v>14648</v>
      </c>
      <c r="E6068" s="137" t="s">
        <v>8366</v>
      </c>
      <c r="F6068" s="139"/>
      <c r="G6068" s="136">
        <v>8278099.9999999991</v>
      </c>
      <c r="H6068" s="136">
        <v>1</v>
      </c>
      <c r="J6068" s="136" t="s">
        <v>8367</v>
      </c>
      <c r="O6068" s="136" t="s">
        <v>14620</v>
      </c>
      <c r="P6068" s="136" t="s">
        <v>8456</v>
      </c>
      <c r="Q6068" s="136" t="s">
        <v>14604</v>
      </c>
      <c r="R6068" s="136" t="s">
        <v>14603</v>
      </c>
      <c r="S6068" s="136" t="s">
        <v>8367</v>
      </c>
      <c r="T6068" s="136" t="s">
        <v>14604</v>
      </c>
    </row>
    <row r="6069" spans="1:20" s="136" customFormat="1" ht="13.6" x14ac:dyDescent="0.2">
      <c r="A6069" s="136" t="s">
        <v>14599</v>
      </c>
      <c r="B6069" s="147">
        <v>41045</v>
      </c>
      <c r="C6069" s="138" t="s">
        <v>14649</v>
      </c>
      <c r="D6069" s="138" t="s">
        <v>14649</v>
      </c>
      <c r="E6069" s="137" t="s">
        <v>8366</v>
      </c>
      <c r="F6069" s="139"/>
      <c r="G6069" s="136">
        <v>129673900</v>
      </c>
      <c r="H6069" s="136">
        <v>2</v>
      </c>
      <c r="J6069" s="136" t="s">
        <v>8367</v>
      </c>
      <c r="R6069" s="136" t="s">
        <v>14603</v>
      </c>
      <c r="S6069" s="136" t="s">
        <v>8367</v>
      </c>
      <c r="T6069" s="136" t="s">
        <v>14604</v>
      </c>
    </row>
    <row r="6070" spans="1:20" s="136" customFormat="1" ht="13.6" x14ac:dyDescent="0.2">
      <c r="A6070" s="136" t="s">
        <v>14599</v>
      </c>
      <c r="B6070" s="147">
        <v>41046</v>
      </c>
      <c r="C6070" s="138" t="s">
        <v>14650</v>
      </c>
      <c r="D6070" s="138" t="s">
        <v>14650</v>
      </c>
      <c r="E6070" s="137" t="s">
        <v>8366</v>
      </c>
      <c r="F6070" s="139"/>
      <c r="G6070" s="136">
        <v>50969289</v>
      </c>
      <c r="H6070" s="136">
        <v>3</v>
      </c>
      <c r="J6070" s="136" t="s">
        <v>8367</v>
      </c>
    </row>
    <row r="6071" spans="1:20" s="136" customFormat="1" ht="13.6" x14ac:dyDescent="0.2">
      <c r="A6071" s="136" t="s">
        <v>14599</v>
      </c>
      <c r="B6071" s="147">
        <v>41047</v>
      </c>
      <c r="C6071" s="138" t="s">
        <v>14651</v>
      </c>
      <c r="D6071" s="138" t="s">
        <v>14651</v>
      </c>
      <c r="E6071" s="137" t="s">
        <v>8366</v>
      </c>
      <c r="F6071" s="139"/>
      <c r="G6071" s="136">
        <v>2886400</v>
      </c>
      <c r="H6071" s="136">
        <v>1</v>
      </c>
      <c r="J6071" s="136" t="s">
        <v>8367</v>
      </c>
      <c r="O6071" s="136" t="s">
        <v>14620</v>
      </c>
      <c r="P6071" s="136" t="s">
        <v>8456</v>
      </c>
      <c r="Q6071" s="136" t="s">
        <v>14604</v>
      </c>
      <c r="R6071" s="136" t="s">
        <v>14603</v>
      </c>
      <c r="S6071" s="136" t="s">
        <v>8367</v>
      </c>
      <c r="T6071" s="136" t="s">
        <v>14604</v>
      </c>
    </row>
    <row r="6072" spans="1:20" s="136" customFormat="1" ht="13.6" x14ac:dyDescent="0.2">
      <c r="A6072" s="136" t="s">
        <v>14599</v>
      </c>
      <c r="B6072" s="147">
        <v>41048</v>
      </c>
      <c r="C6072" s="138" t="s">
        <v>14652</v>
      </c>
      <c r="D6072" s="138" t="s">
        <v>14652</v>
      </c>
      <c r="E6072" s="137" t="s">
        <v>8366</v>
      </c>
      <c r="F6072" s="139"/>
      <c r="G6072" s="136">
        <v>274970400</v>
      </c>
      <c r="H6072" s="136">
        <v>3</v>
      </c>
      <c r="J6072" s="136" t="s">
        <v>8367</v>
      </c>
    </row>
    <row r="6073" spans="1:20" s="136" customFormat="1" ht="13.6" x14ac:dyDescent="0.2">
      <c r="A6073" s="136" t="s">
        <v>14599</v>
      </c>
      <c r="B6073" s="147">
        <v>41049</v>
      </c>
      <c r="C6073" s="138" t="s">
        <v>14653</v>
      </c>
      <c r="D6073" s="138" t="s">
        <v>14653</v>
      </c>
      <c r="E6073" s="137" t="s">
        <v>8366</v>
      </c>
      <c r="F6073" s="139"/>
      <c r="G6073" s="136">
        <v>226904900.00000003</v>
      </c>
      <c r="H6073" s="136">
        <v>2</v>
      </c>
      <c r="J6073" s="136" t="s">
        <v>8367</v>
      </c>
      <c r="R6073" s="136" t="s">
        <v>14603</v>
      </c>
      <c r="S6073" s="136" t="s">
        <v>8367</v>
      </c>
      <c r="T6073" s="136" t="s">
        <v>14604</v>
      </c>
    </row>
    <row r="6074" spans="1:20" s="136" customFormat="1" ht="13.6" x14ac:dyDescent="0.2">
      <c r="A6074" s="136" t="s">
        <v>14599</v>
      </c>
      <c r="B6074" s="147">
        <v>41050</v>
      </c>
      <c r="C6074" s="138" t="s">
        <v>14654</v>
      </c>
      <c r="D6074" s="138" t="s">
        <v>14654</v>
      </c>
      <c r="E6074" s="137" t="s">
        <v>8366</v>
      </c>
      <c r="F6074" s="139"/>
      <c r="G6074" s="136">
        <v>53475332</v>
      </c>
      <c r="H6074" s="136">
        <v>2</v>
      </c>
      <c r="J6074" s="136" t="s">
        <v>8367</v>
      </c>
    </row>
    <row r="6075" spans="1:20" s="136" customFormat="1" ht="13.6" x14ac:dyDescent="0.2">
      <c r="A6075" s="136" t="s">
        <v>14599</v>
      </c>
      <c r="B6075" s="147">
        <v>41051</v>
      </c>
      <c r="C6075" s="138" t="s">
        <v>14655</v>
      </c>
      <c r="D6075" s="138" t="s">
        <v>14655</v>
      </c>
      <c r="E6075" s="137" t="s">
        <v>8366</v>
      </c>
      <c r="F6075" s="139"/>
      <c r="G6075" s="136">
        <v>57593000</v>
      </c>
      <c r="H6075" s="136">
        <v>3</v>
      </c>
      <c r="J6075" s="136" t="s">
        <v>8367</v>
      </c>
    </row>
    <row r="6076" spans="1:20" s="136" customFormat="1" ht="13.6" x14ac:dyDescent="0.2">
      <c r="A6076" s="136" t="s">
        <v>14599</v>
      </c>
      <c r="B6076" s="147">
        <v>41052</v>
      </c>
      <c r="C6076" s="138" t="s">
        <v>14656</v>
      </c>
      <c r="D6076" s="138" t="s">
        <v>14656</v>
      </c>
      <c r="E6076" s="137" t="s">
        <v>8366</v>
      </c>
      <c r="F6076" s="139"/>
      <c r="G6076" s="136">
        <v>17747700</v>
      </c>
      <c r="H6076" s="136">
        <v>3</v>
      </c>
      <c r="J6076" s="136" t="s">
        <v>8367</v>
      </c>
    </row>
    <row r="6077" spans="1:20" s="136" customFormat="1" ht="13.6" x14ac:dyDescent="0.2">
      <c r="A6077" s="136" t="s">
        <v>14599</v>
      </c>
      <c r="B6077" s="147">
        <v>41053</v>
      </c>
      <c r="C6077" s="138" t="s">
        <v>14657</v>
      </c>
      <c r="D6077" s="138" t="s">
        <v>14657</v>
      </c>
      <c r="E6077" s="137" t="s">
        <v>8366</v>
      </c>
      <c r="F6077" s="139"/>
      <c r="G6077" s="136">
        <v>375200000</v>
      </c>
      <c r="H6077" s="136">
        <v>2</v>
      </c>
      <c r="J6077" s="136" t="s">
        <v>8367</v>
      </c>
    </row>
    <row r="6078" spans="1:20" s="136" customFormat="1" ht="13.6" x14ac:dyDescent="0.2">
      <c r="A6078" s="136" t="s">
        <v>14599</v>
      </c>
      <c r="B6078" s="147">
        <v>41054</v>
      </c>
      <c r="C6078" s="138" t="s">
        <v>14658</v>
      </c>
      <c r="D6078" s="138" t="s">
        <v>14658</v>
      </c>
      <c r="E6078" s="137" t="s">
        <v>8366</v>
      </c>
      <c r="F6078" s="139"/>
      <c r="G6078" s="136">
        <v>18087964</v>
      </c>
      <c r="H6078" s="136">
        <v>3</v>
      </c>
      <c r="J6078" s="136" t="s">
        <v>8367</v>
      </c>
    </row>
    <row r="6079" spans="1:20" s="136" customFormat="1" ht="13.6" x14ac:dyDescent="0.2">
      <c r="A6079" s="136" t="s">
        <v>14599</v>
      </c>
      <c r="B6079" s="147">
        <v>41055</v>
      </c>
      <c r="C6079" s="138" t="s">
        <v>14659</v>
      </c>
      <c r="D6079" s="138" t="s">
        <v>14659</v>
      </c>
      <c r="E6079" s="137" t="s">
        <v>8366</v>
      </c>
      <c r="F6079" s="139"/>
      <c r="G6079" s="136">
        <v>293961100</v>
      </c>
      <c r="H6079" s="136">
        <v>2</v>
      </c>
      <c r="J6079" s="136" t="s">
        <v>8367</v>
      </c>
    </row>
    <row r="6080" spans="1:20" s="136" customFormat="1" ht="13.6" x14ac:dyDescent="0.2">
      <c r="A6080" s="136" t="s">
        <v>14599</v>
      </c>
      <c r="B6080" s="147">
        <v>41056</v>
      </c>
      <c r="C6080" s="138" t="s">
        <v>14660</v>
      </c>
      <c r="D6080" s="138" t="s">
        <v>14660</v>
      </c>
      <c r="E6080" s="137" t="s">
        <v>8366</v>
      </c>
      <c r="F6080" s="139"/>
      <c r="G6080" s="136">
        <v>42973800</v>
      </c>
      <c r="H6080" s="136">
        <v>3</v>
      </c>
      <c r="J6080" s="136" t="s">
        <v>8367</v>
      </c>
    </row>
    <row r="6081" spans="1:20" s="136" customFormat="1" ht="13.6" x14ac:dyDescent="0.2">
      <c r="A6081" s="136" t="s">
        <v>14599</v>
      </c>
      <c r="B6081" s="147">
        <v>41057</v>
      </c>
      <c r="C6081" s="138" t="s">
        <v>14661</v>
      </c>
      <c r="D6081" s="138" t="s">
        <v>14661</v>
      </c>
      <c r="E6081" s="137" t="s">
        <v>8366</v>
      </c>
      <c r="F6081" s="139"/>
      <c r="G6081" s="136">
        <v>102916000</v>
      </c>
      <c r="H6081" s="136">
        <v>3</v>
      </c>
      <c r="J6081" s="136" t="s">
        <v>8367</v>
      </c>
    </row>
    <row r="6082" spans="1:20" s="136" customFormat="1" ht="13.6" x14ac:dyDescent="0.2">
      <c r="A6082" s="136" t="s">
        <v>14599</v>
      </c>
      <c r="B6082" s="147">
        <v>41058</v>
      </c>
      <c r="C6082" s="138" t="s">
        <v>14662</v>
      </c>
      <c r="D6082" s="138" t="s">
        <v>14662</v>
      </c>
      <c r="E6082" s="137" t="s">
        <v>8366</v>
      </c>
      <c r="F6082" s="139"/>
      <c r="G6082" s="136">
        <v>69918500</v>
      </c>
      <c r="H6082" s="136">
        <v>2</v>
      </c>
      <c r="J6082" s="136" t="s">
        <v>8367</v>
      </c>
      <c r="R6082" s="136" t="s">
        <v>14603</v>
      </c>
      <c r="S6082" s="136" t="s">
        <v>8367</v>
      </c>
      <c r="T6082" s="136" t="s">
        <v>14604</v>
      </c>
    </row>
    <row r="6083" spans="1:20" s="136" customFormat="1" ht="13.6" x14ac:dyDescent="0.2">
      <c r="A6083" s="136" t="s">
        <v>14599</v>
      </c>
      <c r="B6083" s="147">
        <v>41059</v>
      </c>
      <c r="C6083" s="138" t="s">
        <v>14663</v>
      </c>
      <c r="D6083" s="138" t="s">
        <v>14663</v>
      </c>
      <c r="E6083" s="137" t="s">
        <v>8366</v>
      </c>
      <c r="F6083" s="139"/>
      <c r="G6083" s="136">
        <v>17718200</v>
      </c>
      <c r="H6083" s="136">
        <v>1</v>
      </c>
      <c r="J6083" s="136" t="s">
        <v>8367</v>
      </c>
      <c r="O6083" s="136" t="s">
        <v>14620</v>
      </c>
      <c r="P6083" s="136" t="s">
        <v>8456</v>
      </c>
      <c r="Q6083" s="136" t="s">
        <v>14604</v>
      </c>
      <c r="R6083" s="136" t="s">
        <v>14603</v>
      </c>
      <c r="S6083" s="136" t="s">
        <v>8367</v>
      </c>
      <c r="T6083" s="136" t="s">
        <v>14604</v>
      </c>
    </row>
    <row r="6084" spans="1:20" s="136" customFormat="1" ht="13.6" x14ac:dyDescent="0.2">
      <c r="A6084" s="136" t="s">
        <v>14599</v>
      </c>
      <c r="B6084" s="147">
        <v>41060</v>
      </c>
      <c r="C6084" s="138" t="s">
        <v>14664</v>
      </c>
      <c r="D6084" s="138" t="s">
        <v>14664</v>
      </c>
      <c r="E6084" s="137" t="s">
        <v>8366</v>
      </c>
      <c r="F6084" s="139"/>
      <c r="G6084" s="136">
        <v>378246528.00000006</v>
      </c>
      <c r="H6084" s="136">
        <v>2</v>
      </c>
      <c r="J6084" s="136" t="s">
        <v>8367</v>
      </c>
    </row>
    <row r="6085" spans="1:20" s="136" customFormat="1" ht="13.6" x14ac:dyDescent="0.2">
      <c r="A6085" s="136" t="s">
        <v>14599</v>
      </c>
      <c r="B6085" s="147">
        <v>41061</v>
      </c>
      <c r="C6085" s="138" t="s">
        <v>14665</v>
      </c>
      <c r="D6085" s="138" t="s">
        <v>14665</v>
      </c>
      <c r="E6085" s="137" t="s">
        <v>8366</v>
      </c>
      <c r="F6085" s="139"/>
      <c r="G6085" s="136">
        <v>24822120</v>
      </c>
      <c r="H6085" s="136">
        <v>3</v>
      </c>
      <c r="J6085" s="136" t="s">
        <v>8367</v>
      </c>
    </row>
    <row r="6086" spans="1:20" s="136" customFormat="1" ht="13.6" x14ac:dyDescent="0.2">
      <c r="A6086" s="136" t="s">
        <v>14599</v>
      </c>
      <c r="B6086" s="147">
        <v>41062</v>
      </c>
      <c r="C6086" s="138" t="s">
        <v>14666</v>
      </c>
      <c r="D6086" s="138" t="s">
        <v>14666</v>
      </c>
      <c r="E6086" s="137" t="s">
        <v>8366</v>
      </c>
      <c r="F6086" s="139"/>
      <c r="G6086" s="136">
        <v>49340300</v>
      </c>
      <c r="H6086" s="136">
        <v>3</v>
      </c>
      <c r="J6086" s="136" t="s">
        <v>8367</v>
      </c>
    </row>
    <row r="6087" spans="1:20" s="136" customFormat="1" ht="13.6" x14ac:dyDescent="0.2">
      <c r="A6087" s="136" t="s">
        <v>14599</v>
      </c>
      <c r="B6087" s="147">
        <v>41063</v>
      </c>
      <c r="C6087" s="138" t="s">
        <v>14667</v>
      </c>
      <c r="D6087" s="138" t="s">
        <v>14667</v>
      </c>
      <c r="E6087" s="137" t="s">
        <v>8366</v>
      </c>
      <c r="F6087" s="139"/>
      <c r="G6087" s="136">
        <v>42757900</v>
      </c>
      <c r="H6087" s="136">
        <v>3</v>
      </c>
      <c r="J6087" s="136" t="s">
        <v>8367</v>
      </c>
      <c r="R6087" s="136" t="s">
        <v>14603</v>
      </c>
      <c r="S6087" s="136" t="s">
        <v>8367</v>
      </c>
      <c r="T6087" s="136" t="s">
        <v>14604</v>
      </c>
    </row>
    <row r="6088" spans="1:20" s="136" customFormat="1" ht="13.6" x14ac:dyDescent="0.2">
      <c r="A6088" s="136" t="s">
        <v>14599</v>
      </c>
      <c r="B6088" s="147">
        <v>41064</v>
      </c>
      <c r="C6088" s="138" t="s">
        <v>14668</v>
      </c>
      <c r="D6088" s="138" t="s">
        <v>14668</v>
      </c>
      <c r="E6088" s="137" t="s">
        <v>8366</v>
      </c>
      <c r="F6088" s="139"/>
      <c r="G6088" s="136">
        <v>116711350</v>
      </c>
      <c r="H6088" s="136">
        <v>2</v>
      </c>
      <c r="J6088" s="136" t="s">
        <v>8367</v>
      </c>
    </row>
    <row r="6089" spans="1:20" s="136" customFormat="1" ht="13.6" x14ac:dyDescent="0.2">
      <c r="A6089" s="136" t="s">
        <v>14599</v>
      </c>
      <c r="B6089" s="147">
        <v>41065</v>
      </c>
      <c r="C6089" s="138" t="s">
        <v>14669</v>
      </c>
      <c r="D6089" s="138" t="s">
        <v>14669</v>
      </c>
      <c r="E6089" s="137" t="s">
        <v>8366</v>
      </c>
      <c r="F6089" s="139"/>
      <c r="G6089" s="136">
        <v>431931600.00000006</v>
      </c>
      <c r="H6089" s="136">
        <v>2</v>
      </c>
      <c r="J6089" s="136" t="s">
        <v>8367</v>
      </c>
    </row>
    <row r="6090" spans="1:20" s="136" customFormat="1" ht="13.6" x14ac:dyDescent="0.2">
      <c r="A6090" s="136" t="s">
        <v>14599</v>
      </c>
      <c r="B6090" s="147">
        <v>41066</v>
      </c>
      <c r="C6090" s="138" t="s">
        <v>14670</v>
      </c>
      <c r="D6090" s="138" t="s">
        <v>14670</v>
      </c>
      <c r="E6090" s="137" t="s">
        <v>8366</v>
      </c>
      <c r="F6090" s="139"/>
      <c r="G6090" s="136">
        <v>63354807</v>
      </c>
      <c r="H6090" s="136">
        <v>3</v>
      </c>
      <c r="J6090" s="136" t="s">
        <v>8367</v>
      </c>
    </row>
    <row r="6091" spans="1:20" s="136" customFormat="1" ht="13.6" x14ac:dyDescent="0.2">
      <c r="A6091" s="136" t="s">
        <v>14599</v>
      </c>
      <c r="B6091" s="147">
        <v>41067</v>
      </c>
      <c r="C6091" s="138" t="s">
        <v>14671</v>
      </c>
      <c r="D6091" s="138" t="s">
        <v>14671</v>
      </c>
      <c r="E6091" s="137" t="s">
        <v>8366</v>
      </c>
      <c r="F6091" s="139"/>
      <c r="G6091" s="136">
        <v>45495400</v>
      </c>
      <c r="H6091" s="136">
        <v>2</v>
      </c>
      <c r="J6091" s="136" t="s">
        <v>8367</v>
      </c>
      <c r="R6091" s="136" t="s">
        <v>14603</v>
      </c>
      <c r="S6091" s="136" t="s">
        <v>8367</v>
      </c>
      <c r="T6091" s="136" t="s">
        <v>14604</v>
      </c>
    </row>
    <row r="6092" spans="1:20" s="136" customFormat="1" ht="13.6" x14ac:dyDescent="0.2">
      <c r="A6092" s="136" t="s">
        <v>14599</v>
      </c>
      <c r="B6092" s="147">
        <v>41068</v>
      </c>
      <c r="C6092" s="138" t="s">
        <v>14672</v>
      </c>
      <c r="D6092" s="138" t="s">
        <v>14672</v>
      </c>
      <c r="E6092" s="137" t="s">
        <v>8366</v>
      </c>
      <c r="F6092" s="139"/>
      <c r="G6092" s="136">
        <v>592245400</v>
      </c>
      <c r="H6092" s="136">
        <v>2</v>
      </c>
      <c r="J6092" s="136" t="s">
        <v>8367</v>
      </c>
    </row>
    <row r="6093" spans="1:20" s="136" customFormat="1" ht="13.6" x14ac:dyDescent="0.2">
      <c r="A6093" s="136" t="s">
        <v>14599</v>
      </c>
      <c r="B6093" s="147">
        <v>41069</v>
      </c>
      <c r="C6093" s="138" t="s">
        <v>14673</v>
      </c>
      <c r="D6093" s="138" t="s">
        <v>14673</v>
      </c>
      <c r="E6093" s="137" t="s">
        <v>8366</v>
      </c>
      <c r="F6093" s="139"/>
      <c r="G6093" s="136">
        <v>109467200</v>
      </c>
      <c r="H6093" s="136">
        <v>2</v>
      </c>
      <c r="J6093" s="136" t="s">
        <v>8367</v>
      </c>
      <c r="R6093" s="136" t="s">
        <v>14603</v>
      </c>
      <c r="S6093" s="136" t="s">
        <v>8456</v>
      </c>
      <c r="T6093" s="136" t="s">
        <v>14604</v>
      </c>
    </row>
    <row r="6094" spans="1:20" s="136" customFormat="1" ht="13.6" x14ac:dyDescent="0.2">
      <c r="A6094" s="136" t="s">
        <v>14599</v>
      </c>
      <c r="B6094" s="147">
        <v>41070</v>
      </c>
      <c r="C6094" s="138" t="s">
        <v>14674</v>
      </c>
      <c r="D6094" s="138" t="s">
        <v>14674</v>
      </c>
      <c r="E6094" s="137" t="s">
        <v>8366</v>
      </c>
      <c r="F6094" s="139"/>
      <c r="G6094" s="136">
        <v>13120900</v>
      </c>
      <c r="H6094" s="136">
        <v>1</v>
      </c>
      <c r="J6094" s="136" t="s">
        <v>8367</v>
      </c>
      <c r="O6094" s="136" t="s">
        <v>14620</v>
      </c>
      <c r="P6094" s="136" t="s">
        <v>8456</v>
      </c>
      <c r="Q6094" s="136" t="s">
        <v>14604</v>
      </c>
      <c r="R6094" s="136" t="s">
        <v>14603</v>
      </c>
      <c r="S6094" s="136" t="s">
        <v>8367</v>
      </c>
      <c r="T6094" s="136" t="s">
        <v>14604</v>
      </c>
    </row>
    <row r="6095" spans="1:20" s="136" customFormat="1" ht="13.6" x14ac:dyDescent="0.2">
      <c r="A6095" s="136" t="s">
        <v>14599</v>
      </c>
      <c r="B6095" s="147">
        <v>41071</v>
      </c>
      <c r="C6095" s="138" t="s">
        <v>14675</v>
      </c>
      <c r="D6095" s="138" t="s">
        <v>14675</v>
      </c>
      <c r="E6095" s="137" t="s">
        <v>8366</v>
      </c>
      <c r="F6095" s="139"/>
      <c r="G6095" s="136">
        <v>109374000</v>
      </c>
      <c r="H6095" s="136">
        <v>2</v>
      </c>
      <c r="J6095" s="136" t="s">
        <v>8367</v>
      </c>
    </row>
    <row r="6096" spans="1:20" s="136" customFormat="1" ht="13.6" x14ac:dyDescent="0.2">
      <c r="A6096" s="136" t="s">
        <v>14599</v>
      </c>
      <c r="B6096" s="147">
        <v>41072</v>
      </c>
      <c r="C6096" s="138" t="s">
        <v>14676</v>
      </c>
      <c r="D6096" s="138" t="s">
        <v>14676</v>
      </c>
      <c r="E6096" s="137" t="s">
        <v>8366</v>
      </c>
      <c r="F6096" s="139"/>
      <c r="G6096" s="136">
        <v>60637901</v>
      </c>
      <c r="H6096" s="136">
        <v>2</v>
      </c>
      <c r="J6096" s="136" t="s">
        <v>8367</v>
      </c>
    </row>
    <row r="6097" spans="1:20" s="136" customFormat="1" ht="13.6" x14ac:dyDescent="0.2">
      <c r="A6097" s="136" t="s">
        <v>14599</v>
      </c>
      <c r="B6097" s="147">
        <v>41073</v>
      </c>
      <c r="C6097" s="138" t="s">
        <v>14677</v>
      </c>
      <c r="D6097" s="138" t="s">
        <v>14677</v>
      </c>
      <c r="E6097" s="137" t="s">
        <v>8366</v>
      </c>
      <c r="F6097" s="139"/>
      <c r="G6097" s="136">
        <v>314126200</v>
      </c>
      <c r="H6097" s="136">
        <v>3</v>
      </c>
      <c r="J6097" s="136" t="s">
        <v>8367</v>
      </c>
    </row>
    <row r="6098" spans="1:20" s="136" customFormat="1" ht="13.6" x14ac:dyDescent="0.2">
      <c r="A6098" s="136" t="s">
        <v>14599</v>
      </c>
      <c r="B6098" s="147">
        <v>41074</v>
      </c>
      <c r="C6098" s="138" t="s">
        <v>14678</v>
      </c>
      <c r="D6098" s="138" t="s">
        <v>14678</v>
      </c>
      <c r="E6098" s="137" t="s">
        <v>8366</v>
      </c>
      <c r="F6098" s="139"/>
      <c r="G6098" s="136">
        <v>82891914</v>
      </c>
      <c r="H6098" s="136">
        <v>3</v>
      </c>
      <c r="J6098" s="136" t="s">
        <v>8367</v>
      </c>
    </row>
    <row r="6099" spans="1:20" s="136" customFormat="1" ht="13.6" x14ac:dyDescent="0.2">
      <c r="A6099" s="136" t="s">
        <v>14599</v>
      </c>
      <c r="B6099" s="147">
        <v>41075</v>
      </c>
      <c r="C6099" s="138" t="s">
        <v>14679</v>
      </c>
      <c r="D6099" s="138" t="s">
        <v>14679</v>
      </c>
      <c r="E6099" s="137" t="s">
        <v>8366</v>
      </c>
      <c r="F6099" s="139"/>
      <c r="G6099" s="136">
        <v>45938699</v>
      </c>
      <c r="H6099" s="136">
        <v>2</v>
      </c>
      <c r="J6099" s="136" t="s">
        <v>8367</v>
      </c>
    </row>
    <row r="6100" spans="1:20" s="136" customFormat="1" ht="13.6" x14ac:dyDescent="0.2">
      <c r="A6100" s="136" t="s">
        <v>14599</v>
      </c>
      <c r="B6100" s="147">
        <v>41076</v>
      </c>
      <c r="C6100" s="138" t="s">
        <v>14680</v>
      </c>
      <c r="D6100" s="138" t="s">
        <v>14680</v>
      </c>
      <c r="E6100" s="137" t="s">
        <v>8366</v>
      </c>
      <c r="F6100" s="139"/>
      <c r="G6100" s="136">
        <v>100638628.00000001</v>
      </c>
      <c r="H6100" s="136">
        <v>3</v>
      </c>
      <c r="J6100" s="136" t="s">
        <v>8367</v>
      </c>
    </row>
    <row r="6101" spans="1:20" s="136" customFormat="1" ht="13.6" x14ac:dyDescent="0.2">
      <c r="A6101" s="136" t="s">
        <v>14599</v>
      </c>
      <c r="B6101" s="147">
        <v>41077</v>
      </c>
      <c r="C6101" s="138" t="s">
        <v>14681</v>
      </c>
      <c r="D6101" s="138" t="s">
        <v>14681</v>
      </c>
      <c r="E6101" s="137" t="s">
        <v>8366</v>
      </c>
      <c r="F6101" s="139"/>
      <c r="G6101" s="136">
        <v>189807955</v>
      </c>
      <c r="H6101" s="136">
        <v>2</v>
      </c>
      <c r="J6101" s="136" t="s">
        <v>8367</v>
      </c>
    </row>
    <row r="6102" spans="1:20" s="136" customFormat="1" ht="13.6" x14ac:dyDescent="0.2">
      <c r="A6102" s="136" t="s">
        <v>14599</v>
      </c>
      <c r="B6102" s="147">
        <v>41078</v>
      </c>
      <c r="C6102" s="138" t="s">
        <v>14682</v>
      </c>
      <c r="D6102" s="138" t="s">
        <v>14682</v>
      </c>
      <c r="E6102" s="137" t="s">
        <v>8366</v>
      </c>
      <c r="F6102" s="139"/>
      <c r="G6102" s="136">
        <v>154227499</v>
      </c>
      <c r="H6102" s="136">
        <v>3</v>
      </c>
      <c r="J6102" s="136" t="s">
        <v>8367</v>
      </c>
    </row>
    <row r="6103" spans="1:20" s="136" customFormat="1" ht="13.6" x14ac:dyDescent="0.2">
      <c r="A6103" s="136" t="s">
        <v>14599</v>
      </c>
      <c r="B6103" s="147">
        <v>41079</v>
      </c>
      <c r="C6103" s="138" t="s">
        <v>14683</v>
      </c>
      <c r="D6103" s="138" t="s">
        <v>14683</v>
      </c>
      <c r="E6103" s="137" t="s">
        <v>8366</v>
      </c>
      <c r="F6103" s="139"/>
      <c r="G6103" s="136">
        <v>374796700</v>
      </c>
      <c r="H6103" s="136">
        <v>2</v>
      </c>
      <c r="J6103" s="136" t="s">
        <v>8367</v>
      </c>
      <c r="R6103" s="136" t="s">
        <v>14603</v>
      </c>
      <c r="S6103" s="136" t="s">
        <v>8367</v>
      </c>
      <c r="T6103" s="136" t="s">
        <v>14604</v>
      </c>
    </row>
    <row r="6104" spans="1:20" s="136" customFormat="1" ht="13.6" x14ac:dyDescent="0.2">
      <c r="A6104" s="136" t="s">
        <v>14599</v>
      </c>
      <c r="B6104" s="147">
        <v>41080</v>
      </c>
      <c r="C6104" s="138" t="s">
        <v>14684</v>
      </c>
      <c r="D6104" s="138" t="s">
        <v>14684</v>
      </c>
      <c r="E6104" s="137" t="s">
        <v>8366</v>
      </c>
      <c r="F6104" s="139"/>
      <c r="G6104" s="136">
        <v>157349011</v>
      </c>
      <c r="H6104" s="136">
        <v>3</v>
      </c>
      <c r="J6104" s="136" t="s">
        <v>8367</v>
      </c>
    </row>
    <row r="6105" spans="1:20" s="136" customFormat="1" ht="13.6" x14ac:dyDescent="0.2">
      <c r="A6105" s="136" t="s">
        <v>14599</v>
      </c>
      <c r="B6105" s="147">
        <v>41081</v>
      </c>
      <c r="C6105" s="138" t="s">
        <v>14685</v>
      </c>
      <c r="D6105" s="138" t="s">
        <v>14685</v>
      </c>
      <c r="E6105" s="137" t="s">
        <v>8366</v>
      </c>
      <c r="F6105" s="139"/>
      <c r="G6105" s="136">
        <v>138699800</v>
      </c>
      <c r="H6105" s="136">
        <v>2</v>
      </c>
      <c r="J6105" s="136" t="s">
        <v>8367</v>
      </c>
      <c r="R6105" s="136" t="s">
        <v>14603</v>
      </c>
      <c r="S6105" s="136" t="s">
        <v>8367</v>
      </c>
      <c r="T6105" s="136" t="s">
        <v>14604</v>
      </c>
    </row>
    <row r="6106" spans="1:20" s="136" customFormat="1" ht="13.6" x14ac:dyDescent="0.2">
      <c r="A6106" s="136" t="s">
        <v>14599</v>
      </c>
      <c r="B6106" s="147">
        <v>41082</v>
      </c>
      <c r="C6106" s="138" t="s">
        <v>14686</v>
      </c>
      <c r="D6106" s="138" t="s">
        <v>14686</v>
      </c>
      <c r="E6106" s="137" t="s">
        <v>8366</v>
      </c>
      <c r="F6106" s="139"/>
      <c r="G6106" s="136">
        <v>76682141</v>
      </c>
      <c r="H6106" s="136">
        <v>3</v>
      </c>
      <c r="J6106" s="136" t="s">
        <v>8367</v>
      </c>
    </row>
    <row r="6107" spans="1:20" s="136" customFormat="1" ht="13.6" x14ac:dyDescent="0.2">
      <c r="A6107" s="136" t="s">
        <v>14599</v>
      </c>
      <c r="B6107" s="147">
        <v>41083</v>
      </c>
      <c r="C6107" s="138" t="s">
        <v>14687</v>
      </c>
      <c r="D6107" s="138" t="s">
        <v>14687</v>
      </c>
      <c r="E6107" s="137" t="s">
        <v>8366</v>
      </c>
      <c r="F6107" s="139"/>
      <c r="G6107" s="136">
        <v>76520700</v>
      </c>
      <c r="H6107" s="136">
        <v>3</v>
      </c>
      <c r="J6107" s="136" t="s">
        <v>8367</v>
      </c>
    </row>
    <row r="6108" spans="1:20" s="136" customFormat="1" ht="13.6" x14ac:dyDescent="0.2">
      <c r="A6108" s="136" t="s">
        <v>14599</v>
      </c>
      <c r="B6108" s="147">
        <v>41084</v>
      </c>
      <c r="C6108" s="138" t="s">
        <v>14688</v>
      </c>
      <c r="D6108" s="138" t="s">
        <v>14688</v>
      </c>
      <c r="E6108" s="137" t="s">
        <v>8366</v>
      </c>
      <c r="F6108" s="139"/>
      <c r="G6108" s="136">
        <v>20799300</v>
      </c>
      <c r="H6108" s="136">
        <v>3</v>
      </c>
      <c r="J6108" s="136" t="s">
        <v>8367</v>
      </c>
    </row>
    <row r="6109" spans="1:20" s="136" customFormat="1" ht="13.6" x14ac:dyDescent="0.2">
      <c r="A6109" s="136" t="s">
        <v>14599</v>
      </c>
      <c r="B6109" s="147">
        <v>41085</v>
      </c>
      <c r="C6109" s="138" t="s">
        <v>14689</v>
      </c>
      <c r="D6109" s="138" t="s">
        <v>14689</v>
      </c>
      <c r="E6109" s="137" t="s">
        <v>8366</v>
      </c>
      <c r="F6109" s="139"/>
      <c r="G6109" s="136">
        <v>57428400</v>
      </c>
      <c r="H6109" s="136">
        <v>2</v>
      </c>
      <c r="J6109" s="136" t="s">
        <v>8367</v>
      </c>
      <c r="R6109" s="136" t="s">
        <v>14603</v>
      </c>
      <c r="S6109" s="136" t="s">
        <v>8367</v>
      </c>
      <c r="T6109" s="136" t="s">
        <v>14604</v>
      </c>
    </row>
    <row r="6110" spans="1:20" s="136" customFormat="1" ht="13.6" x14ac:dyDescent="0.2">
      <c r="A6110" s="136" t="s">
        <v>14599</v>
      </c>
      <c r="B6110" s="147">
        <v>41086</v>
      </c>
      <c r="C6110" s="138" t="s">
        <v>14690</v>
      </c>
      <c r="D6110" s="138" t="s">
        <v>14690</v>
      </c>
      <c r="E6110" s="137" t="s">
        <v>8366</v>
      </c>
      <c r="F6110" s="139"/>
      <c r="G6110" s="136">
        <v>4109505</v>
      </c>
      <c r="H6110" s="136">
        <v>1</v>
      </c>
      <c r="J6110" s="136" t="s">
        <v>8367</v>
      </c>
      <c r="O6110" s="136" t="s">
        <v>14620</v>
      </c>
      <c r="P6110" s="136" t="s">
        <v>8456</v>
      </c>
      <c r="Q6110" s="136" t="s">
        <v>14604</v>
      </c>
      <c r="R6110" s="136" t="s">
        <v>14603</v>
      </c>
      <c r="S6110" s="136" t="s">
        <v>8367</v>
      </c>
      <c r="T6110" s="136" t="s">
        <v>14604</v>
      </c>
    </row>
    <row r="6111" spans="1:20" s="136" customFormat="1" ht="13.6" x14ac:dyDescent="0.2">
      <c r="A6111" s="136" t="s">
        <v>14599</v>
      </c>
      <c r="B6111" s="147">
        <v>41087</v>
      </c>
      <c r="C6111" s="138" t="s">
        <v>14691</v>
      </c>
      <c r="D6111" s="138" t="s">
        <v>14691</v>
      </c>
      <c r="E6111" s="137" t="s">
        <v>8366</v>
      </c>
      <c r="F6111" s="139"/>
      <c r="G6111" s="136">
        <v>135567800</v>
      </c>
      <c r="H6111" s="136">
        <v>2</v>
      </c>
      <c r="J6111" s="136" t="s">
        <v>8367</v>
      </c>
      <c r="R6111" s="136" t="s">
        <v>14603</v>
      </c>
      <c r="S6111" s="136" t="s">
        <v>8367</v>
      </c>
      <c r="T6111" s="136" t="s">
        <v>14604</v>
      </c>
    </row>
    <row r="6112" spans="1:20" s="136" customFormat="1" ht="13.6" x14ac:dyDescent="0.2">
      <c r="A6112" s="136" t="s">
        <v>14599</v>
      </c>
      <c r="B6112" s="147">
        <v>41088</v>
      </c>
      <c r="C6112" s="138" t="s">
        <v>14692</v>
      </c>
      <c r="D6112" s="138" t="s">
        <v>14692</v>
      </c>
      <c r="E6112" s="137" t="s">
        <v>8366</v>
      </c>
      <c r="F6112" s="139"/>
      <c r="G6112" s="136">
        <v>44939600</v>
      </c>
      <c r="H6112" s="136">
        <v>3</v>
      </c>
      <c r="J6112" s="136" t="s">
        <v>8367</v>
      </c>
    </row>
    <row r="6113" spans="1:20" s="136" customFormat="1" ht="13.6" x14ac:dyDescent="0.2">
      <c r="A6113" s="136" t="s">
        <v>14599</v>
      </c>
      <c r="B6113" s="147">
        <v>41089</v>
      </c>
      <c r="C6113" s="138" t="s">
        <v>14693</v>
      </c>
      <c r="D6113" s="138" t="s">
        <v>14693</v>
      </c>
      <c r="E6113" s="137" t="s">
        <v>8366</v>
      </c>
      <c r="F6113" s="139"/>
      <c r="G6113" s="136">
        <v>8397000</v>
      </c>
      <c r="H6113" s="136">
        <v>2</v>
      </c>
      <c r="J6113" s="136" t="s">
        <v>8367</v>
      </c>
      <c r="R6113" s="136" t="s">
        <v>14603</v>
      </c>
      <c r="S6113" s="136" t="s">
        <v>8367</v>
      </c>
      <c r="T6113" s="136" t="s">
        <v>14604</v>
      </c>
    </row>
    <row r="6114" spans="1:20" s="136" customFormat="1" ht="13.6" x14ac:dyDescent="0.2">
      <c r="A6114" s="136" t="s">
        <v>14599</v>
      </c>
      <c r="B6114" s="147">
        <v>41090</v>
      </c>
      <c r="C6114" s="138" t="s">
        <v>14694</v>
      </c>
      <c r="D6114" s="138" t="s">
        <v>14694</v>
      </c>
      <c r="E6114" s="137" t="s">
        <v>8366</v>
      </c>
      <c r="F6114" s="139"/>
      <c r="G6114" s="136">
        <v>92197151</v>
      </c>
      <c r="H6114" s="136">
        <v>3</v>
      </c>
      <c r="J6114" s="136" t="s">
        <v>8367</v>
      </c>
    </row>
    <row r="6115" spans="1:20" s="136" customFormat="1" ht="13.6" x14ac:dyDescent="0.2">
      <c r="A6115" s="136" t="s">
        <v>14599</v>
      </c>
      <c r="B6115" s="147">
        <v>41091</v>
      </c>
      <c r="C6115" s="138" t="s">
        <v>14604</v>
      </c>
      <c r="D6115" s="138" t="s">
        <v>14604</v>
      </c>
      <c r="E6115" s="137" t="s">
        <v>8366</v>
      </c>
      <c r="F6115" s="139"/>
      <c r="G6115" s="136">
        <v>141339100</v>
      </c>
      <c r="H6115" s="136">
        <v>1</v>
      </c>
      <c r="J6115" s="136" t="s">
        <v>8367</v>
      </c>
      <c r="L6115" s="136" t="s">
        <v>14695</v>
      </c>
      <c r="M6115" s="136" t="s">
        <v>8367</v>
      </c>
      <c r="N6115" s="136" t="s">
        <v>14604</v>
      </c>
      <c r="O6115" s="136" t="s">
        <v>14620</v>
      </c>
      <c r="P6115" s="136" t="s">
        <v>8456</v>
      </c>
      <c r="Q6115" s="136" t="s">
        <v>14604</v>
      </c>
      <c r="R6115" s="136" t="s">
        <v>14603</v>
      </c>
      <c r="S6115" s="136" t="s">
        <v>8367</v>
      </c>
      <c r="T6115" s="136" t="s">
        <v>14604</v>
      </c>
    </row>
    <row r="6116" spans="1:20" s="136" customFormat="1" ht="13.6" x14ac:dyDescent="0.2">
      <c r="A6116" s="136" t="s">
        <v>14599</v>
      </c>
      <c r="B6116" s="147">
        <v>41092</v>
      </c>
      <c r="C6116" s="138" t="s">
        <v>14696</v>
      </c>
      <c r="D6116" s="138" t="s">
        <v>14696</v>
      </c>
      <c r="E6116" s="137" t="s">
        <v>8366</v>
      </c>
      <c r="F6116" s="139"/>
      <c r="G6116" s="136">
        <v>15618400</v>
      </c>
      <c r="H6116" s="136">
        <v>2</v>
      </c>
      <c r="J6116" s="136" t="s">
        <v>8367</v>
      </c>
      <c r="R6116" s="136" t="s">
        <v>14603</v>
      </c>
      <c r="S6116" s="136" t="s">
        <v>8456</v>
      </c>
      <c r="T6116" s="136" t="s">
        <v>14604</v>
      </c>
    </row>
    <row r="6117" spans="1:20" s="136" customFormat="1" ht="13.6" x14ac:dyDescent="0.2">
      <c r="A6117" s="136" t="s">
        <v>14599</v>
      </c>
      <c r="B6117" s="147">
        <v>41093</v>
      </c>
      <c r="C6117" s="138" t="s">
        <v>14697</v>
      </c>
      <c r="D6117" s="138" t="s">
        <v>14697</v>
      </c>
      <c r="E6117" s="137" t="s">
        <v>8366</v>
      </c>
      <c r="F6117" s="139"/>
      <c r="G6117" s="136">
        <v>5217700</v>
      </c>
      <c r="H6117" s="136">
        <v>1</v>
      </c>
      <c r="J6117" s="136" t="s">
        <v>8367</v>
      </c>
      <c r="O6117" s="136" t="s">
        <v>14620</v>
      </c>
      <c r="P6117" s="136" t="s">
        <v>8456</v>
      </c>
      <c r="Q6117" s="136" t="s">
        <v>14604</v>
      </c>
      <c r="R6117" s="136" t="s">
        <v>14603</v>
      </c>
      <c r="S6117" s="136" t="s">
        <v>8367</v>
      </c>
      <c r="T6117" s="136" t="s">
        <v>14604</v>
      </c>
    </row>
    <row r="6118" spans="1:20" s="136" customFormat="1" ht="13.6" x14ac:dyDescent="0.2">
      <c r="A6118" s="136" t="s">
        <v>14599</v>
      </c>
      <c r="B6118" s="147">
        <v>41094</v>
      </c>
      <c r="C6118" s="138" t="s">
        <v>14698</v>
      </c>
      <c r="D6118" s="138" t="s">
        <v>14698</v>
      </c>
      <c r="E6118" s="137" t="s">
        <v>8366</v>
      </c>
      <c r="F6118" s="139"/>
      <c r="G6118" s="136">
        <v>12467400</v>
      </c>
      <c r="H6118" s="136">
        <v>2</v>
      </c>
      <c r="J6118" s="136" t="s">
        <v>8367</v>
      </c>
      <c r="R6118" s="136" t="s">
        <v>14603</v>
      </c>
      <c r="S6118" s="136" t="s">
        <v>8367</v>
      </c>
      <c r="T6118" s="136" t="s">
        <v>14604</v>
      </c>
    </row>
    <row r="6119" spans="1:20" s="136" customFormat="1" ht="13.6" x14ac:dyDescent="0.2">
      <c r="A6119" s="136" t="s">
        <v>14599</v>
      </c>
      <c r="B6119" s="147">
        <v>41095</v>
      </c>
      <c r="C6119" s="138" t="s">
        <v>14699</v>
      </c>
      <c r="D6119" s="138" t="s">
        <v>14699</v>
      </c>
      <c r="E6119" s="137" t="s">
        <v>8366</v>
      </c>
      <c r="F6119" s="139"/>
      <c r="G6119" s="136">
        <v>651266900</v>
      </c>
      <c r="H6119" s="136">
        <v>2</v>
      </c>
      <c r="J6119" s="136" t="s">
        <v>8367</v>
      </c>
      <c r="R6119" s="136" t="s">
        <v>14603</v>
      </c>
      <c r="S6119" s="136" t="s">
        <v>8456</v>
      </c>
      <c r="T6119" s="136" t="s">
        <v>14604</v>
      </c>
    </row>
    <row r="6120" spans="1:20" s="136" customFormat="1" ht="13.6" x14ac:dyDescent="0.2">
      <c r="A6120" s="136" t="s">
        <v>14599</v>
      </c>
      <c r="B6120" s="147">
        <v>41096</v>
      </c>
      <c r="C6120" s="138" t="s">
        <v>14700</v>
      </c>
      <c r="D6120" s="138" t="s">
        <v>14700</v>
      </c>
      <c r="E6120" s="137" t="s">
        <v>8366</v>
      </c>
      <c r="F6120" s="139"/>
      <c r="G6120" s="136">
        <v>25142000</v>
      </c>
      <c r="H6120" s="136">
        <v>2</v>
      </c>
      <c r="J6120" s="136" t="s">
        <v>8367</v>
      </c>
      <c r="R6120" s="136" t="s">
        <v>14603</v>
      </c>
      <c r="S6120" s="136" t="s">
        <v>8367</v>
      </c>
      <c r="T6120" s="136" t="s">
        <v>14604</v>
      </c>
    </row>
    <row r="6121" spans="1:20" s="136" customFormat="1" ht="13.6" x14ac:dyDescent="0.2">
      <c r="A6121" s="136" t="s">
        <v>14599</v>
      </c>
      <c r="B6121" s="147">
        <v>41097</v>
      </c>
      <c r="C6121" s="138" t="s">
        <v>14701</v>
      </c>
      <c r="D6121" s="138" t="s">
        <v>14701</v>
      </c>
      <c r="E6121" s="137" t="s">
        <v>8366</v>
      </c>
      <c r="F6121" s="139"/>
      <c r="G6121" s="136">
        <v>57667202</v>
      </c>
      <c r="H6121" s="136">
        <v>3</v>
      </c>
      <c r="J6121" s="136" t="s">
        <v>8367</v>
      </c>
    </row>
    <row r="6122" spans="1:20" s="136" customFormat="1" ht="13.6" x14ac:dyDescent="0.2">
      <c r="A6122" s="136" t="s">
        <v>14599</v>
      </c>
      <c r="B6122" s="147">
        <v>41098</v>
      </c>
      <c r="C6122" s="138" t="s">
        <v>14702</v>
      </c>
      <c r="D6122" s="138" t="s">
        <v>14702</v>
      </c>
      <c r="E6122" s="137" t="s">
        <v>8366</v>
      </c>
      <c r="F6122" s="139"/>
      <c r="G6122" s="136">
        <v>4679400</v>
      </c>
      <c r="H6122" s="136">
        <v>2</v>
      </c>
      <c r="J6122" s="136" t="s">
        <v>8367</v>
      </c>
      <c r="R6122" s="136" t="s">
        <v>14603</v>
      </c>
      <c r="S6122" s="136" t="s">
        <v>8367</v>
      </c>
      <c r="T6122" s="136" t="s">
        <v>14604</v>
      </c>
    </row>
    <row r="6123" spans="1:20" s="136" customFormat="1" ht="13.6" x14ac:dyDescent="0.2">
      <c r="A6123" s="136" t="s">
        <v>14599</v>
      </c>
      <c r="B6123" s="147">
        <v>41099</v>
      </c>
      <c r="C6123" s="138" t="s">
        <v>14703</v>
      </c>
      <c r="D6123" s="138" t="s">
        <v>14703</v>
      </c>
      <c r="E6123" s="137" t="s">
        <v>8366</v>
      </c>
      <c r="F6123" s="139"/>
      <c r="G6123" s="136">
        <v>150708800</v>
      </c>
      <c r="H6123" s="136">
        <v>3</v>
      </c>
      <c r="J6123" s="136" t="s">
        <v>8367</v>
      </c>
      <c r="R6123" s="136" t="s">
        <v>14603</v>
      </c>
      <c r="S6123" s="136" t="s">
        <v>8367</v>
      </c>
      <c r="T6123" s="136" t="s">
        <v>14604</v>
      </c>
    </row>
    <row r="6124" spans="1:20" s="136" customFormat="1" ht="13.6" x14ac:dyDescent="0.2">
      <c r="A6124" s="136" t="s">
        <v>14599</v>
      </c>
      <c r="B6124" s="147">
        <v>41100</v>
      </c>
      <c r="C6124" s="138" t="s">
        <v>14704</v>
      </c>
      <c r="D6124" s="138" t="s">
        <v>14704</v>
      </c>
      <c r="E6124" s="137" t="s">
        <v>8366</v>
      </c>
      <c r="F6124" s="139"/>
      <c r="G6124" s="136">
        <v>34743276</v>
      </c>
      <c r="H6124" s="136">
        <v>3</v>
      </c>
      <c r="J6124" s="136" t="s">
        <v>8367</v>
      </c>
    </row>
    <row r="6125" spans="1:20" s="136" customFormat="1" ht="13.6" x14ac:dyDescent="0.2">
      <c r="A6125" s="136" t="s">
        <v>14599</v>
      </c>
      <c r="B6125" s="147">
        <v>41101</v>
      </c>
      <c r="C6125" s="138" t="s">
        <v>14705</v>
      </c>
      <c r="D6125" s="138" t="s">
        <v>14705</v>
      </c>
      <c r="E6125" s="137" t="s">
        <v>8366</v>
      </c>
      <c r="F6125" s="139"/>
      <c r="G6125" s="136">
        <v>41142200</v>
      </c>
      <c r="H6125" s="136">
        <v>2</v>
      </c>
      <c r="J6125" s="136" t="s">
        <v>8367</v>
      </c>
      <c r="R6125" s="136" t="s">
        <v>14603</v>
      </c>
      <c r="S6125" s="136" t="s">
        <v>8456</v>
      </c>
      <c r="T6125" s="136" t="s">
        <v>14604</v>
      </c>
    </row>
    <row r="6126" spans="1:20" s="136" customFormat="1" ht="13.6" x14ac:dyDescent="0.2">
      <c r="A6126" s="136" t="s">
        <v>14599</v>
      </c>
      <c r="B6126" s="147">
        <v>41102</v>
      </c>
      <c r="C6126" s="138" t="s">
        <v>14706</v>
      </c>
      <c r="D6126" s="138" t="s">
        <v>14706</v>
      </c>
      <c r="E6126" s="137" t="s">
        <v>8366</v>
      </c>
      <c r="F6126" s="139"/>
      <c r="G6126" s="136">
        <v>20217600</v>
      </c>
      <c r="H6126" s="136">
        <v>2</v>
      </c>
      <c r="J6126" s="136" t="s">
        <v>8367</v>
      </c>
      <c r="R6126" s="136" t="s">
        <v>14603</v>
      </c>
      <c r="S6126" s="136" t="s">
        <v>8367</v>
      </c>
      <c r="T6126" s="136" t="s">
        <v>14604</v>
      </c>
    </row>
    <row r="6127" spans="1:20" s="136" customFormat="1" ht="13.6" x14ac:dyDescent="0.2">
      <c r="A6127" s="136" t="s">
        <v>14599</v>
      </c>
      <c r="B6127" s="147">
        <v>41901</v>
      </c>
      <c r="C6127" s="138" t="s">
        <v>14707</v>
      </c>
      <c r="D6127" s="138" t="s">
        <v>14707</v>
      </c>
      <c r="E6127" s="137" t="s">
        <v>8366</v>
      </c>
      <c r="F6127" s="139"/>
      <c r="G6127" s="136">
        <v>25825100.000000004</v>
      </c>
      <c r="H6127" s="136">
        <v>3</v>
      </c>
      <c r="J6127" s="136" t="s">
        <v>8367</v>
      </c>
    </row>
    <row r="6128" spans="1:20" s="136" customFormat="1" ht="13.6" x14ac:dyDescent="0.2">
      <c r="A6128" s="136" t="s">
        <v>14599</v>
      </c>
      <c r="B6128" s="147">
        <v>41902</v>
      </c>
      <c r="C6128" s="138" t="s">
        <v>14708</v>
      </c>
      <c r="D6128" s="138" t="s">
        <v>14708</v>
      </c>
      <c r="E6128" s="137" t="s">
        <v>8366</v>
      </c>
      <c r="F6128" s="139"/>
      <c r="G6128" s="136">
        <v>114382220</v>
      </c>
      <c r="H6128" s="136">
        <v>2</v>
      </c>
      <c r="J6128" s="136" t="s">
        <v>8367</v>
      </c>
    </row>
    <row r="6129" spans="1:20" s="136" customFormat="1" ht="13.6" x14ac:dyDescent="0.2">
      <c r="A6129" s="136" t="s">
        <v>14599</v>
      </c>
      <c r="B6129" s="147">
        <v>41903</v>
      </c>
      <c r="C6129" s="138" t="s">
        <v>14709</v>
      </c>
      <c r="D6129" s="138" t="s">
        <v>14709</v>
      </c>
      <c r="E6129" s="137" t="s">
        <v>8366</v>
      </c>
      <c r="F6129" s="139"/>
      <c r="G6129" s="136">
        <v>30437068</v>
      </c>
      <c r="H6129" s="136">
        <v>2</v>
      </c>
      <c r="J6129" s="136" t="s">
        <v>8367</v>
      </c>
    </row>
    <row r="6130" spans="1:20" s="136" customFormat="1" ht="13.6" x14ac:dyDescent="0.2">
      <c r="A6130" s="136" t="s">
        <v>14599</v>
      </c>
      <c r="B6130" s="147">
        <v>41904</v>
      </c>
      <c r="C6130" s="138" t="s">
        <v>14710</v>
      </c>
      <c r="D6130" s="138" t="s">
        <v>14710</v>
      </c>
      <c r="E6130" s="137" t="s">
        <v>8366</v>
      </c>
      <c r="F6130" s="139"/>
      <c r="G6130" s="136">
        <v>33020200</v>
      </c>
      <c r="H6130" s="136">
        <v>3</v>
      </c>
      <c r="J6130" s="136" t="s">
        <v>8367</v>
      </c>
      <c r="R6130" s="136" t="s">
        <v>14603</v>
      </c>
      <c r="S6130" s="136" t="s">
        <v>8456</v>
      </c>
      <c r="T6130" s="136" t="s">
        <v>14604</v>
      </c>
    </row>
    <row r="6131" spans="1:20" s="136" customFormat="1" ht="13.6" x14ac:dyDescent="0.2">
      <c r="A6131" s="136" t="s">
        <v>14711</v>
      </c>
      <c r="B6131" s="147">
        <v>42001</v>
      </c>
      <c r="C6131" s="138" t="s">
        <v>14712</v>
      </c>
      <c r="D6131" s="138" t="s">
        <v>14712</v>
      </c>
      <c r="E6131" s="137" t="s">
        <v>8366</v>
      </c>
      <c r="F6131" s="139"/>
      <c r="G6131" s="136">
        <v>23430792</v>
      </c>
      <c r="H6131" s="136">
        <v>3</v>
      </c>
      <c r="J6131" s="136" t="s">
        <v>8367</v>
      </c>
    </row>
    <row r="6132" spans="1:20" s="136" customFormat="1" ht="13.6" x14ac:dyDescent="0.2">
      <c r="A6132" s="136" t="s">
        <v>14711</v>
      </c>
      <c r="B6132" s="147">
        <v>42003</v>
      </c>
      <c r="C6132" s="138" t="s">
        <v>14713</v>
      </c>
      <c r="D6132" s="138" t="s">
        <v>14713</v>
      </c>
      <c r="E6132" s="137" t="s">
        <v>8366</v>
      </c>
      <c r="F6132" s="139"/>
      <c r="G6132" s="136">
        <v>67470426</v>
      </c>
      <c r="H6132" s="136">
        <v>3</v>
      </c>
      <c r="J6132" s="136" t="s">
        <v>8367</v>
      </c>
    </row>
    <row r="6133" spans="1:20" s="136" customFormat="1" ht="13.6" x14ac:dyDescent="0.2">
      <c r="A6133" s="136" t="s">
        <v>14711</v>
      </c>
      <c r="B6133" s="147">
        <v>42004</v>
      </c>
      <c r="C6133" s="138" t="s">
        <v>14714</v>
      </c>
      <c r="D6133" s="138" t="s">
        <v>14714</v>
      </c>
      <c r="E6133" s="137" t="s">
        <v>8366</v>
      </c>
      <c r="F6133" s="139"/>
      <c r="G6133" s="136">
        <v>164933525.99999997</v>
      </c>
      <c r="H6133" s="136">
        <v>3</v>
      </c>
      <c r="J6133" s="136" t="s">
        <v>8367</v>
      </c>
    </row>
    <row r="6134" spans="1:20" s="136" customFormat="1" ht="13.6" x14ac:dyDescent="0.2">
      <c r="A6134" s="136" t="s">
        <v>14711</v>
      </c>
      <c r="B6134" s="147">
        <v>42006</v>
      </c>
      <c r="C6134" s="138" t="s">
        <v>14715</v>
      </c>
      <c r="D6134" s="138" t="s">
        <v>14715</v>
      </c>
      <c r="E6134" s="137" t="s">
        <v>8366</v>
      </c>
      <c r="F6134" s="139"/>
      <c r="G6134" s="136">
        <v>52452688</v>
      </c>
      <c r="H6134" s="136">
        <v>3</v>
      </c>
      <c r="J6134" s="136" t="s">
        <v>8367</v>
      </c>
    </row>
    <row r="6135" spans="1:20" s="136" customFormat="1" ht="13.6" x14ac:dyDescent="0.2">
      <c r="A6135" s="136" t="s">
        <v>14711</v>
      </c>
      <c r="B6135" s="147">
        <v>42007</v>
      </c>
      <c r="C6135" s="138" t="s">
        <v>14716</v>
      </c>
      <c r="D6135" s="138" t="s">
        <v>14716</v>
      </c>
      <c r="E6135" s="137" t="s">
        <v>8366</v>
      </c>
      <c r="F6135" s="139"/>
      <c r="G6135" s="136">
        <v>60563803</v>
      </c>
      <c r="H6135" s="136">
        <v>3</v>
      </c>
      <c r="J6135" s="136" t="s">
        <v>8367</v>
      </c>
    </row>
    <row r="6136" spans="1:20" s="136" customFormat="1" ht="13.6" x14ac:dyDescent="0.2">
      <c r="A6136" s="136" t="s">
        <v>14711</v>
      </c>
      <c r="B6136" s="147">
        <v>42008</v>
      </c>
      <c r="C6136" s="138" t="s">
        <v>14717</v>
      </c>
      <c r="D6136" s="138" t="s">
        <v>14717</v>
      </c>
      <c r="E6136" s="137" t="s">
        <v>8366</v>
      </c>
      <c r="F6136" s="139"/>
      <c r="G6136" s="136">
        <v>86063878</v>
      </c>
      <c r="H6136" s="136">
        <v>3</v>
      </c>
      <c r="J6136" s="136" t="s">
        <v>8367</v>
      </c>
    </row>
    <row r="6137" spans="1:20" s="136" customFormat="1" ht="13.6" x14ac:dyDescent="0.2">
      <c r="A6137" s="136" t="s">
        <v>14711</v>
      </c>
      <c r="B6137" s="147">
        <v>42009</v>
      </c>
      <c r="C6137" s="138" t="s">
        <v>14718</v>
      </c>
      <c r="D6137" s="138" t="s">
        <v>14718</v>
      </c>
      <c r="E6137" s="137" t="s">
        <v>8366</v>
      </c>
      <c r="F6137" s="139"/>
      <c r="G6137" s="136">
        <v>45724192</v>
      </c>
      <c r="H6137" s="136">
        <v>3</v>
      </c>
      <c r="J6137" s="136" t="s">
        <v>8367</v>
      </c>
    </row>
    <row r="6138" spans="1:20" s="136" customFormat="1" ht="13.6" x14ac:dyDescent="0.2">
      <c r="A6138" s="136" t="s">
        <v>14711</v>
      </c>
      <c r="B6138" s="147">
        <v>42010</v>
      </c>
      <c r="C6138" s="138" t="s">
        <v>14719</v>
      </c>
      <c r="D6138" s="138" t="s">
        <v>14719</v>
      </c>
      <c r="E6138" s="137" t="s">
        <v>8366</v>
      </c>
      <c r="F6138" s="139"/>
      <c r="G6138" s="136">
        <v>6325348</v>
      </c>
      <c r="H6138" s="136">
        <v>3</v>
      </c>
      <c r="J6138" s="136" t="s">
        <v>8367</v>
      </c>
    </row>
    <row r="6139" spans="1:20" s="136" customFormat="1" ht="13.6" x14ac:dyDescent="0.2">
      <c r="A6139" s="136" t="s">
        <v>14711</v>
      </c>
      <c r="B6139" s="147">
        <v>42011</v>
      </c>
      <c r="C6139" s="138" t="s">
        <v>14720</v>
      </c>
      <c r="D6139" s="138" t="s">
        <v>14720</v>
      </c>
      <c r="E6139" s="137" t="s">
        <v>8366</v>
      </c>
      <c r="F6139" s="139"/>
      <c r="G6139" s="136">
        <v>11866868</v>
      </c>
      <c r="H6139" s="136">
        <v>3</v>
      </c>
      <c r="J6139" s="136" t="s">
        <v>8367</v>
      </c>
    </row>
    <row r="6140" spans="1:20" s="136" customFormat="1" ht="13.6" x14ac:dyDescent="0.2">
      <c r="A6140" s="136" t="s">
        <v>14711</v>
      </c>
      <c r="B6140" s="147">
        <v>42012</v>
      </c>
      <c r="C6140" s="138" t="s">
        <v>14721</v>
      </c>
      <c r="D6140" s="138" t="s">
        <v>14721</v>
      </c>
      <c r="E6140" s="137" t="s">
        <v>8366</v>
      </c>
      <c r="F6140" s="139"/>
      <c r="G6140" s="136">
        <v>9294091</v>
      </c>
      <c r="H6140" s="136">
        <v>3</v>
      </c>
      <c r="J6140" s="136" t="s">
        <v>8367</v>
      </c>
    </row>
    <row r="6141" spans="1:20" s="136" customFormat="1" ht="13.6" x14ac:dyDescent="0.2">
      <c r="A6141" s="136" t="s">
        <v>14711</v>
      </c>
      <c r="B6141" s="147">
        <v>42013</v>
      </c>
      <c r="C6141" s="138" t="s">
        <v>14722</v>
      </c>
      <c r="D6141" s="138" t="s">
        <v>14722</v>
      </c>
      <c r="E6141" s="137" t="s">
        <v>8366</v>
      </c>
      <c r="F6141" s="139"/>
      <c r="G6141" s="136">
        <v>27381816</v>
      </c>
      <c r="H6141" s="136">
        <v>3</v>
      </c>
      <c r="J6141" s="136" t="s">
        <v>8367</v>
      </c>
    </row>
    <row r="6142" spans="1:20" s="136" customFormat="1" ht="13.6" x14ac:dyDescent="0.2">
      <c r="A6142" s="136" t="s">
        <v>14711</v>
      </c>
      <c r="B6142" s="147">
        <v>42014</v>
      </c>
      <c r="C6142" s="138" t="s">
        <v>14723</v>
      </c>
      <c r="D6142" s="138" t="s">
        <v>14723</v>
      </c>
      <c r="E6142" s="137" t="s">
        <v>8366</v>
      </c>
      <c r="F6142" s="139"/>
      <c r="G6142" s="136">
        <v>37789891</v>
      </c>
      <c r="H6142" s="136">
        <v>3</v>
      </c>
      <c r="J6142" s="136" t="s">
        <v>8367</v>
      </c>
    </row>
    <row r="6143" spans="1:20" s="136" customFormat="1" ht="13.6" x14ac:dyDescent="0.2">
      <c r="A6143" s="136" t="s">
        <v>14711</v>
      </c>
      <c r="B6143" s="147">
        <v>42015</v>
      </c>
      <c r="C6143" s="138" t="s">
        <v>14724</v>
      </c>
      <c r="D6143" s="138" t="s">
        <v>14724</v>
      </c>
      <c r="E6143" s="137" t="s">
        <v>8366</v>
      </c>
      <c r="F6143" s="139"/>
      <c r="G6143" s="136">
        <v>34966585</v>
      </c>
      <c r="H6143" s="136">
        <v>3</v>
      </c>
      <c r="J6143" s="136" t="s">
        <v>8367</v>
      </c>
    </row>
    <row r="6144" spans="1:20" s="136" customFormat="1" ht="13.6" x14ac:dyDescent="0.2">
      <c r="A6144" s="136" t="s">
        <v>14711</v>
      </c>
      <c r="B6144" s="147">
        <v>42016</v>
      </c>
      <c r="C6144" s="138" t="s">
        <v>14725</v>
      </c>
      <c r="D6144" s="138" t="s">
        <v>14725</v>
      </c>
      <c r="E6144" s="137" t="s">
        <v>8366</v>
      </c>
      <c r="F6144" s="139"/>
      <c r="G6144" s="136">
        <v>17654405</v>
      </c>
      <c r="H6144" s="136">
        <v>3</v>
      </c>
      <c r="J6144" s="136" t="s">
        <v>8367</v>
      </c>
    </row>
    <row r="6145" spans="1:10" s="136" customFormat="1" ht="13.6" x14ac:dyDescent="0.2">
      <c r="A6145" s="136" t="s">
        <v>14711</v>
      </c>
      <c r="B6145" s="147">
        <v>42017</v>
      </c>
      <c r="C6145" s="138" t="s">
        <v>14726</v>
      </c>
      <c r="D6145" s="138" t="s">
        <v>14726</v>
      </c>
      <c r="E6145" s="137" t="s">
        <v>8366</v>
      </c>
      <c r="F6145" s="139"/>
      <c r="G6145" s="136">
        <v>9901208</v>
      </c>
      <c r="H6145" s="136">
        <v>3</v>
      </c>
      <c r="J6145" s="136" t="s">
        <v>8367</v>
      </c>
    </row>
    <row r="6146" spans="1:10" s="136" customFormat="1" ht="13.6" x14ac:dyDescent="0.2">
      <c r="A6146" s="136" t="s">
        <v>14711</v>
      </c>
      <c r="B6146" s="147">
        <v>42018</v>
      </c>
      <c r="C6146" s="138" t="s">
        <v>14727</v>
      </c>
      <c r="D6146" s="138" t="s">
        <v>14727</v>
      </c>
      <c r="E6146" s="137" t="s">
        <v>8366</v>
      </c>
      <c r="F6146" s="139"/>
      <c r="G6146" s="136">
        <v>159105297</v>
      </c>
      <c r="H6146" s="136">
        <v>3</v>
      </c>
      <c r="J6146" s="136" t="s">
        <v>8367</v>
      </c>
    </row>
    <row r="6147" spans="1:10" s="136" customFormat="1" ht="13.6" x14ac:dyDescent="0.2">
      <c r="A6147" s="136" t="s">
        <v>14711</v>
      </c>
      <c r="B6147" s="147">
        <v>42019</v>
      </c>
      <c r="C6147" s="138" t="s">
        <v>14728</v>
      </c>
      <c r="D6147" s="138" t="s">
        <v>14728</v>
      </c>
      <c r="E6147" s="137" t="s">
        <v>8366</v>
      </c>
      <c r="F6147" s="139"/>
      <c r="G6147" s="136">
        <v>101131478</v>
      </c>
      <c r="H6147" s="136">
        <v>3</v>
      </c>
      <c r="J6147" s="136" t="s">
        <v>8367</v>
      </c>
    </row>
    <row r="6148" spans="1:10" s="136" customFormat="1" ht="13.6" x14ac:dyDescent="0.2">
      <c r="A6148" s="136" t="s">
        <v>14711</v>
      </c>
      <c r="B6148" s="147">
        <v>42020</v>
      </c>
      <c r="C6148" s="138" t="s">
        <v>14729</v>
      </c>
      <c r="D6148" s="138" t="s">
        <v>14729</v>
      </c>
      <c r="E6148" s="137" t="s">
        <v>8366</v>
      </c>
      <c r="F6148" s="139"/>
      <c r="G6148" s="136">
        <v>166529152</v>
      </c>
      <c r="H6148" s="136">
        <v>2</v>
      </c>
      <c r="J6148" s="136" t="s">
        <v>8456</v>
      </c>
    </row>
    <row r="6149" spans="1:10" s="136" customFormat="1" ht="13.6" x14ac:dyDescent="0.2">
      <c r="A6149" s="136" t="s">
        <v>14711</v>
      </c>
      <c r="B6149" s="147">
        <v>42021</v>
      </c>
      <c r="C6149" s="138" t="s">
        <v>14730</v>
      </c>
      <c r="D6149" s="138" t="s">
        <v>14730</v>
      </c>
      <c r="E6149" s="137" t="s">
        <v>8366</v>
      </c>
      <c r="F6149" s="139"/>
      <c r="G6149" s="136">
        <v>67857640</v>
      </c>
      <c r="H6149" s="136">
        <v>3</v>
      </c>
      <c r="J6149" s="136" t="s">
        <v>8367</v>
      </c>
    </row>
    <row r="6150" spans="1:10" s="136" customFormat="1" ht="13.6" x14ac:dyDescent="0.2">
      <c r="A6150" s="136" t="s">
        <v>14711</v>
      </c>
      <c r="B6150" s="147">
        <v>42022</v>
      </c>
      <c r="C6150" s="138" t="s">
        <v>14731</v>
      </c>
      <c r="D6150" s="138" t="s">
        <v>14731</v>
      </c>
      <c r="E6150" s="137" t="s">
        <v>8366</v>
      </c>
      <c r="F6150" s="139"/>
      <c r="G6150" s="136">
        <v>105989805</v>
      </c>
      <c r="H6150" s="136">
        <v>3</v>
      </c>
      <c r="J6150" s="136" t="s">
        <v>8367</v>
      </c>
    </row>
    <row r="6151" spans="1:10" s="136" customFormat="1" ht="13.6" x14ac:dyDescent="0.2">
      <c r="A6151" s="136" t="s">
        <v>14711</v>
      </c>
      <c r="B6151" s="147">
        <v>42023</v>
      </c>
      <c r="C6151" s="138" t="s">
        <v>14732</v>
      </c>
      <c r="D6151" s="138" t="s">
        <v>14732</v>
      </c>
      <c r="E6151" s="137" t="s">
        <v>8366</v>
      </c>
      <c r="F6151" s="139"/>
      <c r="G6151" s="136">
        <v>54623364</v>
      </c>
      <c r="H6151" s="136">
        <v>3</v>
      </c>
      <c r="J6151" s="136" t="s">
        <v>8367</v>
      </c>
    </row>
    <row r="6152" spans="1:10" s="136" customFormat="1" ht="13.6" x14ac:dyDescent="0.2">
      <c r="A6152" s="136" t="s">
        <v>14711</v>
      </c>
      <c r="B6152" s="147">
        <v>42024</v>
      </c>
      <c r="C6152" s="138" t="s">
        <v>14733</v>
      </c>
      <c r="D6152" s="138" t="s">
        <v>14733</v>
      </c>
      <c r="E6152" s="137" t="s">
        <v>8366</v>
      </c>
      <c r="F6152" s="139"/>
      <c r="G6152" s="136">
        <v>77758487</v>
      </c>
      <c r="H6152" s="136">
        <v>3</v>
      </c>
      <c r="J6152" s="136" t="s">
        <v>8367</v>
      </c>
    </row>
    <row r="6153" spans="1:10" s="136" customFormat="1" ht="13.6" x14ac:dyDescent="0.2">
      <c r="A6153" s="136" t="s">
        <v>14711</v>
      </c>
      <c r="B6153" s="147">
        <v>42025</v>
      </c>
      <c r="C6153" s="138" t="s">
        <v>14734</v>
      </c>
      <c r="D6153" s="138" t="s">
        <v>14734</v>
      </c>
      <c r="E6153" s="137" t="s">
        <v>8366</v>
      </c>
      <c r="F6153" s="139"/>
      <c r="G6153" s="136">
        <v>441540599</v>
      </c>
      <c r="H6153" s="136">
        <v>3</v>
      </c>
      <c r="J6153" s="136" t="s">
        <v>8367</v>
      </c>
    </row>
    <row r="6154" spans="1:10" s="136" customFormat="1" ht="13.6" x14ac:dyDescent="0.2">
      <c r="A6154" s="136" t="s">
        <v>14711</v>
      </c>
      <c r="B6154" s="147">
        <v>42026</v>
      </c>
      <c r="C6154" s="138" t="s">
        <v>14735</v>
      </c>
      <c r="D6154" s="138" t="s">
        <v>14735</v>
      </c>
      <c r="E6154" s="137" t="s">
        <v>8366</v>
      </c>
      <c r="F6154" s="139"/>
      <c r="G6154" s="136">
        <v>30388819</v>
      </c>
      <c r="H6154" s="136">
        <v>3</v>
      </c>
      <c r="J6154" s="136" t="s">
        <v>8367</v>
      </c>
    </row>
    <row r="6155" spans="1:10" s="136" customFormat="1" ht="13.6" x14ac:dyDescent="0.2">
      <c r="A6155" s="136" t="s">
        <v>14711</v>
      </c>
      <c r="B6155" s="147">
        <v>42027</v>
      </c>
      <c r="C6155" s="138" t="s">
        <v>14736</v>
      </c>
      <c r="D6155" s="138" t="s">
        <v>14736</v>
      </c>
      <c r="E6155" s="137" t="s">
        <v>8366</v>
      </c>
      <c r="F6155" s="139"/>
      <c r="G6155" s="136">
        <v>40082753</v>
      </c>
      <c r="H6155" s="136">
        <v>3</v>
      </c>
      <c r="J6155" s="136" t="s">
        <v>8367</v>
      </c>
    </row>
    <row r="6156" spans="1:10" s="136" customFormat="1" ht="13.6" x14ac:dyDescent="0.2">
      <c r="A6156" s="136" t="s">
        <v>14711</v>
      </c>
      <c r="B6156" s="147">
        <v>42028</v>
      </c>
      <c r="C6156" s="138" t="s">
        <v>14737</v>
      </c>
      <c r="D6156" s="138" t="s">
        <v>14737</v>
      </c>
      <c r="E6156" s="137" t="s">
        <v>8366</v>
      </c>
      <c r="F6156" s="139"/>
      <c r="G6156" s="136">
        <v>20119162</v>
      </c>
      <c r="H6156" s="136">
        <v>3</v>
      </c>
      <c r="J6156" s="136" t="s">
        <v>8367</v>
      </c>
    </row>
    <row r="6157" spans="1:10" s="136" customFormat="1" ht="13.6" x14ac:dyDescent="0.2">
      <c r="A6157" s="136" t="s">
        <v>14711</v>
      </c>
      <c r="B6157" s="147">
        <v>42029</v>
      </c>
      <c r="C6157" s="138" t="s">
        <v>14738</v>
      </c>
      <c r="D6157" s="138" t="s">
        <v>14738</v>
      </c>
      <c r="E6157" s="137" t="s">
        <v>8366</v>
      </c>
      <c r="F6157" s="139"/>
      <c r="G6157" s="136">
        <v>116580000</v>
      </c>
      <c r="H6157" s="136">
        <v>3</v>
      </c>
      <c r="J6157" s="136" t="s">
        <v>8367</v>
      </c>
    </row>
    <row r="6158" spans="1:10" s="136" customFormat="1" ht="13.6" x14ac:dyDescent="0.2">
      <c r="A6158" s="136" t="s">
        <v>14711</v>
      </c>
      <c r="B6158" s="147">
        <v>42030</v>
      </c>
      <c r="C6158" s="138" t="s">
        <v>14739</v>
      </c>
      <c r="D6158" s="138" t="s">
        <v>14739</v>
      </c>
      <c r="E6158" s="137" t="s">
        <v>8366</v>
      </c>
      <c r="F6158" s="139"/>
      <c r="G6158" s="136">
        <v>45052448.000000007</v>
      </c>
      <c r="H6158" s="136">
        <v>3</v>
      </c>
      <c r="J6158" s="136" t="s">
        <v>8367</v>
      </c>
    </row>
    <row r="6159" spans="1:10" s="136" customFormat="1" ht="13.6" x14ac:dyDescent="0.2">
      <c r="A6159" s="136" t="s">
        <v>14711</v>
      </c>
      <c r="B6159" s="147">
        <v>42031</v>
      </c>
      <c r="C6159" s="138" t="s">
        <v>14740</v>
      </c>
      <c r="D6159" s="138" t="s">
        <v>14740</v>
      </c>
      <c r="E6159" s="137" t="s">
        <v>8366</v>
      </c>
      <c r="F6159" s="139"/>
      <c r="G6159" s="136">
        <v>55421040</v>
      </c>
      <c r="H6159" s="136">
        <v>3</v>
      </c>
      <c r="J6159" s="136" t="s">
        <v>8367</v>
      </c>
    </row>
    <row r="6160" spans="1:10" s="136" customFormat="1" ht="13.6" x14ac:dyDescent="0.2">
      <c r="A6160" s="136" t="s">
        <v>14711</v>
      </c>
      <c r="B6160" s="147">
        <v>42032</v>
      </c>
      <c r="C6160" s="138" t="s">
        <v>14741</v>
      </c>
      <c r="D6160" s="138" t="s">
        <v>14741</v>
      </c>
      <c r="E6160" s="137" t="s">
        <v>8366</v>
      </c>
      <c r="F6160" s="139"/>
      <c r="G6160" s="136">
        <v>44094471.999999993</v>
      </c>
      <c r="H6160" s="136">
        <v>3</v>
      </c>
      <c r="J6160" s="136" t="s">
        <v>8367</v>
      </c>
    </row>
    <row r="6161" spans="1:10" s="136" customFormat="1" ht="13.6" x14ac:dyDescent="0.2">
      <c r="A6161" s="136" t="s">
        <v>14711</v>
      </c>
      <c r="B6161" s="147">
        <v>42033</v>
      </c>
      <c r="C6161" s="138" t="s">
        <v>14742</v>
      </c>
      <c r="D6161" s="138" t="s">
        <v>14742</v>
      </c>
      <c r="E6161" s="137" t="s">
        <v>8366</v>
      </c>
      <c r="F6161" s="139"/>
      <c r="G6161" s="136">
        <v>20619231</v>
      </c>
      <c r="H6161" s="136">
        <v>3</v>
      </c>
      <c r="J6161" s="136" t="s">
        <v>8367</v>
      </c>
    </row>
    <row r="6162" spans="1:10" s="136" customFormat="1" ht="13.6" x14ac:dyDescent="0.2">
      <c r="A6162" s="136" t="s">
        <v>14711</v>
      </c>
      <c r="B6162" s="147">
        <v>42034</v>
      </c>
      <c r="C6162" s="138" t="s">
        <v>14743</v>
      </c>
      <c r="D6162" s="138" t="s">
        <v>14743</v>
      </c>
      <c r="E6162" s="137" t="s">
        <v>8366</v>
      </c>
      <c r="F6162" s="139"/>
      <c r="G6162" s="136">
        <v>41148350</v>
      </c>
      <c r="H6162" s="136">
        <v>3</v>
      </c>
      <c r="J6162" s="136" t="s">
        <v>8367</v>
      </c>
    </row>
    <row r="6163" spans="1:10" s="136" customFormat="1" ht="13.6" x14ac:dyDescent="0.2">
      <c r="A6163" s="136" t="s">
        <v>14711</v>
      </c>
      <c r="B6163" s="147">
        <v>42035</v>
      </c>
      <c r="C6163" s="138" t="s">
        <v>14744</v>
      </c>
      <c r="D6163" s="138" t="s">
        <v>14744</v>
      </c>
      <c r="E6163" s="137" t="s">
        <v>8366</v>
      </c>
      <c r="F6163" s="139"/>
      <c r="G6163" s="136">
        <v>220179680</v>
      </c>
      <c r="H6163" s="136">
        <v>3</v>
      </c>
      <c r="J6163" s="136" t="s">
        <v>8367</v>
      </c>
    </row>
    <row r="6164" spans="1:10" s="136" customFormat="1" ht="13.6" x14ac:dyDescent="0.2">
      <c r="A6164" s="136" t="s">
        <v>14711</v>
      </c>
      <c r="B6164" s="147">
        <v>42036</v>
      </c>
      <c r="C6164" s="138" t="s">
        <v>14745</v>
      </c>
      <c r="D6164" s="138" t="s">
        <v>14745</v>
      </c>
      <c r="E6164" s="137" t="s">
        <v>8366</v>
      </c>
      <c r="F6164" s="139"/>
      <c r="G6164" s="136">
        <v>17561020</v>
      </c>
      <c r="H6164" s="136">
        <v>3</v>
      </c>
      <c r="J6164" s="136" t="s">
        <v>8367</v>
      </c>
    </row>
    <row r="6165" spans="1:10" s="136" customFormat="1" ht="13.6" x14ac:dyDescent="0.2">
      <c r="A6165" s="136" t="s">
        <v>14711</v>
      </c>
      <c r="B6165" s="147">
        <v>42037</v>
      </c>
      <c r="C6165" s="138" t="s">
        <v>14746</v>
      </c>
      <c r="D6165" s="138" t="s">
        <v>14746</v>
      </c>
      <c r="E6165" s="137" t="s">
        <v>8366</v>
      </c>
      <c r="F6165" s="139"/>
      <c r="G6165" s="136">
        <v>16479704</v>
      </c>
      <c r="H6165" s="136">
        <v>3</v>
      </c>
      <c r="J6165" s="136" t="s">
        <v>8367</v>
      </c>
    </row>
    <row r="6166" spans="1:10" s="136" customFormat="1" ht="13.6" x14ac:dyDescent="0.2">
      <c r="A6166" s="136" t="s">
        <v>14711</v>
      </c>
      <c r="B6166" s="147">
        <v>42038</v>
      </c>
      <c r="C6166" s="138" t="s">
        <v>14747</v>
      </c>
      <c r="D6166" s="138" t="s">
        <v>14747</v>
      </c>
      <c r="E6166" s="137" t="s">
        <v>8366</v>
      </c>
      <c r="F6166" s="139"/>
      <c r="G6166" s="136">
        <v>23395658</v>
      </c>
      <c r="H6166" s="136">
        <v>3</v>
      </c>
      <c r="J6166" s="136" t="s">
        <v>8367</v>
      </c>
    </row>
    <row r="6167" spans="1:10" s="136" customFormat="1" ht="13.6" x14ac:dyDescent="0.2">
      <c r="A6167" s="136" t="s">
        <v>14711</v>
      </c>
      <c r="B6167" s="147">
        <v>42039</v>
      </c>
      <c r="C6167" s="138" t="s">
        <v>14748</v>
      </c>
      <c r="D6167" s="138" t="s">
        <v>14748</v>
      </c>
      <c r="E6167" s="137" t="s">
        <v>8366</v>
      </c>
      <c r="F6167" s="139"/>
      <c r="G6167" s="136">
        <v>62572151</v>
      </c>
      <c r="H6167" s="136">
        <v>3</v>
      </c>
      <c r="J6167" s="136" t="s">
        <v>8367</v>
      </c>
    </row>
    <row r="6168" spans="1:10" s="136" customFormat="1" ht="13.6" x14ac:dyDescent="0.2">
      <c r="A6168" s="136" t="s">
        <v>14711</v>
      </c>
      <c r="B6168" s="147">
        <v>42041</v>
      </c>
      <c r="C6168" s="138" t="s">
        <v>14749</v>
      </c>
      <c r="D6168" s="138" t="s">
        <v>14749</v>
      </c>
      <c r="E6168" s="137" t="s">
        <v>8366</v>
      </c>
      <c r="F6168" s="139"/>
      <c r="G6168" s="136">
        <v>18534335</v>
      </c>
      <c r="H6168" s="136">
        <v>3</v>
      </c>
      <c r="J6168" s="136" t="s">
        <v>8367</v>
      </c>
    </row>
    <row r="6169" spans="1:10" s="136" customFormat="1" ht="13.6" x14ac:dyDescent="0.2">
      <c r="A6169" s="136" t="s">
        <v>14711</v>
      </c>
      <c r="B6169" s="147">
        <v>42042</v>
      </c>
      <c r="C6169" s="138" t="s">
        <v>14750</v>
      </c>
      <c r="D6169" s="138" t="s">
        <v>14750</v>
      </c>
      <c r="E6169" s="137" t="s">
        <v>8366</v>
      </c>
      <c r="F6169" s="139"/>
      <c r="G6169" s="136">
        <v>5146942</v>
      </c>
      <c r="H6169" s="136">
        <v>3</v>
      </c>
      <c r="J6169" s="136" t="s">
        <v>8367</v>
      </c>
    </row>
    <row r="6170" spans="1:10" s="136" customFormat="1" ht="13.6" x14ac:dyDescent="0.2">
      <c r="A6170" s="136" t="s">
        <v>14711</v>
      </c>
      <c r="B6170" s="147">
        <v>42043</v>
      </c>
      <c r="C6170" s="138" t="s">
        <v>14751</v>
      </c>
      <c r="D6170" s="138" t="s">
        <v>14751</v>
      </c>
      <c r="E6170" s="137" t="s">
        <v>8366</v>
      </c>
      <c r="F6170" s="139"/>
      <c r="G6170" s="136">
        <v>289351842</v>
      </c>
      <c r="H6170" s="136">
        <v>3</v>
      </c>
      <c r="J6170" s="136" t="s">
        <v>8367</v>
      </c>
    </row>
    <row r="6171" spans="1:10" s="136" customFormat="1" ht="13.6" x14ac:dyDescent="0.2">
      <c r="A6171" s="136" t="s">
        <v>14711</v>
      </c>
      <c r="B6171" s="147">
        <v>42044</v>
      </c>
      <c r="C6171" s="138" t="s">
        <v>14752</v>
      </c>
      <c r="D6171" s="138" t="s">
        <v>14752</v>
      </c>
      <c r="E6171" s="137" t="s">
        <v>8366</v>
      </c>
      <c r="F6171" s="139"/>
      <c r="G6171" s="136">
        <v>17866318</v>
      </c>
      <c r="H6171" s="136">
        <v>3</v>
      </c>
      <c r="J6171" s="136" t="s">
        <v>8367</v>
      </c>
    </row>
    <row r="6172" spans="1:10" s="136" customFormat="1" ht="13.6" x14ac:dyDescent="0.2">
      <c r="A6172" s="136" t="s">
        <v>14711</v>
      </c>
      <c r="B6172" s="147">
        <v>42045</v>
      </c>
      <c r="C6172" s="138" t="s">
        <v>14753</v>
      </c>
      <c r="D6172" s="138" t="s">
        <v>14753</v>
      </c>
      <c r="E6172" s="137" t="s">
        <v>8366</v>
      </c>
      <c r="F6172" s="139"/>
      <c r="G6172" s="136">
        <v>124140168</v>
      </c>
      <c r="H6172" s="136">
        <v>3</v>
      </c>
      <c r="J6172" s="136" t="s">
        <v>8367</v>
      </c>
    </row>
    <row r="6173" spans="1:10" s="136" customFormat="1" ht="13.6" x14ac:dyDescent="0.2">
      <c r="A6173" s="136" t="s">
        <v>14711</v>
      </c>
      <c r="B6173" s="147">
        <v>42046</v>
      </c>
      <c r="C6173" s="138" t="s">
        <v>14754</v>
      </c>
      <c r="D6173" s="138" t="s">
        <v>14754</v>
      </c>
      <c r="E6173" s="137" t="s">
        <v>8366</v>
      </c>
      <c r="F6173" s="139"/>
      <c r="G6173" s="136">
        <v>64820086</v>
      </c>
      <c r="H6173" s="136">
        <v>3</v>
      </c>
      <c r="J6173" s="136" t="s">
        <v>8367</v>
      </c>
    </row>
    <row r="6174" spans="1:10" s="136" customFormat="1" ht="13.6" x14ac:dyDescent="0.2">
      <c r="A6174" s="136" t="s">
        <v>14711</v>
      </c>
      <c r="B6174" s="147">
        <v>42048</v>
      </c>
      <c r="C6174" s="138" t="s">
        <v>14755</v>
      </c>
      <c r="D6174" s="138" t="s">
        <v>14755</v>
      </c>
      <c r="E6174" s="137" t="s">
        <v>8366</v>
      </c>
      <c r="F6174" s="139"/>
      <c r="G6174" s="136">
        <v>84360216</v>
      </c>
      <c r="H6174" s="136">
        <v>3</v>
      </c>
      <c r="J6174" s="136" t="s">
        <v>8367</v>
      </c>
    </row>
    <row r="6175" spans="1:10" s="136" customFormat="1" ht="13.6" x14ac:dyDescent="0.2">
      <c r="A6175" s="136" t="s">
        <v>14711</v>
      </c>
      <c r="B6175" s="147">
        <v>42049</v>
      </c>
      <c r="C6175" s="138" t="s">
        <v>14756</v>
      </c>
      <c r="D6175" s="138" t="s">
        <v>14756</v>
      </c>
      <c r="E6175" s="137" t="s">
        <v>8366</v>
      </c>
      <c r="F6175" s="139"/>
      <c r="G6175" s="136">
        <v>44830161</v>
      </c>
      <c r="H6175" s="136">
        <v>3</v>
      </c>
      <c r="J6175" s="136" t="s">
        <v>8367</v>
      </c>
    </row>
    <row r="6176" spans="1:10" s="136" customFormat="1" ht="13.6" x14ac:dyDescent="0.2">
      <c r="A6176" s="136" t="s">
        <v>14711</v>
      </c>
      <c r="B6176" s="147">
        <v>42050</v>
      </c>
      <c r="C6176" s="138" t="s">
        <v>14757</v>
      </c>
      <c r="D6176" s="138" t="s">
        <v>14757</v>
      </c>
      <c r="E6176" s="137" t="s">
        <v>8366</v>
      </c>
      <c r="F6176" s="139"/>
      <c r="G6176" s="136">
        <v>22942238.000000004</v>
      </c>
      <c r="H6176" s="136">
        <v>3</v>
      </c>
      <c r="J6176" s="136" t="s">
        <v>8367</v>
      </c>
    </row>
    <row r="6177" spans="1:10" s="136" customFormat="1" ht="13.6" x14ac:dyDescent="0.2">
      <c r="A6177" s="136" t="s">
        <v>14711</v>
      </c>
      <c r="B6177" s="147">
        <v>42051</v>
      </c>
      <c r="C6177" s="138" t="s">
        <v>14758</v>
      </c>
      <c r="D6177" s="138" t="s">
        <v>14758</v>
      </c>
      <c r="E6177" s="137" t="s">
        <v>8366</v>
      </c>
      <c r="F6177" s="139"/>
      <c r="G6177" s="136">
        <v>16311663</v>
      </c>
      <c r="H6177" s="136">
        <v>3</v>
      </c>
      <c r="J6177" s="136" t="s">
        <v>8367</v>
      </c>
    </row>
    <row r="6178" spans="1:10" s="136" customFormat="1" ht="13.6" x14ac:dyDescent="0.2">
      <c r="A6178" s="136" t="s">
        <v>14711</v>
      </c>
      <c r="B6178" s="147">
        <v>42052</v>
      </c>
      <c r="C6178" s="138" t="s">
        <v>14759</v>
      </c>
      <c r="D6178" s="138" t="s">
        <v>14759</v>
      </c>
      <c r="E6178" s="137" t="s">
        <v>8366</v>
      </c>
      <c r="F6178" s="139"/>
      <c r="G6178" s="136">
        <v>18147431</v>
      </c>
      <c r="H6178" s="136">
        <v>3</v>
      </c>
      <c r="J6178" s="136" t="s">
        <v>8367</v>
      </c>
    </row>
    <row r="6179" spans="1:10" s="136" customFormat="1" ht="13.6" x14ac:dyDescent="0.2">
      <c r="A6179" s="136" t="s">
        <v>14711</v>
      </c>
      <c r="B6179" s="147">
        <v>42053</v>
      </c>
      <c r="C6179" s="138" t="s">
        <v>14760</v>
      </c>
      <c r="D6179" s="138" t="s">
        <v>14760</v>
      </c>
      <c r="E6179" s="137" t="s">
        <v>8366</v>
      </c>
      <c r="F6179" s="139"/>
      <c r="G6179" s="136">
        <v>23545841.999999996</v>
      </c>
      <c r="H6179" s="136">
        <v>3</v>
      </c>
      <c r="J6179" s="136" t="s">
        <v>8367</v>
      </c>
    </row>
    <row r="6180" spans="1:10" s="136" customFormat="1" ht="13.6" x14ac:dyDescent="0.2">
      <c r="A6180" s="136" t="s">
        <v>14711</v>
      </c>
      <c r="B6180" s="147">
        <v>42054</v>
      </c>
      <c r="C6180" s="138" t="s">
        <v>14761</v>
      </c>
      <c r="D6180" s="138" t="s">
        <v>14761</v>
      </c>
      <c r="E6180" s="137" t="s">
        <v>8366</v>
      </c>
      <c r="F6180" s="139"/>
      <c r="G6180" s="136">
        <v>12762720</v>
      </c>
      <c r="H6180" s="136">
        <v>3</v>
      </c>
      <c r="J6180" s="136" t="s">
        <v>8367</v>
      </c>
    </row>
    <row r="6181" spans="1:10" s="136" customFormat="1" ht="13.6" x14ac:dyDescent="0.2">
      <c r="A6181" s="136" t="s">
        <v>14711</v>
      </c>
      <c r="B6181" s="147">
        <v>42055</v>
      </c>
      <c r="C6181" s="138" t="s">
        <v>14762</v>
      </c>
      <c r="D6181" s="138" t="s">
        <v>14762</v>
      </c>
      <c r="E6181" s="137" t="s">
        <v>8366</v>
      </c>
      <c r="F6181" s="139"/>
      <c r="G6181" s="136">
        <v>28081840.000000004</v>
      </c>
      <c r="H6181" s="136">
        <v>3</v>
      </c>
      <c r="J6181" s="136" t="s">
        <v>8367</v>
      </c>
    </row>
    <row r="6182" spans="1:10" s="136" customFormat="1" ht="13.6" x14ac:dyDescent="0.2">
      <c r="A6182" s="136" t="s">
        <v>14711</v>
      </c>
      <c r="B6182" s="147">
        <v>42056</v>
      </c>
      <c r="C6182" s="138" t="s">
        <v>14763</v>
      </c>
      <c r="D6182" s="138" t="s">
        <v>14763</v>
      </c>
      <c r="E6182" s="137" t="s">
        <v>8366</v>
      </c>
      <c r="F6182" s="139"/>
      <c r="G6182" s="136">
        <v>12155239.999999998</v>
      </c>
      <c r="H6182" s="136">
        <v>3</v>
      </c>
      <c r="J6182" s="136" t="s">
        <v>8367</v>
      </c>
    </row>
    <row r="6183" spans="1:10" s="136" customFormat="1" ht="13.6" x14ac:dyDescent="0.2">
      <c r="A6183" s="136" t="s">
        <v>14711</v>
      </c>
      <c r="B6183" s="147">
        <v>42057</v>
      </c>
      <c r="C6183" s="138" t="s">
        <v>14764</v>
      </c>
      <c r="D6183" s="138" t="s">
        <v>14764</v>
      </c>
      <c r="E6183" s="137" t="s">
        <v>8366</v>
      </c>
      <c r="F6183" s="139"/>
      <c r="G6183" s="136">
        <v>38807048</v>
      </c>
      <c r="H6183" s="136">
        <v>3</v>
      </c>
      <c r="J6183" s="136" t="s">
        <v>8367</v>
      </c>
    </row>
    <row r="6184" spans="1:10" s="136" customFormat="1" ht="13.6" x14ac:dyDescent="0.2">
      <c r="A6184" s="136" t="s">
        <v>14711</v>
      </c>
      <c r="B6184" s="147">
        <v>42058</v>
      </c>
      <c r="C6184" s="138" t="s">
        <v>14765</v>
      </c>
      <c r="D6184" s="138" t="s">
        <v>14765</v>
      </c>
      <c r="E6184" s="137" t="s">
        <v>8366</v>
      </c>
      <c r="F6184" s="139"/>
      <c r="G6184" s="136">
        <v>52981166</v>
      </c>
      <c r="H6184" s="136">
        <v>3</v>
      </c>
      <c r="J6184" s="136" t="s">
        <v>8367</v>
      </c>
    </row>
    <row r="6185" spans="1:10" s="136" customFormat="1" ht="13.6" x14ac:dyDescent="0.2">
      <c r="A6185" s="136" t="s">
        <v>14711</v>
      </c>
      <c r="B6185" s="147">
        <v>42059</v>
      </c>
      <c r="C6185" s="138" t="s">
        <v>14766</v>
      </c>
      <c r="D6185" s="138" t="s">
        <v>14766</v>
      </c>
      <c r="E6185" s="137" t="s">
        <v>8366</v>
      </c>
      <c r="F6185" s="139"/>
      <c r="G6185" s="136">
        <v>19873094</v>
      </c>
      <c r="H6185" s="136">
        <v>3</v>
      </c>
      <c r="J6185" s="136" t="s">
        <v>8367</v>
      </c>
    </row>
    <row r="6186" spans="1:10" s="136" customFormat="1" ht="13.6" x14ac:dyDescent="0.2">
      <c r="A6186" s="136" t="s">
        <v>14711</v>
      </c>
      <c r="B6186" s="147">
        <v>42060</v>
      </c>
      <c r="C6186" s="138" t="s">
        <v>14767</v>
      </c>
      <c r="D6186" s="138" t="s">
        <v>14767</v>
      </c>
      <c r="E6186" s="137" t="s">
        <v>8366</v>
      </c>
      <c r="F6186" s="139"/>
      <c r="G6186" s="136">
        <v>18018700</v>
      </c>
      <c r="H6186" s="136">
        <v>3</v>
      </c>
      <c r="J6186" s="136" t="s">
        <v>8367</v>
      </c>
    </row>
    <row r="6187" spans="1:10" s="136" customFormat="1" ht="13.6" x14ac:dyDescent="0.2">
      <c r="A6187" s="136" t="s">
        <v>14711</v>
      </c>
      <c r="B6187" s="147">
        <v>42061</v>
      </c>
      <c r="C6187" s="138" t="s">
        <v>14768</v>
      </c>
      <c r="D6187" s="138" t="s">
        <v>14768</v>
      </c>
      <c r="E6187" s="137" t="s">
        <v>8366</v>
      </c>
      <c r="F6187" s="139"/>
      <c r="G6187" s="136">
        <v>71196247</v>
      </c>
      <c r="H6187" s="136">
        <v>3</v>
      </c>
      <c r="J6187" s="136" t="s">
        <v>8367</v>
      </c>
    </row>
    <row r="6188" spans="1:10" s="136" customFormat="1" ht="13.6" x14ac:dyDescent="0.2">
      <c r="A6188" s="136" t="s">
        <v>14711</v>
      </c>
      <c r="B6188" s="147">
        <v>42062</v>
      </c>
      <c r="C6188" s="138" t="s">
        <v>14769</v>
      </c>
      <c r="D6188" s="138" t="s">
        <v>14769</v>
      </c>
      <c r="E6188" s="137" t="s">
        <v>8366</v>
      </c>
      <c r="F6188" s="139"/>
      <c r="G6188" s="136">
        <v>21026905</v>
      </c>
      <c r="H6188" s="136">
        <v>3</v>
      </c>
      <c r="J6188" s="136" t="s">
        <v>8367</v>
      </c>
    </row>
    <row r="6189" spans="1:10" s="136" customFormat="1" ht="13.6" x14ac:dyDescent="0.2">
      <c r="A6189" s="136" t="s">
        <v>14711</v>
      </c>
      <c r="B6189" s="147">
        <v>42063</v>
      </c>
      <c r="C6189" s="138" t="s">
        <v>14770</v>
      </c>
      <c r="D6189" s="138" t="s">
        <v>14770</v>
      </c>
      <c r="E6189" s="137" t="s">
        <v>8366</v>
      </c>
      <c r="F6189" s="139"/>
      <c r="G6189" s="136">
        <v>34147709</v>
      </c>
      <c r="H6189" s="136">
        <v>3</v>
      </c>
      <c r="J6189" s="136" t="s">
        <v>8367</v>
      </c>
    </row>
    <row r="6190" spans="1:10" s="136" customFormat="1" ht="13.6" x14ac:dyDescent="0.2">
      <c r="A6190" s="136" t="s">
        <v>14711</v>
      </c>
      <c r="B6190" s="147">
        <v>42064</v>
      </c>
      <c r="C6190" s="138" t="s">
        <v>14771</v>
      </c>
      <c r="D6190" s="138" t="s">
        <v>14771</v>
      </c>
      <c r="E6190" s="137" t="s">
        <v>8366</v>
      </c>
      <c r="F6190" s="139"/>
      <c r="G6190" s="136">
        <v>46183866</v>
      </c>
      <c r="H6190" s="136">
        <v>3</v>
      </c>
      <c r="J6190" s="136" t="s">
        <v>8367</v>
      </c>
    </row>
    <row r="6191" spans="1:10" s="136" customFormat="1" ht="13.6" x14ac:dyDescent="0.2">
      <c r="A6191" s="136" t="s">
        <v>14711</v>
      </c>
      <c r="B6191" s="147">
        <v>42065</v>
      </c>
      <c r="C6191" s="138" t="s">
        <v>14772</v>
      </c>
      <c r="D6191" s="138" t="s">
        <v>14772</v>
      </c>
      <c r="E6191" s="137" t="s">
        <v>8366</v>
      </c>
      <c r="F6191" s="139"/>
      <c r="G6191" s="136">
        <v>8755531</v>
      </c>
      <c r="H6191" s="136">
        <v>3</v>
      </c>
      <c r="J6191" s="136" t="s">
        <v>8367</v>
      </c>
    </row>
    <row r="6192" spans="1:10" s="136" customFormat="1" ht="13.6" x14ac:dyDescent="0.2">
      <c r="A6192" s="136" t="s">
        <v>14711</v>
      </c>
      <c r="B6192" s="147">
        <v>42068</v>
      </c>
      <c r="C6192" s="138" t="s">
        <v>14773</v>
      </c>
      <c r="D6192" s="138" t="s">
        <v>14773</v>
      </c>
      <c r="E6192" s="137" t="s">
        <v>8366</v>
      </c>
      <c r="F6192" s="139"/>
      <c r="G6192" s="136">
        <v>54957211</v>
      </c>
      <c r="H6192" s="136">
        <v>3</v>
      </c>
      <c r="J6192" s="136" t="s">
        <v>8367</v>
      </c>
    </row>
    <row r="6193" spans="1:10" s="136" customFormat="1" ht="13.6" x14ac:dyDescent="0.2">
      <c r="A6193" s="136" t="s">
        <v>14711</v>
      </c>
      <c r="B6193" s="147">
        <v>42069</v>
      </c>
      <c r="C6193" s="138" t="s">
        <v>14774</v>
      </c>
      <c r="D6193" s="138" t="s">
        <v>14774</v>
      </c>
      <c r="E6193" s="137" t="s">
        <v>8366</v>
      </c>
      <c r="F6193" s="139"/>
      <c r="G6193" s="136">
        <v>104360164</v>
      </c>
      <c r="H6193" s="136">
        <v>3</v>
      </c>
      <c r="J6193" s="136" t="s">
        <v>8367</v>
      </c>
    </row>
    <row r="6194" spans="1:10" s="136" customFormat="1" ht="13.6" x14ac:dyDescent="0.2">
      <c r="A6194" s="136" t="s">
        <v>14711</v>
      </c>
      <c r="B6194" s="147">
        <v>42070</v>
      </c>
      <c r="C6194" s="138" t="s">
        <v>14775</v>
      </c>
      <c r="D6194" s="138" t="s">
        <v>14775</v>
      </c>
      <c r="E6194" s="137" t="s">
        <v>8366</v>
      </c>
      <c r="F6194" s="139"/>
      <c r="G6194" s="136">
        <v>20212579</v>
      </c>
      <c r="H6194" s="136">
        <v>3</v>
      </c>
      <c r="J6194" s="136" t="s">
        <v>8367</v>
      </c>
    </row>
    <row r="6195" spans="1:10" s="136" customFormat="1" ht="13.6" x14ac:dyDescent="0.2">
      <c r="A6195" s="136" t="s">
        <v>14711</v>
      </c>
      <c r="B6195" s="147">
        <v>42071</v>
      </c>
      <c r="C6195" s="138" t="s">
        <v>14776</v>
      </c>
      <c r="D6195" s="138" t="s">
        <v>14776</v>
      </c>
      <c r="E6195" s="137" t="s">
        <v>8366</v>
      </c>
      <c r="F6195" s="139"/>
      <c r="G6195" s="136">
        <v>132840150</v>
      </c>
      <c r="H6195" s="136">
        <v>3</v>
      </c>
      <c r="J6195" s="136" t="s">
        <v>8367</v>
      </c>
    </row>
    <row r="6196" spans="1:10" s="136" customFormat="1" ht="13.6" x14ac:dyDescent="0.2">
      <c r="A6196" s="136" t="s">
        <v>14711</v>
      </c>
      <c r="B6196" s="147">
        <v>42073</v>
      </c>
      <c r="C6196" s="138" t="s">
        <v>14777</v>
      </c>
      <c r="D6196" s="138" t="s">
        <v>14777</v>
      </c>
      <c r="E6196" s="137" t="s">
        <v>8366</v>
      </c>
      <c r="F6196" s="139"/>
      <c r="G6196" s="136">
        <v>29997480</v>
      </c>
      <c r="H6196" s="136">
        <v>3</v>
      </c>
      <c r="J6196" s="136" t="s">
        <v>8367</v>
      </c>
    </row>
    <row r="6197" spans="1:10" s="136" customFormat="1" ht="13.6" x14ac:dyDescent="0.2">
      <c r="A6197" s="136" t="s">
        <v>14711</v>
      </c>
      <c r="B6197" s="147">
        <v>42075</v>
      </c>
      <c r="C6197" s="138" t="s">
        <v>14778</v>
      </c>
      <c r="D6197" s="138" t="s">
        <v>14778</v>
      </c>
      <c r="E6197" s="137" t="s">
        <v>8366</v>
      </c>
      <c r="F6197" s="139"/>
      <c r="G6197" s="136">
        <v>16364831.999999998</v>
      </c>
      <c r="H6197" s="136">
        <v>3</v>
      </c>
      <c r="J6197" s="136" t="s">
        <v>8367</v>
      </c>
    </row>
    <row r="6198" spans="1:10" s="136" customFormat="1" ht="13.6" x14ac:dyDescent="0.2">
      <c r="A6198" s="136" t="s">
        <v>14711</v>
      </c>
      <c r="B6198" s="147">
        <v>42076</v>
      </c>
      <c r="C6198" s="138" t="s">
        <v>14779</v>
      </c>
      <c r="D6198" s="138" t="s">
        <v>14779</v>
      </c>
      <c r="E6198" s="137" t="s">
        <v>8366</v>
      </c>
      <c r="F6198" s="139"/>
      <c r="G6198" s="136">
        <v>118152714</v>
      </c>
      <c r="H6198" s="136">
        <v>3</v>
      </c>
      <c r="J6198" s="136" t="s">
        <v>8367</v>
      </c>
    </row>
    <row r="6199" spans="1:10" s="136" customFormat="1" ht="13.6" x14ac:dyDescent="0.2">
      <c r="A6199" s="136" t="s">
        <v>14711</v>
      </c>
      <c r="B6199" s="147">
        <v>42078</v>
      </c>
      <c r="C6199" s="138" t="s">
        <v>14780</v>
      </c>
      <c r="D6199" s="138" t="s">
        <v>14780</v>
      </c>
      <c r="E6199" s="137" t="s">
        <v>8366</v>
      </c>
      <c r="F6199" s="139"/>
      <c r="G6199" s="136">
        <v>44839299</v>
      </c>
      <c r="H6199" s="136">
        <v>3</v>
      </c>
      <c r="J6199" s="136" t="s">
        <v>8367</v>
      </c>
    </row>
    <row r="6200" spans="1:10" s="136" customFormat="1" ht="13.6" x14ac:dyDescent="0.2">
      <c r="A6200" s="136" t="s">
        <v>14711</v>
      </c>
      <c r="B6200" s="147">
        <v>42079</v>
      </c>
      <c r="C6200" s="138" t="s">
        <v>14781</v>
      </c>
      <c r="D6200" s="138" t="s">
        <v>14781</v>
      </c>
      <c r="E6200" s="137" t="s">
        <v>8366</v>
      </c>
      <c r="F6200" s="139"/>
      <c r="G6200" s="136">
        <v>19442734</v>
      </c>
      <c r="H6200" s="136">
        <v>3</v>
      </c>
      <c r="J6200" s="136" t="s">
        <v>8367</v>
      </c>
    </row>
    <row r="6201" spans="1:10" s="136" customFormat="1" ht="13.6" x14ac:dyDescent="0.2">
      <c r="A6201" s="136" t="s">
        <v>14711</v>
      </c>
      <c r="B6201" s="147">
        <v>42080</v>
      </c>
      <c r="C6201" s="138" t="s">
        <v>14782</v>
      </c>
      <c r="D6201" s="138" t="s">
        <v>14782</v>
      </c>
      <c r="E6201" s="137" t="s">
        <v>8366</v>
      </c>
      <c r="F6201" s="139"/>
      <c r="G6201" s="136">
        <v>72536571</v>
      </c>
      <c r="H6201" s="136">
        <v>3</v>
      </c>
      <c r="J6201" s="136" t="s">
        <v>8367</v>
      </c>
    </row>
    <row r="6202" spans="1:10" s="136" customFormat="1" ht="13.6" x14ac:dyDescent="0.2">
      <c r="A6202" s="136" t="s">
        <v>14711</v>
      </c>
      <c r="B6202" s="147">
        <v>42081</v>
      </c>
      <c r="C6202" s="138" t="s">
        <v>14783</v>
      </c>
      <c r="D6202" s="138" t="s">
        <v>14783</v>
      </c>
      <c r="E6202" s="137" t="s">
        <v>8366</v>
      </c>
      <c r="F6202" s="139"/>
      <c r="G6202" s="136">
        <v>21973118</v>
      </c>
      <c r="H6202" s="136">
        <v>3</v>
      </c>
      <c r="J6202" s="136" t="s">
        <v>8367</v>
      </c>
    </row>
    <row r="6203" spans="1:10" s="136" customFormat="1" ht="13.6" x14ac:dyDescent="0.2">
      <c r="A6203" s="136" t="s">
        <v>14711</v>
      </c>
      <c r="B6203" s="147">
        <v>42082</v>
      </c>
      <c r="C6203" s="138" t="s">
        <v>14784</v>
      </c>
      <c r="D6203" s="138" t="s">
        <v>14784</v>
      </c>
      <c r="E6203" s="137" t="s">
        <v>8366</v>
      </c>
      <c r="F6203" s="139"/>
      <c r="G6203" s="136">
        <v>10453866</v>
      </c>
      <c r="H6203" s="136">
        <v>3</v>
      </c>
      <c r="J6203" s="136" t="s">
        <v>8367</v>
      </c>
    </row>
    <row r="6204" spans="1:10" s="136" customFormat="1" ht="13.6" x14ac:dyDescent="0.2">
      <c r="A6204" s="136" t="s">
        <v>14711</v>
      </c>
      <c r="B6204" s="147">
        <v>42083</v>
      </c>
      <c r="C6204" s="138" t="s">
        <v>14785</v>
      </c>
      <c r="D6204" s="138" t="s">
        <v>14785</v>
      </c>
      <c r="E6204" s="137" t="s">
        <v>8366</v>
      </c>
      <c r="F6204" s="139"/>
      <c r="G6204" s="136">
        <v>25679192</v>
      </c>
      <c r="H6204" s="136">
        <v>3</v>
      </c>
      <c r="J6204" s="136" t="s">
        <v>8367</v>
      </c>
    </row>
    <row r="6205" spans="1:10" s="136" customFormat="1" ht="13.6" x14ac:dyDescent="0.2">
      <c r="A6205" s="136" t="s">
        <v>14711</v>
      </c>
      <c r="B6205" s="147">
        <v>42084</v>
      </c>
      <c r="C6205" s="138" t="s">
        <v>14786</v>
      </c>
      <c r="D6205" s="138" t="s">
        <v>14786</v>
      </c>
      <c r="E6205" s="137" t="s">
        <v>8366</v>
      </c>
      <c r="F6205" s="139"/>
      <c r="G6205" s="136">
        <v>16777579</v>
      </c>
      <c r="H6205" s="136">
        <v>3</v>
      </c>
      <c r="J6205" s="136" t="s">
        <v>8367</v>
      </c>
    </row>
    <row r="6206" spans="1:10" s="136" customFormat="1" ht="13.6" x14ac:dyDescent="0.2">
      <c r="A6206" s="136" t="s">
        <v>14711</v>
      </c>
      <c r="B6206" s="147">
        <v>42085</v>
      </c>
      <c r="C6206" s="138" t="s">
        <v>14787</v>
      </c>
      <c r="D6206" s="138" t="s">
        <v>14787</v>
      </c>
      <c r="E6206" s="137" t="s">
        <v>8366</v>
      </c>
      <c r="F6206" s="139"/>
      <c r="G6206" s="136">
        <v>60539506</v>
      </c>
      <c r="H6206" s="136">
        <v>3</v>
      </c>
      <c r="J6206" s="136" t="s">
        <v>8367</v>
      </c>
    </row>
    <row r="6207" spans="1:10" s="136" customFormat="1" ht="13.6" x14ac:dyDescent="0.2">
      <c r="A6207" s="136" t="s">
        <v>14711</v>
      </c>
      <c r="B6207" s="147">
        <v>42086</v>
      </c>
      <c r="C6207" s="138" t="s">
        <v>14788</v>
      </c>
      <c r="D6207" s="138" t="s">
        <v>14788</v>
      </c>
      <c r="E6207" s="137" t="s">
        <v>8366</v>
      </c>
      <c r="F6207" s="139"/>
      <c r="G6207" s="136">
        <v>48638506</v>
      </c>
      <c r="H6207" s="136">
        <v>3</v>
      </c>
      <c r="J6207" s="136" t="s">
        <v>8367</v>
      </c>
    </row>
    <row r="6208" spans="1:10" s="136" customFormat="1" ht="13.6" x14ac:dyDescent="0.2">
      <c r="A6208" s="136" t="s">
        <v>14711</v>
      </c>
      <c r="B6208" s="147">
        <v>42087</v>
      </c>
      <c r="C6208" s="138" t="s">
        <v>14789</v>
      </c>
      <c r="D6208" s="138" t="s">
        <v>14789</v>
      </c>
      <c r="E6208" s="137" t="s">
        <v>8366</v>
      </c>
      <c r="F6208" s="139"/>
      <c r="G6208" s="136">
        <v>8815532</v>
      </c>
      <c r="H6208" s="136">
        <v>3</v>
      </c>
      <c r="J6208" s="136" t="s">
        <v>8367</v>
      </c>
    </row>
    <row r="6209" spans="1:10" s="136" customFormat="1" ht="13.6" x14ac:dyDescent="0.2">
      <c r="A6209" s="136" t="s">
        <v>14711</v>
      </c>
      <c r="B6209" s="147">
        <v>42088</v>
      </c>
      <c r="C6209" s="138" t="s">
        <v>14790</v>
      </c>
      <c r="D6209" s="138" t="s">
        <v>14790</v>
      </c>
      <c r="E6209" s="137" t="s">
        <v>8366</v>
      </c>
      <c r="F6209" s="139"/>
      <c r="G6209" s="136">
        <v>42242248</v>
      </c>
      <c r="H6209" s="136">
        <v>3</v>
      </c>
      <c r="J6209" s="136" t="s">
        <v>8367</v>
      </c>
    </row>
    <row r="6210" spans="1:10" s="136" customFormat="1" ht="13.6" x14ac:dyDescent="0.2">
      <c r="A6210" s="136" t="s">
        <v>14711</v>
      </c>
      <c r="B6210" s="147">
        <v>42089</v>
      </c>
      <c r="C6210" s="138" t="s">
        <v>14791</v>
      </c>
      <c r="D6210" s="138" t="s">
        <v>14791</v>
      </c>
      <c r="E6210" s="137" t="s">
        <v>8366</v>
      </c>
      <c r="F6210" s="139"/>
      <c r="G6210" s="136">
        <v>26344462</v>
      </c>
      <c r="H6210" s="136">
        <v>3</v>
      </c>
      <c r="J6210" s="136" t="s">
        <v>8367</v>
      </c>
    </row>
    <row r="6211" spans="1:10" s="136" customFormat="1" ht="13.6" x14ac:dyDescent="0.2">
      <c r="A6211" s="136" t="s">
        <v>14711</v>
      </c>
      <c r="B6211" s="147">
        <v>42090</v>
      </c>
      <c r="C6211" s="138" t="s">
        <v>14792</v>
      </c>
      <c r="D6211" s="138" t="s">
        <v>14792</v>
      </c>
      <c r="E6211" s="137" t="s">
        <v>8366</v>
      </c>
      <c r="F6211" s="139"/>
      <c r="G6211" s="136">
        <v>52520516</v>
      </c>
      <c r="H6211" s="136">
        <v>3</v>
      </c>
      <c r="J6211" s="136" t="s">
        <v>8367</v>
      </c>
    </row>
    <row r="6212" spans="1:10" s="136" customFormat="1" ht="13.6" x14ac:dyDescent="0.2">
      <c r="A6212" s="136" t="s">
        <v>14711</v>
      </c>
      <c r="B6212" s="147">
        <v>42092</v>
      </c>
      <c r="C6212" s="138" t="s">
        <v>14793</v>
      </c>
      <c r="D6212" s="138" t="s">
        <v>14793</v>
      </c>
      <c r="E6212" s="137" t="s">
        <v>8366</v>
      </c>
      <c r="F6212" s="139"/>
      <c r="G6212" s="136">
        <v>11216791</v>
      </c>
      <c r="H6212" s="136">
        <v>3</v>
      </c>
      <c r="J6212" s="136" t="s">
        <v>8367</v>
      </c>
    </row>
    <row r="6213" spans="1:10" s="136" customFormat="1" ht="13.6" x14ac:dyDescent="0.2">
      <c r="A6213" s="136" t="s">
        <v>14711</v>
      </c>
      <c r="B6213" s="147">
        <v>42093</v>
      </c>
      <c r="C6213" s="138" t="s">
        <v>14794</v>
      </c>
      <c r="D6213" s="138" t="s">
        <v>14794</v>
      </c>
      <c r="E6213" s="137" t="s">
        <v>8366</v>
      </c>
      <c r="F6213" s="139"/>
      <c r="G6213" s="136">
        <v>9185705</v>
      </c>
      <c r="H6213" s="136">
        <v>3</v>
      </c>
      <c r="J6213" s="136" t="s">
        <v>8367</v>
      </c>
    </row>
    <row r="6214" spans="1:10" s="136" customFormat="1" ht="13.6" x14ac:dyDescent="0.2">
      <c r="A6214" s="136" t="s">
        <v>14711</v>
      </c>
      <c r="B6214" s="147">
        <v>42094</v>
      </c>
      <c r="C6214" s="138" t="s">
        <v>14795</v>
      </c>
      <c r="D6214" s="138" t="s">
        <v>14795</v>
      </c>
      <c r="E6214" s="137" t="s">
        <v>8366</v>
      </c>
      <c r="F6214" s="139"/>
      <c r="G6214" s="136">
        <v>76238200</v>
      </c>
      <c r="H6214" s="136">
        <v>3</v>
      </c>
      <c r="J6214" s="136" t="s">
        <v>8367</v>
      </c>
    </row>
    <row r="6215" spans="1:10" s="136" customFormat="1" ht="13.6" x14ac:dyDescent="0.2">
      <c r="A6215" s="136" t="s">
        <v>14711</v>
      </c>
      <c r="B6215" s="147">
        <v>42095</v>
      </c>
      <c r="C6215" s="138" t="s">
        <v>14796</v>
      </c>
      <c r="D6215" s="138" t="s">
        <v>14796</v>
      </c>
      <c r="E6215" s="137" t="s">
        <v>8366</v>
      </c>
      <c r="F6215" s="139"/>
      <c r="G6215" s="136">
        <v>189827015</v>
      </c>
      <c r="H6215" s="136">
        <v>3</v>
      </c>
      <c r="J6215" s="136" t="s">
        <v>8367</v>
      </c>
    </row>
    <row r="6216" spans="1:10" s="136" customFormat="1" ht="13.6" x14ac:dyDescent="0.2">
      <c r="A6216" s="136" t="s">
        <v>14711</v>
      </c>
      <c r="B6216" s="147">
        <v>42096</v>
      </c>
      <c r="C6216" s="138" t="s">
        <v>14797</v>
      </c>
      <c r="D6216" s="138" t="s">
        <v>14797</v>
      </c>
      <c r="E6216" s="137" t="s">
        <v>8366</v>
      </c>
      <c r="F6216" s="139"/>
      <c r="G6216" s="136">
        <v>68267581</v>
      </c>
      <c r="H6216" s="136">
        <v>3</v>
      </c>
      <c r="J6216" s="136" t="s">
        <v>8367</v>
      </c>
    </row>
    <row r="6217" spans="1:10" s="136" customFormat="1" ht="13.6" x14ac:dyDescent="0.2">
      <c r="A6217" s="136" t="s">
        <v>14711</v>
      </c>
      <c r="B6217" s="147">
        <v>42097</v>
      </c>
      <c r="C6217" s="138" t="s">
        <v>14798</v>
      </c>
      <c r="D6217" s="138" t="s">
        <v>14798</v>
      </c>
      <c r="E6217" s="137" t="s">
        <v>8366</v>
      </c>
      <c r="F6217" s="139"/>
      <c r="G6217" s="136">
        <v>15715918.999999998</v>
      </c>
      <c r="H6217" s="136">
        <v>3</v>
      </c>
      <c r="J6217" s="136" t="s">
        <v>8367</v>
      </c>
    </row>
    <row r="6218" spans="1:10" s="136" customFormat="1" ht="13.6" x14ac:dyDescent="0.2">
      <c r="A6218" s="136" t="s">
        <v>14711</v>
      </c>
      <c r="B6218" s="147">
        <v>42098</v>
      </c>
      <c r="C6218" s="138" t="s">
        <v>14799</v>
      </c>
      <c r="D6218" s="138" t="s">
        <v>14799</v>
      </c>
      <c r="E6218" s="137" t="s">
        <v>8366</v>
      </c>
      <c r="F6218" s="139"/>
      <c r="G6218" s="136">
        <v>26066569</v>
      </c>
      <c r="H6218" s="136">
        <v>3</v>
      </c>
      <c r="J6218" s="136" t="s">
        <v>8367</v>
      </c>
    </row>
    <row r="6219" spans="1:10" s="136" customFormat="1" ht="13.6" x14ac:dyDescent="0.2">
      <c r="A6219" s="136" t="s">
        <v>14711</v>
      </c>
      <c r="B6219" s="147">
        <v>42100</v>
      </c>
      <c r="C6219" s="138" t="s">
        <v>14800</v>
      </c>
      <c r="D6219" s="138" t="s">
        <v>14800</v>
      </c>
      <c r="E6219" s="137" t="s">
        <v>8366</v>
      </c>
      <c r="F6219" s="139"/>
      <c r="G6219" s="136">
        <v>26067793</v>
      </c>
      <c r="H6219" s="136">
        <v>3</v>
      </c>
      <c r="J6219" s="136" t="s">
        <v>8367</v>
      </c>
    </row>
    <row r="6220" spans="1:10" s="136" customFormat="1" ht="13.6" x14ac:dyDescent="0.2">
      <c r="A6220" s="136" t="s">
        <v>14711</v>
      </c>
      <c r="B6220" s="147">
        <v>42103</v>
      </c>
      <c r="C6220" s="138" t="s">
        <v>14801</v>
      </c>
      <c r="D6220" s="138" t="s">
        <v>14801</v>
      </c>
      <c r="E6220" s="137" t="s">
        <v>8366</v>
      </c>
      <c r="F6220" s="139"/>
      <c r="G6220" s="136">
        <v>189914730.00000003</v>
      </c>
      <c r="H6220" s="136">
        <v>3</v>
      </c>
      <c r="J6220" s="136" t="s">
        <v>8367</v>
      </c>
    </row>
    <row r="6221" spans="1:10" s="136" customFormat="1" ht="13.6" x14ac:dyDescent="0.2">
      <c r="A6221" s="136" t="s">
        <v>14711</v>
      </c>
      <c r="B6221" s="147">
        <v>42105</v>
      </c>
      <c r="C6221" s="138" t="s">
        <v>14802</v>
      </c>
      <c r="D6221" s="138" t="s">
        <v>14802</v>
      </c>
      <c r="E6221" s="137" t="s">
        <v>8366</v>
      </c>
      <c r="F6221" s="139"/>
      <c r="G6221" s="136">
        <v>24385553</v>
      </c>
      <c r="H6221" s="136">
        <v>3</v>
      </c>
      <c r="J6221" s="136" t="s">
        <v>8367</v>
      </c>
    </row>
    <row r="6222" spans="1:10" s="136" customFormat="1" ht="13.6" x14ac:dyDescent="0.2">
      <c r="A6222" s="136" t="s">
        <v>14711</v>
      </c>
      <c r="B6222" s="147">
        <v>42106</v>
      </c>
      <c r="C6222" s="138" t="s">
        <v>14803</v>
      </c>
      <c r="D6222" s="138" t="s">
        <v>14803</v>
      </c>
      <c r="E6222" s="137" t="s">
        <v>8366</v>
      </c>
      <c r="F6222" s="139"/>
      <c r="G6222" s="136">
        <v>7899430</v>
      </c>
      <c r="H6222" s="136">
        <v>3</v>
      </c>
      <c r="J6222" s="136" t="s">
        <v>8367</v>
      </c>
    </row>
    <row r="6223" spans="1:10" s="136" customFormat="1" ht="13.6" x14ac:dyDescent="0.2">
      <c r="A6223" s="136" t="s">
        <v>14711</v>
      </c>
      <c r="B6223" s="147">
        <v>42107</v>
      </c>
      <c r="C6223" s="138" t="s">
        <v>14804</v>
      </c>
      <c r="D6223" s="138" t="s">
        <v>14804</v>
      </c>
      <c r="E6223" s="137" t="s">
        <v>8366</v>
      </c>
      <c r="F6223" s="139"/>
      <c r="G6223" s="136">
        <v>58513196</v>
      </c>
      <c r="H6223" s="136">
        <v>3</v>
      </c>
      <c r="J6223" s="136" t="s">
        <v>8367</v>
      </c>
    </row>
    <row r="6224" spans="1:10" s="136" customFormat="1" ht="13.6" x14ac:dyDescent="0.2">
      <c r="A6224" s="136" t="s">
        <v>14711</v>
      </c>
      <c r="B6224" s="147">
        <v>42108</v>
      </c>
      <c r="C6224" s="138" t="s">
        <v>14805</v>
      </c>
      <c r="D6224" s="138" t="s">
        <v>14805</v>
      </c>
      <c r="E6224" s="137" t="s">
        <v>8366</v>
      </c>
      <c r="F6224" s="139"/>
      <c r="G6224" s="136">
        <v>30392841</v>
      </c>
      <c r="H6224" s="136">
        <v>3</v>
      </c>
      <c r="J6224" s="136" t="s">
        <v>8367</v>
      </c>
    </row>
    <row r="6225" spans="1:10" s="136" customFormat="1" ht="13.6" x14ac:dyDescent="0.2">
      <c r="A6225" s="136" t="s">
        <v>14711</v>
      </c>
      <c r="B6225" s="147">
        <v>42110</v>
      </c>
      <c r="C6225" s="138" t="s">
        <v>14806</v>
      </c>
      <c r="D6225" s="138" t="s">
        <v>14806</v>
      </c>
      <c r="E6225" s="137" t="s">
        <v>8366</v>
      </c>
      <c r="F6225" s="139"/>
      <c r="G6225" s="136">
        <v>41631989.999999993</v>
      </c>
      <c r="H6225" s="136">
        <v>3</v>
      </c>
      <c r="J6225" s="136" t="s">
        <v>8367</v>
      </c>
    </row>
    <row r="6226" spans="1:10" s="136" customFormat="1" ht="13.6" x14ac:dyDescent="0.2">
      <c r="A6226" s="136" t="s">
        <v>14711</v>
      </c>
      <c r="B6226" s="147">
        <v>42111</v>
      </c>
      <c r="C6226" s="138" t="s">
        <v>14807</v>
      </c>
      <c r="D6226" s="138" t="s">
        <v>14807</v>
      </c>
      <c r="E6226" s="137" t="s">
        <v>8366</v>
      </c>
      <c r="F6226" s="139"/>
      <c r="G6226" s="136">
        <v>62990959.999999993</v>
      </c>
      <c r="H6226" s="136">
        <v>3</v>
      </c>
      <c r="J6226" s="136" t="s">
        <v>8367</v>
      </c>
    </row>
    <row r="6227" spans="1:10" s="136" customFormat="1" ht="13.6" x14ac:dyDescent="0.2">
      <c r="A6227" s="136" t="s">
        <v>14711</v>
      </c>
      <c r="B6227" s="147">
        <v>42113</v>
      </c>
      <c r="C6227" s="138" t="s">
        <v>14808</v>
      </c>
      <c r="D6227" s="138" t="s">
        <v>14808</v>
      </c>
      <c r="E6227" s="137" t="s">
        <v>8366</v>
      </c>
      <c r="F6227" s="139"/>
      <c r="G6227" s="136">
        <v>205374207</v>
      </c>
      <c r="H6227" s="136">
        <v>3</v>
      </c>
      <c r="J6227" s="136" t="s">
        <v>8367</v>
      </c>
    </row>
    <row r="6228" spans="1:10" s="136" customFormat="1" ht="13.6" x14ac:dyDescent="0.2">
      <c r="A6228" s="136" t="s">
        <v>14711</v>
      </c>
      <c r="B6228" s="147">
        <v>42115</v>
      </c>
      <c r="C6228" s="138" t="s">
        <v>14809</v>
      </c>
      <c r="D6228" s="138" t="s">
        <v>14809</v>
      </c>
      <c r="E6228" s="137" t="s">
        <v>8366</v>
      </c>
      <c r="F6228" s="139"/>
      <c r="G6228" s="136">
        <v>56251364</v>
      </c>
      <c r="H6228" s="136">
        <v>3</v>
      </c>
      <c r="J6228" s="136" t="s">
        <v>8367</v>
      </c>
    </row>
    <row r="6229" spans="1:10" s="136" customFormat="1" ht="13.6" x14ac:dyDescent="0.2">
      <c r="A6229" s="136" t="s">
        <v>14711</v>
      </c>
      <c r="B6229" s="147">
        <v>42116</v>
      </c>
      <c r="C6229" s="138" t="s">
        <v>14810</v>
      </c>
      <c r="D6229" s="138" t="s">
        <v>14810</v>
      </c>
      <c r="E6229" s="137" t="s">
        <v>8366</v>
      </c>
      <c r="F6229" s="139"/>
      <c r="G6229" s="136">
        <v>48887551</v>
      </c>
      <c r="H6229" s="136">
        <v>3</v>
      </c>
      <c r="J6229" s="136" t="s">
        <v>8367</v>
      </c>
    </row>
    <row r="6230" spans="1:10" s="136" customFormat="1" ht="13.6" x14ac:dyDescent="0.2">
      <c r="A6230" s="136" t="s">
        <v>14711</v>
      </c>
      <c r="B6230" s="147">
        <v>42117</v>
      </c>
      <c r="C6230" s="138" t="s">
        <v>14811</v>
      </c>
      <c r="D6230" s="138" t="s">
        <v>14811</v>
      </c>
      <c r="E6230" s="137" t="s">
        <v>8366</v>
      </c>
      <c r="F6230" s="139"/>
      <c r="G6230" s="136">
        <v>27391807</v>
      </c>
      <c r="H6230" s="136">
        <v>3</v>
      </c>
      <c r="J6230" s="136" t="s">
        <v>8367</v>
      </c>
    </row>
    <row r="6231" spans="1:10" s="136" customFormat="1" ht="13.6" x14ac:dyDescent="0.2">
      <c r="A6231" s="136" t="s">
        <v>14711</v>
      </c>
      <c r="B6231" s="147">
        <v>42118</v>
      </c>
      <c r="C6231" s="138" t="s">
        <v>14812</v>
      </c>
      <c r="D6231" s="138" t="s">
        <v>14812</v>
      </c>
      <c r="E6231" s="137" t="s">
        <v>8366</v>
      </c>
      <c r="F6231" s="139"/>
      <c r="G6231" s="136">
        <v>22914355.999999996</v>
      </c>
      <c r="H6231" s="136">
        <v>3</v>
      </c>
      <c r="J6231" s="136" t="s">
        <v>8367</v>
      </c>
    </row>
    <row r="6232" spans="1:10" s="136" customFormat="1" ht="13.6" x14ac:dyDescent="0.2">
      <c r="A6232" s="136" t="s">
        <v>14711</v>
      </c>
      <c r="B6232" s="147">
        <v>42119</v>
      </c>
      <c r="C6232" s="138" t="s">
        <v>14813</v>
      </c>
      <c r="D6232" s="138" t="s">
        <v>14813</v>
      </c>
      <c r="E6232" s="137" t="s">
        <v>8366</v>
      </c>
      <c r="F6232" s="139"/>
      <c r="G6232" s="136">
        <v>97037715</v>
      </c>
      <c r="H6232" s="136">
        <v>3</v>
      </c>
      <c r="J6232" s="136" t="s">
        <v>8367</v>
      </c>
    </row>
    <row r="6233" spans="1:10" s="136" customFormat="1" ht="13.6" x14ac:dyDescent="0.2">
      <c r="A6233" s="136" t="s">
        <v>14711</v>
      </c>
      <c r="B6233" s="147">
        <v>42120</v>
      </c>
      <c r="C6233" s="138" t="s">
        <v>14814</v>
      </c>
      <c r="D6233" s="138" t="s">
        <v>14814</v>
      </c>
      <c r="E6233" s="137" t="s">
        <v>8366</v>
      </c>
      <c r="F6233" s="139"/>
      <c r="G6233" s="136">
        <v>167269427</v>
      </c>
      <c r="H6233" s="136">
        <v>3</v>
      </c>
      <c r="J6233" s="136" t="s">
        <v>8367</v>
      </c>
    </row>
    <row r="6234" spans="1:10" s="136" customFormat="1" ht="13.6" x14ac:dyDescent="0.2">
      <c r="A6234" s="136" t="s">
        <v>14711</v>
      </c>
      <c r="B6234" s="147">
        <v>42121</v>
      </c>
      <c r="C6234" s="138" t="s">
        <v>14815</v>
      </c>
      <c r="D6234" s="138" t="s">
        <v>14815</v>
      </c>
      <c r="E6234" s="137" t="s">
        <v>8366</v>
      </c>
      <c r="F6234" s="139"/>
      <c r="G6234" s="136">
        <v>55321620.999999993</v>
      </c>
      <c r="H6234" s="136">
        <v>3</v>
      </c>
      <c r="J6234" s="136" t="s">
        <v>8367</v>
      </c>
    </row>
    <row r="6235" spans="1:10" s="136" customFormat="1" ht="13.6" x14ac:dyDescent="0.2">
      <c r="A6235" s="136" t="s">
        <v>14711</v>
      </c>
      <c r="B6235" s="147">
        <v>42123</v>
      </c>
      <c r="C6235" s="138" t="s">
        <v>14816</v>
      </c>
      <c r="D6235" s="138" t="s">
        <v>14816</v>
      </c>
      <c r="E6235" s="137" t="s">
        <v>8366</v>
      </c>
      <c r="F6235" s="139"/>
      <c r="G6235" s="136">
        <v>62061556</v>
      </c>
      <c r="H6235" s="136">
        <v>3</v>
      </c>
      <c r="J6235" s="136" t="s">
        <v>8367</v>
      </c>
    </row>
    <row r="6236" spans="1:10" s="136" customFormat="1" ht="13.6" x14ac:dyDescent="0.2">
      <c r="A6236" s="136" t="s">
        <v>14711</v>
      </c>
      <c r="B6236" s="147">
        <v>42124</v>
      </c>
      <c r="C6236" s="138" t="s">
        <v>14817</v>
      </c>
      <c r="D6236" s="138" t="s">
        <v>14817</v>
      </c>
      <c r="E6236" s="137" t="s">
        <v>8366</v>
      </c>
      <c r="F6236" s="139"/>
      <c r="G6236" s="136">
        <v>3656485</v>
      </c>
      <c r="H6236" s="136">
        <v>3</v>
      </c>
      <c r="J6236" s="136" t="s">
        <v>8367</v>
      </c>
    </row>
    <row r="6237" spans="1:10" s="136" customFormat="1" ht="13.6" x14ac:dyDescent="0.2">
      <c r="A6237" s="136" t="s">
        <v>14711</v>
      </c>
      <c r="B6237" s="147">
        <v>42125</v>
      </c>
      <c r="C6237" s="138" t="s">
        <v>14818</v>
      </c>
      <c r="D6237" s="138" t="s">
        <v>14818</v>
      </c>
      <c r="E6237" s="137" t="s">
        <v>8366</v>
      </c>
      <c r="F6237" s="139"/>
      <c r="G6237" s="136">
        <v>11359279</v>
      </c>
      <c r="H6237" s="136">
        <v>3</v>
      </c>
      <c r="J6237" s="136" t="s">
        <v>8367</v>
      </c>
    </row>
    <row r="6238" spans="1:10" s="136" customFormat="1" ht="13.6" x14ac:dyDescent="0.2">
      <c r="A6238" s="136" t="s">
        <v>14711</v>
      </c>
      <c r="B6238" s="147">
        <v>42127</v>
      </c>
      <c r="C6238" s="138" t="s">
        <v>14819</v>
      </c>
      <c r="D6238" s="138" t="s">
        <v>14819</v>
      </c>
      <c r="E6238" s="137" t="s">
        <v>8366</v>
      </c>
      <c r="F6238" s="139"/>
      <c r="G6238" s="136">
        <v>36556199</v>
      </c>
      <c r="H6238" s="136">
        <v>3</v>
      </c>
      <c r="J6238" s="136" t="s">
        <v>8367</v>
      </c>
    </row>
    <row r="6239" spans="1:10" s="136" customFormat="1" ht="13.6" x14ac:dyDescent="0.2">
      <c r="A6239" s="136" t="s">
        <v>14711</v>
      </c>
      <c r="B6239" s="147">
        <v>42128</v>
      </c>
      <c r="C6239" s="138" t="s">
        <v>14820</v>
      </c>
      <c r="D6239" s="138" t="s">
        <v>14820</v>
      </c>
      <c r="E6239" s="137" t="s">
        <v>8366</v>
      </c>
      <c r="F6239" s="139"/>
      <c r="G6239" s="136">
        <v>13217329</v>
      </c>
      <c r="H6239" s="136">
        <v>3</v>
      </c>
      <c r="J6239" s="136" t="s">
        <v>8367</v>
      </c>
    </row>
    <row r="6240" spans="1:10" s="136" customFormat="1" ht="13.6" x14ac:dyDescent="0.2">
      <c r="A6240" s="136" t="s">
        <v>14711</v>
      </c>
      <c r="B6240" s="147">
        <v>42129</v>
      </c>
      <c r="C6240" s="138" t="s">
        <v>14821</v>
      </c>
      <c r="D6240" s="138" t="s">
        <v>14821</v>
      </c>
      <c r="E6240" s="137" t="s">
        <v>8366</v>
      </c>
      <c r="F6240" s="139"/>
      <c r="G6240" s="136">
        <v>25028202</v>
      </c>
      <c r="H6240" s="136">
        <v>3</v>
      </c>
      <c r="J6240" s="136" t="s">
        <v>8367</v>
      </c>
    </row>
    <row r="6241" spans="1:10" s="136" customFormat="1" ht="13.6" x14ac:dyDescent="0.2">
      <c r="A6241" s="136" t="s">
        <v>14711</v>
      </c>
      <c r="B6241" s="147">
        <v>42130</v>
      </c>
      <c r="C6241" s="138" t="s">
        <v>14822</v>
      </c>
      <c r="D6241" s="138" t="s">
        <v>14822</v>
      </c>
      <c r="E6241" s="137" t="s">
        <v>8366</v>
      </c>
      <c r="F6241" s="139"/>
      <c r="G6241" s="136">
        <v>25125569</v>
      </c>
      <c r="H6241" s="136">
        <v>3</v>
      </c>
      <c r="J6241" s="136" t="s">
        <v>8367</v>
      </c>
    </row>
    <row r="6242" spans="1:10" s="136" customFormat="1" ht="13.6" x14ac:dyDescent="0.2">
      <c r="A6242" s="136" t="s">
        <v>14711</v>
      </c>
      <c r="B6242" s="147">
        <v>42131</v>
      </c>
      <c r="C6242" s="138" t="s">
        <v>14823</v>
      </c>
      <c r="D6242" s="138" t="s">
        <v>14823</v>
      </c>
      <c r="E6242" s="137" t="s">
        <v>8366</v>
      </c>
      <c r="F6242" s="139"/>
      <c r="G6242" s="136">
        <v>21938404</v>
      </c>
      <c r="H6242" s="136">
        <v>3</v>
      </c>
      <c r="J6242" s="136" t="s">
        <v>8367</v>
      </c>
    </row>
    <row r="6243" spans="1:10" s="136" customFormat="1" ht="13.6" x14ac:dyDescent="0.2">
      <c r="A6243" s="136" t="s">
        <v>14711</v>
      </c>
      <c r="B6243" s="147">
        <v>42132</v>
      </c>
      <c r="C6243" s="138" t="s">
        <v>14824</v>
      </c>
      <c r="D6243" s="138" t="s">
        <v>14824</v>
      </c>
      <c r="E6243" s="137" t="s">
        <v>8366</v>
      </c>
      <c r="F6243" s="139"/>
      <c r="G6243" s="136">
        <v>91564545.999999985</v>
      </c>
      <c r="H6243" s="136">
        <v>3</v>
      </c>
      <c r="J6243" s="136" t="s">
        <v>8367</v>
      </c>
    </row>
    <row r="6244" spans="1:10" s="136" customFormat="1" ht="13.6" x14ac:dyDescent="0.2">
      <c r="A6244" s="136" t="s">
        <v>14711</v>
      </c>
      <c r="B6244" s="147">
        <v>42134</v>
      </c>
      <c r="C6244" s="138" t="s">
        <v>14825</v>
      </c>
      <c r="D6244" s="138" t="s">
        <v>14825</v>
      </c>
      <c r="E6244" s="137" t="s">
        <v>8366</v>
      </c>
      <c r="F6244" s="139"/>
      <c r="G6244" s="136">
        <v>98771402.999999985</v>
      </c>
      <c r="H6244" s="136">
        <v>3</v>
      </c>
      <c r="J6244" s="136" t="s">
        <v>8367</v>
      </c>
    </row>
    <row r="6245" spans="1:10" s="136" customFormat="1" ht="13.6" x14ac:dyDescent="0.2">
      <c r="A6245" s="136" t="s">
        <v>14711</v>
      </c>
      <c r="B6245" s="147">
        <v>42135</v>
      </c>
      <c r="C6245" s="138" t="s">
        <v>14826</v>
      </c>
      <c r="D6245" s="138" t="s">
        <v>14826</v>
      </c>
      <c r="E6245" s="137" t="s">
        <v>8366</v>
      </c>
      <c r="F6245" s="139"/>
      <c r="G6245" s="136">
        <v>39921948</v>
      </c>
      <c r="H6245" s="136">
        <v>3</v>
      </c>
      <c r="J6245" s="136" t="s">
        <v>8367</v>
      </c>
    </row>
    <row r="6246" spans="1:10" s="136" customFormat="1" ht="13.6" x14ac:dyDescent="0.2">
      <c r="A6246" s="136" t="s">
        <v>14711</v>
      </c>
      <c r="B6246" s="147">
        <v>42139</v>
      </c>
      <c r="C6246" s="138" t="s">
        <v>14827</v>
      </c>
      <c r="D6246" s="138" t="s">
        <v>14827</v>
      </c>
      <c r="E6246" s="137" t="s">
        <v>8366</v>
      </c>
      <c r="F6246" s="139"/>
      <c r="G6246" s="136">
        <v>19385087</v>
      </c>
      <c r="H6246" s="136">
        <v>3</v>
      </c>
      <c r="J6246" s="136" t="s">
        <v>8367</v>
      </c>
    </row>
    <row r="6247" spans="1:10" s="136" customFormat="1" ht="13.6" x14ac:dyDescent="0.2">
      <c r="A6247" s="136" t="s">
        <v>14711</v>
      </c>
      <c r="B6247" s="147">
        <v>42140</v>
      </c>
      <c r="C6247" s="138" t="s">
        <v>14828</v>
      </c>
      <c r="D6247" s="138" t="s">
        <v>14828</v>
      </c>
      <c r="E6247" s="137" t="s">
        <v>8366</v>
      </c>
      <c r="F6247" s="139"/>
      <c r="G6247" s="136">
        <v>12942590</v>
      </c>
      <c r="H6247" s="136">
        <v>3</v>
      </c>
      <c r="J6247" s="136" t="s">
        <v>8367</v>
      </c>
    </row>
    <row r="6248" spans="1:10" s="136" customFormat="1" ht="13.6" x14ac:dyDescent="0.2">
      <c r="A6248" s="136" t="s">
        <v>14711</v>
      </c>
      <c r="B6248" s="147">
        <v>42141</v>
      </c>
      <c r="C6248" s="138" t="s">
        <v>14829</v>
      </c>
      <c r="D6248" s="138" t="s">
        <v>14829</v>
      </c>
      <c r="E6248" s="137" t="s">
        <v>8366</v>
      </c>
      <c r="F6248" s="139"/>
      <c r="G6248" s="136">
        <v>64302904</v>
      </c>
      <c r="H6248" s="136">
        <v>3</v>
      </c>
      <c r="J6248" s="136" t="s">
        <v>8367</v>
      </c>
    </row>
    <row r="6249" spans="1:10" s="136" customFormat="1" ht="13.6" x14ac:dyDescent="0.2">
      <c r="A6249" s="136" t="s">
        <v>14711</v>
      </c>
      <c r="B6249" s="147">
        <v>42142</v>
      </c>
      <c r="C6249" s="138" t="s">
        <v>14830</v>
      </c>
      <c r="D6249" s="138" t="s">
        <v>14830</v>
      </c>
      <c r="E6249" s="137" t="s">
        <v>8366</v>
      </c>
      <c r="F6249" s="139"/>
      <c r="G6249" s="136">
        <v>36797572</v>
      </c>
      <c r="H6249" s="136">
        <v>3</v>
      </c>
      <c r="J6249" s="136" t="s">
        <v>8367</v>
      </c>
    </row>
    <row r="6250" spans="1:10" s="136" customFormat="1" ht="13.6" x14ac:dyDescent="0.2">
      <c r="A6250" s="136" t="s">
        <v>14711</v>
      </c>
      <c r="B6250" s="147">
        <v>42144</v>
      </c>
      <c r="C6250" s="138" t="s">
        <v>14831</v>
      </c>
      <c r="D6250" s="138" t="s">
        <v>14831</v>
      </c>
      <c r="E6250" s="137" t="s">
        <v>8366</v>
      </c>
      <c r="F6250" s="139"/>
      <c r="G6250" s="136">
        <v>183921517</v>
      </c>
      <c r="H6250" s="136">
        <v>3</v>
      </c>
      <c r="J6250" s="136" t="s">
        <v>8367</v>
      </c>
    </row>
    <row r="6251" spans="1:10" s="136" customFormat="1" ht="13.6" x14ac:dyDescent="0.2">
      <c r="A6251" s="136" t="s">
        <v>14711</v>
      </c>
      <c r="B6251" s="147">
        <v>42145</v>
      </c>
      <c r="C6251" s="138" t="s">
        <v>14832</v>
      </c>
      <c r="D6251" s="138" t="s">
        <v>14832</v>
      </c>
      <c r="E6251" s="137" t="s">
        <v>8366</v>
      </c>
      <c r="F6251" s="139"/>
      <c r="G6251" s="136">
        <v>29964687</v>
      </c>
      <c r="H6251" s="136">
        <v>3</v>
      </c>
      <c r="J6251" s="136" t="s">
        <v>8367</v>
      </c>
    </row>
    <row r="6252" spans="1:10" s="136" customFormat="1" ht="13.6" x14ac:dyDescent="0.2">
      <c r="A6252" s="136" t="s">
        <v>14711</v>
      </c>
      <c r="B6252" s="147">
        <v>42148</v>
      </c>
      <c r="C6252" s="138" t="s">
        <v>14833</v>
      </c>
      <c r="D6252" s="138" t="s">
        <v>14833</v>
      </c>
      <c r="E6252" s="137" t="s">
        <v>8366</v>
      </c>
      <c r="F6252" s="139"/>
      <c r="G6252" s="136">
        <v>38471763</v>
      </c>
      <c r="H6252" s="136">
        <v>3</v>
      </c>
      <c r="J6252" s="136" t="s">
        <v>8367</v>
      </c>
    </row>
    <row r="6253" spans="1:10" s="136" customFormat="1" ht="13.6" x14ac:dyDescent="0.2">
      <c r="A6253" s="136" t="s">
        <v>14711</v>
      </c>
      <c r="B6253" s="147">
        <v>42149</v>
      </c>
      <c r="C6253" s="138" t="s">
        <v>14834</v>
      </c>
      <c r="D6253" s="138" t="s">
        <v>14834</v>
      </c>
      <c r="E6253" s="137" t="s">
        <v>8366</v>
      </c>
      <c r="F6253" s="139"/>
      <c r="G6253" s="136">
        <v>101365569</v>
      </c>
      <c r="H6253" s="136">
        <v>3</v>
      </c>
      <c r="J6253" s="136" t="s">
        <v>8367</v>
      </c>
    </row>
    <row r="6254" spans="1:10" s="136" customFormat="1" ht="13.6" x14ac:dyDescent="0.2">
      <c r="A6254" s="136" t="s">
        <v>14711</v>
      </c>
      <c r="B6254" s="147">
        <v>42151</v>
      </c>
      <c r="C6254" s="138" t="s">
        <v>10097</v>
      </c>
      <c r="D6254" s="138" t="s">
        <v>10097</v>
      </c>
      <c r="E6254" s="137" t="s">
        <v>8366</v>
      </c>
      <c r="F6254" s="139"/>
      <c r="G6254" s="136">
        <v>10379924</v>
      </c>
      <c r="H6254" s="136">
        <v>3</v>
      </c>
      <c r="J6254" s="136" t="s">
        <v>8367</v>
      </c>
    </row>
    <row r="6255" spans="1:10" s="136" customFormat="1" ht="13.6" x14ac:dyDescent="0.2">
      <c r="A6255" s="136" t="s">
        <v>14711</v>
      </c>
      <c r="B6255" s="147">
        <v>42152</v>
      </c>
      <c r="C6255" s="138" t="s">
        <v>14835</v>
      </c>
      <c r="D6255" s="138" t="s">
        <v>14835</v>
      </c>
      <c r="E6255" s="137" t="s">
        <v>8366</v>
      </c>
      <c r="F6255" s="139"/>
      <c r="G6255" s="136">
        <v>67307164</v>
      </c>
      <c r="H6255" s="136">
        <v>3</v>
      </c>
      <c r="J6255" s="136" t="s">
        <v>8367</v>
      </c>
    </row>
    <row r="6256" spans="1:10" s="136" customFormat="1" ht="13.6" x14ac:dyDescent="0.2">
      <c r="A6256" s="136" t="s">
        <v>14711</v>
      </c>
      <c r="B6256" s="147">
        <v>42153</v>
      </c>
      <c r="C6256" s="138" t="s">
        <v>14836</v>
      </c>
      <c r="D6256" s="138" t="s">
        <v>14836</v>
      </c>
      <c r="E6256" s="137" t="s">
        <v>8366</v>
      </c>
      <c r="F6256" s="139"/>
      <c r="G6256" s="136">
        <v>24387872.000000004</v>
      </c>
      <c r="H6256" s="136">
        <v>3</v>
      </c>
      <c r="J6256" s="136" t="s">
        <v>8367</v>
      </c>
    </row>
    <row r="6257" spans="1:10" s="136" customFormat="1" ht="13.6" x14ac:dyDescent="0.2">
      <c r="A6257" s="136" t="s">
        <v>14711</v>
      </c>
      <c r="B6257" s="147">
        <v>42154</v>
      </c>
      <c r="C6257" s="138" t="s">
        <v>14837</v>
      </c>
      <c r="D6257" s="138" t="s">
        <v>14837</v>
      </c>
      <c r="E6257" s="137" t="s">
        <v>8366</v>
      </c>
      <c r="F6257" s="139"/>
      <c r="G6257" s="136">
        <v>36233888</v>
      </c>
      <c r="H6257" s="136">
        <v>3</v>
      </c>
      <c r="J6257" s="136" t="s">
        <v>8367</v>
      </c>
    </row>
    <row r="6258" spans="1:10" s="136" customFormat="1" ht="13.6" x14ac:dyDescent="0.2">
      <c r="A6258" s="136" t="s">
        <v>14711</v>
      </c>
      <c r="B6258" s="147">
        <v>42155</v>
      </c>
      <c r="C6258" s="138" t="s">
        <v>14838</v>
      </c>
      <c r="D6258" s="138" t="s">
        <v>14838</v>
      </c>
      <c r="E6258" s="137" t="s">
        <v>8366</v>
      </c>
      <c r="F6258" s="139"/>
      <c r="G6258" s="136">
        <v>172768007</v>
      </c>
      <c r="H6258" s="136">
        <v>3</v>
      </c>
      <c r="J6258" s="136" t="s">
        <v>8367</v>
      </c>
    </row>
    <row r="6259" spans="1:10" s="136" customFormat="1" ht="13.6" x14ac:dyDescent="0.2">
      <c r="A6259" s="136" t="s">
        <v>14711</v>
      </c>
      <c r="B6259" s="147">
        <v>42156</v>
      </c>
      <c r="C6259" s="138" t="s">
        <v>14839</v>
      </c>
      <c r="D6259" s="138" t="s">
        <v>14839</v>
      </c>
      <c r="E6259" s="137" t="s">
        <v>8366</v>
      </c>
      <c r="F6259" s="139"/>
      <c r="G6259" s="136">
        <v>20444114</v>
      </c>
      <c r="H6259" s="136">
        <v>3</v>
      </c>
      <c r="J6259" s="136" t="s">
        <v>8367</v>
      </c>
    </row>
    <row r="6260" spans="1:10" s="136" customFormat="1" ht="13.6" x14ac:dyDescent="0.2">
      <c r="A6260" s="136" t="s">
        <v>14711</v>
      </c>
      <c r="B6260" s="147">
        <v>42157</v>
      </c>
      <c r="C6260" s="138" t="s">
        <v>14840</v>
      </c>
      <c r="D6260" s="138" t="s">
        <v>14840</v>
      </c>
      <c r="E6260" s="137" t="s">
        <v>8366</v>
      </c>
      <c r="F6260" s="139"/>
      <c r="G6260" s="136">
        <v>23441926</v>
      </c>
      <c r="H6260" s="136">
        <v>3</v>
      </c>
      <c r="J6260" s="136" t="s">
        <v>8367</v>
      </c>
    </row>
    <row r="6261" spans="1:10" s="136" customFormat="1" ht="13.6" x14ac:dyDescent="0.2">
      <c r="A6261" s="136" t="s">
        <v>14711</v>
      </c>
      <c r="B6261" s="147">
        <v>42158</v>
      </c>
      <c r="C6261" s="138" t="s">
        <v>14841</v>
      </c>
      <c r="D6261" s="138" t="s">
        <v>14841</v>
      </c>
      <c r="E6261" s="137" t="s">
        <v>8366</v>
      </c>
      <c r="F6261" s="139"/>
      <c r="G6261" s="136">
        <v>50024624</v>
      </c>
      <c r="H6261" s="136">
        <v>3</v>
      </c>
      <c r="J6261" s="136" t="s">
        <v>8367</v>
      </c>
    </row>
    <row r="6262" spans="1:10" s="136" customFormat="1" ht="13.6" x14ac:dyDescent="0.2">
      <c r="A6262" s="136" t="s">
        <v>14711</v>
      </c>
      <c r="B6262" s="147">
        <v>42159</v>
      </c>
      <c r="C6262" s="138" t="s">
        <v>14842</v>
      </c>
      <c r="D6262" s="138" t="s">
        <v>14842</v>
      </c>
      <c r="E6262" s="137" t="s">
        <v>8366</v>
      </c>
      <c r="F6262" s="139"/>
      <c r="G6262" s="136">
        <v>18615657</v>
      </c>
      <c r="H6262" s="136">
        <v>3</v>
      </c>
      <c r="J6262" s="136" t="s">
        <v>8367</v>
      </c>
    </row>
    <row r="6263" spans="1:10" s="136" customFormat="1" ht="13.6" x14ac:dyDescent="0.2">
      <c r="A6263" s="136" t="s">
        <v>14711</v>
      </c>
      <c r="B6263" s="147">
        <v>42160</v>
      </c>
      <c r="C6263" s="138" t="s">
        <v>14843</v>
      </c>
      <c r="D6263" s="138" t="s">
        <v>14843</v>
      </c>
      <c r="E6263" s="137" t="s">
        <v>8366</v>
      </c>
      <c r="F6263" s="139"/>
      <c r="G6263" s="136">
        <v>126056256</v>
      </c>
      <c r="H6263" s="136">
        <v>3</v>
      </c>
      <c r="J6263" s="136" t="s">
        <v>8367</v>
      </c>
    </row>
    <row r="6264" spans="1:10" s="136" customFormat="1" ht="13.6" x14ac:dyDescent="0.2">
      <c r="A6264" s="136" t="s">
        <v>14711</v>
      </c>
      <c r="B6264" s="147">
        <v>42161</v>
      </c>
      <c r="C6264" s="138" t="s">
        <v>14844</v>
      </c>
      <c r="D6264" s="138" t="s">
        <v>14844</v>
      </c>
      <c r="E6264" s="137" t="s">
        <v>8366</v>
      </c>
      <c r="F6264" s="139"/>
      <c r="G6264" s="136">
        <v>2694914.9999999995</v>
      </c>
      <c r="H6264" s="136">
        <v>3</v>
      </c>
      <c r="J6264" s="136" t="s">
        <v>8367</v>
      </c>
    </row>
    <row r="6265" spans="1:10" s="136" customFormat="1" ht="13.6" x14ac:dyDescent="0.2">
      <c r="A6265" s="136" t="s">
        <v>14711</v>
      </c>
      <c r="B6265" s="147">
        <v>42162</v>
      </c>
      <c r="C6265" s="138" t="s">
        <v>14845</v>
      </c>
      <c r="D6265" s="138" t="s">
        <v>14845</v>
      </c>
      <c r="E6265" s="137" t="s">
        <v>8366</v>
      </c>
      <c r="F6265" s="139"/>
      <c r="G6265" s="136">
        <v>406714070</v>
      </c>
      <c r="H6265" s="136">
        <v>3</v>
      </c>
      <c r="J6265" s="136" t="s">
        <v>8367</v>
      </c>
    </row>
    <row r="6266" spans="1:10" s="136" customFormat="1" ht="13.6" x14ac:dyDescent="0.2">
      <c r="A6266" s="136" t="s">
        <v>14711</v>
      </c>
      <c r="B6266" s="147">
        <v>42163</v>
      </c>
      <c r="C6266" s="138" t="s">
        <v>14846</v>
      </c>
      <c r="D6266" s="138" t="s">
        <v>14846</v>
      </c>
      <c r="E6266" s="137" t="s">
        <v>8366</v>
      </c>
      <c r="F6266" s="139"/>
      <c r="G6266" s="136">
        <v>21095698.000000004</v>
      </c>
      <c r="H6266" s="136">
        <v>3</v>
      </c>
      <c r="J6266" s="136" t="s">
        <v>8367</v>
      </c>
    </row>
    <row r="6267" spans="1:10" s="136" customFormat="1" ht="13.6" x14ac:dyDescent="0.2">
      <c r="A6267" s="136" t="s">
        <v>14711</v>
      </c>
      <c r="B6267" s="147">
        <v>42164</v>
      </c>
      <c r="C6267" s="138" t="s">
        <v>14847</v>
      </c>
      <c r="D6267" s="138" t="s">
        <v>14847</v>
      </c>
      <c r="E6267" s="137" t="s">
        <v>8366</v>
      </c>
      <c r="F6267" s="139"/>
      <c r="G6267" s="136">
        <v>60581381</v>
      </c>
      <c r="H6267" s="136">
        <v>3</v>
      </c>
      <c r="J6267" s="136" t="s">
        <v>8367</v>
      </c>
    </row>
    <row r="6268" spans="1:10" s="136" customFormat="1" ht="13.6" x14ac:dyDescent="0.2">
      <c r="A6268" s="136" t="s">
        <v>14711</v>
      </c>
      <c r="B6268" s="147">
        <v>42165</v>
      </c>
      <c r="C6268" s="138" t="s">
        <v>14848</v>
      </c>
      <c r="D6268" s="138" t="s">
        <v>14848</v>
      </c>
      <c r="E6268" s="137" t="s">
        <v>8366</v>
      </c>
      <c r="F6268" s="139"/>
      <c r="G6268" s="136">
        <v>176198993.99999997</v>
      </c>
      <c r="H6268" s="136">
        <v>3</v>
      </c>
      <c r="J6268" s="136" t="s">
        <v>8367</v>
      </c>
    </row>
    <row r="6269" spans="1:10" s="136" customFormat="1" ht="13.6" x14ac:dyDescent="0.2">
      <c r="A6269" s="136" t="s">
        <v>14711</v>
      </c>
      <c r="B6269" s="147">
        <v>42166</v>
      </c>
      <c r="C6269" s="138" t="s">
        <v>14849</v>
      </c>
      <c r="D6269" s="138" t="s">
        <v>14849</v>
      </c>
      <c r="E6269" s="137" t="s">
        <v>8366</v>
      </c>
      <c r="F6269" s="139"/>
      <c r="G6269" s="136">
        <v>33518037</v>
      </c>
      <c r="H6269" s="136">
        <v>3</v>
      </c>
      <c r="J6269" s="136" t="s">
        <v>8367</v>
      </c>
    </row>
    <row r="6270" spans="1:10" s="136" customFormat="1" ht="13.6" x14ac:dyDescent="0.2">
      <c r="A6270" s="136" t="s">
        <v>14711</v>
      </c>
      <c r="B6270" s="147">
        <v>42167</v>
      </c>
      <c r="C6270" s="138" t="s">
        <v>14850</v>
      </c>
      <c r="D6270" s="138" t="s">
        <v>14850</v>
      </c>
      <c r="E6270" s="137" t="s">
        <v>8366</v>
      </c>
      <c r="F6270" s="139"/>
      <c r="G6270" s="136">
        <v>49154666</v>
      </c>
      <c r="H6270" s="136">
        <v>3</v>
      </c>
      <c r="J6270" s="136" t="s">
        <v>8367</v>
      </c>
    </row>
    <row r="6271" spans="1:10" s="136" customFormat="1" ht="13.6" x14ac:dyDescent="0.2">
      <c r="A6271" s="136" t="s">
        <v>14711</v>
      </c>
      <c r="B6271" s="147">
        <v>42168</v>
      </c>
      <c r="C6271" s="138" t="s">
        <v>14851</v>
      </c>
      <c r="D6271" s="138" t="s">
        <v>14851</v>
      </c>
      <c r="E6271" s="137" t="s">
        <v>8366</v>
      </c>
      <c r="F6271" s="139"/>
      <c r="G6271" s="136">
        <v>45409758</v>
      </c>
      <c r="H6271" s="136">
        <v>3</v>
      </c>
      <c r="J6271" s="136" t="s">
        <v>8367</v>
      </c>
    </row>
    <row r="6272" spans="1:10" s="136" customFormat="1" ht="13.6" x14ac:dyDescent="0.2">
      <c r="A6272" s="136" t="s">
        <v>14711</v>
      </c>
      <c r="B6272" s="147">
        <v>42171</v>
      </c>
      <c r="C6272" s="138" t="s">
        <v>14852</v>
      </c>
      <c r="D6272" s="138" t="s">
        <v>14852</v>
      </c>
      <c r="E6272" s="137" t="s">
        <v>8366</v>
      </c>
      <c r="F6272" s="139"/>
      <c r="G6272" s="136">
        <v>60163234</v>
      </c>
      <c r="H6272" s="136">
        <v>3</v>
      </c>
      <c r="J6272" s="136" t="s">
        <v>8367</v>
      </c>
    </row>
    <row r="6273" spans="1:10" s="136" customFormat="1" ht="13.6" x14ac:dyDescent="0.2">
      <c r="A6273" s="136" t="s">
        <v>14711</v>
      </c>
      <c r="B6273" s="147">
        <v>42172</v>
      </c>
      <c r="C6273" s="138" t="s">
        <v>14853</v>
      </c>
      <c r="D6273" s="138" t="s">
        <v>14853</v>
      </c>
      <c r="E6273" s="137" t="s">
        <v>8366</v>
      </c>
      <c r="F6273" s="139"/>
      <c r="G6273" s="136">
        <v>19481948</v>
      </c>
      <c r="H6273" s="136">
        <v>3</v>
      </c>
      <c r="J6273" s="136" t="s">
        <v>8367</v>
      </c>
    </row>
    <row r="6274" spans="1:10" s="136" customFormat="1" ht="13.6" x14ac:dyDescent="0.2">
      <c r="A6274" s="136" t="s">
        <v>14711</v>
      </c>
      <c r="B6274" s="147">
        <v>42173</v>
      </c>
      <c r="C6274" s="138" t="s">
        <v>14854</v>
      </c>
      <c r="D6274" s="138" t="s">
        <v>14854</v>
      </c>
      <c r="E6274" s="137" t="s">
        <v>8366</v>
      </c>
      <c r="F6274" s="139"/>
      <c r="G6274" s="136">
        <v>271770537</v>
      </c>
      <c r="H6274" s="136">
        <v>2</v>
      </c>
      <c r="J6274" s="136" t="s">
        <v>8367</v>
      </c>
    </row>
    <row r="6275" spans="1:10" s="136" customFormat="1" ht="13.6" x14ac:dyDescent="0.2">
      <c r="A6275" s="136" t="s">
        <v>14711</v>
      </c>
      <c r="B6275" s="147">
        <v>42174</v>
      </c>
      <c r="C6275" s="138" t="s">
        <v>14855</v>
      </c>
      <c r="D6275" s="138" t="s">
        <v>14855</v>
      </c>
      <c r="E6275" s="137" t="s">
        <v>8366</v>
      </c>
      <c r="F6275" s="139"/>
      <c r="G6275" s="136">
        <v>60537920</v>
      </c>
      <c r="H6275" s="136">
        <v>3</v>
      </c>
      <c r="J6275" s="136" t="s">
        <v>8367</v>
      </c>
    </row>
    <row r="6276" spans="1:10" s="136" customFormat="1" ht="13.6" x14ac:dyDescent="0.2">
      <c r="A6276" s="136" t="s">
        <v>14711</v>
      </c>
      <c r="B6276" s="147">
        <v>42175</v>
      </c>
      <c r="C6276" s="138" t="s">
        <v>14856</v>
      </c>
      <c r="D6276" s="138" t="s">
        <v>14856</v>
      </c>
      <c r="E6276" s="137" t="s">
        <v>8366</v>
      </c>
      <c r="F6276" s="139"/>
      <c r="G6276" s="136">
        <v>39188146</v>
      </c>
      <c r="H6276" s="136">
        <v>3</v>
      </c>
      <c r="J6276" s="136" t="s">
        <v>8367</v>
      </c>
    </row>
    <row r="6277" spans="1:10" s="136" customFormat="1" ht="13.6" x14ac:dyDescent="0.2">
      <c r="A6277" s="136" t="s">
        <v>14711</v>
      </c>
      <c r="B6277" s="147">
        <v>42176</v>
      </c>
      <c r="C6277" s="138" t="s">
        <v>14857</v>
      </c>
      <c r="D6277" s="138" t="s">
        <v>14857</v>
      </c>
      <c r="E6277" s="137" t="s">
        <v>8366</v>
      </c>
      <c r="F6277" s="139"/>
      <c r="G6277" s="136">
        <v>20866785</v>
      </c>
      <c r="H6277" s="136">
        <v>3</v>
      </c>
      <c r="J6277" s="136" t="s">
        <v>8367</v>
      </c>
    </row>
    <row r="6278" spans="1:10" s="136" customFormat="1" ht="13.6" x14ac:dyDescent="0.2">
      <c r="A6278" s="136" t="s">
        <v>14711</v>
      </c>
      <c r="B6278" s="147">
        <v>42177</v>
      </c>
      <c r="C6278" s="138" t="s">
        <v>14858</v>
      </c>
      <c r="D6278" s="138" t="s">
        <v>14858</v>
      </c>
      <c r="E6278" s="137" t="s">
        <v>8366</v>
      </c>
      <c r="F6278" s="139"/>
      <c r="G6278" s="136">
        <v>18066765</v>
      </c>
      <c r="H6278" s="136">
        <v>3</v>
      </c>
      <c r="J6278" s="136" t="s">
        <v>8367</v>
      </c>
    </row>
    <row r="6279" spans="1:10" s="136" customFormat="1" ht="13.6" x14ac:dyDescent="0.2">
      <c r="A6279" s="136" t="s">
        <v>14711</v>
      </c>
      <c r="B6279" s="147">
        <v>42178</v>
      </c>
      <c r="C6279" s="138" t="s">
        <v>14859</v>
      </c>
      <c r="D6279" s="138" t="s">
        <v>14859</v>
      </c>
      <c r="E6279" s="137" t="s">
        <v>8366</v>
      </c>
      <c r="F6279" s="139"/>
      <c r="G6279" s="136">
        <v>52974826</v>
      </c>
      <c r="H6279" s="136">
        <v>3</v>
      </c>
      <c r="J6279" s="136" t="s">
        <v>8367</v>
      </c>
    </row>
    <row r="6280" spans="1:10" s="136" customFormat="1" ht="13.6" x14ac:dyDescent="0.2">
      <c r="A6280" s="136" t="s">
        <v>14711</v>
      </c>
      <c r="B6280" s="147">
        <v>42181</v>
      </c>
      <c r="C6280" s="138" t="s">
        <v>14860</v>
      </c>
      <c r="D6280" s="138" t="s">
        <v>14860</v>
      </c>
      <c r="E6280" s="137" t="s">
        <v>8366</v>
      </c>
      <c r="F6280" s="139"/>
      <c r="G6280" s="136">
        <v>64135627.000000007</v>
      </c>
      <c r="H6280" s="136">
        <v>3</v>
      </c>
      <c r="J6280" s="136" t="s">
        <v>8367</v>
      </c>
    </row>
    <row r="6281" spans="1:10" s="136" customFormat="1" ht="13.6" x14ac:dyDescent="0.2">
      <c r="A6281" s="136" t="s">
        <v>14711</v>
      </c>
      <c r="B6281" s="147">
        <v>42182</v>
      </c>
      <c r="C6281" s="138" t="s">
        <v>14861</v>
      </c>
      <c r="D6281" s="138" t="s">
        <v>14861</v>
      </c>
      <c r="E6281" s="137" t="s">
        <v>8366</v>
      </c>
      <c r="F6281" s="139"/>
      <c r="G6281" s="136">
        <v>36911389</v>
      </c>
      <c r="H6281" s="136">
        <v>3</v>
      </c>
      <c r="J6281" s="136" t="s">
        <v>8367</v>
      </c>
    </row>
    <row r="6282" spans="1:10" s="136" customFormat="1" ht="13.6" x14ac:dyDescent="0.2">
      <c r="A6282" s="136" t="s">
        <v>14711</v>
      </c>
      <c r="B6282" s="147">
        <v>42183</v>
      </c>
      <c r="C6282" s="138" t="s">
        <v>14862</v>
      </c>
      <c r="D6282" s="138" t="s">
        <v>14862</v>
      </c>
      <c r="E6282" s="137" t="s">
        <v>8366</v>
      </c>
      <c r="F6282" s="139"/>
      <c r="G6282" s="136">
        <v>77962825</v>
      </c>
      <c r="H6282" s="136">
        <v>3</v>
      </c>
      <c r="J6282" s="136" t="s">
        <v>8367</v>
      </c>
    </row>
    <row r="6283" spans="1:10" s="136" customFormat="1" ht="13.6" x14ac:dyDescent="0.2">
      <c r="A6283" s="136" t="s">
        <v>14711</v>
      </c>
      <c r="B6283" s="147">
        <v>42184</v>
      </c>
      <c r="C6283" s="138" t="s">
        <v>14863</v>
      </c>
      <c r="D6283" s="138" t="s">
        <v>14863</v>
      </c>
      <c r="E6283" s="137" t="s">
        <v>8366</v>
      </c>
      <c r="F6283" s="139"/>
      <c r="G6283" s="136">
        <v>41147532</v>
      </c>
      <c r="H6283" s="136">
        <v>3</v>
      </c>
      <c r="J6283" s="136" t="s">
        <v>8367</v>
      </c>
    </row>
    <row r="6284" spans="1:10" s="136" customFormat="1" ht="13.6" x14ac:dyDescent="0.2">
      <c r="A6284" s="136" t="s">
        <v>14711</v>
      </c>
      <c r="B6284" s="147">
        <v>42185</v>
      </c>
      <c r="C6284" s="138" t="s">
        <v>14864</v>
      </c>
      <c r="D6284" s="138" t="s">
        <v>14864</v>
      </c>
      <c r="E6284" s="137" t="s">
        <v>8366</v>
      </c>
      <c r="F6284" s="139"/>
      <c r="G6284" s="136">
        <v>17459687</v>
      </c>
      <c r="H6284" s="136">
        <v>3</v>
      </c>
      <c r="J6284" s="136" t="s">
        <v>8367</v>
      </c>
    </row>
    <row r="6285" spans="1:10" s="136" customFormat="1" ht="13.6" x14ac:dyDescent="0.2">
      <c r="A6285" s="136" t="s">
        <v>14711</v>
      </c>
      <c r="B6285" s="147">
        <v>42187</v>
      </c>
      <c r="C6285" s="138" t="s">
        <v>14865</v>
      </c>
      <c r="D6285" s="138" t="s">
        <v>14865</v>
      </c>
      <c r="E6285" s="137" t="s">
        <v>8366</v>
      </c>
      <c r="F6285" s="139"/>
      <c r="G6285" s="136">
        <v>52329520</v>
      </c>
      <c r="H6285" s="136">
        <v>3</v>
      </c>
      <c r="J6285" s="136" t="s">
        <v>8367</v>
      </c>
    </row>
    <row r="6286" spans="1:10" s="136" customFormat="1" ht="13.6" x14ac:dyDescent="0.2">
      <c r="A6286" s="136" t="s">
        <v>14711</v>
      </c>
      <c r="B6286" s="147">
        <v>42188</v>
      </c>
      <c r="C6286" s="138" t="s">
        <v>14866</v>
      </c>
      <c r="D6286" s="138" t="s">
        <v>14866</v>
      </c>
      <c r="E6286" s="137" t="s">
        <v>8366</v>
      </c>
      <c r="F6286" s="139"/>
      <c r="G6286" s="136">
        <v>20510930</v>
      </c>
      <c r="H6286" s="136">
        <v>3</v>
      </c>
      <c r="J6286" s="136" t="s">
        <v>8367</v>
      </c>
    </row>
    <row r="6287" spans="1:10" s="136" customFormat="1" ht="13.6" x14ac:dyDescent="0.2">
      <c r="A6287" s="136" t="s">
        <v>14711</v>
      </c>
      <c r="B6287" s="147">
        <v>42189</v>
      </c>
      <c r="C6287" s="138" t="s">
        <v>14867</v>
      </c>
      <c r="D6287" s="138" t="s">
        <v>14867</v>
      </c>
      <c r="E6287" s="137" t="s">
        <v>8366</v>
      </c>
      <c r="F6287" s="139"/>
      <c r="G6287" s="136">
        <v>17126990</v>
      </c>
      <c r="H6287" s="136">
        <v>3</v>
      </c>
      <c r="J6287" s="136" t="s">
        <v>8367</v>
      </c>
    </row>
    <row r="6288" spans="1:10" s="136" customFormat="1" ht="13.6" x14ac:dyDescent="0.2">
      <c r="A6288" s="136" t="s">
        <v>14711</v>
      </c>
      <c r="B6288" s="147">
        <v>42190</v>
      </c>
      <c r="C6288" s="138" t="s">
        <v>14868</v>
      </c>
      <c r="D6288" s="138" t="s">
        <v>14868</v>
      </c>
      <c r="E6288" s="137" t="s">
        <v>8366</v>
      </c>
      <c r="F6288" s="139"/>
      <c r="G6288" s="136">
        <v>14075839</v>
      </c>
      <c r="H6288" s="136">
        <v>3</v>
      </c>
      <c r="J6288" s="136" t="s">
        <v>8367</v>
      </c>
    </row>
    <row r="6289" spans="1:10" s="136" customFormat="1" ht="13.6" x14ac:dyDescent="0.2">
      <c r="A6289" s="136" t="s">
        <v>14711</v>
      </c>
      <c r="B6289" s="147">
        <v>42191</v>
      </c>
      <c r="C6289" s="138" t="s">
        <v>14869</v>
      </c>
      <c r="D6289" s="138" t="s">
        <v>14869</v>
      </c>
      <c r="E6289" s="137" t="s">
        <v>8366</v>
      </c>
      <c r="F6289" s="139"/>
      <c r="G6289" s="136">
        <v>19460935</v>
      </c>
      <c r="H6289" s="136">
        <v>3</v>
      </c>
      <c r="J6289" s="136" t="s">
        <v>8367</v>
      </c>
    </row>
    <row r="6290" spans="1:10" s="136" customFormat="1" ht="13.6" x14ac:dyDescent="0.2">
      <c r="A6290" s="136" t="s">
        <v>14711</v>
      </c>
      <c r="B6290" s="147">
        <v>42192</v>
      </c>
      <c r="C6290" s="138" t="s">
        <v>14870</v>
      </c>
      <c r="D6290" s="138" t="s">
        <v>14870</v>
      </c>
      <c r="E6290" s="137" t="s">
        <v>8366</v>
      </c>
      <c r="F6290" s="139"/>
      <c r="G6290" s="136">
        <v>13299303</v>
      </c>
      <c r="H6290" s="136">
        <v>3</v>
      </c>
      <c r="J6290" s="136" t="s">
        <v>8367</v>
      </c>
    </row>
    <row r="6291" spans="1:10" s="136" customFormat="1" ht="13.6" x14ac:dyDescent="0.2">
      <c r="A6291" s="136" t="s">
        <v>14711</v>
      </c>
      <c r="B6291" s="147">
        <v>42193</v>
      </c>
      <c r="C6291" s="138" t="s">
        <v>14871</v>
      </c>
      <c r="D6291" s="138" t="s">
        <v>14871</v>
      </c>
      <c r="E6291" s="137" t="s">
        <v>8366</v>
      </c>
      <c r="F6291" s="139"/>
      <c r="G6291" s="136">
        <v>4845279</v>
      </c>
      <c r="H6291" s="136">
        <v>3</v>
      </c>
      <c r="J6291" s="136" t="s">
        <v>8367</v>
      </c>
    </row>
    <row r="6292" spans="1:10" s="136" customFormat="1" ht="13.6" x14ac:dyDescent="0.2">
      <c r="A6292" s="136" t="s">
        <v>14711</v>
      </c>
      <c r="B6292" s="147">
        <v>42194</v>
      </c>
      <c r="C6292" s="138" t="s">
        <v>14872</v>
      </c>
      <c r="D6292" s="138" t="s">
        <v>14872</v>
      </c>
      <c r="E6292" s="137" t="s">
        <v>8366</v>
      </c>
      <c r="F6292" s="139"/>
      <c r="G6292" s="136">
        <v>62982627</v>
      </c>
      <c r="H6292" s="136">
        <v>3</v>
      </c>
      <c r="J6292" s="136" t="s">
        <v>8367</v>
      </c>
    </row>
    <row r="6293" spans="1:10" s="136" customFormat="1" ht="13.6" x14ac:dyDescent="0.2">
      <c r="A6293" s="136" t="s">
        <v>14711</v>
      </c>
      <c r="B6293" s="147">
        <v>42195</v>
      </c>
      <c r="C6293" s="138" t="s">
        <v>14873</v>
      </c>
      <c r="D6293" s="138" t="s">
        <v>14873</v>
      </c>
      <c r="E6293" s="137" t="s">
        <v>8366</v>
      </c>
      <c r="F6293" s="139"/>
      <c r="G6293" s="136">
        <v>51413210</v>
      </c>
      <c r="H6293" s="136">
        <v>3</v>
      </c>
      <c r="J6293" s="136" t="s">
        <v>8367</v>
      </c>
    </row>
    <row r="6294" spans="1:10" s="136" customFormat="1" ht="13.6" x14ac:dyDescent="0.2">
      <c r="A6294" s="136" t="s">
        <v>14711</v>
      </c>
      <c r="B6294" s="147">
        <v>42196</v>
      </c>
      <c r="C6294" s="138" t="s">
        <v>14874</v>
      </c>
      <c r="D6294" s="138" t="s">
        <v>14874</v>
      </c>
      <c r="E6294" s="137" t="s">
        <v>8366</v>
      </c>
      <c r="F6294" s="139"/>
      <c r="G6294" s="136">
        <v>31916270</v>
      </c>
      <c r="H6294" s="136">
        <v>3</v>
      </c>
      <c r="J6294" s="136" t="s">
        <v>8367</v>
      </c>
    </row>
    <row r="6295" spans="1:10" s="136" customFormat="1" ht="13.6" x14ac:dyDescent="0.2">
      <c r="A6295" s="136" t="s">
        <v>14711</v>
      </c>
      <c r="B6295" s="147">
        <v>42197</v>
      </c>
      <c r="C6295" s="138" t="s">
        <v>14875</v>
      </c>
      <c r="D6295" s="138" t="s">
        <v>14875</v>
      </c>
      <c r="E6295" s="137" t="s">
        <v>8366</v>
      </c>
      <c r="F6295" s="139"/>
      <c r="G6295" s="136">
        <v>32170141</v>
      </c>
      <c r="H6295" s="136">
        <v>3</v>
      </c>
      <c r="J6295" s="136" t="s">
        <v>8367</v>
      </c>
    </row>
    <row r="6296" spans="1:10" s="136" customFormat="1" ht="13.6" x14ac:dyDescent="0.2">
      <c r="A6296" s="136" t="s">
        <v>14711</v>
      </c>
      <c r="B6296" s="147">
        <v>42198</v>
      </c>
      <c r="C6296" s="138" t="s">
        <v>14876</v>
      </c>
      <c r="D6296" s="138" t="s">
        <v>14876</v>
      </c>
      <c r="E6296" s="137" t="s">
        <v>8366</v>
      </c>
      <c r="F6296" s="139"/>
      <c r="G6296" s="136">
        <v>22928984</v>
      </c>
      <c r="H6296" s="136">
        <v>3</v>
      </c>
      <c r="J6296" s="136" t="s">
        <v>8367</v>
      </c>
    </row>
    <row r="6297" spans="1:10" s="136" customFormat="1" ht="13.6" x14ac:dyDescent="0.2">
      <c r="A6297" s="136" t="s">
        <v>14711</v>
      </c>
      <c r="B6297" s="147">
        <v>42200</v>
      </c>
      <c r="C6297" s="138" t="s">
        <v>14877</v>
      </c>
      <c r="D6297" s="138" t="s">
        <v>14877</v>
      </c>
      <c r="E6297" s="137" t="s">
        <v>8366</v>
      </c>
      <c r="F6297" s="139"/>
      <c r="G6297" s="136">
        <v>71591128</v>
      </c>
      <c r="H6297" s="136">
        <v>3</v>
      </c>
      <c r="J6297" s="136" t="s">
        <v>8367</v>
      </c>
    </row>
    <row r="6298" spans="1:10" s="136" customFormat="1" ht="13.6" x14ac:dyDescent="0.2">
      <c r="A6298" s="136" t="s">
        <v>14711</v>
      </c>
      <c r="B6298" s="147">
        <v>42201</v>
      </c>
      <c r="C6298" s="138" t="s">
        <v>14878</v>
      </c>
      <c r="D6298" s="138" t="s">
        <v>14878</v>
      </c>
      <c r="E6298" s="137" t="s">
        <v>8366</v>
      </c>
      <c r="F6298" s="139"/>
      <c r="G6298" s="136">
        <v>18574431</v>
      </c>
      <c r="H6298" s="136">
        <v>3</v>
      </c>
      <c r="J6298" s="136" t="s">
        <v>8367</v>
      </c>
    </row>
    <row r="6299" spans="1:10" s="136" customFormat="1" ht="13.6" x14ac:dyDescent="0.2">
      <c r="A6299" s="136" t="s">
        <v>14711</v>
      </c>
      <c r="B6299" s="147">
        <v>42202</v>
      </c>
      <c r="C6299" s="138" t="s">
        <v>14879</v>
      </c>
      <c r="D6299" s="138" t="s">
        <v>14879</v>
      </c>
      <c r="E6299" s="137" t="s">
        <v>8366</v>
      </c>
      <c r="F6299" s="139"/>
      <c r="G6299" s="136">
        <v>19680235</v>
      </c>
      <c r="H6299" s="136">
        <v>3</v>
      </c>
      <c r="J6299" s="136" t="s">
        <v>8367</v>
      </c>
    </row>
    <row r="6300" spans="1:10" s="136" customFormat="1" ht="13.6" x14ac:dyDescent="0.2">
      <c r="A6300" s="136" t="s">
        <v>14711</v>
      </c>
      <c r="B6300" s="147">
        <v>42204</v>
      </c>
      <c r="C6300" s="138" t="s">
        <v>14880</v>
      </c>
      <c r="D6300" s="138" t="s">
        <v>14880</v>
      </c>
      <c r="E6300" s="137" t="s">
        <v>8366</v>
      </c>
      <c r="F6300" s="139"/>
      <c r="G6300" s="136">
        <v>56163434</v>
      </c>
      <c r="H6300" s="136">
        <v>3</v>
      </c>
      <c r="J6300" s="136" t="s">
        <v>8367</v>
      </c>
    </row>
    <row r="6301" spans="1:10" s="136" customFormat="1" ht="13.6" x14ac:dyDescent="0.2">
      <c r="A6301" s="136" t="s">
        <v>14711</v>
      </c>
      <c r="B6301" s="147">
        <v>42205</v>
      </c>
      <c r="C6301" s="138" t="s">
        <v>14881</v>
      </c>
      <c r="D6301" s="138" t="s">
        <v>14881</v>
      </c>
      <c r="E6301" s="137" t="s">
        <v>8366</v>
      </c>
      <c r="F6301" s="139"/>
      <c r="G6301" s="136">
        <v>81338748</v>
      </c>
      <c r="H6301" s="136">
        <v>3</v>
      </c>
      <c r="J6301" s="136" t="s">
        <v>8367</v>
      </c>
    </row>
    <row r="6302" spans="1:10" s="136" customFormat="1" ht="13.6" x14ac:dyDescent="0.2">
      <c r="A6302" s="136" t="s">
        <v>14711</v>
      </c>
      <c r="B6302" s="147">
        <v>42206</v>
      </c>
      <c r="C6302" s="138" t="s">
        <v>14882</v>
      </c>
      <c r="D6302" s="138" t="s">
        <v>14882</v>
      </c>
      <c r="E6302" s="137" t="s">
        <v>8366</v>
      </c>
      <c r="F6302" s="139"/>
      <c r="G6302" s="136">
        <v>21430821</v>
      </c>
      <c r="H6302" s="136">
        <v>3</v>
      </c>
      <c r="J6302" s="136" t="s">
        <v>8367</v>
      </c>
    </row>
    <row r="6303" spans="1:10" s="136" customFormat="1" ht="13.6" x14ac:dyDescent="0.2">
      <c r="A6303" s="136" t="s">
        <v>14711</v>
      </c>
      <c r="B6303" s="147">
        <v>42207</v>
      </c>
      <c r="C6303" s="138" t="s">
        <v>14883</v>
      </c>
      <c r="D6303" s="138" t="s">
        <v>14883</v>
      </c>
      <c r="E6303" s="137" t="s">
        <v>8366</v>
      </c>
      <c r="F6303" s="139"/>
      <c r="G6303" s="136">
        <v>11703026</v>
      </c>
      <c r="H6303" s="136">
        <v>3</v>
      </c>
      <c r="J6303" s="136" t="s">
        <v>8367</v>
      </c>
    </row>
    <row r="6304" spans="1:10" s="136" customFormat="1" ht="13.6" x14ac:dyDescent="0.2">
      <c r="A6304" s="136" t="s">
        <v>14711</v>
      </c>
      <c r="B6304" s="147">
        <v>42208</v>
      </c>
      <c r="C6304" s="138" t="s">
        <v>14884</v>
      </c>
      <c r="D6304" s="138" t="s">
        <v>14884</v>
      </c>
      <c r="E6304" s="137" t="s">
        <v>8366</v>
      </c>
      <c r="F6304" s="139"/>
      <c r="G6304" s="136">
        <v>25289792.000000004</v>
      </c>
      <c r="H6304" s="136">
        <v>3</v>
      </c>
      <c r="J6304" s="136" t="s">
        <v>8367</v>
      </c>
    </row>
    <row r="6305" spans="1:10" s="136" customFormat="1" ht="13.6" x14ac:dyDescent="0.2">
      <c r="A6305" s="136" t="s">
        <v>14711</v>
      </c>
      <c r="B6305" s="147">
        <v>42209</v>
      </c>
      <c r="C6305" s="138" t="s">
        <v>14885</v>
      </c>
      <c r="D6305" s="138" t="s">
        <v>14885</v>
      </c>
      <c r="E6305" s="137" t="s">
        <v>8366</v>
      </c>
      <c r="F6305" s="139"/>
      <c r="G6305" s="136">
        <v>127032300</v>
      </c>
      <c r="H6305" s="136">
        <v>3</v>
      </c>
      <c r="J6305" s="136" t="s">
        <v>8367</v>
      </c>
    </row>
    <row r="6306" spans="1:10" s="136" customFormat="1" ht="13.6" x14ac:dyDescent="0.2">
      <c r="A6306" s="136" t="s">
        <v>14711</v>
      </c>
      <c r="B6306" s="147">
        <v>42211</v>
      </c>
      <c r="C6306" s="138" t="s">
        <v>14886</v>
      </c>
      <c r="D6306" s="138" t="s">
        <v>14886</v>
      </c>
      <c r="E6306" s="137" t="s">
        <v>8366</v>
      </c>
      <c r="F6306" s="139"/>
      <c r="G6306" s="136">
        <v>14374430</v>
      </c>
      <c r="H6306" s="136">
        <v>3</v>
      </c>
      <c r="J6306" s="136" t="s">
        <v>8367</v>
      </c>
    </row>
    <row r="6307" spans="1:10" s="136" customFormat="1" ht="13.6" x14ac:dyDescent="0.2">
      <c r="A6307" s="136" t="s">
        <v>14711</v>
      </c>
      <c r="B6307" s="147">
        <v>42212</v>
      </c>
      <c r="C6307" s="138" t="s">
        <v>14887</v>
      </c>
      <c r="D6307" s="138" t="s">
        <v>14887</v>
      </c>
      <c r="E6307" s="137" t="s">
        <v>8366</v>
      </c>
      <c r="F6307" s="139"/>
      <c r="G6307" s="136">
        <v>61757230</v>
      </c>
      <c r="H6307" s="136">
        <v>3</v>
      </c>
      <c r="J6307" s="136" t="s">
        <v>8367</v>
      </c>
    </row>
    <row r="6308" spans="1:10" s="136" customFormat="1" ht="13.6" x14ac:dyDescent="0.2">
      <c r="A6308" s="136" t="s">
        <v>14711</v>
      </c>
      <c r="B6308" s="147">
        <v>42213</v>
      </c>
      <c r="C6308" s="138" t="s">
        <v>14888</v>
      </c>
      <c r="D6308" s="138" t="s">
        <v>14888</v>
      </c>
      <c r="E6308" s="137" t="s">
        <v>8366</v>
      </c>
      <c r="F6308" s="139"/>
      <c r="G6308" s="136">
        <v>21565049</v>
      </c>
      <c r="H6308" s="136">
        <v>3</v>
      </c>
      <c r="J6308" s="136" t="s">
        <v>8367</v>
      </c>
    </row>
    <row r="6309" spans="1:10" s="136" customFormat="1" ht="13.6" x14ac:dyDescent="0.2">
      <c r="A6309" s="136" t="s">
        <v>14711</v>
      </c>
      <c r="B6309" s="147">
        <v>42215</v>
      </c>
      <c r="C6309" s="138" t="s">
        <v>14889</v>
      </c>
      <c r="D6309" s="138" t="s">
        <v>14889</v>
      </c>
      <c r="E6309" s="137" t="s">
        <v>8366</v>
      </c>
      <c r="F6309" s="139"/>
      <c r="G6309" s="136">
        <v>143063491</v>
      </c>
      <c r="H6309" s="136">
        <v>3</v>
      </c>
      <c r="J6309" s="136" t="s">
        <v>8367</v>
      </c>
    </row>
    <row r="6310" spans="1:10" s="136" customFormat="1" ht="13.6" x14ac:dyDescent="0.2">
      <c r="A6310" s="136" t="s">
        <v>14711</v>
      </c>
      <c r="B6310" s="147">
        <v>42216</v>
      </c>
      <c r="C6310" s="138" t="s">
        <v>14890</v>
      </c>
      <c r="D6310" s="138" t="s">
        <v>14890</v>
      </c>
      <c r="E6310" s="137" t="s">
        <v>8366</v>
      </c>
      <c r="F6310" s="139"/>
      <c r="G6310" s="136">
        <v>24305478</v>
      </c>
      <c r="H6310" s="136">
        <v>3</v>
      </c>
      <c r="J6310" s="136" t="s">
        <v>8367</v>
      </c>
    </row>
    <row r="6311" spans="1:10" s="136" customFormat="1" ht="13.6" x14ac:dyDescent="0.2">
      <c r="A6311" s="136" t="s">
        <v>14711</v>
      </c>
      <c r="B6311" s="147">
        <v>42217</v>
      </c>
      <c r="C6311" s="138" t="s">
        <v>14891</v>
      </c>
      <c r="D6311" s="138" t="s">
        <v>14891</v>
      </c>
      <c r="E6311" s="137" t="s">
        <v>8366</v>
      </c>
      <c r="F6311" s="139"/>
      <c r="G6311" s="136">
        <v>16612219</v>
      </c>
      <c r="H6311" s="136">
        <v>3</v>
      </c>
      <c r="J6311" s="136" t="s">
        <v>8367</v>
      </c>
    </row>
    <row r="6312" spans="1:10" s="136" customFormat="1" ht="13.6" x14ac:dyDescent="0.2">
      <c r="A6312" s="136" t="s">
        <v>14711</v>
      </c>
      <c r="B6312" s="147">
        <v>42218</v>
      </c>
      <c r="C6312" s="138" t="s">
        <v>14892</v>
      </c>
      <c r="D6312" s="138" t="s">
        <v>14892</v>
      </c>
      <c r="E6312" s="137" t="s">
        <v>8366</v>
      </c>
      <c r="F6312" s="139"/>
      <c r="G6312" s="136">
        <v>54288507</v>
      </c>
      <c r="H6312" s="136">
        <v>3</v>
      </c>
      <c r="J6312" s="136" t="s">
        <v>8367</v>
      </c>
    </row>
    <row r="6313" spans="1:10" s="136" customFormat="1" ht="13.6" x14ac:dyDescent="0.2">
      <c r="A6313" s="136" t="s">
        <v>14711</v>
      </c>
      <c r="B6313" s="147">
        <v>42219</v>
      </c>
      <c r="C6313" s="138" t="s">
        <v>14893</v>
      </c>
      <c r="D6313" s="138" t="s">
        <v>14893</v>
      </c>
      <c r="E6313" s="137" t="s">
        <v>8366</v>
      </c>
      <c r="F6313" s="139"/>
      <c r="G6313" s="136">
        <v>24950360</v>
      </c>
      <c r="H6313" s="136">
        <v>3</v>
      </c>
      <c r="J6313" s="136" t="s">
        <v>8367</v>
      </c>
    </row>
    <row r="6314" spans="1:10" s="136" customFormat="1" ht="13.6" x14ac:dyDescent="0.2">
      <c r="A6314" s="136" t="s">
        <v>14894</v>
      </c>
      <c r="B6314" s="147">
        <v>43001</v>
      </c>
      <c r="C6314" s="138" t="s">
        <v>14895</v>
      </c>
      <c r="D6314" s="138" t="s">
        <v>14895</v>
      </c>
      <c r="E6314" s="137" t="s">
        <v>8366</v>
      </c>
      <c r="F6314" s="139"/>
      <c r="G6314" s="136">
        <v>73753700</v>
      </c>
      <c r="H6314" s="136">
        <v>3</v>
      </c>
      <c r="J6314" s="136" t="s">
        <v>8367</v>
      </c>
    </row>
    <row r="6315" spans="1:10" s="136" customFormat="1" ht="13.6" x14ac:dyDescent="0.2">
      <c r="A6315" s="136" t="s">
        <v>14894</v>
      </c>
      <c r="B6315" s="147">
        <v>43002</v>
      </c>
      <c r="C6315" s="138" t="s">
        <v>14896</v>
      </c>
      <c r="D6315" s="138" t="s">
        <v>14896</v>
      </c>
      <c r="E6315" s="137" t="s">
        <v>8366</v>
      </c>
      <c r="F6315" s="139"/>
      <c r="G6315" s="136">
        <v>19568918</v>
      </c>
      <c r="H6315" s="136">
        <v>3</v>
      </c>
      <c r="J6315" s="136" t="s">
        <v>8456</v>
      </c>
    </row>
    <row r="6316" spans="1:10" s="136" customFormat="1" ht="13.6" x14ac:dyDescent="0.2">
      <c r="A6316" s="136" t="s">
        <v>14894</v>
      </c>
      <c r="B6316" s="147">
        <v>43003</v>
      </c>
      <c r="C6316" s="138" t="s">
        <v>14897</v>
      </c>
      <c r="D6316" s="138" t="s">
        <v>14897</v>
      </c>
      <c r="E6316" s="137" t="s">
        <v>8366</v>
      </c>
      <c r="F6316" s="139"/>
      <c r="G6316" s="136">
        <v>20377719</v>
      </c>
      <c r="H6316" s="136">
        <v>3</v>
      </c>
      <c r="J6316" s="136" t="s">
        <v>8367</v>
      </c>
    </row>
    <row r="6317" spans="1:10" s="136" customFormat="1" ht="13.6" x14ac:dyDescent="0.2">
      <c r="A6317" s="136" t="s">
        <v>14894</v>
      </c>
      <c r="B6317" s="147">
        <v>43004</v>
      </c>
      <c r="C6317" s="138" t="s">
        <v>14898</v>
      </c>
      <c r="D6317" s="138" t="s">
        <v>14898</v>
      </c>
      <c r="E6317" s="137" t="s">
        <v>8366</v>
      </c>
      <c r="F6317" s="139"/>
      <c r="G6317" s="136">
        <v>47101191</v>
      </c>
      <c r="H6317" s="136">
        <v>2</v>
      </c>
      <c r="J6317" s="136" t="s">
        <v>8456</v>
      </c>
    </row>
    <row r="6318" spans="1:10" s="136" customFormat="1" ht="13.6" x14ac:dyDescent="0.2">
      <c r="A6318" s="136" t="s">
        <v>14894</v>
      </c>
      <c r="B6318" s="147">
        <v>43005</v>
      </c>
      <c r="C6318" s="138" t="s">
        <v>14899</v>
      </c>
      <c r="D6318" s="138" t="s">
        <v>14899</v>
      </c>
      <c r="E6318" s="137" t="s">
        <v>8366</v>
      </c>
      <c r="F6318" s="139"/>
      <c r="G6318" s="136">
        <v>46278446</v>
      </c>
      <c r="H6318" s="136">
        <v>3</v>
      </c>
      <c r="J6318" s="136" t="s">
        <v>8367</v>
      </c>
    </row>
    <row r="6319" spans="1:10" s="136" customFormat="1" ht="13.6" x14ac:dyDescent="0.2">
      <c r="A6319" s="136" t="s">
        <v>14894</v>
      </c>
      <c r="B6319" s="147">
        <v>43006</v>
      </c>
      <c r="C6319" s="138" t="s">
        <v>14900</v>
      </c>
      <c r="D6319" s="138" t="s">
        <v>14900</v>
      </c>
      <c r="E6319" s="137" t="s">
        <v>8366</v>
      </c>
      <c r="F6319" s="139"/>
      <c r="G6319" s="136">
        <v>20259974</v>
      </c>
      <c r="H6319" s="136">
        <v>3</v>
      </c>
      <c r="J6319" s="136" t="s">
        <v>8367</v>
      </c>
    </row>
    <row r="6320" spans="1:10" s="136" customFormat="1" ht="13.6" x14ac:dyDescent="0.2">
      <c r="A6320" s="136" t="s">
        <v>14894</v>
      </c>
      <c r="B6320" s="147">
        <v>43007</v>
      </c>
      <c r="C6320" s="138" t="s">
        <v>14901</v>
      </c>
      <c r="D6320" s="138" t="s">
        <v>14901</v>
      </c>
      <c r="E6320" s="137" t="s">
        <v>8366</v>
      </c>
      <c r="F6320" s="139"/>
      <c r="G6320" s="136">
        <v>26154494</v>
      </c>
      <c r="H6320" s="136">
        <v>3</v>
      </c>
      <c r="J6320" s="136" t="s">
        <v>8367</v>
      </c>
    </row>
    <row r="6321" spans="1:20" s="136" customFormat="1" ht="13.6" x14ac:dyDescent="0.2">
      <c r="A6321" s="136" t="s">
        <v>14894</v>
      </c>
      <c r="B6321" s="147">
        <v>43008</v>
      </c>
      <c r="C6321" s="138" t="s">
        <v>14902</v>
      </c>
      <c r="D6321" s="138" t="s">
        <v>14902</v>
      </c>
      <c r="E6321" s="137" t="s">
        <v>8366</v>
      </c>
      <c r="F6321" s="139"/>
      <c r="G6321" s="136">
        <v>64056234.000000007</v>
      </c>
      <c r="H6321" s="136">
        <v>3</v>
      </c>
      <c r="J6321" s="136" t="s">
        <v>8367</v>
      </c>
    </row>
    <row r="6322" spans="1:20" s="136" customFormat="1" ht="13.6" x14ac:dyDescent="0.2">
      <c r="A6322" s="136" t="s">
        <v>14894</v>
      </c>
      <c r="B6322" s="147">
        <v>43009</v>
      </c>
      <c r="C6322" s="138" t="s">
        <v>14903</v>
      </c>
      <c r="D6322" s="138" t="s">
        <v>14903</v>
      </c>
      <c r="E6322" s="137" t="s">
        <v>8366</v>
      </c>
      <c r="F6322" s="139"/>
      <c r="G6322" s="136">
        <v>38016035</v>
      </c>
      <c r="H6322" s="136">
        <v>3</v>
      </c>
      <c r="J6322" s="136" t="s">
        <v>8367</v>
      </c>
    </row>
    <row r="6323" spans="1:20" s="136" customFormat="1" ht="13.6" x14ac:dyDescent="0.2">
      <c r="A6323" s="136" t="s">
        <v>14894</v>
      </c>
      <c r="B6323" s="147">
        <v>43010</v>
      </c>
      <c r="C6323" s="138" t="s">
        <v>14904</v>
      </c>
      <c r="D6323" s="138" t="s">
        <v>14904</v>
      </c>
      <c r="E6323" s="137" t="s">
        <v>8366</v>
      </c>
      <c r="F6323" s="139"/>
      <c r="G6323" s="136">
        <v>7226749</v>
      </c>
      <c r="H6323" s="136">
        <v>3</v>
      </c>
      <c r="J6323" s="136" t="s">
        <v>8367</v>
      </c>
    </row>
    <row r="6324" spans="1:20" s="136" customFormat="1" ht="13.6" x14ac:dyDescent="0.2">
      <c r="A6324" s="136" t="s">
        <v>14894</v>
      </c>
      <c r="B6324" s="147">
        <v>43011</v>
      </c>
      <c r="C6324" s="138" t="s">
        <v>14905</v>
      </c>
      <c r="D6324" s="138" t="s">
        <v>14905</v>
      </c>
      <c r="E6324" s="137" t="s">
        <v>8366</v>
      </c>
      <c r="F6324" s="139"/>
      <c r="G6324" s="136">
        <v>6027473</v>
      </c>
      <c r="H6324" s="136">
        <v>2</v>
      </c>
      <c r="J6324" s="136" t="s">
        <v>8367</v>
      </c>
      <c r="R6324" s="136" t="s">
        <v>14906</v>
      </c>
      <c r="S6324" s="136" t="s">
        <v>8367</v>
      </c>
      <c r="T6324" s="136" t="s">
        <v>14907</v>
      </c>
    </row>
    <row r="6325" spans="1:20" s="136" customFormat="1" ht="13.6" x14ac:dyDescent="0.2">
      <c r="A6325" s="136" t="s">
        <v>14894</v>
      </c>
      <c r="B6325" s="147">
        <v>43012</v>
      </c>
      <c r="C6325" s="138" t="s">
        <v>14908</v>
      </c>
      <c r="D6325" s="138" t="s">
        <v>14908</v>
      </c>
      <c r="E6325" s="137" t="s">
        <v>8366</v>
      </c>
      <c r="F6325" s="139"/>
      <c r="G6325" s="136">
        <v>6916000</v>
      </c>
      <c r="H6325" s="136">
        <v>2</v>
      </c>
      <c r="J6325" s="136" t="s">
        <v>8456</v>
      </c>
      <c r="R6325" s="136" t="s">
        <v>14909</v>
      </c>
      <c r="S6325" s="136" t="s">
        <v>8367</v>
      </c>
      <c r="T6325" s="136" t="s">
        <v>14910</v>
      </c>
    </row>
    <row r="6326" spans="1:20" s="136" customFormat="1" ht="13.6" x14ac:dyDescent="0.2">
      <c r="A6326" s="136" t="s">
        <v>14894</v>
      </c>
      <c r="B6326" s="147">
        <v>43013</v>
      </c>
      <c r="C6326" s="138" t="s">
        <v>14911</v>
      </c>
      <c r="D6326" s="138" t="s">
        <v>14911</v>
      </c>
      <c r="E6326" s="137" t="s">
        <v>8366</v>
      </c>
      <c r="F6326" s="139"/>
      <c r="G6326" s="136">
        <v>67136616</v>
      </c>
      <c r="H6326" s="136">
        <v>2</v>
      </c>
      <c r="J6326" s="136" t="s">
        <v>8456</v>
      </c>
    </row>
    <row r="6327" spans="1:20" s="136" customFormat="1" ht="13.6" x14ac:dyDescent="0.2">
      <c r="A6327" s="136" t="s">
        <v>14894</v>
      </c>
      <c r="B6327" s="147">
        <v>43014</v>
      </c>
      <c r="C6327" s="138" t="s">
        <v>14912</v>
      </c>
      <c r="D6327" s="138" t="s">
        <v>14912</v>
      </c>
      <c r="E6327" s="137" t="s">
        <v>8366</v>
      </c>
      <c r="F6327" s="139"/>
      <c r="G6327" s="136">
        <v>137652947</v>
      </c>
      <c r="H6327" s="136">
        <v>2</v>
      </c>
      <c r="J6327" s="136" t="s">
        <v>8456</v>
      </c>
    </row>
    <row r="6328" spans="1:20" s="136" customFormat="1" ht="13.6" x14ac:dyDescent="0.2">
      <c r="A6328" s="136" t="s">
        <v>14894</v>
      </c>
      <c r="B6328" s="147">
        <v>43015</v>
      </c>
      <c r="C6328" s="138" t="s">
        <v>14913</v>
      </c>
      <c r="D6328" s="138" t="s">
        <v>14913</v>
      </c>
      <c r="E6328" s="137" t="s">
        <v>8366</v>
      </c>
      <c r="F6328" s="139"/>
      <c r="G6328" s="136">
        <v>20904191</v>
      </c>
      <c r="H6328" s="136">
        <v>3</v>
      </c>
      <c r="J6328" s="136" t="s">
        <v>8367</v>
      </c>
    </row>
    <row r="6329" spans="1:20" s="136" customFormat="1" ht="13.6" x14ac:dyDescent="0.2">
      <c r="A6329" s="136" t="s">
        <v>14894</v>
      </c>
      <c r="B6329" s="147">
        <v>43016</v>
      </c>
      <c r="C6329" s="138" t="s">
        <v>14914</v>
      </c>
      <c r="D6329" s="138" t="s">
        <v>14914</v>
      </c>
      <c r="E6329" s="137" t="s">
        <v>8366</v>
      </c>
      <c r="F6329" s="139"/>
      <c r="G6329" s="136">
        <v>14205624</v>
      </c>
      <c r="H6329" s="136">
        <v>2</v>
      </c>
      <c r="J6329" s="136" t="s">
        <v>8456</v>
      </c>
    </row>
    <row r="6330" spans="1:20" s="136" customFormat="1" ht="13.6" x14ac:dyDescent="0.2">
      <c r="A6330" s="136" t="s">
        <v>14894</v>
      </c>
      <c r="B6330" s="147">
        <v>43017</v>
      </c>
      <c r="C6330" s="138" t="s">
        <v>14915</v>
      </c>
      <c r="D6330" s="138" t="s">
        <v>14915</v>
      </c>
      <c r="E6330" s="137" t="s">
        <v>8366</v>
      </c>
      <c r="F6330" s="139"/>
      <c r="G6330" s="136">
        <v>9946550</v>
      </c>
      <c r="H6330" s="136">
        <v>3</v>
      </c>
      <c r="J6330" s="136" t="s">
        <v>8367</v>
      </c>
    </row>
    <row r="6331" spans="1:20" s="136" customFormat="1" ht="13.6" x14ac:dyDescent="0.2">
      <c r="A6331" s="136" t="s">
        <v>14894</v>
      </c>
      <c r="B6331" s="147">
        <v>43018</v>
      </c>
      <c r="C6331" s="138" t="s">
        <v>14916</v>
      </c>
      <c r="D6331" s="138" t="s">
        <v>14916</v>
      </c>
      <c r="E6331" s="137" t="s">
        <v>8366</v>
      </c>
      <c r="F6331" s="139"/>
      <c r="G6331" s="136">
        <v>42879674.000000007</v>
      </c>
      <c r="H6331" s="136">
        <v>3</v>
      </c>
      <c r="J6331" s="136" t="s">
        <v>8367</v>
      </c>
    </row>
    <row r="6332" spans="1:20" s="136" customFormat="1" ht="13.6" x14ac:dyDescent="0.2">
      <c r="A6332" s="136" t="s">
        <v>14894</v>
      </c>
      <c r="B6332" s="147">
        <v>43019</v>
      </c>
      <c r="C6332" s="138" t="s">
        <v>14917</v>
      </c>
      <c r="D6332" s="138" t="s">
        <v>14917</v>
      </c>
      <c r="E6332" s="137" t="s">
        <v>8366</v>
      </c>
      <c r="F6332" s="139"/>
      <c r="G6332" s="136">
        <v>74320623</v>
      </c>
      <c r="H6332" s="136">
        <v>3</v>
      </c>
      <c r="J6332" s="136" t="s">
        <v>8367</v>
      </c>
    </row>
    <row r="6333" spans="1:20" s="136" customFormat="1" ht="13.6" x14ac:dyDescent="0.2">
      <c r="A6333" s="136" t="s">
        <v>14894</v>
      </c>
      <c r="B6333" s="147">
        <v>43020</v>
      </c>
      <c r="C6333" s="138" t="s">
        <v>14918</v>
      </c>
      <c r="D6333" s="138" t="s">
        <v>14918</v>
      </c>
      <c r="E6333" s="137" t="s">
        <v>8366</v>
      </c>
      <c r="F6333" s="139"/>
      <c r="G6333" s="136">
        <v>12169160</v>
      </c>
      <c r="H6333" s="136">
        <v>2</v>
      </c>
      <c r="J6333" s="136" t="s">
        <v>8456</v>
      </c>
    </row>
    <row r="6334" spans="1:20" s="136" customFormat="1" ht="13.6" x14ac:dyDescent="0.2">
      <c r="A6334" s="136" t="s">
        <v>14894</v>
      </c>
      <c r="B6334" s="147">
        <v>43021</v>
      </c>
      <c r="C6334" s="138" t="s">
        <v>14919</v>
      </c>
      <c r="D6334" s="138" t="s">
        <v>14919</v>
      </c>
      <c r="E6334" s="137" t="s">
        <v>8366</v>
      </c>
      <c r="F6334" s="139"/>
      <c r="G6334" s="136">
        <v>26322104</v>
      </c>
      <c r="H6334" s="136">
        <v>3</v>
      </c>
      <c r="J6334" s="136" t="s">
        <v>8367</v>
      </c>
    </row>
    <row r="6335" spans="1:20" s="136" customFormat="1" ht="13.6" x14ac:dyDescent="0.2">
      <c r="A6335" s="136" t="s">
        <v>14894</v>
      </c>
      <c r="B6335" s="147">
        <v>43022</v>
      </c>
      <c r="C6335" s="138" t="s">
        <v>14920</v>
      </c>
      <c r="D6335" s="138" t="s">
        <v>14920</v>
      </c>
      <c r="E6335" s="137" t="s">
        <v>8366</v>
      </c>
      <c r="F6335" s="139"/>
      <c r="G6335" s="136">
        <v>127624802</v>
      </c>
      <c r="H6335" s="136">
        <v>3</v>
      </c>
      <c r="J6335" s="136" t="s">
        <v>8367</v>
      </c>
    </row>
    <row r="6336" spans="1:20" s="136" customFormat="1" ht="13.6" x14ac:dyDescent="0.2">
      <c r="A6336" s="136" t="s">
        <v>14894</v>
      </c>
      <c r="B6336" s="147">
        <v>43023</v>
      </c>
      <c r="C6336" s="138" t="s">
        <v>14921</v>
      </c>
      <c r="D6336" s="138" t="s">
        <v>14921</v>
      </c>
      <c r="E6336" s="137" t="s">
        <v>8366</v>
      </c>
      <c r="F6336" s="139"/>
      <c r="G6336" s="136">
        <v>9002839</v>
      </c>
      <c r="H6336" s="136">
        <v>3</v>
      </c>
      <c r="J6336" s="136" t="s">
        <v>8367</v>
      </c>
    </row>
    <row r="6337" spans="1:20" s="136" customFormat="1" ht="13.6" x14ac:dyDescent="0.2">
      <c r="A6337" s="136" t="s">
        <v>14894</v>
      </c>
      <c r="B6337" s="147">
        <v>43024</v>
      </c>
      <c r="C6337" s="138" t="s">
        <v>14922</v>
      </c>
      <c r="D6337" s="138" t="s">
        <v>14922</v>
      </c>
      <c r="E6337" s="137" t="s">
        <v>8366</v>
      </c>
      <c r="F6337" s="139"/>
      <c r="G6337" s="136">
        <v>8264022</v>
      </c>
      <c r="H6337" s="136">
        <v>3</v>
      </c>
      <c r="J6337" s="136" t="s">
        <v>8456</v>
      </c>
    </row>
    <row r="6338" spans="1:20" s="136" customFormat="1" ht="13.6" x14ac:dyDescent="0.2">
      <c r="A6338" s="136" t="s">
        <v>14894</v>
      </c>
      <c r="B6338" s="147">
        <v>43025</v>
      </c>
      <c r="C6338" s="138" t="s">
        <v>14923</v>
      </c>
      <c r="D6338" s="138" t="s">
        <v>14923</v>
      </c>
      <c r="E6338" s="137" t="s">
        <v>8366</v>
      </c>
      <c r="F6338" s="139"/>
      <c r="G6338" s="136">
        <v>62201569</v>
      </c>
      <c r="H6338" s="136">
        <v>3</v>
      </c>
      <c r="J6338" s="136" t="s">
        <v>8367</v>
      </c>
    </row>
    <row r="6339" spans="1:20" s="136" customFormat="1" ht="13.6" x14ac:dyDescent="0.2">
      <c r="A6339" s="136" t="s">
        <v>14894</v>
      </c>
      <c r="B6339" s="147">
        <v>43026</v>
      </c>
      <c r="C6339" s="138" t="s">
        <v>14924</v>
      </c>
      <c r="D6339" s="138" t="s">
        <v>14924</v>
      </c>
      <c r="E6339" s="137" t="s">
        <v>8366</v>
      </c>
      <c r="F6339" s="139"/>
      <c r="G6339" s="136">
        <v>23165802</v>
      </c>
      <c r="H6339" s="136">
        <v>3</v>
      </c>
      <c r="J6339" s="136" t="s">
        <v>8456</v>
      </c>
    </row>
    <row r="6340" spans="1:20" s="136" customFormat="1" ht="13.6" x14ac:dyDescent="0.2">
      <c r="A6340" s="136" t="s">
        <v>14894</v>
      </c>
      <c r="B6340" s="147">
        <v>43027</v>
      </c>
      <c r="C6340" s="138" t="s">
        <v>14925</v>
      </c>
      <c r="D6340" s="138" t="s">
        <v>14925</v>
      </c>
      <c r="E6340" s="137" t="s">
        <v>8366</v>
      </c>
      <c r="F6340" s="139"/>
      <c r="G6340" s="136">
        <v>14075266.999999998</v>
      </c>
      <c r="H6340" s="136">
        <v>3</v>
      </c>
      <c r="J6340" s="136" t="s">
        <v>8367</v>
      </c>
    </row>
    <row r="6341" spans="1:20" s="136" customFormat="1" ht="13.6" x14ac:dyDescent="0.2">
      <c r="A6341" s="136" t="s">
        <v>14894</v>
      </c>
      <c r="B6341" s="147">
        <v>43028</v>
      </c>
      <c r="C6341" s="138" t="s">
        <v>14926</v>
      </c>
      <c r="D6341" s="138" t="s">
        <v>14926</v>
      </c>
      <c r="E6341" s="137" t="s">
        <v>8366</v>
      </c>
      <c r="F6341" s="139"/>
      <c r="G6341" s="136">
        <v>32711048</v>
      </c>
      <c r="H6341" s="136">
        <v>3</v>
      </c>
      <c r="J6341" s="136" t="s">
        <v>8367</v>
      </c>
    </row>
    <row r="6342" spans="1:20" s="136" customFormat="1" ht="13.6" x14ac:dyDescent="0.2">
      <c r="A6342" s="136" t="s">
        <v>14894</v>
      </c>
      <c r="B6342" s="147">
        <v>43029</v>
      </c>
      <c r="C6342" s="138" t="s">
        <v>14927</v>
      </c>
      <c r="D6342" s="138" t="s">
        <v>14927</v>
      </c>
      <c r="E6342" s="137" t="s">
        <v>8366</v>
      </c>
      <c r="F6342" s="139"/>
      <c r="G6342" s="136">
        <v>14537100</v>
      </c>
      <c r="H6342" s="136">
        <v>3</v>
      </c>
      <c r="J6342" s="136" t="s">
        <v>8367</v>
      </c>
    </row>
    <row r="6343" spans="1:20" s="136" customFormat="1" ht="13.6" x14ac:dyDescent="0.2">
      <c r="A6343" s="136" t="s">
        <v>14894</v>
      </c>
      <c r="B6343" s="147">
        <v>43030</v>
      </c>
      <c r="C6343" s="138" t="s">
        <v>14928</v>
      </c>
      <c r="D6343" s="138" t="s">
        <v>14928</v>
      </c>
      <c r="E6343" s="137" t="s">
        <v>8366</v>
      </c>
      <c r="F6343" s="139"/>
      <c r="G6343" s="136">
        <v>24999985</v>
      </c>
      <c r="H6343" s="136">
        <v>3</v>
      </c>
      <c r="J6343" s="136" t="s">
        <v>8456</v>
      </c>
    </row>
    <row r="6344" spans="1:20" s="136" customFormat="1" ht="13.6" x14ac:dyDescent="0.2">
      <c r="A6344" s="136" t="s">
        <v>14894</v>
      </c>
      <c r="B6344" s="147">
        <v>43031</v>
      </c>
      <c r="C6344" s="138" t="s">
        <v>14929</v>
      </c>
      <c r="D6344" s="138" t="s">
        <v>14929</v>
      </c>
      <c r="E6344" s="137" t="s">
        <v>8366</v>
      </c>
      <c r="F6344" s="139"/>
      <c r="G6344" s="136">
        <v>8324460</v>
      </c>
      <c r="H6344" s="136">
        <v>3</v>
      </c>
      <c r="J6344" s="136" t="s">
        <v>8367</v>
      </c>
      <c r="R6344" s="136" t="s">
        <v>14906</v>
      </c>
      <c r="S6344" s="136" t="s">
        <v>8367</v>
      </c>
      <c r="T6344" s="136" t="s">
        <v>14907</v>
      </c>
    </row>
    <row r="6345" spans="1:20" s="136" customFormat="1" ht="13.6" x14ac:dyDescent="0.2">
      <c r="A6345" s="136" t="s">
        <v>14894</v>
      </c>
      <c r="B6345" s="147">
        <v>43032</v>
      </c>
      <c r="C6345" s="138" t="s">
        <v>14930</v>
      </c>
      <c r="D6345" s="138" t="s">
        <v>14930</v>
      </c>
      <c r="E6345" s="137" t="s">
        <v>8366</v>
      </c>
      <c r="F6345" s="139"/>
      <c r="G6345" s="136">
        <v>34640695</v>
      </c>
      <c r="H6345" s="136">
        <v>3</v>
      </c>
      <c r="J6345" s="136" t="s">
        <v>8367</v>
      </c>
    </row>
    <row r="6346" spans="1:20" s="136" customFormat="1" ht="13.6" x14ac:dyDescent="0.2">
      <c r="A6346" s="136" t="s">
        <v>14894</v>
      </c>
      <c r="B6346" s="147">
        <v>43033</v>
      </c>
      <c r="C6346" s="138" t="s">
        <v>14931</v>
      </c>
      <c r="D6346" s="138" t="s">
        <v>14931</v>
      </c>
      <c r="E6346" s="137" t="s">
        <v>8366</v>
      </c>
      <c r="F6346" s="139"/>
      <c r="G6346" s="136">
        <v>11950951</v>
      </c>
      <c r="H6346" s="136">
        <v>3</v>
      </c>
      <c r="J6346" s="136" t="s">
        <v>8456</v>
      </c>
    </row>
    <row r="6347" spans="1:20" s="136" customFormat="1" ht="13.6" x14ac:dyDescent="0.2">
      <c r="A6347" s="136" t="s">
        <v>14894</v>
      </c>
      <c r="B6347" s="147">
        <v>43034</v>
      </c>
      <c r="C6347" s="138" t="s">
        <v>14932</v>
      </c>
      <c r="D6347" s="138" t="s">
        <v>14932</v>
      </c>
      <c r="E6347" s="137" t="s">
        <v>8366</v>
      </c>
      <c r="F6347" s="139"/>
      <c r="G6347" s="136">
        <v>6371004</v>
      </c>
      <c r="H6347" s="136">
        <v>3</v>
      </c>
      <c r="J6347" s="136" t="s">
        <v>8367</v>
      </c>
    </row>
    <row r="6348" spans="1:20" s="136" customFormat="1" ht="13.6" x14ac:dyDescent="0.2">
      <c r="A6348" s="136" t="s">
        <v>14894</v>
      </c>
      <c r="B6348" s="147">
        <v>43035</v>
      </c>
      <c r="C6348" s="138" t="s">
        <v>14933</v>
      </c>
      <c r="D6348" s="138" t="s">
        <v>14933</v>
      </c>
      <c r="E6348" s="137" t="s">
        <v>8366</v>
      </c>
      <c r="F6348" s="139"/>
      <c r="G6348" s="136">
        <v>31212483.000000004</v>
      </c>
      <c r="H6348" s="136">
        <v>3</v>
      </c>
      <c r="J6348" s="136" t="s">
        <v>8367</v>
      </c>
    </row>
    <row r="6349" spans="1:20" s="136" customFormat="1" ht="13.6" x14ac:dyDescent="0.2">
      <c r="A6349" s="136" t="s">
        <v>14894</v>
      </c>
      <c r="B6349" s="147">
        <v>43036</v>
      </c>
      <c r="C6349" s="138" t="s">
        <v>14934</v>
      </c>
      <c r="D6349" s="138" t="s">
        <v>14934</v>
      </c>
      <c r="E6349" s="137" t="s">
        <v>8366</v>
      </c>
      <c r="F6349" s="139"/>
      <c r="G6349" s="136">
        <v>26813013</v>
      </c>
      <c r="H6349" s="136">
        <v>3</v>
      </c>
      <c r="J6349" s="136" t="s">
        <v>8367</v>
      </c>
    </row>
    <row r="6350" spans="1:20" s="136" customFormat="1" ht="13.6" x14ac:dyDescent="0.2">
      <c r="A6350" s="136" t="s">
        <v>14894</v>
      </c>
      <c r="B6350" s="147">
        <v>43037</v>
      </c>
      <c r="C6350" s="138" t="s">
        <v>14935</v>
      </c>
      <c r="D6350" s="138" t="s">
        <v>14935</v>
      </c>
      <c r="E6350" s="137" t="s">
        <v>8366</v>
      </c>
      <c r="F6350" s="139"/>
      <c r="G6350" s="136">
        <v>20180419</v>
      </c>
      <c r="H6350" s="136">
        <v>2</v>
      </c>
      <c r="J6350" s="136" t="s">
        <v>8456</v>
      </c>
      <c r="R6350" s="136" t="s">
        <v>9232</v>
      </c>
      <c r="S6350" s="136" t="s">
        <v>8367</v>
      </c>
      <c r="T6350" s="136" t="s">
        <v>9233</v>
      </c>
    </row>
    <row r="6351" spans="1:20" s="136" customFormat="1" ht="13.6" x14ac:dyDescent="0.2">
      <c r="A6351" s="136" t="s">
        <v>14894</v>
      </c>
      <c r="B6351" s="147">
        <v>43038</v>
      </c>
      <c r="C6351" s="138" t="s">
        <v>14936</v>
      </c>
      <c r="D6351" s="138" t="s">
        <v>14936</v>
      </c>
      <c r="E6351" s="137" t="s">
        <v>8366</v>
      </c>
      <c r="F6351" s="139"/>
      <c r="G6351" s="136">
        <v>35080932</v>
      </c>
      <c r="H6351" s="136">
        <v>2</v>
      </c>
      <c r="J6351" s="136" t="s">
        <v>8456</v>
      </c>
    </row>
    <row r="6352" spans="1:20" s="136" customFormat="1" ht="13.6" x14ac:dyDescent="0.2">
      <c r="A6352" s="136" t="s">
        <v>14894</v>
      </c>
      <c r="B6352" s="147">
        <v>43039</v>
      </c>
      <c r="C6352" s="138" t="s">
        <v>14937</v>
      </c>
      <c r="D6352" s="138" t="s">
        <v>14937</v>
      </c>
      <c r="E6352" s="137" t="s">
        <v>8366</v>
      </c>
      <c r="F6352" s="139"/>
      <c r="G6352" s="136">
        <v>13395478</v>
      </c>
      <c r="H6352" s="136">
        <v>3</v>
      </c>
      <c r="J6352" s="136" t="s">
        <v>8367</v>
      </c>
    </row>
    <row r="6353" spans="1:20" s="136" customFormat="1" ht="13.6" x14ac:dyDescent="0.2">
      <c r="A6353" s="136" t="s">
        <v>14894</v>
      </c>
      <c r="B6353" s="147">
        <v>43040</v>
      </c>
      <c r="C6353" s="138" t="s">
        <v>14938</v>
      </c>
      <c r="D6353" s="138" t="s">
        <v>14938</v>
      </c>
      <c r="E6353" s="137" t="s">
        <v>8366</v>
      </c>
      <c r="F6353" s="139"/>
      <c r="G6353" s="136">
        <v>22385143</v>
      </c>
      <c r="H6353" s="136">
        <v>3</v>
      </c>
      <c r="J6353" s="136" t="s">
        <v>8367</v>
      </c>
    </row>
    <row r="6354" spans="1:20" s="136" customFormat="1" ht="13.6" x14ac:dyDescent="0.2">
      <c r="A6354" s="136" t="s">
        <v>14894</v>
      </c>
      <c r="B6354" s="147">
        <v>43041</v>
      </c>
      <c r="C6354" s="138" t="s">
        <v>14939</v>
      </c>
      <c r="D6354" s="138" t="s">
        <v>14939</v>
      </c>
      <c r="E6354" s="137" t="s">
        <v>8366</v>
      </c>
      <c r="F6354" s="139"/>
      <c r="G6354" s="136">
        <v>42754543.999999993</v>
      </c>
      <c r="H6354" s="136">
        <v>3</v>
      </c>
      <c r="J6354" s="136" t="s">
        <v>8367</v>
      </c>
    </row>
    <row r="6355" spans="1:20" s="136" customFormat="1" ht="13.6" x14ac:dyDescent="0.2">
      <c r="A6355" s="136" t="s">
        <v>14894</v>
      </c>
      <c r="B6355" s="147">
        <v>43042</v>
      </c>
      <c r="C6355" s="138" t="s">
        <v>14940</v>
      </c>
      <c r="D6355" s="138" t="s">
        <v>14940</v>
      </c>
      <c r="E6355" s="137" t="s">
        <v>8366</v>
      </c>
      <c r="F6355" s="139"/>
      <c r="G6355" s="136">
        <v>5172200</v>
      </c>
      <c r="H6355" s="136">
        <v>2</v>
      </c>
      <c r="J6355" s="136" t="s">
        <v>8367</v>
      </c>
      <c r="R6355" s="136" t="s">
        <v>14906</v>
      </c>
      <c r="S6355" s="136" t="s">
        <v>8367</v>
      </c>
      <c r="T6355" s="136" t="s">
        <v>14907</v>
      </c>
    </row>
    <row r="6356" spans="1:20" s="136" customFormat="1" ht="13.6" x14ac:dyDescent="0.2">
      <c r="A6356" s="136" t="s">
        <v>14894</v>
      </c>
      <c r="B6356" s="147">
        <v>43043</v>
      </c>
      <c r="C6356" s="138" t="s">
        <v>14941</v>
      </c>
      <c r="D6356" s="138" t="s">
        <v>14941</v>
      </c>
      <c r="E6356" s="137" t="s">
        <v>8366</v>
      </c>
      <c r="F6356" s="139"/>
      <c r="G6356" s="136">
        <v>26329600</v>
      </c>
      <c r="H6356" s="136">
        <v>3</v>
      </c>
      <c r="J6356" s="136" t="s">
        <v>8456</v>
      </c>
      <c r="R6356" s="136" t="s">
        <v>14909</v>
      </c>
      <c r="S6356" s="136" t="s">
        <v>8367</v>
      </c>
      <c r="T6356" s="136" t="s">
        <v>14910</v>
      </c>
    </row>
    <row r="6357" spans="1:20" s="136" customFormat="1" ht="13.6" x14ac:dyDescent="0.2">
      <c r="A6357" s="136" t="s">
        <v>14894</v>
      </c>
      <c r="B6357" s="147">
        <v>43044</v>
      </c>
      <c r="C6357" s="138" t="s">
        <v>14942</v>
      </c>
      <c r="D6357" s="138" t="s">
        <v>14942</v>
      </c>
      <c r="E6357" s="137" t="s">
        <v>8366</v>
      </c>
      <c r="F6357" s="139"/>
      <c r="G6357" s="136">
        <v>108629777</v>
      </c>
      <c r="H6357" s="136">
        <v>2</v>
      </c>
      <c r="J6357" s="136" t="s">
        <v>8367</v>
      </c>
    </row>
    <row r="6358" spans="1:20" s="136" customFormat="1" ht="13.6" x14ac:dyDescent="0.2">
      <c r="A6358" s="136" t="s">
        <v>14894</v>
      </c>
      <c r="B6358" s="147">
        <v>43045</v>
      </c>
      <c r="C6358" s="138" t="s">
        <v>14943</v>
      </c>
      <c r="D6358" s="138" t="s">
        <v>14943</v>
      </c>
      <c r="E6358" s="137" t="s">
        <v>8366</v>
      </c>
      <c r="F6358" s="139"/>
      <c r="G6358" s="136">
        <v>14379547</v>
      </c>
      <c r="H6358" s="136">
        <v>3</v>
      </c>
      <c r="J6358" s="136" t="s">
        <v>8367</v>
      </c>
    </row>
    <row r="6359" spans="1:20" s="136" customFormat="1" ht="13.6" x14ac:dyDescent="0.2">
      <c r="A6359" s="136" t="s">
        <v>14894</v>
      </c>
      <c r="B6359" s="147">
        <v>43046</v>
      </c>
      <c r="C6359" s="138" t="s">
        <v>14944</v>
      </c>
      <c r="D6359" s="138" t="s">
        <v>14944</v>
      </c>
      <c r="E6359" s="137" t="s">
        <v>8366</v>
      </c>
      <c r="F6359" s="139"/>
      <c r="G6359" s="136">
        <v>29039481</v>
      </c>
      <c r="H6359" s="136">
        <v>3</v>
      </c>
      <c r="J6359" s="136" t="s">
        <v>8367</v>
      </c>
    </row>
    <row r="6360" spans="1:20" s="136" customFormat="1" ht="13.6" x14ac:dyDescent="0.2">
      <c r="A6360" s="136" t="s">
        <v>14894</v>
      </c>
      <c r="B6360" s="147">
        <v>43047</v>
      </c>
      <c r="C6360" s="138" t="s">
        <v>14945</v>
      </c>
      <c r="D6360" s="138" t="s">
        <v>14945</v>
      </c>
      <c r="E6360" s="137" t="s">
        <v>8366</v>
      </c>
      <c r="F6360" s="139"/>
      <c r="G6360" s="136">
        <v>31145300.000000004</v>
      </c>
      <c r="H6360" s="136">
        <v>2</v>
      </c>
      <c r="J6360" s="136" t="s">
        <v>8456</v>
      </c>
      <c r="R6360" s="136" t="s">
        <v>14909</v>
      </c>
      <c r="S6360" s="136" t="s">
        <v>8367</v>
      </c>
      <c r="T6360" s="136" t="s">
        <v>14910</v>
      </c>
    </row>
    <row r="6361" spans="1:20" s="136" customFormat="1" ht="13.6" x14ac:dyDescent="0.2">
      <c r="A6361" s="136" t="s">
        <v>14894</v>
      </c>
      <c r="B6361" s="147">
        <v>43048</v>
      </c>
      <c r="C6361" s="138" t="s">
        <v>14946</v>
      </c>
      <c r="D6361" s="138" t="s">
        <v>14946</v>
      </c>
      <c r="E6361" s="137" t="s">
        <v>8366</v>
      </c>
      <c r="F6361" s="139"/>
      <c r="G6361" s="136">
        <v>53472912</v>
      </c>
      <c r="H6361" s="136">
        <v>3</v>
      </c>
      <c r="J6361" s="136" t="s">
        <v>8367</v>
      </c>
    </row>
    <row r="6362" spans="1:20" s="136" customFormat="1" ht="13.6" x14ac:dyDescent="0.2">
      <c r="A6362" s="136" t="s">
        <v>14894</v>
      </c>
      <c r="B6362" s="147">
        <v>43049</v>
      </c>
      <c r="C6362" s="138" t="s">
        <v>14947</v>
      </c>
      <c r="D6362" s="138" t="s">
        <v>14947</v>
      </c>
      <c r="E6362" s="137" t="s">
        <v>8366</v>
      </c>
      <c r="F6362" s="139"/>
      <c r="G6362" s="136">
        <v>62901289</v>
      </c>
      <c r="H6362" s="136">
        <v>3</v>
      </c>
      <c r="J6362" s="136" t="s">
        <v>8367</v>
      </c>
    </row>
    <row r="6363" spans="1:20" s="136" customFormat="1" ht="13.6" x14ac:dyDescent="0.2">
      <c r="A6363" s="136" t="s">
        <v>14894</v>
      </c>
      <c r="B6363" s="147">
        <v>43050</v>
      </c>
      <c r="C6363" s="138" t="s">
        <v>14948</v>
      </c>
      <c r="D6363" s="138" t="s">
        <v>14948</v>
      </c>
      <c r="E6363" s="137" t="s">
        <v>8366</v>
      </c>
      <c r="F6363" s="139"/>
      <c r="G6363" s="136">
        <v>10409892</v>
      </c>
      <c r="H6363" s="136">
        <v>2</v>
      </c>
      <c r="J6363" s="136" t="s">
        <v>8456</v>
      </c>
    </row>
    <row r="6364" spans="1:20" s="136" customFormat="1" ht="13.6" x14ac:dyDescent="0.2">
      <c r="A6364" s="136" t="s">
        <v>14894</v>
      </c>
      <c r="B6364" s="147">
        <v>43051</v>
      </c>
      <c r="C6364" s="138" t="s">
        <v>14949</v>
      </c>
      <c r="D6364" s="138" t="s">
        <v>14949</v>
      </c>
      <c r="E6364" s="137" t="s">
        <v>8366</v>
      </c>
      <c r="F6364" s="139"/>
      <c r="G6364" s="136">
        <v>9650022</v>
      </c>
      <c r="H6364" s="136">
        <v>2</v>
      </c>
      <c r="J6364" s="136" t="s">
        <v>8456</v>
      </c>
      <c r="R6364" s="136" t="s">
        <v>9232</v>
      </c>
      <c r="S6364" s="136" t="s">
        <v>8367</v>
      </c>
      <c r="T6364" s="136" t="s">
        <v>9233</v>
      </c>
    </row>
    <row r="6365" spans="1:20" s="136" customFormat="1" ht="13.6" x14ac:dyDescent="0.2">
      <c r="A6365" s="136" t="s">
        <v>14894</v>
      </c>
      <c r="B6365" s="147">
        <v>43052</v>
      </c>
      <c r="C6365" s="138" t="s">
        <v>14950</v>
      </c>
      <c r="D6365" s="138" t="s">
        <v>14950</v>
      </c>
      <c r="E6365" s="137" t="s">
        <v>8366</v>
      </c>
      <c r="F6365" s="139"/>
      <c r="G6365" s="136">
        <v>32477438.000000004</v>
      </c>
      <c r="H6365" s="136">
        <v>3</v>
      </c>
      <c r="J6365" s="136" t="s">
        <v>8367</v>
      </c>
    </row>
    <row r="6366" spans="1:20" s="136" customFormat="1" ht="13.6" x14ac:dyDescent="0.2">
      <c r="A6366" s="136" t="s">
        <v>14894</v>
      </c>
      <c r="B6366" s="147">
        <v>43053</v>
      </c>
      <c r="C6366" s="138" t="s">
        <v>14951</v>
      </c>
      <c r="D6366" s="138" t="s">
        <v>14951</v>
      </c>
      <c r="E6366" s="137" t="s">
        <v>8366</v>
      </c>
      <c r="F6366" s="139"/>
      <c r="G6366" s="136">
        <v>13632252</v>
      </c>
      <c r="H6366" s="136">
        <v>3</v>
      </c>
      <c r="J6366" s="136" t="s">
        <v>8367</v>
      </c>
    </row>
    <row r="6367" spans="1:20" s="136" customFormat="1" ht="13.6" x14ac:dyDescent="0.2">
      <c r="A6367" s="136" t="s">
        <v>14894</v>
      </c>
      <c r="B6367" s="147">
        <v>43054</v>
      </c>
      <c r="C6367" s="138" t="s">
        <v>14952</v>
      </c>
      <c r="D6367" s="138" t="s">
        <v>14952</v>
      </c>
      <c r="E6367" s="137" t="s">
        <v>8366</v>
      </c>
      <c r="F6367" s="139"/>
      <c r="G6367" s="136">
        <v>57168384</v>
      </c>
      <c r="H6367" s="136">
        <v>3</v>
      </c>
      <c r="J6367" s="136" t="s">
        <v>8367</v>
      </c>
    </row>
    <row r="6368" spans="1:20" s="136" customFormat="1" ht="13.6" x14ac:dyDescent="0.2">
      <c r="A6368" s="136" t="s">
        <v>14894</v>
      </c>
      <c r="B6368" s="147">
        <v>43055</v>
      </c>
      <c r="C6368" s="138" t="s">
        <v>14953</v>
      </c>
      <c r="D6368" s="138" t="s">
        <v>14953</v>
      </c>
      <c r="E6368" s="137" t="s">
        <v>8366</v>
      </c>
      <c r="F6368" s="139"/>
      <c r="G6368" s="136">
        <v>32020165</v>
      </c>
      <c r="H6368" s="136">
        <v>3</v>
      </c>
      <c r="J6368" s="136" t="s">
        <v>8367</v>
      </c>
    </row>
    <row r="6369" spans="1:10" s="136" customFormat="1" ht="13.6" x14ac:dyDescent="0.2">
      <c r="A6369" s="136" t="s">
        <v>14894</v>
      </c>
      <c r="B6369" s="147">
        <v>43056</v>
      </c>
      <c r="C6369" s="138" t="s">
        <v>14954</v>
      </c>
      <c r="D6369" s="138" t="s">
        <v>14954</v>
      </c>
      <c r="E6369" s="137" t="s">
        <v>8366</v>
      </c>
      <c r="F6369" s="139"/>
      <c r="G6369" s="136">
        <v>56476292.999999993</v>
      </c>
      <c r="H6369" s="136">
        <v>3</v>
      </c>
      <c r="J6369" s="136" t="s">
        <v>8367</v>
      </c>
    </row>
    <row r="6370" spans="1:10" s="136" customFormat="1" ht="13.6" x14ac:dyDescent="0.2">
      <c r="A6370" s="136" t="s">
        <v>14894</v>
      </c>
      <c r="B6370" s="147">
        <v>43057</v>
      </c>
      <c r="C6370" s="138" t="s">
        <v>14955</v>
      </c>
      <c r="D6370" s="138" t="s">
        <v>14955</v>
      </c>
      <c r="E6370" s="137" t="s">
        <v>8366</v>
      </c>
      <c r="F6370" s="139"/>
      <c r="G6370" s="136">
        <v>16002634</v>
      </c>
      <c r="H6370" s="136">
        <v>3</v>
      </c>
      <c r="J6370" s="136" t="s">
        <v>8367</v>
      </c>
    </row>
    <row r="6371" spans="1:10" s="136" customFormat="1" ht="13.6" x14ac:dyDescent="0.2">
      <c r="A6371" s="136" t="s">
        <v>14894</v>
      </c>
      <c r="B6371" s="147">
        <v>43058</v>
      </c>
      <c r="C6371" s="138" t="s">
        <v>14956</v>
      </c>
      <c r="D6371" s="138" t="s">
        <v>14956</v>
      </c>
      <c r="E6371" s="137" t="s">
        <v>8366</v>
      </c>
      <c r="F6371" s="139"/>
      <c r="G6371" s="136">
        <v>18670779</v>
      </c>
      <c r="H6371" s="136">
        <v>3</v>
      </c>
      <c r="J6371" s="136" t="s">
        <v>8367</v>
      </c>
    </row>
    <row r="6372" spans="1:10" s="136" customFormat="1" ht="13.6" x14ac:dyDescent="0.2">
      <c r="A6372" s="136" t="s">
        <v>14894</v>
      </c>
      <c r="B6372" s="147">
        <v>43059</v>
      </c>
      <c r="C6372" s="138" t="s">
        <v>14957</v>
      </c>
      <c r="D6372" s="138" t="s">
        <v>14957</v>
      </c>
      <c r="E6372" s="137" t="s">
        <v>8366</v>
      </c>
      <c r="F6372" s="139"/>
      <c r="G6372" s="136">
        <v>22673610</v>
      </c>
      <c r="H6372" s="136">
        <v>3</v>
      </c>
      <c r="J6372" s="136" t="s">
        <v>8367</v>
      </c>
    </row>
    <row r="6373" spans="1:10" s="136" customFormat="1" ht="13.6" x14ac:dyDescent="0.2">
      <c r="A6373" s="136" t="s">
        <v>14894</v>
      </c>
      <c r="B6373" s="147">
        <v>43060</v>
      </c>
      <c r="C6373" s="138" t="s">
        <v>14958</v>
      </c>
      <c r="D6373" s="138" t="s">
        <v>14958</v>
      </c>
      <c r="E6373" s="137" t="s">
        <v>8366</v>
      </c>
      <c r="F6373" s="139"/>
      <c r="G6373" s="136">
        <v>115980380</v>
      </c>
      <c r="H6373" s="136">
        <v>3</v>
      </c>
      <c r="J6373" s="136" t="s">
        <v>8367</v>
      </c>
    </row>
    <row r="6374" spans="1:10" s="136" customFormat="1" ht="13.6" x14ac:dyDescent="0.2">
      <c r="A6374" s="136" t="s">
        <v>14894</v>
      </c>
      <c r="B6374" s="147">
        <v>43061</v>
      </c>
      <c r="C6374" s="138" t="s">
        <v>14959</v>
      </c>
      <c r="D6374" s="138" t="s">
        <v>14959</v>
      </c>
      <c r="E6374" s="137" t="s">
        <v>8366</v>
      </c>
      <c r="F6374" s="139"/>
      <c r="G6374" s="136">
        <v>16540991</v>
      </c>
      <c r="H6374" s="136">
        <v>3</v>
      </c>
      <c r="J6374" s="136" t="s">
        <v>8367</v>
      </c>
    </row>
    <row r="6375" spans="1:10" s="136" customFormat="1" ht="13.6" x14ac:dyDescent="0.2">
      <c r="A6375" s="136" t="s">
        <v>14894</v>
      </c>
      <c r="B6375" s="147">
        <v>43062</v>
      </c>
      <c r="C6375" s="138" t="s">
        <v>14960</v>
      </c>
      <c r="D6375" s="138" t="s">
        <v>14960</v>
      </c>
      <c r="E6375" s="137" t="s">
        <v>8366</v>
      </c>
      <c r="F6375" s="139"/>
      <c r="G6375" s="136">
        <v>17379800</v>
      </c>
      <c r="H6375" s="136">
        <v>3</v>
      </c>
      <c r="J6375" s="136" t="s">
        <v>8456</v>
      </c>
    </row>
    <row r="6376" spans="1:10" s="136" customFormat="1" ht="13.6" x14ac:dyDescent="0.2">
      <c r="A6376" s="136" t="s">
        <v>14894</v>
      </c>
      <c r="B6376" s="147">
        <v>43063</v>
      </c>
      <c r="C6376" s="138" t="s">
        <v>14961</v>
      </c>
      <c r="D6376" s="138" t="s">
        <v>14961</v>
      </c>
      <c r="E6376" s="137" t="s">
        <v>8366</v>
      </c>
      <c r="F6376" s="139"/>
      <c r="G6376" s="136">
        <v>27423132</v>
      </c>
      <c r="H6376" s="136">
        <v>3</v>
      </c>
      <c r="J6376" s="136" t="s">
        <v>8367</v>
      </c>
    </row>
    <row r="6377" spans="1:10" s="136" customFormat="1" ht="13.6" x14ac:dyDescent="0.2">
      <c r="A6377" s="136" t="s">
        <v>14894</v>
      </c>
      <c r="B6377" s="147">
        <v>43064</v>
      </c>
      <c r="C6377" s="138" t="s">
        <v>14962</v>
      </c>
      <c r="D6377" s="138" t="s">
        <v>14962</v>
      </c>
      <c r="E6377" s="137" t="s">
        <v>8366</v>
      </c>
      <c r="F6377" s="139"/>
      <c r="G6377" s="136">
        <v>71050585</v>
      </c>
      <c r="H6377" s="136">
        <v>3</v>
      </c>
      <c r="J6377" s="136" t="s">
        <v>8367</v>
      </c>
    </row>
    <row r="6378" spans="1:10" s="136" customFormat="1" ht="13.6" x14ac:dyDescent="0.2">
      <c r="A6378" s="136" t="s">
        <v>14894</v>
      </c>
      <c r="B6378" s="147">
        <v>43065</v>
      </c>
      <c r="C6378" s="138" t="s">
        <v>14963</v>
      </c>
      <c r="D6378" s="138" t="s">
        <v>14963</v>
      </c>
      <c r="E6378" s="137" t="s">
        <v>8366</v>
      </c>
      <c r="F6378" s="139"/>
      <c r="G6378" s="136">
        <v>52045451.999999993</v>
      </c>
      <c r="H6378" s="136">
        <v>3</v>
      </c>
      <c r="J6378" s="136" t="s">
        <v>8367</v>
      </c>
    </row>
    <row r="6379" spans="1:10" s="136" customFormat="1" ht="13.6" x14ac:dyDescent="0.2">
      <c r="A6379" s="136" t="s">
        <v>14894</v>
      </c>
      <c r="B6379" s="147">
        <v>43066</v>
      </c>
      <c r="C6379" s="138" t="s">
        <v>14964</v>
      </c>
      <c r="D6379" s="138" t="s">
        <v>14964</v>
      </c>
      <c r="E6379" s="137" t="s">
        <v>8366</v>
      </c>
      <c r="F6379" s="139"/>
      <c r="G6379" s="136">
        <v>3023059</v>
      </c>
      <c r="H6379" s="136">
        <v>3</v>
      </c>
      <c r="J6379" s="136" t="s">
        <v>8367</v>
      </c>
    </row>
    <row r="6380" spans="1:10" s="136" customFormat="1" ht="13.6" x14ac:dyDescent="0.2">
      <c r="A6380" s="136" t="s">
        <v>14894</v>
      </c>
      <c r="B6380" s="147">
        <v>43067</v>
      </c>
      <c r="C6380" s="138" t="s">
        <v>14965</v>
      </c>
      <c r="D6380" s="138" t="s">
        <v>14965</v>
      </c>
      <c r="E6380" s="137" t="s">
        <v>8366</v>
      </c>
      <c r="F6380" s="139"/>
      <c r="G6380" s="136">
        <v>15720501.999999998</v>
      </c>
      <c r="H6380" s="136">
        <v>3</v>
      </c>
      <c r="J6380" s="136" t="s">
        <v>8367</v>
      </c>
    </row>
    <row r="6381" spans="1:10" s="136" customFormat="1" ht="13.6" x14ac:dyDescent="0.2">
      <c r="A6381" s="136" t="s">
        <v>14894</v>
      </c>
      <c r="B6381" s="147">
        <v>43068</v>
      </c>
      <c r="C6381" s="138" t="s">
        <v>14966</v>
      </c>
      <c r="D6381" s="138" t="s">
        <v>14966</v>
      </c>
      <c r="E6381" s="137" t="s">
        <v>8366</v>
      </c>
      <c r="F6381" s="139"/>
      <c r="G6381" s="136">
        <v>33939620</v>
      </c>
      <c r="H6381" s="136">
        <v>3</v>
      </c>
      <c r="J6381" s="136" t="s">
        <v>8367</v>
      </c>
    </row>
    <row r="6382" spans="1:10" s="136" customFormat="1" ht="13.6" x14ac:dyDescent="0.2">
      <c r="A6382" s="136" t="s">
        <v>14894</v>
      </c>
      <c r="B6382" s="147">
        <v>43069</v>
      </c>
      <c r="C6382" s="138" t="s">
        <v>14967</v>
      </c>
      <c r="D6382" s="138" t="s">
        <v>14967</v>
      </c>
      <c r="E6382" s="137" t="s">
        <v>8366</v>
      </c>
      <c r="F6382" s="139"/>
      <c r="G6382" s="136">
        <v>13377990</v>
      </c>
      <c r="H6382" s="136">
        <v>3</v>
      </c>
      <c r="J6382" s="136" t="s">
        <v>8367</v>
      </c>
    </row>
    <row r="6383" spans="1:10" s="136" customFormat="1" ht="13.6" x14ac:dyDescent="0.2">
      <c r="A6383" s="136" t="s">
        <v>14894</v>
      </c>
      <c r="B6383" s="147">
        <v>43070</v>
      </c>
      <c r="C6383" s="138" t="s">
        <v>14968</v>
      </c>
      <c r="D6383" s="138" t="s">
        <v>14968</v>
      </c>
      <c r="E6383" s="137" t="s">
        <v>8366</v>
      </c>
      <c r="F6383" s="139"/>
      <c r="G6383" s="136">
        <v>11764854</v>
      </c>
      <c r="H6383" s="136">
        <v>3</v>
      </c>
      <c r="J6383" s="136" t="s">
        <v>8367</v>
      </c>
    </row>
    <row r="6384" spans="1:10" s="136" customFormat="1" ht="13.6" x14ac:dyDescent="0.2">
      <c r="A6384" s="136" t="s">
        <v>14894</v>
      </c>
      <c r="B6384" s="147">
        <v>43071</v>
      </c>
      <c r="C6384" s="138" t="s">
        <v>14969</v>
      </c>
      <c r="D6384" s="138" t="s">
        <v>14969</v>
      </c>
      <c r="E6384" s="137" t="s">
        <v>8366</v>
      </c>
      <c r="F6384" s="139"/>
      <c r="G6384" s="136">
        <v>118859151</v>
      </c>
      <c r="H6384" s="136">
        <v>3</v>
      </c>
      <c r="J6384" s="136" t="s">
        <v>8367</v>
      </c>
    </row>
    <row r="6385" spans="1:20" s="136" customFormat="1" ht="13.6" x14ac:dyDescent="0.2">
      <c r="A6385" s="136" t="s">
        <v>14894</v>
      </c>
      <c r="B6385" s="147">
        <v>43072</v>
      </c>
      <c r="C6385" s="138" t="s">
        <v>14970</v>
      </c>
      <c r="D6385" s="138" t="s">
        <v>14970</v>
      </c>
      <c r="E6385" s="137" t="s">
        <v>8366</v>
      </c>
      <c r="F6385" s="139"/>
      <c r="G6385" s="136">
        <v>6789154.9999999991</v>
      </c>
      <c r="H6385" s="136">
        <v>3</v>
      </c>
      <c r="J6385" s="136" t="s">
        <v>8367</v>
      </c>
    </row>
    <row r="6386" spans="1:20" s="136" customFormat="1" ht="13.6" x14ac:dyDescent="0.2">
      <c r="A6386" s="136" t="s">
        <v>14894</v>
      </c>
      <c r="B6386" s="147">
        <v>43073</v>
      </c>
      <c r="C6386" s="138" t="s">
        <v>14971</v>
      </c>
      <c r="D6386" s="138" t="s">
        <v>14971</v>
      </c>
      <c r="E6386" s="137" t="s">
        <v>8366</v>
      </c>
      <c r="F6386" s="139"/>
      <c r="G6386" s="136">
        <v>23145100.000000004</v>
      </c>
      <c r="H6386" s="136">
        <v>3</v>
      </c>
      <c r="J6386" s="136" t="s">
        <v>8367</v>
      </c>
    </row>
    <row r="6387" spans="1:20" s="136" customFormat="1" ht="13.6" x14ac:dyDescent="0.2">
      <c r="A6387" s="136" t="s">
        <v>14894</v>
      </c>
      <c r="B6387" s="147">
        <v>43074</v>
      </c>
      <c r="C6387" s="138" t="s">
        <v>14972</v>
      </c>
      <c r="D6387" s="138" t="s">
        <v>14972</v>
      </c>
      <c r="E6387" s="137" t="s">
        <v>8366</v>
      </c>
      <c r="F6387" s="139"/>
      <c r="G6387" s="136">
        <v>5892281</v>
      </c>
      <c r="H6387" s="136">
        <v>3</v>
      </c>
      <c r="J6387" s="136" t="s">
        <v>8367</v>
      </c>
    </row>
    <row r="6388" spans="1:20" s="136" customFormat="1" ht="13.6" x14ac:dyDescent="0.2">
      <c r="A6388" s="136" t="s">
        <v>14894</v>
      </c>
      <c r="B6388" s="147">
        <v>43075</v>
      </c>
      <c r="C6388" s="138" t="s">
        <v>14973</v>
      </c>
      <c r="D6388" s="138" t="s">
        <v>14973</v>
      </c>
      <c r="E6388" s="137" t="s">
        <v>8366</v>
      </c>
      <c r="F6388" s="139"/>
      <c r="G6388" s="136">
        <v>34624849</v>
      </c>
      <c r="H6388" s="136">
        <v>3</v>
      </c>
      <c r="J6388" s="136" t="s">
        <v>8367</v>
      </c>
    </row>
    <row r="6389" spans="1:20" s="136" customFormat="1" ht="13.6" x14ac:dyDescent="0.2">
      <c r="A6389" s="136" t="s">
        <v>14894</v>
      </c>
      <c r="B6389" s="147">
        <v>43076</v>
      </c>
      <c r="C6389" s="138" t="s">
        <v>14974</v>
      </c>
      <c r="D6389" s="138" t="s">
        <v>14974</v>
      </c>
      <c r="E6389" s="137" t="s">
        <v>8366</v>
      </c>
      <c r="F6389" s="139"/>
      <c r="G6389" s="136">
        <v>16171370</v>
      </c>
      <c r="H6389" s="136">
        <v>3</v>
      </c>
      <c r="J6389" s="136" t="s">
        <v>8367</v>
      </c>
    </row>
    <row r="6390" spans="1:20" s="136" customFormat="1" ht="13.6" x14ac:dyDescent="0.2">
      <c r="A6390" s="136" t="s">
        <v>14894</v>
      </c>
      <c r="B6390" s="147">
        <v>43077</v>
      </c>
      <c r="C6390" s="138" t="s">
        <v>14975</v>
      </c>
      <c r="D6390" s="138" t="s">
        <v>14975</v>
      </c>
      <c r="E6390" s="137" t="s">
        <v>8366</v>
      </c>
      <c r="F6390" s="139"/>
      <c r="G6390" s="136">
        <v>79296031</v>
      </c>
      <c r="H6390" s="136">
        <v>3</v>
      </c>
      <c r="J6390" s="136" t="s">
        <v>8367</v>
      </c>
    </row>
    <row r="6391" spans="1:20" s="136" customFormat="1" ht="13.6" x14ac:dyDescent="0.2">
      <c r="A6391" s="136" t="s">
        <v>14894</v>
      </c>
      <c r="B6391" s="147">
        <v>43078</v>
      </c>
      <c r="C6391" s="138" t="s">
        <v>14976</v>
      </c>
      <c r="D6391" s="138" t="s">
        <v>14976</v>
      </c>
      <c r="E6391" s="137" t="s">
        <v>8366</v>
      </c>
      <c r="F6391" s="139"/>
      <c r="G6391" s="136">
        <v>14572172</v>
      </c>
      <c r="H6391" s="136">
        <v>3</v>
      </c>
      <c r="J6391" s="136" t="s">
        <v>8367</v>
      </c>
    </row>
    <row r="6392" spans="1:20" s="136" customFormat="1" ht="13.6" x14ac:dyDescent="0.2">
      <c r="A6392" s="136" t="s">
        <v>14894</v>
      </c>
      <c r="B6392" s="147">
        <v>43079</v>
      </c>
      <c r="C6392" s="138" t="s">
        <v>14977</v>
      </c>
      <c r="D6392" s="138" t="s">
        <v>14977</v>
      </c>
      <c r="E6392" s="137" t="s">
        <v>8366</v>
      </c>
      <c r="F6392" s="139"/>
      <c r="G6392" s="136">
        <v>6492161</v>
      </c>
      <c r="H6392" s="136">
        <v>3</v>
      </c>
      <c r="J6392" s="136" t="s">
        <v>8367</v>
      </c>
    </row>
    <row r="6393" spans="1:20" s="136" customFormat="1" ht="13.6" x14ac:dyDescent="0.2">
      <c r="A6393" s="136" t="s">
        <v>14894</v>
      </c>
      <c r="B6393" s="147">
        <v>43080</v>
      </c>
      <c r="C6393" s="138" t="s">
        <v>14978</v>
      </c>
      <c r="D6393" s="138" t="s">
        <v>14978</v>
      </c>
      <c r="E6393" s="137" t="s">
        <v>8366</v>
      </c>
      <c r="F6393" s="139"/>
      <c r="G6393" s="136">
        <v>3639270</v>
      </c>
      <c r="H6393" s="136">
        <v>3</v>
      </c>
      <c r="J6393" s="136" t="s">
        <v>8367</v>
      </c>
    </row>
    <row r="6394" spans="1:20" s="136" customFormat="1" ht="13.6" x14ac:dyDescent="0.2">
      <c r="A6394" s="136" t="s">
        <v>14894</v>
      </c>
      <c r="B6394" s="147">
        <v>43081</v>
      </c>
      <c r="C6394" s="138" t="s">
        <v>14979</v>
      </c>
      <c r="D6394" s="138" t="s">
        <v>14979</v>
      </c>
      <c r="E6394" s="137" t="s">
        <v>8366</v>
      </c>
      <c r="F6394" s="139"/>
      <c r="G6394" s="136">
        <v>3568782</v>
      </c>
      <c r="H6394" s="136">
        <v>3</v>
      </c>
      <c r="J6394" s="136" t="s">
        <v>8367</v>
      </c>
    </row>
    <row r="6395" spans="1:20" s="136" customFormat="1" ht="13.6" x14ac:dyDescent="0.2">
      <c r="A6395" s="136" t="s">
        <v>14894</v>
      </c>
      <c r="B6395" s="147">
        <v>43082</v>
      </c>
      <c r="C6395" s="138" t="s">
        <v>14980</v>
      </c>
      <c r="D6395" s="138" t="s">
        <v>14980</v>
      </c>
      <c r="E6395" s="137" t="s">
        <v>8366</v>
      </c>
      <c r="F6395" s="139"/>
      <c r="G6395" s="136">
        <v>15788592.000000002</v>
      </c>
      <c r="H6395" s="136">
        <v>3</v>
      </c>
      <c r="J6395" s="136" t="s">
        <v>8367</v>
      </c>
    </row>
    <row r="6396" spans="1:20" s="136" customFormat="1" ht="13.6" x14ac:dyDescent="0.2">
      <c r="A6396" s="136" t="s">
        <v>14894</v>
      </c>
      <c r="B6396" s="147">
        <v>43083</v>
      </c>
      <c r="C6396" s="138" t="s">
        <v>14981</v>
      </c>
      <c r="D6396" s="138" t="s">
        <v>14981</v>
      </c>
      <c r="E6396" s="137" t="s">
        <v>8366</v>
      </c>
      <c r="F6396" s="139"/>
      <c r="G6396" s="136">
        <v>3961374</v>
      </c>
      <c r="H6396" s="136">
        <v>3</v>
      </c>
      <c r="J6396" s="136" t="s">
        <v>8367</v>
      </c>
    </row>
    <row r="6397" spans="1:20" s="136" customFormat="1" ht="13.6" x14ac:dyDescent="0.2">
      <c r="A6397" s="136" t="s">
        <v>14894</v>
      </c>
      <c r="B6397" s="147">
        <v>43084</v>
      </c>
      <c r="C6397" s="138" t="s">
        <v>14982</v>
      </c>
      <c r="D6397" s="138" t="s">
        <v>14982</v>
      </c>
      <c r="E6397" s="137" t="s">
        <v>8366</v>
      </c>
      <c r="F6397" s="139"/>
      <c r="G6397" s="136">
        <v>32408914</v>
      </c>
      <c r="H6397" s="136">
        <v>3</v>
      </c>
      <c r="J6397" s="136" t="s">
        <v>8367</v>
      </c>
    </row>
    <row r="6398" spans="1:20" s="136" customFormat="1" ht="13.6" x14ac:dyDescent="0.2">
      <c r="A6398" s="136" t="s">
        <v>14894</v>
      </c>
      <c r="B6398" s="147">
        <v>43085</v>
      </c>
      <c r="C6398" s="138" t="s">
        <v>12762</v>
      </c>
      <c r="D6398" s="138" t="s">
        <v>12762</v>
      </c>
      <c r="E6398" s="137" t="s">
        <v>8366</v>
      </c>
      <c r="F6398" s="139"/>
      <c r="G6398" s="136">
        <v>22972892</v>
      </c>
      <c r="H6398" s="136">
        <v>3</v>
      </c>
      <c r="J6398" s="136" t="s">
        <v>8367</v>
      </c>
    </row>
    <row r="6399" spans="1:20" s="136" customFormat="1" ht="13.6" x14ac:dyDescent="0.2">
      <c r="A6399" s="136" t="s">
        <v>14894</v>
      </c>
      <c r="B6399" s="147">
        <v>43086</v>
      </c>
      <c r="C6399" s="138" t="s">
        <v>14983</v>
      </c>
      <c r="D6399" s="138" t="s">
        <v>14983</v>
      </c>
      <c r="E6399" s="137" t="s">
        <v>8366</v>
      </c>
      <c r="F6399" s="139"/>
      <c r="G6399" s="136">
        <v>91425007</v>
      </c>
      <c r="H6399" s="136">
        <v>2</v>
      </c>
      <c r="J6399" s="136" t="s">
        <v>8367</v>
      </c>
    </row>
    <row r="6400" spans="1:20" s="136" customFormat="1" ht="13.6" x14ac:dyDescent="0.2">
      <c r="A6400" s="136" t="s">
        <v>14894</v>
      </c>
      <c r="B6400" s="147">
        <v>43088</v>
      </c>
      <c r="C6400" s="138" t="s">
        <v>14984</v>
      </c>
      <c r="D6400" s="138" t="s">
        <v>14984</v>
      </c>
      <c r="E6400" s="137" t="s">
        <v>8366</v>
      </c>
      <c r="F6400" s="139"/>
      <c r="G6400" s="136">
        <v>10576618</v>
      </c>
      <c r="H6400" s="136">
        <v>3</v>
      </c>
      <c r="J6400" s="136" t="s">
        <v>8456</v>
      </c>
      <c r="R6400" s="136" t="s">
        <v>14906</v>
      </c>
      <c r="S6400" s="136" t="s">
        <v>8367</v>
      </c>
      <c r="T6400" s="136" t="s">
        <v>14907</v>
      </c>
    </row>
    <row r="6401" spans="1:20" s="136" customFormat="1" ht="13.6" x14ac:dyDescent="0.2">
      <c r="A6401" s="136" t="s">
        <v>14894</v>
      </c>
      <c r="B6401" s="147">
        <v>43089</v>
      </c>
      <c r="C6401" s="138" t="s">
        <v>14985</v>
      </c>
      <c r="D6401" s="138" t="s">
        <v>14985</v>
      </c>
      <c r="E6401" s="137" t="s">
        <v>8366</v>
      </c>
      <c r="F6401" s="139"/>
      <c r="G6401" s="136">
        <v>19355117</v>
      </c>
      <c r="H6401" s="136">
        <v>3</v>
      </c>
      <c r="J6401" s="136" t="s">
        <v>8367</v>
      </c>
    </row>
    <row r="6402" spans="1:20" s="136" customFormat="1" ht="13.6" x14ac:dyDescent="0.2">
      <c r="A6402" s="136" t="s">
        <v>14894</v>
      </c>
      <c r="B6402" s="147">
        <v>43090</v>
      </c>
      <c r="C6402" s="138" t="s">
        <v>14986</v>
      </c>
      <c r="D6402" s="138" t="s">
        <v>14986</v>
      </c>
      <c r="E6402" s="137" t="s">
        <v>8366</v>
      </c>
      <c r="F6402" s="139"/>
      <c r="G6402" s="136">
        <v>71780800</v>
      </c>
      <c r="H6402" s="136">
        <v>3</v>
      </c>
      <c r="J6402" s="136" t="s">
        <v>8367</v>
      </c>
    </row>
    <row r="6403" spans="1:20" s="136" customFormat="1" ht="13.6" x14ac:dyDescent="0.2">
      <c r="A6403" s="136" t="s">
        <v>14894</v>
      </c>
      <c r="B6403" s="147">
        <v>43091</v>
      </c>
      <c r="C6403" s="138" t="s">
        <v>14987</v>
      </c>
      <c r="D6403" s="138" t="s">
        <v>14987</v>
      </c>
      <c r="E6403" s="137" t="s">
        <v>8366</v>
      </c>
      <c r="F6403" s="139"/>
      <c r="G6403" s="136">
        <v>34503296</v>
      </c>
      <c r="H6403" s="136">
        <v>3</v>
      </c>
      <c r="J6403" s="136" t="s">
        <v>8367</v>
      </c>
    </row>
    <row r="6404" spans="1:20" s="136" customFormat="1" ht="13.6" x14ac:dyDescent="0.2">
      <c r="A6404" s="136" t="s">
        <v>14894</v>
      </c>
      <c r="B6404" s="147">
        <v>43092</v>
      </c>
      <c r="C6404" s="138" t="s">
        <v>14988</v>
      </c>
      <c r="D6404" s="138" t="s">
        <v>14988</v>
      </c>
      <c r="E6404" s="137" t="s">
        <v>8366</v>
      </c>
      <c r="F6404" s="139"/>
      <c r="G6404" s="136">
        <v>63583187</v>
      </c>
      <c r="H6404" s="136">
        <v>2</v>
      </c>
      <c r="J6404" s="136" t="s">
        <v>8456</v>
      </c>
    </row>
    <row r="6405" spans="1:20" s="136" customFormat="1" ht="13.6" x14ac:dyDescent="0.2">
      <c r="A6405" s="136" t="s">
        <v>14894</v>
      </c>
      <c r="B6405" s="147">
        <v>43093</v>
      </c>
      <c r="C6405" s="138" t="s">
        <v>14989</v>
      </c>
      <c r="D6405" s="138" t="s">
        <v>14989</v>
      </c>
      <c r="E6405" s="137" t="s">
        <v>8366</v>
      </c>
      <c r="F6405" s="139"/>
      <c r="G6405" s="136">
        <v>44886066</v>
      </c>
      <c r="H6405" s="136">
        <v>2</v>
      </c>
      <c r="J6405" s="136" t="s">
        <v>8367</v>
      </c>
    </row>
    <row r="6406" spans="1:20" s="136" customFormat="1" ht="13.6" x14ac:dyDescent="0.2">
      <c r="A6406" s="136" t="s">
        <v>14894</v>
      </c>
      <c r="B6406" s="147">
        <v>43094</v>
      </c>
      <c r="C6406" s="138" t="s">
        <v>14990</v>
      </c>
      <c r="D6406" s="138" t="s">
        <v>14990</v>
      </c>
      <c r="E6406" s="137" t="s">
        <v>8366</v>
      </c>
      <c r="F6406" s="139"/>
      <c r="G6406" s="136">
        <v>15786859</v>
      </c>
      <c r="H6406" s="136">
        <v>2</v>
      </c>
      <c r="J6406" s="136" t="s">
        <v>8367</v>
      </c>
    </row>
    <row r="6407" spans="1:20" s="136" customFormat="1" ht="13.6" x14ac:dyDescent="0.2">
      <c r="A6407" s="136" t="s">
        <v>14894</v>
      </c>
      <c r="B6407" s="147">
        <v>43095</v>
      </c>
      <c r="C6407" s="138" t="s">
        <v>14991</v>
      </c>
      <c r="D6407" s="138" t="s">
        <v>14991</v>
      </c>
      <c r="E6407" s="137" t="s">
        <v>8366</v>
      </c>
      <c r="F6407" s="139"/>
      <c r="G6407" s="136">
        <v>5886803</v>
      </c>
      <c r="H6407" s="136">
        <v>2</v>
      </c>
      <c r="J6407" s="136" t="s">
        <v>8367</v>
      </c>
      <c r="R6407" s="136" t="s">
        <v>14909</v>
      </c>
      <c r="S6407" s="136" t="s">
        <v>8367</v>
      </c>
      <c r="T6407" s="136" t="s">
        <v>14910</v>
      </c>
    </row>
    <row r="6408" spans="1:20" s="136" customFormat="1" ht="13.6" x14ac:dyDescent="0.2">
      <c r="A6408" s="136" t="s">
        <v>14894</v>
      </c>
      <c r="B6408" s="147">
        <v>43096</v>
      </c>
      <c r="C6408" s="138" t="s">
        <v>14992</v>
      </c>
      <c r="D6408" s="138" t="s">
        <v>14992</v>
      </c>
      <c r="E6408" s="137" t="s">
        <v>8366</v>
      </c>
      <c r="F6408" s="139"/>
      <c r="G6408" s="136">
        <v>53169878</v>
      </c>
      <c r="H6408" s="136">
        <v>3</v>
      </c>
      <c r="J6408" s="136" t="s">
        <v>8367</v>
      </c>
    </row>
    <row r="6409" spans="1:20" s="136" customFormat="1" ht="13.6" x14ac:dyDescent="0.2">
      <c r="A6409" s="136" t="s">
        <v>14894</v>
      </c>
      <c r="B6409" s="147">
        <v>43097</v>
      </c>
      <c r="C6409" s="138" t="s">
        <v>14993</v>
      </c>
      <c r="D6409" s="138" t="s">
        <v>14993</v>
      </c>
      <c r="E6409" s="137" t="s">
        <v>8366</v>
      </c>
      <c r="F6409" s="139"/>
      <c r="G6409" s="136">
        <v>4256804</v>
      </c>
      <c r="H6409" s="136">
        <v>3</v>
      </c>
      <c r="J6409" s="136" t="s">
        <v>8456</v>
      </c>
    </row>
    <row r="6410" spans="1:20" s="136" customFormat="1" ht="13.6" x14ac:dyDescent="0.2">
      <c r="A6410" s="136" t="s">
        <v>14894</v>
      </c>
      <c r="B6410" s="147">
        <v>43098</v>
      </c>
      <c r="C6410" s="138" t="s">
        <v>14994</v>
      </c>
      <c r="D6410" s="138" t="s">
        <v>14994</v>
      </c>
      <c r="E6410" s="137" t="s">
        <v>8366</v>
      </c>
      <c r="F6410" s="139"/>
      <c r="G6410" s="136">
        <v>10727607</v>
      </c>
      <c r="H6410" s="136">
        <v>3</v>
      </c>
      <c r="J6410" s="136" t="s">
        <v>8367</v>
      </c>
    </row>
    <row r="6411" spans="1:20" s="136" customFormat="1" ht="13.6" x14ac:dyDescent="0.2">
      <c r="A6411" s="136" t="s">
        <v>14894</v>
      </c>
      <c r="B6411" s="147">
        <v>43099</v>
      </c>
      <c r="C6411" s="138" t="s">
        <v>14995</v>
      </c>
      <c r="D6411" s="138" t="s">
        <v>14995</v>
      </c>
      <c r="E6411" s="137" t="s">
        <v>8366</v>
      </c>
      <c r="F6411" s="139"/>
      <c r="G6411" s="136">
        <v>38224201</v>
      </c>
      <c r="H6411" s="136">
        <v>3</v>
      </c>
      <c r="J6411" s="136" t="s">
        <v>8367</v>
      </c>
    </row>
    <row r="6412" spans="1:20" s="136" customFormat="1" ht="13.6" x14ac:dyDescent="0.2">
      <c r="A6412" s="136" t="s">
        <v>14894</v>
      </c>
      <c r="B6412" s="147">
        <v>43100</v>
      </c>
      <c r="C6412" s="138" t="s">
        <v>14996</v>
      </c>
      <c r="D6412" s="138" t="s">
        <v>14996</v>
      </c>
      <c r="E6412" s="137" t="s">
        <v>8366</v>
      </c>
      <c r="F6412" s="139"/>
      <c r="G6412" s="136">
        <v>5016000</v>
      </c>
      <c r="H6412" s="136">
        <v>2</v>
      </c>
      <c r="J6412" s="136" t="s">
        <v>8456</v>
      </c>
      <c r="R6412" s="136" t="s">
        <v>14909</v>
      </c>
      <c r="S6412" s="136" t="s">
        <v>8367</v>
      </c>
      <c r="T6412" s="136" t="s">
        <v>14910</v>
      </c>
    </row>
    <row r="6413" spans="1:20" s="136" customFormat="1" ht="13.6" x14ac:dyDescent="0.2">
      <c r="A6413" s="136" t="s">
        <v>14894</v>
      </c>
      <c r="B6413" s="147">
        <v>43101</v>
      </c>
      <c r="C6413" s="138" t="s">
        <v>14997</v>
      </c>
      <c r="D6413" s="138" t="s">
        <v>14997</v>
      </c>
      <c r="E6413" s="137" t="s">
        <v>8366</v>
      </c>
      <c r="F6413" s="139"/>
      <c r="G6413" s="136">
        <v>27354165</v>
      </c>
      <c r="H6413" s="136">
        <v>3</v>
      </c>
      <c r="J6413" s="136" t="s">
        <v>8367</v>
      </c>
    </row>
    <row r="6414" spans="1:20" s="136" customFormat="1" ht="13.6" x14ac:dyDescent="0.2">
      <c r="A6414" s="136" t="s">
        <v>14894</v>
      </c>
      <c r="B6414" s="147">
        <v>43102</v>
      </c>
      <c r="C6414" s="138" t="s">
        <v>14998</v>
      </c>
      <c r="D6414" s="138" t="s">
        <v>14998</v>
      </c>
      <c r="E6414" s="137" t="s">
        <v>8366</v>
      </c>
      <c r="F6414" s="139"/>
      <c r="G6414" s="136">
        <v>43719475</v>
      </c>
      <c r="H6414" s="136">
        <v>3</v>
      </c>
      <c r="J6414" s="136" t="s">
        <v>8367</v>
      </c>
    </row>
    <row r="6415" spans="1:20" s="136" customFormat="1" ht="13.6" x14ac:dyDescent="0.2">
      <c r="A6415" s="136" t="s">
        <v>14894</v>
      </c>
      <c r="B6415" s="147">
        <v>43103</v>
      </c>
      <c r="C6415" s="138" t="s">
        <v>14999</v>
      </c>
      <c r="D6415" s="138" t="s">
        <v>14999</v>
      </c>
      <c r="E6415" s="137" t="s">
        <v>8366</v>
      </c>
      <c r="F6415" s="139"/>
      <c r="G6415" s="136">
        <v>9682366</v>
      </c>
      <c r="H6415" s="136">
        <v>3</v>
      </c>
      <c r="J6415" s="136" t="s">
        <v>8456</v>
      </c>
      <c r="R6415" s="136" t="s">
        <v>14909</v>
      </c>
      <c r="S6415" s="136" t="s">
        <v>8367</v>
      </c>
      <c r="T6415" s="136" t="s">
        <v>14910</v>
      </c>
    </row>
    <row r="6416" spans="1:20" s="136" customFormat="1" ht="13.6" x14ac:dyDescent="0.2">
      <c r="A6416" s="136" t="s">
        <v>14894</v>
      </c>
      <c r="B6416" s="147">
        <v>43104</v>
      </c>
      <c r="C6416" s="138" t="s">
        <v>15000</v>
      </c>
      <c r="D6416" s="138" t="s">
        <v>15000</v>
      </c>
      <c r="E6416" s="137" t="s">
        <v>8366</v>
      </c>
      <c r="F6416" s="139"/>
      <c r="G6416" s="136">
        <v>100622093</v>
      </c>
      <c r="H6416" s="136">
        <v>3</v>
      </c>
      <c r="J6416" s="136" t="s">
        <v>8456</v>
      </c>
    </row>
    <row r="6417" spans="1:20" s="136" customFormat="1" ht="13.6" x14ac:dyDescent="0.2">
      <c r="A6417" s="136" t="s">
        <v>14894</v>
      </c>
      <c r="B6417" s="147">
        <v>43105</v>
      </c>
      <c r="C6417" s="138" t="s">
        <v>15001</v>
      </c>
      <c r="D6417" s="138" t="s">
        <v>15001</v>
      </c>
      <c r="E6417" s="137" t="s">
        <v>8366</v>
      </c>
      <c r="F6417" s="139"/>
      <c r="G6417" s="136">
        <v>22507788</v>
      </c>
      <c r="H6417" s="136">
        <v>3</v>
      </c>
      <c r="J6417" s="136" t="s">
        <v>8367</v>
      </c>
    </row>
    <row r="6418" spans="1:20" s="136" customFormat="1" ht="13.6" x14ac:dyDescent="0.2">
      <c r="A6418" s="136" t="s">
        <v>14894</v>
      </c>
      <c r="B6418" s="147">
        <v>43106</v>
      </c>
      <c r="C6418" s="138" t="s">
        <v>15002</v>
      </c>
      <c r="D6418" s="138" t="s">
        <v>15002</v>
      </c>
      <c r="E6418" s="137" t="s">
        <v>8366</v>
      </c>
      <c r="F6418" s="139"/>
      <c r="G6418" s="136">
        <v>57485581</v>
      </c>
      <c r="H6418" s="136">
        <v>3</v>
      </c>
      <c r="J6418" s="136" t="s">
        <v>8367</v>
      </c>
    </row>
    <row r="6419" spans="1:20" s="136" customFormat="1" ht="13.6" x14ac:dyDescent="0.2">
      <c r="A6419" s="136" t="s">
        <v>14894</v>
      </c>
      <c r="B6419" s="147">
        <v>43107</v>
      </c>
      <c r="C6419" s="138" t="s">
        <v>15003</v>
      </c>
      <c r="D6419" s="138" t="s">
        <v>15003</v>
      </c>
      <c r="E6419" s="137" t="s">
        <v>8366</v>
      </c>
      <c r="F6419" s="139"/>
      <c r="G6419" s="136">
        <v>8085318</v>
      </c>
      <c r="H6419" s="136">
        <v>3</v>
      </c>
      <c r="J6419" s="136" t="s">
        <v>8367</v>
      </c>
    </row>
    <row r="6420" spans="1:20" s="136" customFormat="1" ht="13.6" x14ac:dyDescent="0.2">
      <c r="A6420" s="136" t="s">
        <v>14894</v>
      </c>
      <c r="B6420" s="147">
        <v>43108</v>
      </c>
      <c r="C6420" s="138" t="s">
        <v>15004</v>
      </c>
      <c r="D6420" s="138" t="s">
        <v>15004</v>
      </c>
      <c r="E6420" s="137" t="s">
        <v>8366</v>
      </c>
      <c r="F6420" s="139"/>
      <c r="G6420" s="136">
        <v>35082345</v>
      </c>
      <c r="H6420" s="136">
        <v>3</v>
      </c>
      <c r="J6420" s="136" t="s">
        <v>8367</v>
      </c>
    </row>
    <row r="6421" spans="1:20" s="136" customFormat="1" ht="13.6" x14ac:dyDescent="0.2">
      <c r="A6421" s="136" t="s">
        <v>14894</v>
      </c>
      <c r="B6421" s="147">
        <v>43109</v>
      </c>
      <c r="C6421" s="138" t="s">
        <v>15005</v>
      </c>
      <c r="D6421" s="138" t="s">
        <v>15005</v>
      </c>
      <c r="E6421" s="137" t="s">
        <v>8366</v>
      </c>
      <c r="F6421" s="139"/>
      <c r="G6421" s="136">
        <v>6132011</v>
      </c>
      <c r="H6421" s="136">
        <v>2</v>
      </c>
      <c r="J6421" s="136" t="s">
        <v>8456</v>
      </c>
      <c r="R6421" s="136" t="s">
        <v>14909</v>
      </c>
      <c r="S6421" s="136" t="s">
        <v>8367</v>
      </c>
      <c r="T6421" s="136" t="s">
        <v>14910</v>
      </c>
    </row>
    <row r="6422" spans="1:20" s="136" customFormat="1" ht="13.6" x14ac:dyDescent="0.2">
      <c r="A6422" s="136" t="s">
        <v>14894</v>
      </c>
      <c r="B6422" s="147">
        <v>43110</v>
      </c>
      <c r="C6422" s="138" t="s">
        <v>15006</v>
      </c>
      <c r="D6422" s="138" t="s">
        <v>15006</v>
      </c>
      <c r="E6422" s="137" t="s">
        <v>8366</v>
      </c>
      <c r="F6422" s="139"/>
      <c r="G6422" s="136">
        <v>43192184</v>
      </c>
      <c r="H6422" s="136">
        <v>3</v>
      </c>
      <c r="J6422" s="136" t="s">
        <v>8367</v>
      </c>
    </row>
    <row r="6423" spans="1:20" s="136" customFormat="1" ht="13.6" x14ac:dyDescent="0.2">
      <c r="A6423" s="136" t="s">
        <v>14894</v>
      </c>
      <c r="B6423" s="147">
        <v>43111</v>
      </c>
      <c r="C6423" s="138" t="s">
        <v>15007</v>
      </c>
      <c r="D6423" s="138" t="s">
        <v>15007</v>
      </c>
      <c r="E6423" s="137" t="s">
        <v>8366</v>
      </c>
      <c r="F6423" s="139"/>
      <c r="G6423" s="136">
        <v>12289677</v>
      </c>
      <c r="H6423" s="136">
        <v>2</v>
      </c>
      <c r="J6423" s="136" t="s">
        <v>8456</v>
      </c>
    </row>
    <row r="6424" spans="1:20" s="136" customFormat="1" ht="13.6" x14ac:dyDescent="0.2">
      <c r="A6424" s="136" t="s">
        <v>14894</v>
      </c>
      <c r="B6424" s="147">
        <v>43112</v>
      </c>
      <c r="C6424" s="138" t="s">
        <v>15008</v>
      </c>
      <c r="D6424" s="138" t="s">
        <v>15008</v>
      </c>
      <c r="E6424" s="137" t="s">
        <v>8366</v>
      </c>
      <c r="F6424" s="139"/>
      <c r="G6424" s="136">
        <v>13764954</v>
      </c>
      <c r="H6424" s="136">
        <v>3</v>
      </c>
      <c r="J6424" s="136" t="s">
        <v>8367</v>
      </c>
    </row>
    <row r="6425" spans="1:20" s="136" customFormat="1" ht="13.6" x14ac:dyDescent="0.2">
      <c r="A6425" s="136" t="s">
        <v>14894</v>
      </c>
      <c r="B6425" s="147">
        <v>43113</v>
      </c>
      <c r="C6425" s="138" t="s">
        <v>15009</v>
      </c>
      <c r="D6425" s="138" t="s">
        <v>15009</v>
      </c>
      <c r="E6425" s="137" t="s">
        <v>8366</v>
      </c>
      <c r="F6425" s="139"/>
      <c r="G6425" s="136">
        <v>21552648</v>
      </c>
      <c r="H6425" s="136">
        <v>3</v>
      </c>
      <c r="J6425" s="136" t="s">
        <v>8367</v>
      </c>
    </row>
    <row r="6426" spans="1:20" s="136" customFormat="1" ht="13.6" x14ac:dyDescent="0.2">
      <c r="A6426" s="136" t="s">
        <v>14894</v>
      </c>
      <c r="B6426" s="147">
        <v>43114</v>
      </c>
      <c r="C6426" s="138" t="s">
        <v>15010</v>
      </c>
      <c r="D6426" s="138" t="s">
        <v>15010</v>
      </c>
      <c r="E6426" s="137" t="s">
        <v>8366</v>
      </c>
      <c r="F6426" s="139"/>
      <c r="G6426" s="136">
        <v>28774618</v>
      </c>
      <c r="H6426" s="136">
        <v>3</v>
      </c>
      <c r="J6426" s="136" t="s">
        <v>8367</v>
      </c>
    </row>
    <row r="6427" spans="1:20" s="136" customFormat="1" ht="13.6" x14ac:dyDescent="0.2">
      <c r="A6427" s="136" t="s">
        <v>14894</v>
      </c>
      <c r="B6427" s="147">
        <v>43115</v>
      </c>
      <c r="C6427" s="138" t="s">
        <v>15011</v>
      </c>
      <c r="D6427" s="138" t="s">
        <v>15011</v>
      </c>
      <c r="E6427" s="137" t="s">
        <v>8366</v>
      </c>
      <c r="F6427" s="139"/>
      <c r="G6427" s="136">
        <v>21915680.000000004</v>
      </c>
      <c r="H6427" s="136">
        <v>3</v>
      </c>
      <c r="J6427" s="136" t="s">
        <v>8367</v>
      </c>
    </row>
    <row r="6428" spans="1:20" s="136" customFormat="1" ht="13.6" x14ac:dyDescent="0.2">
      <c r="A6428" s="136" t="s">
        <v>14894</v>
      </c>
      <c r="B6428" s="147">
        <v>43116</v>
      </c>
      <c r="C6428" s="138" t="s">
        <v>15012</v>
      </c>
      <c r="D6428" s="138" t="s">
        <v>15012</v>
      </c>
      <c r="E6428" s="137" t="s">
        <v>8366</v>
      </c>
      <c r="F6428" s="139"/>
      <c r="G6428" s="136">
        <v>32981608</v>
      </c>
      <c r="H6428" s="136">
        <v>3</v>
      </c>
      <c r="J6428" s="136" t="s">
        <v>8367</v>
      </c>
    </row>
    <row r="6429" spans="1:20" s="136" customFormat="1" ht="13.6" x14ac:dyDescent="0.2">
      <c r="A6429" s="136" t="s">
        <v>14894</v>
      </c>
      <c r="B6429" s="147">
        <v>43117</v>
      </c>
      <c r="C6429" s="138" t="s">
        <v>15013</v>
      </c>
      <c r="D6429" s="138" t="s">
        <v>15013</v>
      </c>
      <c r="E6429" s="137" t="s">
        <v>8366</v>
      </c>
      <c r="F6429" s="139"/>
      <c r="G6429" s="136">
        <v>26373042</v>
      </c>
      <c r="H6429" s="136">
        <v>3</v>
      </c>
      <c r="J6429" s="136" t="s">
        <v>8367</v>
      </c>
    </row>
    <row r="6430" spans="1:20" s="136" customFormat="1" ht="13.6" x14ac:dyDescent="0.2">
      <c r="A6430" s="136" t="s">
        <v>14894</v>
      </c>
      <c r="B6430" s="147">
        <v>43118</v>
      </c>
      <c r="C6430" s="138" t="s">
        <v>15014</v>
      </c>
      <c r="D6430" s="138" t="s">
        <v>15014</v>
      </c>
      <c r="E6430" s="137" t="s">
        <v>8366</v>
      </c>
      <c r="F6430" s="139"/>
      <c r="G6430" s="136">
        <v>36006064</v>
      </c>
      <c r="H6430" s="136">
        <v>3</v>
      </c>
      <c r="J6430" s="136" t="s">
        <v>8456</v>
      </c>
    </row>
    <row r="6431" spans="1:20" s="136" customFormat="1" ht="13.6" x14ac:dyDescent="0.2">
      <c r="A6431" s="136" t="s">
        <v>14894</v>
      </c>
      <c r="B6431" s="147">
        <v>43119</v>
      </c>
      <c r="C6431" s="138" t="s">
        <v>15015</v>
      </c>
      <c r="D6431" s="138" t="s">
        <v>15015</v>
      </c>
      <c r="E6431" s="137" t="s">
        <v>8366</v>
      </c>
      <c r="F6431" s="139"/>
      <c r="G6431" s="136">
        <v>9592448</v>
      </c>
      <c r="H6431" s="136">
        <v>3</v>
      </c>
      <c r="J6431" s="136" t="s">
        <v>8367</v>
      </c>
    </row>
    <row r="6432" spans="1:20" s="136" customFormat="1" ht="13.6" x14ac:dyDescent="0.2">
      <c r="A6432" s="136" t="s">
        <v>14894</v>
      </c>
      <c r="B6432" s="147">
        <v>43120</v>
      </c>
      <c r="C6432" s="138" t="s">
        <v>15016</v>
      </c>
      <c r="D6432" s="138" t="s">
        <v>15016</v>
      </c>
      <c r="E6432" s="137" t="s">
        <v>8366</v>
      </c>
      <c r="F6432" s="139"/>
      <c r="G6432" s="136">
        <v>71916902</v>
      </c>
      <c r="H6432" s="136">
        <v>3</v>
      </c>
      <c r="J6432" s="136" t="s">
        <v>8367</v>
      </c>
    </row>
    <row r="6433" spans="1:20" s="136" customFormat="1" ht="13.6" x14ac:dyDescent="0.2">
      <c r="A6433" s="136" t="s">
        <v>14894</v>
      </c>
      <c r="B6433" s="147">
        <v>43121</v>
      </c>
      <c r="C6433" s="138" t="s">
        <v>15017</v>
      </c>
      <c r="D6433" s="138" t="s">
        <v>15017</v>
      </c>
      <c r="E6433" s="137" t="s">
        <v>8366</v>
      </c>
      <c r="F6433" s="139"/>
      <c r="G6433" s="136">
        <v>50940000</v>
      </c>
      <c r="H6433" s="136">
        <v>3</v>
      </c>
      <c r="J6433" s="136" t="s">
        <v>8367</v>
      </c>
    </row>
    <row r="6434" spans="1:20" s="136" customFormat="1" ht="13.6" x14ac:dyDescent="0.2">
      <c r="A6434" s="136" t="s">
        <v>14894</v>
      </c>
      <c r="B6434" s="147">
        <v>43122</v>
      </c>
      <c r="C6434" s="138" t="s">
        <v>15018</v>
      </c>
      <c r="D6434" s="138" t="s">
        <v>15018</v>
      </c>
      <c r="E6434" s="137" t="s">
        <v>8366</v>
      </c>
      <c r="F6434" s="139"/>
      <c r="G6434" s="136">
        <v>8408735</v>
      </c>
      <c r="H6434" s="136">
        <v>3</v>
      </c>
      <c r="J6434" s="136" t="s">
        <v>8456</v>
      </c>
    </row>
    <row r="6435" spans="1:20" s="136" customFormat="1" ht="13.6" x14ac:dyDescent="0.2">
      <c r="A6435" s="136" t="s">
        <v>14894</v>
      </c>
      <c r="B6435" s="147">
        <v>43123</v>
      </c>
      <c r="C6435" s="138" t="s">
        <v>14907</v>
      </c>
      <c r="D6435" s="138" t="s">
        <v>14907</v>
      </c>
      <c r="E6435" s="137" t="s">
        <v>8366</v>
      </c>
      <c r="F6435" s="139"/>
      <c r="G6435" s="136">
        <v>52933700</v>
      </c>
      <c r="H6435" s="136">
        <v>1</v>
      </c>
      <c r="J6435" s="136" t="s">
        <v>8456</v>
      </c>
      <c r="L6435" s="136" t="s">
        <v>15019</v>
      </c>
      <c r="M6435" s="136" t="s">
        <v>8367</v>
      </c>
      <c r="N6435" s="136" t="s">
        <v>14907</v>
      </c>
      <c r="R6435" s="136" t="s">
        <v>14906</v>
      </c>
      <c r="S6435" s="136" t="s">
        <v>8367</v>
      </c>
      <c r="T6435" s="136" t="s">
        <v>14907</v>
      </c>
    </row>
    <row r="6436" spans="1:20" s="136" customFormat="1" ht="13.6" x14ac:dyDescent="0.2">
      <c r="A6436" s="136" t="s">
        <v>14894</v>
      </c>
      <c r="B6436" s="147">
        <v>43124</v>
      </c>
      <c r="C6436" s="138" t="s">
        <v>15020</v>
      </c>
      <c r="D6436" s="138" t="s">
        <v>15020</v>
      </c>
      <c r="E6436" s="137" t="s">
        <v>8366</v>
      </c>
      <c r="F6436" s="139"/>
      <c r="G6436" s="136">
        <v>8030416</v>
      </c>
      <c r="H6436" s="136">
        <v>3</v>
      </c>
      <c r="J6436" s="136" t="s">
        <v>8367</v>
      </c>
    </row>
    <row r="6437" spans="1:20" s="136" customFormat="1" ht="13.6" x14ac:dyDescent="0.2">
      <c r="A6437" s="136" t="s">
        <v>14894</v>
      </c>
      <c r="B6437" s="147">
        <v>43125</v>
      </c>
      <c r="C6437" s="138" t="s">
        <v>15021</v>
      </c>
      <c r="D6437" s="138" t="s">
        <v>15021</v>
      </c>
      <c r="E6437" s="137" t="s">
        <v>8366</v>
      </c>
      <c r="F6437" s="139"/>
      <c r="G6437" s="136">
        <v>99476150</v>
      </c>
      <c r="H6437" s="136">
        <v>3</v>
      </c>
      <c r="J6437" s="136" t="s">
        <v>8367</v>
      </c>
    </row>
    <row r="6438" spans="1:20" s="136" customFormat="1" ht="13.6" x14ac:dyDescent="0.2">
      <c r="A6438" s="136" t="s">
        <v>14894</v>
      </c>
      <c r="B6438" s="147">
        <v>43126</v>
      </c>
      <c r="C6438" s="138" t="s">
        <v>15022</v>
      </c>
      <c r="D6438" s="138" t="s">
        <v>15022</v>
      </c>
      <c r="E6438" s="137" t="s">
        <v>8366</v>
      </c>
      <c r="F6438" s="139"/>
      <c r="G6438" s="136">
        <v>8794500</v>
      </c>
      <c r="H6438" s="136">
        <v>3</v>
      </c>
      <c r="J6438" s="136" t="s">
        <v>8456</v>
      </c>
    </row>
    <row r="6439" spans="1:20" s="136" customFormat="1" ht="13.6" x14ac:dyDescent="0.2">
      <c r="A6439" s="136" t="s">
        <v>14894</v>
      </c>
      <c r="B6439" s="147">
        <v>43127</v>
      </c>
      <c r="C6439" s="138" t="s">
        <v>15023</v>
      </c>
      <c r="D6439" s="138" t="s">
        <v>15023</v>
      </c>
      <c r="E6439" s="137" t="s">
        <v>8366</v>
      </c>
      <c r="F6439" s="139"/>
      <c r="G6439" s="136">
        <v>17054873</v>
      </c>
      <c r="H6439" s="136">
        <v>3</v>
      </c>
      <c r="J6439" s="136" t="s">
        <v>8367</v>
      </c>
    </row>
    <row r="6440" spans="1:20" s="136" customFormat="1" ht="13.6" x14ac:dyDescent="0.2">
      <c r="A6440" s="136" t="s">
        <v>14894</v>
      </c>
      <c r="B6440" s="147">
        <v>43128</v>
      </c>
      <c r="C6440" s="138" t="s">
        <v>15024</v>
      </c>
      <c r="D6440" s="138" t="s">
        <v>15024</v>
      </c>
      <c r="E6440" s="137" t="s">
        <v>8366</v>
      </c>
      <c r="F6440" s="139"/>
      <c r="G6440" s="136">
        <v>19501555</v>
      </c>
      <c r="H6440" s="136">
        <v>3</v>
      </c>
      <c r="J6440" s="136" t="s">
        <v>8367</v>
      </c>
    </row>
    <row r="6441" spans="1:20" s="136" customFormat="1" ht="13.6" x14ac:dyDescent="0.2">
      <c r="A6441" s="136" t="s">
        <v>14894</v>
      </c>
      <c r="B6441" s="147">
        <v>43129</v>
      </c>
      <c r="C6441" s="138" t="s">
        <v>15025</v>
      </c>
      <c r="D6441" s="138" t="s">
        <v>15025</v>
      </c>
      <c r="E6441" s="137" t="s">
        <v>8366</v>
      </c>
      <c r="F6441" s="139"/>
      <c r="G6441" s="136">
        <v>32356551</v>
      </c>
      <c r="H6441" s="136">
        <v>2</v>
      </c>
      <c r="J6441" s="136" t="s">
        <v>8456</v>
      </c>
      <c r="R6441" s="136" t="s">
        <v>14906</v>
      </c>
      <c r="S6441" s="136" t="s">
        <v>8367</v>
      </c>
      <c r="T6441" s="136" t="s">
        <v>14907</v>
      </c>
    </row>
    <row r="6442" spans="1:20" s="136" customFormat="1" ht="13.6" x14ac:dyDescent="0.2">
      <c r="A6442" s="136" t="s">
        <v>14894</v>
      </c>
      <c r="B6442" s="147">
        <v>43130</v>
      </c>
      <c r="C6442" s="138" t="s">
        <v>15026</v>
      </c>
      <c r="D6442" s="138" t="s">
        <v>15026</v>
      </c>
      <c r="E6442" s="137" t="s">
        <v>8366</v>
      </c>
      <c r="F6442" s="139"/>
      <c r="G6442" s="136">
        <v>8440600</v>
      </c>
      <c r="H6442" s="136">
        <v>3</v>
      </c>
      <c r="J6442" s="136" t="s">
        <v>8367</v>
      </c>
    </row>
    <row r="6443" spans="1:20" s="136" customFormat="1" ht="13.6" x14ac:dyDescent="0.2">
      <c r="A6443" s="136" t="s">
        <v>14894</v>
      </c>
      <c r="B6443" s="147">
        <v>43131</v>
      </c>
      <c r="C6443" s="138" t="s">
        <v>15027</v>
      </c>
      <c r="D6443" s="138" t="s">
        <v>15027</v>
      </c>
      <c r="E6443" s="137" t="s">
        <v>8366</v>
      </c>
      <c r="F6443" s="139"/>
      <c r="G6443" s="136">
        <v>16320400</v>
      </c>
      <c r="H6443" s="136">
        <v>2</v>
      </c>
      <c r="J6443" s="136" t="s">
        <v>8456</v>
      </c>
    </row>
    <row r="6444" spans="1:20" s="136" customFormat="1" ht="13.6" x14ac:dyDescent="0.2">
      <c r="A6444" s="136" t="s">
        <v>14894</v>
      </c>
      <c r="B6444" s="147">
        <v>43132</v>
      </c>
      <c r="C6444" s="138" t="s">
        <v>15028</v>
      </c>
      <c r="D6444" s="138" t="s">
        <v>15028</v>
      </c>
      <c r="E6444" s="137" t="s">
        <v>8366</v>
      </c>
      <c r="F6444" s="139"/>
      <c r="G6444" s="136">
        <v>8358342</v>
      </c>
      <c r="H6444" s="136">
        <v>3</v>
      </c>
      <c r="J6444" s="136" t="s">
        <v>8367</v>
      </c>
    </row>
    <row r="6445" spans="1:20" s="136" customFormat="1" ht="13.6" x14ac:dyDescent="0.2">
      <c r="A6445" s="136" t="s">
        <v>14894</v>
      </c>
      <c r="B6445" s="147">
        <v>43133</v>
      </c>
      <c r="C6445" s="138" t="s">
        <v>15029</v>
      </c>
      <c r="D6445" s="138" t="s">
        <v>15029</v>
      </c>
      <c r="E6445" s="137" t="s">
        <v>8366</v>
      </c>
      <c r="F6445" s="139"/>
      <c r="G6445" s="136">
        <v>137230738</v>
      </c>
      <c r="H6445" s="136">
        <v>2</v>
      </c>
      <c r="J6445" s="136" t="s">
        <v>8367</v>
      </c>
    </row>
    <row r="6446" spans="1:20" s="136" customFormat="1" ht="13.6" x14ac:dyDescent="0.2">
      <c r="A6446" s="136" t="s">
        <v>14894</v>
      </c>
      <c r="B6446" s="147">
        <v>43134</v>
      </c>
      <c r="C6446" s="138" t="s">
        <v>15030</v>
      </c>
      <c r="D6446" s="138" t="s">
        <v>15030</v>
      </c>
      <c r="E6446" s="137" t="s">
        <v>8366</v>
      </c>
      <c r="F6446" s="139"/>
      <c r="G6446" s="136">
        <v>2284529</v>
      </c>
      <c r="H6446" s="136">
        <v>2</v>
      </c>
      <c r="J6446" s="136" t="s">
        <v>8367</v>
      </c>
    </row>
    <row r="6447" spans="1:20" s="136" customFormat="1" ht="13.6" x14ac:dyDescent="0.2">
      <c r="A6447" s="136" t="s">
        <v>14894</v>
      </c>
      <c r="B6447" s="147">
        <v>43135</v>
      </c>
      <c r="C6447" s="138" t="s">
        <v>15031</v>
      </c>
      <c r="D6447" s="138" t="s">
        <v>15031</v>
      </c>
      <c r="E6447" s="137" t="s">
        <v>8366</v>
      </c>
      <c r="F6447" s="139"/>
      <c r="G6447" s="136">
        <v>12245538</v>
      </c>
      <c r="H6447" s="136">
        <v>3</v>
      </c>
      <c r="J6447" s="136" t="s">
        <v>8367</v>
      </c>
    </row>
    <row r="6448" spans="1:20" s="136" customFormat="1" ht="13.6" x14ac:dyDescent="0.2">
      <c r="A6448" s="136" t="s">
        <v>14894</v>
      </c>
      <c r="B6448" s="147">
        <v>43136</v>
      </c>
      <c r="C6448" s="138" t="s">
        <v>15032</v>
      </c>
      <c r="D6448" s="138" t="s">
        <v>15032</v>
      </c>
      <c r="E6448" s="137" t="s">
        <v>8366</v>
      </c>
      <c r="F6448" s="139"/>
      <c r="G6448" s="136">
        <v>53233210</v>
      </c>
      <c r="H6448" s="136">
        <v>2</v>
      </c>
      <c r="J6448" s="136" t="s">
        <v>8456</v>
      </c>
    </row>
    <row r="6449" spans="1:20" s="136" customFormat="1" ht="13.6" x14ac:dyDescent="0.2">
      <c r="A6449" s="136" t="s">
        <v>14894</v>
      </c>
      <c r="B6449" s="147">
        <v>43137</v>
      </c>
      <c r="C6449" s="138" t="s">
        <v>15033</v>
      </c>
      <c r="D6449" s="138" t="s">
        <v>15033</v>
      </c>
      <c r="E6449" s="137" t="s">
        <v>8366</v>
      </c>
      <c r="F6449" s="139"/>
      <c r="G6449" s="136">
        <v>23250791</v>
      </c>
      <c r="H6449" s="136">
        <v>3</v>
      </c>
      <c r="J6449" s="136" t="s">
        <v>8367</v>
      </c>
    </row>
    <row r="6450" spans="1:20" s="136" customFormat="1" ht="13.6" x14ac:dyDescent="0.2">
      <c r="A6450" s="136" t="s">
        <v>14894</v>
      </c>
      <c r="B6450" s="147">
        <v>43138</v>
      </c>
      <c r="C6450" s="138" t="s">
        <v>15034</v>
      </c>
      <c r="D6450" s="138" t="s">
        <v>15034</v>
      </c>
      <c r="E6450" s="137" t="s">
        <v>8366</v>
      </c>
      <c r="F6450" s="139"/>
      <c r="G6450" s="136">
        <v>28349433</v>
      </c>
      <c r="H6450" s="136">
        <v>3</v>
      </c>
      <c r="J6450" s="136" t="s">
        <v>8367</v>
      </c>
    </row>
    <row r="6451" spans="1:20" s="136" customFormat="1" ht="13.6" x14ac:dyDescent="0.2">
      <c r="A6451" s="136" t="s">
        <v>14894</v>
      </c>
      <c r="B6451" s="147">
        <v>43139</v>
      </c>
      <c r="C6451" s="138" t="s">
        <v>15035</v>
      </c>
      <c r="D6451" s="138" t="s">
        <v>15035</v>
      </c>
      <c r="E6451" s="137" t="s">
        <v>8366</v>
      </c>
      <c r="F6451" s="139"/>
      <c r="G6451" s="136">
        <v>34051995</v>
      </c>
      <c r="H6451" s="136">
        <v>3</v>
      </c>
      <c r="J6451" s="136" t="s">
        <v>8367</v>
      </c>
    </row>
    <row r="6452" spans="1:20" s="136" customFormat="1" ht="13.6" x14ac:dyDescent="0.2">
      <c r="A6452" s="136" t="s">
        <v>14894</v>
      </c>
      <c r="B6452" s="147">
        <v>43140</v>
      </c>
      <c r="C6452" s="138" t="s">
        <v>15036</v>
      </c>
      <c r="D6452" s="138" t="s">
        <v>15036</v>
      </c>
      <c r="E6452" s="137" t="s">
        <v>8366</v>
      </c>
      <c r="F6452" s="139"/>
      <c r="G6452" s="136">
        <v>9456538</v>
      </c>
      <c r="H6452" s="136">
        <v>2</v>
      </c>
      <c r="J6452" s="136" t="s">
        <v>8456</v>
      </c>
    </row>
    <row r="6453" spans="1:20" s="136" customFormat="1" ht="13.6" x14ac:dyDescent="0.2">
      <c r="A6453" s="136" t="s">
        <v>14894</v>
      </c>
      <c r="B6453" s="147">
        <v>43141</v>
      </c>
      <c r="C6453" s="138" t="s">
        <v>15037</v>
      </c>
      <c r="D6453" s="138" t="s">
        <v>15037</v>
      </c>
      <c r="E6453" s="137" t="s">
        <v>8366</v>
      </c>
      <c r="F6453" s="139"/>
      <c r="G6453" s="136">
        <v>67619396</v>
      </c>
      <c r="H6453" s="136">
        <v>3</v>
      </c>
      <c r="J6453" s="136" t="s">
        <v>8367</v>
      </c>
    </row>
    <row r="6454" spans="1:20" s="136" customFormat="1" ht="13.6" x14ac:dyDescent="0.2">
      <c r="A6454" s="136" t="s">
        <v>14894</v>
      </c>
      <c r="B6454" s="147">
        <v>43142</v>
      </c>
      <c r="C6454" s="138" t="s">
        <v>15038</v>
      </c>
      <c r="D6454" s="138" t="s">
        <v>15038</v>
      </c>
      <c r="E6454" s="137" t="s">
        <v>8366</v>
      </c>
      <c r="F6454" s="139"/>
      <c r="G6454" s="136">
        <v>52085042</v>
      </c>
      <c r="H6454" s="136">
        <v>3</v>
      </c>
      <c r="J6454" s="136" t="s">
        <v>8367</v>
      </c>
    </row>
    <row r="6455" spans="1:20" s="136" customFormat="1" ht="13.6" x14ac:dyDescent="0.2">
      <c r="A6455" s="136" t="s">
        <v>14894</v>
      </c>
      <c r="B6455" s="147">
        <v>43143</v>
      </c>
      <c r="C6455" s="138" t="s">
        <v>15039</v>
      </c>
      <c r="D6455" s="138" t="s">
        <v>15039</v>
      </c>
      <c r="E6455" s="137" t="s">
        <v>8366</v>
      </c>
      <c r="F6455" s="139"/>
      <c r="G6455" s="136">
        <v>14636199.999999998</v>
      </c>
      <c r="H6455" s="136">
        <v>3</v>
      </c>
      <c r="J6455" s="136" t="s">
        <v>8367</v>
      </c>
    </row>
    <row r="6456" spans="1:20" s="136" customFormat="1" ht="13.6" x14ac:dyDescent="0.2">
      <c r="A6456" s="136" t="s">
        <v>14894</v>
      </c>
      <c r="B6456" s="147">
        <v>43144</v>
      </c>
      <c r="C6456" s="138" t="s">
        <v>15040</v>
      </c>
      <c r="D6456" s="138" t="s">
        <v>15040</v>
      </c>
      <c r="E6456" s="137" t="s">
        <v>8366</v>
      </c>
      <c r="F6456" s="139"/>
      <c r="G6456" s="136">
        <v>17814884</v>
      </c>
      <c r="H6456" s="136">
        <v>3</v>
      </c>
      <c r="J6456" s="136" t="s">
        <v>8456</v>
      </c>
      <c r="R6456" s="136" t="s">
        <v>14909</v>
      </c>
      <c r="S6456" s="136" t="s">
        <v>8367</v>
      </c>
      <c r="T6456" s="136" t="s">
        <v>14910</v>
      </c>
    </row>
    <row r="6457" spans="1:20" s="136" customFormat="1" ht="13.6" x14ac:dyDescent="0.2">
      <c r="A6457" s="136" t="s">
        <v>14894</v>
      </c>
      <c r="B6457" s="147">
        <v>43145</v>
      </c>
      <c r="C6457" s="138" t="s">
        <v>15041</v>
      </c>
      <c r="D6457" s="138" t="s">
        <v>15041</v>
      </c>
      <c r="E6457" s="137" t="s">
        <v>8366</v>
      </c>
      <c r="F6457" s="139"/>
      <c r="G6457" s="136">
        <v>35199625</v>
      </c>
      <c r="H6457" s="136">
        <v>3</v>
      </c>
      <c r="J6457" s="136" t="s">
        <v>8367</v>
      </c>
    </row>
    <row r="6458" spans="1:20" s="136" customFormat="1" ht="13.6" x14ac:dyDescent="0.2">
      <c r="A6458" s="136" t="s">
        <v>14894</v>
      </c>
      <c r="B6458" s="147">
        <v>43146</v>
      </c>
      <c r="C6458" s="138" t="s">
        <v>15042</v>
      </c>
      <c r="D6458" s="138" t="s">
        <v>15042</v>
      </c>
      <c r="E6458" s="137" t="s">
        <v>8366</v>
      </c>
      <c r="F6458" s="139"/>
      <c r="G6458" s="136">
        <v>11879500</v>
      </c>
      <c r="H6458" s="136">
        <v>3</v>
      </c>
      <c r="J6458" s="136" t="s">
        <v>8367</v>
      </c>
    </row>
    <row r="6459" spans="1:20" s="136" customFormat="1" ht="13.6" x14ac:dyDescent="0.2">
      <c r="A6459" s="136" t="s">
        <v>14894</v>
      </c>
      <c r="B6459" s="147">
        <v>43147</v>
      </c>
      <c r="C6459" s="138" t="s">
        <v>15043</v>
      </c>
      <c r="D6459" s="138" t="s">
        <v>15043</v>
      </c>
      <c r="E6459" s="137" t="s">
        <v>8366</v>
      </c>
      <c r="F6459" s="139"/>
      <c r="G6459" s="136">
        <v>21283284</v>
      </c>
      <c r="H6459" s="136">
        <v>3</v>
      </c>
      <c r="J6459" s="136" t="s">
        <v>8367</v>
      </c>
    </row>
    <row r="6460" spans="1:20" s="136" customFormat="1" ht="13.6" x14ac:dyDescent="0.2">
      <c r="A6460" s="136" t="s">
        <v>14894</v>
      </c>
      <c r="B6460" s="147">
        <v>43148</v>
      </c>
      <c r="C6460" s="138" t="s">
        <v>14910</v>
      </c>
      <c r="D6460" s="138" t="s">
        <v>14910</v>
      </c>
      <c r="E6460" s="137" t="s">
        <v>8366</v>
      </c>
      <c r="F6460" s="139"/>
      <c r="G6460" s="136">
        <v>58818500</v>
      </c>
      <c r="H6460" s="136">
        <v>1</v>
      </c>
      <c r="J6460" s="136" t="s">
        <v>8456</v>
      </c>
      <c r="L6460" s="136" t="s">
        <v>15044</v>
      </c>
      <c r="M6460" s="136" t="s">
        <v>8367</v>
      </c>
      <c r="N6460" s="136" t="s">
        <v>14910</v>
      </c>
      <c r="R6460" s="136" t="s">
        <v>14909</v>
      </c>
      <c r="S6460" s="136" t="s">
        <v>8367</v>
      </c>
      <c r="T6460" s="136" t="s">
        <v>14910</v>
      </c>
    </row>
    <row r="6461" spans="1:20" s="136" customFormat="1" ht="13.6" x14ac:dyDescent="0.2">
      <c r="A6461" s="136" t="s">
        <v>14894</v>
      </c>
      <c r="B6461" s="147">
        <v>43149</v>
      </c>
      <c r="C6461" s="138" t="s">
        <v>15045</v>
      </c>
      <c r="D6461" s="138" t="s">
        <v>15045</v>
      </c>
      <c r="E6461" s="137" t="s">
        <v>8366</v>
      </c>
      <c r="F6461" s="139"/>
      <c r="G6461" s="136">
        <v>53495543</v>
      </c>
      <c r="H6461" s="136">
        <v>3</v>
      </c>
      <c r="J6461" s="136" t="s">
        <v>8367</v>
      </c>
    </row>
    <row r="6462" spans="1:20" s="136" customFormat="1" ht="13.6" x14ac:dyDescent="0.2">
      <c r="A6462" s="136" t="s">
        <v>14894</v>
      </c>
      <c r="B6462" s="147">
        <v>43150</v>
      </c>
      <c r="C6462" s="138" t="s">
        <v>15046</v>
      </c>
      <c r="D6462" s="138" t="s">
        <v>15046</v>
      </c>
      <c r="E6462" s="137" t="s">
        <v>8366</v>
      </c>
      <c r="F6462" s="139"/>
      <c r="G6462" s="136">
        <v>208789074</v>
      </c>
      <c r="H6462" s="136">
        <v>3</v>
      </c>
      <c r="J6462" s="136" t="s">
        <v>8367</v>
      </c>
    </row>
    <row r="6463" spans="1:20" s="136" customFormat="1" ht="13.6" x14ac:dyDescent="0.2">
      <c r="A6463" s="136" t="s">
        <v>14894</v>
      </c>
      <c r="B6463" s="147">
        <v>43151</v>
      </c>
      <c r="C6463" s="138" t="s">
        <v>15047</v>
      </c>
      <c r="D6463" s="138" t="s">
        <v>15047</v>
      </c>
      <c r="E6463" s="137" t="s">
        <v>8366</v>
      </c>
      <c r="F6463" s="139"/>
      <c r="G6463" s="136">
        <v>7153427</v>
      </c>
      <c r="H6463" s="136">
        <v>3</v>
      </c>
      <c r="J6463" s="136" t="s">
        <v>8367</v>
      </c>
    </row>
    <row r="6464" spans="1:20" s="136" customFormat="1" ht="13.6" x14ac:dyDescent="0.2">
      <c r="A6464" s="136" t="s">
        <v>14894</v>
      </c>
      <c r="B6464" s="147">
        <v>43152</v>
      </c>
      <c r="C6464" s="138" t="s">
        <v>15048</v>
      </c>
      <c r="D6464" s="138" t="s">
        <v>15048</v>
      </c>
      <c r="E6464" s="137" t="s">
        <v>8366</v>
      </c>
      <c r="F6464" s="139"/>
      <c r="G6464" s="136">
        <v>27912439</v>
      </c>
      <c r="H6464" s="136">
        <v>3</v>
      </c>
      <c r="J6464" s="136" t="s">
        <v>8367</v>
      </c>
    </row>
    <row r="6465" spans="1:10" s="136" customFormat="1" ht="13.6" x14ac:dyDescent="0.2">
      <c r="A6465" s="136" t="s">
        <v>14894</v>
      </c>
      <c r="B6465" s="147">
        <v>43153</v>
      </c>
      <c r="C6465" s="138" t="s">
        <v>15049</v>
      </c>
      <c r="D6465" s="138" t="s">
        <v>15049</v>
      </c>
      <c r="E6465" s="137" t="s">
        <v>8366</v>
      </c>
      <c r="F6465" s="139"/>
      <c r="G6465" s="136">
        <v>8660747</v>
      </c>
      <c r="H6465" s="136">
        <v>2</v>
      </c>
      <c r="J6465" s="136" t="s">
        <v>8456</v>
      </c>
    </row>
    <row r="6466" spans="1:10" s="136" customFormat="1" ht="13.6" x14ac:dyDescent="0.2">
      <c r="A6466" s="136" t="s">
        <v>14894</v>
      </c>
      <c r="B6466" s="147">
        <v>43154</v>
      </c>
      <c r="C6466" s="138" t="s">
        <v>15050</v>
      </c>
      <c r="D6466" s="138" t="s">
        <v>15050</v>
      </c>
      <c r="E6466" s="137" t="s">
        <v>8366</v>
      </c>
      <c r="F6466" s="139"/>
      <c r="G6466" s="136">
        <v>13199398.000000002</v>
      </c>
      <c r="H6466" s="136">
        <v>3</v>
      </c>
      <c r="J6466" s="136" t="s">
        <v>8367</v>
      </c>
    </row>
    <row r="6467" spans="1:10" s="136" customFormat="1" ht="13.6" x14ac:dyDescent="0.2">
      <c r="A6467" s="136" t="s">
        <v>14894</v>
      </c>
      <c r="B6467" s="147">
        <v>43155</v>
      </c>
      <c r="C6467" s="138" t="s">
        <v>15051</v>
      </c>
      <c r="D6467" s="138" t="s">
        <v>15051</v>
      </c>
      <c r="E6467" s="137" t="s">
        <v>8366</v>
      </c>
      <c r="F6467" s="139"/>
      <c r="G6467" s="136">
        <v>219148890</v>
      </c>
      <c r="H6467" s="136">
        <v>2</v>
      </c>
      <c r="J6467" s="136" t="s">
        <v>8367</v>
      </c>
    </row>
    <row r="6468" spans="1:10" s="136" customFormat="1" ht="13.6" x14ac:dyDescent="0.2">
      <c r="A6468" s="136" t="s">
        <v>14894</v>
      </c>
      <c r="B6468" s="147">
        <v>43156</v>
      </c>
      <c r="C6468" s="138" t="s">
        <v>15052</v>
      </c>
      <c r="D6468" s="138" t="s">
        <v>15052</v>
      </c>
      <c r="E6468" s="137" t="s">
        <v>8366</v>
      </c>
      <c r="F6468" s="139"/>
      <c r="G6468" s="136">
        <v>126814062</v>
      </c>
      <c r="H6468" s="136">
        <v>2</v>
      </c>
      <c r="J6468" s="136" t="s">
        <v>8456</v>
      </c>
    </row>
    <row r="6469" spans="1:10" s="136" customFormat="1" ht="13.6" x14ac:dyDescent="0.2">
      <c r="A6469" s="136" t="s">
        <v>14894</v>
      </c>
      <c r="B6469" s="147">
        <v>43157</v>
      </c>
      <c r="C6469" s="138" t="s">
        <v>15053</v>
      </c>
      <c r="D6469" s="138" t="s">
        <v>15053</v>
      </c>
      <c r="E6469" s="137" t="s">
        <v>8366</v>
      </c>
      <c r="F6469" s="139"/>
      <c r="G6469" s="136">
        <v>38049535</v>
      </c>
      <c r="H6469" s="136">
        <v>3</v>
      </c>
      <c r="J6469" s="136" t="s">
        <v>8367</v>
      </c>
    </row>
    <row r="6470" spans="1:10" s="136" customFormat="1" ht="13.6" x14ac:dyDescent="0.2">
      <c r="A6470" s="136" t="s">
        <v>14894</v>
      </c>
      <c r="B6470" s="147">
        <v>43158</v>
      </c>
      <c r="C6470" s="138" t="s">
        <v>15054</v>
      </c>
      <c r="D6470" s="138" t="s">
        <v>15054</v>
      </c>
      <c r="E6470" s="137" t="s">
        <v>8366</v>
      </c>
      <c r="F6470" s="139"/>
      <c r="G6470" s="136">
        <v>13448500</v>
      </c>
      <c r="H6470" s="136">
        <v>3</v>
      </c>
      <c r="J6470" s="136" t="s">
        <v>8367</v>
      </c>
    </row>
    <row r="6471" spans="1:10" s="136" customFormat="1" ht="13.6" x14ac:dyDescent="0.2">
      <c r="A6471" s="136" t="s">
        <v>14894</v>
      </c>
      <c r="B6471" s="147">
        <v>43159</v>
      </c>
      <c r="C6471" s="138" t="s">
        <v>15055</v>
      </c>
      <c r="D6471" s="138" t="s">
        <v>15055</v>
      </c>
      <c r="E6471" s="137" t="s">
        <v>8366</v>
      </c>
      <c r="F6471" s="139"/>
      <c r="G6471" s="136">
        <v>10937100</v>
      </c>
      <c r="H6471" s="136">
        <v>3</v>
      </c>
      <c r="J6471" s="136" t="s">
        <v>8367</v>
      </c>
    </row>
    <row r="6472" spans="1:10" s="136" customFormat="1" ht="13.6" x14ac:dyDescent="0.2">
      <c r="A6472" s="136" t="s">
        <v>14894</v>
      </c>
      <c r="B6472" s="147">
        <v>43160</v>
      </c>
      <c r="C6472" s="138" t="s">
        <v>15056</v>
      </c>
      <c r="D6472" s="138" t="s">
        <v>15056</v>
      </c>
      <c r="E6472" s="137" t="s">
        <v>8366</v>
      </c>
      <c r="F6472" s="139"/>
      <c r="G6472" s="136">
        <v>16608448</v>
      </c>
      <c r="H6472" s="136">
        <v>3</v>
      </c>
      <c r="J6472" s="136" t="s">
        <v>8367</v>
      </c>
    </row>
    <row r="6473" spans="1:10" s="136" customFormat="1" ht="13.6" x14ac:dyDescent="0.2">
      <c r="A6473" s="136" t="s">
        <v>14894</v>
      </c>
      <c r="B6473" s="147">
        <v>43161</v>
      </c>
      <c r="C6473" s="138" t="s">
        <v>15057</v>
      </c>
      <c r="D6473" s="138" t="s">
        <v>15057</v>
      </c>
      <c r="E6473" s="137" t="s">
        <v>8366</v>
      </c>
      <c r="F6473" s="139"/>
      <c r="G6473" s="136">
        <v>55354044</v>
      </c>
      <c r="H6473" s="136">
        <v>2</v>
      </c>
      <c r="J6473" s="136" t="s">
        <v>8367</v>
      </c>
    </row>
    <row r="6474" spans="1:10" s="136" customFormat="1" ht="13.6" x14ac:dyDescent="0.2">
      <c r="A6474" s="136" t="s">
        <v>14894</v>
      </c>
      <c r="B6474" s="147">
        <v>43162</v>
      </c>
      <c r="C6474" s="138" t="s">
        <v>15058</v>
      </c>
      <c r="D6474" s="138" t="s">
        <v>15058</v>
      </c>
      <c r="E6474" s="137" t="s">
        <v>8366</v>
      </c>
      <c r="F6474" s="139"/>
      <c r="G6474" s="136">
        <v>102728914</v>
      </c>
      <c r="H6474" s="136">
        <v>2</v>
      </c>
      <c r="J6474" s="136" t="s">
        <v>8456</v>
      </c>
    </row>
    <row r="6475" spans="1:10" s="136" customFormat="1" ht="13.6" x14ac:dyDescent="0.2">
      <c r="A6475" s="136" t="s">
        <v>14894</v>
      </c>
      <c r="B6475" s="147">
        <v>43163</v>
      </c>
      <c r="C6475" s="138" t="s">
        <v>15059</v>
      </c>
      <c r="D6475" s="138" t="s">
        <v>15059</v>
      </c>
      <c r="E6475" s="137" t="s">
        <v>8366</v>
      </c>
      <c r="F6475" s="139"/>
      <c r="G6475" s="136">
        <v>36503225</v>
      </c>
      <c r="H6475" s="136">
        <v>2</v>
      </c>
      <c r="J6475" s="136" t="s">
        <v>8456</v>
      </c>
    </row>
    <row r="6476" spans="1:10" s="136" customFormat="1" ht="13.6" x14ac:dyDescent="0.2">
      <c r="A6476" s="136" t="s">
        <v>14894</v>
      </c>
      <c r="B6476" s="147">
        <v>43164</v>
      </c>
      <c r="C6476" s="138" t="s">
        <v>15060</v>
      </c>
      <c r="D6476" s="138" t="s">
        <v>15060</v>
      </c>
      <c r="E6476" s="137" t="s">
        <v>8366</v>
      </c>
      <c r="F6476" s="139"/>
      <c r="G6476" s="136">
        <v>18160393</v>
      </c>
      <c r="H6476" s="136">
        <v>3</v>
      </c>
      <c r="J6476" s="136" t="s">
        <v>8456</v>
      </c>
    </row>
    <row r="6477" spans="1:10" s="136" customFormat="1" ht="13.6" x14ac:dyDescent="0.2">
      <c r="A6477" s="136" t="s">
        <v>14894</v>
      </c>
      <c r="B6477" s="147">
        <v>43165</v>
      </c>
      <c r="C6477" s="138" t="s">
        <v>15061</v>
      </c>
      <c r="D6477" s="138" t="s">
        <v>15061</v>
      </c>
      <c r="E6477" s="137" t="s">
        <v>8366</v>
      </c>
      <c r="F6477" s="139"/>
      <c r="G6477" s="136">
        <v>18195118</v>
      </c>
      <c r="H6477" s="136">
        <v>3</v>
      </c>
      <c r="J6477" s="136" t="s">
        <v>8367</v>
      </c>
    </row>
    <row r="6478" spans="1:10" s="136" customFormat="1" ht="13.6" x14ac:dyDescent="0.2">
      <c r="A6478" s="136" t="s">
        <v>14894</v>
      </c>
      <c r="B6478" s="147">
        <v>43166</v>
      </c>
      <c r="C6478" s="138" t="s">
        <v>15062</v>
      </c>
      <c r="D6478" s="138" t="s">
        <v>15062</v>
      </c>
      <c r="E6478" s="137" t="s">
        <v>8366</v>
      </c>
      <c r="F6478" s="139"/>
      <c r="G6478" s="136">
        <v>9081857</v>
      </c>
      <c r="H6478" s="136">
        <v>2</v>
      </c>
      <c r="J6478" s="136" t="s">
        <v>8367</v>
      </c>
    </row>
    <row r="6479" spans="1:10" s="136" customFormat="1" ht="13.6" x14ac:dyDescent="0.2">
      <c r="A6479" s="136" t="s">
        <v>14894</v>
      </c>
      <c r="B6479" s="147">
        <v>43167</v>
      </c>
      <c r="C6479" s="138" t="s">
        <v>15063</v>
      </c>
      <c r="D6479" s="138" t="s">
        <v>15063</v>
      </c>
      <c r="E6479" s="137" t="s">
        <v>8366</v>
      </c>
      <c r="F6479" s="139"/>
      <c r="G6479" s="136">
        <v>17327940</v>
      </c>
      <c r="H6479" s="136">
        <v>3</v>
      </c>
      <c r="J6479" s="136" t="s">
        <v>8456</v>
      </c>
    </row>
    <row r="6480" spans="1:10" s="136" customFormat="1" ht="13.6" x14ac:dyDescent="0.2">
      <c r="A6480" s="136" t="s">
        <v>14894</v>
      </c>
      <c r="B6480" s="147">
        <v>43168</v>
      </c>
      <c r="C6480" s="138" t="s">
        <v>15064</v>
      </c>
      <c r="D6480" s="138" t="s">
        <v>15064</v>
      </c>
      <c r="E6480" s="137" t="s">
        <v>8366</v>
      </c>
      <c r="F6480" s="139"/>
      <c r="G6480" s="136">
        <v>21644400</v>
      </c>
      <c r="H6480" s="136">
        <v>3</v>
      </c>
      <c r="J6480" s="136" t="s">
        <v>8367</v>
      </c>
    </row>
    <row r="6481" spans="1:20" s="136" customFormat="1" ht="13.6" x14ac:dyDescent="0.2">
      <c r="A6481" s="136" t="s">
        <v>14894</v>
      </c>
      <c r="B6481" s="147">
        <v>43169</v>
      </c>
      <c r="C6481" s="138" t="s">
        <v>15065</v>
      </c>
      <c r="D6481" s="138" t="s">
        <v>15065</v>
      </c>
      <c r="E6481" s="137" t="s">
        <v>8366</v>
      </c>
      <c r="F6481" s="139"/>
      <c r="G6481" s="136">
        <v>23267898</v>
      </c>
      <c r="H6481" s="136">
        <v>3</v>
      </c>
      <c r="J6481" s="136" t="s">
        <v>8367</v>
      </c>
    </row>
    <row r="6482" spans="1:20" s="136" customFormat="1" ht="13.6" x14ac:dyDescent="0.2">
      <c r="A6482" s="136" t="s">
        <v>14894</v>
      </c>
      <c r="B6482" s="147">
        <v>43170</v>
      </c>
      <c r="C6482" s="138" t="s">
        <v>15066</v>
      </c>
      <c r="D6482" s="138" t="s">
        <v>15066</v>
      </c>
      <c r="E6482" s="137" t="s">
        <v>8366</v>
      </c>
      <c r="F6482" s="139"/>
      <c r="G6482" s="136">
        <v>33035600</v>
      </c>
      <c r="H6482" s="136">
        <v>3</v>
      </c>
      <c r="J6482" s="136" t="s">
        <v>8367</v>
      </c>
    </row>
    <row r="6483" spans="1:20" s="136" customFormat="1" ht="13.6" x14ac:dyDescent="0.2">
      <c r="A6483" s="136" t="s">
        <v>14894</v>
      </c>
      <c r="B6483" s="147">
        <v>43171</v>
      </c>
      <c r="C6483" s="138" t="s">
        <v>15067</v>
      </c>
      <c r="D6483" s="138" t="s">
        <v>15067</v>
      </c>
      <c r="E6483" s="137" t="s">
        <v>8366</v>
      </c>
      <c r="F6483" s="139"/>
      <c r="G6483" s="136">
        <v>21727700</v>
      </c>
      <c r="H6483" s="136">
        <v>2</v>
      </c>
      <c r="J6483" s="136" t="s">
        <v>8456</v>
      </c>
      <c r="R6483" s="136" t="s">
        <v>14909</v>
      </c>
      <c r="S6483" s="136" t="s">
        <v>8367</v>
      </c>
      <c r="T6483" s="136" t="s">
        <v>14910</v>
      </c>
    </row>
    <row r="6484" spans="1:20" s="136" customFormat="1" ht="13.6" x14ac:dyDescent="0.2">
      <c r="A6484" s="136" t="s">
        <v>14894</v>
      </c>
      <c r="B6484" s="147">
        <v>43172</v>
      </c>
      <c r="C6484" s="138" t="s">
        <v>15068</v>
      </c>
      <c r="D6484" s="138" t="s">
        <v>15068</v>
      </c>
      <c r="E6484" s="137" t="s">
        <v>8366</v>
      </c>
      <c r="F6484" s="139"/>
      <c r="G6484" s="136">
        <v>12526489.999999998</v>
      </c>
      <c r="H6484" s="136">
        <v>3</v>
      </c>
      <c r="J6484" s="136" t="s">
        <v>8367</v>
      </c>
    </row>
    <row r="6485" spans="1:20" s="136" customFormat="1" ht="13.6" x14ac:dyDescent="0.2">
      <c r="A6485" s="136" t="s">
        <v>14894</v>
      </c>
      <c r="B6485" s="147">
        <v>43173</v>
      </c>
      <c r="C6485" s="138" t="s">
        <v>15069</v>
      </c>
      <c r="D6485" s="138" t="s">
        <v>15069</v>
      </c>
      <c r="E6485" s="137" t="s">
        <v>8366</v>
      </c>
      <c r="F6485" s="139"/>
      <c r="G6485" s="136">
        <v>5248277.0000000009</v>
      </c>
      <c r="H6485" s="136">
        <v>3</v>
      </c>
      <c r="J6485" s="136" t="s">
        <v>8367</v>
      </c>
    </row>
    <row r="6486" spans="1:20" s="136" customFormat="1" ht="13.6" x14ac:dyDescent="0.2">
      <c r="A6486" s="136" t="s">
        <v>14894</v>
      </c>
      <c r="B6486" s="147">
        <v>43174</v>
      </c>
      <c r="C6486" s="138" t="s">
        <v>15070</v>
      </c>
      <c r="D6486" s="138" t="s">
        <v>15070</v>
      </c>
      <c r="E6486" s="137" t="s">
        <v>8366</v>
      </c>
      <c r="F6486" s="139"/>
      <c r="G6486" s="136">
        <v>5546306</v>
      </c>
      <c r="H6486" s="136">
        <v>3</v>
      </c>
      <c r="J6486" s="136" t="s">
        <v>8367</v>
      </c>
    </row>
    <row r="6487" spans="1:20" s="136" customFormat="1" ht="13.6" x14ac:dyDescent="0.2">
      <c r="A6487" s="136" t="s">
        <v>14894</v>
      </c>
      <c r="B6487" s="147">
        <v>43175</v>
      </c>
      <c r="C6487" s="138" t="s">
        <v>15071</v>
      </c>
      <c r="D6487" s="138" t="s">
        <v>15071</v>
      </c>
      <c r="E6487" s="137" t="s">
        <v>8366</v>
      </c>
      <c r="F6487" s="139"/>
      <c r="G6487" s="136">
        <v>67205578</v>
      </c>
      <c r="H6487" s="136">
        <v>3</v>
      </c>
      <c r="J6487" s="136" t="s">
        <v>8367</v>
      </c>
    </row>
    <row r="6488" spans="1:20" s="136" customFormat="1" ht="13.6" x14ac:dyDescent="0.2">
      <c r="A6488" s="136" t="s">
        <v>14894</v>
      </c>
      <c r="B6488" s="147">
        <v>43176</v>
      </c>
      <c r="C6488" s="138" t="s">
        <v>15072</v>
      </c>
      <c r="D6488" s="138" t="s">
        <v>15072</v>
      </c>
      <c r="E6488" s="137" t="s">
        <v>8366</v>
      </c>
      <c r="F6488" s="139"/>
      <c r="G6488" s="136">
        <v>65801784</v>
      </c>
      <c r="H6488" s="136">
        <v>3</v>
      </c>
      <c r="J6488" s="136" t="s">
        <v>8367</v>
      </c>
    </row>
    <row r="6489" spans="1:20" s="136" customFormat="1" ht="13.6" x14ac:dyDescent="0.2">
      <c r="A6489" s="136" t="s">
        <v>14894</v>
      </c>
      <c r="B6489" s="147">
        <v>43177</v>
      </c>
      <c r="C6489" s="138" t="s">
        <v>15073</v>
      </c>
      <c r="D6489" s="138" t="s">
        <v>15073</v>
      </c>
      <c r="E6489" s="137" t="s">
        <v>8366</v>
      </c>
      <c r="F6489" s="139"/>
      <c r="G6489" s="136">
        <v>26415800</v>
      </c>
      <c r="H6489" s="136">
        <v>3</v>
      </c>
      <c r="J6489" s="136" t="s">
        <v>8367</v>
      </c>
    </row>
    <row r="6490" spans="1:20" s="136" customFormat="1" ht="13.6" x14ac:dyDescent="0.2">
      <c r="A6490" s="136" t="s">
        <v>14894</v>
      </c>
      <c r="B6490" s="147">
        <v>43178</v>
      </c>
      <c r="C6490" s="138" t="s">
        <v>15074</v>
      </c>
      <c r="D6490" s="138" t="s">
        <v>15074</v>
      </c>
      <c r="E6490" s="137" t="s">
        <v>8366</v>
      </c>
      <c r="F6490" s="139"/>
      <c r="G6490" s="136">
        <v>10890821</v>
      </c>
      <c r="H6490" s="136">
        <v>2</v>
      </c>
      <c r="J6490" s="136" t="s">
        <v>8456</v>
      </c>
    </row>
    <row r="6491" spans="1:20" s="136" customFormat="1" ht="13.6" x14ac:dyDescent="0.2">
      <c r="A6491" s="136" t="s">
        <v>14894</v>
      </c>
      <c r="B6491" s="147">
        <v>43901</v>
      </c>
      <c r="C6491" s="138" t="s">
        <v>15075</v>
      </c>
      <c r="D6491" s="138" t="s">
        <v>15075</v>
      </c>
      <c r="E6491" s="137" t="s">
        <v>8366</v>
      </c>
      <c r="F6491" s="139"/>
      <c r="G6491" s="136">
        <v>103482567.99999999</v>
      </c>
      <c r="H6491" s="136">
        <v>2</v>
      </c>
      <c r="J6491" s="136" t="s">
        <v>8456</v>
      </c>
    </row>
    <row r="6492" spans="1:20" s="136" customFormat="1" ht="13.6" x14ac:dyDescent="0.2">
      <c r="A6492" s="136" t="s">
        <v>14894</v>
      </c>
      <c r="B6492" s="147">
        <v>43902</v>
      </c>
      <c r="C6492" s="138" t="s">
        <v>15076</v>
      </c>
      <c r="D6492" s="138" t="s">
        <v>15076</v>
      </c>
      <c r="E6492" s="137" t="s">
        <v>8366</v>
      </c>
      <c r="F6492" s="139"/>
      <c r="G6492" s="136">
        <v>63545184</v>
      </c>
      <c r="H6492" s="136">
        <v>3</v>
      </c>
      <c r="J6492" s="136" t="s">
        <v>8456</v>
      </c>
    </row>
    <row r="6493" spans="1:20" s="136" customFormat="1" ht="13.6" x14ac:dyDescent="0.2">
      <c r="A6493" s="136" t="s">
        <v>14894</v>
      </c>
      <c r="B6493" s="147">
        <v>43903</v>
      </c>
      <c r="C6493" s="138" t="s">
        <v>15077</v>
      </c>
      <c r="D6493" s="138" t="s">
        <v>15077</v>
      </c>
      <c r="E6493" s="137" t="s">
        <v>8366</v>
      </c>
      <c r="F6493" s="139"/>
      <c r="G6493" s="136">
        <v>29802642</v>
      </c>
      <c r="H6493" s="136">
        <v>3</v>
      </c>
      <c r="J6493" s="136" t="s">
        <v>8456</v>
      </c>
    </row>
    <row r="6494" spans="1:20" s="136" customFormat="1" ht="13.6" x14ac:dyDescent="0.2">
      <c r="A6494" s="136" t="s">
        <v>14894</v>
      </c>
      <c r="B6494" s="147">
        <v>43904</v>
      </c>
      <c r="C6494" s="138" t="s">
        <v>15078</v>
      </c>
      <c r="D6494" s="138" t="s">
        <v>15078</v>
      </c>
      <c r="E6494" s="137" t="s">
        <v>8366</v>
      </c>
      <c r="F6494" s="139"/>
      <c r="G6494" s="136">
        <v>30170000</v>
      </c>
      <c r="H6494" s="136">
        <v>3</v>
      </c>
      <c r="J6494" s="136" t="s">
        <v>8456</v>
      </c>
    </row>
    <row r="6495" spans="1:20" s="136" customFormat="1" ht="13.6" x14ac:dyDescent="0.2">
      <c r="A6495" s="136" t="s">
        <v>14894</v>
      </c>
      <c r="B6495" s="147">
        <v>43905</v>
      </c>
      <c r="C6495" s="138" t="s">
        <v>15079</v>
      </c>
      <c r="D6495" s="138" t="s">
        <v>15079</v>
      </c>
      <c r="E6495" s="137" t="s">
        <v>8366</v>
      </c>
      <c r="F6495" s="139"/>
      <c r="G6495" s="136">
        <v>15074010</v>
      </c>
      <c r="H6495" s="136">
        <v>2</v>
      </c>
      <c r="J6495" s="136" t="s">
        <v>8456</v>
      </c>
      <c r="R6495" s="136" t="s">
        <v>14909</v>
      </c>
      <c r="S6495" s="136" t="s">
        <v>8367</v>
      </c>
      <c r="T6495" s="136" t="s">
        <v>14910</v>
      </c>
    </row>
    <row r="6496" spans="1:20" s="136" customFormat="1" ht="13.6" x14ac:dyDescent="0.2">
      <c r="A6496" s="136" t="s">
        <v>14894</v>
      </c>
      <c r="B6496" s="147">
        <v>43906</v>
      </c>
      <c r="C6496" s="138" t="s">
        <v>15080</v>
      </c>
      <c r="D6496" s="138" t="s">
        <v>15080</v>
      </c>
      <c r="E6496" s="137" t="s">
        <v>8366</v>
      </c>
      <c r="F6496" s="139"/>
      <c r="G6496" s="136">
        <v>35666663</v>
      </c>
      <c r="H6496" s="136">
        <v>3</v>
      </c>
      <c r="J6496" s="136" t="s">
        <v>8456</v>
      </c>
    </row>
    <row r="6497" spans="1:20" s="136" customFormat="1" ht="13.6" x14ac:dyDescent="0.2">
      <c r="A6497" s="136" t="s">
        <v>14894</v>
      </c>
      <c r="B6497" s="147">
        <v>43907</v>
      </c>
      <c r="C6497" s="138" t="s">
        <v>15081</v>
      </c>
      <c r="D6497" s="138" t="s">
        <v>15081</v>
      </c>
      <c r="E6497" s="137" t="s">
        <v>8366</v>
      </c>
      <c r="F6497" s="139"/>
      <c r="G6497" s="136">
        <v>7228200.0000000009</v>
      </c>
      <c r="H6497" s="136">
        <v>2</v>
      </c>
      <c r="J6497" s="136" t="s">
        <v>8456</v>
      </c>
      <c r="R6497" s="136" t="s">
        <v>14909</v>
      </c>
      <c r="S6497" s="136" t="s">
        <v>8367</v>
      </c>
      <c r="T6497" s="136" t="s">
        <v>14910</v>
      </c>
    </row>
    <row r="6498" spans="1:20" s="136" customFormat="1" ht="13.6" x14ac:dyDescent="0.2">
      <c r="A6498" s="136" t="s">
        <v>15082</v>
      </c>
      <c r="B6498" s="147">
        <v>44001</v>
      </c>
      <c r="C6498" s="138" t="s">
        <v>15083</v>
      </c>
      <c r="D6498" s="138" t="s">
        <v>15083</v>
      </c>
      <c r="E6498" s="137" t="s">
        <v>8366</v>
      </c>
      <c r="F6498" s="139"/>
      <c r="G6498" s="136">
        <v>54300184</v>
      </c>
      <c r="H6498" s="136">
        <v>3</v>
      </c>
      <c r="J6498" s="136" t="s">
        <v>8367</v>
      </c>
    </row>
    <row r="6499" spans="1:20" s="136" customFormat="1" ht="13.6" x14ac:dyDescent="0.2">
      <c r="A6499" s="136" t="s">
        <v>15082</v>
      </c>
      <c r="B6499" s="147">
        <v>44002</v>
      </c>
      <c r="C6499" s="138" t="s">
        <v>15084</v>
      </c>
      <c r="D6499" s="138" t="s">
        <v>15084</v>
      </c>
      <c r="E6499" s="137" t="s">
        <v>8366</v>
      </c>
      <c r="F6499" s="139"/>
      <c r="G6499" s="136">
        <v>86667637</v>
      </c>
      <c r="H6499" s="136">
        <v>3</v>
      </c>
      <c r="J6499" s="136" t="s">
        <v>8367</v>
      </c>
    </row>
    <row r="6500" spans="1:20" s="136" customFormat="1" ht="13.6" x14ac:dyDescent="0.2">
      <c r="A6500" s="136" t="s">
        <v>15082</v>
      </c>
      <c r="B6500" s="147">
        <v>44003</v>
      </c>
      <c r="C6500" s="138" t="s">
        <v>15085</v>
      </c>
      <c r="D6500" s="138" t="s">
        <v>15085</v>
      </c>
      <c r="E6500" s="137" t="s">
        <v>8366</v>
      </c>
      <c r="F6500" s="139"/>
      <c r="G6500" s="136">
        <v>21636378</v>
      </c>
      <c r="H6500" s="136">
        <v>3</v>
      </c>
      <c r="J6500" s="136" t="s">
        <v>8367</v>
      </c>
    </row>
    <row r="6501" spans="1:20" s="136" customFormat="1" ht="13.6" x14ac:dyDescent="0.2">
      <c r="A6501" s="136" t="s">
        <v>15082</v>
      </c>
      <c r="B6501" s="147">
        <v>44004</v>
      </c>
      <c r="C6501" s="138" t="s">
        <v>15086</v>
      </c>
      <c r="D6501" s="138" t="s">
        <v>15086</v>
      </c>
      <c r="E6501" s="137" t="s">
        <v>8366</v>
      </c>
      <c r="F6501" s="139"/>
      <c r="G6501" s="136">
        <v>42150653</v>
      </c>
      <c r="H6501" s="136">
        <v>3</v>
      </c>
      <c r="J6501" s="136" t="s">
        <v>8367</v>
      </c>
    </row>
    <row r="6502" spans="1:20" s="136" customFormat="1" ht="13.6" x14ac:dyDescent="0.2">
      <c r="A6502" s="136" t="s">
        <v>15082</v>
      </c>
      <c r="B6502" s="147">
        <v>44005</v>
      </c>
      <c r="C6502" s="138" t="s">
        <v>15087</v>
      </c>
      <c r="D6502" s="138" t="s">
        <v>15087</v>
      </c>
      <c r="E6502" s="137" t="s">
        <v>8366</v>
      </c>
      <c r="F6502" s="139"/>
      <c r="G6502" s="136">
        <v>39044777</v>
      </c>
      <c r="H6502" s="136">
        <v>3</v>
      </c>
      <c r="J6502" s="136" t="s">
        <v>8367</v>
      </c>
    </row>
    <row r="6503" spans="1:20" s="136" customFormat="1" ht="13.6" x14ac:dyDescent="0.2">
      <c r="A6503" s="136" t="s">
        <v>15082</v>
      </c>
      <c r="B6503" s="147">
        <v>44006</v>
      </c>
      <c r="C6503" s="138" t="s">
        <v>15088</v>
      </c>
      <c r="D6503" s="138" t="s">
        <v>15088</v>
      </c>
      <c r="E6503" s="137" t="s">
        <v>8366</v>
      </c>
      <c r="F6503" s="139"/>
      <c r="G6503" s="136">
        <v>47495813</v>
      </c>
      <c r="H6503" s="136">
        <v>3</v>
      </c>
      <c r="J6503" s="136" t="s">
        <v>8367</v>
      </c>
    </row>
    <row r="6504" spans="1:20" s="136" customFormat="1" ht="13.6" x14ac:dyDescent="0.2">
      <c r="A6504" s="136" t="s">
        <v>15082</v>
      </c>
      <c r="B6504" s="147">
        <v>44007</v>
      </c>
      <c r="C6504" s="138" t="s">
        <v>15089</v>
      </c>
      <c r="D6504" s="138" t="s">
        <v>15089</v>
      </c>
      <c r="E6504" s="137" t="s">
        <v>8366</v>
      </c>
      <c r="F6504" s="139"/>
      <c r="G6504" s="136">
        <v>69534097</v>
      </c>
      <c r="H6504" s="136">
        <v>3</v>
      </c>
      <c r="J6504" s="136" t="s">
        <v>8367</v>
      </c>
    </row>
    <row r="6505" spans="1:20" s="136" customFormat="1" ht="13.6" x14ac:dyDescent="0.2">
      <c r="A6505" s="136" t="s">
        <v>15082</v>
      </c>
      <c r="B6505" s="147">
        <v>44008</v>
      </c>
      <c r="C6505" s="138" t="s">
        <v>15090</v>
      </c>
      <c r="D6505" s="138" t="s">
        <v>15090</v>
      </c>
      <c r="E6505" s="137" t="s">
        <v>8366</v>
      </c>
      <c r="F6505" s="139"/>
      <c r="G6505" s="136">
        <v>205686966</v>
      </c>
      <c r="H6505" s="136">
        <v>3</v>
      </c>
      <c r="J6505" s="136" t="s">
        <v>8367</v>
      </c>
    </row>
    <row r="6506" spans="1:20" s="136" customFormat="1" ht="13.6" x14ac:dyDescent="0.2">
      <c r="A6506" s="136" t="s">
        <v>15082</v>
      </c>
      <c r="B6506" s="147">
        <v>44009</v>
      </c>
      <c r="C6506" s="138" t="s">
        <v>15091</v>
      </c>
      <c r="D6506" s="138" t="s">
        <v>15091</v>
      </c>
      <c r="E6506" s="137" t="s">
        <v>8366</v>
      </c>
      <c r="F6506" s="139"/>
      <c r="G6506" s="136">
        <v>452701500</v>
      </c>
      <c r="H6506" s="136">
        <v>3</v>
      </c>
      <c r="J6506" s="136" t="s">
        <v>8367</v>
      </c>
    </row>
    <row r="6507" spans="1:20" s="136" customFormat="1" ht="13.6" x14ac:dyDescent="0.2">
      <c r="A6507" s="136" t="s">
        <v>15082</v>
      </c>
      <c r="B6507" s="147">
        <v>44010</v>
      </c>
      <c r="C6507" s="138" t="s">
        <v>15092</v>
      </c>
      <c r="D6507" s="138" t="s">
        <v>15092</v>
      </c>
      <c r="E6507" s="137" t="s">
        <v>8366</v>
      </c>
      <c r="F6507" s="139"/>
      <c r="G6507" s="136">
        <v>68001102</v>
      </c>
      <c r="H6507" s="136">
        <v>3</v>
      </c>
      <c r="J6507" s="136" t="s">
        <v>8367</v>
      </c>
    </row>
    <row r="6508" spans="1:20" s="136" customFormat="1" ht="13.6" x14ac:dyDescent="0.2">
      <c r="A6508" s="136" t="s">
        <v>15082</v>
      </c>
      <c r="B6508" s="147">
        <v>44011</v>
      </c>
      <c r="C6508" s="138" t="s">
        <v>15093</v>
      </c>
      <c r="D6508" s="138" t="s">
        <v>15093</v>
      </c>
      <c r="E6508" s="137" t="s">
        <v>8366</v>
      </c>
      <c r="F6508" s="139"/>
      <c r="G6508" s="136">
        <v>57376439</v>
      </c>
      <c r="H6508" s="136">
        <v>3</v>
      </c>
      <c r="J6508" s="136" t="s">
        <v>8367</v>
      </c>
    </row>
    <row r="6509" spans="1:20" s="136" customFormat="1" ht="13.6" x14ac:dyDescent="0.2">
      <c r="A6509" s="136" t="s">
        <v>15082</v>
      </c>
      <c r="B6509" s="147">
        <v>44012</v>
      </c>
      <c r="C6509" s="138" t="s">
        <v>15094</v>
      </c>
      <c r="D6509" s="138" t="s">
        <v>15094</v>
      </c>
      <c r="E6509" s="137" t="s">
        <v>8366</v>
      </c>
      <c r="F6509" s="139"/>
      <c r="G6509" s="136">
        <v>104952490</v>
      </c>
      <c r="H6509" s="136">
        <v>3</v>
      </c>
      <c r="J6509" s="136" t="s">
        <v>8367</v>
      </c>
    </row>
    <row r="6510" spans="1:20" s="136" customFormat="1" ht="13.6" x14ac:dyDescent="0.2">
      <c r="A6510" s="136" t="s">
        <v>15082</v>
      </c>
      <c r="B6510" s="147">
        <v>44013</v>
      </c>
      <c r="C6510" s="138" t="s">
        <v>15095</v>
      </c>
      <c r="D6510" s="138" t="s">
        <v>15095</v>
      </c>
      <c r="E6510" s="137" t="s">
        <v>8366</v>
      </c>
      <c r="F6510" s="139"/>
      <c r="G6510" s="136">
        <v>472116708</v>
      </c>
      <c r="H6510" s="136">
        <v>2</v>
      </c>
      <c r="J6510" s="136" t="s">
        <v>8367</v>
      </c>
    </row>
    <row r="6511" spans="1:20" s="136" customFormat="1" ht="13.6" x14ac:dyDescent="0.2">
      <c r="A6511" s="136" t="s">
        <v>15082</v>
      </c>
      <c r="B6511" s="147">
        <v>44014</v>
      </c>
      <c r="C6511" s="138" t="s">
        <v>15096</v>
      </c>
      <c r="D6511" s="138" t="s">
        <v>15096</v>
      </c>
      <c r="E6511" s="137" t="s">
        <v>8366</v>
      </c>
      <c r="F6511" s="139"/>
      <c r="G6511" s="136">
        <v>121199224</v>
      </c>
      <c r="H6511" s="136">
        <v>3</v>
      </c>
      <c r="J6511" s="136" t="s">
        <v>8367</v>
      </c>
    </row>
    <row r="6512" spans="1:20" s="136" customFormat="1" ht="13.6" x14ac:dyDescent="0.2">
      <c r="A6512" s="136" t="s">
        <v>15082</v>
      </c>
      <c r="B6512" s="147">
        <v>44016</v>
      </c>
      <c r="C6512" s="138" t="s">
        <v>15097</v>
      </c>
      <c r="D6512" s="138" t="s">
        <v>15097</v>
      </c>
      <c r="E6512" s="137" t="s">
        <v>8366</v>
      </c>
      <c r="F6512" s="139"/>
      <c r="G6512" s="136">
        <v>122443056</v>
      </c>
      <c r="H6512" s="136">
        <v>3</v>
      </c>
      <c r="J6512" s="136" t="s">
        <v>8367</v>
      </c>
    </row>
    <row r="6513" spans="1:10" s="136" customFormat="1" ht="13.6" x14ac:dyDescent="0.2">
      <c r="A6513" s="136" t="s">
        <v>15082</v>
      </c>
      <c r="B6513" s="147">
        <v>44017</v>
      </c>
      <c r="C6513" s="138" t="s">
        <v>15098</v>
      </c>
      <c r="D6513" s="138" t="s">
        <v>15098</v>
      </c>
      <c r="E6513" s="137" t="s">
        <v>8366</v>
      </c>
      <c r="F6513" s="139"/>
      <c r="G6513" s="136">
        <v>193078573</v>
      </c>
      <c r="H6513" s="136">
        <v>3</v>
      </c>
      <c r="J6513" s="136" t="s">
        <v>8367</v>
      </c>
    </row>
    <row r="6514" spans="1:10" s="136" customFormat="1" ht="13.6" x14ac:dyDescent="0.2">
      <c r="A6514" s="136" t="s">
        <v>15082</v>
      </c>
      <c r="B6514" s="147">
        <v>44018</v>
      </c>
      <c r="C6514" s="138" t="s">
        <v>15099</v>
      </c>
      <c r="D6514" s="138" t="s">
        <v>15099</v>
      </c>
      <c r="E6514" s="137" t="s">
        <v>8366</v>
      </c>
      <c r="F6514" s="139"/>
      <c r="G6514" s="136">
        <v>25554811</v>
      </c>
      <c r="H6514" s="136">
        <v>3</v>
      </c>
      <c r="J6514" s="136" t="s">
        <v>8367</v>
      </c>
    </row>
    <row r="6515" spans="1:10" s="136" customFormat="1" ht="13.6" x14ac:dyDescent="0.2">
      <c r="A6515" s="136" t="s">
        <v>15082</v>
      </c>
      <c r="B6515" s="147">
        <v>44019</v>
      </c>
      <c r="C6515" s="138" t="s">
        <v>15100</v>
      </c>
      <c r="D6515" s="138" t="s">
        <v>15100</v>
      </c>
      <c r="E6515" s="137" t="s">
        <v>8366</v>
      </c>
      <c r="F6515" s="139"/>
      <c r="G6515" s="136">
        <v>30722169</v>
      </c>
      <c r="H6515" s="136">
        <v>3</v>
      </c>
      <c r="J6515" s="136" t="s">
        <v>8367</v>
      </c>
    </row>
    <row r="6516" spans="1:10" s="136" customFormat="1" ht="13.6" x14ac:dyDescent="0.2">
      <c r="A6516" s="136" t="s">
        <v>15082</v>
      </c>
      <c r="B6516" s="147">
        <v>44020</v>
      </c>
      <c r="C6516" s="138" t="s">
        <v>15101</v>
      </c>
      <c r="D6516" s="138" t="s">
        <v>15101</v>
      </c>
      <c r="E6516" s="137" t="s">
        <v>8366</v>
      </c>
      <c r="F6516" s="139"/>
      <c r="G6516" s="136">
        <v>28615518</v>
      </c>
      <c r="H6516" s="136">
        <v>3</v>
      </c>
      <c r="J6516" s="136" t="s">
        <v>8367</v>
      </c>
    </row>
    <row r="6517" spans="1:10" s="136" customFormat="1" ht="13.6" x14ac:dyDescent="0.2">
      <c r="A6517" s="136" t="s">
        <v>15082</v>
      </c>
      <c r="B6517" s="147">
        <v>44021</v>
      </c>
      <c r="C6517" s="138" t="s">
        <v>15102</v>
      </c>
      <c r="D6517" s="138" t="s">
        <v>15102</v>
      </c>
      <c r="E6517" s="137" t="s">
        <v>8366</v>
      </c>
      <c r="F6517" s="139"/>
      <c r="G6517" s="136">
        <v>67263997</v>
      </c>
      <c r="H6517" s="136">
        <v>3</v>
      </c>
      <c r="J6517" s="136" t="s">
        <v>8367</v>
      </c>
    </row>
    <row r="6518" spans="1:10" s="136" customFormat="1" ht="13.6" x14ac:dyDescent="0.2">
      <c r="A6518" s="136" t="s">
        <v>15082</v>
      </c>
      <c r="B6518" s="147">
        <v>44022</v>
      </c>
      <c r="C6518" s="138" t="s">
        <v>15103</v>
      </c>
      <c r="D6518" s="138" t="s">
        <v>15103</v>
      </c>
      <c r="E6518" s="137" t="s">
        <v>8366</v>
      </c>
      <c r="F6518" s="139"/>
      <c r="G6518" s="136">
        <v>81600486</v>
      </c>
      <c r="H6518" s="136">
        <v>3</v>
      </c>
      <c r="J6518" s="136" t="s">
        <v>8367</v>
      </c>
    </row>
    <row r="6519" spans="1:10" s="136" customFormat="1" ht="13.6" x14ac:dyDescent="0.2">
      <c r="A6519" s="136" t="s">
        <v>15082</v>
      </c>
      <c r="B6519" s="147">
        <v>44023</v>
      </c>
      <c r="C6519" s="138" t="s">
        <v>15104</v>
      </c>
      <c r="D6519" s="138" t="s">
        <v>15104</v>
      </c>
      <c r="E6519" s="137" t="s">
        <v>8366</v>
      </c>
      <c r="F6519" s="139"/>
      <c r="G6519" s="136">
        <v>18651832</v>
      </c>
      <c r="H6519" s="136">
        <v>3</v>
      </c>
      <c r="J6519" s="136" t="s">
        <v>8367</v>
      </c>
    </row>
    <row r="6520" spans="1:10" s="136" customFormat="1" ht="13.6" x14ac:dyDescent="0.2">
      <c r="A6520" s="136" t="s">
        <v>15082</v>
      </c>
      <c r="B6520" s="147">
        <v>44024</v>
      </c>
      <c r="C6520" s="138" t="s">
        <v>15105</v>
      </c>
      <c r="D6520" s="138" t="s">
        <v>15105</v>
      </c>
      <c r="E6520" s="137" t="s">
        <v>8366</v>
      </c>
      <c r="F6520" s="139"/>
      <c r="G6520" s="136">
        <v>24619315</v>
      </c>
      <c r="H6520" s="136">
        <v>3</v>
      </c>
      <c r="J6520" s="136" t="s">
        <v>8367</v>
      </c>
    </row>
    <row r="6521" spans="1:10" s="136" customFormat="1" ht="13.6" x14ac:dyDescent="0.2">
      <c r="A6521" s="136" t="s">
        <v>15082</v>
      </c>
      <c r="B6521" s="147">
        <v>44025</v>
      </c>
      <c r="C6521" s="138" t="s">
        <v>15106</v>
      </c>
      <c r="D6521" s="138" t="s">
        <v>15106</v>
      </c>
      <c r="E6521" s="137" t="s">
        <v>8366</v>
      </c>
      <c r="F6521" s="139"/>
      <c r="G6521" s="136">
        <v>141359454</v>
      </c>
      <c r="H6521" s="136">
        <v>2</v>
      </c>
      <c r="J6521" s="136" t="s">
        <v>8367</v>
      </c>
    </row>
    <row r="6522" spans="1:10" s="136" customFormat="1" ht="13.6" x14ac:dyDescent="0.2">
      <c r="A6522" s="136" t="s">
        <v>15082</v>
      </c>
      <c r="B6522" s="147">
        <v>44026</v>
      </c>
      <c r="C6522" s="138" t="s">
        <v>15107</v>
      </c>
      <c r="D6522" s="138" t="s">
        <v>15107</v>
      </c>
      <c r="E6522" s="137" t="s">
        <v>8366</v>
      </c>
      <c r="F6522" s="139"/>
      <c r="G6522" s="136">
        <v>112986035</v>
      </c>
      <c r="H6522" s="136">
        <v>3</v>
      </c>
      <c r="J6522" s="136" t="s">
        <v>8367</v>
      </c>
    </row>
    <row r="6523" spans="1:10" s="136" customFormat="1" ht="13.6" x14ac:dyDescent="0.2">
      <c r="A6523" s="136" t="s">
        <v>15082</v>
      </c>
      <c r="B6523" s="147">
        <v>44027</v>
      </c>
      <c r="C6523" s="138" t="s">
        <v>15108</v>
      </c>
      <c r="D6523" s="138" t="s">
        <v>15108</v>
      </c>
      <c r="E6523" s="137" t="s">
        <v>8366</v>
      </c>
      <c r="F6523" s="139"/>
      <c r="G6523" s="136">
        <v>34268961</v>
      </c>
      <c r="H6523" s="136">
        <v>3</v>
      </c>
      <c r="J6523" s="136" t="s">
        <v>8367</v>
      </c>
    </row>
    <row r="6524" spans="1:10" s="136" customFormat="1" ht="13.6" x14ac:dyDescent="0.2">
      <c r="A6524" s="136" t="s">
        <v>15082</v>
      </c>
      <c r="B6524" s="147">
        <v>44028</v>
      </c>
      <c r="C6524" s="138" t="s">
        <v>15109</v>
      </c>
      <c r="D6524" s="138" t="s">
        <v>15109</v>
      </c>
      <c r="E6524" s="137" t="s">
        <v>8366</v>
      </c>
      <c r="F6524" s="139"/>
      <c r="G6524" s="136">
        <v>62576027</v>
      </c>
      <c r="H6524" s="136">
        <v>3</v>
      </c>
      <c r="J6524" s="136" t="s">
        <v>8367</v>
      </c>
    </row>
    <row r="6525" spans="1:10" s="136" customFormat="1" ht="13.6" x14ac:dyDescent="0.2">
      <c r="A6525" s="136" t="s">
        <v>15082</v>
      </c>
      <c r="B6525" s="147">
        <v>44029</v>
      </c>
      <c r="C6525" s="138" t="s">
        <v>15110</v>
      </c>
      <c r="D6525" s="138" t="s">
        <v>15110</v>
      </c>
      <c r="E6525" s="137" t="s">
        <v>8366</v>
      </c>
      <c r="F6525" s="139"/>
      <c r="G6525" s="136">
        <v>81927789</v>
      </c>
      <c r="H6525" s="136">
        <v>3</v>
      </c>
      <c r="J6525" s="136" t="s">
        <v>8367</v>
      </c>
    </row>
    <row r="6526" spans="1:10" s="136" customFormat="1" ht="13.6" x14ac:dyDescent="0.2">
      <c r="A6526" s="136" t="s">
        <v>15082</v>
      </c>
      <c r="B6526" s="147">
        <v>44031</v>
      </c>
      <c r="C6526" s="138" t="s">
        <v>15111</v>
      </c>
      <c r="D6526" s="138" t="s">
        <v>15111</v>
      </c>
      <c r="E6526" s="137" t="s">
        <v>8366</v>
      </c>
      <c r="F6526" s="139"/>
      <c r="G6526" s="136">
        <v>81436040</v>
      </c>
      <c r="H6526" s="136">
        <v>3</v>
      </c>
      <c r="J6526" s="136" t="s">
        <v>8367</v>
      </c>
    </row>
    <row r="6527" spans="1:10" s="136" customFormat="1" ht="13.6" x14ac:dyDescent="0.2">
      <c r="A6527" s="136" t="s">
        <v>15082</v>
      </c>
      <c r="B6527" s="147">
        <v>44032</v>
      </c>
      <c r="C6527" s="138" t="s">
        <v>15112</v>
      </c>
      <c r="D6527" s="138" t="s">
        <v>15112</v>
      </c>
      <c r="E6527" s="137" t="s">
        <v>8366</v>
      </c>
      <c r="F6527" s="139"/>
      <c r="G6527" s="136">
        <v>31308361</v>
      </c>
      <c r="H6527" s="136">
        <v>3</v>
      </c>
      <c r="J6527" s="136" t="s">
        <v>8367</v>
      </c>
    </row>
    <row r="6528" spans="1:10" s="136" customFormat="1" ht="13.6" x14ac:dyDescent="0.2">
      <c r="A6528" s="136" t="s">
        <v>15082</v>
      </c>
      <c r="B6528" s="147">
        <v>44033</v>
      </c>
      <c r="C6528" s="138" t="s">
        <v>15113</v>
      </c>
      <c r="D6528" s="138" t="s">
        <v>15113</v>
      </c>
      <c r="E6528" s="137" t="s">
        <v>8366</v>
      </c>
      <c r="F6528" s="139"/>
      <c r="G6528" s="136">
        <v>25170922</v>
      </c>
      <c r="H6528" s="136">
        <v>3</v>
      </c>
      <c r="J6528" s="136" t="s">
        <v>8367</v>
      </c>
    </row>
    <row r="6529" spans="1:10" s="136" customFormat="1" ht="13.6" x14ac:dyDescent="0.2">
      <c r="A6529" s="136" t="s">
        <v>15082</v>
      </c>
      <c r="B6529" s="147">
        <v>44034</v>
      </c>
      <c r="C6529" s="138" t="s">
        <v>15114</v>
      </c>
      <c r="D6529" s="138" t="s">
        <v>15114</v>
      </c>
      <c r="E6529" s="137" t="s">
        <v>8366</v>
      </c>
      <c r="F6529" s="139"/>
      <c r="G6529" s="136">
        <v>54274838</v>
      </c>
      <c r="H6529" s="136">
        <v>3</v>
      </c>
      <c r="J6529" s="136" t="s">
        <v>8367</v>
      </c>
    </row>
    <row r="6530" spans="1:10" s="136" customFormat="1" ht="13.6" x14ac:dyDescent="0.2">
      <c r="A6530" s="136" t="s">
        <v>15082</v>
      </c>
      <c r="B6530" s="147">
        <v>44035</v>
      </c>
      <c r="C6530" s="138" t="s">
        <v>15115</v>
      </c>
      <c r="D6530" s="138" t="s">
        <v>15115</v>
      </c>
      <c r="E6530" s="137" t="s">
        <v>8366</v>
      </c>
      <c r="F6530" s="139"/>
      <c r="G6530" s="136">
        <v>24856913</v>
      </c>
      <c r="H6530" s="136">
        <v>3</v>
      </c>
      <c r="J6530" s="136" t="s">
        <v>8367</v>
      </c>
    </row>
    <row r="6531" spans="1:10" s="136" customFormat="1" ht="13.6" x14ac:dyDescent="0.2">
      <c r="A6531" s="136" t="s">
        <v>15082</v>
      </c>
      <c r="B6531" s="147">
        <v>44036</v>
      </c>
      <c r="C6531" s="138" t="s">
        <v>15116</v>
      </c>
      <c r="D6531" s="138" t="s">
        <v>15116</v>
      </c>
      <c r="E6531" s="137" t="s">
        <v>8366</v>
      </c>
      <c r="F6531" s="139"/>
      <c r="G6531" s="136">
        <v>23367926.000000004</v>
      </c>
      <c r="H6531" s="136">
        <v>3</v>
      </c>
      <c r="J6531" s="136" t="s">
        <v>8367</v>
      </c>
    </row>
    <row r="6532" spans="1:10" s="136" customFormat="1" ht="13.6" x14ac:dyDescent="0.2">
      <c r="A6532" s="136" t="s">
        <v>15082</v>
      </c>
      <c r="B6532" s="147">
        <v>44037</v>
      </c>
      <c r="C6532" s="138" t="s">
        <v>15117</v>
      </c>
      <c r="D6532" s="138" t="s">
        <v>15117</v>
      </c>
      <c r="E6532" s="137" t="s">
        <v>8366</v>
      </c>
      <c r="F6532" s="139"/>
      <c r="G6532" s="136">
        <v>96721839</v>
      </c>
      <c r="H6532" s="136">
        <v>3</v>
      </c>
      <c r="J6532" s="136" t="s">
        <v>8367</v>
      </c>
    </row>
    <row r="6533" spans="1:10" s="136" customFormat="1" ht="13.6" x14ac:dyDescent="0.2">
      <c r="A6533" s="136" t="s">
        <v>15082</v>
      </c>
      <c r="B6533" s="147">
        <v>44038</v>
      </c>
      <c r="C6533" s="138" t="s">
        <v>15118</v>
      </c>
      <c r="D6533" s="138" t="s">
        <v>15118</v>
      </c>
      <c r="E6533" s="137" t="s">
        <v>8366</v>
      </c>
      <c r="F6533" s="139"/>
      <c r="G6533" s="136">
        <v>33962324</v>
      </c>
      <c r="H6533" s="136">
        <v>3</v>
      </c>
      <c r="J6533" s="136" t="s">
        <v>8367</v>
      </c>
    </row>
    <row r="6534" spans="1:10" s="136" customFormat="1" ht="13.6" x14ac:dyDescent="0.2">
      <c r="A6534" s="136" t="s">
        <v>15082</v>
      </c>
      <c r="B6534" s="147">
        <v>44039</v>
      </c>
      <c r="C6534" s="138" t="s">
        <v>15119</v>
      </c>
      <c r="D6534" s="138" t="s">
        <v>15119</v>
      </c>
      <c r="E6534" s="137" t="s">
        <v>8366</v>
      </c>
      <c r="F6534" s="139"/>
      <c r="G6534" s="136">
        <v>52486942</v>
      </c>
      <c r="H6534" s="136">
        <v>3</v>
      </c>
      <c r="J6534" s="136" t="s">
        <v>8367</v>
      </c>
    </row>
    <row r="6535" spans="1:10" s="136" customFormat="1" ht="13.6" x14ac:dyDescent="0.2">
      <c r="A6535" s="136" t="s">
        <v>15082</v>
      </c>
      <c r="B6535" s="147">
        <v>44040</v>
      </c>
      <c r="C6535" s="138" t="s">
        <v>15120</v>
      </c>
      <c r="D6535" s="138" t="s">
        <v>15120</v>
      </c>
      <c r="E6535" s="137" t="s">
        <v>8366</v>
      </c>
      <c r="F6535" s="139"/>
      <c r="G6535" s="136">
        <v>42637254.999999993</v>
      </c>
      <c r="H6535" s="136">
        <v>3</v>
      </c>
      <c r="J6535" s="136" t="s">
        <v>8367</v>
      </c>
    </row>
    <row r="6536" spans="1:10" s="136" customFormat="1" ht="13.6" x14ac:dyDescent="0.2">
      <c r="A6536" s="136" t="s">
        <v>15082</v>
      </c>
      <c r="B6536" s="147">
        <v>44041</v>
      </c>
      <c r="C6536" s="138" t="s">
        <v>15121</v>
      </c>
      <c r="D6536" s="138" t="s">
        <v>15121</v>
      </c>
      <c r="E6536" s="137" t="s">
        <v>8366</v>
      </c>
      <c r="F6536" s="139"/>
      <c r="G6536" s="136">
        <v>26316628</v>
      </c>
      <c r="H6536" s="136">
        <v>3</v>
      </c>
      <c r="J6536" s="136" t="s">
        <v>8367</v>
      </c>
    </row>
    <row r="6537" spans="1:10" s="136" customFormat="1" ht="13.6" x14ac:dyDescent="0.2">
      <c r="A6537" s="136" t="s">
        <v>15082</v>
      </c>
      <c r="B6537" s="147">
        <v>44042</v>
      </c>
      <c r="C6537" s="138" t="s">
        <v>15122</v>
      </c>
      <c r="D6537" s="138" t="s">
        <v>15122</v>
      </c>
      <c r="E6537" s="137" t="s">
        <v>8366</v>
      </c>
      <c r="F6537" s="139"/>
      <c r="G6537" s="136">
        <v>73803577</v>
      </c>
      <c r="H6537" s="136">
        <v>3</v>
      </c>
      <c r="J6537" s="136" t="s">
        <v>8367</v>
      </c>
    </row>
    <row r="6538" spans="1:10" s="136" customFormat="1" ht="13.6" x14ac:dyDescent="0.2">
      <c r="A6538" s="136" t="s">
        <v>15082</v>
      </c>
      <c r="B6538" s="147">
        <v>44043</v>
      </c>
      <c r="C6538" s="138" t="s">
        <v>15123</v>
      </c>
      <c r="D6538" s="138" t="s">
        <v>15123</v>
      </c>
      <c r="E6538" s="137" t="s">
        <v>8366</v>
      </c>
      <c r="F6538" s="139"/>
      <c r="G6538" s="136">
        <v>80394049</v>
      </c>
      <c r="H6538" s="136">
        <v>3</v>
      </c>
      <c r="J6538" s="136" t="s">
        <v>8367</v>
      </c>
    </row>
    <row r="6539" spans="1:10" s="136" customFormat="1" ht="13.6" x14ac:dyDescent="0.2">
      <c r="A6539" s="136" t="s">
        <v>15082</v>
      </c>
      <c r="B6539" s="147">
        <v>44044</v>
      </c>
      <c r="C6539" s="138" t="s">
        <v>15124</v>
      </c>
      <c r="D6539" s="138" t="s">
        <v>15124</v>
      </c>
      <c r="E6539" s="137" t="s">
        <v>8366</v>
      </c>
      <c r="F6539" s="139"/>
      <c r="G6539" s="136">
        <v>29983238</v>
      </c>
      <c r="H6539" s="136">
        <v>3</v>
      </c>
      <c r="J6539" s="136" t="s">
        <v>8367</v>
      </c>
    </row>
    <row r="6540" spans="1:10" s="136" customFormat="1" ht="13.6" x14ac:dyDescent="0.2">
      <c r="A6540" s="136" t="s">
        <v>15082</v>
      </c>
      <c r="B6540" s="147">
        <v>44045</v>
      </c>
      <c r="C6540" s="138" t="s">
        <v>15125</v>
      </c>
      <c r="D6540" s="138" t="s">
        <v>15125</v>
      </c>
      <c r="E6540" s="137" t="s">
        <v>8366</v>
      </c>
      <c r="F6540" s="139"/>
      <c r="G6540" s="136">
        <v>59601595</v>
      </c>
      <c r="H6540" s="136">
        <v>3</v>
      </c>
      <c r="J6540" s="136" t="s">
        <v>8367</v>
      </c>
    </row>
    <row r="6541" spans="1:10" s="136" customFormat="1" ht="13.6" x14ac:dyDescent="0.2">
      <c r="A6541" s="136" t="s">
        <v>15082</v>
      </c>
      <c r="B6541" s="147">
        <v>44046</v>
      </c>
      <c r="C6541" s="138" t="s">
        <v>15126</v>
      </c>
      <c r="D6541" s="138" t="s">
        <v>15126</v>
      </c>
      <c r="E6541" s="137" t="s">
        <v>8366</v>
      </c>
      <c r="F6541" s="139"/>
      <c r="G6541" s="136">
        <v>40746423</v>
      </c>
      <c r="H6541" s="136">
        <v>3</v>
      </c>
      <c r="J6541" s="136" t="s">
        <v>8367</v>
      </c>
    </row>
    <row r="6542" spans="1:10" s="136" customFormat="1" ht="13.6" x14ac:dyDescent="0.2">
      <c r="A6542" s="136" t="s">
        <v>15082</v>
      </c>
      <c r="B6542" s="147">
        <v>44047</v>
      </c>
      <c r="C6542" s="138" t="s">
        <v>15127</v>
      </c>
      <c r="D6542" s="138" t="s">
        <v>15127</v>
      </c>
      <c r="E6542" s="137" t="s">
        <v>8366</v>
      </c>
      <c r="F6542" s="139"/>
      <c r="G6542" s="136">
        <v>39015886</v>
      </c>
      <c r="H6542" s="136">
        <v>3</v>
      </c>
      <c r="J6542" s="136" t="s">
        <v>8367</v>
      </c>
    </row>
    <row r="6543" spans="1:10" s="136" customFormat="1" ht="13.6" x14ac:dyDescent="0.2">
      <c r="A6543" s="136" t="s">
        <v>15082</v>
      </c>
      <c r="B6543" s="147">
        <v>44048</v>
      </c>
      <c r="C6543" s="138" t="s">
        <v>15128</v>
      </c>
      <c r="D6543" s="138" t="s">
        <v>15128</v>
      </c>
      <c r="E6543" s="137" t="s">
        <v>8366</v>
      </c>
      <c r="F6543" s="139"/>
      <c r="G6543" s="136">
        <v>34308073</v>
      </c>
      <c r="H6543" s="136">
        <v>3</v>
      </c>
      <c r="J6543" s="136" t="s">
        <v>8367</v>
      </c>
    </row>
    <row r="6544" spans="1:10" s="136" customFormat="1" ht="13.6" x14ac:dyDescent="0.2">
      <c r="A6544" s="136" t="s">
        <v>15082</v>
      </c>
      <c r="B6544" s="147">
        <v>44049</v>
      </c>
      <c r="C6544" s="138" t="s">
        <v>15129</v>
      </c>
      <c r="D6544" s="138" t="s">
        <v>15129</v>
      </c>
      <c r="E6544" s="137" t="s">
        <v>8366</v>
      </c>
      <c r="F6544" s="139"/>
      <c r="G6544" s="136">
        <v>81334655</v>
      </c>
      <c r="H6544" s="136">
        <v>3</v>
      </c>
      <c r="J6544" s="136" t="s">
        <v>8367</v>
      </c>
    </row>
    <row r="6545" spans="1:10" s="136" customFormat="1" ht="13.6" x14ac:dyDescent="0.2">
      <c r="A6545" s="136" t="s">
        <v>15082</v>
      </c>
      <c r="B6545" s="147">
        <v>44050</v>
      </c>
      <c r="C6545" s="138" t="s">
        <v>15130</v>
      </c>
      <c r="D6545" s="138" t="s">
        <v>15130</v>
      </c>
      <c r="E6545" s="137" t="s">
        <v>8366</v>
      </c>
      <c r="F6545" s="139"/>
      <c r="G6545" s="136">
        <v>316627162</v>
      </c>
      <c r="H6545" s="136">
        <v>3</v>
      </c>
      <c r="J6545" s="136" t="s">
        <v>8367</v>
      </c>
    </row>
    <row r="6546" spans="1:10" s="136" customFormat="1" ht="13.6" x14ac:dyDescent="0.2">
      <c r="A6546" s="136" t="s">
        <v>15082</v>
      </c>
      <c r="B6546" s="147">
        <v>44051</v>
      </c>
      <c r="C6546" s="138" t="s">
        <v>15131</v>
      </c>
      <c r="D6546" s="138" t="s">
        <v>15131</v>
      </c>
      <c r="E6546" s="137" t="s">
        <v>8366</v>
      </c>
      <c r="F6546" s="139"/>
      <c r="G6546" s="136">
        <v>112249628</v>
      </c>
      <c r="H6546" s="136">
        <v>3</v>
      </c>
      <c r="J6546" s="136" t="s">
        <v>8367</v>
      </c>
    </row>
    <row r="6547" spans="1:10" s="136" customFormat="1" ht="13.6" x14ac:dyDescent="0.2">
      <c r="A6547" s="136" t="s">
        <v>15082</v>
      </c>
      <c r="B6547" s="147">
        <v>44052</v>
      </c>
      <c r="C6547" s="138" t="s">
        <v>15132</v>
      </c>
      <c r="D6547" s="138" t="s">
        <v>15132</v>
      </c>
      <c r="E6547" s="137" t="s">
        <v>8366</v>
      </c>
      <c r="F6547" s="139"/>
      <c r="G6547" s="136">
        <v>28176660</v>
      </c>
      <c r="H6547" s="136">
        <v>3</v>
      </c>
      <c r="J6547" s="136" t="s">
        <v>8367</v>
      </c>
    </row>
    <row r="6548" spans="1:10" s="136" customFormat="1" ht="13.6" x14ac:dyDescent="0.2">
      <c r="A6548" s="136" t="s">
        <v>15082</v>
      </c>
      <c r="B6548" s="147">
        <v>44053</v>
      </c>
      <c r="C6548" s="138" t="s">
        <v>15133</v>
      </c>
      <c r="D6548" s="138" t="s">
        <v>15133</v>
      </c>
      <c r="E6548" s="137" t="s">
        <v>8366</v>
      </c>
      <c r="F6548" s="139"/>
      <c r="G6548" s="136">
        <v>78673525</v>
      </c>
      <c r="H6548" s="136">
        <v>3</v>
      </c>
      <c r="J6548" s="136" t="s">
        <v>8367</v>
      </c>
    </row>
    <row r="6549" spans="1:10" s="136" customFormat="1" ht="13.6" x14ac:dyDescent="0.2">
      <c r="A6549" s="136" t="s">
        <v>15082</v>
      </c>
      <c r="B6549" s="147">
        <v>44054</v>
      </c>
      <c r="C6549" s="138" t="s">
        <v>15134</v>
      </c>
      <c r="D6549" s="138" t="s">
        <v>15134</v>
      </c>
      <c r="E6549" s="137" t="s">
        <v>8366</v>
      </c>
      <c r="F6549" s="139"/>
      <c r="G6549" s="136">
        <v>79540395</v>
      </c>
      <c r="H6549" s="136">
        <v>3</v>
      </c>
      <c r="J6549" s="136" t="s">
        <v>8367</v>
      </c>
    </row>
    <row r="6550" spans="1:10" s="136" customFormat="1" ht="13.6" x14ac:dyDescent="0.2">
      <c r="A6550" s="136" t="s">
        <v>15082</v>
      </c>
      <c r="B6550" s="147">
        <v>44055</v>
      </c>
      <c r="C6550" s="138" t="s">
        <v>15135</v>
      </c>
      <c r="D6550" s="138" t="s">
        <v>15135</v>
      </c>
      <c r="E6550" s="137" t="s">
        <v>8366</v>
      </c>
      <c r="F6550" s="139"/>
      <c r="G6550" s="136">
        <v>50549173</v>
      </c>
      <c r="H6550" s="136">
        <v>3</v>
      </c>
      <c r="J6550" s="136" t="s">
        <v>8367</v>
      </c>
    </row>
    <row r="6551" spans="1:10" s="136" customFormat="1" ht="13.6" x14ac:dyDescent="0.2">
      <c r="A6551" s="136" t="s">
        <v>15082</v>
      </c>
      <c r="B6551" s="147">
        <v>44056</v>
      </c>
      <c r="C6551" s="138" t="s">
        <v>15136</v>
      </c>
      <c r="D6551" s="138" t="s">
        <v>15136</v>
      </c>
      <c r="E6551" s="137" t="s">
        <v>8366</v>
      </c>
      <c r="F6551" s="139"/>
      <c r="G6551" s="136">
        <v>44391011</v>
      </c>
      <c r="H6551" s="136">
        <v>3</v>
      </c>
      <c r="J6551" s="136" t="s">
        <v>8367</v>
      </c>
    </row>
    <row r="6552" spans="1:10" s="136" customFormat="1" ht="13.6" x14ac:dyDescent="0.2">
      <c r="A6552" s="136" t="s">
        <v>15082</v>
      </c>
      <c r="B6552" s="147">
        <v>44059</v>
      </c>
      <c r="C6552" s="138" t="s">
        <v>15137</v>
      </c>
      <c r="D6552" s="138" t="s">
        <v>15137</v>
      </c>
      <c r="E6552" s="137" t="s">
        <v>8366</v>
      </c>
      <c r="F6552" s="139"/>
      <c r="G6552" s="136">
        <v>124557799</v>
      </c>
      <c r="H6552" s="136">
        <v>3</v>
      </c>
      <c r="J6552" s="136" t="s">
        <v>8367</v>
      </c>
    </row>
    <row r="6553" spans="1:10" s="136" customFormat="1" ht="13.6" x14ac:dyDescent="0.2">
      <c r="A6553" s="136" t="s">
        <v>15082</v>
      </c>
      <c r="B6553" s="147">
        <v>44060</v>
      </c>
      <c r="C6553" s="138" t="s">
        <v>15138</v>
      </c>
      <c r="D6553" s="138" t="s">
        <v>15138</v>
      </c>
      <c r="E6553" s="137" t="s">
        <v>8366</v>
      </c>
      <c r="F6553" s="139"/>
      <c r="G6553" s="136">
        <v>34891518</v>
      </c>
      <c r="H6553" s="136">
        <v>3</v>
      </c>
      <c r="J6553" s="136" t="s">
        <v>8367</v>
      </c>
    </row>
    <row r="6554" spans="1:10" s="136" customFormat="1" ht="13.6" x14ac:dyDescent="0.2">
      <c r="A6554" s="136" t="s">
        <v>15082</v>
      </c>
      <c r="B6554" s="147">
        <v>44061</v>
      </c>
      <c r="C6554" s="138" t="s">
        <v>15139</v>
      </c>
      <c r="D6554" s="138" t="s">
        <v>15139</v>
      </c>
      <c r="E6554" s="137" t="s">
        <v>8366</v>
      </c>
      <c r="F6554" s="139"/>
      <c r="G6554" s="136">
        <v>10861609</v>
      </c>
      <c r="H6554" s="136">
        <v>3</v>
      </c>
      <c r="J6554" s="136" t="s">
        <v>8367</v>
      </c>
    </row>
    <row r="6555" spans="1:10" s="136" customFormat="1" ht="13.6" x14ac:dyDescent="0.2">
      <c r="A6555" s="136" t="s">
        <v>15082</v>
      </c>
      <c r="B6555" s="147">
        <v>44062</v>
      </c>
      <c r="C6555" s="138" t="s">
        <v>15140</v>
      </c>
      <c r="D6555" s="138" t="s">
        <v>15140</v>
      </c>
      <c r="E6555" s="137" t="s">
        <v>8366</v>
      </c>
      <c r="F6555" s="139"/>
      <c r="G6555" s="136">
        <v>23303748.999999996</v>
      </c>
      <c r="H6555" s="136">
        <v>3</v>
      </c>
      <c r="J6555" s="136" t="s">
        <v>8367</v>
      </c>
    </row>
    <row r="6556" spans="1:10" s="136" customFormat="1" ht="13.6" x14ac:dyDescent="0.2">
      <c r="A6556" s="136" t="s">
        <v>15082</v>
      </c>
      <c r="B6556" s="147">
        <v>44063</v>
      </c>
      <c r="C6556" s="138" t="s">
        <v>15141</v>
      </c>
      <c r="D6556" s="138" t="s">
        <v>15141</v>
      </c>
      <c r="E6556" s="137" t="s">
        <v>8366</v>
      </c>
      <c r="F6556" s="139"/>
      <c r="G6556" s="136">
        <v>22292863.000000004</v>
      </c>
      <c r="H6556" s="136">
        <v>3</v>
      </c>
      <c r="J6556" s="136" t="s">
        <v>8367</v>
      </c>
    </row>
    <row r="6557" spans="1:10" s="136" customFormat="1" ht="13.6" x14ac:dyDescent="0.2">
      <c r="A6557" s="136" t="s">
        <v>15082</v>
      </c>
      <c r="B6557" s="147">
        <v>44064</v>
      </c>
      <c r="C6557" s="138" t="s">
        <v>15142</v>
      </c>
      <c r="D6557" s="138" t="s">
        <v>15142</v>
      </c>
      <c r="E6557" s="137" t="s">
        <v>8366</v>
      </c>
      <c r="F6557" s="139"/>
      <c r="G6557" s="136">
        <v>32382639</v>
      </c>
      <c r="H6557" s="136">
        <v>3</v>
      </c>
      <c r="J6557" s="136" t="s">
        <v>8367</v>
      </c>
    </row>
    <row r="6558" spans="1:10" s="136" customFormat="1" ht="13.6" x14ac:dyDescent="0.2">
      <c r="A6558" s="136" t="s">
        <v>15082</v>
      </c>
      <c r="B6558" s="147">
        <v>44065</v>
      </c>
      <c r="C6558" s="138" t="s">
        <v>15143</v>
      </c>
      <c r="D6558" s="138" t="s">
        <v>15143</v>
      </c>
      <c r="E6558" s="137" t="s">
        <v>8366</v>
      </c>
      <c r="F6558" s="139"/>
      <c r="G6558" s="136">
        <v>30904710</v>
      </c>
      <c r="H6558" s="136">
        <v>3</v>
      </c>
      <c r="J6558" s="136" t="s">
        <v>8367</v>
      </c>
    </row>
    <row r="6559" spans="1:10" s="136" customFormat="1" ht="13.6" x14ac:dyDescent="0.2">
      <c r="A6559" s="136" t="s">
        <v>15082</v>
      </c>
      <c r="B6559" s="147">
        <v>44066</v>
      </c>
      <c r="C6559" s="138" t="s">
        <v>15144</v>
      </c>
      <c r="D6559" s="138" t="s">
        <v>15144</v>
      </c>
      <c r="E6559" s="137" t="s">
        <v>8366</v>
      </c>
      <c r="F6559" s="139"/>
      <c r="G6559" s="136">
        <v>29442071</v>
      </c>
      <c r="H6559" s="136">
        <v>3</v>
      </c>
      <c r="J6559" s="136" t="s">
        <v>8367</v>
      </c>
    </row>
    <row r="6560" spans="1:10" s="136" customFormat="1" ht="13.6" x14ac:dyDescent="0.2">
      <c r="A6560" s="136" t="s">
        <v>15082</v>
      </c>
      <c r="B6560" s="147">
        <v>44067</v>
      </c>
      <c r="C6560" s="138" t="s">
        <v>15145</v>
      </c>
      <c r="D6560" s="138" t="s">
        <v>15145</v>
      </c>
      <c r="E6560" s="137" t="s">
        <v>8366</v>
      </c>
      <c r="F6560" s="139"/>
      <c r="G6560" s="136">
        <v>36646400</v>
      </c>
      <c r="H6560" s="136">
        <v>3</v>
      </c>
      <c r="J6560" s="136" t="s">
        <v>8367</v>
      </c>
    </row>
    <row r="6561" spans="1:10" s="136" customFormat="1" ht="13.6" x14ac:dyDescent="0.2">
      <c r="A6561" s="136" t="s">
        <v>15082</v>
      </c>
      <c r="B6561" s="147">
        <v>44068</v>
      </c>
      <c r="C6561" s="138" t="s">
        <v>15146</v>
      </c>
      <c r="D6561" s="138" t="s">
        <v>15146</v>
      </c>
      <c r="E6561" s="137" t="s">
        <v>8366</v>
      </c>
      <c r="F6561" s="139"/>
      <c r="G6561" s="136">
        <v>31519061</v>
      </c>
      <c r="H6561" s="136">
        <v>3</v>
      </c>
      <c r="J6561" s="136" t="s">
        <v>8367</v>
      </c>
    </row>
    <row r="6562" spans="1:10" s="136" customFormat="1" ht="13.6" x14ac:dyDescent="0.2">
      <c r="A6562" s="136" t="s">
        <v>15082</v>
      </c>
      <c r="B6562" s="147">
        <v>44070</v>
      </c>
      <c r="C6562" s="138" t="s">
        <v>15147</v>
      </c>
      <c r="D6562" s="138" t="s">
        <v>15147</v>
      </c>
      <c r="E6562" s="137" t="s">
        <v>8366</v>
      </c>
      <c r="F6562" s="139"/>
      <c r="G6562" s="136">
        <v>50332562</v>
      </c>
      <c r="H6562" s="136">
        <v>3</v>
      </c>
      <c r="J6562" s="136" t="s">
        <v>8367</v>
      </c>
    </row>
    <row r="6563" spans="1:10" s="136" customFormat="1" ht="13.6" x14ac:dyDescent="0.2">
      <c r="A6563" s="136" t="s">
        <v>15082</v>
      </c>
      <c r="B6563" s="147">
        <v>44071</v>
      </c>
      <c r="C6563" s="138" t="s">
        <v>15148</v>
      </c>
      <c r="D6563" s="138" t="s">
        <v>15148</v>
      </c>
      <c r="E6563" s="137" t="s">
        <v>8366</v>
      </c>
      <c r="F6563" s="139"/>
      <c r="G6563" s="136">
        <v>235176913</v>
      </c>
      <c r="H6563" s="136">
        <v>3</v>
      </c>
      <c r="J6563" s="136" t="s">
        <v>8367</v>
      </c>
    </row>
    <row r="6564" spans="1:10" s="136" customFormat="1" ht="13.6" x14ac:dyDescent="0.2">
      <c r="A6564" s="136" t="s">
        <v>15082</v>
      </c>
      <c r="B6564" s="147">
        <v>44074</v>
      </c>
      <c r="C6564" s="138" t="s">
        <v>15149</v>
      </c>
      <c r="D6564" s="138" t="s">
        <v>15149</v>
      </c>
      <c r="E6564" s="137" t="s">
        <v>8366</v>
      </c>
      <c r="F6564" s="139"/>
      <c r="G6564" s="136">
        <v>73571344</v>
      </c>
      <c r="H6564" s="136">
        <v>3</v>
      </c>
      <c r="J6564" s="136" t="s">
        <v>8367</v>
      </c>
    </row>
    <row r="6565" spans="1:10" s="136" customFormat="1" ht="13.6" x14ac:dyDescent="0.2">
      <c r="A6565" s="136" t="s">
        <v>15082</v>
      </c>
      <c r="B6565" s="147">
        <v>44075</v>
      </c>
      <c r="C6565" s="138" t="s">
        <v>15150</v>
      </c>
      <c r="D6565" s="138" t="s">
        <v>15150</v>
      </c>
      <c r="E6565" s="137" t="s">
        <v>8366</v>
      </c>
      <c r="F6565" s="139"/>
      <c r="G6565" s="136">
        <v>100453580</v>
      </c>
      <c r="H6565" s="136">
        <v>3</v>
      </c>
      <c r="J6565" s="136" t="s">
        <v>8367</v>
      </c>
    </row>
    <row r="6566" spans="1:10" s="136" customFormat="1" ht="13.6" x14ac:dyDescent="0.2">
      <c r="A6566" s="136" t="s">
        <v>15082</v>
      </c>
      <c r="B6566" s="147">
        <v>44076</v>
      </c>
      <c r="C6566" s="138" t="s">
        <v>15151</v>
      </c>
      <c r="D6566" s="138" t="s">
        <v>15151</v>
      </c>
      <c r="E6566" s="137" t="s">
        <v>8366</v>
      </c>
      <c r="F6566" s="139"/>
      <c r="G6566" s="136">
        <v>124676933.00000001</v>
      </c>
      <c r="H6566" s="136">
        <v>3</v>
      </c>
      <c r="J6566" s="136" t="s">
        <v>8367</v>
      </c>
    </row>
    <row r="6567" spans="1:10" s="136" customFormat="1" ht="13.6" x14ac:dyDescent="0.2">
      <c r="A6567" s="136" t="s">
        <v>15082</v>
      </c>
      <c r="B6567" s="147">
        <v>44077</v>
      </c>
      <c r="C6567" s="138" t="s">
        <v>15152</v>
      </c>
      <c r="D6567" s="138" t="s">
        <v>15152</v>
      </c>
      <c r="E6567" s="137" t="s">
        <v>8366</v>
      </c>
      <c r="F6567" s="139"/>
      <c r="G6567" s="136">
        <v>33748209</v>
      </c>
      <c r="H6567" s="136">
        <v>3</v>
      </c>
      <c r="J6567" s="136" t="s">
        <v>8367</v>
      </c>
    </row>
    <row r="6568" spans="1:10" s="136" customFormat="1" ht="13.6" x14ac:dyDescent="0.2">
      <c r="A6568" s="136" t="s">
        <v>15082</v>
      </c>
      <c r="B6568" s="147">
        <v>44080</v>
      </c>
      <c r="C6568" s="138" t="s">
        <v>15153</v>
      </c>
      <c r="D6568" s="138" t="s">
        <v>15153</v>
      </c>
      <c r="E6568" s="137" t="s">
        <v>8366</v>
      </c>
      <c r="F6568" s="139"/>
      <c r="G6568" s="136">
        <v>20967467</v>
      </c>
      <c r="H6568" s="136">
        <v>3</v>
      </c>
      <c r="J6568" s="136" t="s">
        <v>8367</v>
      </c>
    </row>
    <row r="6569" spans="1:10" s="136" customFormat="1" ht="13.6" x14ac:dyDescent="0.2">
      <c r="A6569" s="136" t="s">
        <v>15082</v>
      </c>
      <c r="B6569" s="147">
        <v>44082</v>
      </c>
      <c r="C6569" s="138" t="s">
        <v>15154</v>
      </c>
      <c r="D6569" s="138" t="s">
        <v>15154</v>
      </c>
      <c r="E6569" s="137" t="s">
        <v>8366</v>
      </c>
      <c r="F6569" s="139"/>
      <c r="G6569" s="136">
        <v>82441459</v>
      </c>
      <c r="H6569" s="136">
        <v>3</v>
      </c>
      <c r="J6569" s="136" t="s">
        <v>8367</v>
      </c>
    </row>
    <row r="6570" spans="1:10" s="136" customFormat="1" ht="13.6" x14ac:dyDescent="0.2">
      <c r="A6570" s="136" t="s">
        <v>15082</v>
      </c>
      <c r="B6570" s="147">
        <v>44084</v>
      </c>
      <c r="C6570" s="138" t="s">
        <v>15155</v>
      </c>
      <c r="D6570" s="138" t="s">
        <v>15155</v>
      </c>
      <c r="E6570" s="137" t="s">
        <v>8366</v>
      </c>
      <c r="F6570" s="139"/>
      <c r="G6570" s="136">
        <v>24432333</v>
      </c>
      <c r="H6570" s="136">
        <v>3</v>
      </c>
      <c r="J6570" s="136" t="s">
        <v>8367</v>
      </c>
    </row>
    <row r="6571" spans="1:10" s="136" customFormat="1" ht="13.6" x14ac:dyDescent="0.2">
      <c r="A6571" s="136" t="s">
        <v>15082</v>
      </c>
      <c r="B6571" s="147">
        <v>44085</v>
      </c>
      <c r="C6571" s="138" t="s">
        <v>15156</v>
      </c>
      <c r="D6571" s="138" t="s">
        <v>15156</v>
      </c>
      <c r="E6571" s="137" t="s">
        <v>8366</v>
      </c>
      <c r="F6571" s="139"/>
      <c r="G6571" s="136">
        <v>54814279</v>
      </c>
      <c r="H6571" s="136">
        <v>3</v>
      </c>
      <c r="J6571" s="136" t="s">
        <v>8367</v>
      </c>
    </row>
    <row r="6572" spans="1:10" s="136" customFormat="1" ht="13.6" x14ac:dyDescent="0.2">
      <c r="A6572" s="136" t="s">
        <v>15082</v>
      </c>
      <c r="B6572" s="147">
        <v>44086</v>
      </c>
      <c r="C6572" s="138" t="s">
        <v>15157</v>
      </c>
      <c r="D6572" s="138" t="s">
        <v>15157</v>
      </c>
      <c r="E6572" s="137" t="s">
        <v>8366</v>
      </c>
      <c r="F6572" s="139"/>
      <c r="G6572" s="136">
        <v>52663565</v>
      </c>
      <c r="H6572" s="136">
        <v>3</v>
      </c>
      <c r="J6572" s="136" t="s">
        <v>8367</v>
      </c>
    </row>
    <row r="6573" spans="1:10" s="136" customFormat="1" ht="13.6" x14ac:dyDescent="0.2">
      <c r="A6573" s="136" t="s">
        <v>15082</v>
      </c>
      <c r="B6573" s="147">
        <v>44087</v>
      </c>
      <c r="C6573" s="138" t="s">
        <v>15158</v>
      </c>
      <c r="D6573" s="138" t="s">
        <v>15158</v>
      </c>
      <c r="E6573" s="137" t="s">
        <v>8366</v>
      </c>
      <c r="F6573" s="139"/>
      <c r="G6573" s="136">
        <v>42025069</v>
      </c>
      <c r="H6573" s="136">
        <v>3</v>
      </c>
      <c r="J6573" s="136" t="s">
        <v>8367</v>
      </c>
    </row>
    <row r="6574" spans="1:10" s="136" customFormat="1" ht="13.6" x14ac:dyDescent="0.2">
      <c r="A6574" s="136" t="s">
        <v>15082</v>
      </c>
      <c r="B6574" s="147">
        <v>44088</v>
      </c>
      <c r="C6574" s="138" t="s">
        <v>15159</v>
      </c>
      <c r="D6574" s="138" t="s">
        <v>15159</v>
      </c>
      <c r="E6574" s="137" t="s">
        <v>8366</v>
      </c>
      <c r="F6574" s="139"/>
      <c r="G6574" s="136">
        <v>6514772</v>
      </c>
      <c r="H6574" s="136">
        <v>3</v>
      </c>
      <c r="J6574" s="136" t="s">
        <v>8367</v>
      </c>
    </row>
    <row r="6575" spans="1:10" s="136" customFormat="1" ht="13.6" x14ac:dyDescent="0.2">
      <c r="A6575" s="136" t="s">
        <v>15082</v>
      </c>
      <c r="B6575" s="147">
        <v>44089</v>
      </c>
      <c r="C6575" s="138" t="s">
        <v>15160</v>
      </c>
      <c r="D6575" s="138" t="s">
        <v>15160</v>
      </c>
      <c r="E6575" s="137" t="s">
        <v>8366</v>
      </c>
      <c r="F6575" s="139"/>
      <c r="G6575" s="136">
        <v>48634734</v>
      </c>
      <c r="H6575" s="136">
        <v>3</v>
      </c>
      <c r="J6575" s="136" t="s">
        <v>8367</v>
      </c>
    </row>
    <row r="6576" spans="1:10" s="136" customFormat="1" ht="13.6" x14ac:dyDescent="0.2">
      <c r="A6576" s="136" t="s">
        <v>15082</v>
      </c>
      <c r="B6576" s="147">
        <v>44090</v>
      </c>
      <c r="C6576" s="138" t="s">
        <v>15161</v>
      </c>
      <c r="D6576" s="138" t="s">
        <v>15161</v>
      </c>
      <c r="E6576" s="137" t="s">
        <v>8366</v>
      </c>
      <c r="F6576" s="139"/>
      <c r="G6576" s="136">
        <v>31926706</v>
      </c>
      <c r="H6576" s="136">
        <v>3</v>
      </c>
      <c r="J6576" s="136" t="s">
        <v>8367</v>
      </c>
    </row>
    <row r="6577" spans="1:10" s="136" customFormat="1" ht="13.6" x14ac:dyDescent="0.2">
      <c r="A6577" s="136" t="s">
        <v>15082</v>
      </c>
      <c r="B6577" s="147">
        <v>44092</v>
      </c>
      <c r="C6577" s="138" t="s">
        <v>15162</v>
      </c>
      <c r="D6577" s="138" t="s">
        <v>15162</v>
      </c>
      <c r="E6577" s="137" t="s">
        <v>8366</v>
      </c>
      <c r="F6577" s="139"/>
      <c r="G6577" s="136">
        <v>20759349.000000004</v>
      </c>
      <c r="H6577" s="136">
        <v>3</v>
      </c>
      <c r="J6577" s="136" t="s">
        <v>8367</v>
      </c>
    </row>
    <row r="6578" spans="1:10" s="136" customFormat="1" ht="13.6" x14ac:dyDescent="0.2">
      <c r="A6578" s="136" t="s">
        <v>15082</v>
      </c>
      <c r="B6578" s="147">
        <v>44093</v>
      </c>
      <c r="C6578" s="138" t="s">
        <v>15163</v>
      </c>
      <c r="D6578" s="138" t="s">
        <v>15163</v>
      </c>
      <c r="E6578" s="137" t="s">
        <v>8366</v>
      </c>
      <c r="F6578" s="139"/>
      <c r="G6578" s="136">
        <v>35846962</v>
      </c>
      <c r="H6578" s="136">
        <v>3</v>
      </c>
      <c r="J6578" s="136" t="s">
        <v>8367</v>
      </c>
    </row>
    <row r="6579" spans="1:10" s="136" customFormat="1" ht="13.6" x14ac:dyDescent="0.2">
      <c r="A6579" s="136" t="s">
        <v>15082</v>
      </c>
      <c r="B6579" s="147">
        <v>44094</v>
      </c>
      <c r="C6579" s="138" t="s">
        <v>15164</v>
      </c>
      <c r="D6579" s="138" t="s">
        <v>15164</v>
      </c>
      <c r="E6579" s="137" t="s">
        <v>8366</v>
      </c>
      <c r="F6579" s="139"/>
      <c r="G6579" s="136">
        <v>40809216</v>
      </c>
      <c r="H6579" s="136">
        <v>3</v>
      </c>
      <c r="J6579" s="136" t="s">
        <v>8367</v>
      </c>
    </row>
    <row r="6580" spans="1:10" s="136" customFormat="1" ht="13.6" x14ac:dyDescent="0.2">
      <c r="A6580" s="136" t="s">
        <v>15082</v>
      </c>
      <c r="B6580" s="147">
        <v>44096</v>
      </c>
      <c r="C6580" s="138" t="s">
        <v>15165</v>
      </c>
      <c r="D6580" s="138" t="s">
        <v>15165</v>
      </c>
      <c r="E6580" s="137" t="s">
        <v>8366</v>
      </c>
      <c r="F6580" s="139"/>
      <c r="G6580" s="136">
        <v>109485836</v>
      </c>
      <c r="H6580" s="136">
        <v>3</v>
      </c>
      <c r="J6580" s="136" t="s">
        <v>8367</v>
      </c>
    </row>
    <row r="6581" spans="1:10" s="136" customFormat="1" ht="13.6" x14ac:dyDescent="0.2">
      <c r="A6581" s="136" t="s">
        <v>15082</v>
      </c>
      <c r="B6581" s="147">
        <v>44097</v>
      </c>
      <c r="C6581" s="138" t="s">
        <v>15166</v>
      </c>
      <c r="D6581" s="138" t="s">
        <v>15166</v>
      </c>
      <c r="E6581" s="137" t="s">
        <v>8366</v>
      </c>
      <c r="F6581" s="139"/>
      <c r="G6581" s="136">
        <v>56986546</v>
      </c>
      <c r="H6581" s="136">
        <v>3</v>
      </c>
      <c r="J6581" s="136" t="s">
        <v>8367</v>
      </c>
    </row>
    <row r="6582" spans="1:10" s="136" customFormat="1" ht="13.6" x14ac:dyDescent="0.2">
      <c r="A6582" s="136" t="s">
        <v>15082</v>
      </c>
      <c r="B6582" s="147">
        <v>44099</v>
      </c>
      <c r="C6582" s="138" t="s">
        <v>15167</v>
      </c>
      <c r="D6582" s="138" t="s">
        <v>15167</v>
      </c>
      <c r="E6582" s="137" t="s">
        <v>8366</v>
      </c>
      <c r="F6582" s="139"/>
      <c r="G6582" s="136">
        <v>41569591</v>
      </c>
      <c r="H6582" s="136">
        <v>3</v>
      </c>
      <c r="J6582" s="136" t="s">
        <v>8367</v>
      </c>
    </row>
    <row r="6583" spans="1:10" s="136" customFormat="1" ht="13.6" x14ac:dyDescent="0.2">
      <c r="A6583" s="136" t="s">
        <v>15082</v>
      </c>
      <c r="B6583" s="147">
        <v>44100</v>
      </c>
      <c r="C6583" s="138" t="s">
        <v>15168</v>
      </c>
      <c r="D6583" s="138" t="s">
        <v>15168</v>
      </c>
      <c r="E6583" s="137" t="s">
        <v>8366</v>
      </c>
      <c r="F6583" s="139"/>
      <c r="G6583" s="136">
        <v>55593298.000000007</v>
      </c>
      <c r="H6583" s="136">
        <v>3</v>
      </c>
      <c r="J6583" s="136" t="s">
        <v>8367</v>
      </c>
    </row>
    <row r="6584" spans="1:10" s="136" customFormat="1" ht="13.6" x14ac:dyDescent="0.2">
      <c r="A6584" s="136" t="s">
        <v>15082</v>
      </c>
      <c r="B6584" s="147">
        <v>44101</v>
      </c>
      <c r="C6584" s="138" t="s">
        <v>15169</v>
      </c>
      <c r="D6584" s="138" t="s">
        <v>15169</v>
      </c>
      <c r="E6584" s="137" t="s">
        <v>8366</v>
      </c>
      <c r="F6584" s="139"/>
      <c r="G6584" s="136">
        <v>20439643</v>
      </c>
      <c r="H6584" s="136">
        <v>3</v>
      </c>
      <c r="J6584" s="136" t="s">
        <v>8367</v>
      </c>
    </row>
    <row r="6585" spans="1:10" s="136" customFormat="1" ht="13.6" x14ac:dyDescent="0.2">
      <c r="A6585" s="136" t="s">
        <v>15082</v>
      </c>
      <c r="B6585" s="147">
        <v>44102</v>
      </c>
      <c r="C6585" s="138" t="s">
        <v>15170</v>
      </c>
      <c r="D6585" s="138" t="s">
        <v>15170</v>
      </c>
      <c r="E6585" s="137" t="s">
        <v>8366</v>
      </c>
      <c r="F6585" s="139"/>
      <c r="G6585" s="136">
        <v>20583530.999999996</v>
      </c>
      <c r="H6585" s="136">
        <v>3</v>
      </c>
      <c r="J6585" s="136" t="s">
        <v>8367</v>
      </c>
    </row>
    <row r="6586" spans="1:10" s="136" customFormat="1" ht="13.6" x14ac:dyDescent="0.2">
      <c r="A6586" s="136" t="s">
        <v>15082</v>
      </c>
      <c r="B6586" s="147">
        <v>44103</v>
      </c>
      <c r="C6586" s="138" t="s">
        <v>15171</v>
      </c>
      <c r="D6586" s="138" t="s">
        <v>15171</v>
      </c>
      <c r="E6586" s="137" t="s">
        <v>8366</v>
      </c>
      <c r="F6586" s="139"/>
      <c r="G6586" s="136">
        <v>78165681</v>
      </c>
      <c r="H6586" s="136">
        <v>3</v>
      </c>
      <c r="J6586" s="136" t="s">
        <v>8367</v>
      </c>
    </row>
    <row r="6587" spans="1:10" s="136" customFormat="1" ht="13.6" x14ac:dyDescent="0.2">
      <c r="A6587" s="136" t="s">
        <v>15082</v>
      </c>
      <c r="B6587" s="147">
        <v>44105</v>
      </c>
      <c r="C6587" s="138" t="s">
        <v>15172</v>
      </c>
      <c r="D6587" s="138" t="s">
        <v>15172</v>
      </c>
      <c r="E6587" s="137" t="s">
        <v>8366</v>
      </c>
      <c r="F6587" s="139"/>
      <c r="G6587" s="136">
        <v>32634645.999999996</v>
      </c>
      <c r="H6587" s="136">
        <v>3</v>
      </c>
      <c r="J6587" s="136" t="s">
        <v>8367</v>
      </c>
    </row>
    <row r="6588" spans="1:10" s="136" customFormat="1" ht="13.6" x14ac:dyDescent="0.2">
      <c r="A6588" s="136" t="s">
        <v>15082</v>
      </c>
      <c r="B6588" s="147">
        <v>44106</v>
      </c>
      <c r="C6588" s="138" t="s">
        <v>15173</v>
      </c>
      <c r="D6588" s="138" t="s">
        <v>15173</v>
      </c>
      <c r="E6588" s="137" t="s">
        <v>8366</v>
      </c>
      <c r="F6588" s="139"/>
      <c r="G6588" s="136">
        <v>168211058</v>
      </c>
      <c r="H6588" s="136">
        <v>3</v>
      </c>
      <c r="J6588" s="136" t="s">
        <v>8367</v>
      </c>
    </row>
    <row r="6589" spans="1:10" s="136" customFormat="1" ht="13.6" x14ac:dyDescent="0.2">
      <c r="A6589" s="136" t="s">
        <v>15082</v>
      </c>
      <c r="B6589" s="147">
        <v>44107</v>
      </c>
      <c r="C6589" s="138" t="s">
        <v>15174</v>
      </c>
      <c r="D6589" s="138" t="s">
        <v>15174</v>
      </c>
      <c r="E6589" s="137" t="s">
        <v>8366</v>
      </c>
      <c r="F6589" s="139"/>
      <c r="G6589" s="136">
        <v>37871407</v>
      </c>
      <c r="H6589" s="136">
        <v>3</v>
      </c>
      <c r="J6589" s="136" t="s">
        <v>8367</v>
      </c>
    </row>
    <row r="6590" spans="1:10" s="136" customFormat="1" ht="13.6" x14ac:dyDescent="0.2">
      <c r="A6590" s="136" t="s">
        <v>15082</v>
      </c>
      <c r="B6590" s="147">
        <v>44108</v>
      </c>
      <c r="C6590" s="138" t="s">
        <v>15175</v>
      </c>
      <c r="D6590" s="138" t="s">
        <v>15175</v>
      </c>
      <c r="E6590" s="137" t="s">
        <v>8366</v>
      </c>
      <c r="F6590" s="139"/>
      <c r="G6590" s="136">
        <v>39479417</v>
      </c>
      <c r="H6590" s="136">
        <v>3</v>
      </c>
      <c r="J6590" s="136" t="s">
        <v>8367</v>
      </c>
    </row>
    <row r="6591" spans="1:10" s="136" customFormat="1" ht="13.6" x14ac:dyDescent="0.2">
      <c r="A6591" s="136" t="s">
        <v>15082</v>
      </c>
      <c r="B6591" s="147">
        <v>44109</v>
      </c>
      <c r="C6591" s="138" t="s">
        <v>15176</v>
      </c>
      <c r="D6591" s="138" t="s">
        <v>15176</v>
      </c>
      <c r="E6591" s="137" t="s">
        <v>8366</v>
      </c>
      <c r="F6591" s="139"/>
      <c r="G6591" s="136">
        <v>50790671</v>
      </c>
      <c r="H6591" s="136">
        <v>3</v>
      </c>
      <c r="J6591" s="136" t="s">
        <v>8367</v>
      </c>
    </row>
    <row r="6592" spans="1:10" s="136" customFormat="1" ht="13.6" x14ac:dyDescent="0.2">
      <c r="A6592" s="136" t="s">
        <v>15082</v>
      </c>
      <c r="B6592" s="147">
        <v>44110</v>
      </c>
      <c r="C6592" s="138" t="s">
        <v>15177</v>
      </c>
      <c r="D6592" s="138" t="s">
        <v>15177</v>
      </c>
      <c r="E6592" s="137" t="s">
        <v>8366</v>
      </c>
      <c r="F6592" s="139"/>
      <c r="G6592" s="136">
        <v>24525306.999999996</v>
      </c>
      <c r="H6592" s="136">
        <v>3</v>
      </c>
      <c r="J6592" s="136" t="s">
        <v>8367</v>
      </c>
    </row>
    <row r="6593" spans="1:10" s="136" customFormat="1" ht="13.6" x14ac:dyDescent="0.2">
      <c r="A6593" s="136" t="s">
        <v>15082</v>
      </c>
      <c r="B6593" s="147">
        <v>44111</v>
      </c>
      <c r="C6593" s="138" t="s">
        <v>15178</v>
      </c>
      <c r="D6593" s="138" t="s">
        <v>15178</v>
      </c>
      <c r="E6593" s="137" t="s">
        <v>8366</v>
      </c>
      <c r="F6593" s="139"/>
      <c r="G6593" s="136">
        <v>25009065</v>
      </c>
      <c r="H6593" s="136">
        <v>3</v>
      </c>
      <c r="J6593" s="136" t="s">
        <v>8367</v>
      </c>
    </row>
    <row r="6594" spans="1:10" s="136" customFormat="1" ht="13.6" x14ac:dyDescent="0.2">
      <c r="A6594" s="136" t="s">
        <v>15082</v>
      </c>
      <c r="B6594" s="147">
        <v>44112</v>
      </c>
      <c r="C6594" s="138" t="s">
        <v>15179</v>
      </c>
      <c r="D6594" s="138" t="s">
        <v>15179</v>
      </c>
      <c r="E6594" s="137" t="s">
        <v>8366</v>
      </c>
      <c r="F6594" s="139"/>
      <c r="G6594" s="136">
        <v>36907391</v>
      </c>
      <c r="H6594" s="136">
        <v>3</v>
      </c>
      <c r="J6594" s="136" t="s">
        <v>8367</v>
      </c>
    </row>
    <row r="6595" spans="1:10" s="136" customFormat="1" ht="13.6" x14ac:dyDescent="0.2">
      <c r="A6595" s="136" t="s">
        <v>15082</v>
      </c>
      <c r="B6595" s="147">
        <v>44113</v>
      </c>
      <c r="C6595" s="138" t="s">
        <v>15180</v>
      </c>
      <c r="D6595" s="138" t="s">
        <v>15180</v>
      </c>
      <c r="E6595" s="137" t="s">
        <v>8366</v>
      </c>
      <c r="F6595" s="139"/>
      <c r="G6595" s="136">
        <v>38910865</v>
      </c>
      <c r="H6595" s="136">
        <v>3</v>
      </c>
      <c r="J6595" s="136" t="s">
        <v>8367</v>
      </c>
    </row>
    <row r="6596" spans="1:10" s="136" customFormat="1" ht="13.6" x14ac:dyDescent="0.2">
      <c r="A6596" s="136" t="s">
        <v>15082</v>
      </c>
      <c r="B6596" s="147">
        <v>44114</v>
      </c>
      <c r="C6596" s="138" t="s">
        <v>15181</v>
      </c>
      <c r="D6596" s="138" t="s">
        <v>15181</v>
      </c>
      <c r="E6596" s="137" t="s">
        <v>8366</v>
      </c>
      <c r="F6596" s="139"/>
      <c r="G6596" s="136">
        <v>38995203</v>
      </c>
      <c r="H6596" s="136">
        <v>3</v>
      </c>
      <c r="J6596" s="136" t="s">
        <v>8367</v>
      </c>
    </row>
    <row r="6597" spans="1:10" s="136" customFormat="1" ht="13.6" x14ac:dyDescent="0.2">
      <c r="A6597" s="136" t="s">
        <v>15082</v>
      </c>
      <c r="B6597" s="147">
        <v>44115</v>
      </c>
      <c r="C6597" s="138" t="s">
        <v>15182</v>
      </c>
      <c r="D6597" s="138" t="s">
        <v>15182</v>
      </c>
      <c r="E6597" s="137" t="s">
        <v>8366</v>
      </c>
      <c r="F6597" s="139"/>
      <c r="G6597" s="136">
        <v>61881161</v>
      </c>
      <c r="H6597" s="136">
        <v>3</v>
      </c>
      <c r="J6597" s="136" t="s">
        <v>8367</v>
      </c>
    </row>
    <row r="6598" spans="1:10" s="136" customFormat="1" ht="13.6" x14ac:dyDescent="0.2">
      <c r="A6598" s="136" t="s">
        <v>15082</v>
      </c>
      <c r="B6598" s="147">
        <v>44116</v>
      </c>
      <c r="C6598" s="138" t="s">
        <v>15183</v>
      </c>
      <c r="D6598" s="138" t="s">
        <v>15183</v>
      </c>
      <c r="E6598" s="137" t="s">
        <v>8366</v>
      </c>
      <c r="F6598" s="139"/>
      <c r="G6598" s="136">
        <v>30079797</v>
      </c>
      <c r="H6598" s="136">
        <v>3</v>
      </c>
      <c r="J6598" s="136" t="s">
        <v>8367</v>
      </c>
    </row>
    <row r="6599" spans="1:10" s="136" customFormat="1" ht="13.6" x14ac:dyDescent="0.2">
      <c r="A6599" s="136" t="s">
        <v>15082</v>
      </c>
      <c r="B6599" s="147">
        <v>44117</v>
      </c>
      <c r="C6599" s="138" t="s">
        <v>15184</v>
      </c>
      <c r="D6599" s="138" t="s">
        <v>15184</v>
      </c>
      <c r="E6599" s="137" t="s">
        <v>8366</v>
      </c>
      <c r="F6599" s="139"/>
      <c r="G6599" s="136">
        <v>57504325</v>
      </c>
      <c r="H6599" s="136">
        <v>3</v>
      </c>
      <c r="J6599" s="136" t="s">
        <v>8367</v>
      </c>
    </row>
    <row r="6600" spans="1:10" s="136" customFormat="1" ht="13.6" x14ac:dyDescent="0.2">
      <c r="A6600" s="136" t="s">
        <v>15082</v>
      </c>
      <c r="B6600" s="147">
        <v>44118</v>
      </c>
      <c r="C6600" s="138" t="s">
        <v>15185</v>
      </c>
      <c r="D6600" s="138" t="s">
        <v>15185</v>
      </c>
      <c r="E6600" s="137" t="s">
        <v>8366</v>
      </c>
      <c r="F6600" s="139"/>
      <c r="G6600" s="136">
        <v>80098785</v>
      </c>
      <c r="H6600" s="136">
        <v>3</v>
      </c>
      <c r="J6600" s="136" t="s">
        <v>8367</v>
      </c>
    </row>
    <row r="6601" spans="1:10" s="136" customFormat="1" ht="13.6" x14ac:dyDescent="0.2">
      <c r="A6601" s="136" t="s">
        <v>15082</v>
      </c>
      <c r="B6601" s="147">
        <v>44119</v>
      </c>
      <c r="C6601" s="138" t="s">
        <v>15186</v>
      </c>
      <c r="D6601" s="138" t="s">
        <v>15186</v>
      </c>
      <c r="E6601" s="137" t="s">
        <v>8366</v>
      </c>
      <c r="F6601" s="139"/>
      <c r="G6601" s="136">
        <v>31772235.999999996</v>
      </c>
      <c r="H6601" s="136">
        <v>3</v>
      </c>
      <c r="J6601" s="136" t="s">
        <v>8367</v>
      </c>
    </row>
    <row r="6602" spans="1:10" s="136" customFormat="1" ht="13.6" x14ac:dyDescent="0.2">
      <c r="A6602" s="136" t="s">
        <v>15082</v>
      </c>
      <c r="B6602" s="147">
        <v>44120</v>
      </c>
      <c r="C6602" s="138" t="s">
        <v>15187</v>
      </c>
      <c r="D6602" s="138" t="s">
        <v>15187</v>
      </c>
      <c r="E6602" s="137" t="s">
        <v>8366</v>
      </c>
      <c r="F6602" s="139"/>
      <c r="G6602" s="136">
        <v>28080305</v>
      </c>
      <c r="H6602" s="136">
        <v>3</v>
      </c>
      <c r="J6602" s="136" t="s">
        <v>8367</v>
      </c>
    </row>
    <row r="6603" spans="1:10" s="136" customFormat="1" ht="13.6" x14ac:dyDescent="0.2">
      <c r="A6603" s="136" t="s">
        <v>15082</v>
      </c>
      <c r="B6603" s="147">
        <v>44121</v>
      </c>
      <c r="C6603" s="138" t="s">
        <v>15188</v>
      </c>
      <c r="D6603" s="138" t="s">
        <v>15188</v>
      </c>
      <c r="E6603" s="137" t="s">
        <v>8366</v>
      </c>
      <c r="F6603" s="139"/>
      <c r="G6603" s="136">
        <v>60771154</v>
      </c>
      <c r="H6603" s="136">
        <v>3</v>
      </c>
      <c r="J6603" s="136" t="s">
        <v>8367</v>
      </c>
    </row>
    <row r="6604" spans="1:10" s="136" customFormat="1" ht="13.6" x14ac:dyDescent="0.2">
      <c r="A6604" s="136" t="s">
        <v>15082</v>
      </c>
      <c r="B6604" s="147">
        <v>44122</v>
      </c>
      <c r="C6604" s="138" t="s">
        <v>15189</v>
      </c>
      <c r="D6604" s="138" t="s">
        <v>15189</v>
      </c>
      <c r="E6604" s="137" t="s">
        <v>8366</v>
      </c>
      <c r="F6604" s="139"/>
      <c r="G6604" s="136">
        <v>165358522</v>
      </c>
      <c r="H6604" s="136">
        <v>3</v>
      </c>
      <c r="J6604" s="136" t="s">
        <v>8367</v>
      </c>
    </row>
    <row r="6605" spans="1:10" s="136" customFormat="1" ht="13.6" x14ac:dyDescent="0.2">
      <c r="A6605" s="136" t="s">
        <v>15082</v>
      </c>
      <c r="B6605" s="147">
        <v>44123</v>
      </c>
      <c r="C6605" s="138" t="s">
        <v>15190</v>
      </c>
      <c r="D6605" s="138" t="s">
        <v>15190</v>
      </c>
      <c r="E6605" s="137" t="s">
        <v>8366</v>
      </c>
      <c r="F6605" s="139"/>
      <c r="G6605" s="136">
        <v>36472646</v>
      </c>
      <c r="H6605" s="136">
        <v>3</v>
      </c>
      <c r="J6605" s="136" t="s">
        <v>8367</v>
      </c>
    </row>
    <row r="6606" spans="1:10" s="136" customFormat="1" ht="13.6" x14ac:dyDescent="0.2">
      <c r="A6606" s="136" t="s">
        <v>15082</v>
      </c>
      <c r="B6606" s="147">
        <v>44124</v>
      </c>
      <c r="C6606" s="138" t="s">
        <v>15191</v>
      </c>
      <c r="D6606" s="138" t="s">
        <v>15191</v>
      </c>
      <c r="E6606" s="137" t="s">
        <v>8366</v>
      </c>
      <c r="F6606" s="139"/>
      <c r="G6606" s="136">
        <v>43728659</v>
      </c>
      <c r="H6606" s="136">
        <v>3</v>
      </c>
      <c r="J6606" s="136" t="s">
        <v>8367</v>
      </c>
    </row>
    <row r="6607" spans="1:10" s="136" customFormat="1" ht="13.6" x14ac:dyDescent="0.2">
      <c r="A6607" s="136" t="s">
        <v>15082</v>
      </c>
      <c r="B6607" s="147">
        <v>44125</v>
      </c>
      <c r="C6607" s="138" t="s">
        <v>15192</v>
      </c>
      <c r="D6607" s="138" t="s">
        <v>15192</v>
      </c>
      <c r="E6607" s="137" t="s">
        <v>8366</v>
      </c>
      <c r="F6607" s="139"/>
      <c r="G6607" s="136">
        <v>61688398</v>
      </c>
      <c r="H6607" s="136">
        <v>3</v>
      </c>
      <c r="J6607" s="136" t="s">
        <v>8367</v>
      </c>
    </row>
    <row r="6608" spans="1:10" s="136" customFormat="1" ht="13.6" x14ac:dyDescent="0.2">
      <c r="A6608" s="136" t="s">
        <v>15082</v>
      </c>
      <c r="B6608" s="147">
        <v>44126</v>
      </c>
      <c r="C6608" s="138" t="s">
        <v>15193</v>
      </c>
      <c r="D6608" s="138" t="s">
        <v>15193</v>
      </c>
      <c r="E6608" s="137" t="s">
        <v>8366</v>
      </c>
      <c r="F6608" s="139"/>
      <c r="G6608" s="136">
        <v>40294955</v>
      </c>
      <c r="H6608" s="136">
        <v>3</v>
      </c>
      <c r="J6608" s="136" t="s">
        <v>8367</v>
      </c>
    </row>
    <row r="6609" spans="1:10" s="136" customFormat="1" ht="13.6" x14ac:dyDescent="0.2">
      <c r="A6609" s="136" t="s">
        <v>15082</v>
      </c>
      <c r="B6609" s="147">
        <v>44127</v>
      </c>
      <c r="C6609" s="138" t="s">
        <v>15194</v>
      </c>
      <c r="D6609" s="138" t="s">
        <v>15194</v>
      </c>
      <c r="E6609" s="137" t="s">
        <v>8366</v>
      </c>
      <c r="F6609" s="139"/>
      <c r="G6609" s="136">
        <v>61728016</v>
      </c>
      <c r="H6609" s="136">
        <v>3</v>
      </c>
      <c r="J6609" s="136" t="s">
        <v>8367</v>
      </c>
    </row>
    <row r="6610" spans="1:10" s="136" customFormat="1" ht="13.6" x14ac:dyDescent="0.2">
      <c r="A6610" s="136" t="s">
        <v>15082</v>
      </c>
      <c r="B6610" s="147">
        <v>44128</v>
      </c>
      <c r="C6610" s="138" t="s">
        <v>15195</v>
      </c>
      <c r="D6610" s="138" t="s">
        <v>15195</v>
      </c>
      <c r="E6610" s="137" t="s">
        <v>8366</v>
      </c>
      <c r="F6610" s="139"/>
      <c r="G6610" s="136">
        <v>29230659</v>
      </c>
      <c r="H6610" s="136">
        <v>3</v>
      </c>
      <c r="J6610" s="136" t="s">
        <v>8367</v>
      </c>
    </row>
    <row r="6611" spans="1:10" s="136" customFormat="1" ht="13.6" x14ac:dyDescent="0.2">
      <c r="A6611" s="136" t="s">
        <v>15082</v>
      </c>
      <c r="B6611" s="147">
        <v>44129</v>
      </c>
      <c r="C6611" s="138" t="s">
        <v>15196</v>
      </c>
      <c r="D6611" s="138" t="s">
        <v>15196</v>
      </c>
      <c r="E6611" s="137" t="s">
        <v>8366</v>
      </c>
      <c r="F6611" s="139"/>
      <c r="G6611" s="136">
        <v>10843522</v>
      </c>
      <c r="H6611" s="136">
        <v>3</v>
      </c>
      <c r="J6611" s="136" t="s">
        <v>8367</v>
      </c>
    </row>
    <row r="6612" spans="1:10" s="136" customFormat="1" ht="13.6" x14ac:dyDescent="0.2">
      <c r="A6612" s="136" t="s">
        <v>15082</v>
      </c>
      <c r="B6612" s="147">
        <v>44130</v>
      </c>
      <c r="C6612" s="138" t="s">
        <v>15197</v>
      </c>
      <c r="D6612" s="138" t="s">
        <v>15197</v>
      </c>
      <c r="E6612" s="137" t="s">
        <v>8366</v>
      </c>
      <c r="F6612" s="139"/>
      <c r="G6612" s="136">
        <v>26196361</v>
      </c>
      <c r="H6612" s="136">
        <v>3</v>
      </c>
      <c r="J6612" s="136" t="s">
        <v>8367</v>
      </c>
    </row>
    <row r="6613" spans="1:10" s="136" customFormat="1" ht="13.6" x14ac:dyDescent="0.2">
      <c r="A6613" s="136" t="s">
        <v>15082</v>
      </c>
      <c r="B6613" s="147">
        <v>44131</v>
      </c>
      <c r="C6613" s="138" t="s">
        <v>15198</v>
      </c>
      <c r="D6613" s="138" t="s">
        <v>15198</v>
      </c>
      <c r="E6613" s="137" t="s">
        <v>8366</v>
      </c>
      <c r="F6613" s="139"/>
      <c r="G6613" s="136">
        <v>28228849</v>
      </c>
      <c r="H6613" s="136">
        <v>3</v>
      </c>
      <c r="J6613" s="136" t="s">
        <v>8367</v>
      </c>
    </row>
    <row r="6614" spans="1:10" s="136" customFormat="1" ht="13.6" x14ac:dyDescent="0.2">
      <c r="A6614" s="136" t="s">
        <v>15082</v>
      </c>
      <c r="B6614" s="147">
        <v>44132</v>
      </c>
      <c r="C6614" s="138" t="s">
        <v>15199</v>
      </c>
      <c r="D6614" s="138" t="s">
        <v>15199</v>
      </c>
      <c r="E6614" s="137" t="s">
        <v>8366</v>
      </c>
      <c r="F6614" s="139"/>
      <c r="G6614" s="136">
        <v>26321807</v>
      </c>
      <c r="H6614" s="136">
        <v>3</v>
      </c>
      <c r="J6614" s="136" t="s">
        <v>8367</v>
      </c>
    </row>
    <row r="6615" spans="1:10" s="136" customFormat="1" ht="13.6" x14ac:dyDescent="0.2">
      <c r="A6615" s="136" t="s">
        <v>15082</v>
      </c>
      <c r="B6615" s="147">
        <v>44133</v>
      </c>
      <c r="C6615" s="138" t="s">
        <v>15200</v>
      </c>
      <c r="D6615" s="138" t="s">
        <v>15200</v>
      </c>
      <c r="E6615" s="137" t="s">
        <v>8366</v>
      </c>
      <c r="F6615" s="139"/>
      <c r="G6615" s="136">
        <v>14222741</v>
      </c>
      <c r="H6615" s="136">
        <v>3</v>
      </c>
      <c r="J6615" s="136" t="s">
        <v>8367</v>
      </c>
    </row>
    <row r="6616" spans="1:10" s="136" customFormat="1" ht="13.6" x14ac:dyDescent="0.2">
      <c r="A6616" s="136" t="s">
        <v>15082</v>
      </c>
      <c r="B6616" s="147">
        <v>44135</v>
      </c>
      <c r="C6616" s="138" t="s">
        <v>15201</v>
      </c>
      <c r="D6616" s="138" t="s">
        <v>15201</v>
      </c>
      <c r="E6616" s="137" t="s">
        <v>8366</v>
      </c>
      <c r="F6616" s="139"/>
      <c r="G6616" s="136">
        <v>37912331</v>
      </c>
      <c r="H6616" s="136">
        <v>3</v>
      </c>
      <c r="J6616" s="136" t="s">
        <v>8367</v>
      </c>
    </row>
    <row r="6617" spans="1:10" s="136" customFormat="1" ht="13.6" x14ac:dyDescent="0.2">
      <c r="A6617" s="136" t="s">
        <v>15082</v>
      </c>
      <c r="B6617" s="147">
        <v>44136</v>
      </c>
      <c r="C6617" s="138" t="s">
        <v>15202</v>
      </c>
      <c r="D6617" s="138" t="s">
        <v>15202</v>
      </c>
      <c r="E6617" s="137" t="s">
        <v>8366</v>
      </c>
      <c r="F6617" s="139"/>
      <c r="G6617" s="136">
        <v>40396158</v>
      </c>
      <c r="H6617" s="136">
        <v>3</v>
      </c>
      <c r="J6617" s="136" t="s">
        <v>8367</v>
      </c>
    </row>
    <row r="6618" spans="1:10" s="136" customFormat="1" ht="13.6" x14ac:dyDescent="0.2">
      <c r="A6618" s="136" t="s">
        <v>15082</v>
      </c>
      <c r="B6618" s="147">
        <v>44137</v>
      </c>
      <c r="C6618" s="138" t="s">
        <v>15203</v>
      </c>
      <c r="D6618" s="138" t="s">
        <v>15203</v>
      </c>
      <c r="E6618" s="137" t="s">
        <v>8366</v>
      </c>
      <c r="F6618" s="139"/>
      <c r="G6618" s="136">
        <v>116275210</v>
      </c>
      <c r="H6618" s="136">
        <v>3</v>
      </c>
      <c r="J6618" s="136" t="s">
        <v>8367</v>
      </c>
    </row>
    <row r="6619" spans="1:10" s="136" customFormat="1" ht="13.6" x14ac:dyDescent="0.2">
      <c r="A6619" s="136" t="s">
        <v>15082</v>
      </c>
      <c r="B6619" s="147">
        <v>44138</v>
      </c>
      <c r="C6619" s="138" t="s">
        <v>15204</v>
      </c>
      <c r="D6619" s="138" t="s">
        <v>15204</v>
      </c>
      <c r="E6619" s="137" t="s">
        <v>8366</v>
      </c>
      <c r="F6619" s="139"/>
      <c r="G6619" s="136">
        <v>71783128</v>
      </c>
      <c r="H6619" s="136">
        <v>3</v>
      </c>
      <c r="J6619" s="136" t="s">
        <v>8367</v>
      </c>
    </row>
    <row r="6620" spans="1:10" s="136" customFormat="1" ht="13.6" x14ac:dyDescent="0.2">
      <c r="A6620" s="136" t="s">
        <v>15082</v>
      </c>
      <c r="B6620" s="147">
        <v>44141</v>
      </c>
      <c r="C6620" s="138" t="s">
        <v>15205</v>
      </c>
      <c r="D6620" s="138" t="s">
        <v>15205</v>
      </c>
      <c r="E6620" s="137" t="s">
        <v>8366</v>
      </c>
      <c r="F6620" s="139"/>
      <c r="G6620" s="136">
        <v>15614130</v>
      </c>
      <c r="H6620" s="136">
        <v>3</v>
      </c>
      <c r="J6620" s="136" t="s">
        <v>8367</v>
      </c>
    </row>
    <row r="6621" spans="1:10" s="136" customFormat="1" ht="13.6" x14ac:dyDescent="0.2">
      <c r="A6621" s="136" t="s">
        <v>15082</v>
      </c>
      <c r="B6621" s="147">
        <v>44142</v>
      </c>
      <c r="C6621" s="138" t="s">
        <v>15206</v>
      </c>
      <c r="D6621" s="138" t="s">
        <v>15206</v>
      </c>
      <c r="E6621" s="137" t="s">
        <v>8366</v>
      </c>
      <c r="F6621" s="139"/>
      <c r="G6621" s="136">
        <v>24742112.000000004</v>
      </c>
      <c r="H6621" s="136">
        <v>3</v>
      </c>
      <c r="J6621" s="136" t="s">
        <v>8367</v>
      </c>
    </row>
    <row r="6622" spans="1:10" s="136" customFormat="1" ht="13.6" x14ac:dyDescent="0.2">
      <c r="A6622" s="136" t="s">
        <v>15082</v>
      </c>
      <c r="B6622" s="147">
        <v>44143</v>
      </c>
      <c r="C6622" s="138" t="s">
        <v>15207</v>
      </c>
      <c r="D6622" s="138" t="s">
        <v>15207</v>
      </c>
      <c r="E6622" s="137" t="s">
        <v>8366</v>
      </c>
      <c r="F6622" s="139"/>
      <c r="G6622" s="136">
        <v>168660536</v>
      </c>
      <c r="H6622" s="136">
        <v>3</v>
      </c>
      <c r="J6622" s="136" t="s">
        <v>8367</v>
      </c>
    </row>
    <row r="6623" spans="1:10" s="136" customFormat="1" ht="13.6" x14ac:dyDescent="0.2">
      <c r="A6623" s="136" t="s">
        <v>15082</v>
      </c>
      <c r="B6623" s="147">
        <v>44144</v>
      </c>
      <c r="C6623" s="138" t="s">
        <v>15208</v>
      </c>
      <c r="D6623" s="138" t="s">
        <v>15208</v>
      </c>
      <c r="E6623" s="137" t="s">
        <v>8366</v>
      </c>
      <c r="F6623" s="139"/>
      <c r="G6623" s="136">
        <v>54883976</v>
      </c>
      <c r="H6623" s="136">
        <v>3</v>
      </c>
      <c r="J6623" s="136" t="s">
        <v>8367</v>
      </c>
    </row>
    <row r="6624" spans="1:10" s="136" customFormat="1" ht="13.6" x14ac:dyDescent="0.2">
      <c r="A6624" s="136" t="s">
        <v>15082</v>
      </c>
      <c r="B6624" s="147">
        <v>44145</v>
      </c>
      <c r="C6624" s="138" t="s">
        <v>15209</v>
      </c>
      <c r="D6624" s="138" t="s">
        <v>15209</v>
      </c>
      <c r="E6624" s="137" t="s">
        <v>8366</v>
      </c>
      <c r="F6624" s="139"/>
      <c r="G6624" s="136">
        <v>29986243</v>
      </c>
      <c r="H6624" s="136">
        <v>3</v>
      </c>
      <c r="J6624" s="136" t="s">
        <v>8367</v>
      </c>
    </row>
    <row r="6625" spans="1:10" s="136" customFormat="1" ht="13.6" x14ac:dyDescent="0.2">
      <c r="A6625" s="136" t="s">
        <v>15082</v>
      </c>
      <c r="B6625" s="147">
        <v>44146</v>
      </c>
      <c r="C6625" s="138" t="s">
        <v>15210</v>
      </c>
      <c r="D6625" s="138" t="s">
        <v>15210</v>
      </c>
      <c r="E6625" s="137" t="s">
        <v>8366</v>
      </c>
      <c r="F6625" s="139"/>
      <c r="G6625" s="136">
        <v>23727773.000000004</v>
      </c>
      <c r="H6625" s="136">
        <v>3</v>
      </c>
      <c r="J6625" s="136" t="s">
        <v>8367</v>
      </c>
    </row>
    <row r="6626" spans="1:10" s="136" customFormat="1" ht="13.6" x14ac:dyDescent="0.2">
      <c r="A6626" s="136" t="s">
        <v>15082</v>
      </c>
      <c r="B6626" s="147">
        <v>44147</v>
      </c>
      <c r="C6626" s="138" t="s">
        <v>15211</v>
      </c>
      <c r="D6626" s="138" t="s">
        <v>15211</v>
      </c>
      <c r="E6626" s="137" t="s">
        <v>8366</v>
      </c>
      <c r="F6626" s="139"/>
      <c r="G6626" s="136">
        <v>86249085</v>
      </c>
      <c r="H6626" s="136">
        <v>3</v>
      </c>
      <c r="J6626" s="136" t="s">
        <v>8367</v>
      </c>
    </row>
    <row r="6627" spans="1:10" s="136" customFormat="1" ht="13.6" x14ac:dyDescent="0.2">
      <c r="A6627" s="136" t="s">
        <v>15082</v>
      </c>
      <c r="B6627" s="147">
        <v>44148</v>
      </c>
      <c r="C6627" s="138" t="s">
        <v>15212</v>
      </c>
      <c r="D6627" s="138" t="s">
        <v>15212</v>
      </c>
      <c r="E6627" s="137" t="s">
        <v>8366</v>
      </c>
      <c r="F6627" s="139"/>
      <c r="G6627" s="136">
        <v>31144344</v>
      </c>
      <c r="H6627" s="136">
        <v>3</v>
      </c>
      <c r="J6627" s="136" t="s">
        <v>8367</v>
      </c>
    </row>
    <row r="6628" spans="1:10" s="136" customFormat="1" ht="13.6" x14ac:dyDescent="0.2">
      <c r="A6628" s="136" t="s">
        <v>15082</v>
      </c>
      <c r="B6628" s="147">
        <v>44149</v>
      </c>
      <c r="C6628" s="138" t="s">
        <v>15213</v>
      </c>
      <c r="D6628" s="138" t="s">
        <v>15213</v>
      </c>
      <c r="E6628" s="137" t="s">
        <v>8366</v>
      </c>
      <c r="F6628" s="139"/>
      <c r="G6628" s="136">
        <v>45470664</v>
      </c>
      <c r="H6628" s="136">
        <v>3</v>
      </c>
      <c r="J6628" s="136" t="s">
        <v>8367</v>
      </c>
    </row>
    <row r="6629" spans="1:10" s="136" customFormat="1" ht="13.6" x14ac:dyDescent="0.2">
      <c r="A6629" s="136" t="s">
        <v>15082</v>
      </c>
      <c r="B6629" s="147">
        <v>44150</v>
      </c>
      <c r="C6629" s="138" t="s">
        <v>15214</v>
      </c>
      <c r="D6629" s="138" t="s">
        <v>15214</v>
      </c>
      <c r="E6629" s="137" t="s">
        <v>8366</v>
      </c>
      <c r="F6629" s="139"/>
      <c r="G6629" s="136">
        <v>36514943</v>
      </c>
      <c r="H6629" s="136">
        <v>3</v>
      </c>
      <c r="J6629" s="136" t="s">
        <v>8367</v>
      </c>
    </row>
    <row r="6630" spans="1:10" s="136" customFormat="1" ht="13.6" x14ac:dyDescent="0.2">
      <c r="A6630" s="136" t="s">
        <v>15082</v>
      </c>
      <c r="B6630" s="147">
        <v>44151</v>
      </c>
      <c r="C6630" s="138" t="s">
        <v>15215</v>
      </c>
      <c r="D6630" s="138" t="s">
        <v>15215</v>
      </c>
      <c r="E6630" s="137" t="s">
        <v>8366</v>
      </c>
      <c r="F6630" s="139"/>
      <c r="G6630" s="136">
        <v>79608942</v>
      </c>
      <c r="H6630" s="136">
        <v>3</v>
      </c>
      <c r="J6630" s="136" t="s">
        <v>8367</v>
      </c>
    </row>
    <row r="6631" spans="1:10" s="136" customFormat="1" ht="13.6" x14ac:dyDescent="0.2">
      <c r="A6631" s="136" t="s">
        <v>15082</v>
      </c>
      <c r="B6631" s="147">
        <v>44152</v>
      </c>
      <c r="C6631" s="138" t="s">
        <v>15216</v>
      </c>
      <c r="D6631" s="138" t="s">
        <v>15216</v>
      </c>
      <c r="E6631" s="137" t="s">
        <v>8366</v>
      </c>
      <c r="F6631" s="139"/>
      <c r="G6631" s="136">
        <v>47737617</v>
      </c>
      <c r="H6631" s="136">
        <v>3</v>
      </c>
      <c r="J6631" s="136" t="s">
        <v>8367</v>
      </c>
    </row>
    <row r="6632" spans="1:10" s="136" customFormat="1" ht="13.6" x14ac:dyDescent="0.2">
      <c r="A6632" s="136" t="s">
        <v>15082</v>
      </c>
      <c r="B6632" s="147">
        <v>44153</v>
      </c>
      <c r="C6632" s="138" t="s">
        <v>15217</v>
      </c>
      <c r="D6632" s="138" t="s">
        <v>15217</v>
      </c>
      <c r="E6632" s="137" t="s">
        <v>8366</v>
      </c>
      <c r="F6632" s="139"/>
      <c r="G6632" s="136">
        <v>89047828.000000015</v>
      </c>
      <c r="H6632" s="136">
        <v>3</v>
      </c>
      <c r="J6632" s="136" t="s">
        <v>8367</v>
      </c>
    </row>
    <row r="6633" spans="1:10" s="136" customFormat="1" ht="13.6" x14ac:dyDescent="0.2">
      <c r="A6633" s="136" t="s">
        <v>15082</v>
      </c>
      <c r="B6633" s="147">
        <v>44154</v>
      </c>
      <c r="C6633" s="138" t="s">
        <v>15218</v>
      </c>
      <c r="D6633" s="138" t="s">
        <v>15218</v>
      </c>
      <c r="E6633" s="137" t="s">
        <v>8366</v>
      </c>
      <c r="F6633" s="139"/>
      <c r="G6633" s="136">
        <v>79234137</v>
      </c>
      <c r="H6633" s="136">
        <v>3</v>
      </c>
      <c r="J6633" s="136" t="s">
        <v>8367</v>
      </c>
    </row>
    <row r="6634" spans="1:10" s="136" customFormat="1" ht="13.6" x14ac:dyDescent="0.2">
      <c r="A6634" s="136" t="s">
        <v>15082</v>
      </c>
      <c r="B6634" s="147">
        <v>44155</v>
      </c>
      <c r="C6634" s="138" t="s">
        <v>15219</v>
      </c>
      <c r="D6634" s="138" t="s">
        <v>15219</v>
      </c>
      <c r="E6634" s="137" t="s">
        <v>8366</v>
      </c>
      <c r="F6634" s="139"/>
      <c r="G6634" s="136">
        <v>82038783</v>
      </c>
      <c r="H6634" s="136">
        <v>3</v>
      </c>
      <c r="J6634" s="136" t="s">
        <v>8367</v>
      </c>
    </row>
    <row r="6635" spans="1:10" s="136" customFormat="1" ht="13.6" x14ac:dyDescent="0.2">
      <c r="A6635" s="136" t="s">
        <v>15082</v>
      </c>
      <c r="B6635" s="147">
        <v>44156</v>
      </c>
      <c r="C6635" s="138" t="s">
        <v>15220</v>
      </c>
      <c r="D6635" s="138" t="s">
        <v>15220</v>
      </c>
      <c r="E6635" s="137" t="s">
        <v>8366</v>
      </c>
      <c r="F6635" s="139"/>
      <c r="G6635" s="136">
        <v>44358855.999999993</v>
      </c>
      <c r="H6635" s="136">
        <v>3</v>
      </c>
      <c r="J6635" s="136" t="s">
        <v>8367</v>
      </c>
    </row>
    <row r="6636" spans="1:10" s="136" customFormat="1" ht="13.6" x14ac:dyDescent="0.2">
      <c r="A6636" s="136" t="s">
        <v>15082</v>
      </c>
      <c r="B6636" s="147">
        <v>44157</v>
      </c>
      <c r="C6636" s="138" t="s">
        <v>15221</v>
      </c>
      <c r="D6636" s="138" t="s">
        <v>15221</v>
      </c>
      <c r="E6636" s="137" t="s">
        <v>8366</v>
      </c>
      <c r="F6636" s="139"/>
      <c r="G6636" s="136">
        <v>45206093</v>
      </c>
      <c r="H6636" s="136">
        <v>3</v>
      </c>
      <c r="J6636" s="136" t="s">
        <v>8367</v>
      </c>
    </row>
    <row r="6637" spans="1:10" s="136" customFormat="1" ht="13.6" x14ac:dyDescent="0.2">
      <c r="A6637" s="136" t="s">
        <v>15082</v>
      </c>
      <c r="B6637" s="147">
        <v>44158</v>
      </c>
      <c r="C6637" s="138" t="s">
        <v>15222</v>
      </c>
      <c r="D6637" s="138" t="s">
        <v>15222</v>
      </c>
      <c r="E6637" s="137" t="s">
        <v>8366</v>
      </c>
      <c r="F6637" s="139"/>
      <c r="G6637" s="136">
        <v>166227935</v>
      </c>
      <c r="H6637" s="136">
        <v>3</v>
      </c>
      <c r="J6637" s="136" t="s">
        <v>8367</v>
      </c>
    </row>
    <row r="6638" spans="1:10" s="136" customFormat="1" ht="13.6" x14ac:dyDescent="0.2">
      <c r="A6638" s="136" t="s">
        <v>15082</v>
      </c>
      <c r="B6638" s="147">
        <v>44159</v>
      </c>
      <c r="C6638" s="138" t="s">
        <v>15223</v>
      </c>
      <c r="D6638" s="138" t="s">
        <v>15223</v>
      </c>
      <c r="E6638" s="137" t="s">
        <v>8366</v>
      </c>
      <c r="F6638" s="139"/>
      <c r="G6638" s="136">
        <v>26927904</v>
      </c>
      <c r="H6638" s="136">
        <v>3</v>
      </c>
      <c r="J6638" s="136" t="s">
        <v>8367</v>
      </c>
    </row>
    <row r="6639" spans="1:10" s="136" customFormat="1" ht="13.6" x14ac:dyDescent="0.2">
      <c r="A6639" s="136" t="s">
        <v>15082</v>
      </c>
      <c r="B6639" s="147">
        <v>44160</v>
      </c>
      <c r="C6639" s="138" t="s">
        <v>15224</v>
      </c>
      <c r="D6639" s="138" t="s">
        <v>15224</v>
      </c>
      <c r="E6639" s="137" t="s">
        <v>8366</v>
      </c>
      <c r="F6639" s="139"/>
      <c r="G6639" s="136">
        <v>265032279.00000003</v>
      </c>
      <c r="H6639" s="136">
        <v>3</v>
      </c>
      <c r="J6639" s="136" t="s">
        <v>8367</v>
      </c>
    </row>
    <row r="6640" spans="1:10" s="136" customFormat="1" ht="13.6" x14ac:dyDescent="0.2">
      <c r="A6640" s="136" t="s">
        <v>15082</v>
      </c>
      <c r="B6640" s="147">
        <v>44161</v>
      </c>
      <c r="C6640" s="138" t="s">
        <v>15225</v>
      </c>
      <c r="D6640" s="138" t="s">
        <v>15225</v>
      </c>
      <c r="E6640" s="137" t="s">
        <v>8366</v>
      </c>
      <c r="F6640" s="139"/>
      <c r="G6640" s="136">
        <v>129796561</v>
      </c>
      <c r="H6640" s="136">
        <v>3</v>
      </c>
      <c r="J6640" s="136" t="s">
        <v>8367</v>
      </c>
    </row>
    <row r="6641" spans="1:10" s="136" customFormat="1" ht="13.6" x14ac:dyDescent="0.2">
      <c r="A6641" s="136" t="s">
        <v>15082</v>
      </c>
      <c r="B6641" s="147">
        <v>44163</v>
      </c>
      <c r="C6641" s="138" t="s">
        <v>15226</v>
      </c>
      <c r="D6641" s="138" t="s">
        <v>15226</v>
      </c>
      <c r="E6641" s="137" t="s">
        <v>8366</v>
      </c>
      <c r="F6641" s="139"/>
      <c r="G6641" s="136">
        <v>47436064</v>
      </c>
      <c r="H6641" s="136">
        <v>3</v>
      </c>
      <c r="J6641" s="136" t="s">
        <v>8367</v>
      </c>
    </row>
    <row r="6642" spans="1:10" s="136" customFormat="1" ht="13.6" x14ac:dyDescent="0.2">
      <c r="A6642" s="136" t="s">
        <v>15082</v>
      </c>
      <c r="B6642" s="147">
        <v>44164</v>
      </c>
      <c r="C6642" s="138" t="s">
        <v>15227</v>
      </c>
      <c r="D6642" s="138" t="s">
        <v>15227</v>
      </c>
      <c r="E6642" s="137" t="s">
        <v>8366</v>
      </c>
      <c r="F6642" s="139"/>
      <c r="G6642" s="136">
        <v>18849478</v>
      </c>
      <c r="H6642" s="136">
        <v>3</v>
      </c>
      <c r="J6642" s="136" t="s">
        <v>8367</v>
      </c>
    </row>
    <row r="6643" spans="1:10" s="136" customFormat="1" ht="13.6" x14ac:dyDescent="0.2">
      <c r="A6643" s="136" t="s">
        <v>15082</v>
      </c>
      <c r="B6643" s="147">
        <v>44165</v>
      </c>
      <c r="C6643" s="138" t="s">
        <v>15228</v>
      </c>
      <c r="D6643" s="138" t="s">
        <v>15228</v>
      </c>
      <c r="E6643" s="137" t="s">
        <v>8366</v>
      </c>
      <c r="F6643" s="139"/>
      <c r="G6643" s="136">
        <v>99487951</v>
      </c>
      <c r="H6643" s="136">
        <v>3</v>
      </c>
      <c r="J6643" s="136" t="s">
        <v>8367</v>
      </c>
    </row>
    <row r="6644" spans="1:10" s="136" customFormat="1" ht="13.6" x14ac:dyDescent="0.2">
      <c r="A6644" s="136" t="s">
        <v>15082</v>
      </c>
      <c r="B6644" s="147">
        <v>44167</v>
      </c>
      <c r="C6644" s="138" t="s">
        <v>15229</v>
      </c>
      <c r="D6644" s="138" t="s">
        <v>15229</v>
      </c>
      <c r="E6644" s="137" t="s">
        <v>8366</v>
      </c>
      <c r="F6644" s="139"/>
      <c r="G6644" s="136">
        <v>68384524</v>
      </c>
      <c r="H6644" s="136">
        <v>3</v>
      </c>
      <c r="J6644" s="136" t="s">
        <v>8367</v>
      </c>
    </row>
    <row r="6645" spans="1:10" s="136" customFormat="1" ht="13.6" x14ac:dyDescent="0.2">
      <c r="A6645" s="136" t="s">
        <v>15082</v>
      </c>
      <c r="B6645" s="147">
        <v>44168</v>
      </c>
      <c r="C6645" s="138" t="s">
        <v>15230</v>
      </c>
      <c r="D6645" s="138" t="s">
        <v>15230</v>
      </c>
      <c r="E6645" s="137" t="s">
        <v>8366</v>
      </c>
      <c r="F6645" s="139"/>
      <c r="G6645" s="136">
        <v>74244255</v>
      </c>
      <c r="H6645" s="136">
        <v>3</v>
      </c>
      <c r="J6645" s="136" t="s">
        <v>8367</v>
      </c>
    </row>
    <row r="6646" spans="1:10" s="136" customFormat="1" ht="13.6" x14ac:dyDescent="0.2">
      <c r="A6646" s="136" t="s">
        <v>15082</v>
      </c>
      <c r="B6646" s="147">
        <v>44169</v>
      </c>
      <c r="C6646" s="138" t="s">
        <v>15231</v>
      </c>
      <c r="D6646" s="138" t="s">
        <v>15231</v>
      </c>
      <c r="E6646" s="137" t="s">
        <v>8366</v>
      </c>
      <c r="F6646" s="139"/>
      <c r="G6646" s="136">
        <v>90915939</v>
      </c>
      <c r="H6646" s="136">
        <v>3</v>
      </c>
      <c r="J6646" s="136" t="s">
        <v>8367</v>
      </c>
    </row>
    <row r="6647" spans="1:10" s="136" customFormat="1" ht="13.6" x14ac:dyDescent="0.2">
      <c r="A6647" s="136" t="s">
        <v>15082</v>
      </c>
      <c r="B6647" s="147">
        <v>44171</v>
      </c>
      <c r="C6647" s="138" t="s">
        <v>15232</v>
      </c>
      <c r="D6647" s="138" t="s">
        <v>15232</v>
      </c>
      <c r="E6647" s="137" t="s">
        <v>8366</v>
      </c>
      <c r="F6647" s="139"/>
      <c r="G6647" s="136">
        <v>20986572</v>
      </c>
      <c r="H6647" s="136">
        <v>3</v>
      </c>
      <c r="J6647" s="136" t="s">
        <v>8367</v>
      </c>
    </row>
    <row r="6648" spans="1:10" s="136" customFormat="1" ht="13.6" x14ac:dyDescent="0.2">
      <c r="A6648" s="136" t="s">
        <v>15082</v>
      </c>
      <c r="B6648" s="147">
        <v>44172</v>
      </c>
      <c r="C6648" s="138" t="s">
        <v>15233</v>
      </c>
      <c r="D6648" s="138" t="s">
        <v>15233</v>
      </c>
      <c r="E6648" s="137" t="s">
        <v>8366</v>
      </c>
      <c r="F6648" s="139"/>
      <c r="G6648" s="136">
        <v>85481085</v>
      </c>
      <c r="H6648" s="136">
        <v>3</v>
      </c>
      <c r="J6648" s="136" t="s">
        <v>8367</v>
      </c>
    </row>
    <row r="6649" spans="1:10" s="136" customFormat="1" ht="13.6" x14ac:dyDescent="0.2">
      <c r="A6649" s="136" t="s">
        <v>15082</v>
      </c>
      <c r="B6649" s="147">
        <v>44173</v>
      </c>
      <c r="C6649" s="138" t="s">
        <v>15234</v>
      </c>
      <c r="D6649" s="138" t="s">
        <v>15234</v>
      </c>
      <c r="E6649" s="137" t="s">
        <v>8366</v>
      </c>
      <c r="F6649" s="139"/>
      <c r="G6649" s="136">
        <v>43972364</v>
      </c>
      <c r="H6649" s="136">
        <v>3</v>
      </c>
      <c r="J6649" s="136" t="s">
        <v>8367</v>
      </c>
    </row>
    <row r="6650" spans="1:10" s="136" customFormat="1" ht="13.6" x14ac:dyDescent="0.2">
      <c r="A6650" s="136" t="s">
        <v>15082</v>
      </c>
      <c r="B6650" s="147">
        <v>44174</v>
      </c>
      <c r="C6650" s="138" t="s">
        <v>15235</v>
      </c>
      <c r="D6650" s="138" t="s">
        <v>15235</v>
      </c>
      <c r="E6650" s="137" t="s">
        <v>8366</v>
      </c>
      <c r="F6650" s="139"/>
      <c r="G6650" s="136">
        <v>71524197</v>
      </c>
      <c r="H6650" s="136">
        <v>3</v>
      </c>
      <c r="J6650" s="136" t="s">
        <v>8367</v>
      </c>
    </row>
    <row r="6651" spans="1:10" s="136" customFormat="1" ht="13.6" x14ac:dyDescent="0.2">
      <c r="A6651" s="136" t="s">
        <v>15082</v>
      </c>
      <c r="B6651" s="147">
        <v>44175</v>
      </c>
      <c r="C6651" s="138" t="s">
        <v>15236</v>
      </c>
      <c r="D6651" s="138" t="s">
        <v>15236</v>
      </c>
      <c r="E6651" s="137" t="s">
        <v>8366</v>
      </c>
      <c r="F6651" s="139"/>
      <c r="G6651" s="136">
        <v>44229778</v>
      </c>
      <c r="H6651" s="136">
        <v>3</v>
      </c>
      <c r="J6651" s="136" t="s">
        <v>8367</v>
      </c>
    </row>
    <row r="6652" spans="1:10" s="136" customFormat="1" ht="13.6" x14ac:dyDescent="0.2">
      <c r="A6652" s="136" t="s">
        <v>15082</v>
      </c>
      <c r="B6652" s="147">
        <v>44176</v>
      </c>
      <c r="C6652" s="138" t="s">
        <v>15237</v>
      </c>
      <c r="D6652" s="138" t="s">
        <v>15237</v>
      </c>
      <c r="E6652" s="137" t="s">
        <v>8366</v>
      </c>
      <c r="F6652" s="139"/>
      <c r="G6652" s="136">
        <v>33620542</v>
      </c>
      <c r="H6652" s="136">
        <v>3</v>
      </c>
      <c r="J6652" s="136" t="s">
        <v>8367</v>
      </c>
    </row>
    <row r="6653" spans="1:10" s="136" customFormat="1" ht="13.6" x14ac:dyDescent="0.2">
      <c r="A6653" s="136" t="s">
        <v>15082</v>
      </c>
      <c r="B6653" s="147">
        <v>44177</v>
      </c>
      <c r="C6653" s="138" t="s">
        <v>15238</v>
      </c>
      <c r="D6653" s="138" t="s">
        <v>15238</v>
      </c>
      <c r="E6653" s="137" t="s">
        <v>8366</v>
      </c>
      <c r="F6653" s="139"/>
      <c r="G6653" s="136">
        <v>100124720</v>
      </c>
      <c r="H6653" s="136">
        <v>3</v>
      </c>
      <c r="J6653" s="136" t="s">
        <v>8367</v>
      </c>
    </row>
    <row r="6654" spans="1:10" s="136" customFormat="1" ht="13.6" x14ac:dyDescent="0.2">
      <c r="A6654" s="136" t="s">
        <v>15082</v>
      </c>
      <c r="B6654" s="147">
        <v>44178</v>
      </c>
      <c r="C6654" s="138" t="s">
        <v>15239</v>
      </c>
      <c r="D6654" s="138" t="s">
        <v>15239</v>
      </c>
      <c r="E6654" s="137" t="s">
        <v>8366</v>
      </c>
      <c r="F6654" s="139"/>
      <c r="G6654" s="136">
        <v>42132887</v>
      </c>
      <c r="H6654" s="136">
        <v>3</v>
      </c>
      <c r="J6654" s="136" t="s">
        <v>8367</v>
      </c>
    </row>
    <row r="6655" spans="1:10" s="136" customFormat="1" ht="13.6" x14ac:dyDescent="0.2">
      <c r="A6655" s="136" t="s">
        <v>15082</v>
      </c>
      <c r="B6655" s="147">
        <v>44179</v>
      </c>
      <c r="C6655" s="138" t="s">
        <v>15240</v>
      </c>
      <c r="D6655" s="138" t="s">
        <v>15240</v>
      </c>
      <c r="E6655" s="137" t="s">
        <v>8366</v>
      </c>
      <c r="F6655" s="139"/>
      <c r="G6655" s="136">
        <v>83282899</v>
      </c>
      <c r="H6655" s="136">
        <v>3</v>
      </c>
      <c r="J6655" s="136" t="s">
        <v>8367</v>
      </c>
    </row>
    <row r="6656" spans="1:10" s="136" customFormat="1" ht="13.6" x14ac:dyDescent="0.2">
      <c r="A6656" s="136" t="s">
        <v>15082</v>
      </c>
      <c r="B6656" s="147">
        <v>44180</v>
      </c>
      <c r="C6656" s="138" t="s">
        <v>15241</v>
      </c>
      <c r="D6656" s="138" t="s">
        <v>15241</v>
      </c>
      <c r="E6656" s="137" t="s">
        <v>8366</v>
      </c>
      <c r="F6656" s="139"/>
      <c r="G6656" s="136">
        <v>28660088.999999996</v>
      </c>
      <c r="H6656" s="136">
        <v>3</v>
      </c>
      <c r="J6656" s="136" t="s">
        <v>8367</v>
      </c>
    </row>
    <row r="6657" spans="1:10" s="136" customFormat="1" ht="13.6" x14ac:dyDescent="0.2">
      <c r="A6657" s="136" t="s">
        <v>15082</v>
      </c>
      <c r="B6657" s="147">
        <v>44181</v>
      </c>
      <c r="C6657" s="138" t="s">
        <v>15242</v>
      </c>
      <c r="D6657" s="138" t="s">
        <v>15242</v>
      </c>
      <c r="E6657" s="137" t="s">
        <v>8366</v>
      </c>
      <c r="F6657" s="139"/>
      <c r="G6657" s="136">
        <v>36097483</v>
      </c>
      <c r="H6657" s="136">
        <v>3</v>
      </c>
      <c r="J6657" s="136" t="s">
        <v>8367</v>
      </c>
    </row>
    <row r="6658" spans="1:10" s="136" customFormat="1" ht="13.6" x14ac:dyDescent="0.2">
      <c r="A6658" s="136" t="s">
        <v>15082</v>
      </c>
      <c r="B6658" s="147">
        <v>44182</v>
      </c>
      <c r="C6658" s="138" t="s">
        <v>15243</v>
      </c>
      <c r="D6658" s="138" t="s">
        <v>15243</v>
      </c>
      <c r="E6658" s="137" t="s">
        <v>8366</v>
      </c>
      <c r="F6658" s="139"/>
      <c r="G6658" s="136">
        <v>104239164</v>
      </c>
      <c r="H6658" s="136">
        <v>3</v>
      </c>
      <c r="J6658" s="136" t="s">
        <v>8367</v>
      </c>
    </row>
    <row r="6659" spans="1:10" s="136" customFormat="1" ht="13.6" x14ac:dyDescent="0.2">
      <c r="A6659" s="136" t="s">
        <v>15082</v>
      </c>
      <c r="B6659" s="147">
        <v>44183</v>
      </c>
      <c r="C6659" s="138" t="s">
        <v>15244</v>
      </c>
      <c r="D6659" s="138" t="s">
        <v>15244</v>
      </c>
      <c r="E6659" s="137" t="s">
        <v>8366</v>
      </c>
      <c r="F6659" s="139"/>
      <c r="G6659" s="136">
        <v>54345144</v>
      </c>
      <c r="H6659" s="136">
        <v>3</v>
      </c>
      <c r="J6659" s="136" t="s">
        <v>8367</v>
      </c>
    </row>
    <row r="6660" spans="1:10" s="136" customFormat="1" ht="13.6" x14ac:dyDescent="0.2">
      <c r="A6660" s="136" t="s">
        <v>15082</v>
      </c>
      <c r="B6660" s="147">
        <v>44184</v>
      </c>
      <c r="C6660" s="138" t="s">
        <v>15245</v>
      </c>
      <c r="D6660" s="138" t="s">
        <v>15245</v>
      </c>
      <c r="E6660" s="137" t="s">
        <v>8366</v>
      </c>
      <c r="F6660" s="139"/>
      <c r="G6660" s="136">
        <v>17214020</v>
      </c>
      <c r="H6660" s="136">
        <v>3</v>
      </c>
      <c r="J6660" s="136" t="s">
        <v>8367</v>
      </c>
    </row>
    <row r="6661" spans="1:10" s="136" customFormat="1" ht="13.6" x14ac:dyDescent="0.2">
      <c r="A6661" s="136" t="s">
        <v>15082</v>
      </c>
      <c r="B6661" s="147">
        <v>44185</v>
      </c>
      <c r="C6661" s="138" t="s">
        <v>15246</v>
      </c>
      <c r="D6661" s="138" t="s">
        <v>15246</v>
      </c>
      <c r="E6661" s="137" t="s">
        <v>8366</v>
      </c>
      <c r="F6661" s="139"/>
      <c r="G6661" s="136">
        <v>63599493</v>
      </c>
      <c r="H6661" s="136">
        <v>3</v>
      </c>
      <c r="J6661" s="136" t="s">
        <v>8367</v>
      </c>
    </row>
    <row r="6662" spans="1:10" s="136" customFormat="1" ht="13.6" x14ac:dyDescent="0.2">
      <c r="A6662" s="136" t="s">
        <v>15082</v>
      </c>
      <c r="B6662" s="147">
        <v>44187</v>
      </c>
      <c r="C6662" s="138" t="s">
        <v>15247</v>
      </c>
      <c r="D6662" s="138" t="s">
        <v>15247</v>
      </c>
      <c r="E6662" s="137" t="s">
        <v>8366</v>
      </c>
      <c r="F6662" s="139"/>
      <c r="G6662" s="136">
        <v>21369319</v>
      </c>
      <c r="H6662" s="136">
        <v>3</v>
      </c>
      <c r="J6662" s="136" t="s">
        <v>8367</v>
      </c>
    </row>
    <row r="6663" spans="1:10" s="136" customFormat="1" ht="13.6" x14ac:dyDescent="0.2">
      <c r="A6663" s="136" t="s">
        <v>15082</v>
      </c>
      <c r="B6663" s="147">
        <v>44189</v>
      </c>
      <c r="C6663" s="138" t="s">
        <v>15248</v>
      </c>
      <c r="D6663" s="138" t="s">
        <v>15248</v>
      </c>
      <c r="E6663" s="137" t="s">
        <v>8366</v>
      </c>
      <c r="F6663" s="139"/>
      <c r="G6663" s="136">
        <v>67635526</v>
      </c>
      <c r="H6663" s="136">
        <v>3</v>
      </c>
      <c r="J6663" s="136" t="s">
        <v>8367</v>
      </c>
    </row>
    <row r="6664" spans="1:10" s="136" customFormat="1" ht="13.6" x14ac:dyDescent="0.2">
      <c r="A6664" s="136" t="s">
        <v>15082</v>
      </c>
      <c r="B6664" s="147">
        <v>44190</v>
      </c>
      <c r="C6664" s="138" t="s">
        <v>15249</v>
      </c>
      <c r="D6664" s="138" t="s">
        <v>15249</v>
      </c>
      <c r="E6664" s="137" t="s">
        <v>8366</v>
      </c>
      <c r="F6664" s="139"/>
      <c r="G6664" s="136">
        <v>27853657</v>
      </c>
      <c r="H6664" s="136">
        <v>3</v>
      </c>
      <c r="J6664" s="136" t="s">
        <v>8367</v>
      </c>
    </row>
    <row r="6665" spans="1:10" s="136" customFormat="1" ht="13.6" x14ac:dyDescent="0.2">
      <c r="A6665" s="136" t="s">
        <v>15082</v>
      </c>
      <c r="B6665" s="147">
        <v>44191</v>
      </c>
      <c r="C6665" s="138" t="s">
        <v>15250</v>
      </c>
      <c r="D6665" s="138" t="s">
        <v>15250</v>
      </c>
      <c r="E6665" s="137" t="s">
        <v>8366</v>
      </c>
      <c r="F6665" s="139"/>
      <c r="G6665" s="136">
        <v>60778261</v>
      </c>
      <c r="H6665" s="136">
        <v>3</v>
      </c>
      <c r="J6665" s="136" t="s">
        <v>8367</v>
      </c>
    </row>
    <row r="6666" spans="1:10" s="136" customFormat="1" ht="13.6" x14ac:dyDescent="0.2">
      <c r="A6666" s="136" t="s">
        <v>15082</v>
      </c>
      <c r="B6666" s="147">
        <v>44192</v>
      </c>
      <c r="C6666" s="138" t="s">
        <v>15251</v>
      </c>
      <c r="D6666" s="138" t="s">
        <v>15251</v>
      </c>
      <c r="E6666" s="137" t="s">
        <v>8366</v>
      </c>
      <c r="F6666" s="139"/>
      <c r="G6666" s="136">
        <v>282782594</v>
      </c>
      <c r="H6666" s="136">
        <v>3</v>
      </c>
      <c r="J6666" s="136" t="s">
        <v>8367</v>
      </c>
    </row>
    <row r="6667" spans="1:10" s="136" customFormat="1" ht="13.6" x14ac:dyDescent="0.2">
      <c r="A6667" s="136" t="s">
        <v>15082</v>
      </c>
      <c r="B6667" s="147">
        <v>44193</v>
      </c>
      <c r="C6667" s="138" t="s">
        <v>15252</v>
      </c>
      <c r="D6667" s="138" t="s">
        <v>15252</v>
      </c>
      <c r="E6667" s="137" t="s">
        <v>8366</v>
      </c>
      <c r="F6667" s="139"/>
      <c r="G6667" s="136">
        <v>103620892</v>
      </c>
      <c r="H6667" s="136">
        <v>3</v>
      </c>
      <c r="J6667" s="136" t="s">
        <v>8367</v>
      </c>
    </row>
    <row r="6668" spans="1:10" s="136" customFormat="1" ht="13.6" x14ac:dyDescent="0.2">
      <c r="A6668" s="136" t="s">
        <v>15082</v>
      </c>
      <c r="B6668" s="147">
        <v>44194</v>
      </c>
      <c r="C6668" s="138" t="s">
        <v>15253</v>
      </c>
      <c r="D6668" s="138" t="s">
        <v>15253</v>
      </c>
      <c r="E6668" s="137" t="s">
        <v>8366</v>
      </c>
      <c r="F6668" s="139"/>
      <c r="G6668" s="136">
        <v>35608249</v>
      </c>
      <c r="H6668" s="136">
        <v>3</v>
      </c>
      <c r="J6668" s="136" t="s">
        <v>8367</v>
      </c>
    </row>
    <row r="6669" spans="1:10" s="136" customFormat="1" ht="13.6" x14ac:dyDescent="0.2">
      <c r="A6669" s="136" t="s">
        <v>15082</v>
      </c>
      <c r="B6669" s="147">
        <v>44195</v>
      </c>
      <c r="C6669" s="138" t="s">
        <v>15254</v>
      </c>
      <c r="D6669" s="138" t="s">
        <v>15254</v>
      </c>
      <c r="E6669" s="137" t="s">
        <v>8366</v>
      </c>
      <c r="F6669" s="139"/>
      <c r="G6669" s="136">
        <v>53305829</v>
      </c>
      <c r="H6669" s="136">
        <v>3</v>
      </c>
      <c r="J6669" s="136" t="s">
        <v>8367</v>
      </c>
    </row>
    <row r="6670" spans="1:10" s="136" customFormat="1" ht="13.6" x14ac:dyDescent="0.2">
      <c r="A6670" s="136" t="s">
        <v>15082</v>
      </c>
      <c r="B6670" s="147">
        <v>44196</v>
      </c>
      <c r="C6670" s="138" t="s">
        <v>15255</v>
      </c>
      <c r="D6670" s="138" t="s">
        <v>15255</v>
      </c>
      <c r="E6670" s="137" t="s">
        <v>8366</v>
      </c>
      <c r="F6670" s="139"/>
      <c r="G6670" s="136">
        <v>34342687</v>
      </c>
      <c r="H6670" s="136">
        <v>3</v>
      </c>
      <c r="J6670" s="136" t="s">
        <v>8367</v>
      </c>
    </row>
    <row r="6671" spans="1:10" s="136" customFormat="1" ht="13.6" x14ac:dyDescent="0.2">
      <c r="A6671" s="136" t="s">
        <v>15082</v>
      </c>
      <c r="B6671" s="147">
        <v>44197</v>
      </c>
      <c r="C6671" s="138" t="s">
        <v>15256</v>
      </c>
      <c r="D6671" s="138" t="s">
        <v>15256</v>
      </c>
      <c r="E6671" s="137" t="s">
        <v>8366</v>
      </c>
      <c r="F6671" s="139"/>
      <c r="G6671" s="136">
        <v>44262863</v>
      </c>
      <c r="H6671" s="136">
        <v>3</v>
      </c>
      <c r="J6671" s="136" t="s">
        <v>8367</v>
      </c>
    </row>
    <row r="6672" spans="1:10" s="136" customFormat="1" ht="13.6" x14ac:dyDescent="0.2">
      <c r="A6672" s="136" t="s">
        <v>15082</v>
      </c>
      <c r="B6672" s="147">
        <v>44198</v>
      </c>
      <c r="C6672" s="138" t="s">
        <v>15257</v>
      </c>
      <c r="D6672" s="138" t="s">
        <v>15257</v>
      </c>
      <c r="E6672" s="137" t="s">
        <v>8366</v>
      </c>
      <c r="F6672" s="139"/>
      <c r="G6672" s="136">
        <v>32502568</v>
      </c>
      <c r="H6672" s="136">
        <v>3</v>
      </c>
      <c r="J6672" s="136" t="s">
        <v>8367</v>
      </c>
    </row>
    <row r="6673" spans="1:10" s="136" customFormat="1" ht="13.6" x14ac:dyDescent="0.2">
      <c r="A6673" s="136" t="s">
        <v>15082</v>
      </c>
      <c r="B6673" s="147">
        <v>44199</v>
      </c>
      <c r="C6673" s="138" t="s">
        <v>15258</v>
      </c>
      <c r="D6673" s="138" t="s">
        <v>15258</v>
      </c>
      <c r="E6673" s="137" t="s">
        <v>8366</v>
      </c>
      <c r="F6673" s="139"/>
      <c r="G6673" s="136">
        <v>27416441</v>
      </c>
      <c r="H6673" s="136">
        <v>3</v>
      </c>
      <c r="J6673" s="136" t="s">
        <v>8367</v>
      </c>
    </row>
    <row r="6674" spans="1:10" s="136" customFormat="1" ht="13.6" x14ac:dyDescent="0.2">
      <c r="A6674" s="136" t="s">
        <v>15082</v>
      </c>
      <c r="B6674" s="147">
        <v>44200</v>
      </c>
      <c r="C6674" s="138" t="s">
        <v>15259</v>
      </c>
      <c r="D6674" s="138" t="s">
        <v>15259</v>
      </c>
      <c r="E6674" s="137" t="s">
        <v>8366</v>
      </c>
      <c r="F6674" s="139"/>
      <c r="G6674" s="136">
        <v>66898317</v>
      </c>
      <c r="H6674" s="136">
        <v>3</v>
      </c>
      <c r="J6674" s="136" t="s">
        <v>8367</v>
      </c>
    </row>
    <row r="6675" spans="1:10" s="136" customFormat="1" ht="13.6" x14ac:dyDescent="0.2">
      <c r="A6675" s="136" t="s">
        <v>15082</v>
      </c>
      <c r="B6675" s="147">
        <v>44201</v>
      </c>
      <c r="C6675" s="138" t="s">
        <v>15260</v>
      </c>
      <c r="D6675" s="138" t="s">
        <v>15260</v>
      </c>
      <c r="E6675" s="137" t="s">
        <v>8366</v>
      </c>
      <c r="F6675" s="139"/>
      <c r="G6675" s="136">
        <v>63716019</v>
      </c>
      <c r="H6675" s="136">
        <v>3</v>
      </c>
      <c r="J6675" s="136" t="s">
        <v>8367</v>
      </c>
    </row>
    <row r="6676" spans="1:10" s="136" customFormat="1" ht="13.6" x14ac:dyDescent="0.2">
      <c r="A6676" s="136" t="s">
        <v>15082</v>
      </c>
      <c r="B6676" s="147">
        <v>44203</v>
      </c>
      <c r="C6676" s="138" t="s">
        <v>15261</v>
      </c>
      <c r="D6676" s="138" t="s">
        <v>15261</v>
      </c>
      <c r="E6676" s="137" t="s">
        <v>8366</v>
      </c>
      <c r="F6676" s="139"/>
      <c r="G6676" s="136">
        <v>16888209</v>
      </c>
      <c r="H6676" s="136">
        <v>3</v>
      </c>
      <c r="J6676" s="136" t="s">
        <v>8367</v>
      </c>
    </row>
    <row r="6677" spans="1:10" s="136" customFormat="1" ht="13.6" x14ac:dyDescent="0.2">
      <c r="A6677" s="136" t="s">
        <v>15082</v>
      </c>
      <c r="B6677" s="147">
        <v>44204</v>
      </c>
      <c r="C6677" s="138" t="s">
        <v>15262</v>
      </c>
      <c r="D6677" s="138" t="s">
        <v>15262</v>
      </c>
      <c r="E6677" s="137" t="s">
        <v>8366</v>
      </c>
      <c r="F6677" s="139"/>
      <c r="G6677" s="136">
        <v>28367111</v>
      </c>
      <c r="H6677" s="136">
        <v>3</v>
      </c>
      <c r="J6677" s="136" t="s">
        <v>8367</v>
      </c>
    </row>
    <row r="6678" spans="1:10" s="136" customFormat="1" ht="13.6" x14ac:dyDescent="0.2">
      <c r="A6678" s="136" t="s">
        <v>15082</v>
      </c>
      <c r="B6678" s="147">
        <v>44205</v>
      </c>
      <c r="C6678" s="138" t="s">
        <v>15263</v>
      </c>
      <c r="D6678" s="138" t="s">
        <v>15263</v>
      </c>
      <c r="E6678" s="137" t="s">
        <v>8366</v>
      </c>
      <c r="F6678" s="139"/>
      <c r="G6678" s="136">
        <v>142793300</v>
      </c>
      <c r="H6678" s="136">
        <v>3</v>
      </c>
      <c r="J6678" s="136" t="s">
        <v>8367</v>
      </c>
    </row>
    <row r="6679" spans="1:10" s="136" customFormat="1" ht="13.6" x14ac:dyDescent="0.2">
      <c r="A6679" s="136" t="s">
        <v>15082</v>
      </c>
      <c r="B6679" s="147">
        <v>44206</v>
      </c>
      <c r="C6679" s="138" t="s">
        <v>15264</v>
      </c>
      <c r="D6679" s="138" t="s">
        <v>15264</v>
      </c>
      <c r="E6679" s="137" t="s">
        <v>8366</v>
      </c>
      <c r="F6679" s="139"/>
      <c r="G6679" s="136">
        <v>56573697</v>
      </c>
      <c r="H6679" s="136">
        <v>3</v>
      </c>
      <c r="J6679" s="136" t="s">
        <v>8367</v>
      </c>
    </row>
    <row r="6680" spans="1:10" s="136" customFormat="1" ht="13.6" x14ac:dyDescent="0.2">
      <c r="A6680" s="136" t="s">
        <v>15082</v>
      </c>
      <c r="B6680" s="147">
        <v>44207</v>
      </c>
      <c r="C6680" s="138" t="s">
        <v>15265</v>
      </c>
      <c r="D6680" s="138" t="s">
        <v>15265</v>
      </c>
      <c r="E6680" s="137" t="s">
        <v>8366</v>
      </c>
      <c r="F6680" s="139"/>
      <c r="G6680" s="136">
        <v>16577920</v>
      </c>
      <c r="H6680" s="136">
        <v>3</v>
      </c>
      <c r="J6680" s="136" t="s">
        <v>8367</v>
      </c>
    </row>
    <row r="6681" spans="1:10" s="136" customFormat="1" ht="13.6" x14ac:dyDescent="0.2">
      <c r="A6681" s="136" t="s">
        <v>15082</v>
      </c>
      <c r="B6681" s="147">
        <v>44208</v>
      </c>
      <c r="C6681" s="138" t="s">
        <v>15266</v>
      </c>
      <c r="D6681" s="138" t="s">
        <v>15266</v>
      </c>
      <c r="E6681" s="137" t="s">
        <v>8366</v>
      </c>
      <c r="F6681" s="139"/>
      <c r="G6681" s="136">
        <v>15175672</v>
      </c>
      <c r="H6681" s="136">
        <v>3</v>
      </c>
      <c r="J6681" s="136" t="s">
        <v>8367</v>
      </c>
    </row>
    <row r="6682" spans="1:10" s="136" customFormat="1" ht="13.6" x14ac:dyDescent="0.2">
      <c r="A6682" s="136" t="s">
        <v>15082</v>
      </c>
      <c r="B6682" s="147">
        <v>44209</v>
      </c>
      <c r="C6682" s="138" t="s">
        <v>15267</v>
      </c>
      <c r="D6682" s="138" t="s">
        <v>15267</v>
      </c>
      <c r="E6682" s="137" t="s">
        <v>8366</v>
      </c>
      <c r="F6682" s="139"/>
      <c r="G6682" s="136">
        <v>80969108</v>
      </c>
      <c r="H6682" s="136">
        <v>3</v>
      </c>
      <c r="J6682" s="136" t="s">
        <v>8367</v>
      </c>
    </row>
    <row r="6683" spans="1:10" s="136" customFormat="1" ht="13.6" x14ac:dyDescent="0.2">
      <c r="A6683" s="136" t="s">
        <v>15082</v>
      </c>
      <c r="B6683" s="147">
        <v>44210</v>
      </c>
      <c r="C6683" s="138" t="s">
        <v>15268</v>
      </c>
      <c r="D6683" s="138" t="s">
        <v>15268</v>
      </c>
      <c r="E6683" s="137" t="s">
        <v>8366</v>
      </c>
      <c r="F6683" s="139"/>
      <c r="G6683" s="136">
        <v>140437953</v>
      </c>
      <c r="H6683" s="136">
        <v>3</v>
      </c>
      <c r="J6683" s="136" t="s">
        <v>8367</v>
      </c>
    </row>
    <row r="6684" spans="1:10" s="136" customFormat="1" ht="13.6" x14ac:dyDescent="0.2">
      <c r="A6684" s="136" t="s">
        <v>15082</v>
      </c>
      <c r="B6684" s="147">
        <v>44211</v>
      </c>
      <c r="C6684" s="138" t="s">
        <v>15269</v>
      </c>
      <c r="D6684" s="138" t="s">
        <v>15269</v>
      </c>
      <c r="E6684" s="137" t="s">
        <v>8366</v>
      </c>
      <c r="F6684" s="139"/>
      <c r="G6684" s="136">
        <v>54147079</v>
      </c>
      <c r="H6684" s="136">
        <v>3</v>
      </c>
      <c r="J6684" s="136" t="s">
        <v>8367</v>
      </c>
    </row>
    <row r="6685" spans="1:10" s="136" customFormat="1" ht="13.6" x14ac:dyDescent="0.2">
      <c r="A6685" s="136" t="s">
        <v>15082</v>
      </c>
      <c r="B6685" s="147">
        <v>44212</v>
      </c>
      <c r="C6685" s="138" t="s">
        <v>15270</v>
      </c>
      <c r="D6685" s="138" t="s">
        <v>15270</v>
      </c>
      <c r="E6685" s="137" t="s">
        <v>8366</v>
      </c>
      <c r="F6685" s="139"/>
      <c r="G6685" s="136">
        <v>17850281</v>
      </c>
      <c r="H6685" s="136">
        <v>3</v>
      </c>
      <c r="J6685" s="136" t="s">
        <v>8367</v>
      </c>
    </row>
    <row r="6686" spans="1:10" s="136" customFormat="1" ht="13.6" x14ac:dyDescent="0.2">
      <c r="A6686" s="136" t="s">
        <v>15082</v>
      </c>
      <c r="B6686" s="147">
        <v>44213</v>
      </c>
      <c r="C6686" s="138" t="s">
        <v>15271</v>
      </c>
      <c r="D6686" s="138" t="s">
        <v>15271</v>
      </c>
      <c r="E6686" s="137" t="s">
        <v>8366</v>
      </c>
      <c r="F6686" s="139"/>
      <c r="G6686" s="136">
        <v>36722876</v>
      </c>
      <c r="H6686" s="136">
        <v>3</v>
      </c>
      <c r="J6686" s="136" t="s">
        <v>8367</v>
      </c>
    </row>
    <row r="6687" spans="1:10" s="136" customFormat="1" ht="13.6" x14ac:dyDescent="0.2">
      <c r="A6687" s="136" t="s">
        <v>15082</v>
      </c>
      <c r="B6687" s="147">
        <v>44215</v>
      </c>
      <c r="C6687" s="138" t="s">
        <v>15272</v>
      </c>
      <c r="D6687" s="138" t="s">
        <v>15272</v>
      </c>
      <c r="E6687" s="137" t="s">
        <v>8366</v>
      </c>
      <c r="F6687" s="139"/>
      <c r="G6687" s="136">
        <v>47983491</v>
      </c>
      <c r="H6687" s="136">
        <v>3</v>
      </c>
      <c r="J6687" s="136" t="s">
        <v>8367</v>
      </c>
    </row>
    <row r="6688" spans="1:10" s="136" customFormat="1" ht="13.6" x14ac:dyDescent="0.2">
      <c r="A6688" s="136" t="s">
        <v>15082</v>
      </c>
      <c r="B6688" s="147">
        <v>44216</v>
      </c>
      <c r="C6688" s="138" t="s">
        <v>15273</v>
      </c>
      <c r="D6688" s="138" t="s">
        <v>15273</v>
      </c>
      <c r="E6688" s="137" t="s">
        <v>8366</v>
      </c>
      <c r="F6688" s="139"/>
      <c r="G6688" s="136">
        <v>440414455</v>
      </c>
      <c r="H6688" s="136">
        <v>2</v>
      </c>
      <c r="J6688" s="136" t="s">
        <v>8367</v>
      </c>
    </row>
    <row r="6689" spans="1:10" s="136" customFormat="1" ht="13.6" x14ac:dyDescent="0.2">
      <c r="A6689" s="136" t="s">
        <v>15082</v>
      </c>
      <c r="B6689" s="147">
        <v>44217</v>
      </c>
      <c r="C6689" s="138" t="s">
        <v>15274</v>
      </c>
      <c r="D6689" s="138" t="s">
        <v>15274</v>
      </c>
      <c r="E6689" s="137" t="s">
        <v>8366</v>
      </c>
      <c r="F6689" s="139"/>
      <c r="G6689" s="136">
        <v>30674381</v>
      </c>
      <c r="H6689" s="136">
        <v>3</v>
      </c>
      <c r="J6689" s="136" t="s">
        <v>8367</v>
      </c>
    </row>
    <row r="6690" spans="1:10" s="136" customFormat="1" ht="13.6" x14ac:dyDescent="0.2">
      <c r="A6690" s="136" t="s">
        <v>15082</v>
      </c>
      <c r="B6690" s="147">
        <v>44218</v>
      </c>
      <c r="C6690" s="138" t="s">
        <v>15275</v>
      </c>
      <c r="D6690" s="138" t="s">
        <v>15275</v>
      </c>
      <c r="E6690" s="137" t="s">
        <v>8366</v>
      </c>
      <c r="F6690" s="139"/>
      <c r="G6690" s="136">
        <v>29344742</v>
      </c>
      <c r="H6690" s="136">
        <v>3</v>
      </c>
      <c r="J6690" s="136" t="s">
        <v>8367</v>
      </c>
    </row>
    <row r="6691" spans="1:10" s="136" customFormat="1" ht="13.6" x14ac:dyDescent="0.2">
      <c r="A6691" s="136" t="s">
        <v>15082</v>
      </c>
      <c r="B6691" s="147">
        <v>44219</v>
      </c>
      <c r="C6691" s="138" t="s">
        <v>15276</v>
      </c>
      <c r="D6691" s="138" t="s">
        <v>15276</v>
      </c>
      <c r="E6691" s="137" t="s">
        <v>8366</v>
      </c>
      <c r="F6691" s="139"/>
      <c r="G6691" s="136">
        <v>48952177</v>
      </c>
      <c r="H6691" s="136">
        <v>3</v>
      </c>
      <c r="J6691" s="136" t="s">
        <v>8367</v>
      </c>
    </row>
    <row r="6692" spans="1:10" s="136" customFormat="1" ht="13.6" x14ac:dyDescent="0.2">
      <c r="A6692" s="136" t="s">
        <v>15082</v>
      </c>
      <c r="B6692" s="147">
        <v>44220</v>
      </c>
      <c r="C6692" s="138" t="s">
        <v>15277</v>
      </c>
      <c r="D6692" s="138" t="s">
        <v>15277</v>
      </c>
      <c r="E6692" s="137" t="s">
        <v>8366</v>
      </c>
      <c r="F6692" s="139"/>
      <c r="G6692" s="136">
        <v>44799218</v>
      </c>
      <c r="H6692" s="136">
        <v>3</v>
      </c>
      <c r="J6692" s="136" t="s">
        <v>8367</v>
      </c>
    </row>
    <row r="6693" spans="1:10" s="136" customFormat="1" ht="13.6" x14ac:dyDescent="0.2">
      <c r="A6693" s="136" t="s">
        <v>15082</v>
      </c>
      <c r="B6693" s="147">
        <v>44221</v>
      </c>
      <c r="C6693" s="138" t="s">
        <v>15278</v>
      </c>
      <c r="D6693" s="138" t="s">
        <v>15278</v>
      </c>
      <c r="E6693" s="137" t="s">
        <v>8366</v>
      </c>
      <c r="F6693" s="139"/>
      <c r="G6693" s="136">
        <v>26762429.000000004</v>
      </c>
      <c r="H6693" s="136">
        <v>3</v>
      </c>
      <c r="J6693" s="136" t="s">
        <v>8367</v>
      </c>
    </row>
    <row r="6694" spans="1:10" s="136" customFormat="1" ht="13.6" x14ac:dyDescent="0.2">
      <c r="A6694" s="136" t="s">
        <v>15082</v>
      </c>
      <c r="B6694" s="147">
        <v>44222</v>
      </c>
      <c r="C6694" s="138" t="s">
        <v>15279</v>
      </c>
      <c r="D6694" s="138" t="s">
        <v>15279</v>
      </c>
      <c r="E6694" s="137" t="s">
        <v>8366</v>
      </c>
      <c r="F6694" s="139"/>
      <c r="G6694" s="136">
        <v>63448137</v>
      </c>
      <c r="H6694" s="136">
        <v>3</v>
      </c>
      <c r="J6694" s="136" t="s">
        <v>8367</v>
      </c>
    </row>
    <row r="6695" spans="1:10" s="136" customFormat="1" ht="13.6" x14ac:dyDescent="0.2">
      <c r="A6695" s="136" t="s">
        <v>15082</v>
      </c>
      <c r="B6695" s="147">
        <v>44223</v>
      </c>
      <c r="C6695" s="138" t="s">
        <v>15280</v>
      </c>
      <c r="D6695" s="138" t="s">
        <v>15280</v>
      </c>
      <c r="E6695" s="137" t="s">
        <v>8366</v>
      </c>
      <c r="F6695" s="139"/>
      <c r="G6695" s="136">
        <v>34279518</v>
      </c>
      <c r="H6695" s="136">
        <v>3</v>
      </c>
      <c r="J6695" s="136" t="s">
        <v>8367</v>
      </c>
    </row>
    <row r="6696" spans="1:10" s="136" customFormat="1" ht="13.6" x14ac:dyDescent="0.2">
      <c r="A6696" s="136" t="s">
        <v>15082</v>
      </c>
      <c r="B6696" s="147">
        <v>44224</v>
      </c>
      <c r="C6696" s="138" t="s">
        <v>15281</v>
      </c>
      <c r="D6696" s="138" t="s">
        <v>15281</v>
      </c>
      <c r="E6696" s="137" t="s">
        <v>8366</v>
      </c>
      <c r="F6696" s="139"/>
      <c r="G6696" s="136">
        <v>37165556</v>
      </c>
      <c r="H6696" s="136">
        <v>3</v>
      </c>
      <c r="J6696" s="136" t="s">
        <v>8367</v>
      </c>
    </row>
    <row r="6697" spans="1:10" s="136" customFormat="1" ht="13.6" x14ac:dyDescent="0.2">
      <c r="A6697" s="136" t="s">
        <v>15082</v>
      </c>
      <c r="B6697" s="147">
        <v>44225</v>
      </c>
      <c r="C6697" s="138" t="s">
        <v>15282</v>
      </c>
      <c r="D6697" s="138" t="s">
        <v>15282</v>
      </c>
      <c r="E6697" s="137" t="s">
        <v>8366</v>
      </c>
      <c r="F6697" s="139"/>
      <c r="G6697" s="136">
        <v>19457231</v>
      </c>
      <c r="H6697" s="136">
        <v>3</v>
      </c>
      <c r="J6697" s="136" t="s">
        <v>8367</v>
      </c>
    </row>
    <row r="6698" spans="1:10" s="136" customFormat="1" ht="13.6" x14ac:dyDescent="0.2">
      <c r="A6698" s="136" t="s">
        <v>15082</v>
      </c>
      <c r="B6698" s="147">
        <v>44226</v>
      </c>
      <c r="C6698" s="138" t="s">
        <v>15283</v>
      </c>
      <c r="D6698" s="138" t="s">
        <v>15283</v>
      </c>
      <c r="E6698" s="137" t="s">
        <v>8366</v>
      </c>
      <c r="F6698" s="139"/>
      <c r="G6698" s="136">
        <v>35536200</v>
      </c>
      <c r="H6698" s="136">
        <v>3</v>
      </c>
      <c r="J6698" s="136" t="s">
        <v>8367</v>
      </c>
    </row>
    <row r="6699" spans="1:10" s="136" customFormat="1" ht="13.6" x14ac:dyDescent="0.2">
      <c r="A6699" s="136" t="s">
        <v>15082</v>
      </c>
      <c r="B6699" s="147">
        <v>44227</v>
      </c>
      <c r="C6699" s="138" t="s">
        <v>15284</v>
      </c>
      <c r="D6699" s="138" t="s">
        <v>15284</v>
      </c>
      <c r="E6699" s="137" t="s">
        <v>8366</v>
      </c>
      <c r="F6699" s="139"/>
      <c r="G6699" s="136">
        <v>29152088</v>
      </c>
      <c r="H6699" s="136">
        <v>3</v>
      </c>
      <c r="J6699" s="136" t="s">
        <v>8367</v>
      </c>
    </row>
    <row r="6700" spans="1:10" s="136" customFormat="1" ht="13.6" x14ac:dyDescent="0.2">
      <c r="A6700" s="136" t="s">
        <v>15082</v>
      </c>
      <c r="B6700" s="147">
        <v>44228</v>
      </c>
      <c r="C6700" s="138" t="s">
        <v>15285</v>
      </c>
      <c r="D6700" s="138" t="s">
        <v>15285</v>
      </c>
      <c r="E6700" s="137" t="s">
        <v>8366</v>
      </c>
      <c r="F6700" s="139"/>
      <c r="G6700" s="136">
        <v>33943550</v>
      </c>
      <c r="H6700" s="136">
        <v>3</v>
      </c>
      <c r="J6700" s="136" t="s">
        <v>8367</v>
      </c>
    </row>
    <row r="6701" spans="1:10" s="136" customFormat="1" ht="13.6" x14ac:dyDescent="0.2">
      <c r="A6701" s="136" t="s">
        <v>15082</v>
      </c>
      <c r="B6701" s="147">
        <v>44229</v>
      </c>
      <c r="C6701" s="138" t="s">
        <v>15286</v>
      </c>
      <c r="D6701" s="138" t="s">
        <v>15286</v>
      </c>
      <c r="E6701" s="137" t="s">
        <v>8366</v>
      </c>
      <c r="F6701" s="139"/>
      <c r="G6701" s="136">
        <v>28309973</v>
      </c>
      <c r="H6701" s="136">
        <v>3</v>
      </c>
      <c r="J6701" s="136" t="s">
        <v>8367</v>
      </c>
    </row>
    <row r="6702" spans="1:10" s="136" customFormat="1" ht="13.6" x14ac:dyDescent="0.2">
      <c r="A6702" s="136" t="s">
        <v>15082</v>
      </c>
      <c r="B6702" s="147">
        <v>44230</v>
      </c>
      <c r="C6702" s="138" t="s">
        <v>15287</v>
      </c>
      <c r="D6702" s="138" t="s">
        <v>15287</v>
      </c>
      <c r="E6702" s="137" t="s">
        <v>8366</v>
      </c>
      <c r="F6702" s="139"/>
      <c r="G6702" s="136">
        <v>33442469</v>
      </c>
      <c r="H6702" s="136">
        <v>3</v>
      </c>
      <c r="J6702" s="136" t="s">
        <v>8367</v>
      </c>
    </row>
    <row r="6703" spans="1:10" s="136" customFormat="1" ht="13.6" x14ac:dyDescent="0.2">
      <c r="A6703" s="136" t="s">
        <v>15082</v>
      </c>
      <c r="B6703" s="147">
        <v>44231</v>
      </c>
      <c r="C6703" s="138" t="s">
        <v>15288</v>
      </c>
      <c r="D6703" s="138" t="s">
        <v>15288</v>
      </c>
      <c r="E6703" s="137" t="s">
        <v>8366</v>
      </c>
      <c r="F6703" s="139"/>
      <c r="G6703" s="136">
        <v>57337809</v>
      </c>
      <c r="H6703" s="136">
        <v>3</v>
      </c>
      <c r="J6703" s="136" t="s">
        <v>8367</v>
      </c>
    </row>
    <row r="6704" spans="1:10" s="136" customFormat="1" ht="13.6" x14ac:dyDescent="0.2">
      <c r="A6704" s="136" t="s">
        <v>15082</v>
      </c>
      <c r="B6704" s="147">
        <v>44232</v>
      </c>
      <c r="C6704" s="138" t="s">
        <v>15289</v>
      </c>
      <c r="D6704" s="138" t="s">
        <v>15289</v>
      </c>
      <c r="E6704" s="137" t="s">
        <v>8366</v>
      </c>
      <c r="F6704" s="139"/>
      <c r="G6704" s="136">
        <v>44042996.999999993</v>
      </c>
      <c r="H6704" s="136">
        <v>3</v>
      </c>
      <c r="J6704" s="136" t="s">
        <v>8367</v>
      </c>
    </row>
    <row r="6705" spans="1:10" s="136" customFormat="1" ht="13.6" x14ac:dyDescent="0.2">
      <c r="A6705" s="136" t="s">
        <v>15082</v>
      </c>
      <c r="B6705" s="147">
        <v>44234</v>
      </c>
      <c r="C6705" s="138" t="s">
        <v>15290</v>
      </c>
      <c r="D6705" s="138" t="s">
        <v>15290</v>
      </c>
      <c r="E6705" s="137" t="s">
        <v>8366</v>
      </c>
      <c r="F6705" s="139"/>
      <c r="G6705" s="136">
        <v>47294500</v>
      </c>
      <c r="H6705" s="136">
        <v>3</v>
      </c>
      <c r="J6705" s="136" t="s">
        <v>8367</v>
      </c>
    </row>
    <row r="6706" spans="1:10" s="136" customFormat="1" ht="13.6" x14ac:dyDescent="0.2">
      <c r="A6706" s="136" t="s">
        <v>15082</v>
      </c>
      <c r="B6706" s="147">
        <v>44235</v>
      </c>
      <c r="C6706" s="138" t="s">
        <v>15291</v>
      </c>
      <c r="D6706" s="138" t="s">
        <v>15291</v>
      </c>
      <c r="E6706" s="137" t="s">
        <v>8366</v>
      </c>
      <c r="F6706" s="139"/>
      <c r="G6706" s="136">
        <v>24814261</v>
      </c>
      <c r="H6706" s="136">
        <v>3</v>
      </c>
      <c r="J6706" s="136" t="s">
        <v>8367</v>
      </c>
    </row>
    <row r="6707" spans="1:10" s="136" customFormat="1" ht="13.6" x14ac:dyDescent="0.2">
      <c r="A6707" s="136" t="s">
        <v>15082</v>
      </c>
      <c r="B6707" s="147">
        <v>44236</v>
      </c>
      <c r="C6707" s="138" t="s">
        <v>15292</v>
      </c>
      <c r="D6707" s="138" t="s">
        <v>15292</v>
      </c>
      <c r="E6707" s="137" t="s">
        <v>8366</v>
      </c>
      <c r="F6707" s="139"/>
      <c r="G6707" s="136">
        <v>57109839</v>
      </c>
      <c r="H6707" s="136">
        <v>3</v>
      </c>
      <c r="J6707" s="136" t="s">
        <v>8367</v>
      </c>
    </row>
    <row r="6708" spans="1:10" s="136" customFormat="1" ht="13.6" x14ac:dyDescent="0.2">
      <c r="A6708" s="136" t="s">
        <v>15082</v>
      </c>
      <c r="B6708" s="147">
        <v>44237</v>
      </c>
      <c r="C6708" s="138" t="s">
        <v>15293</v>
      </c>
      <c r="D6708" s="138" t="s">
        <v>15293</v>
      </c>
      <c r="E6708" s="137" t="s">
        <v>8366</v>
      </c>
      <c r="F6708" s="139"/>
      <c r="G6708" s="136">
        <v>41116669</v>
      </c>
      <c r="H6708" s="136">
        <v>3</v>
      </c>
      <c r="J6708" s="136" t="s">
        <v>8367</v>
      </c>
    </row>
    <row r="6709" spans="1:10" s="136" customFormat="1" ht="13.6" x14ac:dyDescent="0.2">
      <c r="A6709" s="136" t="s">
        <v>15082</v>
      </c>
      <c r="B6709" s="147">
        <v>44238</v>
      </c>
      <c r="C6709" s="138" t="s">
        <v>15294</v>
      </c>
      <c r="D6709" s="138" t="s">
        <v>15294</v>
      </c>
      <c r="E6709" s="137" t="s">
        <v>8366</v>
      </c>
      <c r="F6709" s="139"/>
      <c r="G6709" s="136">
        <v>39820970</v>
      </c>
      <c r="H6709" s="136">
        <v>3</v>
      </c>
      <c r="J6709" s="136" t="s">
        <v>8367</v>
      </c>
    </row>
    <row r="6710" spans="1:10" s="136" customFormat="1" ht="13.6" x14ac:dyDescent="0.2">
      <c r="A6710" s="136" t="s">
        <v>15082</v>
      </c>
      <c r="B6710" s="147">
        <v>44239</v>
      </c>
      <c r="C6710" s="138" t="s">
        <v>15295</v>
      </c>
      <c r="D6710" s="138" t="s">
        <v>15295</v>
      </c>
      <c r="E6710" s="137" t="s">
        <v>8366</v>
      </c>
      <c r="F6710" s="139"/>
      <c r="G6710" s="136">
        <v>15018925</v>
      </c>
      <c r="H6710" s="136">
        <v>3</v>
      </c>
      <c r="J6710" s="136" t="s">
        <v>8367</v>
      </c>
    </row>
    <row r="6711" spans="1:10" s="136" customFormat="1" ht="13.6" x14ac:dyDescent="0.2">
      <c r="A6711" s="136" t="s">
        <v>15082</v>
      </c>
      <c r="B6711" s="147">
        <v>44240</v>
      </c>
      <c r="C6711" s="138" t="s">
        <v>15296</v>
      </c>
      <c r="D6711" s="138" t="s">
        <v>15296</v>
      </c>
      <c r="E6711" s="137" t="s">
        <v>8366</v>
      </c>
      <c r="F6711" s="139"/>
      <c r="G6711" s="136">
        <v>40721379</v>
      </c>
      <c r="H6711" s="136">
        <v>3</v>
      </c>
      <c r="J6711" s="136" t="s">
        <v>8367</v>
      </c>
    </row>
    <row r="6712" spans="1:10" s="136" customFormat="1" ht="13.6" x14ac:dyDescent="0.2">
      <c r="A6712" s="136" t="s">
        <v>15082</v>
      </c>
      <c r="B6712" s="147">
        <v>44241</v>
      </c>
      <c r="C6712" s="138" t="s">
        <v>15297</v>
      </c>
      <c r="D6712" s="138" t="s">
        <v>15297</v>
      </c>
      <c r="E6712" s="137" t="s">
        <v>8366</v>
      </c>
      <c r="F6712" s="139"/>
      <c r="G6712" s="136">
        <v>46927225</v>
      </c>
      <c r="H6712" s="136">
        <v>3</v>
      </c>
      <c r="J6712" s="136" t="s">
        <v>8367</v>
      </c>
    </row>
    <row r="6713" spans="1:10" s="136" customFormat="1" ht="13.6" x14ac:dyDescent="0.2">
      <c r="A6713" s="136" t="s">
        <v>15082</v>
      </c>
      <c r="B6713" s="147">
        <v>44243</v>
      </c>
      <c r="C6713" s="138" t="s">
        <v>15298</v>
      </c>
      <c r="D6713" s="138" t="s">
        <v>15298</v>
      </c>
      <c r="E6713" s="137" t="s">
        <v>8366</v>
      </c>
      <c r="F6713" s="139"/>
      <c r="G6713" s="136">
        <v>18641400</v>
      </c>
      <c r="H6713" s="136">
        <v>3</v>
      </c>
      <c r="J6713" s="136" t="s">
        <v>8367</v>
      </c>
    </row>
    <row r="6714" spans="1:10" s="136" customFormat="1" ht="13.6" x14ac:dyDescent="0.2">
      <c r="A6714" s="136" t="s">
        <v>15082</v>
      </c>
      <c r="B6714" s="147">
        <v>44244</v>
      </c>
      <c r="C6714" s="138" t="s">
        <v>15299</v>
      </c>
      <c r="D6714" s="138" t="s">
        <v>15299</v>
      </c>
      <c r="E6714" s="137" t="s">
        <v>8366</v>
      </c>
      <c r="F6714" s="139"/>
      <c r="G6714" s="136">
        <v>55085484</v>
      </c>
      <c r="H6714" s="136">
        <v>3</v>
      </c>
      <c r="J6714" s="136" t="s">
        <v>8367</v>
      </c>
    </row>
    <row r="6715" spans="1:10" s="136" customFormat="1" ht="13.6" x14ac:dyDescent="0.2">
      <c r="A6715" s="136" t="s">
        <v>15082</v>
      </c>
      <c r="B6715" s="147">
        <v>44245</v>
      </c>
      <c r="C6715" s="138" t="s">
        <v>15300</v>
      </c>
      <c r="D6715" s="138" t="s">
        <v>15300</v>
      </c>
      <c r="E6715" s="137" t="s">
        <v>8366</v>
      </c>
      <c r="F6715" s="139"/>
      <c r="G6715" s="136">
        <v>16001413</v>
      </c>
      <c r="H6715" s="136">
        <v>3</v>
      </c>
      <c r="J6715" s="136" t="s">
        <v>8367</v>
      </c>
    </row>
    <row r="6716" spans="1:10" s="136" customFormat="1" ht="13.6" x14ac:dyDescent="0.2">
      <c r="A6716" s="136" t="s">
        <v>15082</v>
      </c>
      <c r="B6716" s="147">
        <v>44246</v>
      </c>
      <c r="C6716" s="138" t="s">
        <v>15301</v>
      </c>
      <c r="D6716" s="138" t="s">
        <v>15301</v>
      </c>
      <c r="E6716" s="137" t="s">
        <v>8366</v>
      </c>
      <c r="F6716" s="139"/>
      <c r="G6716" s="136">
        <v>124039366.00000001</v>
      </c>
      <c r="H6716" s="136">
        <v>3</v>
      </c>
      <c r="J6716" s="136" t="s">
        <v>8367</v>
      </c>
    </row>
    <row r="6717" spans="1:10" s="136" customFormat="1" ht="13.6" x14ac:dyDescent="0.2">
      <c r="A6717" s="136" t="s">
        <v>15082</v>
      </c>
      <c r="B6717" s="147">
        <v>44247</v>
      </c>
      <c r="C6717" s="138" t="s">
        <v>15302</v>
      </c>
      <c r="D6717" s="138" t="s">
        <v>15302</v>
      </c>
      <c r="E6717" s="137" t="s">
        <v>8366</v>
      </c>
      <c r="F6717" s="139"/>
      <c r="G6717" s="136">
        <v>41836584.999999993</v>
      </c>
      <c r="H6717" s="136">
        <v>3</v>
      </c>
      <c r="J6717" s="136" t="s">
        <v>8367</v>
      </c>
    </row>
    <row r="6718" spans="1:10" s="136" customFormat="1" ht="13.6" x14ac:dyDescent="0.2">
      <c r="A6718" s="136" t="s">
        <v>15082</v>
      </c>
      <c r="B6718" s="147">
        <v>44249</v>
      </c>
      <c r="C6718" s="138" t="s">
        <v>15303</v>
      </c>
      <c r="D6718" s="138" t="s">
        <v>15303</v>
      </c>
      <c r="E6718" s="137" t="s">
        <v>8366</v>
      </c>
      <c r="F6718" s="139"/>
      <c r="G6718" s="136">
        <v>21594587</v>
      </c>
      <c r="H6718" s="136">
        <v>3</v>
      </c>
      <c r="J6718" s="136" t="s">
        <v>8367</v>
      </c>
    </row>
    <row r="6719" spans="1:10" s="136" customFormat="1" ht="13.6" x14ac:dyDescent="0.2">
      <c r="A6719" s="136" t="s">
        <v>15082</v>
      </c>
      <c r="B6719" s="147">
        <v>44250</v>
      </c>
      <c r="C6719" s="138" t="s">
        <v>15304</v>
      </c>
      <c r="D6719" s="138" t="s">
        <v>15304</v>
      </c>
      <c r="E6719" s="137" t="s">
        <v>8366</v>
      </c>
      <c r="F6719" s="139"/>
      <c r="G6719" s="136">
        <v>13667385</v>
      </c>
      <c r="H6719" s="136">
        <v>3</v>
      </c>
      <c r="J6719" s="136" t="s">
        <v>8367</v>
      </c>
    </row>
    <row r="6720" spans="1:10" s="136" customFormat="1" ht="13.6" x14ac:dyDescent="0.2">
      <c r="A6720" s="136" t="s">
        <v>15082</v>
      </c>
      <c r="B6720" s="147">
        <v>44251</v>
      </c>
      <c r="C6720" s="138" t="s">
        <v>15305</v>
      </c>
      <c r="D6720" s="138" t="s">
        <v>15305</v>
      </c>
      <c r="E6720" s="137" t="s">
        <v>8366</v>
      </c>
      <c r="F6720" s="139"/>
      <c r="G6720" s="136">
        <v>66550000</v>
      </c>
      <c r="H6720" s="136">
        <v>3</v>
      </c>
      <c r="J6720" s="136" t="s">
        <v>8367</v>
      </c>
    </row>
    <row r="6721" spans="1:20" s="136" customFormat="1" ht="13.6" x14ac:dyDescent="0.2">
      <c r="A6721" s="136" t="s">
        <v>15082</v>
      </c>
      <c r="B6721" s="147">
        <v>44252</v>
      </c>
      <c r="C6721" s="138" t="s">
        <v>15306</v>
      </c>
      <c r="D6721" s="138" t="s">
        <v>15306</v>
      </c>
      <c r="E6721" s="137" t="s">
        <v>8366</v>
      </c>
      <c r="F6721" s="139"/>
      <c r="G6721" s="136">
        <v>19199148</v>
      </c>
      <c r="H6721" s="136">
        <v>3</v>
      </c>
      <c r="J6721" s="136" t="s">
        <v>8367</v>
      </c>
    </row>
    <row r="6722" spans="1:20" s="136" customFormat="1" ht="13.6" x14ac:dyDescent="0.2">
      <c r="A6722" s="136" t="s">
        <v>15082</v>
      </c>
      <c r="B6722" s="147">
        <v>44256</v>
      </c>
      <c r="C6722" s="138" t="s">
        <v>15307</v>
      </c>
      <c r="D6722" s="138" t="s">
        <v>15307</v>
      </c>
      <c r="E6722" s="137" t="s">
        <v>8366</v>
      </c>
      <c r="F6722" s="139"/>
      <c r="G6722" s="136">
        <v>18994436</v>
      </c>
      <c r="H6722" s="136">
        <v>3</v>
      </c>
      <c r="J6722" s="136" t="s">
        <v>8367</v>
      </c>
    </row>
    <row r="6723" spans="1:20" s="136" customFormat="1" ht="13.6" x14ac:dyDescent="0.2">
      <c r="A6723" s="136" t="s">
        <v>15082</v>
      </c>
      <c r="B6723" s="147">
        <v>44257</v>
      </c>
      <c r="C6723" s="138" t="s">
        <v>15308</v>
      </c>
      <c r="D6723" s="138" t="s">
        <v>15308</v>
      </c>
      <c r="E6723" s="137" t="s">
        <v>8366</v>
      </c>
      <c r="F6723" s="139"/>
      <c r="G6723" s="136">
        <v>54128599.000000007</v>
      </c>
      <c r="H6723" s="136">
        <v>3</v>
      </c>
      <c r="J6723" s="136" t="s">
        <v>8367</v>
      </c>
    </row>
    <row r="6724" spans="1:20" s="136" customFormat="1" ht="13.6" x14ac:dyDescent="0.2">
      <c r="A6724" s="136" t="s">
        <v>15082</v>
      </c>
      <c r="B6724" s="147">
        <v>44258</v>
      </c>
      <c r="C6724" s="138" t="s">
        <v>15309</v>
      </c>
      <c r="D6724" s="138" t="s">
        <v>15309</v>
      </c>
      <c r="E6724" s="137" t="s">
        <v>8366</v>
      </c>
      <c r="F6724" s="139"/>
      <c r="G6724" s="136">
        <v>38694247</v>
      </c>
      <c r="H6724" s="136">
        <v>3</v>
      </c>
      <c r="J6724" s="136" t="s">
        <v>8367</v>
      </c>
    </row>
    <row r="6725" spans="1:20" s="136" customFormat="1" ht="13.6" x14ac:dyDescent="0.2">
      <c r="A6725" s="136" t="s">
        <v>15082</v>
      </c>
      <c r="B6725" s="147">
        <v>44260</v>
      </c>
      <c r="C6725" s="138" t="s">
        <v>15310</v>
      </c>
      <c r="D6725" s="138" t="s">
        <v>15310</v>
      </c>
      <c r="E6725" s="137" t="s">
        <v>8366</v>
      </c>
      <c r="F6725" s="139"/>
      <c r="G6725" s="136">
        <v>157889646</v>
      </c>
      <c r="H6725" s="136">
        <v>3</v>
      </c>
      <c r="J6725" s="136" t="s">
        <v>8367</v>
      </c>
    </row>
    <row r="6726" spans="1:20" s="136" customFormat="1" ht="13.6" x14ac:dyDescent="0.2">
      <c r="A6726" s="136" t="s">
        <v>15082</v>
      </c>
      <c r="B6726" s="147">
        <v>44261</v>
      </c>
      <c r="C6726" s="138" t="s">
        <v>15311</v>
      </c>
      <c r="D6726" s="138" t="s">
        <v>15311</v>
      </c>
      <c r="E6726" s="137" t="s">
        <v>8366</v>
      </c>
      <c r="F6726" s="139"/>
      <c r="G6726" s="136">
        <v>56427110</v>
      </c>
      <c r="H6726" s="136">
        <v>3</v>
      </c>
      <c r="J6726" s="136" t="s">
        <v>8367</v>
      </c>
    </row>
    <row r="6727" spans="1:20" s="136" customFormat="1" ht="13.6" x14ac:dyDescent="0.2">
      <c r="A6727" s="136" t="s">
        <v>15082</v>
      </c>
      <c r="B6727" s="147">
        <v>44262</v>
      </c>
      <c r="C6727" s="138" t="s">
        <v>15312</v>
      </c>
      <c r="D6727" s="138" t="s">
        <v>15312</v>
      </c>
      <c r="E6727" s="137" t="s">
        <v>8366</v>
      </c>
      <c r="F6727" s="139"/>
      <c r="G6727" s="136">
        <v>66414661</v>
      </c>
      <c r="H6727" s="136">
        <v>3</v>
      </c>
      <c r="J6727" s="136" t="s">
        <v>8367</v>
      </c>
    </row>
    <row r="6728" spans="1:20" s="136" customFormat="1" ht="13.6" x14ac:dyDescent="0.2">
      <c r="A6728" s="136" t="s">
        <v>15082</v>
      </c>
      <c r="B6728" s="147">
        <v>44263</v>
      </c>
      <c r="C6728" s="138" t="s">
        <v>15313</v>
      </c>
      <c r="D6728" s="138" t="s">
        <v>15313</v>
      </c>
      <c r="E6728" s="137" t="s">
        <v>8366</v>
      </c>
      <c r="F6728" s="139"/>
      <c r="G6728" s="136">
        <v>39045661</v>
      </c>
      <c r="H6728" s="136">
        <v>3</v>
      </c>
      <c r="J6728" s="136" t="s">
        <v>8367</v>
      </c>
    </row>
    <row r="6729" spans="1:20" s="136" customFormat="1" ht="13.6" x14ac:dyDescent="0.2">
      <c r="A6729" s="136" t="s">
        <v>15082</v>
      </c>
      <c r="B6729" s="147">
        <v>44264</v>
      </c>
      <c r="C6729" s="138" t="s">
        <v>15314</v>
      </c>
      <c r="D6729" s="138" t="s">
        <v>15314</v>
      </c>
      <c r="E6729" s="137" t="s">
        <v>8366</v>
      </c>
      <c r="F6729" s="139"/>
      <c r="G6729" s="136">
        <v>85377495</v>
      </c>
      <c r="H6729" s="136">
        <v>3</v>
      </c>
      <c r="J6729" s="136" t="s">
        <v>8367</v>
      </c>
    </row>
    <row r="6730" spans="1:20" s="136" customFormat="1" ht="13.6" x14ac:dyDescent="0.2">
      <c r="A6730" s="136" t="s">
        <v>15082</v>
      </c>
      <c r="B6730" s="147">
        <v>44265</v>
      </c>
      <c r="C6730" s="138" t="s">
        <v>15315</v>
      </c>
      <c r="D6730" s="138" t="s">
        <v>15315</v>
      </c>
      <c r="E6730" s="137" t="s">
        <v>8366</v>
      </c>
      <c r="F6730" s="139"/>
      <c r="G6730" s="136">
        <v>50075913</v>
      </c>
      <c r="H6730" s="136">
        <v>3</v>
      </c>
      <c r="J6730" s="136" t="s">
        <v>8367</v>
      </c>
    </row>
    <row r="6731" spans="1:20" s="136" customFormat="1" ht="13.6" x14ac:dyDescent="0.2">
      <c r="A6731" s="136" t="s">
        <v>15082</v>
      </c>
      <c r="B6731" s="147">
        <v>44266</v>
      </c>
      <c r="C6731" s="138" t="s">
        <v>15316</v>
      </c>
      <c r="D6731" s="138" t="s">
        <v>15316</v>
      </c>
      <c r="E6731" s="137" t="s">
        <v>8366</v>
      </c>
      <c r="F6731" s="139"/>
      <c r="G6731" s="136">
        <v>55531646</v>
      </c>
      <c r="H6731" s="136">
        <v>3</v>
      </c>
      <c r="J6731" s="136" t="s">
        <v>8367</v>
      </c>
    </row>
    <row r="6732" spans="1:20" s="136" customFormat="1" ht="13.6" x14ac:dyDescent="0.2">
      <c r="A6732" s="136" t="s">
        <v>15082</v>
      </c>
      <c r="B6732" s="147">
        <v>44267</v>
      </c>
      <c r="C6732" s="138" t="s">
        <v>15317</v>
      </c>
      <c r="D6732" s="138" t="s">
        <v>15317</v>
      </c>
      <c r="E6732" s="137" t="s">
        <v>8366</v>
      </c>
      <c r="F6732" s="139"/>
      <c r="G6732" s="136">
        <v>51163217.000000007</v>
      </c>
      <c r="H6732" s="136">
        <v>3</v>
      </c>
      <c r="J6732" s="136" t="s">
        <v>8367</v>
      </c>
    </row>
    <row r="6733" spans="1:20" s="136" customFormat="1" ht="13.6" x14ac:dyDescent="0.2">
      <c r="A6733" s="136" t="s">
        <v>15082</v>
      </c>
      <c r="B6733" s="147">
        <v>44268</v>
      </c>
      <c r="C6733" s="138" t="s">
        <v>15318</v>
      </c>
      <c r="D6733" s="138" t="s">
        <v>15318</v>
      </c>
      <c r="E6733" s="137" t="s">
        <v>8366</v>
      </c>
      <c r="F6733" s="139"/>
      <c r="G6733" s="136">
        <v>14502276</v>
      </c>
      <c r="H6733" s="136">
        <v>3</v>
      </c>
      <c r="J6733" s="136" t="s">
        <v>8367</v>
      </c>
    </row>
    <row r="6734" spans="1:20" s="136" customFormat="1" ht="13.6" x14ac:dyDescent="0.2">
      <c r="A6734" s="136" t="s">
        <v>15319</v>
      </c>
      <c r="B6734" s="147">
        <v>45001</v>
      </c>
      <c r="C6734" s="138" t="s">
        <v>17065</v>
      </c>
      <c r="D6734" s="138" t="s">
        <v>17065</v>
      </c>
      <c r="E6734" s="137" t="s">
        <v>8366</v>
      </c>
      <c r="F6734" s="139"/>
      <c r="G6734" s="136">
        <v>35103613</v>
      </c>
      <c r="H6734" s="136">
        <v>3</v>
      </c>
      <c r="J6734" s="136" t="s">
        <v>8367</v>
      </c>
      <c r="R6734" s="136" t="s">
        <v>15320</v>
      </c>
      <c r="S6734" s="136" t="s">
        <v>8367</v>
      </c>
      <c r="T6734" s="136" t="s">
        <v>15321</v>
      </c>
    </row>
    <row r="6735" spans="1:20" s="136" customFormat="1" ht="13.6" x14ac:dyDescent="0.2">
      <c r="A6735" s="136" t="s">
        <v>15319</v>
      </c>
      <c r="B6735" s="147">
        <v>45002</v>
      </c>
      <c r="C6735" s="138" t="s">
        <v>15322</v>
      </c>
      <c r="D6735" s="138" t="s">
        <v>15322</v>
      </c>
      <c r="E6735" s="137" t="s">
        <v>8366</v>
      </c>
      <c r="F6735" s="139"/>
      <c r="G6735" s="136">
        <v>33031194.999999996</v>
      </c>
      <c r="H6735" s="136">
        <v>3</v>
      </c>
      <c r="J6735" s="136" t="s">
        <v>8367</v>
      </c>
    </row>
    <row r="6736" spans="1:20" s="136" customFormat="1" ht="13.6" x14ac:dyDescent="0.2">
      <c r="A6736" s="136" t="s">
        <v>15319</v>
      </c>
      <c r="B6736" s="147">
        <v>45003</v>
      </c>
      <c r="C6736" s="138" t="s">
        <v>15323</v>
      </c>
      <c r="D6736" s="138" t="s">
        <v>15323</v>
      </c>
      <c r="E6736" s="137" t="s">
        <v>8366</v>
      </c>
      <c r="F6736" s="139"/>
      <c r="G6736" s="136">
        <v>41443100.000000007</v>
      </c>
      <c r="H6736" s="136">
        <v>3</v>
      </c>
      <c r="J6736" s="136" t="s">
        <v>8367</v>
      </c>
    </row>
    <row r="6737" spans="1:20" s="136" customFormat="1" ht="13.6" x14ac:dyDescent="0.2">
      <c r="A6737" s="136" t="s">
        <v>15319</v>
      </c>
      <c r="B6737" s="147">
        <v>45004</v>
      </c>
      <c r="C6737" s="138" t="s">
        <v>17111</v>
      </c>
      <c r="D6737" s="138" t="s">
        <v>17111</v>
      </c>
      <c r="E6737" s="137" t="s">
        <v>8366</v>
      </c>
      <c r="F6737" s="139"/>
      <c r="G6737" s="136">
        <v>8024584</v>
      </c>
      <c r="H6737" s="136">
        <v>3</v>
      </c>
      <c r="J6737" s="136" t="s">
        <v>8367</v>
      </c>
    </row>
    <row r="6738" spans="1:20" s="136" customFormat="1" ht="13.6" x14ac:dyDescent="0.2">
      <c r="A6738" s="136" t="s">
        <v>15319</v>
      </c>
      <c r="B6738" s="147">
        <v>45005</v>
      </c>
      <c r="C6738" s="138" t="s">
        <v>15324</v>
      </c>
      <c r="D6738" s="138" t="s">
        <v>15324</v>
      </c>
      <c r="E6738" s="137" t="s">
        <v>8366</v>
      </c>
      <c r="F6738" s="139"/>
      <c r="G6738" s="136">
        <v>13509061</v>
      </c>
      <c r="H6738" s="136">
        <v>3</v>
      </c>
      <c r="J6738" s="136" t="s">
        <v>8367</v>
      </c>
    </row>
    <row r="6739" spans="1:20" s="136" customFormat="1" ht="13.6" x14ac:dyDescent="0.2">
      <c r="A6739" s="136" t="s">
        <v>15319</v>
      </c>
      <c r="B6739" s="147">
        <v>45006</v>
      </c>
      <c r="C6739" s="138" t="s">
        <v>15325</v>
      </c>
      <c r="D6739" s="138" t="s">
        <v>15325</v>
      </c>
      <c r="E6739" s="137" t="s">
        <v>8366</v>
      </c>
      <c r="F6739" s="139"/>
      <c r="G6739" s="136">
        <v>156119423</v>
      </c>
      <c r="H6739" s="136">
        <v>3</v>
      </c>
      <c r="J6739" s="136" t="s">
        <v>8367</v>
      </c>
    </row>
    <row r="6740" spans="1:20" s="136" customFormat="1" ht="13.6" x14ac:dyDescent="0.2">
      <c r="A6740" s="136" t="s">
        <v>15319</v>
      </c>
      <c r="B6740" s="147">
        <v>45007</v>
      </c>
      <c r="C6740" s="138" t="s">
        <v>15326</v>
      </c>
      <c r="D6740" s="138" t="s">
        <v>15326</v>
      </c>
      <c r="E6740" s="137" t="s">
        <v>8366</v>
      </c>
      <c r="F6740" s="139"/>
      <c r="G6740" s="136">
        <v>64473973</v>
      </c>
      <c r="H6740" s="136">
        <v>3</v>
      </c>
      <c r="J6740" s="136" t="s">
        <v>8367</v>
      </c>
    </row>
    <row r="6741" spans="1:20" s="136" customFormat="1" ht="13.6" x14ac:dyDescent="0.2">
      <c r="A6741" s="136" t="s">
        <v>15319</v>
      </c>
      <c r="B6741" s="147">
        <v>45008</v>
      </c>
      <c r="C6741" s="138" t="s">
        <v>15327</v>
      </c>
      <c r="D6741" s="138" t="s">
        <v>15327</v>
      </c>
      <c r="E6741" s="137" t="s">
        <v>8366</v>
      </c>
      <c r="F6741" s="139"/>
      <c r="G6741" s="136">
        <v>25498792</v>
      </c>
      <c r="H6741" s="136">
        <v>3</v>
      </c>
      <c r="J6741" s="136" t="s">
        <v>8367</v>
      </c>
    </row>
    <row r="6742" spans="1:20" s="136" customFormat="1" ht="13.6" x14ac:dyDescent="0.2">
      <c r="A6742" s="136" t="s">
        <v>15319</v>
      </c>
      <c r="B6742" s="147">
        <v>45009</v>
      </c>
      <c r="C6742" s="138" t="s">
        <v>15328</v>
      </c>
      <c r="D6742" s="138" t="s">
        <v>15328</v>
      </c>
      <c r="E6742" s="137" t="s">
        <v>8366</v>
      </c>
      <c r="F6742" s="139"/>
      <c r="G6742" s="136">
        <v>91799730</v>
      </c>
      <c r="H6742" s="136">
        <v>3</v>
      </c>
      <c r="J6742" s="136" t="s">
        <v>8367</v>
      </c>
    </row>
    <row r="6743" spans="1:20" s="136" customFormat="1" ht="13.6" x14ac:dyDescent="0.2">
      <c r="A6743" s="136" t="s">
        <v>15319</v>
      </c>
      <c r="B6743" s="147">
        <v>45010</v>
      </c>
      <c r="C6743" s="138" t="s">
        <v>17037</v>
      </c>
      <c r="D6743" s="138" t="s">
        <v>17037</v>
      </c>
      <c r="E6743" s="137" t="s">
        <v>8366</v>
      </c>
      <c r="F6743" s="139"/>
      <c r="G6743" s="136">
        <v>34606713</v>
      </c>
      <c r="H6743" s="136">
        <v>3</v>
      </c>
      <c r="J6743" s="136" t="s">
        <v>8367</v>
      </c>
    </row>
    <row r="6744" spans="1:20" s="136" customFormat="1" ht="13.6" x14ac:dyDescent="0.2">
      <c r="A6744" s="136" t="s">
        <v>15319</v>
      </c>
      <c r="B6744" s="147">
        <v>45011</v>
      </c>
      <c r="C6744" s="138" t="s">
        <v>15329</v>
      </c>
      <c r="D6744" s="138" t="s">
        <v>15329</v>
      </c>
      <c r="E6744" s="137" t="s">
        <v>8366</v>
      </c>
      <c r="F6744" s="139"/>
      <c r="G6744" s="136">
        <v>33641733</v>
      </c>
      <c r="H6744" s="136">
        <v>3</v>
      </c>
      <c r="J6744" s="136" t="s">
        <v>8367</v>
      </c>
    </row>
    <row r="6745" spans="1:20" s="136" customFormat="1" ht="13.6" x14ac:dyDescent="0.2">
      <c r="A6745" s="136" t="s">
        <v>15319</v>
      </c>
      <c r="B6745" s="147">
        <v>45012</v>
      </c>
      <c r="C6745" s="138" t="s">
        <v>15330</v>
      </c>
      <c r="D6745" s="138" t="s">
        <v>15330</v>
      </c>
      <c r="E6745" s="137" t="s">
        <v>8366</v>
      </c>
      <c r="F6745" s="139"/>
      <c r="G6745" s="136">
        <v>95580800</v>
      </c>
      <c r="H6745" s="136">
        <v>3</v>
      </c>
      <c r="J6745" s="136" t="s">
        <v>8367</v>
      </c>
    </row>
    <row r="6746" spans="1:20" s="136" customFormat="1" ht="13.6" x14ac:dyDescent="0.2">
      <c r="A6746" s="136" t="s">
        <v>15319</v>
      </c>
      <c r="B6746" s="147">
        <v>45013</v>
      </c>
      <c r="C6746" s="138" t="s">
        <v>15331</v>
      </c>
      <c r="D6746" s="138" t="s">
        <v>15331</v>
      </c>
      <c r="E6746" s="137" t="s">
        <v>8366</v>
      </c>
      <c r="F6746" s="139"/>
      <c r="G6746" s="136">
        <v>64767811</v>
      </c>
      <c r="H6746" s="136">
        <v>3</v>
      </c>
      <c r="J6746" s="136" t="s">
        <v>8367</v>
      </c>
    </row>
    <row r="6747" spans="1:20" s="136" customFormat="1" ht="13.6" x14ac:dyDescent="0.2">
      <c r="A6747" s="136" t="s">
        <v>15319</v>
      </c>
      <c r="B6747" s="147">
        <v>45014</v>
      </c>
      <c r="C6747" s="138" t="s">
        <v>15332</v>
      </c>
      <c r="D6747" s="138" t="s">
        <v>15332</v>
      </c>
      <c r="E6747" s="137" t="s">
        <v>8366</v>
      </c>
      <c r="F6747" s="139"/>
      <c r="G6747" s="136">
        <v>39640702</v>
      </c>
      <c r="H6747" s="136">
        <v>2</v>
      </c>
      <c r="J6747" s="136" t="s">
        <v>8367</v>
      </c>
    </row>
    <row r="6748" spans="1:20" s="136" customFormat="1" ht="13.6" x14ac:dyDescent="0.2">
      <c r="A6748" s="136" t="s">
        <v>15319</v>
      </c>
      <c r="B6748" s="147">
        <v>45015</v>
      </c>
      <c r="C6748" s="138" t="s">
        <v>17112</v>
      </c>
      <c r="D6748" s="138" t="s">
        <v>17112</v>
      </c>
      <c r="E6748" s="137" t="s">
        <v>8366</v>
      </c>
      <c r="F6748" s="139"/>
      <c r="G6748" s="136">
        <v>30546984.000000004</v>
      </c>
      <c r="H6748" s="136">
        <v>3</v>
      </c>
      <c r="J6748" s="136" t="s">
        <v>8367</v>
      </c>
    </row>
    <row r="6749" spans="1:20" s="136" customFormat="1" ht="13.6" x14ac:dyDescent="0.2">
      <c r="A6749" s="136" t="s">
        <v>15319</v>
      </c>
      <c r="B6749" s="147">
        <v>45016</v>
      </c>
      <c r="C6749" s="138" t="s">
        <v>17038</v>
      </c>
      <c r="D6749" s="138" t="s">
        <v>17038</v>
      </c>
      <c r="E6749" s="137" t="s">
        <v>8366</v>
      </c>
      <c r="F6749" s="139"/>
      <c r="G6749" s="136">
        <v>23763100</v>
      </c>
      <c r="H6749" s="136">
        <v>2</v>
      </c>
      <c r="J6749" s="136" t="s">
        <v>8367</v>
      </c>
      <c r="R6749" s="136" t="s">
        <v>15320</v>
      </c>
      <c r="S6749" s="136" t="s">
        <v>8367</v>
      </c>
      <c r="T6749" s="136" t="s">
        <v>15321</v>
      </c>
    </row>
    <row r="6750" spans="1:20" s="136" customFormat="1" ht="13.6" x14ac:dyDescent="0.2">
      <c r="A6750" s="136" t="s">
        <v>15319</v>
      </c>
      <c r="B6750" s="147">
        <v>45017</v>
      </c>
      <c r="C6750" s="138" t="s">
        <v>17002</v>
      </c>
      <c r="D6750" s="138" t="s">
        <v>17002</v>
      </c>
      <c r="E6750" s="137" t="s">
        <v>8366</v>
      </c>
      <c r="F6750" s="139"/>
      <c r="G6750" s="136">
        <v>21606736</v>
      </c>
      <c r="H6750" s="136">
        <v>3</v>
      </c>
      <c r="J6750" s="136" t="s">
        <v>8367</v>
      </c>
    </row>
    <row r="6751" spans="1:20" s="136" customFormat="1" ht="13.6" x14ac:dyDescent="0.2">
      <c r="A6751" s="136" t="s">
        <v>15319</v>
      </c>
      <c r="B6751" s="147">
        <v>45018</v>
      </c>
      <c r="C6751" s="138" t="s">
        <v>15333</v>
      </c>
      <c r="D6751" s="138" t="s">
        <v>15333</v>
      </c>
      <c r="E6751" s="137" t="s">
        <v>8366</v>
      </c>
      <c r="F6751" s="139"/>
      <c r="G6751" s="136">
        <v>18979678</v>
      </c>
      <c r="H6751" s="136">
        <v>3</v>
      </c>
      <c r="J6751" s="136" t="s">
        <v>8367</v>
      </c>
    </row>
    <row r="6752" spans="1:20" s="136" customFormat="1" ht="13.6" x14ac:dyDescent="0.2">
      <c r="A6752" s="136" t="s">
        <v>15319</v>
      </c>
      <c r="B6752" s="147">
        <v>45019</v>
      </c>
      <c r="C6752" s="138" t="s">
        <v>15334</v>
      </c>
      <c r="D6752" s="138" t="s">
        <v>15334</v>
      </c>
      <c r="E6752" s="137" t="s">
        <v>8366</v>
      </c>
      <c r="F6752" s="139"/>
      <c r="G6752" s="136">
        <v>89709700</v>
      </c>
      <c r="H6752" s="136">
        <v>2</v>
      </c>
      <c r="J6752" s="136" t="s">
        <v>8367</v>
      </c>
      <c r="R6752" s="136" t="s">
        <v>15320</v>
      </c>
      <c r="S6752" s="136" t="s">
        <v>8367</v>
      </c>
      <c r="T6752" s="136" t="s">
        <v>15321</v>
      </c>
    </row>
    <row r="6753" spans="1:20" s="136" customFormat="1" ht="13.6" x14ac:dyDescent="0.2">
      <c r="A6753" s="136" t="s">
        <v>15319</v>
      </c>
      <c r="B6753" s="147">
        <v>45020</v>
      </c>
      <c r="C6753" s="138" t="s">
        <v>17066</v>
      </c>
      <c r="D6753" s="138" t="s">
        <v>17066</v>
      </c>
      <c r="E6753" s="137" t="s">
        <v>8366</v>
      </c>
      <c r="F6753" s="139"/>
      <c r="G6753" s="136">
        <v>114020000</v>
      </c>
      <c r="H6753" s="136">
        <v>3</v>
      </c>
      <c r="J6753" s="136" t="s">
        <v>8367</v>
      </c>
    </row>
    <row r="6754" spans="1:20" s="136" customFormat="1" ht="13.6" x14ac:dyDescent="0.2">
      <c r="A6754" s="136" t="s">
        <v>15319</v>
      </c>
      <c r="B6754" s="147">
        <v>45021</v>
      </c>
      <c r="C6754" s="138" t="s">
        <v>15335</v>
      </c>
      <c r="D6754" s="138" t="s">
        <v>15335</v>
      </c>
      <c r="E6754" s="137" t="s">
        <v>8366</v>
      </c>
      <c r="F6754" s="139"/>
      <c r="G6754" s="136">
        <v>60258836</v>
      </c>
      <c r="H6754" s="136">
        <v>3</v>
      </c>
      <c r="J6754" s="136" t="s">
        <v>8367</v>
      </c>
      <c r="R6754" s="136" t="s">
        <v>8954</v>
      </c>
      <c r="S6754" s="136" t="s">
        <v>8456</v>
      </c>
      <c r="T6754" s="136" t="s">
        <v>8955</v>
      </c>
    </row>
    <row r="6755" spans="1:20" s="136" customFormat="1" ht="13.6" x14ac:dyDescent="0.2">
      <c r="A6755" s="136" t="s">
        <v>15319</v>
      </c>
      <c r="B6755" s="147">
        <v>45022</v>
      </c>
      <c r="C6755" s="138" t="s">
        <v>15336</v>
      </c>
      <c r="D6755" s="138" t="s">
        <v>15336</v>
      </c>
      <c r="E6755" s="137" t="s">
        <v>8366</v>
      </c>
      <c r="F6755" s="139"/>
      <c r="G6755" s="136">
        <v>35771654</v>
      </c>
      <c r="H6755" s="136">
        <v>3</v>
      </c>
      <c r="J6755" s="136" t="s">
        <v>8367</v>
      </c>
    </row>
    <row r="6756" spans="1:20" s="136" customFormat="1" ht="13.6" x14ac:dyDescent="0.2">
      <c r="A6756" s="136" t="s">
        <v>15319</v>
      </c>
      <c r="B6756" s="147">
        <v>45023</v>
      </c>
      <c r="C6756" s="138" t="s">
        <v>15337</v>
      </c>
      <c r="D6756" s="138" t="s">
        <v>15337</v>
      </c>
      <c r="E6756" s="137" t="s">
        <v>8366</v>
      </c>
      <c r="F6756" s="139"/>
      <c r="G6756" s="136">
        <v>28407700</v>
      </c>
      <c r="H6756" s="136">
        <v>2</v>
      </c>
      <c r="J6756" s="136" t="s">
        <v>8367</v>
      </c>
      <c r="R6756" s="136" t="s">
        <v>15320</v>
      </c>
      <c r="S6756" s="136" t="s">
        <v>8367</v>
      </c>
      <c r="T6756" s="136" t="s">
        <v>15321</v>
      </c>
    </row>
    <row r="6757" spans="1:20" s="136" customFormat="1" ht="13.6" x14ac:dyDescent="0.2">
      <c r="A6757" s="136" t="s">
        <v>15319</v>
      </c>
      <c r="B6757" s="147">
        <v>45024</v>
      </c>
      <c r="C6757" s="138" t="s">
        <v>17113</v>
      </c>
      <c r="D6757" s="138" t="s">
        <v>17113</v>
      </c>
      <c r="E6757" s="137" t="s">
        <v>8366</v>
      </c>
      <c r="F6757" s="139"/>
      <c r="G6757" s="136">
        <v>35449787</v>
      </c>
      <c r="H6757" s="136">
        <v>3</v>
      </c>
      <c r="J6757" s="136" t="s">
        <v>8367</v>
      </c>
    </row>
    <row r="6758" spans="1:20" s="136" customFormat="1" ht="13.6" x14ac:dyDescent="0.2">
      <c r="A6758" s="136" t="s">
        <v>15319</v>
      </c>
      <c r="B6758" s="147">
        <v>45025</v>
      </c>
      <c r="C6758" s="138" t="s">
        <v>15338</v>
      </c>
      <c r="D6758" s="138" t="s">
        <v>15338</v>
      </c>
      <c r="E6758" s="137" t="s">
        <v>8366</v>
      </c>
      <c r="F6758" s="139"/>
      <c r="G6758" s="136">
        <v>16519088.999999998</v>
      </c>
      <c r="H6758" s="136">
        <v>3</v>
      </c>
      <c r="J6758" s="136" t="s">
        <v>8367</v>
      </c>
      <c r="R6758" s="136" t="s">
        <v>8954</v>
      </c>
      <c r="S6758" s="136" t="s">
        <v>8456</v>
      </c>
      <c r="T6758" s="136" t="s">
        <v>8955</v>
      </c>
    </row>
    <row r="6759" spans="1:20" s="136" customFormat="1" ht="13.6" x14ac:dyDescent="0.2">
      <c r="A6759" s="136" t="s">
        <v>15319</v>
      </c>
      <c r="B6759" s="147">
        <v>45026</v>
      </c>
      <c r="C6759" s="138" t="s">
        <v>15339</v>
      </c>
      <c r="D6759" s="138" t="s">
        <v>15339</v>
      </c>
      <c r="E6759" s="137" t="s">
        <v>8366</v>
      </c>
      <c r="F6759" s="139"/>
      <c r="G6759" s="136">
        <v>17970952</v>
      </c>
      <c r="H6759" s="136">
        <v>3</v>
      </c>
      <c r="J6759" s="136" t="s">
        <v>8367</v>
      </c>
    </row>
    <row r="6760" spans="1:20" s="136" customFormat="1" ht="13.6" x14ac:dyDescent="0.2">
      <c r="A6760" s="136" t="s">
        <v>15319</v>
      </c>
      <c r="B6760" s="147">
        <v>45027</v>
      </c>
      <c r="C6760" s="138" t="s">
        <v>15340</v>
      </c>
      <c r="D6760" s="138" t="s">
        <v>15340</v>
      </c>
      <c r="E6760" s="137" t="s">
        <v>8366</v>
      </c>
      <c r="F6760" s="139"/>
      <c r="G6760" s="136">
        <v>59825010</v>
      </c>
      <c r="H6760" s="136">
        <v>3</v>
      </c>
      <c r="J6760" s="136" t="s">
        <v>8367</v>
      </c>
    </row>
    <row r="6761" spans="1:20" s="136" customFormat="1" ht="13.6" x14ac:dyDescent="0.2">
      <c r="A6761" s="136" t="s">
        <v>15319</v>
      </c>
      <c r="B6761" s="147">
        <v>45028</v>
      </c>
      <c r="C6761" s="138" t="s">
        <v>15341</v>
      </c>
      <c r="D6761" s="138" t="s">
        <v>15341</v>
      </c>
      <c r="E6761" s="137" t="s">
        <v>8366</v>
      </c>
      <c r="F6761" s="139"/>
      <c r="G6761" s="136">
        <v>219533881</v>
      </c>
      <c r="H6761" s="136">
        <v>3</v>
      </c>
      <c r="J6761" s="136" t="s">
        <v>8367</v>
      </c>
      <c r="R6761" s="136" t="s">
        <v>15342</v>
      </c>
      <c r="S6761" s="136" t="s">
        <v>8456</v>
      </c>
      <c r="T6761" s="136" t="s">
        <v>15343</v>
      </c>
    </row>
    <row r="6762" spans="1:20" s="136" customFormat="1" ht="13.6" x14ac:dyDescent="0.2">
      <c r="A6762" s="136" t="s">
        <v>15319</v>
      </c>
      <c r="B6762" s="147">
        <v>45029</v>
      </c>
      <c r="C6762" s="138" t="s">
        <v>15344</v>
      </c>
      <c r="D6762" s="138" t="s">
        <v>15344</v>
      </c>
      <c r="E6762" s="137" t="s">
        <v>8366</v>
      </c>
      <c r="F6762" s="139"/>
      <c r="G6762" s="136">
        <v>9418523</v>
      </c>
      <c r="H6762" s="136">
        <v>3</v>
      </c>
      <c r="J6762" s="136" t="s">
        <v>8367</v>
      </c>
    </row>
    <row r="6763" spans="1:20" s="136" customFormat="1" ht="13.6" x14ac:dyDescent="0.2">
      <c r="A6763" s="136" t="s">
        <v>15319</v>
      </c>
      <c r="B6763" s="147">
        <v>45030</v>
      </c>
      <c r="C6763" s="138" t="s">
        <v>15345</v>
      </c>
      <c r="D6763" s="138" t="s">
        <v>15345</v>
      </c>
      <c r="E6763" s="137" t="s">
        <v>8366</v>
      </c>
      <c r="F6763" s="139"/>
      <c r="G6763" s="136">
        <v>142217857</v>
      </c>
      <c r="H6763" s="136">
        <v>3</v>
      </c>
      <c r="J6763" s="136" t="s">
        <v>8367</v>
      </c>
    </row>
    <row r="6764" spans="1:20" s="136" customFormat="1" ht="13.6" x14ac:dyDescent="0.2">
      <c r="A6764" s="136" t="s">
        <v>15319</v>
      </c>
      <c r="B6764" s="147">
        <v>45031</v>
      </c>
      <c r="C6764" s="138" t="s">
        <v>15346</v>
      </c>
      <c r="D6764" s="138" t="s">
        <v>15346</v>
      </c>
      <c r="E6764" s="137" t="s">
        <v>8366</v>
      </c>
      <c r="F6764" s="139"/>
      <c r="G6764" s="136">
        <v>66215251</v>
      </c>
      <c r="H6764" s="136">
        <v>3</v>
      </c>
      <c r="J6764" s="136" t="s">
        <v>8367</v>
      </c>
      <c r="R6764" s="136" t="s">
        <v>8954</v>
      </c>
      <c r="S6764" s="136" t="s">
        <v>8456</v>
      </c>
      <c r="T6764" s="136" t="s">
        <v>8955</v>
      </c>
    </row>
    <row r="6765" spans="1:20" s="136" customFormat="1" ht="13.6" x14ac:dyDescent="0.2">
      <c r="A6765" s="136" t="s">
        <v>15319</v>
      </c>
      <c r="B6765" s="147">
        <v>45032</v>
      </c>
      <c r="C6765" s="138" t="s">
        <v>15347</v>
      </c>
      <c r="D6765" s="138" t="s">
        <v>15347</v>
      </c>
      <c r="E6765" s="137" t="s">
        <v>8366</v>
      </c>
      <c r="F6765" s="139"/>
      <c r="G6765" s="136">
        <v>24347635</v>
      </c>
      <c r="H6765" s="136">
        <v>3</v>
      </c>
      <c r="J6765" s="136" t="s">
        <v>8367</v>
      </c>
    </row>
    <row r="6766" spans="1:20" s="136" customFormat="1" ht="13.6" x14ac:dyDescent="0.2">
      <c r="A6766" s="136" t="s">
        <v>15319</v>
      </c>
      <c r="B6766" s="147">
        <v>45033</v>
      </c>
      <c r="C6766" s="138" t="s">
        <v>15348</v>
      </c>
      <c r="D6766" s="138" t="s">
        <v>15348</v>
      </c>
      <c r="E6766" s="137" t="s">
        <v>8366</v>
      </c>
      <c r="F6766" s="139"/>
      <c r="G6766" s="136">
        <v>88064943</v>
      </c>
      <c r="H6766" s="136">
        <v>3</v>
      </c>
      <c r="J6766" s="136" t="s">
        <v>8367</v>
      </c>
    </row>
    <row r="6767" spans="1:20" s="136" customFormat="1" ht="13.6" x14ac:dyDescent="0.2">
      <c r="A6767" s="136" t="s">
        <v>15319</v>
      </c>
      <c r="B6767" s="147">
        <v>45034</v>
      </c>
      <c r="C6767" s="138" t="s">
        <v>15349</v>
      </c>
      <c r="D6767" s="138" t="s">
        <v>15349</v>
      </c>
      <c r="E6767" s="137" t="s">
        <v>8366</v>
      </c>
      <c r="F6767" s="139"/>
      <c r="G6767" s="136">
        <v>102033461</v>
      </c>
      <c r="H6767" s="136">
        <v>3</v>
      </c>
      <c r="J6767" s="136" t="s">
        <v>8367</v>
      </c>
    </row>
    <row r="6768" spans="1:20" s="136" customFormat="1" ht="13.6" x14ac:dyDescent="0.2">
      <c r="A6768" s="136" t="s">
        <v>15319</v>
      </c>
      <c r="B6768" s="147">
        <v>45035</v>
      </c>
      <c r="C6768" s="138" t="s">
        <v>15350</v>
      </c>
      <c r="D6768" s="138" t="s">
        <v>15350</v>
      </c>
      <c r="E6768" s="137" t="s">
        <v>8366</v>
      </c>
      <c r="F6768" s="139"/>
      <c r="G6768" s="136">
        <v>24310894</v>
      </c>
      <c r="H6768" s="136">
        <v>3</v>
      </c>
      <c r="J6768" s="136" t="s">
        <v>8367</v>
      </c>
    </row>
    <row r="6769" spans="1:20" s="136" customFormat="1" ht="13.6" x14ac:dyDescent="0.2">
      <c r="A6769" s="136" t="s">
        <v>15319</v>
      </c>
      <c r="B6769" s="147">
        <v>45036</v>
      </c>
      <c r="C6769" s="138" t="s">
        <v>15351</v>
      </c>
      <c r="D6769" s="138" t="s">
        <v>15351</v>
      </c>
      <c r="E6769" s="137" t="s">
        <v>8366</v>
      </c>
      <c r="F6769" s="139"/>
      <c r="G6769" s="136">
        <v>46697603</v>
      </c>
      <c r="H6769" s="136">
        <v>3</v>
      </c>
      <c r="J6769" s="136" t="s">
        <v>8367</v>
      </c>
    </row>
    <row r="6770" spans="1:20" s="136" customFormat="1" ht="13.6" x14ac:dyDescent="0.2">
      <c r="A6770" s="136" t="s">
        <v>15319</v>
      </c>
      <c r="B6770" s="147">
        <v>45037</v>
      </c>
      <c r="C6770" s="138" t="s">
        <v>15352</v>
      </c>
      <c r="D6770" s="138" t="s">
        <v>15352</v>
      </c>
      <c r="E6770" s="137" t="s">
        <v>8366</v>
      </c>
      <c r="F6770" s="139"/>
      <c r="G6770" s="136">
        <v>113580438</v>
      </c>
      <c r="H6770" s="136">
        <v>3</v>
      </c>
      <c r="J6770" s="136" t="s">
        <v>8367</v>
      </c>
    </row>
    <row r="6771" spans="1:20" s="136" customFormat="1" ht="13.6" x14ac:dyDescent="0.2">
      <c r="A6771" s="136" t="s">
        <v>15319</v>
      </c>
      <c r="B6771" s="147">
        <v>45038</v>
      </c>
      <c r="C6771" s="138" t="s">
        <v>15353</v>
      </c>
      <c r="D6771" s="138" t="s">
        <v>15353</v>
      </c>
      <c r="E6771" s="137" t="s">
        <v>8366</v>
      </c>
      <c r="F6771" s="139"/>
      <c r="G6771" s="136">
        <v>24716668</v>
      </c>
      <c r="H6771" s="136">
        <v>2</v>
      </c>
      <c r="J6771" s="136" t="s">
        <v>8367</v>
      </c>
      <c r="R6771" s="136" t="s">
        <v>8954</v>
      </c>
      <c r="S6771" s="136" t="s">
        <v>8367</v>
      </c>
      <c r="T6771" s="136" t="s">
        <v>8955</v>
      </c>
    </row>
    <row r="6772" spans="1:20" s="136" customFormat="1" ht="13.6" x14ac:dyDescent="0.2">
      <c r="A6772" s="136" t="s">
        <v>15319</v>
      </c>
      <c r="B6772" s="147">
        <v>45039</v>
      </c>
      <c r="C6772" s="138" t="s">
        <v>15354</v>
      </c>
      <c r="D6772" s="138" t="s">
        <v>15354</v>
      </c>
      <c r="E6772" s="137" t="s">
        <v>8366</v>
      </c>
      <c r="F6772" s="139"/>
      <c r="G6772" s="136">
        <v>18673643</v>
      </c>
      <c r="H6772" s="136">
        <v>3</v>
      </c>
      <c r="J6772" s="136" t="s">
        <v>8367</v>
      </c>
    </row>
    <row r="6773" spans="1:20" s="136" customFormat="1" ht="13.6" x14ac:dyDescent="0.2">
      <c r="A6773" s="136" t="s">
        <v>15319</v>
      </c>
      <c r="B6773" s="147">
        <v>45040</v>
      </c>
      <c r="C6773" s="138" t="s">
        <v>15355</v>
      </c>
      <c r="D6773" s="138" t="s">
        <v>15355</v>
      </c>
      <c r="E6773" s="137" t="s">
        <v>8366</v>
      </c>
      <c r="F6773" s="139"/>
      <c r="G6773" s="136">
        <v>39550905</v>
      </c>
      <c r="H6773" s="136">
        <v>3</v>
      </c>
      <c r="J6773" s="136" t="s">
        <v>8367</v>
      </c>
    </row>
    <row r="6774" spans="1:20" s="136" customFormat="1" ht="13.6" x14ac:dyDescent="0.2">
      <c r="A6774" s="136" t="s">
        <v>15319</v>
      </c>
      <c r="B6774" s="147">
        <v>45041</v>
      </c>
      <c r="C6774" s="138" t="s">
        <v>15356</v>
      </c>
      <c r="D6774" s="138" t="s">
        <v>15356</v>
      </c>
      <c r="E6774" s="137" t="s">
        <v>8366</v>
      </c>
      <c r="F6774" s="139"/>
      <c r="G6774" s="136">
        <v>92416278</v>
      </c>
      <c r="H6774" s="136">
        <v>3</v>
      </c>
      <c r="J6774" s="136" t="s">
        <v>8367</v>
      </c>
      <c r="R6774" s="136" t="s">
        <v>8954</v>
      </c>
      <c r="S6774" s="136" t="s">
        <v>8367</v>
      </c>
      <c r="T6774" s="136" t="s">
        <v>8955</v>
      </c>
    </row>
    <row r="6775" spans="1:20" s="136" customFormat="1" ht="13.6" x14ac:dyDescent="0.2">
      <c r="A6775" s="136" t="s">
        <v>15319</v>
      </c>
      <c r="B6775" s="147">
        <v>45042</v>
      </c>
      <c r="C6775" s="138" t="s">
        <v>15357</v>
      </c>
      <c r="D6775" s="138" t="s">
        <v>15357</v>
      </c>
      <c r="E6775" s="137" t="s">
        <v>8366</v>
      </c>
      <c r="F6775" s="139"/>
      <c r="G6775" s="136">
        <v>30460921</v>
      </c>
      <c r="H6775" s="136">
        <v>3</v>
      </c>
      <c r="J6775" s="136" t="s">
        <v>8367</v>
      </c>
    </row>
    <row r="6776" spans="1:20" s="136" customFormat="1" ht="13.6" x14ac:dyDescent="0.2">
      <c r="A6776" s="136" t="s">
        <v>15319</v>
      </c>
      <c r="B6776" s="147">
        <v>45043</v>
      </c>
      <c r="C6776" s="138" t="s">
        <v>15358</v>
      </c>
      <c r="D6776" s="138" t="s">
        <v>15358</v>
      </c>
      <c r="E6776" s="137" t="s">
        <v>8366</v>
      </c>
      <c r="F6776" s="139"/>
      <c r="G6776" s="136">
        <v>37316100</v>
      </c>
      <c r="H6776" s="136">
        <v>3</v>
      </c>
      <c r="J6776" s="136" t="s">
        <v>8367</v>
      </c>
    </row>
    <row r="6777" spans="1:20" s="136" customFormat="1" ht="13.6" x14ac:dyDescent="0.2">
      <c r="A6777" s="136" t="s">
        <v>15319</v>
      </c>
      <c r="B6777" s="147">
        <v>45045</v>
      </c>
      <c r="C6777" s="138" t="s">
        <v>15359</v>
      </c>
      <c r="D6777" s="138" t="s">
        <v>15359</v>
      </c>
      <c r="E6777" s="137" t="s">
        <v>8366</v>
      </c>
      <c r="F6777" s="139"/>
      <c r="G6777" s="136">
        <v>29484287</v>
      </c>
      <c r="H6777" s="136">
        <v>3</v>
      </c>
      <c r="J6777" s="136" t="s">
        <v>8367</v>
      </c>
    </row>
    <row r="6778" spans="1:20" s="136" customFormat="1" ht="13.6" x14ac:dyDescent="0.2">
      <c r="A6778" s="136" t="s">
        <v>15319</v>
      </c>
      <c r="B6778" s="147">
        <v>45046</v>
      </c>
      <c r="C6778" s="138" t="s">
        <v>15360</v>
      </c>
      <c r="D6778" s="138" t="s">
        <v>15360</v>
      </c>
      <c r="E6778" s="137" t="s">
        <v>8366</v>
      </c>
      <c r="F6778" s="139"/>
      <c r="G6778" s="136">
        <v>36770718</v>
      </c>
      <c r="H6778" s="136">
        <v>3</v>
      </c>
      <c r="J6778" s="136" t="s">
        <v>8367</v>
      </c>
    </row>
    <row r="6779" spans="1:20" s="136" customFormat="1" ht="13.6" x14ac:dyDescent="0.2">
      <c r="A6779" s="136" t="s">
        <v>15319</v>
      </c>
      <c r="B6779" s="147">
        <v>45047</v>
      </c>
      <c r="C6779" s="138" t="s">
        <v>15361</v>
      </c>
      <c r="D6779" s="138" t="s">
        <v>15361</v>
      </c>
      <c r="E6779" s="137" t="s">
        <v>8366</v>
      </c>
      <c r="F6779" s="139"/>
      <c r="G6779" s="136">
        <v>26450454</v>
      </c>
      <c r="H6779" s="136">
        <v>3</v>
      </c>
      <c r="J6779" s="136" t="s">
        <v>8367</v>
      </c>
      <c r="R6779" s="136" t="s">
        <v>8954</v>
      </c>
      <c r="S6779" s="136" t="s">
        <v>8456</v>
      </c>
      <c r="T6779" s="136" t="s">
        <v>8955</v>
      </c>
    </row>
    <row r="6780" spans="1:20" s="136" customFormat="1" ht="13.6" x14ac:dyDescent="0.2">
      <c r="A6780" s="136" t="s">
        <v>15319</v>
      </c>
      <c r="B6780" s="147">
        <v>45048</v>
      </c>
      <c r="C6780" s="138" t="s">
        <v>15362</v>
      </c>
      <c r="D6780" s="138" t="s">
        <v>15362</v>
      </c>
      <c r="E6780" s="137" t="s">
        <v>8366</v>
      </c>
      <c r="F6780" s="139"/>
      <c r="G6780" s="136">
        <v>40149985</v>
      </c>
      <c r="H6780" s="136">
        <v>3</v>
      </c>
      <c r="J6780" s="136" t="s">
        <v>8367</v>
      </c>
    </row>
    <row r="6781" spans="1:20" s="136" customFormat="1" ht="13.6" x14ac:dyDescent="0.2">
      <c r="A6781" s="136" t="s">
        <v>15319</v>
      </c>
      <c r="B6781" s="147">
        <v>45049</v>
      </c>
      <c r="C6781" s="138" t="s">
        <v>15363</v>
      </c>
      <c r="D6781" s="138" t="s">
        <v>15363</v>
      </c>
      <c r="E6781" s="137" t="s">
        <v>8366</v>
      </c>
      <c r="F6781" s="139"/>
      <c r="G6781" s="136">
        <v>31689845.999999996</v>
      </c>
      <c r="H6781" s="136">
        <v>3</v>
      </c>
      <c r="J6781" s="136" t="s">
        <v>8367</v>
      </c>
    </row>
    <row r="6782" spans="1:20" s="136" customFormat="1" ht="13.6" x14ac:dyDescent="0.2">
      <c r="A6782" s="136" t="s">
        <v>15319</v>
      </c>
      <c r="B6782" s="147">
        <v>45050</v>
      </c>
      <c r="C6782" s="138" t="s">
        <v>15364</v>
      </c>
      <c r="D6782" s="138" t="s">
        <v>15364</v>
      </c>
      <c r="E6782" s="137" t="s">
        <v>8366</v>
      </c>
      <c r="F6782" s="139"/>
      <c r="G6782" s="136">
        <v>22935764</v>
      </c>
      <c r="H6782" s="136">
        <v>3</v>
      </c>
      <c r="J6782" s="136" t="s">
        <v>8367</v>
      </c>
    </row>
    <row r="6783" spans="1:20" s="136" customFormat="1" ht="13.6" x14ac:dyDescent="0.2">
      <c r="A6783" s="136" t="s">
        <v>15319</v>
      </c>
      <c r="B6783" s="147">
        <v>45051</v>
      </c>
      <c r="C6783" s="138" t="s">
        <v>15365</v>
      </c>
      <c r="D6783" s="138" t="s">
        <v>15365</v>
      </c>
      <c r="E6783" s="137" t="s">
        <v>8366</v>
      </c>
      <c r="F6783" s="139"/>
      <c r="G6783" s="136">
        <v>17695799</v>
      </c>
      <c r="H6783" s="136">
        <v>3</v>
      </c>
      <c r="J6783" s="136" t="s">
        <v>8367</v>
      </c>
    </row>
    <row r="6784" spans="1:20" s="136" customFormat="1" ht="13.6" x14ac:dyDescent="0.2">
      <c r="A6784" s="136" t="s">
        <v>15319</v>
      </c>
      <c r="B6784" s="147">
        <v>45052</v>
      </c>
      <c r="C6784" s="138" t="s">
        <v>15366</v>
      </c>
      <c r="D6784" s="138" t="s">
        <v>15366</v>
      </c>
      <c r="E6784" s="137" t="s">
        <v>8366</v>
      </c>
      <c r="F6784" s="139"/>
      <c r="G6784" s="136">
        <v>14720400</v>
      </c>
      <c r="H6784" s="136">
        <v>2</v>
      </c>
      <c r="J6784" s="136" t="s">
        <v>8367</v>
      </c>
      <c r="R6784" s="136" t="s">
        <v>15320</v>
      </c>
      <c r="S6784" s="136" t="s">
        <v>8367</v>
      </c>
      <c r="T6784" s="136" t="s">
        <v>15321</v>
      </c>
    </row>
    <row r="6785" spans="1:20" s="136" customFormat="1" ht="13.6" x14ac:dyDescent="0.2">
      <c r="A6785" s="136" t="s">
        <v>15319</v>
      </c>
      <c r="B6785" s="147">
        <v>45053</v>
      </c>
      <c r="C6785" s="138" t="s">
        <v>15367</v>
      </c>
      <c r="D6785" s="138" t="s">
        <v>15367</v>
      </c>
      <c r="E6785" s="137" t="s">
        <v>8366</v>
      </c>
      <c r="F6785" s="139"/>
      <c r="G6785" s="136">
        <v>358487890</v>
      </c>
      <c r="H6785" s="136">
        <v>2</v>
      </c>
      <c r="J6785" s="136" t="s">
        <v>8367</v>
      </c>
    </row>
    <row r="6786" spans="1:20" s="136" customFormat="1" ht="13.6" x14ac:dyDescent="0.2">
      <c r="A6786" s="136" t="s">
        <v>15319</v>
      </c>
      <c r="B6786" s="147">
        <v>45054</v>
      </c>
      <c r="C6786" s="138" t="s">
        <v>15368</v>
      </c>
      <c r="D6786" s="138" t="s">
        <v>15368</v>
      </c>
      <c r="E6786" s="137" t="s">
        <v>8366</v>
      </c>
      <c r="F6786" s="139"/>
      <c r="G6786" s="136">
        <v>328703487</v>
      </c>
      <c r="H6786" s="136">
        <v>2</v>
      </c>
      <c r="J6786" s="136" t="s">
        <v>8367</v>
      </c>
    </row>
    <row r="6787" spans="1:20" s="136" customFormat="1" ht="13.6" x14ac:dyDescent="0.2">
      <c r="A6787" s="136" t="s">
        <v>15319</v>
      </c>
      <c r="B6787" s="147">
        <v>45055</v>
      </c>
      <c r="C6787" s="138" t="s">
        <v>15369</v>
      </c>
      <c r="D6787" s="138" t="s">
        <v>15369</v>
      </c>
      <c r="E6787" s="137" t="s">
        <v>8366</v>
      </c>
      <c r="F6787" s="139"/>
      <c r="G6787" s="136">
        <v>37510325</v>
      </c>
      <c r="H6787" s="136">
        <v>3</v>
      </c>
      <c r="J6787" s="136" t="s">
        <v>8367</v>
      </c>
    </row>
    <row r="6788" spans="1:20" s="136" customFormat="1" ht="13.6" x14ac:dyDescent="0.2">
      <c r="A6788" s="136" t="s">
        <v>15319</v>
      </c>
      <c r="B6788" s="147">
        <v>45056</v>
      </c>
      <c r="C6788" s="138" t="s">
        <v>15370</v>
      </c>
      <c r="D6788" s="138" t="s">
        <v>15370</v>
      </c>
      <c r="E6788" s="137" t="s">
        <v>8366</v>
      </c>
      <c r="F6788" s="139"/>
      <c r="G6788" s="136">
        <v>32687308</v>
      </c>
      <c r="H6788" s="136">
        <v>3</v>
      </c>
      <c r="J6788" s="136" t="s">
        <v>8367</v>
      </c>
      <c r="R6788" s="136" t="s">
        <v>8954</v>
      </c>
      <c r="S6788" s="136" t="s">
        <v>8456</v>
      </c>
      <c r="T6788" s="136" t="s">
        <v>8955</v>
      </c>
    </row>
    <row r="6789" spans="1:20" s="136" customFormat="1" ht="13.6" x14ac:dyDescent="0.2">
      <c r="A6789" s="136" t="s">
        <v>15319</v>
      </c>
      <c r="B6789" s="147">
        <v>45057</v>
      </c>
      <c r="C6789" s="138" t="s">
        <v>15371</v>
      </c>
      <c r="D6789" s="138" t="s">
        <v>15371</v>
      </c>
      <c r="E6789" s="137" t="s">
        <v>8366</v>
      </c>
      <c r="F6789" s="139"/>
      <c r="G6789" s="136">
        <v>11122702</v>
      </c>
      <c r="H6789" s="136">
        <v>3</v>
      </c>
      <c r="J6789" s="136" t="s">
        <v>8367</v>
      </c>
    </row>
    <row r="6790" spans="1:20" s="136" customFormat="1" ht="13.6" x14ac:dyDescent="0.2">
      <c r="A6790" s="136" t="s">
        <v>15319</v>
      </c>
      <c r="B6790" s="147">
        <v>45058</v>
      </c>
      <c r="C6790" s="138" t="s">
        <v>17039</v>
      </c>
      <c r="D6790" s="138" t="s">
        <v>17039</v>
      </c>
      <c r="E6790" s="137" t="s">
        <v>8366</v>
      </c>
      <c r="F6790" s="139"/>
      <c r="G6790" s="136">
        <v>12934584</v>
      </c>
      <c r="H6790" s="136">
        <v>3</v>
      </c>
      <c r="J6790" s="136" t="s">
        <v>8367</v>
      </c>
    </row>
    <row r="6791" spans="1:20" s="136" customFormat="1" ht="13.6" x14ac:dyDescent="0.2">
      <c r="A6791" s="136" t="s">
        <v>15319</v>
      </c>
      <c r="B6791" s="147">
        <v>45059</v>
      </c>
      <c r="C6791" s="138" t="s">
        <v>15372</v>
      </c>
      <c r="D6791" s="138" t="s">
        <v>15372</v>
      </c>
      <c r="E6791" s="137" t="s">
        <v>8366</v>
      </c>
      <c r="F6791" s="139"/>
      <c r="G6791" s="136">
        <v>111585926.99999999</v>
      </c>
      <c r="H6791" s="136">
        <v>3</v>
      </c>
      <c r="J6791" s="136" t="s">
        <v>8367</v>
      </c>
    </row>
    <row r="6792" spans="1:20" s="136" customFormat="1" ht="13.6" x14ac:dyDescent="0.2">
      <c r="A6792" s="136" t="s">
        <v>15319</v>
      </c>
      <c r="B6792" s="147">
        <v>45060</v>
      </c>
      <c r="C6792" s="138" t="s">
        <v>15373</v>
      </c>
      <c r="D6792" s="138" t="s">
        <v>15373</v>
      </c>
      <c r="E6792" s="137" t="s">
        <v>8366</v>
      </c>
      <c r="F6792" s="139"/>
      <c r="G6792" s="136">
        <v>9518361</v>
      </c>
      <c r="H6792" s="136">
        <v>3</v>
      </c>
      <c r="J6792" s="136" t="s">
        <v>8367</v>
      </c>
    </row>
    <row r="6793" spans="1:20" s="136" customFormat="1" ht="13.6" x14ac:dyDescent="0.2">
      <c r="A6793" s="136" t="s">
        <v>15319</v>
      </c>
      <c r="B6793" s="147">
        <v>45061</v>
      </c>
      <c r="C6793" s="138" t="s">
        <v>15374</v>
      </c>
      <c r="D6793" s="138" t="s">
        <v>15374</v>
      </c>
      <c r="E6793" s="137" t="s">
        <v>8366</v>
      </c>
      <c r="F6793" s="139"/>
      <c r="G6793" s="136">
        <v>73150524</v>
      </c>
      <c r="H6793" s="136">
        <v>3</v>
      </c>
      <c r="J6793" s="136" t="s">
        <v>8367</v>
      </c>
    </row>
    <row r="6794" spans="1:20" s="136" customFormat="1" ht="13.6" x14ac:dyDescent="0.2">
      <c r="A6794" s="136" t="s">
        <v>15319</v>
      </c>
      <c r="B6794" s="147">
        <v>45062</v>
      </c>
      <c r="C6794" s="138" t="s">
        <v>15375</v>
      </c>
      <c r="D6794" s="138" t="s">
        <v>15375</v>
      </c>
      <c r="E6794" s="137" t="s">
        <v>8366</v>
      </c>
      <c r="F6794" s="139"/>
      <c r="G6794" s="136">
        <v>50948967</v>
      </c>
      <c r="H6794" s="136">
        <v>3</v>
      </c>
      <c r="J6794" s="136" t="s">
        <v>8367</v>
      </c>
    </row>
    <row r="6795" spans="1:20" s="136" customFormat="1" ht="13.6" x14ac:dyDescent="0.2">
      <c r="A6795" s="136" t="s">
        <v>15319</v>
      </c>
      <c r="B6795" s="147">
        <v>45063</v>
      </c>
      <c r="C6795" s="138" t="s">
        <v>15376</v>
      </c>
      <c r="D6795" s="138" t="s">
        <v>15376</v>
      </c>
      <c r="E6795" s="137" t="s">
        <v>8366</v>
      </c>
      <c r="F6795" s="139"/>
      <c r="G6795" s="136">
        <v>48276889</v>
      </c>
      <c r="H6795" s="136">
        <v>3</v>
      </c>
      <c r="J6795" s="136" t="s">
        <v>8367</v>
      </c>
    </row>
    <row r="6796" spans="1:20" s="136" customFormat="1" ht="13.6" x14ac:dyDescent="0.2">
      <c r="A6796" s="136" t="s">
        <v>15319</v>
      </c>
      <c r="B6796" s="147">
        <v>45064</v>
      </c>
      <c r="C6796" s="138" t="s">
        <v>15377</v>
      </c>
      <c r="D6796" s="138" t="s">
        <v>15377</v>
      </c>
      <c r="E6796" s="137" t="s">
        <v>8366</v>
      </c>
      <c r="F6796" s="139"/>
      <c r="G6796" s="136">
        <v>24922477</v>
      </c>
      <c r="H6796" s="136">
        <v>2</v>
      </c>
      <c r="J6796" s="136" t="s">
        <v>8367</v>
      </c>
      <c r="R6796" s="136" t="s">
        <v>8954</v>
      </c>
      <c r="S6796" s="136" t="s">
        <v>8456</v>
      </c>
      <c r="T6796" s="136" t="s">
        <v>8955</v>
      </c>
    </row>
    <row r="6797" spans="1:20" s="136" customFormat="1" ht="13.6" x14ac:dyDescent="0.2">
      <c r="A6797" s="136" t="s">
        <v>15319</v>
      </c>
      <c r="B6797" s="147">
        <v>45065</v>
      </c>
      <c r="C6797" s="138" t="s">
        <v>15378</v>
      </c>
      <c r="D6797" s="138" t="s">
        <v>15378</v>
      </c>
      <c r="E6797" s="137" t="s">
        <v>8366</v>
      </c>
      <c r="F6797" s="139"/>
      <c r="G6797" s="136">
        <v>77233883</v>
      </c>
      <c r="H6797" s="136">
        <v>3</v>
      </c>
      <c r="J6797" s="136" t="s">
        <v>8367</v>
      </c>
    </row>
    <row r="6798" spans="1:20" s="136" customFormat="1" ht="13.6" x14ac:dyDescent="0.2">
      <c r="A6798" s="136" t="s">
        <v>15319</v>
      </c>
      <c r="B6798" s="147">
        <v>45066</v>
      </c>
      <c r="C6798" s="138" t="s">
        <v>15379</v>
      </c>
      <c r="D6798" s="138" t="s">
        <v>15379</v>
      </c>
      <c r="E6798" s="137" t="s">
        <v>8366</v>
      </c>
      <c r="F6798" s="139"/>
      <c r="G6798" s="136">
        <v>68372989</v>
      </c>
      <c r="H6798" s="136">
        <v>2</v>
      </c>
      <c r="J6798" s="136" t="s">
        <v>8367</v>
      </c>
    </row>
    <row r="6799" spans="1:20" s="136" customFormat="1" ht="13.6" x14ac:dyDescent="0.2">
      <c r="A6799" s="136" t="s">
        <v>15319</v>
      </c>
      <c r="B6799" s="147">
        <v>45067</v>
      </c>
      <c r="C6799" s="138" t="s">
        <v>17003</v>
      </c>
      <c r="D6799" s="138" t="s">
        <v>17003</v>
      </c>
      <c r="E6799" s="137" t="s">
        <v>8366</v>
      </c>
      <c r="F6799" s="139"/>
      <c r="G6799" s="136">
        <v>54996349</v>
      </c>
      <c r="H6799" s="136">
        <v>3</v>
      </c>
      <c r="J6799" s="136" t="s">
        <v>8367</v>
      </c>
      <c r="R6799" s="136" t="s">
        <v>15320</v>
      </c>
      <c r="S6799" s="136" t="s">
        <v>8367</v>
      </c>
      <c r="T6799" s="136" t="s">
        <v>15321</v>
      </c>
    </row>
    <row r="6800" spans="1:20" s="136" customFormat="1" ht="13.6" x14ac:dyDescent="0.2">
      <c r="A6800" s="136" t="s">
        <v>15319</v>
      </c>
      <c r="B6800" s="147">
        <v>45068</v>
      </c>
      <c r="C6800" s="138" t="s">
        <v>15380</v>
      </c>
      <c r="D6800" s="138" t="s">
        <v>15380</v>
      </c>
      <c r="E6800" s="137" t="s">
        <v>8366</v>
      </c>
      <c r="F6800" s="139"/>
      <c r="G6800" s="136">
        <v>22730000</v>
      </c>
      <c r="H6800" s="136">
        <v>3</v>
      </c>
      <c r="J6800" s="136" t="s">
        <v>8367</v>
      </c>
    </row>
    <row r="6801" spans="1:20" s="136" customFormat="1" ht="13.6" x14ac:dyDescent="0.2">
      <c r="A6801" s="136" t="s">
        <v>15319</v>
      </c>
      <c r="B6801" s="147">
        <v>45069</v>
      </c>
      <c r="C6801" s="138" t="s">
        <v>15381</v>
      </c>
      <c r="D6801" s="138" t="s">
        <v>15381</v>
      </c>
      <c r="E6801" s="137" t="s">
        <v>8366</v>
      </c>
      <c r="F6801" s="139"/>
      <c r="G6801" s="136">
        <v>44256672</v>
      </c>
      <c r="H6801" s="136">
        <v>3</v>
      </c>
      <c r="J6801" s="136" t="s">
        <v>8367</v>
      </c>
    </row>
    <row r="6802" spans="1:20" s="136" customFormat="1" ht="13.6" x14ac:dyDescent="0.2">
      <c r="A6802" s="136" t="s">
        <v>15319</v>
      </c>
      <c r="B6802" s="147">
        <v>45070</v>
      </c>
      <c r="C6802" s="138" t="s">
        <v>15382</v>
      </c>
      <c r="D6802" s="138" t="s">
        <v>15382</v>
      </c>
      <c r="E6802" s="137" t="s">
        <v>8366</v>
      </c>
      <c r="F6802" s="139"/>
      <c r="G6802" s="136">
        <v>37957900</v>
      </c>
      <c r="H6802" s="136">
        <v>3</v>
      </c>
      <c r="J6802" s="136" t="s">
        <v>8367</v>
      </c>
      <c r="R6802" s="136" t="s">
        <v>15320</v>
      </c>
      <c r="S6802" s="136" t="s">
        <v>8367</v>
      </c>
      <c r="T6802" s="136" t="s">
        <v>15321</v>
      </c>
    </row>
    <row r="6803" spans="1:20" s="136" customFormat="1" ht="13.6" x14ac:dyDescent="0.2">
      <c r="A6803" s="136" t="s">
        <v>15319</v>
      </c>
      <c r="B6803" s="147">
        <v>45071</v>
      </c>
      <c r="C6803" s="138" t="s">
        <v>15383</v>
      </c>
      <c r="D6803" s="138" t="s">
        <v>15383</v>
      </c>
      <c r="E6803" s="137" t="s">
        <v>8366</v>
      </c>
      <c r="F6803" s="139"/>
      <c r="G6803" s="136">
        <v>195588231</v>
      </c>
      <c r="H6803" s="136">
        <v>3</v>
      </c>
      <c r="J6803" s="136" t="s">
        <v>8367</v>
      </c>
    </row>
    <row r="6804" spans="1:20" s="136" customFormat="1" ht="13.6" x14ac:dyDescent="0.2">
      <c r="A6804" s="136" t="s">
        <v>15319</v>
      </c>
      <c r="B6804" s="147">
        <v>45072</v>
      </c>
      <c r="C6804" s="138" t="s">
        <v>15384</v>
      </c>
      <c r="D6804" s="138" t="s">
        <v>15384</v>
      </c>
      <c r="E6804" s="137" t="s">
        <v>8366</v>
      </c>
      <c r="F6804" s="139"/>
      <c r="G6804" s="136">
        <v>90728045</v>
      </c>
      <c r="H6804" s="136">
        <v>3</v>
      </c>
      <c r="J6804" s="136" t="s">
        <v>8367</v>
      </c>
    </row>
    <row r="6805" spans="1:20" s="136" customFormat="1" ht="13.6" x14ac:dyDescent="0.2">
      <c r="A6805" s="136" t="s">
        <v>15319</v>
      </c>
      <c r="B6805" s="147">
        <v>45073</v>
      </c>
      <c r="C6805" s="138" t="s">
        <v>15385</v>
      </c>
      <c r="D6805" s="138" t="s">
        <v>15385</v>
      </c>
      <c r="E6805" s="137" t="s">
        <v>8366</v>
      </c>
      <c r="F6805" s="139"/>
      <c r="G6805" s="136">
        <v>10543387</v>
      </c>
      <c r="H6805" s="136">
        <v>3</v>
      </c>
      <c r="J6805" s="136" t="s">
        <v>8367</v>
      </c>
    </row>
    <row r="6806" spans="1:20" s="136" customFormat="1" ht="13.6" x14ac:dyDescent="0.2">
      <c r="A6806" s="136" t="s">
        <v>15319</v>
      </c>
      <c r="B6806" s="147">
        <v>45074</v>
      </c>
      <c r="C6806" s="138" t="s">
        <v>15386</v>
      </c>
      <c r="D6806" s="138" t="s">
        <v>15386</v>
      </c>
      <c r="E6806" s="137" t="s">
        <v>8366</v>
      </c>
      <c r="F6806" s="139"/>
      <c r="G6806" s="136">
        <v>31056200</v>
      </c>
      <c r="H6806" s="136">
        <v>3</v>
      </c>
      <c r="J6806" s="136" t="s">
        <v>8367</v>
      </c>
    </row>
    <row r="6807" spans="1:20" s="136" customFormat="1" ht="13.6" x14ac:dyDescent="0.2">
      <c r="A6807" s="136" t="s">
        <v>15319</v>
      </c>
      <c r="B6807" s="147">
        <v>45075</v>
      </c>
      <c r="C6807" s="138" t="s">
        <v>15387</v>
      </c>
      <c r="D6807" s="138" t="s">
        <v>15387</v>
      </c>
      <c r="E6807" s="137" t="s">
        <v>8366</v>
      </c>
      <c r="F6807" s="139"/>
      <c r="G6807" s="136">
        <v>151765983</v>
      </c>
      <c r="H6807" s="136">
        <v>3</v>
      </c>
      <c r="J6807" s="136" t="s">
        <v>8367</v>
      </c>
    </row>
    <row r="6808" spans="1:20" s="136" customFormat="1" ht="13.6" x14ac:dyDescent="0.2">
      <c r="A6808" s="136" t="s">
        <v>15319</v>
      </c>
      <c r="B6808" s="147">
        <v>45076</v>
      </c>
      <c r="C6808" s="138" t="s">
        <v>15388</v>
      </c>
      <c r="D6808" s="138" t="s">
        <v>15388</v>
      </c>
      <c r="E6808" s="137" t="s">
        <v>8366</v>
      </c>
      <c r="F6808" s="139"/>
      <c r="G6808" s="136">
        <v>27484696</v>
      </c>
      <c r="H6808" s="136">
        <v>3</v>
      </c>
      <c r="J6808" s="136" t="s">
        <v>8367</v>
      </c>
    </row>
    <row r="6809" spans="1:20" s="136" customFormat="1" ht="13.6" x14ac:dyDescent="0.2">
      <c r="A6809" s="136" t="s">
        <v>15319</v>
      </c>
      <c r="B6809" s="147">
        <v>45077</v>
      </c>
      <c r="C6809" s="138" t="s">
        <v>15389</v>
      </c>
      <c r="D6809" s="138" t="s">
        <v>15389</v>
      </c>
      <c r="E6809" s="137" t="s">
        <v>8366</v>
      </c>
      <c r="F6809" s="139"/>
      <c r="G6809" s="136">
        <v>27420077</v>
      </c>
      <c r="H6809" s="136">
        <v>3</v>
      </c>
      <c r="J6809" s="136" t="s">
        <v>8367</v>
      </c>
    </row>
    <row r="6810" spans="1:20" s="136" customFormat="1" ht="13.6" x14ac:dyDescent="0.2">
      <c r="A6810" s="136" t="s">
        <v>15319</v>
      </c>
      <c r="B6810" s="147">
        <v>45078</v>
      </c>
      <c r="C6810" s="138" t="s">
        <v>17004</v>
      </c>
      <c r="D6810" s="138" t="s">
        <v>17004</v>
      </c>
      <c r="E6810" s="137" t="s">
        <v>8366</v>
      </c>
      <c r="F6810" s="139"/>
      <c r="G6810" s="136">
        <v>82997674</v>
      </c>
      <c r="H6810" s="136">
        <v>3</v>
      </c>
      <c r="J6810" s="136" t="s">
        <v>8367</v>
      </c>
    </row>
    <row r="6811" spans="1:20" s="136" customFormat="1" ht="13.6" x14ac:dyDescent="0.2">
      <c r="A6811" s="136" t="s">
        <v>15319</v>
      </c>
      <c r="B6811" s="147">
        <v>45079</v>
      </c>
      <c r="C6811" s="138" t="s">
        <v>17125</v>
      </c>
      <c r="D6811" s="138" t="s">
        <v>17125</v>
      </c>
      <c r="E6811" s="137" t="s">
        <v>8366</v>
      </c>
      <c r="F6811" s="139"/>
      <c r="G6811" s="136">
        <v>69100000</v>
      </c>
      <c r="H6811" s="136">
        <v>3</v>
      </c>
      <c r="J6811" s="136" t="s">
        <v>8367</v>
      </c>
    </row>
    <row r="6812" spans="1:20" s="136" customFormat="1" ht="13.6" x14ac:dyDescent="0.2">
      <c r="A6812" s="136" t="s">
        <v>15319</v>
      </c>
      <c r="B6812" s="147">
        <v>45080</v>
      </c>
      <c r="C6812" s="138" t="s">
        <v>17005</v>
      </c>
      <c r="D6812" s="138" t="s">
        <v>17005</v>
      </c>
      <c r="E6812" s="137" t="s">
        <v>8366</v>
      </c>
      <c r="F6812" s="139"/>
      <c r="G6812" s="136">
        <v>9153212</v>
      </c>
      <c r="H6812" s="136">
        <v>3</v>
      </c>
      <c r="J6812" s="136" t="s">
        <v>8367</v>
      </c>
    </row>
    <row r="6813" spans="1:20" s="136" customFormat="1" ht="13.6" x14ac:dyDescent="0.2">
      <c r="A6813" s="136" t="s">
        <v>15319</v>
      </c>
      <c r="B6813" s="147">
        <v>45081</v>
      </c>
      <c r="C6813" s="138" t="s">
        <v>15390</v>
      </c>
      <c r="D6813" s="138" t="s">
        <v>15390</v>
      </c>
      <c r="E6813" s="137" t="s">
        <v>8366</v>
      </c>
      <c r="F6813" s="139"/>
      <c r="G6813" s="136">
        <v>57351825</v>
      </c>
      <c r="H6813" s="136">
        <v>2</v>
      </c>
      <c r="J6813" s="136" t="s">
        <v>8367</v>
      </c>
      <c r="R6813" s="136" t="s">
        <v>8954</v>
      </c>
      <c r="S6813" s="136" t="s">
        <v>8367</v>
      </c>
      <c r="T6813" s="136" t="s">
        <v>8955</v>
      </c>
    </row>
    <row r="6814" spans="1:20" s="136" customFormat="1" ht="13.6" x14ac:dyDescent="0.2">
      <c r="A6814" s="136" t="s">
        <v>15319</v>
      </c>
      <c r="B6814" s="147">
        <v>45082</v>
      </c>
      <c r="C6814" s="138" t="s">
        <v>15391</v>
      </c>
      <c r="D6814" s="138" t="s">
        <v>15391</v>
      </c>
      <c r="E6814" s="137" t="s">
        <v>8366</v>
      </c>
      <c r="F6814" s="139"/>
      <c r="G6814" s="136">
        <v>81022539</v>
      </c>
      <c r="H6814" s="136">
        <v>3</v>
      </c>
      <c r="J6814" s="136" t="s">
        <v>8367</v>
      </c>
    </row>
    <row r="6815" spans="1:20" s="136" customFormat="1" ht="13.6" x14ac:dyDescent="0.2">
      <c r="A6815" s="136" t="s">
        <v>15319</v>
      </c>
      <c r="B6815" s="147">
        <v>45083</v>
      </c>
      <c r="C6815" s="138" t="s">
        <v>15392</v>
      </c>
      <c r="D6815" s="138" t="s">
        <v>15392</v>
      </c>
      <c r="E6815" s="137" t="s">
        <v>8366</v>
      </c>
      <c r="F6815" s="139"/>
      <c r="G6815" s="136">
        <v>18391760</v>
      </c>
      <c r="H6815" s="136">
        <v>3</v>
      </c>
      <c r="J6815" s="136" t="s">
        <v>8367</v>
      </c>
      <c r="R6815" s="136" t="s">
        <v>15320</v>
      </c>
      <c r="S6815" s="136" t="s">
        <v>8367</v>
      </c>
      <c r="T6815" s="136" t="s">
        <v>15321</v>
      </c>
    </row>
    <row r="6816" spans="1:20" s="136" customFormat="1" ht="13.6" x14ac:dyDescent="0.2">
      <c r="A6816" s="136" t="s">
        <v>15319</v>
      </c>
      <c r="B6816" s="147">
        <v>45084</v>
      </c>
      <c r="C6816" s="138" t="s">
        <v>15393</v>
      </c>
      <c r="D6816" s="138" t="s">
        <v>15393</v>
      </c>
      <c r="E6816" s="137" t="s">
        <v>8366</v>
      </c>
      <c r="F6816" s="139"/>
      <c r="G6816" s="136">
        <v>151397328</v>
      </c>
      <c r="H6816" s="136">
        <v>3</v>
      </c>
      <c r="J6816" s="136" t="s">
        <v>8367</v>
      </c>
    </row>
    <row r="6817" spans="1:20" s="136" customFormat="1" ht="13.6" x14ac:dyDescent="0.2">
      <c r="A6817" s="136" t="s">
        <v>15319</v>
      </c>
      <c r="B6817" s="147">
        <v>45085</v>
      </c>
      <c r="C6817" s="138" t="s">
        <v>15394</v>
      </c>
      <c r="D6817" s="138" t="s">
        <v>15394</v>
      </c>
      <c r="E6817" s="137" t="s">
        <v>8366</v>
      </c>
      <c r="F6817" s="139"/>
      <c r="G6817" s="136">
        <v>22263476.999999996</v>
      </c>
      <c r="H6817" s="136">
        <v>3</v>
      </c>
      <c r="J6817" s="136" t="s">
        <v>8367</v>
      </c>
      <c r="R6817" s="136" t="s">
        <v>8954</v>
      </c>
      <c r="S6817" s="136" t="s">
        <v>8456</v>
      </c>
      <c r="T6817" s="136" t="s">
        <v>8955</v>
      </c>
    </row>
    <row r="6818" spans="1:20" s="136" customFormat="1" ht="13.6" x14ac:dyDescent="0.2">
      <c r="A6818" s="136" t="s">
        <v>15319</v>
      </c>
      <c r="B6818" s="147">
        <v>45086</v>
      </c>
      <c r="C6818" s="138" t="s">
        <v>15395</v>
      </c>
      <c r="D6818" s="138" t="s">
        <v>15395</v>
      </c>
      <c r="E6818" s="137" t="s">
        <v>8366</v>
      </c>
      <c r="F6818" s="139"/>
      <c r="G6818" s="136">
        <v>40497049</v>
      </c>
      <c r="H6818" s="136">
        <v>3</v>
      </c>
      <c r="J6818" s="136" t="s">
        <v>8367</v>
      </c>
    </row>
    <row r="6819" spans="1:20" s="136" customFormat="1" ht="13.6" x14ac:dyDescent="0.2">
      <c r="A6819" s="136" t="s">
        <v>15319</v>
      </c>
      <c r="B6819" s="147">
        <v>45087</v>
      </c>
      <c r="C6819" s="138" t="s">
        <v>15396</v>
      </c>
      <c r="D6819" s="138" t="s">
        <v>15396</v>
      </c>
      <c r="E6819" s="137" t="s">
        <v>8366</v>
      </c>
      <c r="F6819" s="139"/>
      <c r="G6819" s="136">
        <v>262014428</v>
      </c>
      <c r="H6819" s="136">
        <v>2</v>
      </c>
      <c r="J6819" s="136" t="s">
        <v>8367</v>
      </c>
    </row>
    <row r="6820" spans="1:20" s="136" customFormat="1" ht="13.6" x14ac:dyDescent="0.2">
      <c r="A6820" s="136" t="s">
        <v>15319</v>
      </c>
      <c r="B6820" s="147">
        <v>45088</v>
      </c>
      <c r="C6820" s="138" t="s">
        <v>17006</v>
      </c>
      <c r="D6820" s="138" t="s">
        <v>17006</v>
      </c>
      <c r="E6820" s="137" t="s">
        <v>8366</v>
      </c>
      <c r="F6820" s="139"/>
      <c r="G6820" s="136">
        <v>29184130</v>
      </c>
      <c r="H6820" s="136">
        <v>3</v>
      </c>
      <c r="J6820" s="136" t="s">
        <v>8367</v>
      </c>
      <c r="R6820" s="136" t="s">
        <v>15320</v>
      </c>
      <c r="S6820" s="136" t="s">
        <v>8367</v>
      </c>
      <c r="T6820" s="136" t="s">
        <v>15321</v>
      </c>
    </row>
    <row r="6821" spans="1:20" s="136" customFormat="1" ht="13.6" x14ac:dyDescent="0.2">
      <c r="A6821" s="136" t="s">
        <v>15319</v>
      </c>
      <c r="B6821" s="147">
        <v>45089</v>
      </c>
      <c r="C6821" s="138" t="s">
        <v>15397</v>
      </c>
      <c r="D6821" s="138" t="s">
        <v>15397</v>
      </c>
      <c r="E6821" s="137" t="s">
        <v>8366</v>
      </c>
      <c r="F6821" s="139"/>
      <c r="G6821" s="136">
        <v>79593210</v>
      </c>
      <c r="H6821" s="136">
        <v>3</v>
      </c>
      <c r="J6821" s="136" t="s">
        <v>8367</v>
      </c>
    </row>
    <row r="6822" spans="1:20" s="136" customFormat="1" ht="13.6" x14ac:dyDescent="0.2">
      <c r="A6822" s="136" t="s">
        <v>15319</v>
      </c>
      <c r="B6822" s="147">
        <v>45090</v>
      </c>
      <c r="C6822" s="138" t="s">
        <v>15398</v>
      </c>
      <c r="D6822" s="138" t="s">
        <v>15398</v>
      </c>
      <c r="E6822" s="137" t="s">
        <v>8366</v>
      </c>
      <c r="F6822" s="139"/>
      <c r="G6822" s="136">
        <v>12221335.999999998</v>
      </c>
      <c r="H6822" s="136">
        <v>3</v>
      </c>
      <c r="J6822" s="136" t="s">
        <v>8367</v>
      </c>
    </row>
    <row r="6823" spans="1:20" s="136" customFormat="1" ht="13.6" x14ac:dyDescent="0.2">
      <c r="A6823" s="136" t="s">
        <v>15319</v>
      </c>
      <c r="B6823" s="147">
        <v>45091</v>
      </c>
      <c r="C6823" s="138" t="s">
        <v>15399</v>
      </c>
      <c r="D6823" s="138" t="s">
        <v>15399</v>
      </c>
      <c r="E6823" s="137" t="s">
        <v>8366</v>
      </c>
      <c r="F6823" s="139"/>
      <c r="G6823" s="136">
        <v>73674815</v>
      </c>
      <c r="H6823" s="136">
        <v>3</v>
      </c>
      <c r="J6823" s="136" t="s">
        <v>8367</v>
      </c>
    </row>
    <row r="6824" spans="1:20" s="136" customFormat="1" ht="13.6" x14ac:dyDescent="0.2">
      <c r="A6824" s="136" t="s">
        <v>15319</v>
      </c>
      <c r="B6824" s="147">
        <v>45092</v>
      </c>
      <c r="C6824" s="138" t="s">
        <v>15400</v>
      </c>
      <c r="D6824" s="138" t="s">
        <v>15400</v>
      </c>
      <c r="E6824" s="137" t="s">
        <v>8366</v>
      </c>
      <c r="F6824" s="139"/>
      <c r="G6824" s="136">
        <v>65791600</v>
      </c>
      <c r="H6824" s="136">
        <v>3</v>
      </c>
      <c r="J6824" s="136" t="s">
        <v>8367</v>
      </c>
    </row>
    <row r="6825" spans="1:20" s="136" customFormat="1" ht="13.6" x14ac:dyDescent="0.2">
      <c r="A6825" s="136" t="s">
        <v>15319</v>
      </c>
      <c r="B6825" s="147">
        <v>45093</v>
      </c>
      <c r="C6825" s="138" t="s">
        <v>15401</v>
      </c>
      <c r="D6825" s="138" t="s">
        <v>15401</v>
      </c>
      <c r="E6825" s="137" t="s">
        <v>8366</v>
      </c>
      <c r="F6825" s="139"/>
      <c r="G6825" s="136">
        <v>10499147</v>
      </c>
      <c r="H6825" s="136">
        <v>3</v>
      </c>
      <c r="J6825" s="136" t="s">
        <v>8367</v>
      </c>
    </row>
    <row r="6826" spans="1:20" s="136" customFormat="1" ht="13.6" x14ac:dyDescent="0.2">
      <c r="A6826" s="136" t="s">
        <v>15319</v>
      </c>
      <c r="B6826" s="147">
        <v>45094</v>
      </c>
      <c r="C6826" s="138" t="s">
        <v>15402</v>
      </c>
      <c r="D6826" s="138" t="s">
        <v>15402</v>
      </c>
      <c r="E6826" s="137" t="s">
        <v>8366</v>
      </c>
      <c r="F6826" s="139"/>
      <c r="G6826" s="136">
        <v>65606013</v>
      </c>
      <c r="H6826" s="136">
        <v>3</v>
      </c>
      <c r="J6826" s="136" t="s">
        <v>8367</v>
      </c>
    </row>
    <row r="6827" spans="1:20" s="136" customFormat="1" ht="13.6" x14ac:dyDescent="0.2">
      <c r="A6827" s="136" t="s">
        <v>15319</v>
      </c>
      <c r="B6827" s="147">
        <v>45095</v>
      </c>
      <c r="C6827" s="138" t="s">
        <v>15403</v>
      </c>
      <c r="D6827" s="138" t="s">
        <v>15403</v>
      </c>
      <c r="E6827" s="137" t="s">
        <v>8366</v>
      </c>
      <c r="F6827" s="139"/>
      <c r="G6827" s="136">
        <v>19181009</v>
      </c>
      <c r="H6827" s="136">
        <v>3</v>
      </c>
      <c r="J6827" s="136" t="s">
        <v>8367</v>
      </c>
    </row>
    <row r="6828" spans="1:20" s="136" customFormat="1" ht="13.6" x14ac:dyDescent="0.2">
      <c r="A6828" s="136" t="s">
        <v>15319</v>
      </c>
      <c r="B6828" s="147">
        <v>45096</v>
      </c>
      <c r="C6828" s="138" t="s">
        <v>15404</v>
      </c>
      <c r="D6828" s="138" t="s">
        <v>15404</v>
      </c>
      <c r="E6828" s="137" t="s">
        <v>8366</v>
      </c>
      <c r="F6828" s="139"/>
      <c r="G6828" s="136">
        <v>216024599.00000003</v>
      </c>
      <c r="H6828" s="136">
        <v>3</v>
      </c>
      <c r="J6828" s="136" t="s">
        <v>8367</v>
      </c>
    </row>
    <row r="6829" spans="1:20" s="136" customFormat="1" ht="13.6" x14ac:dyDescent="0.2">
      <c r="A6829" s="136" t="s">
        <v>15319</v>
      </c>
      <c r="B6829" s="147">
        <v>45097</v>
      </c>
      <c r="C6829" s="138" t="s">
        <v>15405</v>
      </c>
      <c r="D6829" s="138" t="s">
        <v>15405</v>
      </c>
      <c r="E6829" s="137" t="s">
        <v>8366</v>
      </c>
      <c r="F6829" s="139"/>
      <c r="G6829" s="136">
        <v>46089083</v>
      </c>
      <c r="H6829" s="136">
        <v>3</v>
      </c>
      <c r="J6829" s="136" t="s">
        <v>8367</v>
      </c>
      <c r="R6829" s="136" t="s">
        <v>15342</v>
      </c>
      <c r="S6829" s="136" t="s">
        <v>8456</v>
      </c>
      <c r="T6829" s="136" t="s">
        <v>15343</v>
      </c>
    </row>
    <row r="6830" spans="1:20" s="136" customFormat="1" ht="13.6" x14ac:dyDescent="0.2">
      <c r="A6830" s="136" t="s">
        <v>15319</v>
      </c>
      <c r="B6830" s="147">
        <v>45098</v>
      </c>
      <c r="C6830" s="138" t="s">
        <v>15406</v>
      </c>
      <c r="D6830" s="138" t="s">
        <v>15406</v>
      </c>
      <c r="E6830" s="137" t="s">
        <v>8366</v>
      </c>
      <c r="F6830" s="139"/>
      <c r="G6830" s="136">
        <v>179440435</v>
      </c>
      <c r="H6830" s="136">
        <v>3</v>
      </c>
      <c r="J6830" s="136" t="s">
        <v>8367</v>
      </c>
    </row>
    <row r="6831" spans="1:20" s="136" customFormat="1" ht="13.6" x14ac:dyDescent="0.2">
      <c r="A6831" s="136" t="s">
        <v>15319</v>
      </c>
      <c r="B6831" s="147">
        <v>45099</v>
      </c>
      <c r="C6831" s="138" t="s">
        <v>17040</v>
      </c>
      <c r="D6831" s="138" t="s">
        <v>17040</v>
      </c>
      <c r="E6831" s="137" t="s">
        <v>8366</v>
      </c>
      <c r="F6831" s="139"/>
      <c r="G6831" s="136">
        <v>83005247.999999985</v>
      </c>
      <c r="H6831" s="136">
        <v>3</v>
      </c>
      <c r="J6831" s="136" t="s">
        <v>8367</v>
      </c>
      <c r="R6831" s="136" t="s">
        <v>8954</v>
      </c>
      <c r="S6831" s="136" t="s">
        <v>8367</v>
      </c>
      <c r="T6831" s="136" t="s">
        <v>8955</v>
      </c>
    </row>
    <row r="6832" spans="1:20" s="136" customFormat="1" ht="13.6" x14ac:dyDescent="0.2">
      <c r="A6832" s="136" t="s">
        <v>15319</v>
      </c>
      <c r="B6832" s="147">
        <v>45100</v>
      </c>
      <c r="C6832" s="138" t="s">
        <v>15407</v>
      </c>
      <c r="D6832" s="138" t="s">
        <v>15407</v>
      </c>
      <c r="E6832" s="137" t="s">
        <v>8366</v>
      </c>
      <c r="F6832" s="139"/>
      <c r="G6832" s="136">
        <v>17656537</v>
      </c>
      <c r="H6832" s="136">
        <v>3</v>
      </c>
      <c r="J6832" s="136" t="s">
        <v>8367</v>
      </c>
    </row>
    <row r="6833" spans="1:20" s="136" customFormat="1" ht="13.6" x14ac:dyDescent="0.2">
      <c r="A6833" s="136" t="s">
        <v>15319</v>
      </c>
      <c r="B6833" s="147">
        <v>45101</v>
      </c>
      <c r="C6833" s="138" t="s">
        <v>15408</v>
      </c>
      <c r="D6833" s="138" t="s">
        <v>15408</v>
      </c>
      <c r="E6833" s="137" t="s">
        <v>8366</v>
      </c>
      <c r="F6833" s="139"/>
      <c r="G6833" s="136">
        <v>92964900</v>
      </c>
      <c r="H6833" s="136">
        <v>3</v>
      </c>
      <c r="J6833" s="136" t="s">
        <v>8367</v>
      </c>
    </row>
    <row r="6834" spans="1:20" s="136" customFormat="1" ht="13.6" x14ac:dyDescent="0.2">
      <c r="A6834" s="136" t="s">
        <v>15319</v>
      </c>
      <c r="B6834" s="147">
        <v>45102</v>
      </c>
      <c r="C6834" s="138" t="s">
        <v>17114</v>
      </c>
      <c r="D6834" s="138" t="s">
        <v>17114</v>
      </c>
      <c r="E6834" s="137" t="s">
        <v>8366</v>
      </c>
      <c r="F6834" s="139"/>
      <c r="G6834" s="136">
        <v>30506400</v>
      </c>
      <c r="H6834" s="136">
        <v>3</v>
      </c>
      <c r="J6834" s="136" t="s">
        <v>8367</v>
      </c>
      <c r="R6834" s="136" t="s">
        <v>15320</v>
      </c>
      <c r="S6834" s="136" t="s">
        <v>8367</v>
      </c>
      <c r="T6834" s="136" t="s">
        <v>15321</v>
      </c>
    </row>
    <row r="6835" spans="1:20" s="136" customFormat="1" ht="13.6" x14ac:dyDescent="0.2">
      <c r="A6835" s="136" t="s">
        <v>15319</v>
      </c>
      <c r="B6835" s="147">
        <v>45103</v>
      </c>
      <c r="C6835" s="138" t="s">
        <v>15409</v>
      </c>
      <c r="D6835" s="138" t="s">
        <v>15409</v>
      </c>
      <c r="E6835" s="137" t="s">
        <v>8366</v>
      </c>
      <c r="F6835" s="139"/>
      <c r="G6835" s="136">
        <v>60417027</v>
      </c>
      <c r="H6835" s="136">
        <v>3</v>
      </c>
      <c r="J6835" s="136" t="s">
        <v>8367</v>
      </c>
    </row>
    <row r="6836" spans="1:20" s="136" customFormat="1" ht="13.6" x14ac:dyDescent="0.2">
      <c r="A6836" s="136" t="s">
        <v>15319</v>
      </c>
      <c r="B6836" s="147">
        <v>45104</v>
      </c>
      <c r="C6836" s="138" t="s">
        <v>17115</v>
      </c>
      <c r="D6836" s="138" t="s">
        <v>17115</v>
      </c>
      <c r="E6836" s="137" t="s">
        <v>8366</v>
      </c>
      <c r="F6836" s="139"/>
      <c r="G6836" s="136">
        <v>12006360</v>
      </c>
      <c r="H6836" s="136">
        <v>3</v>
      </c>
      <c r="J6836" s="136" t="s">
        <v>8367</v>
      </c>
    </row>
    <row r="6837" spans="1:20" s="136" customFormat="1" ht="13.6" x14ac:dyDescent="0.2">
      <c r="A6837" s="136" t="s">
        <v>15319</v>
      </c>
      <c r="B6837" s="147">
        <v>45105</v>
      </c>
      <c r="C6837" s="138" t="s">
        <v>15410</v>
      </c>
      <c r="D6837" s="138" t="s">
        <v>15410</v>
      </c>
      <c r="E6837" s="137" t="s">
        <v>8366</v>
      </c>
      <c r="F6837" s="139"/>
      <c r="G6837" s="136">
        <v>20580313</v>
      </c>
      <c r="H6837" s="136">
        <v>3</v>
      </c>
      <c r="J6837" s="136" t="s">
        <v>8367</v>
      </c>
    </row>
    <row r="6838" spans="1:20" s="136" customFormat="1" ht="13.6" x14ac:dyDescent="0.2">
      <c r="A6838" s="136" t="s">
        <v>15319</v>
      </c>
      <c r="B6838" s="147">
        <v>45106</v>
      </c>
      <c r="C6838" s="138" t="s">
        <v>15411</v>
      </c>
      <c r="D6838" s="138" t="s">
        <v>15411</v>
      </c>
      <c r="E6838" s="137" t="s">
        <v>8366</v>
      </c>
      <c r="F6838" s="139"/>
      <c r="G6838" s="136">
        <v>168571483</v>
      </c>
      <c r="H6838" s="136">
        <v>2</v>
      </c>
      <c r="J6838" s="136" t="s">
        <v>8367</v>
      </c>
    </row>
    <row r="6839" spans="1:20" s="136" customFormat="1" ht="13.6" x14ac:dyDescent="0.2">
      <c r="A6839" s="136" t="s">
        <v>15319</v>
      </c>
      <c r="B6839" s="147">
        <v>45107</v>
      </c>
      <c r="C6839" s="138" t="s">
        <v>15412</v>
      </c>
      <c r="D6839" s="138" t="s">
        <v>15412</v>
      </c>
      <c r="E6839" s="137" t="s">
        <v>8366</v>
      </c>
      <c r="F6839" s="139"/>
      <c r="G6839" s="136">
        <v>82077900.000000015</v>
      </c>
      <c r="H6839" s="136">
        <v>3</v>
      </c>
      <c r="J6839" s="136" t="s">
        <v>8367</v>
      </c>
      <c r="R6839" s="136" t="s">
        <v>15320</v>
      </c>
      <c r="S6839" s="136" t="s">
        <v>8367</v>
      </c>
      <c r="T6839" s="136" t="s">
        <v>15321</v>
      </c>
    </row>
    <row r="6840" spans="1:20" s="136" customFormat="1" ht="13.6" x14ac:dyDescent="0.2">
      <c r="A6840" s="136" t="s">
        <v>15319</v>
      </c>
      <c r="B6840" s="147">
        <v>45108</v>
      </c>
      <c r="C6840" s="138" t="s">
        <v>15413</v>
      </c>
      <c r="D6840" s="138" t="s">
        <v>15413</v>
      </c>
      <c r="E6840" s="137" t="s">
        <v>8366</v>
      </c>
      <c r="F6840" s="139"/>
      <c r="G6840" s="136">
        <v>39526995</v>
      </c>
      <c r="H6840" s="136">
        <v>3</v>
      </c>
      <c r="J6840" s="136" t="s">
        <v>8367</v>
      </c>
    </row>
    <row r="6841" spans="1:20" s="136" customFormat="1" ht="13.6" x14ac:dyDescent="0.2">
      <c r="A6841" s="136" t="s">
        <v>15319</v>
      </c>
      <c r="B6841" s="147">
        <v>45109</v>
      </c>
      <c r="C6841" s="138" t="s">
        <v>15414</v>
      </c>
      <c r="D6841" s="138" t="s">
        <v>15414</v>
      </c>
      <c r="E6841" s="137" t="s">
        <v>8366</v>
      </c>
      <c r="F6841" s="139"/>
      <c r="G6841" s="136">
        <v>129794126</v>
      </c>
      <c r="H6841" s="136">
        <v>3</v>
      </c>
      <c r="J6841" s="136" t="s">
        <v>8367</v>
      </c>
    </row>
    <row r="6842" spans="1:20" s="136" customFormat="1" ht="13.6" x14ac:dyDescent="0.2">
      <c r="A6842" s="136" t="s">
        <v>15319</v>
      </c>
      <c r="B6842" s="147">
        <v>45110</v>
      </c>
      <c r="C6842" s="138" t="s">
        <v>17007</v>
      </c>
      <c r="D6842" s="138" t="s">
        <v>17007</v>
      </c>
      <c r="E6842" s="137" t="s">
        <v>8366</v>
      </c>
      <c r="F6842" s="139"/>
      <c r="G6842" s="136">
        <v>59734720</v>
      </c>
      <c r="H6842" s="136">
        <v>3</v>
      </c>
      <c r="J6842" s="136" t="s">
        <v>8367</v>
      </c>
    </row>
    <row r="6843" spans="1:20" s="136" customFormat="1" ht="13.6" x14ac:dyDescent="0.2">
      <c r="A6843" s="136" t="s">
        <v>15319</v>
      </c>
      <c r="B6843" s="147">
        <v>45111</v>
      </c>
      <c r="C6843" s="138" t="s">
        <v>15415</v>
      </c>
      <c r="D6843" s="138" t="s">
        <v>15415</v>
      </c>
      <c r="E6843" s="137" t="s">
        <v>8366</v>
      </c>
      <c r="F6843" s="139"/>
      <c r="G6843" s="136">
        <v>22745096</v>
      </c>
      <c r="H6843" s="136">
        <v>3</v>
      </c>
      <c r="J6843" s="136" t="s">
        <v>8367</v>
      </c>
    </row>
    <row r="6844" spans="1:20" s="136" customFormat="1" ht="13.6" x14ac:dyDescent="0.2">
      <c r="A6844" s="136" t="s">
        <v>15319</v>
      </c>
      <c r="B6844" s="147">
        <v>45112</v>
      </c>
      <c r="C6844" s="138" t="s">
        <v>15416</v>
      </c>
      <c r="D6844" s="138" t="s">
        <v>15416</v>
      </c>
      <c r="E6844" s="137" t="s">
        <v>8366</v>
      </c>
      <c r="F6844" s="139"/>
      <c r="G6844" s="136">
        <v>104953832</v>
      </c>
      <c r="H6844" s="136">
        <v>3</v>
      </c>
      <c r="J6844" s="136" t="s">
        <v>8367</v>
      </c>
    </row>
    <row r="6845" spans="1:20" s="136" customFormat="1" ht="13.6" x14ac:dyDescent="0.2">
      <c r="A6845" s="136" t="s">
        <v>15319</v>
      </c>
      <c r="B6845" s="147">
        <v>45113</v>
      </c>
      <c r="C6845" s="138" t="s">
        <v>15417</v>
      </c>
      <c r="D6845" s="138" t="s">
        <v>15417</v>
      </c>
      <c r="E6845" s="137" t="s">
        <v>8366</v>
      </c>
      <c r="F6845" s="139"/>
      <c r="G6845" s="136">
        <v>355977000</v>
      </c>
      <c r="H6845" s="136">
        <v>3</v>
      </c>
      <c r="J6845" s="136" t="s">
        <v>8367</v>
      </c>
    </row>
    <row r="6846" spans="1:20" s="136" customFormat="1" ht="13.6" x14ac:dyDescent="0.2">
      <c r="A6846" s="136" t="s">
        <v>15319</v>
      </c>
      <c r="B6846" s="147">
        <v>45114</v>
      </c>
      <c r="C6846" s="138" t="s">
        <v>15418</v>
      </c>
      <c r="D6846" s="138" t="s">
        <v>15418</v>
      </c>
      <c r="E6846" s="137" t="s">
        <v>8366</v>
      </c>
      <c r="F6846" s="139"/>
      <c r="G6846" s="136">
        <v>110861299.99999999</v>
      </c>
      <c r="H6846" s="136">
        <v>3</v>
      </c>
      <c r="J6846" s="136" t="s">
        <v>8367</v>
      </c>
    </row>
    <row r="6847" spans="1:20" s="136" customFormat="1" ht="13.6" x14ac:dyDescent="0.2">
      <c r="A6847" s="136" t="s">
        <v>15319</v>
      </c>
      <c r="B6847" s="147">
        <v>45115</v>
      </c>
      <c r="C6847" s="138" t="s">
        <v>15419</v>
      </c>
      <c r="D6847" s="138" t="s">
        <v>15419</v>
      </c>
      <c r="E6847" s="137" t="s">
        <v>8366</v>
      </c>
      <c r="F6847" s="139"/>
      <c r="G6847" s="136">
        <v>69667268</v>
      </c>
      <c r="H6847" s="136">
        <v>3</v>
      </c>
      <c r="J6847" s="136" t="s">
        <v>8367</v>
      </c>
    </row>
    <row r="6848" spans="1:20" s="136" customFormat="1" ht="13.6" x14ac:dyDescent="0.2">
      <c r="A6848" s="136" t="s">
        <v>15319</v>
      </c>
      <c r="B6848" s="147">
        <v>45116</v>
      </c>
      <c r="C6848" s="138" t="s">
        <v>15420</v>
      </c>
      <c r="D6848" s="138" t="s">
        <v>15420</v>
      </c>
      <c r="E6848" s="137" t="s">
        <v>8366</v>
      </c>
      <c r="F6848" s="139"/>
      <c r="G6848" s="136">
        <v>34219761</v>
      </c>
      <c r="H6848" s="136">
        <v>3</v>
      </c>
      <c r="J6848" s="136" t="s">
        <v>8367</v>
      </c>
    </row>
    <row r="6849" spans="1:20" s="136" customFormat="1" ht="13.6" x14ac:dyDescent="0.2">
      <c r="A6849" s="136" t="s">
        <v>15319</v>
      </c>
      <c r="B6849" s="147">
        <v>45117</v>
      </c>
      <c r="C6849" s="138" t="s">
        <v>15421</v>
      </c>
      <c r="D6849" s="138" t="s">
        <v>15421</v>
      </c>
      <c r="E6849" s="137" t="s">
        <v>8366</v>
      </c>
      <c r="F6849" s="139"/>
      <c r="G6849" s="136">
        <v>121562832</v>
      </c>
      <c r="H6849" s="136">
        <v>3</v>
      </c>
      <c r="J6849" s="136" t="s">
        <v>8367</v>
      </c>
    </row>
    <row r="6850" spans="1:20" s="136" customFormat="1" ht="13.6" x14ac:dyDescent="0.2">
      <c r="A6850" s="136" t="s">
        <v>15319</v>
      </c>
      <c r="B6850" s="147">
        <v>45118</v>
      </c>
      <c r="C6850" s="138" t="s">
        <v>17041</v>
      </c>
      <c r="D6850" s="138" t="s">
        <v>17041</v>
      </c>
      <c r="E6850" s="137" t="s">
        <v>8366</v>
      </c>
      <c r="F6850" s="139"/>
      <c r="G6850" s="136">
        <v>41714579</v>
      </c>
      <c r="H6850" s="136">
        <v>3</v>
      </c>
      <c r="J6850" s="136" t="s">
        <v>8367</v>
      </c>
    </row>
    <row r="6851" spans="1:20" s="136" customFormat="1" ht="13.6" x14ac:dyDescent="0.2">
      <c r="A6851" s="136" t="s">
        <v>15319</v>
      </c>
      <c r="B6851" s="147">
        <v>45119</v>
      </c>
      <c r="C6851" s="138" t="s">
        <v>15422</v>
      </c>
      <c r="D6851" s="138" t="s">
        <v>15422</v>
      </c>
      <c r="E6851" s="137" t="s">
        <v>8366</v>
      </c>
      <c r="F6851" s="139"/>
      <c r="G6851" s="136">
        <v>29628885</v>
      </c>
      <c r="H6851" s="136">
        <v>2</v>
      </c>
      <c r="J6851" s="136" t="s">
        <v>8367</v>
      </c>
      <c r="R6851" s="136" t="s">
        <v>8954</v>
      </c>
      <c r="S6851" s="136" t="s">
        <v>8367</v>
      </c>
      <c r="T6851" s="136" t="s">
        <v>8955</v>
      </c>
    </row>
    <row r="6852" spans="1:20" s="136" customFormat="1" ht="13.6" x14ac:dyDescent="0.2">
      <c r="A6852" s="136" t="s">
        <v>15319</v>
      </c>
      <c r="B6852" s="147">
        <v>45120</v>
      </c>
      <c r="C6852" s="138" t="s">
        <v>17116</v>
      </c>
      <c r="D6852" s="138" t="s">
        <v>17116</v>
      </c>
      <c r="E6852" s="137" t="s">
        <v>8366</v>
      </c>
      <c r="F6852" s="139"/>
      <c r="G6852" s="136">
        <v>16894471</v>
      </c>
      <c r="H6852" s="136">
        <v>3</v>
      </c>
      <c r="J6852" s="136" t="s">
        <v>8367</v>
      </c>
    </row>
    <row r="6853" spans="1:20" s="136" customFormat="1" ht="13.6" x14ac:dyDescent="0.2">
      <c r="A6853" s="136" t="s">
        <v>15319</v>
      </c>
      <c r="B6853" s="147">
        <v>45121</v>
      </c>
      <c r="C6853" s="138" t="s">
        <v>15423</v>
      </c>
      <c r="D6853" s="138" t="s">
        <v>15423</v>
      </c>
      <c r="E6853" s="137" t="s">
        <v>8366</v>
      </c>
      <c r="F6853" s="139"/>
      <c r="G6853" s="136">
        <v>147900000</v>
      </c>
      <c r="H6853" s="136">
        <v>2</v>
      </c>
      <c r="J6853" s="136" t="s">
        <v>8367</v>
      </c>
    </row>
    <row r="6854" spans="1:20" s="136" customFormat="1" ht="13.6" x14ac:dyDescent="0.2">
      <c r="A6854" s="136" t="s">
        <v>15319</v>
      </c>
      <c r="B6854" s="147">
        <v>45122</v>
      </c>
      <c r="C6854" s="138" t="s">
        <v>17067</v>
      </c>
      <c r="D6854" s="138" t="s">
        <v>17067</v>
      </c>
      <c r="E6854" s="137" t="s">
        <v>8366</v>
      </c>
      <c r="F6854" s="139"/>
      <c r="G6854" s="136">
        <v>40085700</v>
      </c>
      <c r="H6854" s="136">
        <v>3</v>
      </c>
      <c r="J6854" s="136" t="s">
        <v>8367</v>
      </c>
      <c r="R6854" s="136" t="s">
        <v>15320</v>
      </c>
      <c r="S6854" s="136" t="s">
        <v>8367</v>
      </c>
      <c r="T6854" s="136" t="s">
        <v>15321</v>
      </c>
    </row>
    <row r="6855" spans="1:20" s="136" customFormat="1" ht="13.6" x14ac:dyDescent="0.2">
      <c r="A6855" s="136" t="s">
        <v>15319</v>
      </c>
      <c r="B6855" s="147">
        <v>45123</v>
      </c>
      <c r="C6855" s="138" t="s">
        <v>16978</v>
      </c>
      <c r="D6855" s="138" t="s">
        <v>16978</v>
      </c>
      <c r="E6855" s="137" t="s">
        <v>8366</v>
      </c>
      <c r="F6855" s="139"/>
      <c r="G6855" s="136">
        <v>41486845</v>
      </c>
      <c r="H6855" s="136">
        <v>3</v>
      </c>
      <c r="J6855" s="136" t="s">
        <v>8367</v>
      </c>
      <c r="R6855" s="136" t="s">
        <v>8954</v>
      </c>
      <c r="S6855" s="136" t="s">
        <v>8367</v>
      </c>
      <c r="T6855" s="136" t="s">
        <v>8955</v>
      </c>
    </row>
    <row r="6856" spans="1:20" s="136" customFormat="1" ht="13.6" x14ac:dyDescent="0.2">
      <c r="A6856" s="136" t="s">
        <v>15319</v>
      </c>
      <c r="B6856" s="147">
        <v>45124</v>
      </c>
      <c r="C6856" s="138" t="s">
        <v>15424</v>
      </c>
      <c r="D6856" s="138" t="s">
        <v>15424</v>
      </c>
      <c r="E6856" s="137" t="s">
        <v>8366</v>
      </c>
      <c r="F6856" s="139"/>
      <c r="G6856" s="136">
        <v>154483942</v>
      </c>
      <c r="H6856" s="136">
        <v>2</v>
      </c>
      <c r="J6856" s="136" t="s">
        <v>8367</v>
      </c>
    </row>
    <row r="6857" spans="1:20" s="136" customFormat="1" ht="13.6" x14ac:dyDescent="0.2">
      <c r="A6857" s="136" t="s">
        <v>15319</v>
      </c>
      <c r="B6857" s="147">
        <v>45125</v>
      </c>
      <c r="C6857" s="138" t="s">
        <v>15425</v>
      </c>
      <c r="D6857" s="138" t="s">
        <v>15425</v>
      </c>
      <c r="E6857" s="137" t="s">
        <v>8366</v>
      </c>
      <c r="F6857" s="139"/>
      <c r="G6857" s="136">
        <v>336557681</v>
      </c>
      <c r="H6857" s="136">
        <v>3</v>
      </c>
      <c r="J6857" s="136" t="s">
        <v>8367</v>
      </c>
    </row>
    <row r="6858" spans="1:20" s="136" customFormat="1" ht="13.6" x14ac:dyDescent="0.2">
      <c r="A6858" s="136" t="s">
        <v>15319</v>
      </c>
      <c r="B6858" s="147">
        <v>45126</v>
      </c>
      <c r="C6858" s="138" t="s">
        <v>15426</v>
      </c>
      <c r="D6858" s="138" t="s">
        <v>15426</v>
      </c>
      <c r="E6858" s="137" t="s">
        <v>8366</v>
      </c>
      <c r="F6858" s="139"/>
      <c r="G6858" s="136">
        <v>29569316</v>
      </c>
      <c r="H6858" s="136">
        <v>3</v>
      </c>
      <c r="J6858" s="136" t="s">
        <v>8367</v>
      </c>
    </row>
    <row r="6859" spans="1:20" s="136" customFormat="1" ht="13.6" x14ac:dyDescent="0.2">
      <c r="A6859" s="136" t="s">
        <v>15319</v>
      </c>
      <c r="B6859" s="147">
        <v>45127</v>
      </c>
      <c r="C6859" s="138" t="s">
        <v>15427</v>
      </c>
      <c r="D6859" s="138" t="s">
        <v>15427</v>
      </c>
      <c r="E6859" s="137" t="s">
        <v>8366</v>
      </c>
      <c r="F6859" s="139"/>
      <c r="G6859" s="136">
        <v>22279797</v>
      </c>
      <c r="H6859" s="136">
        <v>3</v>
      </c>
      <c r="J6859" s="136" t="s">
        <v>8367</v>
      </c>
      <c r="R6859" s="136" t="s">
        <v>8954</v>
      </c>
      <c r="S6859" s="136" t="s">
        <v>8456</v>
      </c>
      <c r="T6859" s="136" t="s">
        <v>8955</v>
      </c>
    </row>
    <row r="6860" spans="1:20" s="136" customFormat="1" ht="13.6" x14ac:dyDescent="0.2">
      <c r="A6860" s="136" t="s">
        <v>15319</v>
      </c>
      <c r="B6860" s="147">
        <v>45128</v>
      </c>
      <c r="C6860" s="138" t="s">
        <v>15428</v>
      </c>
      <c r="D6860" s="138" t="s">
        <v>15428</v>
      </c>
      <c r="E6860" s="137" t="s">
        <v>8366</v>
      </c>
      <c r="F6860" s="139"/>
      <c r="G6860" s="136">
        <v>28162840</v>
      </c>
      <c r="H6860" s="136">
        <v>3</v>
      </c>
      <c r="J6860" s="136" t="s">
        <v>8367</v>
      </c>
      <c r="R6860" s="136" t="s">
        <v>8954</v>
      </c>
      <c r="S6860" s="136" t="s">
        <v>8456</v>
      </c>
      <c r="T6860" s="136" t="s">
        <v>8955</v>
      </c>
    </row>
    <row r="6861" spans="1:20" s="136" customFormat="1" ht="13.6" x14ac:dyDescent="0.2">
      <c r="A6861" s="136" t="s">
        <v>15319</v>
      </c>
      <c r="B6861" s="147">
        <v>45129</v>
      </c>
      <c r="C6861" s="138" t="s">
        <v>15429</v>
      </c>
      <c r="D6861" s="138" t="s">
        <v>15429</v>
      </c>
      <c r="E6861" s="137" t="s">
        <v>8366</v>
      </c>
      <c r="F6861" s="139"/>
      <c r="G6861" s="136">
        <v>24915939</v>
      </c>
      <c r="H6861" s="136">
        <v>3</v>
      </c>
      <c r="J6861" s="136" t="s">
        <v>8367</v>
      </c>
      <c r="R6861" s="136" t="s">
        <v>8954</v>
      </c>
      <c r="S6861" s="136" t="s">
        <v>8456</v>
      </c>
      <c r="T6861" s="136" t="s">
        <v>8955</v>
      </c>
    </row>
    <row r="6862" spans="1:20" s="136" customFormat="1" ht="13.6" x14ac:dyDescent="0.2">
      <c r="A6862" s="136" t="s">
        <v>15319</v>
      </c>
      <c r="B6862" s="147">
        <v>45130</v>
      </c>
      <c r="C6862" s="138" t="s">
        <v>15430</v>
      </c>
      <c r="D6862" s="138" t="s">
        <v>15430</v>
      </c>
      <c r="E6862" s="137" t="s">
        <v>8366</v>
      </c>
      <c r="F6862" s="139"/>
      <c r="G6862" s="136">
        <v>51032986</v>
      </c>
      <c r="H6862" s="136">
        <v>3</v>
      </c>
      <c r="J6862" s="136" t="s">
        <v>8367</v>
      </c>
    </row>
    <row r="6863" spans="1:20" s="136" customFormat="1" ht="13.6" x14ac:dyDescent="0.2">
      <c r="A6863" s="136" t="s">
        <v>15319</v>
      </c>
      <c r="B6863" s="147">
        <v>45131</v>
      </c>
      <c r="C6863" s="138" t="s">
        <v>17008</v>
      </c>
      <c r="D6863" s="138" t="s">
        <v>17008</v>
      </c>
      <c r="E6863" s="137" t="s">
        <v>8366</v>
      </c>
      <c r="F6863" s="139"/>
      <c r="G6863" s="136">
        <v>44390000</v>
      </c>
      <c r="H6863" s="136">
        <v>3</v>
      </c>
      <c r="J6863" s="136" t="s">
        <v>8367</v>
      </c>
    </row>
    <row r="6864" spans="1:20" s="136" customFormat="1" ht="13.6" x14ac:dyDescent="0.2">
      <c r="A6864" s="136" t="s">
        <v>15319</v>
      </c>
      <c r="B6864" s="147">
        <v>45132</v>
      </c>
      <c r="C6864" s="138" t="s">
        <v>15431</v>
      </c>
      <c r="D6864" s="138" t="s">
        <v>15431</v>
      </c>
      <c r="E6864" s="137" t="s">
        <v>8366</v>
      </c>
      <c r="F6864" s="139"/>
      <c r="G6864" s="136">
        <v>45827811</v>
      </c>
      <c r="H6864" s="136">
        <v>3</v>
      </c>
      <c r="J6864" s="136" t="s">
        <v>8367</v>
      </c>
      <c r="R6864" s="136" t="s">
        <v>15342</v>
      </c>
      <c r="S6864" s="136" t="s">
        <v>8456</v>
      </c>
      <c r="T6864" s="136" t="s">
        <v>15343</v>
      </c>
    </row>
    <row r="6865" spans="1:20" s="136" customFormat="1" ht="13.6" x14ac:dyDescent="0.2">
      <c r="A6865" s="136" t="s">
        <v>15319</v>
      </c>
      <c r="B6865" s="147">
        <v>45133</v>
      </c>
      <c r="C6865" s="138" t="s">
        <v>17009</v>
      </c>
      <c r="D6865" s="138" t="s">
        <v>17009</v>
      </c>
      <c r="E6865" s="137" t="s">
        <v>8366</v>
      </c>
      <c r="F6865" s="139"/>
      <c r="G6865" s="136">
        <v>158615500</v>
      </c>
      <c r="H6865" s="136">
        <v>3</v>
      </c>
      <c r="J6865" s="136" t="s">
        <v>8367</v>
      </c>
      <c r="R6865" s="136" t="s">
        <v>15320</v>
      </c>
      <c r="S6865" s="136" t="s">
        <v>8367</v>
      </c>
      <c r="T6865" s="136" t="s">
        <v>15321</v>
      </c>
    </row>
    <row r="6866" spans="1:20" s="136" customFormat="1" ht="13.6" x14ac:dyDescent="0.2">
      <c r="A6866" s="136" t="s">
        <v>15319</v>
      </c>
      <c r="B6866" s="147">
        <v>45134</v>
      </c>
      <c r="C6866" s="138" t="s">
        <v>15432</v>
      </c>
      <c r="D6866" s="138" t="s">
        <v>15432</v>
      </c>
      <c r="E6866" s="137" t="s">
        <v>8366</v>
      </c>
      <c r="F6866" s="139"/>
      <c r="G6866" s="136">
        <v>19952061</v>
      </c>
      <c r="H6866" s="136">
        <v>3</v>
      </c>
      <c r="J6866" s="136" t="s">
        <v>8367</v>
      </c>
    </row>
    <row r="6867" spans="1:20" s="136" customFormat="1" ht="13.6" x14ac:dyDescent="0.2">
      <c r="A6867" s="136" t="s">
        <v>15319</v>
      </c>
      <c r="B6867" s="147">
        <v>45135</v>
      </c>
      <c r="C6867" s="138" t="s">
        <v>15433</v>
      </c>
      <c r="D6867" s="138" t="s">
        <v>15433</v>
      </c>
      <c r="E6867" s="137" t="s">
        <v>8366</v>
      </c>
      <c r="F6867" s="139"/>
      <c r="G6867" s="136">
        <v>106130587</v>
      </c>
      <c r="H6867" s="136">
        <v>2</v>
      </c>
      <c r="J6867" s="136" t="s">
        <v>8367</v>
      </c>
    </row>
    <row r="6868" spans="1:20" s="136" customFormat="1" ht="13.6" x14ac:dyDescent="0.2">
      <c r="A6868" s="136" t="s">
        <v>15319</v>
      </c>
      <c r="B6868" s="147">
        <v>45136</v>
      </c>
      <c r="C6868" s="138" t="s">
        <v>17126</v>
      </c>
      <c r="D6868" s="138" t="s">
        <v>17126</v>
      </c>
      <c r="E6868" s="137" t="s">
        <v>8366</v>
      </c>
      <c r="F6868" s="139"/>
      <c r="G6868" s="136">
        <v>141338649</v>
      </c>
      <c r="H6868" s="136">
        <v>2</v>
      </c>
      <c r="J6868" s="136" t="s">
        <v>8367</v>
      </c>
    </row>
    <row r="6869" spans="1:20" s="136" customFormat="1" ht="13.6" x14ac:dyDescent="0.2">
      <c r="A6869" s="136" t="s">
        <v>15319</v>
      </c>
      <c r="B6869" s="147">
        <v>45137</v>
      </c>
      <c r="C6869" s="138" t="s">
        <v>15434</v>
      </c>
      <c r="D6869" s="138" t="s">
        <v>15434</v>
      </c>
      <c r="E6869" s="137" t="s">
        <v>8366</v>
      </c>
      <c r="F6869" s="139"/>
      <c r="G6869" s="136">
        <v>122096492.99999999</v>
      </c>
      <c r="H6869" s="136">
        <v>3</v>
      </c>
      <c r="J6869" s="136" t="s">
        <v>8367</v>
      </c>
      <c r="R6869" s="136" t="s">
        <v>15342</v>
      </c>
      <c r="S6869" s="136" t="s">
        <v>8456</v>
      </c>
      <c r="T6869" s="136" t="s">
        <v>15343</v>
      </c>
    </row>
    <row r="6870" spans="1:20" s="136" customFormat="1" ht="13.6" x14ac:dyDescent="0.2">
      <c r="A6870" s="136" t="s">
        <v>15319</v>
      </c>
      <c r="B6870" s="147">
        <v>45138</v>
      </c>
      <c r="C6870" s="138" t="s">
        <v>15435</v>
      </c>
      <c r="D6870" s="138" t="s">
        <v>15435</v>
      </c>
      <c r="E6870" s="137" t="s">
        <v>8366</v>
      </c>
      <c r="F6870" s="139"/>
      <c r="G6870" s="136">
        <v>978199.99999999988</v>
      </c>
      <c r="H6870" s="136">
        <v>3</v>
      </c>
      <c r="J6870" s="136" t="s">
        <v>8367</v>
      </c>
    </row>
    <row r="6871" spans="1:20" s="136" customFormat="1" ht="13.6" x14ac:dyDescent="0.2">
      <c r="A6871" s="136" t="s">
        <v>15319</v>
      </c>
      <c r="B6871" s="147">
        <v>45139</v>
      </c>
      <c r="C6871" s="138" t="s">
        <v>15436</v>
      </c>
      <c r="D6871" s="138" t="s">
        <v>15436</v>
      </c>
      <c r="E6871" s="137" t="s">
        <v>8366</v>
      </c>
      <c r="F6871" s="139"/>
      <c r="G6871" s="136">
        <v>46505250</v>
      </c>
      <c r="H6871" s="136">
        <v>3</v>
      </c>
      <c r="J6871" s="136" t="s">
        <v>8367</v>
      </c>
    </row>
    <row r="6872" spans="1:20" s="136" customFormat="1" ht="13.6" x14ac:dyDescent="0.2">
      <c r="A6872" s="136" t="s">
        <v>15319</v>
      </c>
      <c r="B6872" s="147">
        <v>45140</v>
      </c>
      <c r="C6872" s="138" t="s">
        <v>15437</v>
      </c>
      <c r="D6872" s="138" t="s">
        <v>15437</v>
      </c>
      <c r="E6872" s="137" t="s">
        <v>8366</v>
      </c>
      <c r="F6872" s="139"/>
      <c r="G6872" s="136">
        <v>38602215</v>
      </c>
      <c r="H6872" s="136">
        <v>3</v>
      </c>
      <c r="J6872" s="136" t="s">
        <v>8367</v>
      </c>
    </row>
    <row r="6873" spans="1:20" s="136" customFormat="1" ht="13.6" x14ac:dyDescent="0.2">
      <c r="A6873" s="136" t="s">
        <v>15319</v>
      </c>
      <c r="B6873" s="147">
        <v>45141</v>
      </c>
      <c r="C6873" s="138" t="s">
        <v>15438</v>
      </c>
      <c r="D6873" s="138" t="s">
        <v>15438</v>
      </c>
      <c r="E6873" s="137" t="s">
        <v>8366</v>
      </c>
      <c r="F6873" s="139"/>
      <c r="G6873" s="136">
        <v>104378100</v>
      </c>
      <c r="H6873" s="136">
        <v>3</v>
      </c>
      <c r="J6873" s="136" t="s">
        <v>8367</v>
      </c>
    </row>
    <row r="6874" spans="1:20" s="136" customFormat="1" ht="13.6" x14ac:dyDescent="0.2">
      <c r="A6874" s="136" t="s">
        <v>15319</v>
      </c>
      <c r="B6874" s="147">
        <v>45142</v>
      </c>
      <c r="C6874" s="138" t="s">
        <v>15439</v>
      </c>
      <c r="D6874" s="138" t="s">
        <v>15439</v>
      </c>
      <c r="E6874" s="137" t="s">
        <v>8366</v>
      </c>
      <c r="F6874" s="139"/>
      <c r="G6874" s="136">
        <v>87866754</v>
      </c>
      <c r="H6874" s="136">
        <v>2</v>
      </c>
      <c r="J6874" s="136" t="s">
        <v>8367</v>
      </c>
    </row>
    <row r="6875" spans="1:20" s="136" customFormat="1" ht="13.6" x14ac:dyDescent="0.2">
      <c r="A6875" s="136" t="s">
        <v>15319</v>
      </c>
      <c r="B6875" s="147">
        <v>45143</v>
      </c>
      <c r="C6875" s="138" t="s">
        <v>15440</v>
      </c>
      <c r="D6875" s="138" t="s">
        <v>15440</v>
      </c>
      <c r="E6875" s="137" t="s">
        <v>8366</v>
      </c>
      <c r="F6875" s="139"/>
      <c r="G6875" s="136">
        <v>15426546</v>
      </c>
      <c r="H6875" s="136">
        <v>3</v>
      </c>
      <c r="J6875" s="136" t="s">
        <v>8367</v>
      </c>
      <c r="R6875" s="136" t="s">
        <v>8954</v>
      </c>
      <c r="S6875" s="136" t="s">
        <v>8456</v>
      </c>
      <c r="T6875" s="136" t="s">
        <v>8955</v>
      </c>
    </row>
    <row r="6876" spans="1:20" s="136" customFormat="1" ht="13.6" x14ac:dyDescent="0.2">
      <c r="A6876" s="136" t="s">
        <v>15319</v>
      </c>
      <c r="B6876" s="147">
        <v>45144</v>
      </c>
      <c r="C6876" s="138" t="s">
        <v>15441</v>
      </c>
      <c r="D6876" s="138" t="s">
        <v>15441</v>
      </c>
      <c r="E6876" s="137" t="s">
        <v>8366</v>
      </c>
      <c r="F6876" s="139"/>
      <c r="G6876" s="136">
        <v>53770000</v>
      </c>
      <c r="H6876" s="136">
        <v>3</v>
      </c>
      <c r="J6876" s="136" t="s">
        <v>8367</v>
      </c>
    </row>
    <row r="6877" spans="1:20" s="136" customFormat="1" ht="13.6" x14ac:dyDescent="0.2">
      <c r="A6877" s="136" t="s">
        <v>15319</v>
      </c>
      <c r="B6877" s="147">
        <v>45145</v>
      </c>
      <c r="C6877" s="138" t="s">
        <v>15442</v>
      </c>
      <c r="D6877" s="138" t="s">
        <v>15442</v>
      </c>
      <c r="E6877" s="137" t="s">
        <v>8366</v>
      </c>
      <c r="F6877" s="139"/>
      <c r="G6877" s="136">
        <v>31046601</v>
      </c>
      <c r="H6877" s="136">
        <v>3</v>
      </c>
      <c r="J6877" s="136" t="s">
        <v>8367</v>
      </c>
      <c r="R6877" s="136" t="s">
        <v>8954</v>
      </c>
      <c r="S6877" s="136" t="s">
        <v>8456</v>
      </c>
      <c r="T6877" s="136" t="s">
        <v>8955</v>
      </c>
    </row>
    <row r="6878" spans="1:20" s="136" customFormat="1" ht="13.6" x14ac:dyDescent="0.2">
      <c r="A6878" s="136" t="s">
        <v>15319</v>
      </c>
      <c r="B6878" s="147">
        <v>45146</v>
      </c>
      <c r="C6878" s="138" t="s">
        <v>15443</v>
      </c>
      <c r="D6878" s="138" t="s">
        <v>15443</v>
      </c>
      <c r="E6878" s="137" t="s">
        <v>8366</v>
      </c>
      <c r="F6878" s="139"/>
      <c r="G6878" s="136">
        <v>48244925</v>
      </c>
      <c r="H6878" s="136">
        <v>3</v>
      </c>
      <c r="J6878" s="136" t="s">
        <v>8367</v>
      </c>
    </row>
    <row r="6879" spans="1:20" s="136" customFormat="1" ht="13.6" x14ac:dyDescent="0.2">
      <c r="A6879" s="136" t="s">
        <v>15319</v>
      </c>
      <c r="B6879" s="147">
        <v>45147</v>
      </c>
      <c r="C6879" s="138" t="s">
        <v>15444</v>
      </c>
      <c r="D6879" s="138" t="s">
        <v>15444</v>
      </c>
      <c r="E6879" s="137" t="s">
        <v>8366</v>
      </c>
      <c r="F6879" s="139"/>
      <c r="G6879" s="136">
        <v>32830500</v>
      </c>
      <c r="H6879" s="136">
        <v>3</v>
      </c>
      <c r="J6879" s="136" t="s">
        <v>8367</v>
      </c>
    </row>
    <row r="6880" spans="1:20" s="136" customFormat="1" ht="13.6" x14ac:dyDescent="0.2">
      <c r="A6880" s="136" t="s">
        <v>15319</v>
      </c>
      <c r="B6880" s="147">
        <v>45148</v>
      </c>
      <c r="C6880" s="138" t="s">
        <v>15445</v>
      </c>
      <c r="D6880" s="138" t="s">
        <v>15445</v>
      </c>
      <c r="E6880" s="137" t="s">
        <v>8366</v>
      </c>
      <c r="F6880" s="139"/>
      <c r="G6880" s="136">
        <v>136705567</v>
      </c>
      <c r="H6880" s="136">
        <v>3</v>
      </c>
      <c r="J6880" s="136" t="s">
        <v>8367</v>
      </c>
    </row>
    <row r="6881" spans="1:20" s="136" customFormat="1" ht="13.6" x14ac:dyDescent="0.2">
      <c r="A6881" s="136" t="s">
        <v>15319</v>
      </c>
      <c r="B6881" s="147">
        <v>45149</v>
      </c>
      <c r="C6881" s="138" t="s">
        <v>15446</v>
      </c>
      <c r="D6881" s="138" t="s">
        <v>15446</v>
      </c>
      <c r="E6881" s="137" t="s">
        <v>8366</v>
      </c>
      <c r="F6881" s="139"/>
      <c r="G6881" s="136">
        <v>78915024</v>
      </c>
      <c r="H6881" s="136">
        <v>3</v>
      </c>
      <c r="J6881" s="136" t="s">
        <v>8367</v>
      </c>
    </row>
    <row r="6882" spans="1:20" s="136" customFormat="1" ht="13.6" x14ac:dyDescent="0.2">
      <c r="A6882" s="136" t="s">
        <v>15319</v>
      </c>
      <c r="B6882" s="147">
        <v>45150</v>
      </c>
      <c r="C6882" s="138" t="s">
        <v>17042</v>
      </c>
      <c r="D6882" s="138" t="s">
        <v>17042</v>
      </c>
      <c r="E6882" s="137" t="s">
        <v>8366</v>
      </c>
      <c r="F6882" s="139"/>
      <c r="G6882" s="136">
        <v>56864864</v>
      </c>
      <c r="H6882" s="136">
        <v>3</v>
      </c>
      <c r="J6882" s="136" t="s">
        <v>8367</v>
      </c>
    </row>
    <row r="6883" spans="1:20" s="136" customFormat="1" ht="13.6" x14ac:dyDescent="0.2">
      <c r="A6883" s="136" t="s">
        <v>15319</v>
      </c>
      <c r="B6883" s="147">
        <v>45151</v>
      </c>
      <c r="C6883" s="138" t="s">
        <v>17069</v>
      </c>
      <c r="D6883" s="138" t="s">
        <v>17069</v>
      </c>
      <c r="E6883" s="137" t="s">
        <v>8366</v>
      </c>
      <c r="F6883" s="139"/>
      <c r="G6883" s="136">
        <v>133029594</v>
      </c>
      <c r="H6883" s="136">
        <v>3</v>
      </c>
      <c r="J6883" s="136" t="s">
        <v>8367</v>
      </c>
    </row>
    <row r="6884" spans="1:20" s="136" customFormat="1" ht="13.6" x14ac:dyDescent="0.2">
      <c r="A6884" s="136" t="s">
        <v>15319</v>
      </c>
      <c r="B6884" s="147">
        <v>45152</v>
      </c>
      <c r="C6884" s="138" t="s">
        <v>17068</v>
      </c>
      <c r="D6884" s="138" t="s">
        <v>17068</v>
      </c>
      <c r="E6884" s="137" t="s">
        <v>8366</v>
      </c>
      <c r="F6884" s="139"/>
      <c r="G6884" s="136">
        <v>104536376</v>
      </c>
      <c r="H6884" s="136">
        <v>3</v>
      </c>
      <c r="J6884" s="136" t="s">
        <v>8367</v>
      </c>
    </row>
    <row r="6885" spans="1:20" s="136" customFormat="1" ht="13.6" x14ac:dyDescent="0.2">
      <c r="A6885" s="136" t="s">
        <v>15319</v>
      </c>
      <c r="B6885" s="147">
        <v>45153</v>
      </c>
      <c r="C6885" s="138" t="s">
        <v>15447</v>
      </c>
      <c r="D6885" s="138" t="s">
        <v>15447</v>
      </c>
      <c r="E6885" s="137" t="s">
        <v>8366</v>
      </c>
      <c r="F6885" s="139"/>
      <c r="G6885" s="136">
        <v>100045070</v>
      </c>
      <c r="H6885" s="136">
        <v>3</v>
      </c>
      <c r="J6885" s="136" t="s">
        <v>8367</v>
      </c>
    </row>
    <row r="6886" spans="1:20" s="136" customFormat="1" ht="13.6" x14ac:dyDescent="0.2">
      <c r="A6886" s="136" t="s">
        <v>15319</v>
      </c>
      <c r="B6886" s="147">
        <v>45154</v>
      </c>
      <c r="C6886" s="138" t="s">
        <v>17010</v>
      </c>
      <c r="D6886" s="138" t="s">
        <v>17010</v>
      </c>
      <c r="E6886" s="137" t="s">
        <v>8366</v>
      </c>
      <c r="F6886" s="139"/>
      <c r="G6886" s="136">
        <v>44854243</v>
      </c>
      <c r="H6886" s="136">
        <v>3</v>
      </c>
      <c r="J6886" s="136" t="s">
        <v>8367</v>
      </c>
      <c r="R6886" s="136" t="s">
        <v>15342</v>
      </c>
      <c r="S6886" s="136" t="s">
        <v>8456</v>
      </c>
      <c r="T6886" s="136" t="s">
        <v>15343</v>
      </c>
    </row>
    <row r="6887" spans="1:20" s="136" customFormat="1" ht="13.6" x14ac:dyDescent="0.2">
      <c r="A6887" s="136" t="s">
        <v>15319</v>
      </c>
      <c r="B6887" s="147">
        <v>45155</v>
      </c>
      <c r="C6887" s="138" t="s">
        <v>15448</v>
      </c>
      <c r="D6887" s="138" t="s">
        <v>15448</v>
      </c>
      <c r="E6887" s="137" t="s">
        <v>8366</v>
      </c>
      <c r="F6887" s="139"/>
      <c r="G6887" s="136">
        <v>19444171</v>
      </c>
      <c r="H6887" s="136">
        <v>3</v>
      </c>
      <c r="J6887" s="136" t="s">
        <v>8367</v>
      </c>
    </row>
    <row r="6888" spans="1:20" s="136" customFormat="1" ht="13.6" x14ac:dyDescent="0.2">
      <c r="A6888" s="136" t="s">
        <v>15319</v>
      </c>
      <c r="B6888" s="147">
        <v>45156</v>
      </c>
      <c r="C6888" s="138" t="s">
        <v>15449</v>
      </c>
      <c r="D6888" s="138" t="s">
        <v>15449</v>
      </c>
      <c r="E6888" s="137" t="s">
        <v>8366</v>
      </c>
      <c r="F6888" s="139"/>
      <c r="G6888" s="136">
        <v>264535358</v>
      </c>
      <c r="H6888" s="136">
        <v>3</v>
      </c>
      <c r="J6888" s="136" t="s">
        <v>8367</v>
      </c>
    </row>
    <row r="6889" spans="1:20" s="136" customFormat="1" ht="13.6" x14ac:dyDescent="0.2">
      <c r="A6889" s="136" t="s">
        <v>15319</v>
      </c>
      <c r="B6889" s="147">
        <v>45157</v>
      </c>
      <c r="C6889" s="138" t="s">
        <v>15450</v>
      </c>
      <c r="D6889" s="138" t="s">
        <v>15450</v>
      </c>
      <c r="E6889" s="137" t="s">
        <v>8366</v>
      </c>
      <c r="F6889" s="139"/>
      <c r="G6889" s="136">
        <v>129456286</v>
      </c>
      <c r="H6889" s="136">
        <v>3</v>
      </c>
      <c r="J6889" s="136" t="s">
        <v>8367</v>
      </c>
      <c r="R6889" s="136" t="s">
        <v>8954</v>
      </c>
      <c r="S6889" s="136" t="s">
        <v>8367</v>
      </c>
      <c r="T6889" s="136" t="s">
        <v>8955</v>
      </c>
    </row>
    <row r="6890" spans="1:20" s="136" customFormat="1" ht="13.6" x14ac:dyDescent="0.2">
      <c r="A6890" s="136" t="s">
        <v>15319</v>
      </c>
      <c r="B6890" s="147">
        <v>45158</v>
      </c>
      <c r="C6890" s="138" t="s">
        <v>15451</v>
      </c>
      <c r="D6890" s="138" t="s">
        <v>15451</v>
      </c>
      <c r="E6890" s="137" t="s">
        <v>8366</v>
      </c>
      <c r="F6890" s="139"/>
      <c r="G6890" s="136">
        <v>72607567</v>
      </c>
      <c r="H6890" s="136">
        <v>3</v>
      </c>
      <c r="J6890" s="136" t="s">
        <v>8367</v>
      </c>
    </row>
    <row r="6891" spans="1:20" s="136" customFormat="1" ht="13.6" x14ac:dyDescent="0.2">
      <c r="A6891" s="136" t="s">
        <v>15319</v>
      </c>
      <c r="B6891" s="147">
        <v>45159</v>
      </c>
      <c r="C6891" s="138" t="s">
        <v>15452</v>
      </c>
      <c r="D6891" s="138" t="s">
        <v>15452</v>
      </c>
      <c r="E6891" s="137" t="s">
        <v>8366</v>
      </c>
      <c r="F6891" s="139"/>
      <c r="G6891" s="136">
        <v>15401995</v>
      </c>
      <c r="H6891" s="136">
        <v>3</v>
      </c>
      <c r="J6891" s="136" t="s">
        <v>8367</v>
      </c>
    </row>
    <row r="6892" spans="1:20" s="136" customFormat="1" ht="13.6" x14ac:dyDescent="0.2">
      <c r="A6892" s="136" t="s">
        <v>15319</v>
      </c>
      <c r="B6892" s="147">
        <v>45160</v>
      </c>
      <c r="C6892" s="138" t="s">
        <v>15453</v>
      </c>
      <c r="D6892" s="138" t="s">
        <v>15453</v>
      </c>
      <c r="E6892" s="137" t="s">
        <v>8366</v>
      </c>
      <c r="F6892" s="139"/>
      <c r="G6892" s="136">
        <v>22801039</v>
      </c>
      <c r="H6892" s="136">
        <v>3</v>
      </c>
      <c r="J6892" s="136" t="s">
        <v>8367</v>
      </c>
      <c r="R6892" s="136" t="s">
        <v>15342</v>
      </c>
      <c r="S6892" s="136" t="s">
        <v>8456</v>
      </c>
      <c r="T6892" s="136" t="s">
        <v>15343</v>
      </c>
    </row>
    <row r="6893" spans="1:20" s="136" customFormat="1" ht="13.6" x14ac:dyDescent="0.2">
      <c r="A6893" s="136" t="s">
        <v>15319</v>
      </c>
      <c r="B6893" s="147">
        <v>45161</v>
      </c>
      <c r="C6893" s="138" t="s">
        <v>15454</v>
      </c>
      <c r="D6893" s="138" t="s">
        <v>15454</v>
      </c>
      <c r="E6893" s="137" t="s">
        <v>8366</v>
      </c>
      <c r="F6893" s="139"/>
      <c r="G6893" s="136">
        <v>72677329</v>
      </c>
      <c r="H6893" s="136">
        <v>2</v>
      </c>
      <c r="J6893" s="136" t="s">
        <v>8367</v>
      </c>
      <c r="R6893" s="136" t="s">
        <v>8954</v>
      </c>
      <c r="S6893" s="136" t="s">
        <v>8367</v>
      </c>
      <c r="T6893" s="136" t="s">
        <v>8955</v>
      </c>
    </row>
    <row r="6894" spans="1:20" s="136" customFormat="1" ht="13.6" x14ac:dyDescent="0.2">
      <c r="A6894" s="136" t="s">
        <v>15319</v>
      </c>
      <c r="B6894" s="147">
        <v>45162</v>
      </c>
      <c r="C6894" s="138" t="s">
        <v>15455</v>
      </c>
      <c r="D6894" s="138" t="s">
        <v>15455</v>
      </c>
      <c r="E6894" s="137" t="s">
        <v>8366</v>
      </c>
      <c r="F6894" s="139"/>
      <c r="G6894" s="136">
        <v>233945349</v>
      </c>
      <c r="H6894" s="136">
        <v>3</v>
      </c>
      <c r="J6894" s="136" t="s">
        <v>8367</v>
      </c>
    </row>
    <row r="6895" spans="1:20" s="136" customFormat="1" ht="13.6" x14ac:dyDescent="0.2">
      <c r="A6895" s="136" t="s">
        <v>15319</v>
      </c>
      <c r="B6895" s="147">
        <v>45163</v>
      </c>
      <c r="C6895" s="138" t="s">
        <v>15456</v>
      </c>
      <c r="D6895" s="138" t="s">
        <v>15456</v>
      </c>
      <c r="E6895" s="137" t="s">
        <v>8366</v>
      </c>
      <c r="F6895" s="139"/>
      <c r="G6895" s="136">
        <v>59556716</v>
      </c>
      <c r="H6895" s="136">
        <v>2</v>
      </c>
      <c r="J6895" s="136" t="s">
        <v>8367</v>
      </c>
      <c r="R6895" s="136" t="s">
        <v>15320</v>
      </c>
      <c r="S6895" s="136" t="s">
        <v>8367</v>
      </c>
      <c r="T6895" s="136" t="s">
        <v>15321</v>
      </c>
    </row>
    <row r="6896" spans="1:20" s="136" customFormat="1" ht="13.6" x14ac:dyDescent="0.2">
      <c r="A6896" s="136" t="s">
        <v>15319</v>
      </c>
      <c r="B6896" s="147">
        <v>45164</v>
      </c>
      <c r="C6896" s="138" t="s">
        <v>15457</v>
      </c>
      <c r="D6896" s="138" t="s">
        <v>15457</v>
      </c>
      <c r="E6896" s="137" t="s">
        <v>8366</v>
      </c>
      <c r="F6896" s="139"/>
      <c r="G6896" s="136">
        <v>18845872</v>
      </c>
      <c r="H6896" s="136">
        <v>3</v>
      </c>
      <c r="J6896" s="136" t="s">
        <v>8367</v>
      </c>
    </row>
    <row r="6897" spans="1:20" s="136" customFormat="1" ht="13.6" x14ac:dyDescent="0.2">
      <c r="A6897" s="136" t="s">
        <v>15319</v>
      </c>
      <c r="B6897" s="147">
        <v>45165</v>
      </c>
      <c r="C6897" s="138" t="s">
        <v>15343</v>
      </c>
      <c r="D6897" s="138" t="s">
        <v>15343</v>
      </c>
      <c r="E6897" s="137" t="s">
        <v>8366</v>
      </c>
      <c r="F6897" s="139"/>
      <c r="G6897" s="136">
        <v>185834117</v>
      </c>
      <c r="H6897" s="136">
        <v>1</v>
      </c>
      <c r="J6897" s="136" t="s">
        <v>8367</v>
      </c>
      <c r="L6897" s="136" t="s">
        <v>15458</v>
      </c>
      <c r="M6897" s="136" t="s">
        <v>8367</v>
      </c>
      <c r="N6897" s="136" t="s">
        <v>15343</v>
      </c>
      <c r="R6897" s="136" t="s">
        <v>15342</v>
      </c>
      <c r="S6897" s="136" t="s">
        <v>8456</v>
      </c>
      <c r="T6897" s="136" t="s">
        <v>15343</v>
      </c>
    </row>
    <row r="6898" spans="1:20" s="136" customFormat="1" ht="13.6" x14ac:dyDescent="0.2">
      <c r="A6898" s="136" t="s">
        <v>15319</v>
      </c>
      <c r="B6898" s="147">
        <v>45166</v>
      </c>
      <c r="C6898" s="138" t="s">
        <v>15459</v>
      </c>
      <c r="D6898" s="138" t="s">
        <v>15459</v>
      </c>
      <c r="E6898" s="137" t="s">
        <v>8366</v>
      </c>
      <c r="F6898" s="139"/>
      <c r="G6898" s="136">
        <v>223070828</v>
      </c>
      <c r="H6898" s="136">
        <v>3</v>
      </c>
      <c r="J6898" s="136" t="s">
        <v>8367</v>
      </c>
    </row>
    <row r="6899" spans="1:20" s="136" customFormat="1" ht="13.6" x14ac:dyDescent="0.2">
      <c r="A6899" s="136" t="s">
        <v>15319</v>
      </c>
      <c r="B6899" s="147">
        <v>45167</v>
      </c>
      <c r="C6899" s="138" t="s">
        <v>15460</v>
      </c>
      <c r="D6899" s="138" t="s">
        <v>15460</v>
      </c>
      <c r="E6899" s="137" t="s">
        <v>8366</v>
      </c>
      <c r="F6899" s="139"/>
      <c r="G6899" s="136">
        <v>144010100</v>
      </c>
      <c r="H6899" s="136">
        <v>3</v>
      </c>
      <c r="J6899" s="136" t="s">
        <v>8367</v>
      </c>
    </row>
    <row r="6900" spans="1:20" s="136" customFormat="1" ht="13.6" x14ac:dyDescent="0.2">
      <c r="A6900" s="136" t="s">
        <v>15319</v>
      </c>
      <c r="B6900" s="147">
        <v>45168</v>
      </c>
      <c r="C6900" s="138" t="s">
        <v>15321</v>
      </c>
      <c r="D6900" s="138" t="s">
        <v>15321</v>
      </c>
      <c r="E6900" s="137" t="s">
        <v>8366</v>
      </c>
      <c r="F6900" s="139"/>
      <c r="G6900" s="136">
        <v>232139600</v>
      </c>
      <c r="H6900" s="136">
        <v>1</v>
      </c>
      <c r="J6900" s="136" t="s">
        <v>8367</v>
      </c>
      <c r="L6900" s="136" t="s">
        <v>15458</v>
      </c>
      <c r="M6900" s="136" t="s">
        <v>8367</v>
      </c>
      <c r="N6900" s="136" t="s">
        <v>15321</v>
      </c>
      <c r="R6900" s="136" t="s">
        <v>15320</v>
      </c>
      <c r="S6900" s="136" t="s">
        <v>8367</v>
      </c>
      <c r="T6900" s="136" t="s">
        <v>15321</v>
      </c>
    </row>
    <row r="6901" spans="1:20" s="136" customFormat="1" ht="13.6" x14ac:dyDescent="0.2">
      <c r="A6901" s="136" t="s">
        <v>15319</v>
      </c>
      <c r="B6901" s="147">
        <v>45169</v>
      </c>
      <c r="C6901" s="138" t="s">
        <v>15461</v>
      </c>
      <c r="D6901" s="138" t="s">
        <v>15461</v>
      </c>
      <c r="E6901" s="137" t="s">
        <v>8366</v>
      </c>
      <c r="F6901" s="139"/>
      <c r="G6901" s="136">
        <v>23448190</v>
      </c>
      <c r="H6901" s="136">
        <v>3</v>
      </c>
      <c r="J6901" s="136" t="s">
        <v>8367</v>
      </c>
    </row>
    <row r="6902" spans="1:20" s="136" customFormat="1" ht="13.6" x14ac:dyDescent="0.2">
      <c r="A6902" s="136" t="s">
        <v>15319</v>
      </c>
      <c r="B6902" s="147">
        <v>45170</v>
      </c>
      <c r="C6902" s="138" t="s">
        <v>15462</v>
      </c>
      <c r="D6902" s="138" t="s">
        <v>15462</v>
      </c>
      <c r="E6902" s="137" t="s">
        <v>8366</v>
      </c>
      <c r="F6902" s="139"/>
      <c r="G6902" s="136">
        <v>70610854</v>
      </c>
      <c r="H6902" s="136">
        <v>3</v>
      </c>
      <c r="J6902" s="136" t="s">
        <v>8367</v>
      </c>
    </row>
    <row r="6903" spans="1:20" s="136" customFormat="1" ht="13.6" x14ac:dyDescent="0.2">
      <c r="A6903" s="136" t="s">
        <v>15319</v>
      </c>
      <c r="B6903" s="147">
        <v>45171</v>
      </c>
      <c r="C6903" s="138" t="s">
        <v>17127</v>
      </c>
      <c r="D6903" s="138" t="s">
        <v>17127</v>
      </c>
      <c r="E6903" s="137" t="s">
        <v>8366</v>
      </c>
      <c r="F6903" s="139"/>
      <c r="G6903" s="136">
        <v>50696220</v>
      </c>
      <c r="H6903" s="136">
        <v>3</v>
      </c>
      <c r="J6903" s="136" t="s">
        <v>8367</v>
      </c>
      <c r="R6903" s="136" t="s">
        <v>8954</v>
      </c>
      <c r="S6903" s="136" t="s">
        <v>8367</v>
      </c>
      <c r="T6903" s="136" t="s">
        <v>8955</v>
      </c>
    </row>
    <row r="6904" spans="1:20" s="136" customFormat="1" ht="13.6" x14ac:dyDescent="0.2">
      <c r="A6904" s="136" t="s">
        <v>15319</v>
      </c>
      <c r="B6904" s="147">
        <v>45172</v>
      </c>
      <c r="C6904" s="138" t="s">
        <v>15463</v>
      </c>
      <c r="D6904" s="138" t="s">
        <v>15463</v>
      </c>
      <c r="E6904" s="137" t="s">
        <v>8366</v>
      </c>
      <c r="F6904" s="139"/>
      <c r="G6904" s="136">
        <v>33526320</v>
      </c>
      <c r="H6904" s="136">
        <v>3</v>
      </c>
      <c r="J6904" s="136" t="s">
        <v>8367</v>
      </c>
    </row>
    <row r="6905" spans="1:20" s="136" customFormat="1" ht="13.6" x14ac:dyDescent="0.2">
      <c r="A6905" s="136" t="s">
        <v>15319</v>
      </c>
      <c r="B6905" s="147">
        <v>45173</v>
      </c>
      <c r="C6905" s="138" t="s">
        <v>15464</v>
      </c>
      <c r="D6905" s="138" t="s">
        <v>15464</v>
      </c>
      <c r="E6905" s="137" t="s">
        <v>8366</v>
      </c>
      <c r="F6905" s="139"/>
      <c r="G6905" s="136">
        <v>17343851</v>
      </c>
      <c r="H6905" s="136">
        <v>2</v>
      </c>
      <c r="J6905" s="136" t="s">
        <v>8367</v>
      </c>
    </row>
    <row r="6906" spans="1:20" s="136" customFormat="1" ht="13.6" x14ac:dyDescent="0.2">
      <c r="A6906" s="136" t="s">
        <v>15319</v>
      </c>
      <c r="B6906" s="147">
        <v>45174</v>
      </c>
      <c r="C6906" s="138" t="s">
        <v>17043</v>
      </c>
      <c r="D6906" s="138" t="s">
        <v>17043</v>
      </c>
      <c r="E6906" s="137" t="s">
        <v>8366</v>
      </c>
      <c r="F6906" s="139"/>
      <c r="G6906" s="136">
        <v>26044107</v>
      </c>
      <c r="H6906" s="136">
        <v>3</v>
      </c>
      <c r="J6906" s="136" t="s">
        <v>8367</v>
      </c>
    </row>
    <row r="6907" spans="1:20" s="136" customFormat="1" ht="13.6" x14ac:dyDescent="0.2">
      <c r="A6907" s="136" t="s">
        <v>15319</v>
      </c>
      <c r="B6907" s="147">
        <v>45175</v>
      </c>
      <c r="C6907" s="138" t="s">
        <v>15465</v>
      </c>
      <c r="D6907" s="138" t="s">
        <v>15465</v>
      </c>
      <c r="E6907" s="137" t="s">
        <v>8366</v>
      </c>
      <c r="F6907" s="139"/>
      <c r="G6907" s="136">
        <v>100849378</v>
      </c>
      <c r="H6907" s="136">
        <v>3</v>
      </c>
      <c r="J6907" s="136" t="s">
        <v>8367</v>
      </c>
    </row>
    <row r="6908" spans="1:20" s="136" customFormat="1" ht="13.6" x14ac:dyDescent="0.2">
      <c r="A6908" s="136" t="s">
        <v>15319</v>
      </c>
      <c r="B6908" s="147">
        <v>45176</v>
      </c>
      <c r="C6908" s="138" t="s">
        <v>15466</v>
      </c>
      <c r="D6908" s="138" t="s">
        <v>15466</v>
      </c>
      <c r="E6908" s="137" t="s">
        <v>8366</v>
      </c>
      <c r="F6908" s="139"/>
      <c r="G6908" s="136">
        <v>15163902</v>
      </c>
      <c r="H6908" s="136">
        <v>2</v>
      </c>
      <c r="J6908" s="136" t="s">
        <v>8367</v>
      </c>
      <c r="R6908" s="136" t="s">
        <v>8954</v>
      </c>
      <c r="S6908" s="136" t="s">
        <v>8367</v>
      </c>
      <c r="T6908" s="136" t="s">
        <v>8955</v>
      </c>
    </row>
    <row r="6909" spans="1:20" s="136" customFormat="1" ht="13.6" x14ac:dyDescent="0.2">
      <c r="A6909" s="136" t="s">
        <v>15319</v>
      </c>
      <c r="B6909" s="147">
        <v>45177</v>
      </c>
      <c r="C6909" s="138" t="s">
        <v>15467</v>
      </c>
      <c r="D6909" s="138" t="s">
        <v>15467</v>
      </c>
      <c r="E6909" s="137" t="s">
        <v>8366</v>
      </c>
      <c r="F6909" s="139"/>
      <c r="G6909" s="136">
        <v>217817927.00000003</v>
      </c>
      <c r="H6909" s="136">
        <v>3</v>
      </c>
      <c r="J6909" s="136" t="s">
        <v>8367</v>
      </c>
    </row>
    <row r="6910" spans="1:20" s="136" customFormat="1" ht="13.6" x14ac:dyDescent="0.2">
      <c r="A6910" s="136" t="s">
        <v>15319</v>
      </c>
      <c r="B6910" s="147">
        <v>45179</v>
      </c>
      <c r="C6910" s="138" t="s">
        <v>15468</v>
      </c>
      <c r="D6910" s="138" t="s">
        <v>15468</v>
      </c>
      <c r="E6910" s="137" t="s">
        <v>8366</v>
      </c>
      <c r="F6910" s="139"/>
      <c r="G6910" s="136">
        <v>67903184</v>
      </c>
      <c r="H6910" s="136">
        <v>3</v>
      </c>
      <c r="J6910" s="136" t="s">
        <v>8367</v>
      </c>
    </row>
    <row r="6911" spans="1:20" s="136" customFormat="1" ht="13.6" x14ac:dyDescent="0.2">
      <c r="A6911" s="136" t="s">
        <v>15319</v>
      </c>
      <c r="B6911" s="147">
        <v>45180</v>
      </c>
      <c r="C6911" s="138" t="s">
        <v>15469</v>
      </c>
      <c r="D6911" s="138" t="s">
        <v>15469</v>
      </c>
      <c r="E6911" s="137" t="s">
        <v>8366</v>
      </c>
      <c r="F6911" s="139"/>
      <c r="G6911" s="136">
        <v>26176839</v>
      </c>
      <c r="H6911" s="136">
        <v>3</v>
      </c>
      <c r="J6911" s="136" t="s">
        <v>8367</v>
      </c>
      <c r="R6911" s="136" t="s">
        <v>8954</v>
      </c>
      <c r="S6911" s="136" t="s">
        <v>8367</v>
      </c>
      <c r="T6911" s="136" t="s">
        <v>8955</v>
      </c>
    </row>
    <row r="6912" spans="1:20" s="136" customFormat="1" ht="13.6" x14ac:dyDescent="0.2">
      <c r="A6912" s="136" t="s">
        <v>15319</v>
      </c>
      <c r="B6912" s="147">
        <v>45181</v>
      </c>
      <c r="C6912" s="138" t="s">
        <v>15470</v>
      </c>
      <c r="D6912" s="138" t="s">
        <v>15470</v>
      </c>
      <c r="E6912" s="137" t="s">
        <v>8366</v>
      </c>
      <c r="F6912" s="139"/>
      <c r="G6912" s="136">
        <v>144596326</v>
      </c>
      <c r="H6912" s="136">
        <v>3</v>
      </c>
      <c r="J6912" s="136" t="s">
        <v>8367</v>
      </c>
      <c r="R6912" s="136" t="s">
        <v>15342</v>
      </c>
      <c r="S6912" s="136" t="s">
        <v>8456</v>
      </c>
      <c r="T6912" s="136" t="s">
        <v>15343</v>
      </c>
    </row>
    <row r="6913" spans="1:20" s="136" customFormat="1" ht="13.6" x14ac:dyDescent="0.2">
      <c r="A6913" s="136" t="s">
        <v>15319</v>
      </c>
      <c r="B6913" s="147">
        <v>45182</v>
      </c>
      <c r="C6913" s="138" t="s">
        <v>15471</v>
      </c>
      <c r="D6913" s="138" t="s">
        <v>15471</v>
      </c>
      <c r="E6913" s="137" t="s">
        <v>8366</v>
      </c>
      <c r="F6913" s="139"/>
      <c r="G6913" s="136">
        <v>140089564</v>
      </c>
      <c r="H6913" s="136">
        <v>3</v>
      </c>
      <c r="J6913" s="136" t="s">
        <v>8367</v>
      </c>
    </row>
    <row r="6914" spans="1:20" s="136" customFormat="1" ht="13.6" x14ac:dyDescent="0.2">
      <c r="A6914" s="136" t="s">
        <v>15319</v>
      </c>
      <c r="B6914" s="147">
        <v>45183</v>
      </c>
      <c r="C6914" s="138" t="s">
        <v>15472</v>
      </c>
      <c r="D6914" s="138" t="s">
        <v>15472</v>
      </c>
      <c r="E6914" s="137" t="s">
        <v>8366</v>
      </c>
      <c r="F6914" s="139"/>
      <c r="G6914" s="136">
        <v>18900499</v>
      </c>
      <c r="H6914" s="136">
        <v>3</v>
      </c>
      <c r="J6914" s="136" t="s">
        <v>8367</v>
      </c>
      <c r="R6914" s="136" t="s">
        <v>8954</v>
      </c>
      <c r="S6914" s="136" t="s">
        <v>8367</v>
      </c>
      <c r="T6914" s="136" t="s">
        <v>8955</v>
      </c>
    </row>
    <row r="6915" spans="1:20" s="136" customFormat="1" ht="13.6" x14ac:dyDescent="0.2">
      <c r="A6915" s="136" t="s">
        <v>15319</v>
      </c>
      <c r="B6915" s="147">
        <v>45184</v>
      </c>
      <c r="C6915" s="138" t="s">
        <v>17128</v>
      </c>
      <c r="D6915" s="138" t="s">
        <v>17128</v>
      </c>
      <c r="E6915" s="137" t="s">
        <v>8366</v>
      </c>
      <c r="F6915" s="139"/>
      <c r="G6915" s="136">
        <v>6525413</v>
      </c>
      <c r="H6915" s="136">
        <v>3</v>
      </c>
      <c r="J6915" s="136" t="s">
        <v>8367</v>
      </c>
    </row>
    <row r="6916" spans="1:20" s="136" customFormat="1" ht="13.6" x14ac:dyDescent="0.2">
      <c r="A6916" s="136" t="s">
        <v>15319</v>
      </c>
      <c r="B6916" s="147">
        <v>45185</v>
      </c>
      <c r="C6916" s="138" t="s">
        <v>15473</v>
      </c>
      <c r="D6916" s="138" t="s">
        <v>15473</v>
      </c>
      <c r="E6916" s="137" t="s">
        <v>8366</v>
      </c>
      <c r="F6916" s="139"/>
      <c r="G6916" s="136">
        <v>268510331</v>
      </c>
      <c r="H6916" s="136">
        <v>2</v>
      </c>
      <c r="J6916" s="136" t="s">
        <v>8367</v>
      </c>
    </row>
    <row r="6917" spans="1:20" s="136" customFormat="1" ht="13.6" x14ac:dyDescent="0.2">
      <c r="A6917" s="136" t="s">
        <v>15319</v>
      </c>
      <c r="B6917" s="147">
        <v>45186</v>
      </c>
      <c r="C6917" s="138" t="s">
        <v>15474</v>
      </c>
      <c r="D6917" s="138" t="s">
        <v>15474</v>
      </c>
      <c r="E6917" s="137" t="s">
        <v>8366</v>
      </c>
      <c r="F6917" s="139"/>
      <c r="G6917" s="136">
        <v>83160000</v>
      </c>
      <c r="H6917" s="136">
        <v>3</v>
      </c>
      <c r="J6917" s="136" t="s">
        <v>8367</v>
      </c>
    </row>
    <row r="6918" spans="1:20" s="136" customFormat="1" ht="13.6" x14ac:dyDescent="0.2">
      <c r="A6918" s="136" t="s">
        <v>15319</v>
      </c>
      <c r="B6918" s="147">
        <v>45187</v>
      </c>
      <c r="C6918" s="138" t="s">
        <v>15475</v>
      </c>
      <c r="D6918" s="138" t="s">
        <v>15475</v>
      </c>
      <c r="E6918" s="137" t="s">
        <v>8366</v>
      </c>
      <c r="F6918" s="139"/>
      <c r="G6918" s="136">
        <v>106687800</v>
      </c>
      <c r="H6918" s="136">
        <v>3</v>
      </c>
      <c r="J6918" s="136" t="s">
        <v>8367</v>
      </c>
    </row>
    <row r="6919" spans="1:20" s="136" customFormat="1" ht="13.6" x14ac:dyDescent="0.2">
      <c r="A6919" s="136" t="s">
        <v>15319</v>
      </c>
      <c r="B6919" s="147">
        <v>45188</v>
      </c>
      <c r="C6919" s="138" t="s">
        <v>15476</v>
      </c>
      <c r="D6919" s="138" t="s">
        <v>15476</v>
      </c>
      <c r="E6919" s="137" t="s">
        <v>8366</v>
      </c>
      <c r="F6919" s="139"/>
      <c r="G6919" s="136">
        <v>27032251</v>
      </c>
      <c r="H6919" s="136">
        <v>3</v>
      </c>
      <c r="J6919" s="136" t="s">
        <v>8367</v>
      </c>
      <c r="R6919" s="136" t="s">
        <v>8954</v>
      </c>
      <c r="S6919" s="136" t="s">
        <v>8456</v>
      </c>
      <c r="T6919" s="136" t="s">
        <v>8955</v>
      </c>
    </row>
    <row r="6920" spans="1:20" s="136" customFormat="1" ht="13.6" x14ac:dyDescent="0.2">
      <c r="A6920" s="136" t="s">
        <v>15319</v>
      </c>
      <c r="B6920" s="147">
        <v>45189</v>
      </c>
      <c r="C6920" s="138" t="s">
        <v>15477</v>
      </c>
      <c r="D6920" s="138" t="s">
        <v>15477</v>
      </c>
      <c r="E6920" s="137" t="s">
        <v>8366</v>
      </c>
      <c r="F6920" s="139"/>
      <c r="G6920" s="136">
        <v>41679074</v>
      </c>
      <c r="H6920" s="136">
        <v>3</v>
      </c>
      <c r="J6920" s="136" t="s">
        <v>8367</v>
      </c>
    </row>
    <row r="6921" spans="1:20" s="136" customFormat="1" ht="13.6" x14ac:dyDescent="0.2">
      <c r="A6921" s="136" t="s">
        <v>15319</v>
      </c>
      <c r="B6921" s="147">
        <v>45190</v>
      </c>
      <c r="C6921" s="138" t="s">
        <v>15478</v>
      </c>
      <c r="D6921" s="138" t="s">
        <v>15478</v>
      </c>
      <c r="E6921" s="137" t="s">
        <v>8366</v>
      </c>
      <c r="F6921" s="139"/>
      <c r="G6921" s="136">
        <v>21276875</v>
      </c>
      <c r="H6921" s="136">
        <v>3</v>
      </c>
      <c r="J6921" s="136" t="s">
        <v>8367</v>
      </c>
    </row>
    <row r="6922" spans="1:20" s="136" customFormat="1" ht="13.6" x14ac:dyDescent="0.2">
      <c r="A6922" s="136" t="s">
        <v>15319</v>
      </c>
      <c r="B6922" s="147">
        <v>45191</v>
      </c>
      <c r="C6922" s="138" t="s">
        <v>15479</v>
      </c>
      <c r="D6922" s="138" t="s">
        <v>15479</v>
      </c>
      <c r="E6922" s="137" t="s">
        <v>8366</v>
      </c>
      <c r="F6922" s="139"/>
      <c r="G6922" s="136">
        <v>43358752.000000007</v>
      </c>
      <c r="H6922" s="136">
        <v>3</v>
      </c>
      <c r="J6922" s="136" t="s">
        <v>8367</v>
      </c>
    </row>
    <row r="6923" spans="1:20" s="136" customFormat="1" ht="13.6" x14ac:dyDescent="0.2">
      <c r="A6923" s="136" t="s">
        <v>15319</v>
      </c>
      <c r="B6923" s="147">
        <v>45192</v>
      </c>
      <c r="C6923" s="138" t="s">
        <v>15480</v>
      </c>
      <c r="D6923" s="138" t="s">
        <v>15480</v>
      </c>
      <c r="E6923" s="137" t="s">
        <v>8366</v>
      </c>
      <c r="F6923" s="139"/>
      <c r="G6923" s="136">
        <v>147258030</v>
      </c>
      <c r="H6923" s="136">
        <v>3</v>
      </c>
      <c r="J6923" s="136" t="s">
        <v>8367</v>
      </c>
    </row>
    <row r="6924" spans="1:20" s="136" customFormat="1" ht="13.6" x14ac:dyDescent="0.2">
      <c r="A6924" s="136" t="s">
        <v>15319</v>
      </c>
      <c r="B6924" s="147">
        <v>45193</v>
      </c>
      <c r="C6924" s="138" t="s">
        <v>15481</v>
      </c>
      <c r="D6924" s="138" t="s">
        <v>15481</v>
      </c>
      <c r="E6924" s="137" t="s">
        <v>8366</v>
      </c>
      <c r="F6924" s="139"/>
      <c r="G6924" s="136">
        <v>57441896</v>
      </c>
      <c r="H6924" s="136">
        <v>3</v>
      </c>
      <c r="J6924" s="136" t="s">
        <v>8367</v>
      </c>
    </row>
    <row r="6925" spans="1:20" s="136" customFormat="1" ht="13.6" x14ac:dyDescent="0.2">
      <c r="A6925" s="136" t="s">
        <v>15319</v>
      </c>
      <c r="B6925" s="147">
        <v>45194</v>
      </c>
      <c r="C6925" s="138" t="s">
        <v>17011</v>
      </c>
      <c r="D6925" s="138" t="s">
        <v>17011</v>
      </c>
      <c r="E6925" s="137" t="s">
        <v>8366</v>
      </c>
      <c r="F6925" s="139"/>
      <c r="G6925" s="136">
        <v>65372524.999999993</v>
      </c>
      <c r="H6925" s="136">
        <v>3</v>
      </c>
      <c r="J6925" s="136" t="s">
        <v>8367</v>
      </c>
    </row>
    <row r="6926" spans="1:20" s="136" customFormat="1" ht="13.6" x14ac:dyDescent="0.2">
      <c r="A6926" s="136" t="s">
        <v>15319</v>
      </c>
      <c r="B6926" s="147">
        <v>45195</v>
      </c>
      <c r="C6926" s="138" t="s">
        <v>15482</v>
      </c>
      <c r="D6926" s="138" t="s">
        <v>15482</v>
      </c>
      <c r="E6926" s="137" t="s">
        <v>8366</v>
      </c>
      <c r="F6926" s="139"/>
      <c r="G6926" s="136">
        <v>155288085</v>
      </c>
      <c r="H6926" s="136">
        <v>3</v>
      </c>
      <c r="J6926" s="136" t="s">
        <v>8367</v>
      </c>
    </row>
    <row r="6927" spans="1:20" s="136" customFormat="1" ht="13.6" x14ac:dyDescent="0.2">
      <c r="A6927" s="136" t="s">
        <v>15319</v>
      </c>
      <c r="B6927" s="147">
        <v>45196</v>
      </c>
      <c r="C6927" s="138" t="s">
        <v>15483</v>
      </c>
      <c r="D6927" s="138" t="s">
        <v>15483</v>
      </c>
      <c r="E6927" s="137" t="s">
        <v>8366</v>
      </c>
      <c r="F6927" s="139"/>
      <c r="G6927" s="136">
        <v>31760644.000000004</v>
      </c>
      <c r="H6927" s="136">
        <v>3</v>
      </c>
      <c r="J6927" s="136" t="s">
        <v>8367</v>
      </c>
    </row>
    <row r="6928" spans="1:20" s="136" customFormat="1" ht="13.6" x14ac:dyDescent="0.2">
      <c r="A6928" s="136" t="s">
        <v>15319</v>
      </c>
      <c r="B6928" s="147">
        <v>45197</v>
      </c>
      <c r="C6928" s="138" t="s">
        <v>15484</v>
      </c>
      <c r="D6928" s="138" t="s">
        <v>15484</v>
      </c>
      <c r="E6928" s="137" t="s">
        <v>8366</v>
      </c>
      <c r="F6928" s="139"/>
      <c r="G6928" s="136">
        <v>76954940</v>
      </c>
      <c r="H6928" s="136">
        <v>3</v>
      </c>
      <c r="J6928" s="136" t="s">
        <v>8367</v>
      </c>
    </row>
    <row r="6929" spans="1:20" s="136" customFormat="1" ht="13.6" x14ac:dyDescent="0.2">
      <c r="A6929" s="136" t="s">
        <v>15319</v>
      </c>
      <c r="B6929" s="147">
        <v>45198</v>
      </c>
      <c r="C6929" s="138" t="s">
        <v>15485</v>
      </c>
      <c r="D6929" s="138" t="s">
        <v>15485</v>
      </c>
      <c r="E6929" s="137" t="s">
        <v>8366</v>
      </c>
      <c r="F6929" s="139"/>
      <c r="G6929" s="136">
        <v>181578147</v>
      </c>
      <c r="H6929" s="136">
        <v>3</v>
      </c>
      <c r="J6929" s="136" t="s">
        <v>8367</v>
      </c>
    </row>
    <row r="6930" spans="1:20" s="136" customFormat="1" ht="13.6" x14ac:dyDescent="0.2">
      <c r="A6930" s="136" t="s">
        <v>15319</v>
      </c>
      <c r="B6930" s="147">
        <v>45199</v>
      </c>
      <c r="C6930" s="138" t="s">
        <v>15486</v>
      </c>
      <c r="D6930" s="138" t="s">
        <v>15486</v>
      </c>
      <c r="E6930" s="137" t="s">
        <v>8366</v>
      </c>
      <c r="F6930" s="139"/>
      <c r="G6930" s="136">
        <v>53018591</v>
      </c>
      <c r="H6930" s="136">
        <v>3</v>
      </c>
      <c r="J6930" s="136" t="s">
        <v>8367</v>
      </c>
      <c r="R6930" s="136" t="s">
        <v>8954</v>
      </c>
      <c r="S6930" s="136" t="s">
        <v>8367</v>
      </c>
      <c r="T6930" s="136" t="s">
        <v>8955</v>
      </c>
    </row>
    <row r="6931" spans="1:20" s="136" customFormat="1" ht="13.6" x14ac:dyDescent="0.2">
      <c r="A6931" s="136" t="s">
        <v>15319</v>
      </c>
      <c r="B6931" s="147">
        <v>45200</v>
      </c>
      <c r="C6931" s="138" t="s">
        <v>17129</v>
      </c>
      <c r="D6931" s="138" t="s">
        <v>17129</v>
      </c>
      <c r="E6931" s="137" t="s">
        <v>8366</v>
      </c>
      <c r="F6931" s="139"/>
      <c r="G6931" s="136">
        <v>677459000</v>
      </c>
      <c r="H6931" s="136">
        <v>2</v>
      </c>
      <c r="J6931" s="136" t="s">
        <v>8367</v>
      </c>
    </row>
    <row r="6932" spans="1:20" s="136" customFormat="1" ht="13.6" x14ac:dyDescent="0.2">
      <c r="A6932" s="136" t="s">
        <v>15319</v>
      </c>
      <c r="B6932" s="147">
        <v>45201</v>
      </c>
      <c r="C6932" s="138" t="s">
        <v>15487</v>
      </c>
      <c r="D6932" s="138" t="s">
        <v>15487</v>
      </c>
      <c r="E6932" s="137" t="s">
        <v>8366</v>
      </c>
      <c r="F6932" s="139"/>
      <c r="G6932" s="136">
        <v>20331741</v>
      </c>
      <c r="H6932" s="136">
        <v>3</v>
      </c>
      <c r="J6932" s="136" t="s">
        <v>8367</v>
      </c>
      <c r="R6932" s="136" t="s">
        <v>8954</v>
      </c>
      <c r="S6932" s="136" t="s">
        <v>8367</v>
      </c>
      <c r="T6932" s="136" t="s">
        <v>8955</v>
      </c>
    </row>
    <row r="6933" spans="1:20" s="136" customFormat="1" ht="13.6" x14ac:dyDescent="0.2">
      <c r="A6933" s="136" t="s">
        <v>15319</v>
      </c>
      <c r="B6933" s="147">
        <v>45202</v>
      </c>
      <c r="C6933" s="138" t="s">
        <v>15488</v>
      </c>
      <c r="D6933" s="138" t="s">
        <v>15488</v>
      </c>
      <c r="E6933" s="137" t="s">
        <v>8366</v>
      </c>
      <c r="F6933" s="139"/>
      <c r="G6933" s="136">
        <v>84969760</v>
      </c>
      <c r="H6933" s="136">
        <v>2</v>
      </c>
      <c r="J6933" s="136" t="s">
        <v>8367</v>
      </c>
      <c r="R6933" s="136" t="s">
        <v>8954</v>
      </c>
      <c r="S6933" s="136" t="s">
        <v>8367</v>
      </c>
      <c r="T6933" s="136" t="s">
        <v>8955</v>
      </c>
    </row>
    <row r="6934" spans="1:20" s="136" customFormat="1" ht="13.6" x14ac:dyDescent="0.2">
      <c r="A6934" s="136" t="s">
        <v>15319</v>
      </c>
      <c r="B6934" s="147">
        <v>45203</v>
      </c>
      <c r="C6934" s="138" t="s">
        <v>15489</v>
      </c>
      <c r="D6934" s="138" t="s">
        <v>15489</v>
      </c>
      <c r="E6934" s="137" t="s">
        <v>8366</v>
      </c>
      <c r="F6934" s="139"/>
      <c r="G6934" s="136">
        <v>17517665</v>
      </c>
      <c r="H6934" s="136">
        <v>2</v>
      </c>
      <c r="J6934" s="136" t="s">
        <v>8367</v>
      </c>
      <c r="R6934" s="136" t="s">
        <v>8954</v>
      </c>
      <c r="S6934" s="136" t="s">
        <v>8456</v>
      </c>
      <c r="T6934" s="136" t="s">
        <v>8955</v>
      </c>
    </row>
    <row r="6935" spans="1:20" s="136" customFormat="1" ht="13.6" x14ac:dyDescent="0.2">
      <c r="A6935" s="136" t="s">
        <v>15319</v>
      </c>
      <c r="B6935" s="147">
        <v>45204</v>
      </c>
      <c r="C6935" s="138" t="s">
        <v>15490</v>
      </c>
      <c r="D6935" s="138" t="s">
        <v>15490</v>
      </c>
      <c r="E6935" s="137" t="s">
        <v>8366</v>
      </c>
      <c r="F6935" s="139"/>
      <c r="G6935" s="136">
        <v>31063472</v>
      </c>
      <c r="H6935" s="136">
        <v>3</v>
      </c>
      <c r="J6935" s="136" t="s">
        <v>8367</v>
      </c>
    </row>
    <row r="6936" spans="1:20" s="136" customFormat="1" ht="13.6" x14ac:dyDescent="0.2">
      <c r="A6936" s="136" t="s">
        <v>15319</v>
      </c>
      <c r="B6936" s="147">
        <v>45205</v>
      </c>
      <c r="C6936" s="138" t="s">
        <v>15491</v>
      </c>
      <c r="D6936" s="138" t="s">
        <v>15491</v>
      </c>
      <c r="E6936" s="137" t="s">
        <v>8366</v>
      </c>
      <c r="F6936" s="139"/>
      <c r="G6936" s="136">
        <v>15100396</v>
      </c>
      <c r="H6936" s="136">
        <v>2</v>
      </c>
      <c r="J6936" s="136" t="s">
        <v>8367</v>
      </c>
      <c r="R6936" s="136" t="s">
        <v>8954</v>
      </c>
      <c r="S6936" s="136" t="s">
        <v>8456</v>
      </c>
      <c r="T6936" s="136" t="s">
        <v>8955</v>
      </c>
    </row>
    <row r="6937" spans="1:20" s="136" customFormat="1" ht="13.6" x14ac:dyDescent="0.2">
      <c r="A6937" s="136" t="s">
        <v>15319</v>
      </c>
      <c r="B6937" s="147">
        <v>45901</v>
      </c>
      <c r="C6937" s="138" t="s">
        <v>15492</v>
      </c>
      <c r="D6937" s="138" t="s">
        <v>15492</v>
      </c>
      <c r="E6937" s="137" t="s">
        <v>8366</v>
      </c>
      <c r="F6937" s="139"/>
      <c r="G6937" s="136">
        <v>53800228</v>
      </c>
      <c r="H6937" s="136">
        <v>3</v>
      </c>
      <c r="J6937" s="136" t="s">
        <v>8367</v>
      </c>
    </row>
    <row r="6938" spans="1:20" s="136" customFormat="1" ht="13.6" x14ac:dyDescent="0.2">
      <c r="A6938" s="136" t="s">
        <v>15493</v>
      </c>
      <c r="B6938" s="147">
        <v>46001</v>
      </c>
      <c r="C6938" s="138" t="s">
        <v>15494</v>
      </c>
      <c r="D6938" s="138" t="s">
        <v>15494</v>
      </c>
      <c r="E6938" s="137" t="s">
        <v>8366</v>
      </c>
      <c r="F6938" s="139"/>
      <c r="G6938" s="136">
        <v>100417643</v>
      </c>
      <c r="H6938" s="136">
        <v>3</v>
      </c>
      <c r="J6938" s="136" t="s">
        <v>8367</v>
      </c>
    </row>
    <row r="6939" spans="1:20" s="136" customFormat="1" ht="13.6" x14ac:dyDescent="0.2">
      <c r="A6939" s="136" t="s">
        <v>15493</v>
      </c>
      <c r="B6939" s="147">
        <v>46002</v>
      </c>
      <c r="C6939" s="138" t="s">
        <v>15495</v>
      </c>
      <c r="D6939" s="138" t="s">
        <v>15495</v>
      </c>
      <c r="E6939" s="137" t="s">
        <v>8366</v>
      </c>
      <c r="F6939" s="139"/>
      <c r="G6939" s="136">
        <v>13812430</v>
      </c>
      <c r="H6939" s="136">
        <v>3</v>
      </c>
      <c r="J6939" s="136" t="s">
        <v>8367</v>
      </c>
      <c r="R6939" s="136" t="s">
        <v>15496</v>
      </c>
      <c r="S6939" s="136" t="s">
        <v>8456</v>
      </c>
      <c r="T6939" s="136" t="s">
        <v>15497</v>
      </c>
    </row>
    <row r="6940" spans="1:20" s="136" customFormat="1" ht="13.6" x14ac:dyDescent="0.2">
      <c r="A6940" s="136" t="s">
        <v>15493</v>
      </c>
      <c r="B6940" s="147">
        <v>46003</v>
      </c>
      <c r="C6940" s="138" t="s">
        <v>15498</v>
      </c>
      <c r="D6940" s="138" t="s">
        <v>15498</v>
      </c>
      <c r="E6940" s="137" t="s">
        <v>8366</v>
      </c>
      <c r="F6940" s="139"/>
      <c r="G6940" s="136">
        <v>6055895</v>
      </c>
      <c r="H6940" s="136">
        <v>3</v>
      </c>
      <c r="J6940" s="136" t="s">
        <v>8367</v>
      </c>
    </row>
    <row r="6941" spans="1:20" s="136" customFormat="1" ht="13.6" x14ac:dyDescent="0.2">
      <c r="A6941" s="136" t="s">
        <v>15493</v>
      </c>
      <c r="B6941" s="147">
        <v>46004</v>
      </c>
      <c r="C6941" s="138" t="s">
        <v>15499</v>
      </c>
      <c r="D6941" s="138" t="s">
        <v>15499</v>
      </c>
      <c r="E6941" s="137" t="s">
        <v>8366</v>
      </c>
      <c r="F6941" s="139"/>
      <c r="G6941" s="136">
        <v>16238883</v>
      </c>
      <c r="H6941" s="136">
        <v>3</v>
      </c>
      <c r="J6941" s="136" t="s">
        <v>8367</v>
      </c>
    </row>
    <row r="6942" spans="1:20" s="136" customFormat="1" ht="13.6" x14ac:dyDescent="0.2">
      <c r="A6942" s="136" t="s">
        <v>15493</v>
      </c>
      <c r="B6942" s="147">
        <v>46005</v>
      </c>
      <c r="C6942" s="138" t="s">
        <v>15500</v>
      </c>
      <c r="D6942" s="138" t="s">
        <v>15500</v>
      </c>
      <c r="E6942" s="137" t="s">
        <v>8366</v>
      </c>
      <c r="F6942" s="139"/>
      <c r="G6942" s="136">
        <v>3901631</v>
      </c>
      <c r="H6942" s="136">
        <v>1</v>
      </c>
      <c r="J6942" s="136" t="s">
        <v>8367</v>
      </c>
      <c r="O6942" s="136" t="s">
        <v>15501</v>
      </c>
      <c r="P6942" s="136" t="s">
        <v>8456</v>
      </c>
      <c r="Q6942" s="136" t="s">
        <v>15502</v>
      </c>
      <c r="R6942" s="136" t="s">
        <v>15503</v>
      </c>
      <c r="S6942" s="136" t="s">
        <v>8367</v>
      </c>
      <c r="T6942" s="136" t="s">
        <v>15502</v>
      </c>
    </row>
    <row r="6943" spans="1:20" s="136" customFormat="1" ht="13.6" x14ac:dyDescent="0.2">
      <c r="A6943" s="136" t="s">
        <v>15493</v>
      </c>
      <c r="B6943" s="147">
        <v>46006</v>
      </c>
      <c r="C6943" s="138" t="s">
        <v>15504</v>
      </c>
      <c r="D6943" s="138" t="s">
        <v>15504</v>
      </c>
      <c r="E6943" s="137" t="s">
        <v>8366</v>
      </c>
      <c r="F6943" s="139"/>
      <c r="G6943" s="136">
        <v>35413604</v>
      </c>
      <c r="H6943" s="136">
        <v>2</v>
      </c>
      <c r="J6943" s="136" t="s">
        <v>8367</v>
      </c>
    </row>
    <row r="6944" spans="1:20" s="136" customFormat="1" ht="13.6" x14ac:dyDescent="0.2">
      <c r="A6944" s="136" t="s">
        <v>15493</v>
      </c>
      <c r="B6944" s="147">
        <v>46007</v>
      </c>
      <c r="C6944" s="138" t="s">
        <v>15505</v>
      </c>
      <c r="D6944" s="138" t="s">
        <v>15505</v>
      </c>
      <c r="E6944" s="137" t="s">
        <v>8366</v>
      </c>
      <c r="F6944" s="139"/>
      <c r="G6944" s="136">
        <v>7331500</v>
      </c>
      <c r="H6944" s="136">
        <v>1</v>
      </c>
      <c r="J6944" s="136" t="s">
        <v>8456</v>
      </c>
      <c r="O6944" s="136" t="s">
        <v>15501</v>
      </c>
      <c r="P6944" s="136" t="s">
        <v>8456</v>
      </c>
      <c r="Q6944" s="136" t="s">
        <v>15502</v>
      </c>
      <c r="R6944" s="136" t="s">
        <v>15503</v>
      </c>
      <c r="S6944" s="136" t="s">
        <v>8367</v>
      </c>
      <c r="T6944" s="136" t="s">
        <v>15502</v>
      </c>
    </row>
    <row r="6945" spans="1:20" s="136" customFormat="1" ht="13.6" x14ac:dyDescent="0.2">
      <c r="A6945" s="136" t="s">
        <v>15493</v>
      </c>
      <c r="B6945" s="147">
        <v>46008</v>
      </c>
      <c r="C6945" s="138" t="s">
        <v>15506</v>
      </c>
      <c r="D6945" s="138" t="s">
        <v>15506</v>
      </c>
      <c r="E6945" s="137" t="s">
        <v>8366</v>
      </c>
      <c r="F6945" s="139"/>
      <c r="G6945" s="136">
        <v>14350000</v>
      </c>
      <c r="H6945" s="136">
        <v>2</v>
      </c>
      <c r="J6945" s="136" t="s">
        <v>8367</v>
      </c>
    </row>
    <row r="6946" spans="1:20" s="136" customFormat="1" ht="13.6" x14ac:dyDescent="0.2">
      <c r="A6946" s="136" t="s">
        <v>15493</v>
      </c>
      <c r="B6946" s="147">
        <v>46009</v>
      </c>
      <c r="C6946" s="138" t="s">
        <v>15507</v>
      </c>
      <c r="D6946" s="138" t="s">
        <v>15507</v>
      </c>
      <c r="E6946" s="137" t="s">
        <v>8366</v>
      </c>
      <c r="F6946" s="139"/>
      <c r="G6946" s="136">
        <v>4624888</v>
      </c>
      <c r="H6946" s="136">
        <v>3</v>
      </c>
      <c r="J6946" s="136" t="s">
        <v>8456</v>
      </c>
      <c r="R6946" s="136" t="s">
        <v>15503</v>
      </c>
      <c r="S6946" s="136" t="s">
        <v>8367</v>
      </c>
      <c r="T6946" s="136" t="s">
        <v>15502</v>
      </c>
    </row>
    <row r="6947" spans="1:20" s="136" customFormat="1" ht="13.6" x14ac:dyDescent="0.2">
      <c r="A6947" s="136" t="s">
        <v>15493</v>
      </c>
      <c r="B6947" s="147">
        <v>46010</v>
      </c>
      <c r="C6947" s="138" t="s">
        <v>15508</v>
      </c>
      <c r="D6947" s="138" t="s">
        <v>15508</v>
      </c>
      <c r="E6947" s="137" t="s">
        <v>8366</v>
      </c>
      <c r="F6947" s="139"/>
      <c r="G6947" s="136">
        <v>21344922</v>
      </c>
      <c r="H6947" s="136">
        <v>3</v>
      </c>
      <c r="J6947" s="136" t="s">
        <v>8367</v>
      </c>
    </row>
    <row r="6948" spans="1:20" s="136" customFormat="1" ht="13.6" x14ac:dyDescent="0.2">
      <c r="A6948" s="136" t="s">
        <v>15493</v>
      </c>
      <c r="B6948" s="147">
        <v>46011</v>
      </c>
      <c r="C6948" s="138" t="s">
        <v>15509</v>
      </c>
      <c r="D6948" s="138" t="s">
        <v>15509</v>
      </c>
      <c r="E6948" s="137" t="s">
        <v>8366</v>
      </c>
      <c r="F6948" s="139"/>
      <c r="G6948" s="136">
        <v>26792300</v>
      </c>
      <c r="H6948" s="136">
        <v>2</v>
      </c>
      <c r="J6948" s="136" t="s">
        <v>8367</v>
      </c>
    </row>
    <row r="6949" spans="1:20" s="136" customFormat="1" ht="13.6" x14ac:dyDescent="0.2">
      <c r="A6949" s="136" t="s">
        <v>15493</v>
      </c>
      <c r="B6949" s="147">
        <v>46012</v>
      </c>
      <c r="C6949" s="138" t="s">
        <v>15510</v>
      </c>
      <c r="D6949" s="138" t="s">
        <v>15510</v>
      </c>
      <c r="E6949" s="137" t="s">
        <v>8366</v>
      </c>
      <c r="F6949" s="139"/>
      <c r="G6949" s="136">
        <v>27331418</v>
      </c>
      <c r="H6949" s="136">
        <v>3</v>
      </c>
      <c r="J6949" s="136" t="s">
        <v>8367</v>
      </c>
    </row>
    <row r="6950" spans="1:20" s="136" customFormat="1" ht="13.6" x14ac:dyDescent="0.2">
      <c r="A6950" s="136" t="s">
        <v>15493</v>
      </c>
      <c r="B6950" s="147">
        <v>46013</v>
      </c>
      <c r="C6950" s="138" t="s">
        <v>15511</v>
      </c>
      <c r="D6950" s="138" t="s">
        <v>15512</v>
      </c>
      <c r="E6950" s="137" t="s">
        <v>8366</v>
      </c>
      <c r="F6950" s="139"/>
      <c r="G6950" s="136">
        <v>8339681.0000000009</v>
      </c>
      <c r="H6950" s="136">
        <v>1</v>
      </c>
      <c r="J6950" s="136" t="s">
        <v>8456</v>
      </c>
      <c r="O6950" s="136" t="s">
        <v>15501</v>
      </c>
      <c r="P6950" s="136" t="s">
        <v>8456</v>
      </c>
      <c r="Q6950" s="136" t="s">
        <v>15502</v>
      </c>
      <c r="R6950" s="136" t="s">
        <v>15503</v>
      </c>
      <c r="S6950" s="136" t="s">
        <v>8367</v>
      </c>
      <c r="T6950" s="136" t="s">
        <v>15502</v>
      </c>
    </row>
    <row r="6951" spans="1:20" s="136" customFormat="1" ht="13.6" x14ac:dyDescent="0.2">
      <c r="A6951" s="136" t="s">
        <v>15493</v>
      </c>
      <c r="B6951" s="147">
        <v>46014</v>
      </c>
      <c r="C6951" s="138" t="s">
        <v>15513</v>
      </c>
      <c r="D6951" s="138" t="s">
        <v>15513</v>
      </c>
      <c r="E6951" s="137" t="s">
        <v>8366</v>
      </c>
      <c r="F6951" s="139"/>
      <c r="G6951" s="136">
        <v>4418659</v>
      </c>
      <c r="H6951" s="136">
        <v>2</v>
      </c>
      <c r="J6951" s="136" t="s">
        <v>8456</v>
      </c>
      <c r="R6951" s="136" t="s">
        <v>15503</v>
      </c>
      <c r="S6951" s="136" t="s">
        <v>8367</v>
      </c>
      <c r="T6951" s="136" t="s">
        <v>15502</v>
      </c>
    </row>
    <row r="6952" spans="1:20" s="136" customFormat="1" ht="13.6" x14ac:dyDescent="0.2">
      <c r="A6952" s="136" t="s">
        <v>15493</v>
      </c>
      <c r="B6952" s="147">
        <v>46015</v>
      </c>
      <c r="C6952" s="138" t="s">
        <v>15514</v>
      </c>
      <c r="D6952" s="138" t="s">
        <v>15514</v>
      </c>
      <c r="E6952" s="137" t="s">
        <v>8366</v>
      </c>
      <c r="F6952" s="139"/>
      <c r="G6952" s="136">
        <v>9003900</v>
      </c>
      <c r="H6952" s="136">
        <v>2</v>
      </c>
      <c r="J6952" s="136" t="s">
        <v>8367</v>
      </c>
      <c r="R6952" s="136" t="s">
        <v>15503</v>
      </c>
      <c r="S6952" s="136" t="s">
        <v>8456</v>
      </c>
      <c r="T6952" s="136" t="s">
        <v>15502</v>
      </c>
    </row>
    <row r="6953" spans="1:20" s="136" customFormat="1" ht="13.6" x14ac:dyDescent="0.2">
      <c r="A6953" s="136" t="s">
        <v>15493</v>
      </c>
      <c r="B6953" s="147">
        <v>46016</v>
      </c>
      <c r="C6953" s="138" t="s">
        <v>15515</v>
      </c>
      <c r="D6953" s="138" t="s">
        <v>15515</v>
      </c>
      <c r="E6953" s="137" t="s">
        <v>8366</v>
      </c>
      <c r="F6953" s="139"/>
      <c r="G6953" s="136">
        <v>3325014</v>
      </c>
      <c r="H6953" s="136">
        <v>2</v>
      </c>
      <c r="J6953" s="136" t="s">
        <v>8367</v>
      </c>
    </row>
    <row r="6954" spans="1:20" s="136" customFormat="1" ht="13.6" x14ac:dyDescent="0.2">
      <c r="A6954" s="136" t="s">
        <v>15493</v>
      </c>
      <c r="B6954" s="147">
        <v>46017</v>
      </c>
      <c r="C6954" s="138" t="s">
        <v>15516</v>
      </c>
      <c r="D6954" s="138" t="s">
        <v>15516</v>
      </c>
      <c r="E6954" s="137" t="s">
        <v>8366</v>
      </c>
      <c r="F6954" s="139"/>
      <c r="G6954" s="136">
        <v>110490000</v>
      </c>
      <c r="H6954" s="136">
        <v>2</v>
      </c>
      <c r="J6954" s="136" t="s">
        <v>8367</v>
      </c>
    </row>
    <row r="6955" spans="1:20" s="136" customFormat="1" ht="13.6" x14ac:dyDescent="0.2">
      <c r="A6955" s="136" t="s">
        <v>15493</v>
      </c>
      <c r="B6955" s="147">
        <v>46018</v>
      </c>
      <c r="C6955" s="138" t="s">
        <v>15517</v>
      </c>
      <c r="D6955" s="138" t="s">
        <v>15517</v>
      </c>
      <c r="E6955" s="137" t="s">
        <v>8366</v>
      </c>
      <c r="F6955" s="139"/>
      <c r="G6955" s="136">
        <v>43512209.999999993</v>
      </c>
      <c r="H6955" s="136">
        <v>3</v>
      </c>
      <c r="J6955" s="136" t="s">
        <v>8367</v>
      </c>
    </row>
    <row r="6956" spans="1:20" s="136" customFormat="1" ht="13.6" x14ac:dyDescent="0.2">
      <c r="A6956" s="136" t="s">
        <v>15493</v>
      </c>
      <c r="B6956" s="147">
        <v>46019</v>
      </c>
      <c r="C6956" s="138" t="s">
        <v>15518</v>
      </c>
      <c r="D6956" s="138" t="s">
        <v>15518</v>
      </c>
      <c r="E6956" s="137" t="s">
        <v>8366</v>
      </c>
      <c r="F6956" s="139"/>
      <c r="G6956" s="136">
        <v>23667413</v>
      </c>
      <c r="H6956" s="136">
        <v>2</v>
      </c>
      <c r="J6956" s="136" t="s">
        <v>8367</v>
      </c>
    </row>
    <row r="6957" spans="1:20" s="136" customFormat="1" ht="13.6" x14ac:dyDescent="0.2">
      <c r="A6957" s="136" t="s">
        <v>15493</v>
      </c>
      <c r="B6957" s="147">
        <v>46020</v>
      </c>
      <c r="C6957" s="138" t="s">
        <v>15519</v>
      </c>
      <c r="D6957" s="138" t="s">
        <v>15519</v>
      </c>
      <c r="E6957" s="137" t="s">
        <v>8366</v>
      </c>
      <c r="F6957" s="139"/>
      <c r="G6957" s="136">
        <v>5168000</v>
      </c>
      <c r="H6957" s="136">
        <v>2</v>
      </c>
      <c r="J6957" s="136" t="s">
        <v>8367</v>
      </c>
    </row>
    <row r="6958" spans="1:20" s="136" customFormat="1" ht="13.6" x14ac:dyDescent="0.2">
      <c r="A6958" s="136" t="s">
        <v>15493</v>
      </c>
      <c r="B6958" s="147">
        <v>46021</v>
      </c>
      <c r="C6958" s="138" t="s">
        <v>15520</v>
      </c>
      <c r="D6958" s="138" t="s">
        <v>15520</v>
      </c>
      <c r="E6958" s="137" t="s">
        <v>8366</v>
      </c>
      <c r="F6958" s="139"/>
      <c r="G6958" s="136">
        <v>16051134</v>
      </c>
      <c r="H6958" s="136">
        <v>1</v>
      </c>
      <c r="J6958" s="136" t="s">
        <v>8367</v>
      </c>
      <c r="O6958" s="136" t="s">
        <v>15501</v>
      </c>
      <c r="P6958" s="136" t="s">
        <v>8456</v>
      </c>
      <c r="Q6958" s="136" t="s">
        <v>15502</v>
      </c>
      <c r="R6958" s="136" t="s">
        <v>15503</v>
      </c>
      <c r="S6958" s="136" t="s">
        <v>8367</v>
      </c>
      <c r="T6958" s="136" t="s">
        <v>15502</v>
      </c>
    </row>
    <row r="6959" spans="1:20" s="136" customFormat="1" ht="13.6" x14ac:dyDescent="0.2">
      <c r="A6959" s="136" t="s">
        <v>15493</v>
      </c>
      <c r="B6959" s="147">
        <v>46022</v>
      </c>
      <c r="C6959" s="138" t="s">
        <v>15521</v>
      </c>
      <c r="D6959" s="138" t="s">
        <v>15521</v>
      </c>
      <c r="E6959" s="137" t="s">
        <v>8366</v>
      </c>
      <c r="F6959" s="139"/>
      <c r="G6959" s="136">
        <v>10040967</v>
      </c>
      <c r="H6959" s="136">
        <v>1</v>
      </c>
      <c r="J6959" s="136" t="s">
        <v>8456</v>
      </c>
      <c r="O6959" s="136" t="s">
        <v>15501</v>
      </c>
      <c r="P6959" s="136" t="s">
        <v>8456</v>
      </c>
      <c r="Q6959" s="136" t="s">
        <v>15502</v>
      </c>
      <c r="R6959" s="136" t="s">
        <v>15503</v>
      </c>
      <c r="S6959" s="136" t="s">
        <v>8456</v>
      </c>
      <c r="T6959" s="136" t="s">
        <v>15502</v>
      </c>
    </row>
    <row r="6960" spans="1:20" s="136" customFormat="1" ht="13.6" x14ac:dyDescent="0.2">
      <c r="A6960" s="136" t="s">
        <v>15493</v>
      </c>
      <c r="B6960" s="147">
        <v>46023</v>
      </c>
      <c r="C6960" s="138" t="s">
        <v>15522</v>
      </c>
      <c r="D6960" s="138" t="s">
        <v>15522</v>
      </c>
      <c r="E6960" s="137" t="s">
        <v>8366</v>
      </c>
      <c r="F6960" s="139"/>
      <c r="G6960" s="136">
        <v>6220364</v>
      </c>
      <c r="H6960" s="136">
        <v>3</v>
      </c>
      <c r="J6960" s="136" t="s">
        <v>8367</v>
      </c>
    </row>
    <row r="6961" spans="1:20" s="136" customFormat="1" ht="13.6" x14ac:dyDescent="0.2">
      <c r="A6961" s="136" t="s">
        <v>15493</v>
      </c>
      <c r="B6961" s="147">
        <v>46024</v>
      </c>
      <c r="C6961" s="138" t="s">
        <v>15523</v>
      </c>
      <c r="D6961" s="138" t="s">
        <v>15523</v>
      </c>
      <c r="E6961" s="137" t="s">
        <v>8366</v>
      </c>
      <c r="F6961" s="139"/>
      <c r="G6961" s="136">
        <v>11710159.000000002</v>
      </c>
      <c r="H6961" s="136">
        <v>3</v>
      </c>
      <c r="J6961" s="136" t="s">
        <v>8367</v>
      </c>
    </row>
    <row r="6962" spans="1:20" s="136" customFormat="1" ht="13.6" x14ac:dyDescent="0.2">
      <c r="A6962" s="136" t="s">
        <v>15493</v>
      </c>
      <c r="B6962" s="147">
        <v>46025</v>
      </c>
      <c r="C6962" s="138" t="s">
        <v>15524</v>
      </c>
      <c r="D6962" s="138" t="s">
        <v>15524</v>
      </c>
      <c r="E6962" s="137" t="s">
        <v>8366</v>
      </c>
      <c r="F6962" s="139"/>
      <c r="G6962" s="136">
        <v>1980612.0000000002</v>
      </c>
      <c r="H6962" s="136">
        <v>1</v>
      </c>
      <c r="J6962" s="136" t="s">
        <v>8456</v>
      </c>
      <c r="O6962" s="136" t="s">
        <v>15501</v>
      </c>
      <c r="P6962" s="136" t="s">
        <v>8456</v>
      </c>
      <c r="Q6962" s="136" t="s">
        <v>15502</v>
      </c>
      <c r="R6962" s="136" t="s">
        <v>15503</v>
      </c>
      <c r="S6962" s="136" t="s">
        <v>8367</v>
      </c>
      <c r="T6962" s="136" t="s">
        <v>15502</v>
      </c>
    </row>
    <row r="6963" spans="1:20" s="136" customFormat="1" ht="13.6" x14ac:dyDescent="0.2">
      <c r="A6963" s="136" t="s">
        <v>15493</v>
      </c>
      <c r="B6963" s="147">
        <v>46026</v>
      </c>
      <c r="C6963" s="138" t="s">
        <v>15525</v>
      </c>
      <c r="D6963" s="138" t="s">
        <v>15525</v>
      </c>
      <c r="E6963" s="137" t="s">
        <v>8366</v>
      </c>
      <c r="F6963" s="139"/>
      <c r="G6963" s="136">
        <v>20577974</v>
      </c>
      <c r="H6963" s="136">
        <v>3</v>
      </c>
      <c r="J6963" s="136" t="s">
        <v>8367</v>
      </c>
    </row>
    <row r="6964" spans="1:20" s="136" customFormat="1" ht="13.6" x14ac:dyDescent="0.2">
      <c r="A6964" s="136" t="s">
        <v>15493</v>
      </c>
      <c r="B6964" s="147">
        <v>46027</v>
      </c>
      <c r="C6964" s="138" t="s">
        <v>15526</v>
      </c>
      <c r="D6964" s="138" t="s">
        <v>15526</v>
      </c>
      <c r="E6964" s="137" t="s">
        <v>8366</v>
      </c>
      <c r="F6964" s="139"/>
      <c r="G6964" s="136">
        <v>6379783</v>
      </c>
      <c r="H6964" s="136">
        <v>3</v>
      </c>
      <c r="J6964" s="136" t="s">
        <v>8367</v>
      </c>
    </row>
    <row r="6965" spans="1:20" s="136" customFormat="1" ht="13.6" x14ac:dyDescent="0.2">
      <c r="A6965" s="136" t="s">
        <v>15493</v>
      </c>
      <c r="B6965" s="147">
        <v>46028</v>
      </c>
      <c r="C6965" s="138" t="s">
        <v>15527</v>
      </c>
      <c r="D6965" s="138" t="s">
        <v>15527</v>
      </c>
      <c r="E6965" s="137" t="s">
        <v>8366</v>
      </c>
      <c r="F6965" s="139"/>
      <c r="G6965" s="136">
        <v>13151108</v>
      </c>
      <c r="H6965" s="136">
        <v>3</v>
      </c>
      <c r="J6965" s="136" t="s">
        <v>8367</v>
      </c>
    </row>
    <row r="6966" spans="1:20" s="136" customFormat="1" ht="13.6" x14ac:dyDescent="0.2">
      <c r="A6966" s="136" t="s">
        <v>15493</v>
      </c>
      <c r="B6966" s="147">
        <v>46029</v>
      </c>
      <c r="C6966" s="138" t="s">
        <v>15528</v>
      </c>
      <c r="D6966" s="138" t="s">
        <v>15528</v>
      </c>
      <c r="E6966" s="137" t="s">
        <v>8366</v>
      </c>
      <c r="F6966" s="139"/>
      <c r="G6966" s="136">
        <v>41300000</v>
      </c>
      <c r="H6966" s="136">
        <v>2</v>
      </c>
      <c r="J6966" s="136" t="s">
        <v>8367</v>
      </c>
    </row>
    <row r="6967" spans="1:20" s="136" customFormat="1" ht="13.6" x14ac:dyDescent="0.2">
      <c r="A6967" s="136" t="s">
        <v>15493</v>
      </c>
      <c r="B6967" s="147">
        <v>46030</v>
      </c>
      <c r="C6967" s="138" t="s">
        <v>15529</v>
      </c>
      <c r="D6967" s="138" t="s">
        <v>15529</v>
      </c>
      <c r="E6967" s="137" t="s">
        <v>8366</v>
      </c>
      <c r="F6967" s="139"/>
      <c r="G6967" s="136">
        <v>14452870</v>
      </c>
      <c r="H6967" s="136">
        <v>3</v>
      </c>
      <c r="J6967" s="136" t="s">
        <v>8367</v>
      </c>
    </row>
    <row r="6968" spans="1:20" s="136" customFormat="1" ht="13.6" x14ac:dyDescent="0.2">
      <c r="A6968" s="136" t="s">
        <v>15493</v>
      </c>
      <c r="B6968" s="147">
        <v>46031</v>
      </c>
      <c r="C6968" s="138" t="s">
        <v>15530</v>
      </c>
      <c r="D6968" s="138" t="s">
        <v>15530</v>
      </c>
      <c r="E6968" s="137" t="s">
        <v>8366</v>
      </c>
      <c r="F6968" s="139"/>
      <c r="G6968" s="136">
        <v>24072076</v>
      </c>
      <c r="H6968" s="136">
        <v>2</v>
      </c>
      <c r="J6968" s="136" t="s">
        <v>8367</v>
      </c>
    </row>
    <row r="6969" spans="1:20" s="136" customFormat="1" ht="13.6" x14ac:dyDescent="0.2">
      <c r="A6969" s="136" t="s">
        <v>15493</v>
      </c>
      <c r="B6969" s="147">
        <v>46032</v>
      </c>
      <c r="C6969" s="138" t="s">
        <v>15531</v>
      </c>
      <c r="D6969" s="138" t="s">
        <v>15531</v>
      </c>
      <c r="E6969" s="137" t="s">
        <v>8366</v>
      </c>
      <c r="F6969" s="139"/>
      <c r="G6969" s="136">
        <v>2739485.0000000005</v>
      </c>
      <c r="H6969" s="136">
        <v>1</v>
      </c>
      <c r="J6969" s="136" t="s">
        <v>8456</v>
      </c>
      <c r="O6969" s="136" t="s">
        <v>15501</v>
      </c>
      <c r="P6969" s="136" t="s">
        <v>8456</v>
      </c>
      <c r="Q6969" s="136" t="s">
        <v>15502</v>
      </c>
      <c r="R6969" s="136" t="s">
        <v>15503</v>
      </c>
      <c r="S6969" s="136" t="s">
        <v>8367</v>
      </c>
      <c r="T6969" s="136" t="s">
        <v>15502</v>
      </c>
    </row>
    <row r="6970" spans="1:20" s="136" customFormat="1" ht="13.6" x14ac:dyDescent="0.2">
      <c r="A6970" s="136" t="s">
        <v>15493</v>
      </c>
      <c r="B6970" s="147">
        <v>46033</v>
      </c>
      <c r="C6970" s="138" t="s">
        <v>15532</v>
      </c>
      <c r="D6970" s="138" t="s">
        <v>15532</v>
      </c>
      <c r="E6970" s="137" t="s">
        <v>8366</v>
      </c>
      <c r="F6970" s="139"/>
      <c r="G6970" s="136">
        <v>7440450</v>
      </c>
      <c r="H6970" s="136">
        <v>3</v>
      </c>
      <c r="J6970" s="136" t="s">
        <v>8367</v>
      </c>
    </row>
    <row r="6971" spans="1:20" s="136" customFormat="1" ht="13.6" x14ac:dyDescent="0.2">
      <c r="A6971" s="136" t="s">
        <v>15493</v>
      </c>
      <c r="B6971" s="147">
        <v>46034</v>
      </c>
      <c r="C6971" s="138" t="s">
        <v>15533</v>
      </c>
      <c r="D6971" s="138" t="s">
        <v>15533</v>
      </c>
      <c r="E6971" s="137" t="s">
        <v>8366</v>
      </c>
      <c r="F6971" s="139"/>
      <c r="G6971" s="136">
        <v>2118175</v>
      </c>
      <c r="H6971" s="136">
        <v>2</v>
      </c>
      <c r="J6971" s="136" t="s">
        <v>8456</v>
      </c>
      <c r="R6971" s="136" t="s">
        <v>15496</v>
      </c>
      <c r="S6971" s="136" t="s">
        <v>8456</v>
      </c>
      <c r="T6971" s="136" t="s">
        <v>15497</v>
      </c>
    </row>
    <row r="6972" spans="1:20" s="136" customFormat="1" ht="13.6" x14ac:dyDescent="0.2">
      <c r="A6972" s="136" t="s">
        <v>15493</v>
      </c>
      <c r="B6972" s="147">
        <v>46035</v>
      </c>
      <c r="C6972" s="138" t="s">
        <v>15534</v>
      </c>
      <c r="D6972" s="138" t="s">
        <v>15534</v>
      </c>
      <c r="E6972" s="137" t="s">
        <v>8366</v>
      </c>
      <c r="F6972" s="139"/>
      <c r="G6972" s="136">
        <v>10762361</v>
      </c>
      <c r="H6972" s="136">
        <v>2</v>
      </c>
      <c r="J6972" s="136" t="s">
        <v>8456</v>
      </c>
    </row>
    <row r="6973" spans="1:20" s="136" customFormat="1" ht="13.6" x14ac:dyDescent="0.2">
      <c r="A6973" s="136" t="s">
        <v>15493</v>
      </c>
      <c r="B6973" s="147">
        <v>46036</v>
      </c>
      <c r="C6973" s="138" t="s">
        <v>15535</v>
      </c>
      <c r="D6973" s="138" t="s">
        <v>15535</v>
      </c>
      <c r="E6973" s="137" t="s">
        <v>8366</v>
      </c>
      <c r="F6973" s="139"/>
      <c r="G6973" s="136">
        <v>138329514</v>
      </c>
      <c r="H6973" s="136">
        <v>3</v>
      </c>
      <c r="J6973" s="136" t="s">
        <v>8367</v>
      </c>
    </row>
    <row r="6974" spans="1:20" s="136" customFormat="1" ht="13.6" x14ac:dyDescent="0.2">
      <c r="A6974" s="136" t="s">
        <v>15493</v>
      </c>
      <c r="B6974" s="147">
        <v>46037</v>
      </c>
      <c r="C6974" s="138" t="s">
        <v>15536</v>
      </c>
      <c r="D6974" s="138" t="s">
        <v>15536</v>
      </c>
      <c r="E6974" s="137" t="s">
        <v>8366</v>
      </c>
      <c r="F6974" s="139"/>
      <c r="G6974" s="136">
        <v>2153311</v>
      </c>
      <c r="H6974" s="136">
        <v>2</v>
      </c>
      <c r="J6974" s="136" t="s">
        <v>8456</v>
      </c>
    </row>
    <row r="6975" spans="1:20" s="136" customFormat="1" ht="13.6" x14ac:dyDescent="0.2">
      <c r="A6975" s="136" t="s">
        <v>15493</v>
      </c>
      <c r="B6975" s="147">
        <v>46038</v>
      </c>
      <c r="C6975" s="138" t="s">
        <v>15537</v>
      </c>
      <c r="D6975" s="138" t="s">
        <v>15537</v>
      </c>
      <c r="E6975" s="137" t="s">
        <v>8366</v>
      </c>
      <c r="F6975" s="139"/>
      <c r="G6975" s="136">
        <v>142777704</v>
      </c>
      <c r="H6975" s="136">
        <v>3</v>
      </c>
      <c r="J6975" s="136" t="s">
        <v>8367</v>
      </c>
    </row>
    <row r="6976" spans="1:20" s="136" customFormat="1" ht="13.6" x14ac:dyDescent="0.2">
      <c r="A6976" s="136" t="s">
        <v>15493</v>
      </c>
      <c r="B6976" s="147">
        <v>46039</v>
      </c>
      <c r="C6976" s="138" t="s">
        <v>15538</v>
      </c>
      <c r="D6976" s="138" t="s">
        <v>15538</v>
      </c>
      <c r="E6976" s="137" t="s">
        <v>8366</v>
      </c>
      <c r="F6976" s="139"/>
      <c r="G6976" s="136">
        <v>21449178</v>
      </c>
      <c r="H6976" s="136">
        <v>3</v>
      </c>
      <c r="J6976" s="136" t="s">
        <v>8367</v>
      </c>
    </row>
    <row r="6977" spans="1:20" s="136" customFormat="1" ht="13.6" x14ac:dyDescent="0.2">
      <c r="A6977" s="136" t="s">
        <v>15493</v>
      </c>
      <c r="B6977" s="147">
        <v>46040</v>
      </c>
      <c r="C6977" s="138" t="s">
        <v>15539</v>
      </c>
      <c r="D6977" s="138" t="s">
        <v>15539</v>
      </c>
      <c r="E6977" s="137" t="s">
        <v>8366</v>
      </c>
      <c r="F6977" s="139"/>
      <c r="G6977" s="136">
        <v>17579200</v>
      </c>
      <c r="H6977" s="136">
        <v>2</v>
      </c>
      <c r="J6977" s="136" t="s">
        <v>8367</v>
      </c>
    </row>
    <row r="6978" spans="1:20" s="136" customFormat="1" ht="13.6" x14ac:dyDescent="0.2">
      <c r="A6978" s="136" t="s">
        <v>15493</v>
      </c>
      <c r="B6978" s="147">
        <v>46041</v>
      </c>
      <c r="C6978" s="138" t="s">
        <v>15540</v>
      </c>
      <c r="D6978" s="138" t="s">
        <v>15540</v>
      </c>
      <c r="E6978" s="137" t="s">
        <v>8366</v>
      </c>
      <c r="F6978" s="139"/>
      <c r="G6978" s="136">
        <v>76037429</v>
      </c>
      <c r="H6978" s="136">
        <v>3</v>
      </c>
      <c r="J6978" s="136" t="s">
        <v>8367</v>
      </c>
    </row>
    <row r="6979" spans="1:20" s="136" customFormat="1" ht="13.6" x14ac:dyDescent="0.2">
      <c r="A6979" s="136" t="s">
        <v>15493</v>
      </c>
      <c r="B6979" s="147">
        <v>46042</v>
      </c>
      <c r="C6979" s="138" t="s">
        <v>15541</v>
      </c>
      <c r="D6979" s="138" t="s">
        <v>15541</v>
      </c>
      <c r="E6979" s="137" t="s">
        <v>8366</v>
      </c>
      <c r="F6979" s="139"/>
      <c r="G6979" s="136">
        <v>26739164</v>
      </c>
      <c r="H6979" s="136">
        <v>3</v>
      </c>
      <c r="J6979" s="136" t="s">
        <v>8367</v>
      </c>
    </row>
    <row r="6980" spans="1:20" s="136" customFormat="1" ht="13.6" x14ac:dyDescent="0.2">
      <c r="A6980" s="136" t="s">
        <v>15493</v>
      </c>
      <c r="B6980" s="147">
        <v>46043</v>
      </c>
      <c r="C6980" s="138" t="s">
        <v>15542</v>
      </c>
      <c r="D6980" s="138" t="s">
        <v>15542</v>
      </c>
      <c r="E6980" s="137" t="s">
        <v>8366</v>
      </c>
      <c r="F6980" s="139"/>
      <c r="G6980" s="136">
        <v>7831351</v>
      </c>
      <c r="H6980" s="136">
        <v>3</v>
      </c>
      <c r="J6980" s="136" t="s">
        <v>8367</v>
      </c>
    </row>
    <row r="6981" spans="1:20" s="136" customFormat="1" ht="13.6" x14ac:dyDescent="0.2">
      <c r="A6981" s="136" t="s">
        <v>15493</v>
      </c>
      <c r="B6981" s="147">
        <v>46044</v>
      </c>
      <c r="C6981" s="138" t="s">
        <v>15543</v>
      </c>
      <c r="D6981" s="138" t="s">
        <v>15543</v>
      </c>
      <c r="E6981" s="137" t="s">
        <v>8366</v>
      </c>
      <c r="F6981" s="139"/>
      <c r="G6981" s="136">
        <v>446579160</v>
      </c>
      <c r="H6981" s="136">
        <v>2</v>
      </c>
      <c r="J6981" s="136" t="s">
        <v>8367</v>
      </c>
    </row>
    <row r="6982" spans="1:20" s="136" customFormat="1" ht="13.6" x14ac:dyDescent="0.2">
      <c r="A6982" s="136" t="s">
        <v>15493</v>
      </c>
      <c r="B6982" s="147">
        <v>46045</v>
      </c>
      <c r="C6982" s="138" t="s">
        <v>15544</v>
      </c>
      <c r="D6982" s="138" t="s">
        <v>15544</v>
      </c>
      <c r="E6982" s="137" t="s">
        <v>8366</v>
      </c>
      <c r="F6982" s="139"/>
      <c r="G6982" s="136">
        <v>28517524</v>
      </c>
      <c r="H6982" s="136">
        <v>3</v>
      </c>
      <c r="J6982" s="136" t="s">
        <v>8367</v>
      </c>
    </row>
    <row r="6983" spans="1:20" s="136" customFormat="1" ht="13.6" x14ac:dyDescent="0.2">
      <c r="A6983" s="136" t="s">
        <v>15493</v>
      </c>
      <c r="B6983" s="147">
        <v>46046</v>
      </c>
      <c r="C6983" s="138" t="s">
        <v>15545</v>
      </c>
      <c r="D6983" s="138" t="s">
        <v>15545</v>
      </c>
      <c r="E6983" s="137" t="s">
        <v>8366</v>
      </c>
      <c r="F6983" s="139"/>
      <c r="G6983" s="136">
        <v>16102888</v>
      </c>
      <c r="H6983" s="136">
        <v>3</v>
      </c>
      <c r="J6983" s="136" t="s">
        <v>8367</v>
      </c>
    </row>
    <row r="6984" spans="1:20" s="136" customFormat="1" ht="13.6" x14ac:dyDescent="0.2">
      <c r="A6984" s="136" t="s">
        <v>15493</v>
      </c>
      <c r="B6984" s="147">
        <v>46047</v>
      </c>
      <c r="C6984" s="138" t="s">
        <v>15546</v>
      </c>
      <c r="D6984" s="138" t="s">
        <v>15546</v>
      </c>
      <c r="E6984" s="137" t="s">
        <v>8366</v>
      </c>
      <c r="F6984" s="139"/>
      <c r="G6984" s="136">
        <v>17261665</v>
      </c>
      <c r="H6984" s="136">
        <v>3</v>
      </c>
      <c r="J6984" s="136" t="s">
        <v>8367</v>
      </c>
    </row>
    <row r="6985" spans="1:20" s="136" customFormat="1" ht="13.6" x14ac:dyDescent="0.2">
      <c r="A6985" s="136" t="s">
        <v>15493</v>
      </c>
      <c r="B6985" s="147">
        <v>46048</v>
      </c>
      <c r="C6985" s="138" t="s">
        <v>15547</v>
      </c>
      <c r="D6985" s="138" t="s">
        <v>15547</v>
      </c>
      <c r="E6985" s="137" t="s">
        <v>8366</v>
      </c>
      <c r="F6985" s="139"/>
      <c r="G6985" s="136">
        <v>2851712.9999999995</v>
      </c>
      <c r="H6985" s="136">
        <v>2</v>
      </c>
      <c r="J6985" s="136" t="s">
        <v>8456</v>
      </c>
      <c r="R6985" s="136" t="s">
        <v>15496</v>
      </c>
      <c r="S6985" s="136" t="s">
        <v>8456</v>
      </c>
      <c r="T6985" s="136" t="s">
        <v>15497</v>
      </c>
    </row>
    <row r="6986" spans="1:20" s="136" customFormat="1" ht="13.6" x14ac:dyDescent="0.2">
      <c r="A6986" s="136" t="s">
        <v>15493</v>
      </c>
      <c r="B6986" s="147">
        <v>46049</v>
      </c>
      <c r="C6986" s="138" t="s">
        <v>15548</v>
      </c>
      <c r="D6986" s="138" t="s">
        <v>15548</v>
      </c>
      <c r="E6986" s="137" t="s">
        <v>8366</v>
      </c>
      <c r="F6986" s="139"/>
      <c r="G6986" s="136">
        <v>9539950</v>
      </c>
      <c r="H6986" s="136">
        <v>3</v>
      </c>
      <c r="J6986" s="136" t="s">
        <v>8367</v>
      </c>
    </row>
    <row r="6987" spans="1:20" s="136" customFormat="1" ht="13.6" x14ac:dyDescent="0.2">
      <c r="A6987" s="136" t="s">
        <v>15493</v>
      </c>
      <c r="B6987" s="147">
        <v>46050</v>
      </c>
      <c r="C6987" s="138" t="s">
        <v>15549</v>
      </c>
      <c r="D6987" s="138" t="s">
        <v>15549</v>
      </c>
      <c r="E6987" s="137" t="s">
        <v>8366</v>
      </c>
      <c r="F6987" s="139"/>
      <c r="G6987" s="136">
        <v>69824219</v>
      </c>
      <c r="H6987" s="136">
        <v>3</v>
      </c>
      <c r="J6987" s="136" t="s">
        <v>8367</v>
      </c>
    </row>
    <row r="6988" spans="1:20" s="136" customFormat="1" ht="13.6" x14ac:dyDescent="0.2">
      <c r="A6988" s="136" t="s">
        <v>15493</v>
      </c>
      <c r="B6988" s="147">
        <v>46051</v>
      </c>
      <c r="C6988" s="138" t="s">
        <v>15550</v>
      </c>
      <c r="D6988" s="138" t="s">
        <v>15550</v>
      </c>
      <c r="E6988" s="137" t="s">
        <v>8366</v>
      </c>
      <c r="F6988" s="139"/>
      <c r="G6988" s="136">
        <v>25396355</v>
      </c>
      <c r="H6988" s="136">
        <v>2</v>
      </c>
      <c r="J6988" s="136" t="s">
        <v>8367</v>
      </c>
      <c r="R6988" s="136" t="s">
        <v>15503</v>
      </c>
      <c r="S6988" s="136" t="s">
        <v>8456</v>
      </c>
      <c r="T6988" s="136" t="s">
        <v>15502</v>
      </c>
    </row>
    <row r="6989" spans="1:20" s="136" customFormat="1" ht="13.6" x14ac:dyDescent="0.2">
      <c r="A6989" s="136" t="s">
        <v>15493</v>
      </c>
      <c r="B6989" s="147">
        <v>46052</v>
      </c>
      <c r="C6989" s="138" t="s">
        <v>15551</v>
      </c>
      <c r="D6989" s="138" t="s">
        <v>15551</v>
      </c>
      <c r="E6989" s="137" t="s">
        <v>8366</v>
      </c>
      <c r="F6989" s="139"/>
      <c r="G6989" s="136">
        <v>4269712</v>
      </c>
      <c r="H6989" s="136">
        <v>3</v>
      </c>
      <c r="J6989" s="136" t="s">
        <v>8456</v>
      </c>
    </row>
    <row r="6990" spans="1:20" s="136" customFormat="1" ht="13.6" x14ac:dyDescent="0.2">
      <c r="A6990" s="136" t="s">
        <v>15493</v>
      </c>
      <c r="B6990" s="147">
        <v>46053</v>
      </c>
      <c r="C6990" s="138" t="s">
        <v>15552</v>
      </c>
      <c r="D6990" s="138" t="s">
        <v>15552</v>
      </c>
      <c r="E6990" s="137" t="s">
        <v>8366</v>
      </c>
      <c r="F6990" s="139"/>
      <c r="G6990" s="136">
        <v>3196145</v>
      </c>
      <c r="H6990" s="136">
        <v>3</v>
      </c>
      <c r="J6990" s="136" t="s">
        <v>8367</v>
      </c>
    </row>
    <row r="6991" spans="1:20" s="136" customFormat="1" ht="13.6" x14ac:dyDescent="0.2">
      <c r="A6991" s="136" t="s">
        <v>15493</v>
      </c>
      <c r="B6991" s="147">
        <v>46054</v>
      </c>
      <c r="C6991" s="138" t="s">
        <v>15553</v>
      </c>
      <c r="D6991" s="138" t="s">
        <v>15553</v>
      </c>
      <c r="E6991" s="137" t="s">
        <v>8366</v>
      </c>
      <c r="F6991" s="139"/>
      <c r="G6991" s="136">
        <v>778623.99999999988</v>
      </c>
      <c r="H6991" s="136">
        <v>1</v>
      </c>
      <c r="J6991" s="136" t="s">
        <v>8456</v>
      </c>
      <c r="O6991" s="136" t="s">
        <v>15501</v>
      </c>
      <c r="P6991" s="136" t="s">
        <v>8456</v>
      </c>
      <c r="Q6991" s="136" t="s">
        <v>15502</v>
      </c>
      <c r="R6991" s="136" t="s">
        <v>15503</v>
      </c>
      <c r="S6991" s="136" t="s">
        <v>8367</v>
      </c>
      <c r="T6991" s="136" t="s">
        <v>15502</v>
      </c>
    </row>
    <row r="6992" spans="1:20" s="136" customFormat="1" ht="13.6" x14ac:dyDescent="0.2">
      <c r="A6992" s="136" t="s">
        <v>15493</v>
      </c>
      <c r="B6992" s="147">
        <v>46055</v>
      </c>
      <c r="C6992" s="138" t="s">
        <v>15554</v>
      </c>
      <c r="D6992" s="138" t="s">
        <v>15554</v>
      </c>
      <c r="E6992" s="137" t="s">
        <v>8366</v>
      </c>
      <c r="F6992" s="139"/>
      <c r="G6992" s="136">
        <v>2751157</v>
      </c>
      <c r="H6992" s="136">
        <v>2</v>
      </c>
      <c r="J6992" s="136" t="s">
        <v>8456</v>
      </c>
      <c r="R6992" s="136" t="s">
        <v>15496</v>
      </c>
      <c r="S6992" s="136" t="s">
        <v>8456</v>
      </c>
      <c r="T6992" s="136" t="s">
        <v>15497</v>
      </c>
    </row>
    <row r="6993" spans="1:20" s="136" customFormat="1" ht="13.6" x14ac:dyDescent="0.2">
      <c r="A6993" s="136" t="s">
        <v>15493</v>
      </c>
      <c r="B6993" s="147">
        <v>46056</v>
      </c>
      <c r="C6993" s="138" t="s">
        <v>15555</v>
      </c>
      <c r="D6993" s="138" t="s">
        <v>15555</v>
      </c>
      <c r="E6993" s="137" t="s">
        <v>8366</v>
      </c>
      <c r="F6993" s="139"/>
      <c r="G6993" s="136">
        <v>11370963</v>
      </c>
      <c r="H6993" s="136">
        <v>3</v>
      </c>
      <c r="J6993" s="136" t="s">
        <v>8367</v>
      </c>
    </row>
    <row r="6994" spans="1:20" s="136" customFormat="1" ht="13.6" x14ac:dyDescent="0.2">
      <c r="A6994" s="136" t="s">
        <v>15493</v>
      </c>
      <c r="B6994" s="147">
        <v>46057</v>
      </c>
      <c r="C6994" s="138" t="s">
        <v>15556</v>
      </c>
      <c r="D6994" s="138" t="s">
        <v>15556</v>
      </c>
      <c r="E6994" s="137" t="s">
        <v>8366</v>
      </c>
      <c r="F6994" s="139"/>
      <c r="G6994" s="136">
        <v>11291307</v>
      </c>
      <c r="H6994" s="136">
        <v>3</v>
      </c>
      <c r="J6994" s="136" t="s">
        <v>8367</v>
      </c>
    </row>
    <row r="6995" spans="1:20" s="136" customFormat="1" ht="13.6" x14ac:dyDescent="0.2">
      <c r="A6995" s="136" t="s">
        <v>15493</v>
      </c>
      <c r="B6995" s="147">
        <v>46058</v>
      </c>
      <c r="C6995" s="138" t="s">
        <v>15557</v>
      </c>
      <c r="D6995" s="138" t="s">
        <v>15557</v>
      </c>
      <c r="E6995" s="137" t="s">
        <v>8366</v>
      </c>
      <c r="F6995" s="139"/>
      <c r="G6995" s="136">
        <v>4345084</v>
      </c>
      <c r="H6995" s="136">
        <v>2</v>
      </c>
      <c r="J6995" s="136" t="s">
        <v>8456</v>
      </c>
    </row>
    <row r="6996" spans="1:20" s="136" customFormat="1" ht="13.6" x14ac:dyDescent="0.2">
      <c r="A6996" s="136" t="s">
        <v>15493</v>
      </c>
      <c r="B6996" s="147">
        <v>46059</v>
      </c>
      <c r="C6996" s="138" t="s">
        <v>15558</v>
      </c>
      <c r="D6996" s="138" t="s">
        <v>15558</v>
      </c>
      <c r="E6996" s="137" t="s">
        <v>8366</v>
      </c>
      <c r="F6996" s="139"/>
      <c r="G6996" s="136">
        <v>20198833</v>
      </c>
      <c r="H6996" s="136">
        <v>3</v>
      </c>
      <c r="J6996" s="136" t="s">
        <v>8456</v>
      </c>
    </row>
    <row r="6997" spans="1:20" s="136" customFormat="1" ht="13.6" x14ac:dyDescent="0.2">
      <c r="A6997" s="136" t="s">
        <v>15493</v>
      </c>
      <c r="B6997" s="147">
        <v>46060</v>
      </c>
      <c r="C6997" s="138" t="s">
        <v>15559</v>
      </c>
      <c r="D6997" s="138" t="s">
        <v>15559</v>
      </c>
      <c r="E6997" s="137" t="s">
        <v>8366</v>
      </c>
      <c r="F6997" s="139"/>
      <c r="G6997" s="136">
        <v>20153690</v>
      </c>
      <c r="H6997" s="136">
        <v>2</v>
      </c>
      <c r="J6997" s="136" t="s">
        <v>8367</v>
      </c>
    </row>
    <row r="6998" spans="1:20" s="136" customFormat="1" ht="13.6" x14ac:dyDescent="0.2">
      <c r="A6998" s="136" t="s">
        <v>15493</v>
      </c>
      <c r="B6998" s="147">
        <v>46061</v>
      </c>
      <c r="C6998" s="138" t="s">
        <v>15560</v>
      </c>
      <c r="D6998" s="138" t="s">
        <v>15560</v>
      </c>
      <c r="E6998" s="137" t="s">
        <v>8366</v>
      </c>
      <c r="F6998" s="139"/>
      <c r="G6998" s="136">
        <v>624982</v>
      </c>
      <c r="H6998" s="136">
        <v>2</v>
      </c>
      <c r="J6998" s="136" t="s">
        <v>8456</v>
      </c>
      <c r="R6998" s="136" t="s">
        <v>15496</v>
      </c>
      <c r="S6998" s="136" t="s">
        <v>8456</v>
      </c>
      <c r="T6998" s="136" t="s">
        <v>15497</v>
      </c>
    </row>
    <row r="6999" spans="1:20" s="136" customFormat="1" ht="13.6" x14ac:dyDescent="0.2">
      <c r="A6999" s="136" t="s">
        <v>15493</v>
      </c>
      <c r="B6999" s="147">
        <v>46062</v>
      </c>
      <c r="C6999" s="138" t="s">
        <v>15561</v>
      </c>
      <c r="D6999" s="138" t="s">
        <v>15561</v>
      </c>
      <c r="E6999" s="137" t="s">
        <v>8366</v>
      </c>
      <c r="F6999" s="139"/>
      <c r="G6999" s="136">
        <v>33439130</v>
      </c>
      <c r="H6999" s="136">
        <v>2</v>
      </c>
      <c r="J6999" s="136" t="s">
        <v>8367</v>
      </c>
    </row>
    <row r="7000" spans="1:20" s="136" customFormat="1" ht="13.6" x14ac:dyDescent="0.2">
      <c r="A7000" s="136" t="s">
        <v>15493</v>
      </c>
      <c r="B7000" s="147">
        <v>46063</v>
      </c>
      <c r="C7000" s="138" t="s">
        <v>15562</v>
      </c>
      <c r="D7000" s="138" t="s">
        <v>15562</v>
      </c>
      <c r="E7000" s="137" t="s">
        <v>8366</v>
      </c>
      <c r="F7000" s="139"/>
      <c r="G7000" s="136">
        <v>12521591</v>
      </c>
      <c r="H7000" s="136">
        <v>2</v>
      </c>
      <c r="J7000" s="136" t="s">
        <v>8367</v>
      </c>
    </row>
    <row r="7001" spans="1:20" s="136" customFormat="1" ht="13.6" x14ac:dyDescent="0.2">
      <c r="A7001" s="136" t="s">
        <v>15493</v>
      </c>
      <c r="B7001" s="147">
        <v>46064</v>
      </c>
      <c r="C7001" s="138" t="s">
        <v>15563</v>
      </c>
      <c r="D7001" s="138" t="s">
        <v>15563</v>
      </c>
      <c r="E7001" s="137" t="s">
        <v>8366</v>
      </c>
      <c r="F7001" s="139"/>
      <c r="G7001" s="136">
        <v>4170444</v>
      </c>
      <c r="H7001" s="136">
        <v>3</v>
      </c>
      <c r="J7001" s="136" t="s">
        <v>8367</v>
      </c>
    </row>
    <row r="7002" spans="1:20" s="136" customFormat="1" ht="13.6" x14ac:dyDescent="0.2">
      <c r="A7002" s="136" t="s">
        <v>15493</v>
      </c>
      <c r="B7002" s="147">
        <v>46065</v>
      </c>
      <c r="C7002" s="138" t="s">
        <v>15564</v>
      </c>
      <c r="D7002" s="138" t="s">
        <v>15564</v>
      </c>
      <c r="E7002" s="137" t="s">
        <v>8366</v>
      </c>
      <c r="F7002" s="139"/>
      <c r="G7002" s="136">
        <v>3617600</v>
      </c>
      <c r="H7002" s="136">
        <v>2</v>
      </c>
      <c r="J7002" s="136" t="s">
        <v>8456</v>
      </c>
      <c r="R7002" s="136" t="s">
        <v>15503</v>
      </c>
      <c r="S7002" s="136" t="s">
        <v>8456</v>
      </c>
      <c r="T7002" s="136" t="s">
        <v>15502</v>
      </c>
    </row>
    <row r="7003" spans="1:20" s="136" customFormat="1" ht="13.6" x14ac:dyDescent="0.2">
      <c r="A7003" s="136" t="s">
        <v>15493</v>
      </c>
      <c r="B7003" s="147">
        <v>46066</v>
      </c>
      <c r="C7003" s="138" t="s">
        <v>15565</v>
      </c>
      <c r="D7003" s="138" t="s">
        <v>15565</v>
      </c>
      <c r="E7003" s="137" t="s">
        <v>8366</v>
      </c>
      <c r="F7003" s="139"/>
      <c r="G7003" s="136">
        <v>388698</v>
      </c>
      <c r="H7003" s="136">
        <v>2</v>
      </c>
      <c r="J7003" s="136" t="s">
        <v>8456</v>
      </c>
      <c r="R7003" s="136" t="s">
        <v>15496</v>
      </c>
      <c r="S7003" s="136" t="s">
        <v>8456</v>
      </c>
      <c r="T7003" s="136" t="s">
        <v>15497</v>
      </c>
    </row>
    <row r="7004" spans="1:20" s="136" customFormat="1" ht="13.6" x14ac:dyDescent="0.2">
      <c r="A7004" s="136" t="s">
        <v>15493</v>
      </c>
      <c r="B7004" s="147">
        <v>46067</v>
      </c>
      <c r="C7004" s="138" t="s">
        <v>15566</v>
      </c>
      <c r="D7004" s="138" t="s">
        <v>15566</v>
      </c>
      <c r="E7004" s="137" t="s">
        <v>8366</v>
      </c>
      <c r="F7004" s="139"/>
      <c r="G7004" s="136">
        <v>2284781</v>
      </c>
      <c r="H7004" s="136">
        <v>2</v>
      </c>
      <c r="J7004" s="136" t="s">
        <v>8367</v>
      </c>
      <c r="R7004" s="136" t="s">
        <v>15503</v>
      </c>
      <c r="S7004" s="136" t="s">
        <v>8456</v>
      </c>
      <c r="T7004" s="136" t="s">
        <v>15502</v>
      </c>
    </row>
    <row r="7005" spans="1:20" s="136" customFormat="1" ht="13.6" x14ac:dyDescent="0.2">
      <c r="A7005" s="136" t="s">
        <v>15493</v>
      </c>
      <c r="B7005" s="147">
        <v>46068</v>
      </c>
      <c r="C7005" s="138" t="s">
        <v>15567</v>
      </c>
      <c r="D7005" s="138" t="s">
        <v>15567</v>
      </c>
      <c r="E7005" s="137" t="s">
        <v>8366</v>
      </c>
      <c r="F7005" s="139"/>
      <c r="G7005" s="136">
        <v>4040015</v>
      </c>
      <c r="H7005" s="136">
        <v>3</v>
      </c>
      <c r="J7005" s="136" t="s">
        <v>8367</v>
      </c>
    </row>
    <row r="7006" spans="1:20" s="136" customFormat="1" ht="13.6" x14ac:dyDescent="0.2">
      <c r="A7006" s="136" t="s">
        <v>15493</v>
      </c>
      <c r="B7006" s="147">
        <v>46069</v>
      </c>
      <c r="C7006" s="138" t="s">
        <v>15568</v>
      </c>
      <c r="D7006" s="138" t="s">
        <v>15568</v>
      </c>
      <c r="E7006" s="137" t="s">
        <v>8366</v>
      </c>
      <c r="F7006" s="139"/>
      <c r="G7006" s="136">
        <v>2119425</v>
      </c>
      <c r="H7006" s="136">
        <v>3</v>
      </c>
      <c r="J7006" s="136" t="s">
        <v>8367</v>
      </c>
    </row>
    <row r="7007" spans="1:20" s="136" customFormat="1" ht="13.6" x14ac:dyDescent="0.2">
      <c r="A7007" s="136" t="s">
        <v>15493</v>
      </c>
      <c r="B7007" s="147">
        <v>46070</v>
      </c>
      <c r="C7007" s="138" t="s">
        <v>15569</v>
      </c>
      <c r="D7007" s="138" t="s">
        <v>15569</v>
      </c>
      <c r="E7007" s="137" t="s">
        <v>8366</v>
      </c>
      <c r="F7007" s="139"/>
      <c r="G7007" s="136">
        <v>75095749</v>
      </c>
      <c r="H7007" s="136">
        <v>2</v>
      </c>
      <c r="J7007" s="136" t="s">
        <v>8367</v>
      </c>
      <c r="R7007" s="136" t="s">
        <v>15503</v>
      </c>
      <c r="S7007" s="136" t="s">
        <v>8367</v>
      </c>
      <c r="T7007" s="136" t="s">
        <v>15502</v>
      </c>
    </row>
    <row r="7008" spans="1:20" s="136" customFormat="1" ht="13.6" x14ac:dyDescent="0.2">
      <c r="A7008" s="136" t="s">
        <v>15493</v>
      </c>
      <c r="B7008" s="147">
        <v>46071</v>
      </c>
      <c r="C7008" s="138" t="s">
        <v>15570</v>
      </c>
      <c r="D7008" s="138" t="s">
        <v>15570</v>
      </c>
      <c r="E7008" s="137" t="s">
        <v>8366</v>
      </c>
      <c r="F7008" s="139"/>
      <c r="G7008" s="136">
        <v>136504042</v>
      </c>
      <c r="H7008" s="136">
        <v>3</v>
      </c>
      <c r="J7008" s="136" t="s">
        <v>8367</v>
      </c>
    </row>
    <row r="7009" spans="1:20" s="136" customFormat="1" ht="13.6" x14ac:dyDescent="0.2">
      <c r="A7009" s="136" t="s">
        <v>15493</v>
      </c>
      <c r="B7009" s="147">
        <v>46072</v>
      </c>
      <c r="C7009" s="138" t="s">
        <v>15571</v>
      </c>
      <c r="D7009" s="138" t="s">
        <v>15571</v>
      </c>
      <c r="E7009" s="137" t="s">
        <v>8366</v>
      </c>
      <c r="F7009" s="139"/>
      <c r="G7009" s="136">
        <v>96981275</v>
      </c>
      <c r="H7009" s="136">
        <v>3</v>
      </c>
      <c r="J7009" s="136" t="s">
        <v>8367</v>
      </c>
    </row>
    <row r="7010" spans="1:20" s="136" customFormat="1" ht="13.6" x14ac:dyDescent="0.2">
      <c r="A7010" s="136" t="s">
        <v>15493</v>
      </c>
      <c r="B7010" s="147">
        <v>46073</v>
      </c>
      <c r="C7010" s="138" t="s">
        <v>15572</v>
      </c>
      <c r="D7010" s="138" t="s">
        <v>15572</v>
      </c>
      <c r="E7010" s="137" t="s">
        <v>8366</v>
      </c>
      <c r="F7010" s="139"/>
      <c r="G7010" s="136">
        <v>40386844</v>
      </c>
      <c r="H7010" s="136">
        <v>3</v>
      </c>
      <c r="J7010" s="136" t="s">
        <v>8367</v>
      </c>
    </row>
    <row r="7011" spans="1:20" s="136" customFormat="1" ht="13.6" x14ac:dyDescent="0.2">
      <c r="A7011" s="136" t="s">
        <v>15493</v>
      </c>
      <c r="B7011" s="147">
        <v>46074</v>
      </c>
      <c r="C7011" s="138" t="s">
        <v>15573</v>
      </c>
      <c r="D7011" s="138" t="s">
        <v>15573</v>
      </c>
      <c r="E7011" s="137" t="s">
        <v>8366</v>
      </c>
      <c r="F7011" s="139"/>
      <c r="G7011" s="136">
        <v>1054838</v>
      </c>
      <c r="H7011" s="136">
        <v>1</v>
      </c>
      <c r="J7011" s="136" t="s">
        <v>8456</v>
      </c>
      <c r="O7011" s="136" t="s">
        <v>15501</v>
      </c>
      <c r="P7011" s="136" t="s">
        <v>8456</v>
      </c>
      <c r="Q7011" s="136" t="s">
        <v>15502</v>
      </c>
      <c r="R7011" s="136" t="s">
        <v>15503</v>
      </c>
      <c r="S7011" s="136" t="s">
        <v>8367</v>
      </c>
      <c r="T7011" s="136" t="s">
        <v>15502</v>
      </c>
    </row>
    <row r="7012" spans="1:20" s="136" customFormat="1" ht="13.6" x14ac:dyDescent="0.2">
      <c r="A7012" s="136" t="s">
        <v>15493</v>
      </c>
      <c r="B7012" s="147">
        <v>46075</v>
      </c>
      <c r="C7012" s="138" t="s">
        <v>15574</v>
      </c>
      <c r="D7012" s="138" t="s">
        <v>15574</v>
      </c>
      <c r="E7012" s="137" t="s">
        <v>8366</v>
      </c>
      <c r="F7012" s="139"/>
      <c r="G7012" s="136">
        <v>3192121</v>
      </c>
      <c r="H7012" s="136">
        <v>3</v>
      </c>
      <c r="J7012" s="136" t="s">
        <v>8367</v>
      </c>
    </row>
    <row r="7013" spans="1:20" s="136" customFormat="1" ht="13.6" x14ac:dyDescent="0.2">
      <c r="A7013" s="136" t="s">
        <v>15493</v>
      </c>
      <c r="B7013" s="147">
        <v>46076</v>
      </c>
      <c r="C7013" s="138" t="s">
        <v>15575</v>
      </c>
      <c r="D7013" s="138" t="s">
        <v>15575</v>
      </c>
      <c r="E7013" s="137" t="s">
        <v>8366</v>
      </c>
      <c r="F7013" s="139"/>
      <c r="G7013" s="136">
        <v>40308245</v>
      </c>
      <c r="H7013" s="136">
        <v>3</v>
      </c>
      <c r="J7013" s="136" t="s">
        <v>8367</v>
      </c>
    </row>
    <row r="7014" spans="1:20" s="136" customFormat="1" ht="13.6" x14ac:dyDescent="0.2">
      <c r="A7014" s="136" t="s">
        <v>15493</v>
      </c>
      <c r="B7014" s="147">
        <v>46077</v>
      </c>
      <c r="C7014" s="138" t="s">
        <v>15576</v>
      </c>
      <c r="D7014" s="138" t="s">
        <v>15576</v>
      </c>
      <c r="E7014" s="137" t="s">
        <v>8366</v>
      </c>
      <c r="F7014" s="139"/>
      <c r="G7014" s="136">
        <v>112402530</v>
      </c>
      <c r="H7014" s="136">
        <v>2</v>
      </c>
      <c r="J7014" s="136" t="s">
        <v>8367</v>
      </c>
    </row>
    <row r="7015" spans="1:20" s="136" customFormat="1" ht="13.6" x14ac:dyDescent="0.2">
      <c r="A7015" s="136" t="s">
        <v>15493</v>
      </c>
      <c r="B7015" s="147">
        <v>46078</v>
      </c>
      <c r="C7015" s="138" t="s">
        <v>15577</v>
      </c>
      <c r="D7015" s="138" t="s">
        <v>15577</v>
      </c>
      <c r="E7015" s="137" t="s">
        <v>8366</v>
      </c>
      <c r="F7015" s="139"/>
      <c r="G7015" s="136">
        <v>3443938.9999999995</v>
      </c>
      <c r="H7015" s="136">
        <v>1</v>
      </c>
      <c r="J7015" s="136" t="s">
        <v>8456</v>
      </c>
      <c r="O7015" s="136" t="s">
        <v>15501</v>
      </c>
      <c r="P7015" s="136" t="s">
        <v>8456</v>
      </c>
      <c r="Q7015" s="136" t="s">
        <v>15502</v>
      </c>
      <c r="R7015" s="136" t="s">
        <v>15503</v>
      </c>
      <c r="S7015" s="136" t="s">
        <v>8367</v>
      </c>
      <c r="T7015" s="136" t="s">
        <v>15502</v>
      </c>
    </row>
    <row r="7016" spans="1:20" s="136" customFormat="1" ht="13.6" x14ac:dyDescent="0.2">
      <c r="A7016" s="136" t="s">
        <v>15493</v>
      </c>
      <c r="B7016" s="147">
        <v>46079</v>
      </c>
      <c r="C7016" s="138" t="s">
        <v>15578</v>
      </c>
      <c r="D7016" s="138" t="s">
        <v>15578</v>
      </c>
      <c r="E7016" s="137" t="s">
        <v>8366</v>
      </c>
      <c r="F7016" s="139"/>
      <c r="G7016" s="136">
        <v>64922299.999999993</v>
      </c>
      <c r="H7016" s="136">
        <v>3</v>
      </c>
      <c r="J7016" s="136" t="s">
        <v>8367</v>
      </c>
    </row>
    <row r="7017" spans="1:20" s="136" customFormat="1" ht="13.6" x14ac:dyDescent="0.2">
      <c r="A7017" s="136" t="s">
        <v>15493</v>
      </c>
      <c r="B7017" s="147">
        <v>46080</v>
      </c>
      <c r="C7017" s="138" t="s">
        <v>15579</v>
      </c>
      <c r="D7017" s="138" t="s">
        <v>15579</v>
      </c>
      <c r="E7017" s="137" t="s">
        <v>8366</v>
      </c>
      <c r="F7017" s="139"/>
      <c r="G7017" s="136">
        <v>89497464</v>
      </c>
      <c r="H7017" s="136">
        <v>3</v>
      </c>
      <c r="J7017" s="136" t="s">
        <v>8367</v>
      </c>
    </row>
    <row r="7018" spans="1:20" s="136" customFormat="1" ht="13.6" x14ac:dyDescent="0.2">
      <c r="A7018" s="136" t="s">
        <v>15493</v>
      </c>
      <c r="B7018" s="147">
        <v>46081</v>
      </c>
      <c r="C7018" s="138" t="s">
        <v>15580</v>
      </c>
      <c r="D7018" s="138" t="s">
        <v>15580</v>
      </c>
      <c r="E7018" s="137" t="s">
        <v>8366</v>
      </c>
      <c r="F7018" s="139"/>
      <c r="G7018" s="136">
        <v>21859650</v>
      </c>
      <c r="H7018" s="136">
        <v>2</v>
      </c>
      <c r="J7018" s="136" t="s">
        <v>8367</v>
      </c>
    </row>
    <row r="7019" spans="1:20" s="136" customFormat="1" ht="13.6" x14ac:dyDescent="0.2">
      <c r="A7019" s="136" t="s">
        <v>15493</v>
      </c>
      <c r="B7019" s="147">
        <v>46082</v>
      </c>
      <c r="C7019" s="138" t="s">
        <v>15581</v>
      </c>
      <c r="D7019" s="138" t="s">
        <v>15581</v>
      </c>
      <c r="E7019" s="137" t="s">
        <v>8366</v>
      </c>
      <c r="F7019" s="139"/>
      <c r="G7019" s="136">
        <v>3843244.0000000005</v>
      </c>
      <c r="H7019" s="136">
        <v>1</v>
      </c>
      <c r="J7019" s="136" t="s">
        <v>8456</v>
      </c>
      <c r="R7019" s="136" t="s">
        <v>15582</v>
      </c>
      <c r="S7019" s="136" t="s">
        <v>8456</v>
      </c>
      <c r="T7019" s="136" t="s">
        <v>15583</v>
      </c>
    </row>
    <row r="7020" spans="1:20" s="136" customFormat="1" ht="13.6" x14ac:dyDescent="0.2">
      <c r="A7020" s="136" t="s">
        <v>15493</v>
      </c>
      <c r="B7020" s="147">
        <v>46083</v>
      </c>
      <c r="C7020" s="138" t="s">
        <v>15584</v>
      </c>
      <c r="D7020" s="138" t="s">
        <v>15584</v>
      </c>
      <c r="E7020" s="137" t="s">
        <v>8366</v>
      </c>
      <c r="F7020" s="139"/>
      <c r="G7020" s="136">
        <v>59254777</v>
      </c>
      <c r="H7020" s="136">
        <v>2</v>
      </c>
      <c r="J7020" s="136" t="s">
        <v>8367</v>
      </c>
    </row>
    <row r="7021" spans="1:20" s="136" customFormat="1" ht="13.6" x14ac:dyDescent="0.2">
      <c r="A7021" s="136" t="s">
        <v>15493</v>
      </c>
      <c r="B7021" s="147">
        <v>46084</v>
      </c>
      <c r="C7021" s="138" t="s">
        <v>15585</v>
      </c>
      <c r="D7021" s="138" t="s">
        <v>15585</v>
      </c>
      <c r="E7021" s="137" t="s">
        <v>8366</v>
      </c>
      <c r="F7021" s="139"/>
      <c r="G7021" s="136">
        <v>7405169</v>
      </c>
      <c r="H7021" s="136">
        <v>3</v>
      </c>
      <c r="J7021" s="136" t="s">
        <v>8367</v>
      </c>
    </row>
    <row r="7022" spans="1:20" s="136" customFormat="1" ht="13.6" x14ac:dyDescent="0.2">
      <c r="A7022" s="136" t="s">
        <v>15493</v>
      </c>
      <c r="B7022" s="147">
        <v>46085</v>
      </c>
      <c r="C7022" s="138" t="s">
        <v>15586</v>
      </c>
      <c r="D7022" s="138" t="s">
        <v>15586</v>
      </c>
      <c r="E7022" s="137" t="s">
        <v>8366</v>
      </c>
      <c r="F7022" s="139"/>
      <c r="G7022" s="136">
        <v>45621610</v>
      </c>
      <c r="H7022" s="136">
        <v>2</v>
      </c>
      <c r="J7022" s="136" t="s">
        <v>8367</v>
      </c>
    </row>
    <row r="7023" spans="1:20" s="136" customFormat="1" ht="13.6" x14ac:dyDescent="0.2">
      <c r="A7023" s="136" t="s">
        <v>15493</v>
      </c>
      <c r="B7023" s="147">
        <v>46086</v>
      </c>
      <c r="C7023" s="138" t="s">
        <v>15587</v>
      </c>
      <c r="D7023" s="138" t="s">
        <v>15587</v>
      </c>
      <c r="E7023" s="137" t="s">
        <v>8366</v>
      </c>
      <c r="F7023" s="139"/>
      <c r="G7023" s="136">
        <v>4599225</v>
      </c>
      <c r="H7023" s="136">
        <v>3</v>
      </c>
      <c r="J7023" s="136" t="s">
        <v>8367</v>
      </c>
    </row>
    <row r="7024" spans="1:20" s="136" customFormat="1" ht="13.6" x14ac:dyDescent="0.2">
      <c r="A7024" s="136" t="s">
        <v>15493</v>
      </c>
      <c r="B7024" s="147">
        <v>46087</v>
      </c>
      <c r="C7024" s="138" t="s">
        <v>15588</v>
      </c>
      <c r="D7024" s="138" t="s">
        <v>15588</v>
      </c>
      <c r="E7024" s="137" t="s">
        <v>8366</v>
      </c>
      <c r="F7024" s="139"/>
      <c r="G7024" s="136">
        <v>15950510.999999998</v>
      </c>
      <c r="H7024" s="136">
        <v>3</v>
      </c>
      <c r="J7024" s="136" t="s">
        <v>8367</v>
      </c>
    </row>
    <row r="7025" spans="1:20" s="136" customFormat="1" ht="13.6" x14ac:dyDescent="0.2">
      <c r="A7025" s="136" t="s">
        <v>15493</v>
      </c>
      <c r="B7025" s="147">
        <v>46088</v>
      </c>
      <c r="C7025" s="138" t="s">
        <v>15589</v>
      </c>
      <c r="D7025" s="138" t="s">
        <v>15589</v>
      </c>
      <c r="E7025" s="137" t="s">
        <v>8366</v>
      </c>
      <c r="F7025" s="139"/>
      <c r="G7025" s="136">
        <v>22652881.000000004</v>
      </c>
      <c r="H7025" s="136">
        <v>3</v>
      </c>
      <c r="J7025" s="136" t="s">
        <v>8367</v>
      </c>
    </row>
    <row r="7026" spans="1:20" s="136" customFormat="1" ht="13.6" x14ac:dyDescent="0.2">
      <c r="A7026" s="136" t="s">
        <v>15493</v>
      </c>
      <c r="B7026" s="147">
        <v>46089</v>
      </c>
      <c r="C7026" s="138" t="s">
        <v>15590</v>
      </c>
      <c r="D7026" s="138" t="s">
        <v>15590</v>
      </c>
      <c r="E7026" s="137" t="s">
        <v>8366</v>
      </c>
      <c r="F7026" s="139"/>
      <c r="G7026" s="136">
        <v>41484280</v>
      </c>
      <c r="H7026" s="136">
        <v>3</v>
      </c>
      <c r="J7026" s="136" t="s">
        <v>8367</v>
      </c>
    </row>
    <row r="7027" spans="1:20" s="136" customFormat="1" ht="13.6" x14ac:dyDescent="0.2">
      <c r="A7027" s="136" t="s">
        <v>15493</v>
      </c>
      <c r="B7027" s="147">
        <v>46090</v>
      </c>
      <c r="C7027" s="138" t="s">
        <v>15591</v>
      </c>
      <c r="D7027" s="138" t="s">
        <v>15591</v>
      </c>
      <c r="E7027" s="137" t="s">
        <v>8366</v>
      </c>
      <c r="F7027" s="139"/>
      <c r="G7027" s="136">
        <v>19022496</v>
      </c>
      <c r="H7027" s="136">
        <v>3</v>
      </c>
      <c r="J7027" s="136" t="s">
        <v>8367</v>
      </c>
    </row>
    <row r="7028" spans="1:20" s="136" customFormat="1" ht="13.6" x14ac:dyDescent="0.2">
      <c r="A7028" s="136" t="s">
        <v>15493</v>
      </c>
      <c r="B7028" s="147">
        <v>46091</v>
      </c>
      <c r="C7028" s="138" t="s">
        <v>15592</v>
      </c>
      <c r="D7028" s="138" t="s">
        <v>15592</v>
      </c>
      <c r="E7028" s="137" t="s">
        <v>8366</v>
      </c>
      <c r="F7028" s="139"/>
      <c r="G7028" s="136">
        <v>5433320</v>
      </c>
      <c r="H7028" s="136">
        <v>3</v>
      </c>
      <c r="J7028" s="136" t="s">
        <v>8367</v>
      </c>
    </row>
    <row r="7029" spans="1:20" s="136" customFormat="1" ht="13.6" x14ac:dyDescent="0.2">
      <c r="A7029" s="136" t="s">
        <v>15493</v>
      </c>
      <c r="B7029" s="147">
        <v>46092</v>
      </c>
      <c r="C7029" s="138" t="s">
        <v>15593</v>
      </c>
      <c r="D7029" s="138" t="s">
        <v>15593</v>
      </c>
      <c r="E7029" s="137" t="s">
        <v>8366</v>
      </c>
      <c r="F7029" s="139"/>
      <c r="G7029" s="136">
        <v>106286755</v>
      </c>
      <c r="H7029" s="136">
        <v>3</v>
      </c>
      <c r="J7029" s="136" t="s">
        <v>8367</v>
      </c>
    </row>
    <row r="7030" spans="1:20" s="136" customFormat="1" ht="13.6" x14ac:dyDescent="0.2">
      <c r="A7030" s="136" t="s">
        <v>15493</v>
      </c>
      <c r="B7030" s="147">
        <v>46093</v>
      </c>
      <c r="C7030" s="138" t="s">
        <v>15594</v>
      </c>
      <c r="D7030" s="138" t="s">
        <v>15594</v>
      </c>
      <c r="E7030" s="137" t="s">
        <v>8366</v>
      </c>
      <c r="F7030" s="139"/>
      <c r="G7030" s="136">
        <v>35457628</v>
      </c>
      <c r="H7030" s="136">
        <v>3</v>
      </c>
      <c r="J7030" s="136" t="s">
        <v>8367</v>
      </c>
    </row>
    <row r="7031" spans="1:20" s="136" customFormat="1" ht="13.6" x14ac:dyDescent="0.2">
      <c r="A7031" s="136" t="s">
        <v>15493</v>
      </c>
      <c r="B7031" s="147">
        <v>46094</v>
      </c>
      <c r="C7031" s="138" t="s">
        <v>15595</v>
      </c>
      <c r="D7031" s="138" t="s">
        <v>15595</v>
      </c>
      <c r="E7031" s="137" t="s">
        <v>8366</v>
      </c>
      <c r="F7031" s="139"/>
      <c r="G7031" s="136">
        <v>13156900</v>
      </c>
      <c r="H7031" s="136">
        <v>1</v>
      </c>
      <c r="J7031" s="136" t="s">
        <v>8456</v>
      </c>
      <c r="O7031" s="136" t="s">
        <v>15501</v>
      </c>
      <c r="P7031" s="136" t="s">
        <v>8456</v>
      </c>
      <c r="Q7031" s="136" t="s">
        <v>15502</v>
      </c>
      <c r="R7031" s="136" t="s">
        <v>15503</v>
      </c>
      <c r="S7031" s="136" t="s">
        <v>8367</v>
      </c>
      <c r="T7031" s="136" t="s">
        <v>15502</v>
      </c>
    </row>
    <row r="7032" spans="1:20" s="136" customFormat="1" ht="13.6" x14ac:dyDescent="0.2">
      <c r="A7032" s="136" t="s">
        <v>15493</v>
      </c>
      <c r="B7032" s="147">
        <v>46095</v>
      </c>
      <c r="C7032" s="138" t="s">
        <v>15596</v>
      </c>
      <c r="D7032" s="138" t="s">
        <v>15596</v>
      </c>
      <c r="E7032" s="137" t="s">
        <v>8366</v>
      </c>
      <c r="F7032" s="139"/>
      <c r="G7032" s="136">
        <v>34598751</v>
      </c>
      <c r="H7032" s="136">
        <v>3</v>
      </c>
      <c r="J7032" s="136" t="s">
        <v>8367</v>
      </c>
    </row>
    <row r="7033" spans="1:20" s="136" customFormat="1" ht="13.6" x14ac:dyDescent="0.2">
      <c r="A7033" s="136" t="s">
        <v>15493</v>
      </c>
      <c r="B7033" s="147">
        <v>46096</v>
      </c>
      <c r="C7033" s="138" t="s">
        <v>15597</v>
      </c>
      <c r="D7033" s="138" t="s">
        <v>15597</v>
      </c>
      <c r="E7033" s="137" t="s">
        <v>8366</v>
      </c>
      <c r="F7033" s="139"/>
      <c r="G7033" s="136">
        <v>1522063</v>
      </c>
      <c r="H7033" s="136">
        <v>3</v>
      </c>
      <c r="J7033" s="136" t="s">
        <v>8367</v>
      </c>
    </row>
    <row r="7034" spans="1:20" s="136" customFormat="1" ht="13.6" x14ac:dyDescent="0.2">
      <c r="A7034" s="136" t="s">
        <v>15493</v>
      </c>
      <c r="B7034" s="147">
        <v>46097</v>
      </c>
      <c r="C7034" s="138" t="s">
        <v>15598</v>
      </c>
      <c r="D7034" s="138" t="s">
        <v>15598</v>
      </c>
      <c r="E7034" s="137" t="s">
        <v>8366</v>
      </c>
      <c r="F7034" s="139"/>
      <c r="G7034" s="136">
        <v>103184198</v>
      </c>
      <c r="H7034" s="136">
        <v>3</v>
      </c>
      <c r="J7034" s="136" t="s">
        <v>8367</v>
      </c>
    </row>
    <row r="7035" spans="1:20" s="136" customFormat="1" ht="13.6" x14ac:dyDescent="0.2">
      <c r="A7035" s="136" t="s">
        <v>15493</v>
      </c>
      <c r="B7035" s="147">
        <v>46098</v>
      </c>
      <c r="C7035" s="138" t="s">
        <v>15599</v>
      </c>
      <c r="D7035" s="138" t="s">
        <v>15599</v>
      </c>
      <c r="E7035" s="137" t="s">
        <v>8366</v>
      </c>
      <c r="F7035" s="139"/>
      <c r="G7035" s="136">
        <v>20269553</v>
      </c>
      <c r="H7035" s="136">
        <v>3</v>
      </c>
      <c r="J7035" s="136" t="s">
        <v>8456</v>
      </c>
    </row>
    <row r="7036" spans="1:20" s="136" customFormat="1" ht="13.6" x14ac:dyDescent="0.2">
      <c r="A7036" s="136" t="s">
        <v>15493</v>
      </c>
      <c r="B7036" s="147">
        <v>46099</v>
      </c>
      <c r="C7036" s="138" t="s">
        <v>15600</v>
      </c>
      <c r="D7036" s="138" t="s">
        <v>15600</v>
      </c>
      <c r="E7036" s="137" t="s">
        <v>8366</v>
      </c>
      <c r="F7036" s="139"/>
      <c r="G7036" s="136">
        <v>233012831</v>
      </c>
      <c r="H7036" s="136">
        <v>3</v>
      </c>
      <c r="J7036" s="136" t="s">
        <v>8367</v>
      </c>
    </row>
    <row r="7037" spans="1:20" s="136" customFormat="1" ht="13.6" x14ac:dyDescent="0.2">
      <c r="A7037" s="136" t="s">
        <v>15493</v>
      </c>
      <c r="B7037" s="147">
        <v>46100</v>
      </c>
      <c r="C7037" s="138" t="s">
        <v>15601</v>
      </c>
      <c r="D7037" s="138" t="s">
        <v>15601</v>
      </c>
      <c r="E7037" s="137" t="s">
        <v>8366</v>
      </c>
      <c r="F7037" s="139"/>
      <c r="G7037" s="136">
        <v>6325915</v>
      </c>
      <c r="H7037" s="136">
        <v>3</v>
      </c>
      <c r="J7037" s="136" t="s">
        <v>8367</v>
      </c>
    </row>
    <row r="7038" spans="1:20" s="136" customFormat="1" ht="13.6" x14ac:dyDescent="0.2">
      <c r="A7038" s="136" t="s">
        <v>15493</v>
      </c>
      <c r="B7038" s="147">
        <v>46101</v>
      </c>
      <c r="C7038" s="138" t="s">
        <v>15602</v>
      </c>
      <c r="D7038" s="138" t="s">
        <v>15602</v>
      </c>
      <c r="E7038" s="137" t="s">
        <v>8366</v>
      </c>
      <c r="F7038" s="139"/>
      <c r="G7038" s="136">
        <v>8427032</v>
      </c>
      <c r="H7038" s="136">
        <v>2</v>
      </c>
      <c r="J7038" s="136" t="s">
        <v>8456</v>
      </c>
    </row>
    <row r="7039" spans="1:20" s="136" customFormat="1" ht="13.6" x14ac:dyDescent="0.2">
      <c r="A7039" s="136" t="s">
        <v>15493</v>
      </c>
      <c r="B7039" s="147">
        <v>46102</v>
      </c>
      <c r="C7039" s="138" t="s">
        <v>15603</v>
      </c>
      <c r="D7039" s="138" t="s">
        <v>15603</v>
      </c>
      <c r="E7039" s="137" t="s">
        <v>8366</v>
      </c>
      <c r="F7039" s="139"/>
      <c r="G7039" s="136">
        <v>19722400</v>
      </c>
      <c r="H7039" s="136">
        <v>1</v>
      </c>
      <c r="J7039" s="136" t="s">
        <v>8367</v>
      </c>
      <c r="O7039" s="136" t="s">
        <v>15501</v>
      </c>
      <c r="P7039" s="136" t="s">
        <v>8456</v>
      </c>
      <c r="Q7039" s="136" t="s">
        <v>15502</v>
      </c>
      <c r="R7039" s="136" t="s">
        <v>15503</v>
      </c>
      <c r="S7039" s="136" t="s">
        <v>8367</v>
      </c>
      <c r="T7039" s="136" t="s">
        <v>15502</v>
      </c>
    </row>
    <row r="7040" spans="1:20" s="136" customFormat="1" ht="13.6" x14ac:dyDescent="0.2">
      <c r="A7040" s="136" t="s">
        <v>15493</v>
      </c>
      <c r="B7040" s="147">
        <v>46103</v>
      </c>
      <c r="C7040" s="138" t="s">
        <v>15604</v>
      </c>
      <c r="D7040" s="138" t="s">
        <v>15604</v>
      </c>
      <c r="E7040" s="137" t="s">
        <v>8366</v>
      </c>
      <c r="F7040" s="139"/>
      <c r="G7040" s="136">
        <v>3177894.9999999995</v>
      </c>
      <c r="H7040" s="136">
        <v>2</v>
      </c>
      <c r="J7040" s="136" t="s">
        <v>8456</v>
      </c>
    </row>
    <row r="7041" spans="1:20" s="136" customFormat="1" ht="13.6" x14ac:dyDescent="0.2">
      <c r="A7041" s="136" t="s">
        <v>15493</v>
      </c>
      <c r="B7041" s="147">
        <v>46104</v>
      </c>
      <c r="C7041" s="138" t="s">
        <v>15605</v>
      </c>
      <c r="D7041" s="138" t="s">
        <v>15605</v>
      </c>
      <c r="E7041" s="137" t="s">
        <v>8366</v>
      </c>
      <c r="F7041" s="139"/>
      <c r="G7041" s="136">
        <v>43549031.000000007</v>
      </c>
      <c r="H7041" s="136">
        <v>3</v>
      </c>
      <c r="J7041" s="136" t="s">
        <v>8367</v>
      </c>
    </row>
    <row r="7042" spans="1:20" s="136" customFormat="1" ht="13.6" x14ac:dyDescent="0.2">
      <c r="A7042" s="136" t="s">
        <v>15493</v>
      </c>
      <c r="B7042" s="147">
        <v>46105</v>
      </c>
      <c r="C7042" s="138" t="s">
        <v>15606</v>
      </c>
      <c r="D7042" s="138" t="s">
        <v>15606</v>
      </c>
      <c r="E7042" s="137" t="s">
        <v>8366</v>
      </c>
      <c r="F7042" s="139"/>
      <c r="G7042" s="136">
        <v>53820950</v>
      </c>
      <c r="H7042" s="136">
        <v>2</v>
      </c>
      <c r="J7042" s="136" t="s">
        <v>8456</v>
      </c>
    </row>
    <row r="7043" spans="1:20" s="136" customFormat="1" ht="13.6" x14ac:dyDescent="0.2">
      <c r="A7043" s="136" t="s">
        <v>15493</v>
      </c>
      <c r="B7043" s="147">
        <v>46106</v>
      </c>
      <c r="C7043" s="138" t="s">
        <v>15607</v>
      </c>
      <c r="D7043" s="138" t="s">
        <v>15607</v>
      </c>
      <c r="E7043" s="137" t="s">
        <v>8366</v>
      </c>
      <c r="F7043" s="139"/>
      <c r="G7043" s="136">
        <v>190382200</v>
      </c>
      <c r="H7043" s="136">
        <v>3</v>
      </c>
      <c r="J7043" s="136" t="s">
        <v>8367</v>
      </c>
    </row>
    <row r="7044" spans="1:20" s="136" customFormat="1" ht="13.6" x14ac:dyDescent="0.2">
      <c r="A7044" s="136" t="s">
        <v>15493</v>
      </c>
      <c r="B7044" s="147">
        <v>46107</v>
      </c>
      <c r="C7044" s="138" t="s">
        <v>15608</v>
      </c>
      <c r="D7044" s="138" t="s">
        <v>15608</v>
      </c>
      <c r="E7044" s="137" t="s">
        <v>8366</v>
      </c>
      <c r="F7044" s="139"/>
      <c r="G7044" s="136">
        <v>43492425.999999993</v>
      </c>
      <c r="H7044" s="136">
        <v>3</v>
      </c>
      <c r="J7044" s="136" t="s">
        <v>8367</v>
      </c>
    </row>
    <row r="7045" spans="1:20" s="136" customFormat="1" ht="13.6" x14ac:dyDescent="0.2">
      <c r="A7045" s="136" t="s">
        <v>15493</v>
      </c>
      <c r="B7045" s="147">
        <v>46108</v>
      </c>
      <c r="C7045" s="138" t="s">
        <v>15609</v>
      </c>
      <c r="D7045" s="138" t="s">
        <v>15609</v>
      </c>
      <c r="E7045" s="137" t="s">
        <v>8366</v>
      </c>
      <c r="F7045" s="139"/>
      <c r="G7045" s="136">
        <v>49697393</v>
      </c>
      <c r="H7045" s="136">
        <v>3</v>
      </c>
      <c r="J7045" s="136" t="s">
        <v>8367</v>
      </c>
    </row>
    <row r="7046" spans="1:20" s="136" customFormat="1" ht="13.6" x14ac:dyDescent="0.2">
      <c r="A7046" s="136" t="s">
        <v>15493</v>
      </c>
      <c r="B7046" s="147">
        <v>46109</v>
      </c>
      <c r="C7046" s="138" t="s">
        <v>15610</v>
      </c>
      <c r="D7046" s="138" t="s">
        <v>15610</v>
      </c>
      <c r="E7046" s="137" t="s">
        <v>8366</v>
      </c>
      <c r="F7046" s="139"/>
      <c r="G7046" s="136">
        <v>71441521</v>
      </c>
      <c r="H7046" s="136">
        <v>2</v>
      </c>
      <c r="J7046" s="136" t="s">
        <v>8367</v>
      </c>
    </row>
    <row r="7047" spans="1:20" s="136" customFormat="1" ht="13.6" x14ac:dyDescent="0.2">
      <c r="A7047" s="136" t="s">
        <v>15493</v>
      </c>
      <c r="B7047" s="147">
        <v>46110</v>
      </c>
      <c r="C7047" s="138" t="s">
        <v>15611</v>
      </c>
      <c r="D7047" s="138" t="s">
        <v>15611</v>
      </c>
      <c r="E7047" s="137" t="s">
        <v>8366</v>
      </c>
      <c r="F7047" s="139"/>
      <c r="G7047" s="136">
        <v>5130000</v>
      </c>
      <c r="H7047" s="136">
        <v>1</v>
      </c>
      <c r="J7047" s="136" t="s">
        <v>8456</v>
      </c>
      <c r="O7047" s="136" t="s">
        <v>15501</v>
      </c>
      <c r="P7047" s="136" t="s">
        <v>8456</v>
      </c>
      <c r="Q7047" s="136" t="s">
        <v>15502</v>
      </c>
      <c r="R7047" s="136" t="s">
        <v>15503</v>
      </c>
      <c r="S7047" s="136" t="s">
        <v>8367</v>
      </c>
      <c r="T7047" s="136" t="s">
        <v>15502</v>
      </c>
    </row>
    <row r="7048" spans="1:20" s="136" customFormat="1" ht="13.6" x14ac:dyDescent="0.2">
      <c r="A7048" s="136" t="s">
        <v>15493</v>
      </c>
      <c r="B7048" s="147">
        <v>46111</v>
      </c>
      <c r="C7048" s="138" t="s">
        <v>15612</v>
      </c>
      <c r="D7048" s="138" t="s">
        <v>15612</v>
      </c>
      <c r="E7048" s="137" t="s">
        <v>8366</v>
      </c>
      <c r="F7048" s="139"/>
      <c r="G7048" s="136">
        <v>178728996</v>
      </c>
      <c r="H7048" s="136">
        <v>2</v>
      </c>
      <c r="J7048" s="136" t="s">
        <v>8367</v>
      </c>
      <c r="R7048" s="136" t="s">
        <v>15503</v>
      </c>
      <c r="S7048" s="136" t="s">
        <v>8367</v>
      </c>
      <c r="T7048" s="136" t="s">
        <v>15502</v>
      </c>
    </row>
    <row r="7049" spans="1:20" s="136" customFormat="1" ht="13.6" x14ac:dyDescent="0.2">
      <c r="A7049" s="136" t="s">
        <v>15493</v>
      </c>
      <c r="B7049" s="147">
        <v>46112</v>
      </c>
      <c r="C7049" s="138" t="s">
        <v>15613</v>
      </c>
      <c r="D7049" s="138" t="s">
        <v>15613</v>
      </c>
      <c r="E7049" s="137" t="s">
        <v>8366</v>
      </c>
      <c r="F7049" s="139"/>
      <c r="G7049" s="136">
        <v>61779511</v>
      </c>
      <c r="H7049" s="136">
        <v>3</v>
      </c>
      <c r="J7049" s="136" t="s">
        <v>8367</v>
      </c>
    </row>
    <row r="7050" spans="1:20" s="136" customFormat="1" ht="13.6" x14ac:dyDescent="0.2">
      <c r="A7050" s="136" t="s">
        <v>15493</v>
      </c>
      <c r="B7050" s="147">
        <v>46113</v>
      </c>
      <c r="C7050" s="138" t="s">
        <v>15614</v>
      </c>
      <c r="D7050" s="138" t="s">
        <v>15614</v>
      </c>
      <c r="E7050" s="137" t="s">
        <v>8366</v>
      </c>
      <c r="F7050" s="139"/>
      <c r="G7050" s="136">
        <v>3145548</v>
      </c>
      <c r="H7050" s="136">
        <v>2</v>
      </c>
      <c r="J7050" s="136" t="s">
        <v>8456</v>
      </c>
      <c r="R7050" s="136" t="s">
        <v>15496</v>
      </c>
      <c r="S7050" s="136" t="s">
        <v>8456</v>
      </c>
      <c r="T7050" s="136" t="s">
        <v>15497</v>
      </c>
    </row>
    <row r="7051" spans="1:20" s="136" customFormat="1" ht="13.6" x14ac:dyDescent="0.2">
      <c r="A7051" s="136" t="s">
        <v>15493</v>
      </c>
      <c r="B7051" s="147">
        <v>46114</v>
      </c>
      <c r="C7051" s="138" t="s">
        <v>15615</v>
      </c>
      <c r="D7051" s="138" t="s">
        <v>15615</v>
      </c>
      <c r="E7051" s="137" t="s">
        <v>8366</v>
      </c>
      <c r="F7051" s="139"/>
      <c r="G7051" s="136">
        <v>68581900</v>
      </c>
      <c r="H7051" s="136">
        <v>3</v>
      </c>
      <c r="J7051" s="136" t="s">
        <v>8367</v>
      </c>
      <c r="R7051" s="136" t="s">
        <v>15503</v>
      </c>
      <c r="S7051" s="136" t="s">
        <v>8456</v>
      </c>
      <c r="T7051" s="136" t="s">
        <v>15502</v>
      </c>
    </row>
    <row r="7052" spans="1:20" s="136" customFormat="1" ht="13.6" x14ac:dyDescent="0.2">
      <c r="A7052" s="136" t="s">
        <v>15493</v>
      </c>
      <c r="B7052" s="147">
        <v>46115</v>
      </c>
      <c r="C7052" s="138" t="s">
        <v>15616</v>
      </c>
      <c r="D7052" s="138" t="s">
        <v>15616</v>
      </c>
      <c r="E7052" s="137" t="s">
        <v>8366</v>
      </c>
      <c r="F7052" s="139"/>
      <c r="G7052" s="136">
        <v>121510000</v>
      </c>
      <c r="H7052" s="136">
        <v>3</v>
      </c>
      <c r="J7052" s="136" t="s">
        <v>8367</v>
      </c>
    </row>
    <row r="7053" spans="1:20" s="136" customFormat="1" ht="13.6" x14ac:dyDescent="0.2">
      <c r="A7053" s="136" t="s">
        <v>15493</v>
      </c>
      <c r="B7053" s="147">
        <v>46116</v>
      </c>
      <c r="C7053" s="138" t="s">
        <v>15617</v>
      </c>
      <c r="D7053" s="138" t="s">
        <v>15617</v>
      </c>
      <c r="E7053" s="137" t="s">
        <v>8366</v>
      </c>
      <c r="F7053" s="139"/>
      <c r="G7053" s="136">
        <v>8772380</v>
      </c>
      <c r="H7053" s="136">
        <v>2</v>
      </c>
      <c r="J7053" s="136" t="s">
        <v>8367</v>
      </c>
      <c r="R7053" s="136" t="s">
        <v>15503</v>
      </c>
      <c r="S7053" s="136" t="s">
        <v>8367</v>
      </c>
      <c r="T7053" s="136" t="s">
        <v>15502</v>
      </c>
    </row>
    <row r="7054" spans="1:20" s="136" customFormat="1" ht="13.6" x14ac:dyDescent="0.2">
      <c r="A7054" s="136" t="s">
        <v>15493</v>
      </c>
      <c r="B7054" s="147">
        <v>46117</v>
      </c>
      <c r="C7054" s="138" t="s">
        <v>15618</v>
      </c>
      <c r="D7054" s="138" t="s">
        <v>15618</v>
      </c>
      <c r="E7054" s="137" t="s">
        <v>8366</v>
      </c>
      <c r="F7054" s="139"/>
      <c r="G7054" s="136">
        <v>25783.999999999996</v>
      </c>
      <c r="H7054" s="136">
        <v>2</v>
      </c>
      <c r="J7054" s="136" t="s">
        <v>8456</v>
      </c>
      <c r="R7054" s="136" t="s">
        <v>15503</v>
      </c>
      <c r="S7054" s="136" t="s">
        <v>8367</v>
      </c>
      <c r="T7054" s="136" t="s">
        <v>15502</v>
      </c>
    </row>
    <row r="7055" spans="1:20" s="136" customFormat="1" ht="13.6" x14ac:dyDescent="0.2">
      <c r="A7055" s="136" t="s">
        <v>15493</v>
      </c>
      <c r="B7055" s="147">
        <v>46118</v>
      </c>
      <c r="C7055" s="138" t="s">
        <v>15619</v>
      </c>
      <c r="D7055" s="138" t="s">
        <v>15619</v>
      </c>
      <c r="E7055" s="137" t="s">
        <v>8366</v>
      </c>
      <c r="F7055" s="139"/>
      <c r="G7055" s="136">
        <v>241749388</v>
      </c>
      <c r="H7055" s="136">
        <v>2</v>
      </c>
      <c r="J7055" s="136" t="s">
        <v>8367</v>
      </c>
    </row>
    <row r="7056" spans="1:20" s="136" customFormat="1" ht="13.6" x14ac:dyDescent="0.2">
      <c r="A7056" s="136" t="s">
        <v>15493</v>
      </c>
      <c r="B7056" s="147">
        <v>46119</v>
      </c>
      <c r="C7056" s="138" t="s">
        <v>15620</v>
      </c>
      <c r="D7056" s="138" t="s">
        <v>15620</v>
      </c>
      <c r="E7056" s="137" t="s">
        <v>8366</v>
      </c>
      <c r="F7056" s="139"/>
      <c r="G7056" s="136">
        <v>7673719</v>
      </c>
      <c r="H7056" s="136">
        <v>2</v>
      </c>
      <c r="J7056" s="136" t="s">
        <v>8367</v>
      </c>
    </row>
    <row r="7057" spans="1:20" s="136" customFormat="1" ht="13.6" x14ac:dyDescent="0.2">
      <c r="A7057" s="136" t="s">
        <v>15493</v>
      </c>
      <c r="B7057" s="147">
        <v>46120</v>
      </c>
      <c r="C7057" s="138" t="s">
        <v>15621</v>
      </c>
      <c r="D7057" s="138" t="s">
        <v>15621</v>
      </c>
      <c r="E7057" s="137" t="s">
        <v>8366</v>
      </c>
      <c r="F7057" s="139"/>
      <c r="G7057" s="136">
        <v>20917331</v>
      </c>
      <c r="H7057" s="136">
        <v>3</v>
      </c>
      <c r="J7057" s="136" t="s">
        <v>8367</v>
      </c>
    </row>
    <row r="7058" spans="1:20" s="136" customFormat="1" ht="13.6" x14ac:dyDescent="0.2">
      <c r="A7058" s="136" t="s">
        <v>15493</v>
      </c>
      <c r="B7058" s="147">
        <v>46121</v>
      </c>
      <c r="C7058" s="138" t="s">
        <v>15622</v>
      </c>
      <c r="D7058" s="138" t="s">
        <v>15622</v>
      </c>
      <c r="E7058" s="137" t="s">
        <v>8366</v>
      </c>
      <c r="F7058" s="139"/>
      <c r="G7058" s="136">
        <v>6418357</v>
      </c>
      <c r="H7058" s="136">
        <v>3</v>
      </c>
      <c r="J7058" s="136" t="s">
        <v>8367</v>
      </c>
    </row>
    <row r="7059" spans="1:20" s="136" customFormat="1" ht="13.6" x14ac:dyDescent="0.2">
      <c r="A7059" s="136" t="s">
        <v>15493</v>
      </c>
      <c r="B7059" s="147">
        <v>46122</v>
      </c>
      <c r="C7059" s="138" t="s">
        <v>15623</v>
      </c>
      <c r="D7059" s="138" t="s">
        <v>15623</v>
      </c>
      <c r="E7059" s="137" t="s">
        <v>8366</v>
      </c>
      <c r="F7059" s="139"/>
      <c r="G7059" s="136">
        <v>1636375</v>
      </c>
      <c r="H7059" s="136">
        <v>2</v>
      </c>
      <c r="J7059" s="136" t="s">
        <v>8456</v>
      </c>
      <c r="R7059" s="136" t="s">
        <v>15582</v>
      </c>
      <c r="S7059" s="136" t="s">
        <v>8456</v>
      </c>
      <c r="T7059" s="136" t="s">
        <v>15583</v>
      </c>
    </row>
    <row r="7060" spans="1:20" s="136" customFormat="1" ht="13.6" x14ac:dyDescent="0.2">
      <c r="A7060" s="136" t="s">
        <v>15493</v>
      </c>
      <c r="B7060" s="147">
        <v>46123</v>
      </c>
      <c r="C7060" s="138" t="s">
        <v>15624</v>
      </c>
      <c r="D7060" s="138" t="s">
        <v>15624</v>
      </c>
      <c r="E7060" s="137" t="s">
        <v>8366</v>
      </c>
      <c r="F7060" s="139"/>
      <c r="G7060" s="136">
        <v>9453583</v>
      </c>
      <c r="H7060" s="136">
        <v>3</v>
      </c>
      <c r="J7060" s="136" t="s">
        <v>8456</v>
      </c>
    </row>
    <row r="7061" spans="1:20" s="136" customFormat="1" ht="13.6" x14ac:dyDescent="0.2">
      <c r="A7061" s="136" t="s">
        <v>15493</v>
      </c>
      <c r="B7061" s="147">
        <v>46124</v>
      </c>
      <c r="C7061" s="138" t="s">
        <v>15625</v>
      </c>
      <c r="D7061" s="138" t="s">
        <v>15625</v>
      </c>
      <c r="E7061" s="137" t="s">
        <v>8366</v>
      </c>
      <c r="F7061" s="139"/>
      <c r="G7061" s="136">
        <v>74688363</v>
      </c>
      <c r="H7061" s="136">
        <v>3</v>
      </c>
      <c r="J7061" s="136" t="s">
        <v>8367</v>
      </c>
    </row>
    <row r="7062" spans="1:20" s="136" customFormat="1" ht="13.6" x14ac:dyDescent="0.2">
      <c r="A7062" s="136" t="s">
        <v>15493</v>
      </c>
      <c r="B7062" s="147">
        <v>46125</v>
      </c>
      <c r="C7062" s="138" t="s">
        <v>15626</v>
      </c>
      <c r="D7062" s="138" t="s">
        <v>15626</v>
      </c>
      <c r="E7062" s="137" t="s">
        <v>8366</v>
      </c>
      <c r="F7062" s="139"/>
      <c r="G7062" s="136">
        <v>4568498</v>
      </c>
      <c r="H7062" s="136">
        <v>3</v>
      </c>
      <c r="J7062" s="136" t="s">
        <v>8456</v>
      </c>
    </row>
    <row r="7063" spans="1:20" s="136" customFormat="1" ht="13.6" x14ac:dyDescent="0.2">
      <c r="A7063" s="136" t="s">
        <v>15493</v>
      </c>
      <c r="B7063" s="147">
        <v>46126</v>
      </c>
      <c r="C7063" s="138" t="s">
        <v>15627</v>
      </c>
      <c r="D7063" s="138" t="s">
        <v>15627</v>
      </c>
      <c r="E7063" s="137" t="s">
        <v>8366</v>
      </c>
      <c r="F7063" s="139"/>
      <c r="G7063" s="136">
        <v>6479878</v>
      </c>
      <c r="H7063" s="136">
        <v>2</v>
      </c>
      <c r="J7063" s="136" t="s">
        <v>8456</v>
      </c>
      <c r="R7063" s="136" t="s">
        <v>15503</v>
      </c>
      <c r="S7063" s="136" t="s">
        <v>8367</v>
      </c>
      <c r="T7063" s="136" t="s">
        <v>15502</v>
      </c>
    </row>
    <row r="7064" spans="1:20" s="136" customFormat="1" ht="13.6" x14ac:dyDescent="0.2">
      <c r="A7064" s="136" t="s">
        <v>15493</v>
      </c>
      <c r="B7064" s="147">
        <v>46127</v>
      </c>
      <c r="C7064" s="138" t="s">
        <v>15628</v>
      </c>
      <c r="D7064" s="138" t="s">
        <v>15628</v>
      </c>
      <c r="E7064" s="137" t="s">
        <v>8366</v>
      </c>
      <c r="F7064" s="139"/>
      <c r="G7064" s="136">
        <v>9898288</v>
      </c>
      <c r="H7064" s="136">
        <v>2</v>
      </c>
      <c r="J7064" s="136" t="s">
        <v>8456</v>
      </c>
      <c r="R7064" s="136" t="s">
        <v>15496</v>
      </c>
      <c r="S7064" s="136" t="s">
        <v>8456</v>
      </c>
      <c r="T7064" s="136" t="s">
        <v>15497</v>
      </c>
    </row>
    <row r="7065" spans="1:20" s="136" customFormat="1" ht="13.6" x14ac:dyDescent="0.2">
      <c r="A7065" s="136" t="s">
        <v>15493</v>
      </c>
      <c r="B7065" s="147">
        <v>46128</v>
      </c>
      <c r="C7065" s="138" t="s">
        <v>15629</v>
      </c>
      <c r="D7065" s="138" t="s">
        <v>15629</v>
      </c>
      <c r="E7065" s="137" t="s">
        <v>8366</v>
      </c>
      <c r="F7065" s="139"/>
      <c r="G7065" s="136">
        <v>84335623</v>
      </c>
      <c r="H7065" s="136">
        <v>3</v>
      </c>
      <c r="J7065" s="136" t="s">
        <v>8367</v>
      </c>
    </row>
    <row r="7066" spans="1:20" s="136" customFormat="1" ht="13.6" x14ac:dyDescent="0.2">
      <c r="A7066" s="136" t="s">
        <v>15493</v>
      </c>
      <c r="B7066" s="147">
        <v>46129</v>
      </c>
      <c r="C7066" s="138" t="s">
        <v>15630</v>
      </c>
      <c r="D7066" s="138" t="s">
        <v>15630</v>
      </c>
      <c r="E7066" s="137" t="s">
        <v>8366</v>
      </c>
      <c r="F7066" s="139"/>
      <c r="G7066" s="136">
        <v>49453083</v>
      </c>
      <c r="H7066" s="136">
        <v>3</v>
      </c>
      <c r="J7066" s="136" t="s">
        <v>8367</v>
      </c>
    </row>
    <row r="7067" spans="1:20" s="136" customFormat="1" ht="13.6" x14ac:dyDescent="0.2">
      <c r="A7067" s="136" t="s">
        <v>15493</v>
      </c>
      <c r="B7067" s="147">
        <v>46130</v>
      </c>
      <c r="C7067" s="138" t="s">
        <v>15631</v>
      </c>
      <c r="D7067" s="138" t="s">
        <v>15631</v>
      </c>
      <c r="E7067" s="137" t="s">
        <v>8366</v>
      </c>
      <c r="F7067" s="139"/>
      <c r="G7067" s="136">
        <v>7986600</v>
      </c>
      <c r="H7067" s="136">
        <v>3</v>
      </c>
      <c r="J7067" s="136" t="s">
        <v>8367</v>
      </c>
    </row>
    <row r="7068" spans="1:20" s="136" customFormat="1" ht="13.6" x14ac:dyDescent="0.2">
      <c r="A7068" s="136" t="s">
        <v>15493</v>
      </c>
      <c r="B7068" s="147">
        <v>46131</v>
      </c>
      <c r="C7068" s="138" t="s">
        <v>15497</v>
      </c>
      <c r="D7068" s="138" t="s">
        <v>15497</v>
      </c>
      <c r="E7068" s="137" t="s">
        <v>8366</v>
      </c>
      <c r="F7068" s="139"/>
      <c r="G7068" s="136">
        <v>60834548.000000007</v>
      </c>
      <c r="H7068" s="136">
        <v>1</v>
      </c>
      <c r="J7068" s="136" t="s">
        <v>8456</v>
      </c>
      <c r="L7068" s="136" t="s">
        <v>15632</v>
      </c>
      <c r="M7068" s="136" t="s">
        <v>8367</v>
      </c>
      <c r="N7068" s="136" t="s">
        <v>15497</v>
      </c>
      <c r="R7068" s="136" t="s">
        <v>15496</v>
      </c>
      <c r="S7068" s="136" t="s">
        <v>8456</v>
      </c>
      <c r="T7068" s="136" t="s">
        <v>15497</v>
      </c>
    </row>
    <row r="7069" spans="1:20" s="136" customFormat="1" ht="13.6" x14ac:dyDescent="0.2">
      <c r="A7069" s="136" t="s">
        <v>15493</v>
      </c>
      <c r="B7069" s="147">
        <v>46132</v>
      </c>
      <c r="C7069" s="138" t="s">
        <v>15633</v>
      </c>
      <c r="D7069" s="138" t="s">
        <v>15633</v>
      </c>
      <c r="E7069" s="137" t="s">
        <v>8366</v>
      </c>
      <c r="F7069" s="139"/>
      <c r="G7069" s="136">
        <v>15162476.999999998</v>
      </c>
      <c r="H7069" s="136">
        <v>3</v>
      </c>
      <c r="J7069" s="136" t="s">
        <v>8367</v>
      </c>
    </row>
    <row r="7070" spans="1:20" s="136" customFormat="1" ht="13.6" x14ac:dyDescent="0.2">
      <c r="A7070" s="136" t="s">
        <v>15493</v>
      </c>
      <c r="B7070" s="147">
        <v>46133</v>
      </c>
      <c r="C7070" s="138" t="s">
        <v>15634</v>
      </c>
      <c r="D7070" s="138" t="s">
        <v>15634</v>
      </c>
      <c r="E7070" s="137" t="s">
        <v>8366</v>
      </c>
      <c r="F7070" s="139"/>
      <c r="G7070" s="136">
        <v>69732418</v>
      </c>
      <c r="H7070" s="136">
        <v>3</v>
      </c>
      <c r="J7070" s="136" t="s">
        <v>8367</v>
      </c>
    </row>
    <row r="7071" spans="1:20" s="136" customFormat="1" ht="13.6" x14ac:dyDescent="0.2">
      <c r="A7071" s="136" t="s">
        <v>15493</v>
      </c>
      <c r="B7071" s="147">
        <v>46134</v>
      </c>
      <c r="C7071" s="138" t="s">
        <v>15635</v>
      </c>
      <c r="D7071" s="138" t="s">
        <v>15635</v>
      </c>
      <c r="E7071" s="137" t="s">
        <v>8366</v>
      </c>
      <c r="F7071" s="139"/>
      <c r="G7071" s="136">
        <v>11281704</v>
      </c>
      <c r="H7071" s="136">
        <v>3</v>
      </c>
      <c r="J7071" s="136" t="s">
        <v>8456</v>
      </c>
      <c r="R7071" s="136" t="s">
        <v>15582</v>
      </c>
      <c r="S7071" s="136" t="s">
        <v>8456</v>
      </c>
      <c r="T7071" s="136" t="s">
        <v>15583</v>
      </c>
    </row>
    <row r="7072" spans="1:20" s="136" customFormat="1" ht="13.6" x14ac:dyDescent="0.2">
      <c r="A7072" s="136" t="s">
        <v>15493</v>
      </c>
      <c r="B7072" s="147">
        <v>46135</v>
      </c>
      <c r="C7072" s="138" t="s">
        <v>15636</v>
      </c>
      <c r="D7072" s="138" t="s">
        <v>15636</v>
      </c>
      <c r="E7072" s="137" t="s">
        <v>8366</v>
      </c>
      <c r="F7072" s="139"/>
      <c r="G7072" s="136">
        <v>8403384</v>
      </c>
      <c r="H7072" s="136">
        <v>1</v>
      </c>
      <c r="J7072" s="136" t="s">
        <v>8456</v>
      </c>
      <c r="O7072" s="136" t="s">
        <v>15501</v>
      </c>
      <c r="P7072" s="136" t="s">
        <v>8456</v>
      </c>
      <c r="Q7072" s="136" t="s">
        <v>15502</v>
      </c>
      <c r="R7072" s="136" t="s">
        <v>15503</v>
      </c>
      <c r="S7072" s="136" t="s">
        <v>8367</v>
      </c>
      <c r="T7072" s="136" t="s">
        <v>15502</v>
      </c>
    </row>
    <row r="7073" spans="1:20" s="136" customFormat="1" ht="13.6" x14ac:dyDescent="0.2">
      <c r="A7073" s="136" t="s">
        <v>15493</v>
      </c>
      <c r="B7073" s="147">
        <v>46136</v>
      </c>
      <c r="C7073" s="138" t="s">
        <v>15637</v>
      </c>
      <c r="D7073" s="138" t="s">
        <v>15637</v>
      </c>
      <c r="E7073" s="137" t="s">
        <v>8366</v>
      </c>
      <c r="F7073" s="139"/>
      <c r="G7073" s="136">
        <v>37451040</v>
      </c>
      <c r="H7073" s="136">
        <v>3</v>
      </c>
      <c r="J7073" s="136" t="s">
        <v>8367</v>
      </c>
      <c r="R7073" s="136" t="s">
        <v>15503</v>
      </c>
      <c r="S7073" s="136" t="s">
        <v>8456</v>
      </c>
      <c r="T7073" s="136" t="s">
        <v>15502</v>
      </c>
    </row>
    <row r="7074" spans="1:20" s="136" customFormat="1" ht="13.6" x14ac:dyDescent="0.2">
      <c r="A7074" s="136" t="s">
        <v>15493</v>
      </c>
      <c r="B7074" s="147">
        <v>46137</v>
      </c>
      <c r="C7074" s="138" t="s">
        <v>15638</v>
      </c>
      <c r="D7074" s="138" t="s">
        <v>15638</v>
      </c>
      <c r="E7074" s="137" t="s">
        <v>8366</v>
      </c>
      <c r="F7074" s="139"/>
      <c r="G7074" s="136">
        <v>831417</v>
      </c>
      <c r="H7074" s="136">
        <v>3</v>
      </c>
      <c r="J7074" s="136" t="s">
        <v>8367</v>
      </c>
    </row>
    <row r="7075" spans="1:20" s="136" customFormat="1" ht="13.6" x14ac:dyDescent="0.2">
      <c r="A7075" s="136" t="s">
        <v>15493</v>
      </c>
      <c r="B7075" s="147">
        <v>46138</v>
      </c>
      <c r="C7075" s="138" t="s">
        <v>15639</v>
      </c>
      <c r="D7075" s="138" t="s">
        <v>15639</v>
      </c>
      <c r="E7075" s="137" t="s">
        <v>8366</v>
      </c>
      <c r="F7075" s="139"/>
      <c r="G7075" s="136">
        <v>3259926</v>
      </c>
      <c r="H7075" s="136">
        <v>3</v>
      </c>
      <c r="J7075" s="136" t="s">
        <v>8367</v>
      </c>
    </row>
    <row r="7076" spans="1:20" s="136" customFormat="1" ht="13.6" x14ac:dyDescent="0.2">
      <c r="A7076" s="136" t="s">
        <v>15493</v>
      </c>
      <c r="B7076" s="147">
        <v>46139</v>
      </c>
      <c r="C7076" s="138" t="s">
        <v>15640</v>
      </c>
      <c r="D7076" s="138" t="s">
        <v>15640</v>
      </c>
      <c r="E7076" s="137" t="s">
        <v>8366</v>
      </c>
      <c r="F7076" s="139"/>
      <c r="G7076" s="136">
        <v>35340000</v>
      </c>
      <c r="H7076" s="136">
        <v>2</v>
      </c>
      <c r="J7076" s="136" t="s">
        <v>8367</v>
      </c>
    </row>
    <row r="7077" spans="1:20" s="136" customFormat="1" ht="13.6" x14ac:dyDescent="0.2">
      <c r="A7077" s="136" t="s">
        <v>15493</v>
      </c>
      <c r="B7077" s="147">
        <v>46140</v>
      </c>
      <c r="C7077" s="138" t="s">
        <v>15641</v>
      </c>
      <c r="D7077" s="138" t="s">
        <v>15641</v>
      </c>
      <c r="E7077" s="137" t="s">
        <v>8366</v>
      </c>
      <c r="F7077" s="139"/>
      <c r="G7077" s="136">
        <v>1098528</v>
      </c>
      <c r="H7077" s="136">
        <v>2</v>
      </c>
      <c r="J7077" s="136" t="s">
        <v>8456</v>
      </c>
      <c r="R7077" s="136" t="s">
        <v>15496</v>
      </c>
      <c r="S7077" s="136" t="s">
        <v>8456</v>
      </c>
      <c r="T7077" s="136" t="s">
        <v>15497</v>
      </c>
    </row>
    <row r="7078" spans="1:20" s="136" customFormat="1" ht="13.6" x14ac:dyDescent="0.2">
      <c r="A7078" s="136" t="s">
        <v>15493</v>
      </c>
      <c r="B7078" s="147">
        <v>46141</v>
      </c>
      <c r="C7078" s="138" t="s">
        <v>15642</v>
      </c>
      <c r="D7078" s="138" t="s">
        <v>15642</v>
      </c>
      <c r="E7078" s="137" t="s">
        <v>8366</v>
      </c>
      <c r="F7078" s="139"/>
      <c r="G7078" s="136">
        <v>18797544</v>
      </c>
      <c r="H7078" s="136">
        <v>3</v>
      </c>
      <c r="J7078" s="136" t="s">
        <v>8367</v>
      </c>
    </row>
    <row r="7079" spans="1:20" s="136" customFormat="1" ht="13.6" x14ac:dyDescent="0.2">
      <c r="A7079" s="136" t="s">
        <v>15493</v>
      </c>
      <c r="B7079" s="147">
        <v>46142</v>
      </c>
      <c r="C7079" s="138" t="s">
        <v>15643</v>
      </c>
      <c r="D7079" s="138" t="s">
        <v>15643</v>
      </c>
      <c r="E7079" s="137" t="s">
        <v>8366</v>
      </c>
      <c r="F7079" s="139"/>
      <c r="G7079" s="136">
        <v>94768997.999999985</v>
      </c>
      <c r="H7079" s="136">
        <v>3</v>
      </c>
      <c r="J7079" s="136" t="s">
        <v>8367</v>
      </c>
    </row>
    <row r="7080" spans="1:20" s="136" customFormat="1" ht="13.6" x14ac:dyDescent="0.2">
      <c r="A7080" s="136" t="s">
        <v>15493</v>
      </c>
      <c r="B7080" s="147">
        <v>46143</v>
      </c>
      <c r="C7080" s="138" t="s">
        <v>15644</v>
      </c>
      <c r="D7080" s="138" t="s">
        <v>15644</v>
      </c>
      <c r="E7080" s="137" t="s">
        <v>8366</v>
      </c>
      <c r="F7080" s="139"/>
      <c r="G7080" s="136">
        <v>20216401</v>
      </c>
      <c r="H7080" s="136">
        <v>2</v>
      </c>
      <c r="J7080" s="136" t="s">
        <v>8456</v>
      </c>
    </row>
    <row r="7081" spans="1:20" s="136" customFormat="1" ht="13.6" x14ac:dyDescent="0.2">
      <c r="A7081" s="136" t="s">
        <v>15493</v>
      </c>
      <c r="B7081" s="147">
        <v>46144</v>
      </c>
      <c r="C7081" s="138" t="s">
        <v>15645</v>
      </c>
      <c r="D7081" s="138" t="s">
        <v>15645</v>
      </c>
      <c r="E7081" s="137" t="s">
        <v>8366</v>
      </c>
      <c r="F7081" s="139"/>
      <c r="G7081" s="136">
        <v>103091729</v>
      </c>
      <c r="H7081" s="136">
        <v>3</v>
      </c>
      <c r="J7081" s="136" t="s">
        <v>8367</v>
      </c>
    </row>
    <row r="7082" spans="1:20" s="136" customFormat="1" ht="13.6" x14ac:dyDescent="0.2">
      <c r="A7082" s="136" t="s">
        <v>15493</v>
      </c>
      <c r="B7082" s="147">
        <v>46145</v>
      </c>
      <c r="C7082" s="138" t="s">
        <v>15646</v>
      </c>
      <c r="D7082" s="138" t="s">
        <v>15646</v>
      </c>
      <c r="E7082" s="137" t="s">
        <v>8366</v>
      </c>
      <c r="F7082" s="139"/>
      <c r="G7082" s="136">
        <v>76564398</v>
      </c>
      <c r="H7082" s="136">
        <v>2</v>
      </c>
      <c r="J7082" s="136" t="s">
        <v>8367</v>
      </c>
    </row>
    <row r="7083" spans="1:20" s="136" customFormat="1" ht="13.6" x14ac:dyDescent="0.2">
      <c r="A7083" s="136" t="s">
        <v>15493</v>
      </c>
      <c r="B7083" s="147">
        <v>46146</v>
      </c>
      <c r="C7083" s="138" t="s">
        <v>15647</v>
      </c>
      <c r="D7083" s="138" t="s">
        <v>15647</v>
      </c>
      <c r="E7083" s="137" t="s">
        <v>8366</v>
      </c>
      <c r="F7083" s="139"/>
      <c r="G7083" s="136">
        <v>16846243</v>
      </c>
      <c r="H7083" s="136">
        <v>2</v>
      </c>
      <c r="J7083" s="136" t="s">
        <v>8456</v>
      </c>
    </row>
    <row r="7084" spans="1:20" s="136" customFormat="1" ht="13.6" x14ac:dyDescent="0.2">
      <c r="A7084" s="136" t="s">
        <v>15493</v>
      </c>
      <c r="B7084" s="147">
        <v>46147</v>
      </c>
      <c r="C7084" s="138" t="s">
        <v>15648</v>
      </c>
      <c r="D7084" s="138" t="s">
        <v>15648</v>
      </c>
      <c r="E7084" s="137" t="s">
        <v>8366</v>
      </c>
      <c r="F7084" s="139"/>
      <c r="G7084" s="136">
        <v>227977171.00000003</v>
      </c>
      <c r="H7084" s="136">
        <v>2</v>
      </c>
      <c r="J7084" s="136" t="s">
        <v>8367</v>
      </c>
      <c r="R7084" s="136" t="s">
        <v>15503</v>
      </c>
      <c r="S7084" s="136" t="s">
        <v>8456</v>
      </c>
      <c r="T7084" s="136" t="s">
        <v>15502</v>
      </c>
    </row>
    <row r="7085" spans="1:20" s="136" customFormat="1" ht="13.6" x14ac:dyDescent="0.2">
      <c r="A7085" s="136" t="s">
        <v>15493</v>
      </c>
      <c r="B7085" s="147">
        <v>46148</v>
      </c>
      <c r="C7085" s="138" t="s">
        <v>15649</v>
      </c>
      <c r="D7085" s="138" t="s">
        <v>15649</v>
      </c>
      <c r="E7085" s="137" t="s">
        <v>8366</v>
      </c>
      <c r="F7085" s="139"/>
      <c r="G7085" s="136">
        <v>72421075</v>
      </c>
      <c r="H7085" s="136">
        <v>3</v>
      </c>
      <c r="J7085" s="136" t="s">
        <v>8367</v>
      </c>
      <c r="R7085" s="136" t="s">
        <v>15503</v>
      </c>
      <c r="S7085" s="136" t="s">
        <v>8456</v>
      </c>
      <c r="T7085" s="136" t="s">
        <v>15502</v>
      </c>
    </row>
    <row r="7086" spans="1:20" s="136" customFormat="1" ht="13.6" x14ac:dyDescent="0.2">
      <c r="A7086" s="136" t="s">
        <v>15493</v>
      </c>
      <c r="B7086" s="147">
        <v>46149</v>
      </c>
      <c r="C7086" s="138" t="s">
        <v>15650</v>
      </c>
      <c r="D7086" s="138" t="s">
        <v>15650</v>
      </c>
      <c r="E7086" s="137" t="s">
        <v>8366</v>
      </c>
      <c r="F7086" s="139"/>
      <c r="G7086" s="136">
        <v>12167465</v>
      </c>
      <c r="H7086" s="136">
        <v>3</v>
      </c>
      <c r="J7086" s="136" t="s">
        <v>8367</v>
      </c>
    </row>
    <row r="7087" spans="1:20" s="136" customFormat="1" ht="13.6" x14ac:dyDescent="0.2">
      <c r="A7087" s="136" t="s">
        <v>15493</v>
      </c>
      <c r="B7087" s="147">
        <v>46150</v>
      </c>
      <c r="C7087" s="138" t="s">
        <v>15651</v>
      </c>
      <c r="D7087" s="138" t="s">
        <v>15651</v>
      </c>
      <c r="E7087" s="137" t="s">
        <v>8366</v>
      </c>
      <c r="F7087" s="139"/>
      <c r="G7087" s="136">
        <v>40118139</v>
      </c>
      <c r="H7087" s="136">
        <v>3</v>
      </c>
      <c r="J7087" s="136" t="s">
        <v>8367</v>
      </c>
    </row>
    <row r="7088" spans="1:20" s="136" customFormat="1" ht="13.6" x14ac:dyDescent="0.2">
      <c r="A7088" s="136" t="s">
        <v>15493</v>
      </c>
      <c r="B7088" s="147">
        <v>46151</v>
      </c>
      <c r="C7088" s="138" t="s">
        <v>15652</v>
      </c>
      <c r="D7088" s="138" t="s">
        <v>15652</v>
      </c>
      <c r="E7088" s="137" t="s">
        <v>8366</v>
      </c>
      <c r="F7088" s="139"/>
      <c r="G7088" s="136">
        <v>1532063</v>
      </c>
      <c r="H7088" s="136">
        <v>3</v>
      </c>
      <c r="J7088" s="136" t="s">
        <v>8367</v>
      </c>
    </row>
    <row r="7089" spans="1:20" s="136" customFormat="1" ht="13.6" x14ac:dyDescent="0.2">
      <c r="A7089" s="136" t="s">
        <v>15493</v>
      </c>
      <c r="B7089" s="147">
        <v>46152</v>
      </c>
      <c r="C7089" s="138" t="s">
        <v>15653</v>
      </c>
      <c r="D7089" s="138" t="s">
        <v>15653</v>
      </c>
      <c r="E7089" s="137" t="s">
        <v>8366</v>
      </c>
      <c r="F7089" s="139"/>
      <c r="G7089" s="136">
        <v>41870</v>
      </c>
      <c r="H7089" s="136">
        <v>1</v>
      </c>
      <c r="J7089" s="136" t="s">
        <v>8456</v>
      </c>
      <c r="O7089" s="136" t="s">
        <v>15501</v>
      </c>
      <c r="P7089" s="136" t="s">
        <v>8456</v>
      </c>
      <c r="Q7089" s="136" t="s">
        <v>15502</v>
      </c>
      <c r="R7089" s="136" t="s">
        <v>15503</v>
      </c>
      <c r="S7089" s="136" t="s">
        <v>8367</v>
      </c>
      <c r="T7089" s="136" t="s">
        <v>15502</v>
      </c>
    </row>
    <row r="7090" spans="1:20" s="136" customFormat="1" ht="13.6" x14ac:dyDescent="0.2">
      <c r="A7090" s="136" t="s">
        <v>15493</v>
      </c>
      <c r="B7090" s="147">
        <v>46153</v>
      </c>
      <c r="C7090" s="138" t="s">
        <v>15654</v>
      </c>
      <c r="D7090" s="138" t="s">
        <v>15654</v>
      </c>
      <c r="E7090" s="137" t="s">
        <v>8366</v>
      </c>
      <c r="F7090" s="139"/>
      <c r="G7090" s="136">
        <v>6472911</v>
      </c>
      <c r="H7090" s="136">
        <v>3</v>
      </c>
      <c r="J7090" s="136" t="s">
        <v>8367</v>
      </c>
    </row>
    <row r="7091" spans="1:20" s="136" customFormat="1" ht="13.6" x14ac:dyDescent="0.2">
      <c r="A7091" s="136" t="s">
        <v>15493</v>
      </c>
      <c r="B7091" s="147">
        <v>46154</v>
      </c>
      <c r="C7091" s="138" t="s">
        <v>15655</v>
      </c>
      <c r="D7091" s="138" t="s">
        <v>15655</v>
      </c>
      <c r="E7091" s="137" t="s">
        <v>8366</v>
      </c>
      <c r="F7091" s="139"/>
      <c r="G7091" s="136">
        <v>9273681</v>
      </c>
      <c r="H7091" s="136">
        <v>2</v>
      </c>
      <c r="J7091" s="136" t="s">
        <v>8367</v>
      </c>
    </row>
    <row r="7092" spans="1:20" s="136" customFormat="1" ht="13.6" x14ac:dyDescent="0.2">
      <c r="A7092" s="136" t="s">
        <v>15493</v>
      </c>
      <c r="B7092" s="147">
        <v>46155</v>
      </c>
      <c r="C7092" s="138" t="s">
        <v>15656</v>
      </c>
      <c r="D7092" s="138" t="s">
        <v>15656</v>
      </c>
      <c r="E7092" s="137" t="s">
        <v>8366</v>
      </c>
      <c r="F7092" s="139"/>
      <c r="G7092" s="136">
        <v>13625515</v>
      </c>
      <c r="H7092" s="136">
        <v>3</v>
      </c>
      <c r="J7092" s="136" t="s">
        <v>8456</v>
      </c>
    </row>
    <row r="7093" spans="1:20" s="136" customFormat="1" ht="13.6" x14ac:dyDescent="0.2">
      <c r="A7093" s="136" t="s">
        <v>15493</v>
      </c>
      <c r="B7093" s="147">
        <v>46156</v>
      </c>
      <c r="C7093" s="138" t="s">
        <v>15657</v>
      </c>
      <c r="D7093" s="138" t="s">
        <v>15657</v>
      </c>
      <c r="E7093" s="137" t="s">
        <v>8366</v>
      </c>
      <c r="F7093" s="139"/>
      <c r="G7093" s="136">
        <v>55574966.000000007</v>
      </c>
      <c r="H7093" s="136">
        <v>3</v>
      </c>
      <c r="J7093" s="136" t="s">
        <v>8367</v>
      </c>
    </row>
    <row r="7094" spans="1:20" s="136" customFormat="1" ht="13.6" x14ac:dyDescent="0.2">
      <c r="A7094" s="136" t="s">
        <v>15493</v>
      </c>
      <c r="B7094" s="147">
        <v>46157</v>
      </c>
      <c r="C7094" s="138" t="s">
        <v>15658</v>
      </c>
      <c r="D7094" s="138" t="s">
        <v>15658</v>
      </c>
      <c r="E7094" s="137" t="s">
        <v>8366</v>
      </c>
      <c r="F7094" s="139"/>
      <c r="G7094" s="136">
        <v>7125758</v>
      </c>
      <c r="H7094" s="136">
        <v>3</v>
      </c>
      <c r="J7094" s="136" t="s">
        <v>8367</v>
      </c>
    </row>
    <row r="7095" spans="1:20" s="136" customFormat="1" ht="13.6" x14ac:dyDescent="0.2">
      <c r="A7095" s="136" t="s">
        <v>15493</v>
      </c>
      <c r="B7095" s="147">
        <v>46158</v>
      </c>
      <c r="C7095" s="138" t="s">
        <v>15659</v>
      </c>
      <c r="D7095" s="138" t="s">
        <v>15659</v>
      </c>
      <c r="E7095" s="137" t="s">
        <v>8366</v>
      </c>
      <c r="F7095" s="139"/>
      <c r="G7095" s="136">
        <v>37655320</v>
      </c>
      <c r="H7095" s="136">
        <v>3</v>
      </c>
      <c r="J7095" s="136" t="s">
        <v>8367</v>
      </c>
    </row>
    <row r="7096" spans="1:20" s="136" customFormat="1" ht="13.6" x14ac:dyDescent="0.2">
      <c r="A7096" s="136" t="s">
        <v>15493</v>
      </c>
      <c r="B7096" s="147">
        <v>46159</v>
      </c>
      <c r="C7096" s="138" t="s">
        <v>15660</v>
      </c>
      <c r="D7096" s="138" t="s">
        <v>15660</v>
      </c>
      <c r="E7096" s="137" t="s">
        <v>8366</v>
      </c>
      <c r="F7096" s="139"/>
      <c r="G7096" s="136">
        <v>19652934</v>
      </c>
      <c r="H7096" s="136">
        <v>1</v>
      </c>
      <c r="J7096" s="136" t="s">
        <v>8367</v>
      </c>
      <c r="O7096" s="136" t="s">
        <v>15501</v>
      </c>
      <c r="P7096" s="136" t="s">
        <v>8456</v>
      </c>
      <c r="Q7096" s="136" t="s">
        <v>15502</v>
      </c>
      <c r="R7096" s="136" t="s">
        <v>15503</v>
      </c>
      <c r="S7096" s="136" t="s">
        <v>8367</v>
      </c>
      <c r="T7096" s="136" t="s">
        <v>15502</v>
      </c>
    </row>
    <row r="7097" spans="1:20" s="136" customFormat="1" ht="13.6" x14ac:dyDescent="0.2">
      <c r="A7097" s="136" t="s">
        <v>15493</v>
      </c>
      <c r="B7097" s="147">
        <v>46160</v>
      </c>
      <c r="C7097" s="138" t="s">
        <v>15661</v>
      </c>
      <c r="D7097" s="138" t="s">
        <v>15661</v>
      </c>
      <c r="E7097" s="137" t="s">
        <v>8366</v>
      </c>
      <c r="F7097" s="139"/>
      <c r="G7097" s="136">
        <v>6048395</v>
      </c>
      <c r="H7097" s="136">
        <v>2</v>
      </c>
      <c r="J7097" s="136" t="s">
        <v>8367</v>
      </c>
    </row>
    <row r="7098" spans="1:20" s="136" customFormat="1" ht="13.6" x14ac:dyDescent="0.2">
      <c r="A7098" s="136" t="s">
        <v>15493</v>
      </c>
      <c r="B7098" s="147">
        <v>46161</v>
      </c>
      <c r="C7098" s="138" t="s">
        <v>15662</v>
      </c>
      <c r="D7098" s="138" t="s">
        <v>15662</v>
      </c>
      <c r="E7098" s="137" t="s">
        <v>8366</v>
      </c>
      <c r="F7098" s="139"/>
      <c r="G7098" s="136">
        <v>35722969</v>
      </c>
      <c r="H7098" s="136">
        <v>3</v>
      </c>
      <c r="J7098" s="136" t="s">
        <v>8367</v>
      </c>
    </row>
    <row r="7099" spans="1:20" s="136" customFormat="1" ht="13.6" x14ac:dyDescent="0.2">
      <c r="A7099" s="136" t="s">
        <v>15493</v>
      </c>
      <c r="B7099" s="147">
        <v>46162</v>
      </c>
      <c r="C7099" s="138" t="s">
        <v>15663</v>
      </c>
      <c r="D7099" s="138" t="s">
        <v>15663</v>
      </c>
      <c r="E7099" s="137" t="s">
        <v>8366</v>
      </c>
      <c r="F7099" s="139"/>
      <c r="G7099" s="136">
        <v>7483618</v>
      </c>
      <c r="H7099" s="136">
        <v>3</v>
      </c>
      <c r="J7099" s="136" t="s">
        <v>8367</v>
      </c>
    </row>
    <row r="7100" spans="1:20" s="136" customFormat="1" ht="13.6" x14ac:dyDescent="0.2">
      <c r="A7100" s="136" t="s">
        <v>15493</v>
      </c>
      <c r="B7100" s="147">
        <v>46163</v>
      </c>
      <c r="C7100" s="138" t="s">
        <v>15664</v>
      </c>
      <c r="D7100" s="138" t="s">
        <v>15664</v>
      </c>
      <c r="E7100" s="137" t="s">
        <v>8366</v>
      </c>
      <c r="F7100" s="139"/>
      <c r="G7100" s="136">
        <v>2534144</v>
      </c>
      <c r="H7100" s="136">
        <v>2</v>
      </c>
      <c r="J7100" s="136" t="s">
        <v>8456</v>
      </c>
      <c r="R7100" s="136" t="s">
        <v>15503</v>
      </c>
      <c r="S7100" s="136" t="s">
        <v>8367</v>
      </c>
      <c r="T7100" s="136" t="s">
        <v>15502</v>
      </c>
    </row>
    <row r="7101" spans="1:20" s="136" customFormat="1" ht="13.6" x14ac:dyDescent="0.2">
      <c r="A7101" s="136" t="s">
        <v>15493</v>
      </c>
      <c r="B7101" s="147">
        <v>46164</v>
      </c>
      <c r="C7101" s="138" t="s">
        <v>15665</v>
      </c>
      <c r="D7101" s="138" t="s">
        <v>15665</v>
      </c>
      <c r="E7101" s="137" t="s">
        <v>8366</v>
      </c>
      <c r="F7101" s="139"/>
      <c r="G7101" s="136">
        <v>6162519</v>
      </c>
      <c r="H7101" s="136">
        <v>2</v>
      </c>
      <c r="J7101" s="136" t="s">
        <v>8456</v>
      </c>
      <c r="R7101" s="136" t="s">
        <v>15503</v>
      </c>
      <c r="S7101" s="136" t="s">
        <v>8367</v>
      </c>
      <c r="T7101" s="136" t="s">
        <v>15502</v>
      </c>
    </row>
    <row r="7102" spans="1:20" s="136" customFormat="1" ht="13.6" x14ac:dyDescent="0.2">
      <c r="A7102" s="136" t="s">
        <v>15493</v>
      </c>
      <c r="B7102" s="147">
        <v>46165</v>
      </c>
      <c r="C7102" s="138" t="s">
        <v>15666</v>
      </c>
      <c r="D7102" s="138" t="s">
        <v>15666</v>
      </c>
      <c r="E7102" s="137" t="s">
        <v>8366</v>
      </c>
      <c r="F7102" s="139"/>
      <c r="G7102" s="136">
        <v>5592265</v>
      </c>
      <c r="H7102" s="136">
        <v>1</v>
      </c>
      <c r="J7102" s="136" t="s">
        <v>8456</v>
      </c>
      <c r="O7102" s="136" t="s">
        <v>15501</v>
      </c>
      <c r="P7102" s="136" t="s">
        <v>8456</v>
      </c>
      <c r="Q7102" s="136" t="s">
        <v>15502</v>
      </c>
      <c r="R7102" s="136" t="s">
        <v>15503</v>
      </c>
      <c r="S7102" s="136" t="s">
        <v>8367</v>
      </c>
      <c r="T7102" s="136" t="s">
        <v>15502</v>
      </c>
    </row>
    <row r="7103" spans="1:20" s="136" customFormat="1" ht="13.6" x14ac:dyDescent="0.2">
      <c r="A7103" s="136" t="s">
        <v>15493</v>
      </c>
      <c r="B7103" s="147">
        <v>46166</v>
      </c>
      <c r="C7103" s="138" t="s">
        <v>15667</v>
      </c>
      <c r="D7103" s="138" t="s">
        <v>15667</v>
      </c>
      <c r="E7103" s="137" t="s">
        <v>8366</v>
      </c>
      <c r="F7103" s="139"/>
      <c r="G7103" s="136">
        <v>4732504</v>
      </c>
      <c r="H7103" s="136">
        <v>2</v>
      </c>
      <c r="J7103" s="136" t="s">
        <v>8456</v>
      </c>
      <c r="R7103" s="136" t="s">
        <v>15503</v>
      </c>
      <c r="S7103" s="136" t="s">
        <v>8367</v>
      </c>
      <c r="T7103" s="136" t="s">
        <v>15502</v>
      </c>
    </row>
    <row r="7104" spans="1:20" s="136" customFormat="1" ht="13.6" x14ac:dyDescent="0.2">
      <c r="A7104" s="136" t="s">
        <v>15493</v>
      </c>
      <c r="B7104" s="147">
        <v>46167</v>
      </c>
      <c r="C7104" s="138" t="s">
        <v>15668</v>
      </c>
      <c r="D7104" s="138" t="s">
        <v>15668</v>
      </c>
      <c r="E7104" s="137" t="s">
        <v>8366</v>
      </c>
      <c r="F7104" s="139"/>
      <c r="G7104" s="136">
        <v>105506818</v>
      </c>
      <c r="H7104" s="136">
        <v>3</v>
      </c>
      <c r="J7104" s="136" t="s">
        <v>8367</v>
      </c>
    </row>
    <row r="7105" spans="1:20" s="136" customFormat="1" ht="13.6" x14ac:dyDescent="0.2">
      <c r="A7105" s="136" t="s">
        <v>15493</v>
      </c>
      <c r="B7105" s="147">
        <v>46168</v>
      </c>
      <c r="C7105" s="138" t="s">
        <v>15669</v>
      </c>
      <c r="D7105" s="138" t="s">
        <v>15669</v>
      </c>
      <c r="E7105" s="137" t="s">
        <v>8366</v>
      </c>
      <c r="F7105" s="139"/>
      <c r="G7105" s="136">
        <v>2556079</v>
      </c>
      <c r="H7105" s="136">
        <v>2</v>
      </c>
      <c r="J7105" s="136" t="s">
        <v>8456</v>
      </c>
      <c r="R7105" s="136" t="s">
        <v>15496</v>
      </c>
      <c r="S7105" s="136" t="s">
        <v>8456</v>
      </c>
      <c r="T7105" s="136" t="s">
        <v>15497</v>
      </c>
    </row>
    <row r="7106" spans="1:20" s="136" customFormat="1" ht="13.6" x14ac:dyDescent="0.2">
      <c r="A7106" s="136" t="s">
        <v>15493</v>
      </c>
      <c r="B7106" s="147">
        <v>46169</v>
      </c>
      <c r="C7106" s="138" t="s">
        <v>15670</v>
      </c>
      <c r="D7106" s="138" t="s">
        <v>15670</v>
      </c>
      <c r="E7106" s="137" t="s">
        <v>8366</v>
      </c>
      <c r="F7106" s="139"/>
      <c r="G7106" s="136">
        <v>2032200</v>
      </c>
      <c r="H7106" s="136">
        <v>1</v>
      </c>
      <c r="J7106" s="136" t="s">
        <v>8456</v>
      </c>
      <c r="L7106" s="136" t="s">
        <v>15671</v>
      </c>
      <c r="M7106" s="136" t="s">
        <v>8456</v>
      </c>
      <c r="N7106" s="136" t="s">
        <v>15670</v>
      </c>
      <c r="O7106" s="136" t="s">
        <v>15501</v>
      </c>
      <c r="P7106" s="136" t="s">
        <v>8456</v>
      </c>
      <c r="Q7106" s="136" t="s">
        <v>15502</v>
      </c>
      <c r="R7106" s="136" t="s">
        <v>15503</v>
      </c>
      <c r="S7106" s="136" t="s">
        <v>8367</v>
      </c>
      <c r="T7106" s="136" t="s">
        <v>15502</v>
      </c>
    </row>
    <row r="7107" spans="1:20" s="136" customFormat="1" ht="13.6" x14ac:dyDescent="0.2">
      <c r="A7107" s="136" t="s">
        <v>15493</v>
      </c>
      <c r="B7107" s="147">
        <v>46170</v>
      </c>
      <c r="C7107" s="136" t="s">
        <v>15672</v>
      </c>
      <c r="D7107" s="136" t="s">
        <v>15673</v>
      </c>
      <c r="E7107" s="137" t="s">
        <v>8366</v>
      </c>
      <c r="F7107" s="139"/>
      <c r="G7107" s="136">
        <v>150228393</v>
      </c>
      <c r="H7107" s="136">
        <v>3</v>
      </c>
      <c r="J7107" s="136" t="s">
        <v>8367</v>
      </c>
    </row>
    <row r="7108" spans="1:20" s="136" customFormat="1" ht="13.6" x14ac:dyDescent="0.2">
      <c r="A7108" s="136" t="s">
        <v>15493</v>
      </c>
      <c r="B7108" s="147">
        <v>46171</v>
      </c>
      <c r="C7108" s="138" t="s">
        <v>15674</v>
      </c>
      <c r="D7108" s="138" t="s">
        <v>15674</v>
      </c>
      <c r="E7108" s="137" t="s">
        <v>8366</v>
      </c>
      <c r="F7108" s="139"/>
      <c r="G7108" s="136">
        <v>15828331</v>
      </c>
      <c r="H7108" s="136">
        <v>1</v>
      </c>
      <c r="J7108" s="136" t="s">
        <v>8456</v>
      </c>
      <c r="O7108" s="136" t="s">
        <v>15501</v>
      </c>
      <c r="P7108" s="136" t="s">
        <v>8456</v>
      </c>
      <c r="Q7108" s="136" t="s">
        <v>15502</v>
      </c>
      <c r="R7108" s="136" t="s">
        <v>15503</v>
      </c>
      <c r="S7108" s="136" t="s">
        <v>8367</v>
      </c>
      <c r="T7108" s="136" t="s">
        <v>15502</v>
      </c>
    </row>
    <row r="7109" spans="1:20" s="136" customFormat="1" ht="13.6" x14ac:dyDescent="0.2">
      <c r="A7109" s="136" t="s">
        <v>15493</v>
      </c>
      <c r="B7109" s="147">
        <v>46172</v>
      </c>
      <c r="C7109" s="138" t="s">
        <v>15675</v>
      </c>
      <c r="D7109" s="138" t="s">
        <v>15675</v>
      </c>
      <c r="E7109" s="137" t="s">
        <v>8366</v>
      </c>
      <c r="F7109" s="139"/>
      <c r="G7109" s="136">
        <v>45575315</v>
      </c>
      <c r="H7109" s="136">
        <v>2</v>
      </c>
      <c r="J7109" s="136" t="s">
        <v>8367</v>
      </c>
      <c r="R7109" s="136" t="s">
        <v>15503</v>
      </c>
      <c r="S7109" s="136" t="s">
        <v>8456</v>
      </c>
      <c r="T7109" s="136" t="s">
        <v>15502</v>
      </c>
    </row>
    <row r="7110" spans="1:20" s="136" customFormat="1" ht="13.6" x14ac:dyDescent="0.2">
      <c r="A7110" s="136" t="s">
        <v>15493</v>
      </c>
      <c r="B7110" s="147">
        <v>46173</v>
      </c>
      <c r="C7110" s="138" t="s">
        <v>15676</v>
      </c>
      <c r="D7110" s="138" t="s">
        <v>15676</v>
      </c>
      <c r="E7110" s="137" t="s">
        <v>8366</v>
      </c>
      <c r="F7110" s="139"/>
      <c r="G7110" s="136">
        <v>7398217</v>
      </c>
      <c r="H7110" s="136">
        <v>3</v>
      </c>
      <c r="J7110" s="136" t="s">
        <v>8367</v>
      </c>
    </row>
    <row r="7111" spans="1:20" s="136" customFormat="1" ht="13.6" x14ac:dyDescent="0.2">
      <c r="A7111" s="136" t="s">
        <v>15493</v>
      </c>
      <c r="B7111" s="147">
        <v>46174</v>
      </c>
      <c r="C7111" s="138" t="s">
        <v>15677</v>
      </c>
      <c r="D7111" s="138" t="s">
        <v>15677</v>
      </c>
      <c r="E7111" s="137" t="s">
        <v>8366</v>
      </c>
      <c r="F7111" s="139"/>
      <c r="G7111" s="136">
        <v>48112547.000000007</v>
      </c>
      <c r="H7111" s="136">
        <v>3</v>
      </c>
      <c r="J7111" s="136" t="s">
        <v>8367</v>
      </c>
    </row>
    <row r="7112" spans="1:20" s="136" customFormat="1" ht="13.6" x14ac:dyDescent="0.2">
      <c r="A7112" s="136" t="s">
        <v>15493</v>
      </c>
      <c r="B7112" s="147">
        <v>46175</v>
      </c>
      <c r="C7112" s="136" t="s">
        <v>15678</v>
      </c>
      <c r="D7112" s="136" t="s">
        <v>15679</v>
      </c>
      <c r="E7112" s="137" t="s">
        <v>8366</v>
      </c>
      <c r="F7112" s="139"/>
      <c r="G7112" s="136">
        <v>8164822</v>
      </c>
      <c r="H7112" s="136">
        <v>3</v>
      </c>
      <c r="J7112" s="136" t="s">
        <v>8367</v>
      </c>
    </row>
    <row r="7113" spans="1:20" s="136" customFormat="1" ht="13.6" x14ac:dyDescent="0.2">
      <c r="A7113" s="136" t="s">
        <v>15493</v>
      </c>
      <c r="B7113" s="147">
        <v>46176</v>
      </c>
      <c r="C7113" s="138" t="s">
        <v>15680</v>
      </c>
      <c r="D7113" s="138" t="s">
        <v>15681</v>
      </c>
      <c r="E7113" s="137" t="s">
        <v>8366</v>
      </c>
      <c r="F7113" s="139"/>
      <c r="G7113" s="136">
        <v>31390542.999999996</v>
      </c>
      <c r="H7113" s="136">
        <v>3</v>
      </c>
      <c r="J7113" s="136" t="s">
        <v>8367</v>
      </c>
      <c r="R7113" s="136" t="s">
        <v>15503</v>
      </c>
      <c r="S7113" s="136" t="s">
        <v>8456</v>
      </c>
      <c r="T7113" s="136" t="s">
        <v>15502</v>
      </c>
    </row>
    <row r="7114" spans="1:20" s="136" customFormat="1" ht="13.6" x14ac:dyDescent="0.2">
      <c r="A7114" s="136" t="s">
        <v>15493</v>
      </c>
      <c r="B7114" s="147">
        <v>46177</v>
      </c>
      <c r="C7114" s="138" t="s">
        <v>15682</v>
      </c>
      <c r="D7114" s="138" t="s">
        <v>15682</v>
      </c>
      <c r="E7114" s="137" t="s">
        <v>8366</v>
      </c>
      <c r="F7114" s="139"/>
      <c r="G7114" s="136">
        <v>12454310</v>
      </c>
      <c r="H7114" s="136">
        <v>2</v>
      </c>
      <c r="J7114" s="136" t="s">
        <v>8456</v>
      </c>
      <c r="R7114" s="136" t="s">
        <v>15503</v>
      </c>
      <c r="S7114" s="136" t="s">
        <v>8367</v>
      </c>
      <c r="T7114" s="136" t="s">
        <v>15502</v>
      </c>
    </row>
    <row r="7115" spans="1:20" s="136" customFormat="1" ht="13.6" x14ac:dyDescent="0.2">
      <c r="A7115" s="136" t="s">
        <v>15493</v>
      </c>
      <c r="B7115" s="147">
        <v>46178</v>
      </c>
      <c r="C7115" s="138" t="s">
        <v>15683</v>
      </c>
      <c r="D7115" s="138" t="s">
        <v>15684</v>
      </c>
      <c r="E7115" s="137" t="s">
        <v>8366</v>
      </c>
      <c r="F7115" s="139"/>
      <c r="G7115" s="136">
        <v>38705848</v>
      </c>
      <c r="H7115" s="136">
        <v>3</v>
      </c>
      <c r="J7115" s="136" t="s">
        <v>8367</v>
      </c>
      <c r="R7115" s="136" t="s">
        <v>15503</v>
      </c>
      <c r="S7115" s="136" t="s">
        <v>8367</v>
      </c>
      <c r="T7115" s="136" t="s">
        <v>15502</v>
      </c>
    </row>
    <row r="7116" spans="1:20" s="136" customFormat="1" ht="13.6" x14ac:dyDescent="0.2">
      <c r="A7116" s="136" t="s">
        <v>15493</v>
      </c>
      <c r="B7116" s="147">
        <v>46179</v>
      </c>
      <c r="C7116" s="138" t="s">
        <v>15685</v>
      </c>
      <c r="D7116" s="138" t="s">
        <v>15685</v>
      </c>
      <c r="E7116" s="137" t="s">
        <v>8366</v>
      </c>
      <c r="F7116" s="139"/>
      <c r="G7116" s="136">
        <v>47039320</v>
      </c>
      <c r="H7116" s="136">
        <v>3</v>
      </c>
      <c r="J7116" s="136" t="s">
        <v>8367</v>
      </c>
    </row>
    <row r="7117" spans="1:20" s="136" customFormat="1" ht="13.6" x14ac:dyDescent="0.2">
      <c r="A7117" s="136" t="s">
        <v>15493</v>
      </c>
      <c r="B7117" s="147">
        <v>46180</v>
      </c>
      <c r="C7117" s="136" t="s">
        <v>15686</v>
      </c>
      <c r="D7117" s="136" t="s">
        <v>15687</v>
      </c>
      <c r="E7117" s="137" t="s">
        <v>8366</v>
      </c>
      <c r="F7117" s="139"/>
      <c r="G7117" s="136">
        <v>1471685</v>
      </c>
      <c r="H7117" s="136">
        <v>2</v>
      </c>
      <c r="J7117" s="136" t="s">
        <v>8367</v>
      </c>
    </row>
    <row r="7118" spans="1:20" s="136" customFormat="1" ht="13.6" x14ac:dyDescent="0.2">
      <c r="A7118" s="136" t="s">
        <v>15493</v>
      </c>
      <c r="B7118" s="147">
        <v>46181</v>
      </c>
      <c r="C7118" s="138" t="s">
        <v>15688</v>
      </c>
      <c r="D7118" s="138" t="s">
        <v>15688</v>
      </c>
      <c r="E7118" s="137" t="s">
        <v>8366</v>
      </c>
      <c r="F7118" s="139"/>
      <c r="G7118" s="136">
        <v>59929324</v>
      </c>
      <c r="H7118" s="136">
        <v>2</v>
      </c>
      <c r="J7118" s="136" t="s">
        <v>8456</v>
      </c>
    </row>
    <row r="7119" spans="1:20" s="136" customFormat="1" ht="13.6" x14ac:dyDescent="0.2">
      <c r="A7119" s="136" t="s">
        <v>15493</v>
      </c>
      <c r="B7119" s="147">
        <v>46182</v>
      </c>
      <c r="C7119" s="138" t="s">
        <v>15689</v>
      </c>
      <c r="D7119" s="138" t="s">
        <v>15689</v>
      </c>
      <c r="E7119" s="137" t="s">
        <v>8366</v>
      </c>
      <c r="F7119" s="139"/>
      <c r="G7119" s="136">
        <v>37396656</v>
      </c>
      <c r="H7119" s="136">
        <v>3</v>
      </c>
      <c r="J7119" s="136" t="s">
        <v>8367</v>
      </c>
      <c r="R7119" s="136" t="s">
        <v>15503</v>
      </c>
      <c r="S7119" s="136" t="s">
        <v>8456</v>
      </c>
      <c r="T7119" s="136" t="s">
        <v>15502</v>
      </c>
    </row>
    <row r="7120" spans="1:20" s="136" customFormat="1" ht="13.6" x14ac:dyDescent="0.2">
      <c r="A7120" s="136" t="s">
        <v>15493</v>
      </c>
      <c r="B7120" s="147">
        <v>46183</v>
      </c>
      <c r="C7120" s="138" t="s">
        <v>15690</v>
      </c>
      <c r="D7120" s="138" t="s">
        <v>15690</v>
      </c>
      <c r="E7120" s="137" t="s">
        <v>8366</v>
      </c>
      <c r="F7120" s="139"/>
      <c r="G7120" s="136">
        <v>32224694</v>
      </c>
      <c r="H7120" s="136">
        <v>2</v>
      </c>
      <c r="J7120" s="136" t="s">
        <v>8367</v>
      </c>
    </row>
    <row r="7121" spans="1:20" s="136" customFormat="1" ht="13.6" x14ac:dyDescent="0.2">
      <c r="A7121" s="136" t="s">
        <v>15493</v>
      </c>
      <c r="B7121" s="147">
        <v>46184</v>
      </c>
      <c r="C7121" s="138" t="s">
        <v>15691</v>
      </c>
      <c r="D7121" s="138" t="s">
        <v>15691</v>
      </c>
      <c r="E7121" s="137" t="s">
        <v>8366</v>
      </c>
      <c r="F7121" s="139"/>
      <c r="G7121" s="136">
        <v>125429562</v>
      </c>
      <c r="H7121" s="136">
        <v>2</v>
      </c>
      <c r="J7121" s="136" t="s">
        <v>8367</v>
      </c>
    </row>
    <row r="7122" spans="1:20" s="136" customFormat="1" ht="13.6" x14ac:dyDescent="0.2">
      <c r="A7122" s="136" t="s">
        <v>15493</v>
      </c>
      <c r="B7122" s="147">
        <v>46185</v>
      </c>
      <c r="C7122" s="138" t="s">
        <v>15692</v>
      </c>
      <c r="D7122" s="138" t="s">
        <v>15692</v>
      </c>
      <c r="E7122" s="137" t="s">
        <v>8366</v>
      </c>
      <c r="F7122" s="139"/>
      <c r="G7122" s="136">
        <v>11067970</v>
      </c>
      <c r="H7122" s="136">
        <v>3</v>
      </c>
      <c r="J7122" s="136" t="s">
        <v>8367</v>
      </c>
    </row>
    <row r="7123" spans="1:20" s="136" customFormat="1" ht="13.6" x14ac:dyDescent="0.2">
      <c r="A7123" s="136" t="s">
        <v>15493</v>
      </c>
      <c r="B7123" s="147">
        <v>46186</v>
      </c>
      <c r="C7123" s="138" t="s">
        <v>15693</v>
      </c>
      <c r="D7123" s="138" t="s">
        <v>15693</v>
      </c>
      <c r="E7123" s="137" t="s">
        <v>8366</v>
      </c>
      <c r="F7123" s="139"/>
      <c r="G7123" s="136">
        <v>3956959</v>
      </c>
      <c r="H7123" s="136">
        <v>1</v>
      </c>
      <c r="J7123" s="136" t="s">
        <v>8456</v>
      </c>
      <c r="O7123" s="136" t="s">
        <v>15501</v>
      </c>
      <c r="P7123" s="136" t="s">
        <v>8456</v>
      </c>
      <c r="Q7123" s="136" t="s">
        <v>15502</v>
      </c>
      <c r="R7123" s="136" t="s">
        <v>15503</v>
      </c>
      <c r="S7123" s="136" t="s">
        <v>8367</v>
      </c>
      <c r="T7123" s="136" t="s">
        <v>15502</v>
      </c>
    </row>
    <row r="7124" spans="1:20" s="136" customFormat="1" ht="13.6" x14ac:dyDescent="0.2">
      <c r="A7124" s="136" t="s">
        <v>15493</v>
      </c>
      <c r="B7124" s="147">
        <v>46187</v>
      </c>
      <c r="C7124" s="138" t="s">
        <v>15694</v>
      </c>
      <c r="D7124" s="138" t="s">
        <v>15694</v>
      </c>
      <c r="E7124" s="137" t="s">
        <v>8366</v>
      </c>
      <c r="F7124" s="139"/>
      <c r="G7124" s="136">
        <v>13921141</v>
      </c>
      <c r="H7124" s="136">
        <v>3</v>
      </c>
      <c r="J7124" s="136" t="s">
        <v>8456</v>
      </c>
      <c r="R7124" s="136" t="s">
        <v>15496</v>
      </c>
      <c r="S7124" s="136" t="s">
        <v>8456</v>
      </c>
      <c r="T7124" s="136" t="s">
        <v>15497</v>
      </c>
    </row>
    <row r="7125" spans="1:20" s="136" customFormat="1" ht="13.6" x14ac:dyDescent="0.2">
      <c r="A7125" s="136" t="s">
        <v>15493</v>
      </c>
      <c r="B7125" s="147">
        <v>46188</v>
      </c>
      <c r="C7125" s="138" t="s">
        <v>15695</v>
      </c>
      <c r="D7125" s="138" t="s">
        <v>15695</v>
      </c>
      <c r="E7125" s="137" t="s">
        <v>8366</v>
      </c>
      <c r="F7125" s="139"/>
      <c r="G7125" s="136">
        <v>977834</v>
      </c>
      <c r="H7125" s="136">
        <v>2</v>
      </c>
      <c r="J7125" s="136" t="s">
        <v>8456</v>
      </c>
      <c r="R7125" s="136" t="s">
        <v>15496</v>
      </c>
      <c r="S7125" s="136" t="s">
        <v>8456</v>
      </c>
      <c r="T7125" s="136" t="s">
        <v>15497</v>
      </c>
    </row>
    <row r="7126" spans="1:20" s="136" customFormat="1" ht="13.6" x14ac:dyDescent="0.2">
      <c r="A7126" s="136" t="s">
        <v>15493</v>
      </c>
      <c r="B7126" s="147">
        <v>46189</v>
      </c>
      <c r="C7126" s="138" t="s">
        <v>15696</v>
      </c>
      <c r="D7126" s="138" t="s">
        <v>15696</v>
      </c>
      <c r="E7126" s="137" t="s">
        <v>8366</v>
      </c>
      <c r="F7126" s="139"/>
      <c r="G7126" s="136">
        <v>7758451</v>
      </c>
      <c r="H7126" s="136">
        <v>3</v>
      </c>
      <c r="J7126" s="136" t="s">
        <v>8367</v>
      </c>
    </row>
    <row r="7127" spans="1:20" s="136" customFormat="1" ht="13.6" x14ac:dyDescent="0.2">
      <c r="A7127" s="136" t="s">
        <v>15493</v>
      </c>
      <c r="B7127" s="147">
        <v>46190</v>
      </c>
      <c r="C7127" s="138" t="s">
        <v>15697</v>
      </c>
      <c r="D7127" s="138" t="s">
        <v>15697</v>
      </c>
      <c r="E7127" s="137" t="s">
        <v>8366</v>
      </c>
      <c r="F7127" s="139"/>
      <c r="G7127" s="136">
        <v>35851400</v>
      </c>
      <c r="H7127" s="136">
        <v>1</v>
      </c>
      <c r="J7127" s="136" t="s">
        <v>8367</v>
      </c>
      <c r="L7127" s="136" t="s">
        <v>15698</v>
      </c>
      <c r="M7127" s="136" t="s">
        <v>8456</v>
      </c>
      <c r="N7127" s="136" t="s">
        <v>15697</v>
      </c>
      <c r="O7127" s="136" t="s">
        <v>15501</v>
      </c>
      <c r="P7127" s="136" t="s">
        <v>8456</v>
      </c>
      <c r="Q7127" s="136" t="s">
        <v>15502</v>
      </c>
      <c r="R7127" s="136" t="s">
        <v>15503</v>
      </c>
      <c r="S7127" s="136" t="s">
        <v>8367</v>
      </c>
      <c r="T7127" s="136" t="s">
        <v>15502</v>
      </c>
    </row>
    <row r="7128" spans="1:20" s="136" customFormat="1" ht="13.6" x14ac:dyDescent="0.2">
      <c r="A7128" s="136" t="s">
        <v>15493</v>
      </c>
      <c r="B7128" s="147">
        <v>46191</v>
      </c>
      <c r="C7128" s="138" t="s">
        <v>15699</v>
      </c>
      <c r="D7128" s="138" t="s">
        <v>15699</v>
      </c>
      <c r="E7128" s="137" t="s">
        <v>8366</v>
      </c>
      <c r="F7128" s="139"/>
      <c r="G7128" s="136">
        <v>58845811.999999993</v>
      </c>
      <c r="H7128" s="136">
        <v>3</v>
      </c>
      <c r="J7128" s="136" t="s">
        <v>8367</v>
      </c>
    </row>
    <row r="7129" spans="1:20" s="136" customFormat="1" ht="13.6" x14ac:dyDescent="0.2">
      <c r="A7129" s="136" t="s">
        <v>15493</v>
      </c>
      <c r="B7129" s="147">
        <v>46192</v>
      </c>
      <c r="C7129" s="138" t="s">
        <v>15700</v>
      </c>
      <c r="D7129" s="138" t="s">
        <v>15700</v>
      </c>
      <c r="E7129" s="137" t="s">
        <v>8366</v>
      </c>
      <c r="F7129" s="139"/>
      <c r="G7129" s="136">
        <v>1874730.9999999998</v>
      </c>
      <c r="H7129" s="136">
        <v>3</v>
      </c>
      <c r="J7129" s="136" t="s">
        <v>8456</v>
      </c>
      <c r="R7129" s="136" t="s">
        <v>15582</v>
      </c>
      <c r="S7129" s="136" t="s">
        <v>8456</v>
      </c>
      <c r="T7129" s="136" t="s">
        <v>15583</v>
      </c>
    </row>
    <row r="7130" spans="1:20" s="136" customFormat="1" ht="13.6" x14ac:dyDescent="0.2">
      <c r="A7130" s="136" t="s">
        <v>15493</v>
      </c>
      <c r="B7130" s="147">
        <v>46193</v>
      </c>
      <c r="C7130" s="138" t="s">
        <v>15701</v>
      </c>
      <c r="D7130" s="138" t="s">
        <v>15701</v>
      </c>
      <c r="E7130" s="137" t="s">
        <v>8366</v>
      </c>
      <c r="F7130" s="139"/>
      <c r="G7130" s="136">
        <v>7199100</v>
      </c>
      <c r="H7130" s="136">
        <v>1</v>
      </c>
      <c r="J7130" s="136" t="s">
        <v>8456</v>
      </c>
      <c r="O7130" s="136" t="s">
        <v>15501</v>
      </c>
      <c r="P7130" s="136" t="s">
        <v>8456</v>
      </c>
      <c r="Q7130" s="136" t="s">
        <v>15502</v>
      </c>
      <c r="R7130" s="136" t="s">
        <v>15503</v>
      </c>
      <c r="S7130" s="136" t="s">
        <v>8367</v>
      </c>
      <c r="T7130" s="136" t="s">
        <v>15502</v>
      </c>
    </row>
    <row r="7131" spans="1:20" s="136" customFormat="1" ht="13.6" x14ac:dyDescent="0.2">
      <c r="A7131" s="136" t="s">
        <v>15493</v>
      </c>
      <c r="B7131" s="147">
        <v>46194</v>
      </c>
      <c r="C7131" s="138" t="s">
        <v>15702</v>
      </c>
      <c r="D7131" s="138" t="s">
        <v>15702</v>
      </c>
      <c r="E7131" s="137" t="s">
        <v>8366</v>
      </c>
      <c r="F7131" s="139"/>
      <c r="G7131" s="136">
        <v>85785689</v>
      </c>
      <c r="H7131" s="136">
        <v>2</v>
      </c>
      <c r="J7131" s="136" t="s">
        <v>8367</v>
      </c>
      <c r="R7131" s="136" t="s">
        <v>15503</v>
      </c>
      <c r="S7131" s="136" t="s">
        <v>8367</v>
      </c>
      <c r="T7131" s="136" t="s">
        <v>15502</v>
      </c>
    </row>
    <row r="7132" spans="1:20" s="136" customFormat="1" ht="13.6" x14ac:dyDescent="0.2">
      <c r="A7132" s="136" t="s">
        <v>15493</v>
      </c>
      <c r="B7132" s="147">
        <v>46195</v>
      </c>
      <c r="C7132" s="138" t="s">
        <v>15703</v>
      </c>
      <c r="D7132" s="138" t="s">
        <v>15703</v>
      </c>
      <c r="E7132" s="137" t="s">
        <v>8366</v>
      </c>
      <c r="F7132" s="139"/>
      <c r="G7132" s="136">
        <v>3940573.9999999995</v>
      </c>
      <c r="H7132" s="136">
        <v>2</v>
      </c>
      <c r="J7132" s="136" t="s">
        <v>8456</v>
      </c>
      <c r="R7132" s="136" t="s">
        <v>15496</v>
      </c>
      <c r="S7132" s="136" t="s">
        <v>8456</v>
      </c>
      <c r="T7132" s="136" t="s">
        <v>15497</v>
      </c>
    </row>
    <row r="7133" spans="1:20" s="136" customFormat="1" ht="13.6" x14ac:dyDescent="0.2">
      <c r="A7133" s="136" t="s">
        <v>15493</v>
      </c>
      <c r="B7133" s="147">
        <v>46196</v>
      </c>
      <c r="C7133" s="138" t="s">
        <v>15704</v>
      </c>
      <c r="D7133" s="138" t="s">
        <v>15704</v>
      </c>
      <c r="E7133" s="137" t="s">
        <v>8366</v>
      </c>
      <c r="F7133" s="139"/>
      <c r="G7133" s="136">
        <v>11889224.999999998</v>
      </c>
      <c r="H7133" s="136">
        <v>3</v>
      </c>
      <c r="J7133" s="136" t="s">
        <v>8367</v>
      </c>
    </row>
    <row r="7134" spans="1:20" s="136" customFormat="1" ht="13.6" x14ac:dyDescent="0.2">
      <c r="A7134" s="136" t="s">
        <v>15493</v>
      </c>
      <c r="B7134" s="147">
        <v>46197</v>
      </c>
      <c r="C7134" s="138" t="s">
        <v>15705</v>
      </c>
      <c r="D7134" s="138" t="s">
        <v>15705</v>
      </c>
      <c r="E7134" s="137" t="s">
        <v>8366</v>
      </c>
      <c r="F7134" s="139"/>
      <c r="G7134" s="136">
        <v>9176918</v>
      </c>
      <c r="H7134" s="136">
        <v>2</v>
      </c>
      <c r="J7134" s="136" t="s">
        <v>8367</v>
      </c>
    </row>
    <row r="7135" spans="1:20" s="136" customFormat="1" ht="13.6" x14ac:dyDescent="0.2">
      <c r="A7135" s="136" t="s">
        <v>15493</v>
      </c>
      <c r="B7135" s="147">
        <v>46198</v>
      </c>
      <c r="C7135" s="138" t="s">
        <v>15706</v>
      </c>
      <c r="D7135" s="138" t="s">
        <v>15706</v>
      </c>
      <c r="E7135" s="137" t="s">
        <v>8366</v>
      </c>
      <c r="F7135" s="139"/>
      <c r="G7135" s="136">
        <v>3071909.9999999995</v>
      </c>
      <c r="H7135" s="136">
        <v>2</v>
      </c>
      <c r="J7135" s="136" t="s">
        <v>8456</v>
      </c>
      <c r="R7135" s="136" t="s">
        <v>15496</v>
      </c>
      <c r="S7135" s="136" t="s">
        <v>8456</v>
      </c>
      <c r="T7135" s="136" t="s">
        <v>15497</v>
      </c>
    </row>
    <row r="7136" spans="1:20" s="136" customFormat="1" ht="13.6" x14ac:dyDescent="0.2">
      <c r="A7136" s="136" t="s">
        <v>15493</v>
      </c>
      <c r="B7136" s="147">
        <v>46199</v>
      </c>
      <c r="C7136" s="138" t="s">
        <v>15707</v>
      </c>
      <c r="D7136" s="138" t="s">
        <v>15707</v>
      </c>
      <c r="E7136" s="137" t="s">
        <v>8366</v>
      </c>
      <c r="F7136" s="139"/>
      <c r="G7136" s="136">
        <v>3614688</v>
      </c>
      <c r="H7136" s="136">
        <v>2</v>
      </c>
      <c r="J7136" s="136" t="s">
        <v>8456</v>
      </c>
      <c r="R7136" s="136" t="s">
        <v>15503</v>
      </c>
      <c r="S7136" s="136" t="s">
        <v>8367</v>
      </c>
      <c r="T7136" s="136" t="s">
        <v>15502</v>
      </c>
    </row>
    <row r="7137" spans="1:20" s="136" customFormat="1" ht="13.6" x14ac:dyDescent="0.2">
      <c r="A7137" s="136" t="s">
        <v>15493</v>
      </c>
      <c r="B7137" s="147">
        <v>46200</v>
      </c>
      <c r="C7137" s="138" t="s">
        <v>15708</v>
      </c>
      <c r="D7137" s="138" t="s">
        <v>15708</v>
      </c>
      <c r="E7137" s="137" t="s">
        <v>8366</v>
      </c>
      <c r="F7137" s="139"/>
      <c r="G7137" s="136">
        <v>18868766</v>
      </c>
      <c r="H7137" s="136">
        <v>3</v>
      </c>
      <c r="J7137" s="136" t="s">
        <v>8367</v>
      </c>
    </row>
    <row r="7138" spans="1:20" s="136" customFormat="1" ht="13.6" x14ac:dyDescent="0.2">
      <c r="A7138" s="136" t="s">
        <v>15493</v>
      </c>
      <c r="B7138" s="147">
        <v>46201</v>
      </c>
      <c r="C7138" s="138" t="s">
        <v>15709</v>
      </c>
      <c r="D7138" s="138" t="s">
        <v>15709</v>
      </c>
      <c r="E7138" s="137" t="s">
        <v>8366</v>
      </c>
      <c r="F7138" s="139"/>
      <c r="G7138" s="136">
        <v>63580830</v>
      </c>
      <c r="H7138" s="136">
        <v>3</v>
      </c>
      <c r="J7138" s="136" t="s">
        <v>8367</v>
      </c>
    </row>
    <row r="7139" spans="1:20" s="136" customFormat="1" ht="13.6" x14ac:dyDescent="0.2">
      <c r="A7139" s="136" t="s">
        <v>15493</v>
      </c>
      <c r="B7139" s="147">
        <v>46202</v>
      </c>
      <c r="C7139" s="138" t="s">
        <v>15710</v>
      </c>
      <c r="D7139" s="138" t="s">
        <v>15710</v>
      </c>
      <c r="E7139" s="137" t="s">
        <v>8366</v>
      </c>
      <c r="F7139" s="139"/>
      <c r="G7139" s="136">
        <v>33103580</v>
      </c>
      <c r="H7139" s="136">
        <v>2</v>
      </c>
      <c r="J7139" s="136" t="s">
        <v>8367</v>
      </c>
      <c r="R7139" s="136" t="s">
        <v>15503</v>
      </c>
      <c r="S7139" s="136" t="s">
        <v>8367</v>
      </c>
      <c r="T7139" s="136" t="s">
        <v>15502</v>
      </c>
    </row>
    <row r="7140" spans="1:20" s="136" customFormat="1" ht="13.6" x14ac:dyDescent="0.2">
      <c r="A7140" s="136" t="s">
        <v>15493</v>
      </c>
      <c r="B7140" s="147">
        <v>46203</v>
      </c>
      <c r="C7140" s="138" t="s">
        <v>15711</v>
      </c>
      <c r="D7140" s="138" t="s">
        <v>15711</v>
      </c>
      <c r="E7140" s="137" t="s">
        <v>8366</v>
      </c>
      <c r="F7140" s="139"/>
      <c r="G7140" s="136">
        <v>10093092</v>
      </c>
      <c r="H7140" s="136">
        <v>3</v>
      </c>
      <c r="J7140" s="136" t="s">
        <v>8367</v>
      </c>
    </row>
    <row r="7141" spans="1:20" s="136" customFormat="1" ht="13.6" x14ac:dyDescent="0.2">
      <c r="A7141" s="136" t="s">
        <v>15493</v>
      </c>
      <c r="B7141" s="147">
        <v>46204</v>
      </c>
      <c r="C7141" s="138" t="s">
        <v>15712</v>
      </c>
      <c r="D7141" s="138" t="s">
        <v>15712</v>
      </c>
      <c r="E7141" s="137" t="s">
        <v>8366</v>
      </c>
      <c r="F7141" s="139"/>
      <c r="G7141" s="136">
        <v>26827138</v>
      </c>
      <c r="H7141" s="136">
        <v>2</v>
      </c>
      <c r="J7141" s="136" t="s">
        <v>8456</v>
      </c>
      <c r="R7141" s="136" t="s">
        <v>15503</v>
      </c>
      <c r="S7141" s="136" t="s">
        <v>8367</v>
      </c>
      <c r="T7141" s="136" t="s">
        <v>15502</v>
      </c>
    </row>
    <row r="7142" spans="1:20" s="136" customFormat="1" ht="13.6" x14ac:dyDescent="0.2">
      <c r="A7142" s="136" t="s">
        <v>15493</v>
      </c>
      <c r="B7142" s="147">
        <v>46205</v>
      </c>
      <c r="C7142" s="138" t="s">
        <v>15713</v>
      </c>
      <c r="D7142" s="138" t="s">
        <v>15713</v>
      </c>
      <c r="E7142" s="137" t="s">
        <v>8366</v>
      </c>
      <c r="F7142" s="139"/>
      <c r="G7142" s="136">
        <v>18060384</v>
      </c>
      <c r="H7142" s="136">
        <v>2</v>
      </c>
      <c r="J7142" s="136" t="s">
        <v>8456</v>
      </c>
      <c r="R7142" s="136" t="s">
        <v>15503</v>
      </c>
      <c r="S7142" s="136" t="s">
        <v>8367</v>
      </c>
      <c r="T7142" s="136" t="s">
        <v>15502</v>
      </c>
    </row>
    <row r="7143" spans="1:20" s="136" customFormat="1" ht="13.6" x14ac:dyDescent="0.2">
      <c r="A7143" s="136" t="s">
        <v>15493</v>
      </c>
      <c r="B7143" s="147">
        <v>46206</v>
      </c>
      <c r="C7143" s="138" t="s">
        <v>15714</v>
      </c>
      <c r="D7143" s="138" t="s">
        <v>15714</v>
      </c>
      <c r="E7143" s="137" t="s">
        <v>8366</v>
      </c>
      <c r="F7143" s="139"/>
      <c r="G7143" s="136">
        <v>73158632</v>
      </c>
      <c r="H7143" s="136">
        <v>3</v>
      </c>
      <c r="J7143" s="136" t="s">
        <v>8367</v>
      </c>
    </row>
    <row r="7144" spans="1:20" s="136" customFormat="1" ht="13.6" x14ac:dyDescent="0.2">
      <c r="A7144" s="136" t="s">
        <v>15493</v>
      </c>
      <c r="B7144" s="147">
        <v>46207</v>
      </c>
      <c r="C7144" s="136" t="s">
        <v>15715</v>
      </c>
      <c r="D7144" s="136" t="s">
        <v>15715</v>
      </c>
      <c r="E7144" s="137" t="s">
        <v>8366</v>
      </c>
      <c r="F7144" s="139"/>
      <c r="G7144" s="136">
        <v>4198338</v>
      </c>
      <c r="H7144" s="136">
        <v>2</v>
      </c>
      <c r="J7144" s="136" t="s">
        <v>8456</v>
      </c>
      <c r="R7144" s="136" t="s">
        <v>15503</v>
      </c>
      <c r="S7144" s="136" t="s">
        <v>8367</v>
      </c>
      <c r="T7144" s="136" t="s">
        <v>15502</v>
      </c>
    </row>
    <row r="7145" spans="1:20" s="136" customFormat="1" ht="13.6" x14ac:dyDescent="0.2">
      <c r="A7145" s="136" t="s">
        <v>15493</v>
      </c>
      <c r="B7145" s="147">
        <v>46208</v>
      </c>
      <c r="C7145" s="138" t="s">
        <v>15716</v>
      </c>
      <c r="D7145" s="138" t="s">
        <v>15716</v>
      </c>
      <c r="E7145" s="137" t="s">
        <v>8366</v>
      </c>
      <c r="F7145" s="139"/>
      <c r="G7145" s="136">
        <v>2033485</v>
      </c>
      <c r="H7145" s="136">
        <v>2</v>
      </c>
      <c r="J7145" s="136" t="s">
        <v>8456</v>
      </c>
    </row>
    <row r="7146" spans="1:20" s="136" customFormat="1" ht="13.6" x14ac:dyDescent="0.2">
      <c r="A7146" s="136" t="s">
        <v>15493</v>
      </c>
      <c r="B7146" s="147">
        <v>46209</v>
      </c>
      <c r="C7146" s="138" t="s">
        <v>15717</v>
      </c>
      <c r="D7146" s="138" t="s">
        <v>15717</v>
      </c>
      <c r="E7146" s="137" t="s">
        <v>8366</v>
      </c>
      <c r="F7146" s="139"/>
      <c r="G7146" s="136">
        <v>16262105</v>
      </c>
      <c r="H7146" s="136">
        <v>2</v>
      </c>
      <c r="J7146" s="136" t="s">
        <v>8367</v>
      </c>
    </row>
    <row r="7147" spans="1:20" s="136" customFormat="1" ht="13.6" x14ac:dyDescent="0.2">
      <c r="A7147" s="136" t="s">
        <v>15493</v>
      </c>
      <c r="B7147" s="147">
        <v>46210</v>
      </c>
      <c r="C7147" s="138" t="s">
        <v>15718</v>
      </c>
      <c r="D7147" s="138" t="s">
        <v>15718</v>
      </c>
      <c r="E7147" s="137" t="s">
        <v>8366</v>
      </c>
      <c r="F7147" s="139"/>
      <c r="G7147" s="136">
        <v>4325206</v>
      </c>
      <c r="H7147" s="136">
        <v>3</v>
      </c>
      <c r="J7147" s="136" t="s">
        <v>8367</v>
      </c>
    </row>
    <row r="7148" spans="1:20" s="136" customFormat="1" ht="13.6" x14ac:dyDescent="0.2">
      <c r="A7148" s="136" t="s">
        <v>15493</v>
      </c>
      <c r="B7148" s="147">
        <v>46211</v>
      </c>
      <c r="C7148" s="138" t="s">
        <v>15719</v>
      </c>
      <c r="D7148" s="138" t="s">
        <v>15719</v>
      </c>
      <c r="E7148" s="137" t="s">
        <v>8366</v>
      </c>
      <c r="F7148" s="139"/>
      <c r="G7148" s="136">
        <v>6071662</v>
      </c>
      <c r="H7148" s="136">
        <v>2</v>
      </c>
      <c r="J7148" s="136" t="s">
        <v>8456</v>
      </c>
      <c r="R7148" s="136" t="s">
        <v>15496</v>
      </c>
      <c r="S7148" s="136" t="s">
        <v>8456</v>
      </c>
      <c r="T7148" s="136" t="s">
        <v>15497</v>
      </c>
    </row>
    <row r="7149" spans="1:20" s="136" customFormat="1" ht="13.6" x14ac:dyDescent="0.2">
      <c r="A7149" s="136" t="s">
        <v>15493</v>
      </c>
      <c r="B7149" s="147">
        <v>46212</v>
      </c>
      <c r="C7149" s="142" t="s">
        <v>15720</v>
      </c>
      <c r="D7149" s="142" t="s">
        <v>15720</v>
      </c>
      <c r="E7149" s="137" t="s">
        <v>8366</v>
      </c>
      <c r="F7149" s="139"/>
      <c r="G7149" s="136">
        <v>18315351</v>
      </c>
      <c r="H7149" s="136">
        <v>3</v>
      </c>
      <c r="J7149" s="136" t="s">
        <v>8367</v>
      </c>
    </row>
    <row r="7150" spans="1:20" s="136" customFormat="1" ht="13.6" x14ac:dyDescent="0.2">
      <c r="A7150" s="136" t="s">
        <v>15493</v>
      </c>
      <c r="B7150" s="147">
        <v>46213</v>
      </c>
      <c r="C7150" s="138" t="s">
        <v>15721</v>
      </c>
      <c r="D7150" s="138" t="s">
        <v>15721</v>
      </c>
      <c r="E7150" s="137" t="s">
        <v>8366</v>
      </c>
      <c r="F7150" s="139"/>
      <c r="G7150" s="136">
        <v>814209136</v>
      </c>
      <c r="H7150" s="136">
        <v>2</v>
      </c>
      <c r="J7150" s="136" t="s">
        <v>8367</v>
      </c>
    </row>
    <row r="7151" spans="1:20" s="136" customFormat="1" ht="13.6" x14ac:dyDescent="0.2">
      <c r="A7151" s="136" t="s">
        <v>15493</v>
      </c>
      <c r="B7151" s="147">
        <v>46214</v>
      </c>
      <c r="C7151" s="138" t="s">
        <v>15722</v>
      </c>
      <c r="D7151" s="138" t="s">
        <v>15722</v>
      </c>
      <c r="E7151" s="137" t="s">
        <v>8366</v>
      </c>
      <c r="F7151" s="139"/>
      <c r="G7151" s="136">
        <v>57487590</v>
      </c>
      <c r="H7151" s="136">
        <v>2</v>
      </c>
      <c r="J7151" s="136" t="s">
        <v>8367</v>
      </c>
      <c r="R7151" s="136" t="s">
        <v>15503</v>
      </c>
      <c r="S7151" s="136" t="s">
        <v>8367</v>
      </c>
      <c r="T7151" s="136" t="s">
        <v>15502</v>
      </c>
    </row>
    <row r="7152" spans="1:20" s="136" customFormat="1" ht="13.6" x14ac:dyDescent="0.2">
      <c r="A7152" s="136" t="s">
        <v>15493</v>
      </c>
      <c r="B7152" s="147">
        <v>46215</v>
      </c>
      <c r="C7152" s="138" t="s">
        <v>15723</v>
      </c>
      <c r="D7152" s="138" t="s">
        <v>15723</v>
      </c>
      <c r="E7152" s="137" t="s">
        <v>8366</v>
      </c>
      <c r="F7152" s="139"/>
      <c r="G7152" s="136">
        <v>5589555</v>
      </c>
      <c r="H7152" s="136">
        <v>2</v>
      </c>
      <c r="J7152" s="136" t="s">
        <v>8456</v>
      </c>
    </row>
    <row r="7153" spans="1:20" s="136" customFormat="1" ht="13.6" x14ac:dyDescent="0.2">
      <c r="A7153" s="136" t="s">
        <v>15493</v>
      </c>
      <c r="B7153" s="147">
        <v>46216</v>
      </c>
      <c r="C7153" s="138" t="s">
        <v>15724</v>
      </c>
      <c r="D7153" s="138" t="s">
        <v>15724</v>
      </c>
      <c r="E7153" s="137" t="s">
        <v>8366</v>
      </c>
      <c r="F7153" s="139"/>
      <c r="G7153" s="136">
        <v>2340634</v>
      </c>
      <c r="H7153" s="136">
        <v>1</v>
      </c>
      <c r="J7153" s="136" t="s">
        <v>8456</v>
      </c>
      <c r="O7153" s="136" t="s">
        <v>15501</v>
      </c>
      <c r="P7153" s="136" t="s">
        <v>8456</v>
      </c>
      <c r="Q7153" s="136" t="s">
        <v>15502</v>
      </c>
      <c r="R7153" s="136" t="s">
        <v>15503</v>
      </c>
      <c r="S7153" s="136" t="s">
        <v>8367</v>
      </c>
      <c r="T7153" s="136" t="s">
        <v>15502</v>
      </c>
    </row>
    <row r="7154" spans="1:20" s="136" customFormat="1" ht="13.6" x14ac:dyDescent="0.2">
      <c r="A7154" s="136" t="s">
        <v>15493</v>
      </c>
      <c r="B7154" s="147">
        <v>46217</v>
      </c>
      <c r="C7154" s="138" t="s">
        <v>15725</v>
      </c>
      <c r="D7154" s="138" t="s">
        <v>15725</v>
      </c>
      <c r="E7154" s="137" t="s">
        <v>8366</v>
      </c>
      <c r="F7154" s="139"/>
      <c r="G7154" s="136">
        <v>6256872</v>
      </c>
      <c r="H7154" s="136">
        <v>2</v>
      </c>
      <c r="J7154" s="136" t="s">
        <v>8367</v>
      </c>
    </row>
    <row r="7155" spans="1:20" s="136" customFormat="1" ht="13.6" x14ac:dyDescent="0.2">
      <c r="A7155" s="136" t="s">
        <v>15493</v>
      </c>
      <c r="B7155" s="147">
        <v>46218</v>
      </c>
      <c r="C7155" s="138" t="s">
        <v>15726</v>
      </c>
      <c r="D7155" s="138" t="s">
        <v>15726</v>
      </c>
      <c r="E7155" s="137" t="s">
        <v>8366</v>
      </c>
      <c r="F7155" s="139"/>
      <c r="G7155" s="136">
        <v>7655546.0000000009</v>
      </c>
      <c r="H7155" s="136">
        <v>3</v>
      </c>
      <c r="J7155" s="136" t="s">
        <v>8367</v>
      </c>
    </row>
    <row r="7156" spans="1:20" s="136" customFormat="1" ht="13.6" x14ac:dyDescent="0.2">
      <c r="A7156" s="136" t="s">
        <v>15493</v>
      </c>
      <c r="B7156" s="147">
        <v>46219</v>
      </c>
      <c r="C7156" s="138" t="s">
        <v>15727</v>
      </c>
      <c r="D7156" s="138" t="s">
        <v>15727</v>
      </c>
      <c r="E7156" s="137" t="s">
        <v>8366</v>
      </c>
      <c r="F7156" s="139"/>
      <c r="G7156" s="136">
        <v>3203998.0000000005</v>
      </c>
      <c r="H7156" s="136">
        <v>3</v>
      </c>
      <c r="J7156" s="136" t="s">
        <v>8367</v>
      </c>
    </row>
    <row r="7157" spans="1:20" s="136" customFormat="1" ht="13.6" x14ac:dyDescent="0.2">
      <c r="A7157" s="136" t="s">
        <v>15493</v>
      </c>
      <c r="B7157" s="147">
        <v>46220</v>
      </c>
      <c r="C7157" s="136" t="s">
        <v>15583</v>
      </c>
      <c r="D7157" s="136" t="s">
        <v>15728</v>
      </c>
      <c r="E7157" s="137" t="s">
        <v>8366</v>
      </c>
      <c r="F7157" s="139"/>
      <c r="G7157" s="136">
        <v>132370000</v>
      </c>
      <c r="H7157" s="136">
        <v>1</v>
      </c>
      <c r="J7157" s="136" t="s">
        <v>8456</v>
      </c>
      <c r="L7157" s="136" t="s">
        <v>15729</v>
      </c>
      <c r="M7157" s="136" t="s">
        <v>8456</v>
      </c>
      <c r="N7157" s="136" t="s">
        <v>15730</v>
      </c>
      <c r="R7157" s="136" t="s">
        <v>15582</v>
      </c>
      <c r="S7157" s="136" t="s">
        <v>8456</v>
      </c>
      <c r="T7157" s="136" t="s">
        <v>15730</v>
      </c>
    </row>
    <row r="7158" spans="1:20" s="136" customFormat="1" ht="13.6" x14ac:dyDescent="0.2">
      <c r="A7158" s="136" t="s">
        <v>15493</v>
      </c>
      <c r="B7158" s="147">
        <v>46221</v>
      </c>
      <c r="C7158" s="138" t="s">
        <v>15731</v>
      </c>
      <c r="D7158" s="138" t="s">
        <v>15731</v>
      </c>
      <c r="E7158" s="137" t="s">
        <v>8366</v>
      </c>
      <c r="F7158" s="139"/>
      <c r="G7158" s="136">
        <v>8605144</v>
      </c>
      <c r="H7158" s="136">
        <v>3</v>
      </c>
      <c r="J7158" s="136" t="s">
        <v>8367</v>
      </c>
    </row>
    <row r="7159" spans="1:20" s="136" customFormat="1" ht="13.6" x14ac:dyDescent="0.2">
      <c r="A7159" s="136" t="s">
        <v>15493</v>
      </c>
      <c r="B7159" s="147">
        <v>46222</v>
      </c>
      <c r="C7159" s="138" t="s">
        <v>15732</v>
      </c>
      <c r="D7159" s="138" t="s">
        <v>15732</v>
      </c>
      <c r="E7159" s="137" t="s">
        <v>8366</v>
      </c>
      <c r="F7159" s="139"/>
      <c r="G7159" s="136">
        <v>1857643</v>
      </c>
      <c r="H7159" s="136">
        <v>3</v>
      </c>
      <c r="J7159" s="136" t="s">
        <v>8367</v>
      </c>
    </row>
    <row r="7160" spans="1:20" s="136" customFormat="1" ht="13.6" x14ac:dyDescent="0.2">
      <c r="A7160" s="136" t="s">
        <v>15493</v>
      </c>
      <c r="B7160" s="147">
        <v>46223</v>
      </c>
      <c r="C7160" s="138" t="s">
        <v>15733</v>
      </c>
      <c r="D7160" s="138" t="s">
        <v>15733</v>
      </c>
      <c r="E7160" s="137" t="s">
        <v>8366</v>
      </c>
      <c r="F7160" s="139"/>
      <c r="G7160" s="136">
        <v>1832538.0000000002</v>
      </c>
      <c r="H7160" s="136">
        <v>1</v>
      </c>
      <c r="J7160" s="136" t="s">
        <v>8456</v>
      </c>
      <c r="O7160" s="136" t="s">
        <v>15501</v>
      </c>
      <c r="P7160" s="136" t="s">
        <v>8456</v>
      </c>
      <c r="Q7160" s="136" t="s">
        <v>15502</v>
      </c>
      <c r="R7160" s="136" t="s">
        <v>15503</v>
      </c>
      <c r="S7160" s="136" t="s">
        <v>8367</v>
      </c>
      <c r="T7160" s="136" t="s">
        <v>15502</v>
      </c>
    </row>
    <row r="7161" spans="1:20" s="136" customFormat="1" ht="13.6" x14ac:dyDescent="0.2">
      <c r="A7161" s="136" t="s">
        <v>15493</v>
      </c>
      <c r="B7161" s="147">
        <v>46224</v>
      </c>
      <c r="C7161" s="138" t="s">
        <v>15734</v>
      </c>
      <c r="D7161" s="138" t="s">
        <v>15734</v>
      </c>
      <c r="E7161" s="137" t="s">
        <v>8366</v>
      </c>
      <c r="F7161" s="139"/>
      <c r="G7161" s="136">
        <v>6644076</v>
      </c>
      <c r="H7161" s="136">
        <v>3</v>
      </c>
      <c r="J7161" s="136" t="s">
        <v>8367</v>
      </c>
    </row>
    <row r="7162" spans="1:20" s="136" customFormat="1" ht="13.6" x14ac:dyDescent="0.2">
      <c r="A7162" s="136" t="s">
        <v>15493</v>
      </c>
      <c r="B7162" s="147">
        <v>46225</v>
      </c>
      <c r="C7162" s="138" t="s">
        <v>15735</v>
      </c>
      <c r="D7162" s="138" t="s">
        <v>15735</v>
      </c>
      <c r="E7162" s="137" t="s">
        <v>8366</v>
      </c>
      <c r="F7162" s="139"/>
      <c r="G7162" s="136">
        <v>14005239.999999998</v>
      </c>
      <c r="H7162" s="136">
        <v>3</v>
      </c>
      <c r="J7162" s="136" t="s">
        <v>8367</v>
      </c>
    </row>
    <row r="7163" spans="1:20" s="136" customFormat="1" ht="13.6" x14ac:dyDescent="0.2">
      <c r="A7163" s="136" t="s">
        <v>15493</v>
      </c>
      <c r="B7163" s="147">
        <v>46226</v>
      </c>
      <c r="C7163" s="138" t="s">
        <v>15736</v>
      </c>
      <c r="D7163" s="138" t="s">
        <v>15736</v>
      </c>
      <c r="E7163" s="137" t="s">
        <v>8366</v>
      </c>
      <c r="F7163" s="139"/>
      <c r="G7163" s="136">
        <v>3825585</v>
      </c>
      <c r="H7163" s="136">
        <v>3</v>
      </c>
      <c r="J7163" s="136" t="s">
        <v>8367</v>
      </c>
    </row>
    <row r="7164" spans="1:20" s="136" customFormat="1" ht="13.6" x14ac:dyDescent="0.2">
      <c r="A7164" s="136" t="s">
        <v>15493</v>
      </c>
      <c r="B7164" s="147">
        <v>46227</v>
      </c>
      <c r="C7164" s="138" t="s">
        <v>15737</v>
      </c>
      <c r="D7164" s="138" t="s">
        <v>15737</v>
      </c>
      <c r="E7164" s="137" t="s">
        <v>8366</v>
      </c>
      <c r="F7164" s="139"/>
      <c r="G7164" s="136">
        <v>2030591</v>
      </c>
      <c r="H7164" s="136">
        <v>2</v>
      </c>
      <c r="J7164" s="136" t="s">
        <v>8367</v>
      </c>
    </row>
    <row r="7165" spans="1:20" s="136" customFormat="1" ht="13.6" x14ac:dyDescent="0.2">
      <c r="A7165" s="136" t="s">
        <v>15493</v>
      </c>
      <c r="B7165" s="147">
        <v>46228</v>
      </c>
      <c r="C7165" s="138" t="s">
        <v>15738</v>
      </c>
      <c r="D7165" s="138" t="s">
        <v>15738</v>
      </c>
      <c r="E7165" s="137" t="s">
        <v>8366</v>
      </c>
      <c r="F7165" s="139"/>
      <c r="G7165" s="136">
        <v>57294880</v>
      </c>
      <c r="H7165" s="136">
        <v>3</v>
      </c>
      <c r="J7165" s="136" t="s">
        <v>8367</v>
      </c>
      <c r="R7165" s="136" t="s">
        <v>15503</v>
      </c>
      <c r="S7165" s="136" t="s">
        <v>8367</v>
      </c>
      <c r="T7165" s="136" t="s">
        <v>15502</v>
      </c>
    </row>
    <row r="7166" spans="1:20" s="136" customFormat="1" ht="13.6" x14ac:dyDescent="0.2">
      <c r="A7166" s="136" t="s">
        <v>15493</v>
      </c>
      <c r="B7166" s="147">
        <v>46229</v>
      </c>
      <c r="C7166" s="138" t="s">
        <v>15739</v>
      </c>
      <c r="D7166" s="138" t="s">
        <v>15739</v>
      </c>
      <c r="E7166" s="137" t="s">
        <v>8366</v>
      </c>
      <c r="F7166" s="139"/>
      <c r="G7166" s="136">
        <v>110594738</v>
      </c>
      <c r="H7166" s="136">
        <v>3</v>
      </c>
      <c r="J7166" s="136" t="s">
        <v>8367</v>
      </c>
    </row>
    <row r="7167" spans="1:20" s="136" customFormat="1" ht="13.6" x14ac:dyDescent="0.2">
      <c r="A7167" s="136" t="s">
        <v>15493</v>
      </c>
      <c r="B7167" s="147">
        <v>46230</v>
      </c>
      <c r="C7167" s="138" t="s">
        <v>15740</v>
      </c>
      <c r="D7167" s="138" t="s">
        <v>15740</v>
      </c>
      <c r="E7167" s="137" t="s">
        <v>8366</v>
      </c>
      <c r="F7167" s="139"/>
      <c r="G7167" s="136">
        <v>25019300</v>
      </c>
      <c r="H7167" s="136">
        <v>2</v>
      </c>
      <c r="J7167" s="136" t="s">
        <v>8456</v>
      </c>
      <c r="R7167" s="136" t="s">
        <v>15503</v>
      </c>
      <c r="S7167" s="136" t="s">
        <v>8456</v>
      </c>
      <c r="T7167" s="136" t="s">
        <v>15502</v>
      </c>
    </row>
    <row r="7168" spans="1:20" s="136" customFormat="1" ht="13.6" x14ac:dyDescent="0.2">
      <c r="A7168" s="136" t="s">
        <v>15493</v>
      </c>
      <c r="B7168" s="147">
        <v>46231</v>
      </c>
      <c r="C7168" s="138" t="s">
        <v>15741</v>
      </c>
      <c r="D7168" s="138" t="s">
        <v>15741</v>
      </c>
      <c r="E7168" s="137" t="s">
        <v>8366</v>
      </c>
      <c r="F7168" s="139"/>
      <c r="G7168" s="136">
        <v>38488053</v>
      </c>
      <c r="H7168" s="136">
        <v>3</v>
      </c>
      <c r="J7168" s="136" t="s">
        <v>8367</v>
      </c>
    </row>
    <row r="7169" spans="1:20" s="136" customFormat="1" ht="13.6" x14ac:dyDescent="0.2">
      <c r="A7169" s="136" t="s">
        <v>15493</v>
      </c>
      <c r="B7169" s="147">
        <v>46232</v>
      </c>
      <c r="C7169" s="138" t="s">
        <v>15742</v>
      </c>
      <c r="D7169" s="138" t="s">
        <v>15742</v>
      </c>
      <c r="E7169" s="137" t="s">
        <v>8366</v>
      </c>
      <c r="F7169" s="139"/>
      <c r="G7169" s="136">
        <v>102461440</v>
      </c>
      <c r="H7169" s="136">
        <v>3</v>
      </c>
      <c r="J7169" s="136" t="s">
        <v>8367</v>
      </c>
    </row>
    <row r="7170" spans="1:20" s="136" customFormat="1" ht="13.6" x14ac:dyDescent="0.2">
      <c r="A7170" s="136" t="s">
        <v>15493</v>
      </c>
      <c r="B7170" s="147">
        <v>46233</v>
      </c>
      <c r="C7170" s="138" t="s">
        <v>15743</v>
      </c>
      <c r="D7170" s="138" t="s">
        <v>15743</v>
      </c>
      <c r="E7170" s="137" t="s">
        <v>8366</v>
      </c>
      <c r="F7170" s="139"/>
      <c r="G7170" s="136">
        <v>39220000</v>
      </c>
      <c r="H7170" s="136">
        <v>3</v>
      </c>
      <c r="J7170" s="136" t="s">
        <v>8456</v>
      </c>
      <c r="R7170" s="136" t="s">
        <v>15503</v>
      </c>
      <c r="S7170" s="136" t="s">
        <v>8456</v>
      </c>
      <c r="T7170" s="136" t="s">
        <v>15502</v>
      </c>
    </row>
    <row r="7171" spans="1:20" s="136" customFormat="1" ht="13.6" x14ac:dyDescent="0.2">
      <c r="A7171" s="136" t="s">
        <v>15493</v>
      </c>
      <c r="B7171" s="147">
        <v>46234</v>
      </c>
      <c r="C7171" s="138" t="s">
        <v>15744</v>
      </c>
      <c r="D7171" s="138" t="s">
        <v>15744</v>
      </c>
      <c r="E7171" s="137" t="s">
        <v>8366</v>
      </c>
      <c r="F7171" s="139"/>
      <c r="G7171" s="136">
        <v>38751221</v>
      </c>
      <c r="H7171" s="136">
        <v>3</v>
      </c>
      <c r="J7171" s="136" t="s">
        <v>8367</v>
      </c>
    </row>
    <row r="7172" spans="1:20" s="136" customFormat="1" ht="13.6" x14ac:dyDescent="0.2">
      <c r="A7172" s="136" t="s">
        <v>15493</v>
      </c>
      <c r="B7172" s="147">
        <v>46235</v>
      </c>
      <c r="C7172" s="138" t="s">
        <v>15745</v>
      </c>
      <c r="D7172" s="138" t="s">
        <v>15745</v>
      </c>
      <c r="E7172" s="137" t="s">
        <v>8366</v>
      </c>
      <c r="F7172" s="139"/>
      <c r="G7172" s="136">
        <v>92516276.999999985</v>
      </c>
      <c r="H7172" s="136">
        <v>2</v>
      </c>
      <c r="J7172" s="136" t="s">
        <v>8456</v>
      </c>
    </row>
    <row r="7173" spans="1:20" s="136" customFormat="1" ht="13.6" x14ac:dyDescent="0.2">
      <c r="A7173" s="136" t="s">
        <v>15493</v>
      </c>
      <c r="B7173" s="147">
        <v>46236</v>
      </c>
      <c r="C7173" s="138" t="s">
        <v>15746</v>
      </c>
      <c r="D7173" s="138" t="s">
        <v>15746</v>
      </c>
      <c r="E7173" s="137" t="s">
        <v>8366</v>
      </c>
      <c r="F7173" s="139"/>
      <c r="G7173" s="136">
        <v>20089676</v>
      </c>
      <c r="H7173" s="136">
        <v>3</v>
      </c>
      <c r="J7173" s="136" t="s">
        <v>8367</v>
      </c>
    </row>
    <row r="7174" spans="1:20" s="136" customFormat="1" ht="13.6" x14ac:dyDescent="0.2">
      <c r="A7174" s="136" t="s">
        <v>15493</v>
      </c>
      <c r="B7174" s="147">
        <v>46237</v>
      </c>
      <c r="C7174" s="138" t="s">
        <v>15747</v>
      </c>
      <c r="D7174" s="138" t="s">
        <v>15747</v>
      </c>
      <c r="E7174" s="137" t="s">
        <v>8366</v>
      </c>
      <c r="F7174" s="139"/>
      <c r="G7174" s="136">
        <v>736275</v>
      </c>
      <c r="H7174" s="136">
        <v>1</v>
      </c>
      <c r="J7174" s="136" t="s">
        <v>8456</v>
      </c>
      <c r="O7174" s="136" t="s">
        <v>15501</v>
      </c>
      <c r="P7174" s="136" t="s">
        <v>8456</v>
      </c>
      <c r="Q7174" s="136" t="s">
        <v>15502</v>
      </c>
      <c r="R7174" s="136" t="s">
        <v>15503</v>
      </c>
      <c r="S7174" s="136" t="s">
        <v>8367</v>
      </c>
      <c r="T7174" s="136" t="s">
        <v>15502</v>
      </c>
    </row>
    <row r="7175" spans="1:20" s="136" customFormat="1" ht="13.6" x14ac:dyDescent="0.2">
      <c r="A7175" s="136" t="s">
        <v>15493</v>
      </c>
      <c r="B7175" s="147">
        <v>46238</v>
      </c>
      <c r="C7175" s="138" t="s">
        <v>15748</v>
      </c>
      <c r="D7175" s="138" t="s">
        <v>15748</v>
      </c>
      <c r="E7175" s="137" t="s">
        <v>8366</v>
      </c>
      <c r="F7175" s="139"/>
      <c r="G7175" s="136">
        <v>49233424.000000007</v>
      </c>
      <c r="H7175" s="136">
        <v>2</v>
      </c>
      <c r="J7175" s="136" t="s">
        <v>8456</v>
      </c>
    </row>
    <row r="7176" spans="1:20" s="136" customFormat="1" ht="13.6" x14ac:dyDescent="0.2">
      <c r="A7176" s="136" t="s">
        <v>15493</v>
      </c>
      <c r="B7176" s="147">
        <v>46239</v>
      </c>
      <c r="C7176" s="138" t="s">
        <v>15749</v>
      </c>
      <c r="D7176" s="138" t="s">
        <v>15749</v>
      </c>
      <c r="E7176" s="137" t="s">
        <v>8366</v>
      </c>
      <c r="F7176" s="139"/>
      <c r="G7176" s="136">
        <v>110804221</v>
      </c>
      <c r="H7176" s="136">
        <v>3</v>
      </c>
      <c r="J7176" s="136" t="s">
        <v>8367</v>
      </c>
    </row>
    <row r="7177" spans="1:20" s="136" customFormat="1" ht="13.6" x14ac:dyDescent="0.2">
      <c r="A7177" s="136" t="s">
        <v>15493</v>
      </c>
      <c r="B7177" s="147">
        <v>46240</v>
      </c>
      <c r="C7177" s="138" t="s">
        <v>15750</v>
      </c>
      <c r="D7177" s="138" t="s">
        <v>15750</v>
      </c>
      <c r="E7177" s="137" t="s">
        <v>8366</v>
      </c>
      <c r="F7177" s="139"/>
      <c r="G7177" s="136">
        <v>6315630</v>
      </c>
      <c r="H7177" s="136">
        <v>3</v>
      </c>
      <c r="J7177" s="136" t="s">
        <v>8367</v>
      </c>
    </row>
    <row r="7178" spans="1:20" s="136" customFormat="1" ht="13.6" x14ac:dyDescent="0.2">
      <c r="A7178" s="136" t="s">
        <v>15493</v>
      </c>
      <c r="B7178" s="147">
        <v>46241</v>
      </c>
      <c r="C7178" s="138" t="s">
        <v>15751</v>
      </c>
      <c r="D7178" s="138" t="s">
        <v>15751</v>
      </c>
      <c r="E7178" s="137" t="s">
        <v>8366</v>
      </c>
      <c r="F7178" s="139"/>
      <c r="G7178" s="136">
        <v>63213298.000000007</v>
      </c>
      <c r="H7178" s="136">
        <v>3</v>
      </c>
      <c r="J7178" s="136" t="s">
        <v>8367</v>
      </c>
    </row>
    <row r="7179" spans="1:20" s="136" customFormat="1" ht="13.6" x14ac:dyDescent="0.2">
      <c r="A7179" s="136" t="s">
        <v>15493</v>
      </c>
      <c r="B7179" s="147">
        <v>46242</v>
      </c>
      <c r="C7179" s="138" t="s">
        <v>15752</v>
      </c>
      <c r="D7179" s="138" t="s">
        <v>15752</v>
      </c>
      <c r="E7179" s="137" t="s">
        <v>8366</v>
      </c>
      <c r="F7179" s="139"/>
      <c r="G7179" s="136">
        <v>4717293</v>
      </c>
      <c r="H7179" s="136">
        <v>3</v>
      </c>
      <c r="J7179" s="136" t="s">
        <v>8367</v>
      </c>
    </row>
    <row r="7180" spans="1:20" s="136" customFormat="1" ht="13.6" x14ac:dyDescent="0.2">
      <c r="A7180" s="136" t="s">
        <v>15493</v>
      </c>
      <c r="B7180" s="147">
        <v>46243</v>
      </c>
      <c r="C7180" s="138" t="s">
        <v>15753</v>
      </c>
      <c r="D7180" s="138" t="s">
        <v>15753</v>
      </c>
      <c r="E7180" s="137" t="s">
        <v>8366</v>
      </c>
      <c r="F7180" s="139"/>
      <c r="G7180" s="136">
        <v>1144539</v>
      </c>
      <c r="H7180" s="136">
        <v>2</v>
      </c>
      <c r="J7180" s="136" t="s">
        <v>8367</v>
      </c>
    </row>
    <row r="7181" spans="1:20" s="136" customFormat="1" ht="13.6" x14ac:dyDescent="0.2">
      <c r="A7181" s="136" t="s">
        <v>15493</v>
      </c>
      <c r="B7181" s="147">
        <v>46244</v>
      </c>
      <c r="C7181" s="138" t="s">
        <v>11030</v>
      </c>
      <c r="D7181" s="138" t="s">
        <v>11030</v>
      </c>
      <c r="E7181" s="137" t="s">
        <v>8366</v>
      </c>
      <c r="F7181" s="139"/>
      <c r="G7181" s="136">
        <v>69234800</v>
      </c>
      <c r="H7181" s="136">
        <v>1</v>
      </c>
      <c r="J7181" s="136" t="s">
        <v>8367</v>
      </c>
      <c r="L7181" s="136" t="s">
        <v>15754</v>
      </c>
      <c r="M7181" s="136" t="s">
        <v>8456</v>
      </c>
      <c r="N7181" s="136" t="s">
        <v>11030</v>
      </c>
      <c r="O7181" s="136" t="s">
        <v>15501</v>
      </c>
      <c r="P7181" s="136" t="s">
        <v>8456</v>
      </c>
      <c r="Q7181" s="136" t="s">
        <v>15502</v>
      </c>
      <c r="R7181" s="136" t="s">
        <v>15503</v>
      </c>
      <c r="S7181" s="136" t="s">
        <v>8367</v>
      </c>
      <c r="T7181" s="136" t="s">
        <v>15502</v>
      </c>
    </row>
    <row r="7182" spans="1:20" s="136" customFormat="1" ht="13.6" x14ac:dyDescent="0.2">
      <c r="A7182" s="136" t="s">
        <v>15493</v>
      </c>
      <c r="B7182" s="147">
        <v>46245</v>
      </c>
      <c r="C7182" s="138" t="s">
        <v>15755</v>
      </c>
      <c r="D7182" s="138" t="s">
        <v>15755</v>
      </c>
      <c r="E7182" s="137" t="s">
        <v>8366</v>
      </c>
      <c r="F7182" s="139"/>
      <c r="G7182" s="136">
        <v>11772393</v>
      </c>
      <c r="H7182" s="136">
        <v>3</v>
      </c>
      <c r="J7182" s="136" t="s">
        <v>8367</v>
      </c>
    </row>
    <row r="7183" spans="1:20" s="136" customFormat="1" ht="13.6" x14ac:dyDescent="0.2">
      <c r="A7183" s="136" t="s">
        <v>15493</v>
      </c>
      <c r="B7183" s="147">
        <v>46246</v>
      </c>
      <c r="C7183" s="138" t="s">
        <v>15756</v>
      </c>
      <c r="D7183" s="138" t="s">
        <v>15756</v>
      </c>
      <c r="E7183" s="137" t="s">
        <v>8366</v>
      </c>
      <c r="F7183" s="139"/>
      <c r="G7183" s="136">
        <v>127523706</v>
      </c>
      <c r="H7183" s="136">
        <v>3</v>
      </c>
      <c r="J7183" s="136" t="s">
        <v>8367</v>
      </c>
    </row>
    <row r="7184" spans="1:20" s="136" customFormat="1" ht="13.6" x14ac:dyDescent="0.2">
      <c r="A7184" s="136" t="s">
        <v>15493</v>
      </c>
      <c r="B7184" s="147">
        <v>46247</v>
      </c>
      <c r="C7184" s="138" t="s">
        <v>15757</v>
      </c>
      <c r="D7184" s="138" t="s">
        <v>15757</v>
      </c>
      <c r="E7184" s="137" t="s">
        <v>8366</v>
      </c>
      <c r="F7184" s="139"/>
      <c r="G7184" s="136">
        <v>121922526.99999999</v>
      </c>
      <c r="H7184" s="136">
        <v>3</v>
      </c>
      <c r="J7184" s="136" t="s">
        <v>8367</v>
      </c>
    </row>
    <row r="7185" spans="1:20" s="136" customFormat="1" ht="13.6" x14ac:dyDescent="0.2">
      <c r="A7185" s="136" t="s">
        <v>15493</v>
      </c>
      <c r="B7185" s="147">
        <v>46248</v>
      </c>
      <c r="C7185" s="138" t="s">
        <v>15758</v>
      </c>
      <c r="D7185" s="138" t="s">
        <v>15758</v>
      </c>
      <c r="E7185" s="137" t="s">
        <v>8366</v>
      </c>
      <c r="F7185" s="139"/>
      <c r="G7185" s="136">
        <v>80505445</v>
      </c>
      <c r="H7185" s="136">
        <v>2</v>
      </c>
      <c r="J7185" s="136" t="s">
        <v>8367</v>
      </c>
    </row>
    <row r="7186" spans="1:20" s="136" customFormat="1" ht="13.6" x14ac:dyDescent="0.2">
      <c r="A7186" s="136" t="s">
        <v>15493</v>
      </c>
      <c r="B7186" s="147">
        <v>46249</v>
      </c>
      <c r="C7186" s="138" t="s">
        <v>15759</v>
      </c>
      <c r="D7186" s="138" t="s">
        <v>15759</v>
      </c>
      <c r="E7186" s="137" t="s">
        <v>8366</v>
      </c>
      <c r="F7186" s="139"/>
      <c r="G7186" s="136">
        <v>236912864.99999997</v>
      </c>
      <c r="H7186" s="136">
        <v>2</v>
      </c>
      <c r="J7186" s="136" t="s">
        <v>8367</v>
      </c>
    </row>
    <row r="7187" spans="1:20" s="136" customFormat="1" ht="13.6" x14ac:dyDescent="0.2">
      <c r="A7187" s="136" t="s">
        <v>15493</v>
      </c>
      <c r="B7187" s="147">
        <v>46250</v>
      </c>
      <c r="C7187" s="138" t="s">
        <v>15760</v>
      </c>
      <c r="D7187" s="138" t="s">
        <v>15760</v>
      </c>
      <c r="E7187" s="137" t="s">
        <v>8366</v>
      </c>
      <c r="F7187" s="139"/>
      <c r="G7187" s="136">
        <v>139314900</v>
      </c>
      <c r="H7187" s="136">
        <v>1</v>
      </c>
      <c r="J7187" s="136" t="s">
        <v>8456</v>
      </c>
      <c r="L7187" s="136" t="s">
        <v>15761</v>
      </c>
      <c r="M7187" s="136" t="s">
        <v>8367</v>
      </c>
      <c r="N7187" s="136" t="s">
        <v>15502</v>
      </c>
      <c r="O7187" s="136" t="s">
        <v>15501</v>
      </c>
      <c r="P7187" s="136" t="s">
        <v>8456</v>
      </c>
      <c r="Q7187" s="136" t="s">
        <v>15502</v>
      </c>
      <c r="R7187" s="136" t="s">
        <v>15503</v>
      </c>
      <c r="S7187" s="136" t="s">
        <v>8367</v>
      </c>
      <c r="T7187" s="136" t="s">
        <v>15502</v>
      </c>
    </row>
    <row r="7188" spans="1:20" s="136" customFormat="1" ht="13.6" x14ac:dyDescent="0.2">
      <c r="A7188" s="136" t="s">
        <v>15493</v>
      </c>
      <c r="B7188" s="147">
        <v>46251</v>
      </c>
      <c r="C7188" s="138" t="s">
        <v>15762</v>
      </c>
      <c r="D7188" s="138" t="s">
        <v>15762</v>
      </c>
      <c r="E7188" s="137" t="s">
        <v>8366</v>
      </c>
      <c r="F7188" s="139"/>
      <c r="G7188" s="136">
        <v>61497357</v>
      </c>
      <c r="H7188" s="136">
        <v>3</v>
      </c>
      <c r="J7188" s="136" t="s">
        <v>8367</v>
      </c>
    </row>
    <row r="7189" spans="1:20" s="136" customFormat="1" ht="13.6" x14ac:dyDescent="0.2">
      <c r="A7189" s="136" t="s">
        <v>15493</v>
      </c>
      <c r="B7189" s="147">
        <v>46252</v>
      </c>
      <c r="C7189" s="138" t="s">
        <v>15763</v>
      </c>
      <c r="D7189" s="138" t="s">
        <v>15763</v>
      </c>
      <c r="E7189" s="137" t="s">
        <v>8366</v>
      </c>
      <c r="F7189" s="139"/>
      <c r="G7189" s="136">
        <v>56609829</v>
      </c>
      <c r="H7189" s="136">
        <v>3</v>
      </c>
      <c r="J7189" s="136" t="s">
        <v>8367</v>
      </c>
    </row>
    <row r="7190" spans="1:20" s="136" customFormat="1" ht="13.6" x14ac:dyDescent="0.2">
      <c r="A7190" s="136" t="s">
        <v>15493</v>
      </c>
      <c r="B7190" s="147">
        <v>46253</v>
      </c>
      <c r="C7190" s="138" t="s">
        <v>15764</v>
      </c>
      <c r="D7190" s="138" t="s">
        <v>15764</v>
      </c>
      <c r="E7190" s="137" t="s">
        <v>8366</v>
      </c>
      <c r="F7190" s="139"/>
      <c r="G7190" s="136">
        <v>1235470</v>
      </c>
      <c r="H7190" s="136">
        <v>3</v>
      </c>
      <c r="J7190" s="136" t="s">
        <v>8367</v>
      </c>
    </row>
    <row r="7191" spans="1:20" s="136" customFormat="1" ht="13.6" x14ac:dyDescent="0.2">
      <c r="A7191" s="136" t="s">
        <v>15493</v>
      </c>
      <c r="B7191" s="147">
        <v>46254</v>
      </c>
      <c r="C7191" s="138" t="s">
        <v>15765</v>
      </c>
      <c r="D7191" s="138" t="s">
        <v>15765</v>
      </c>
      <c r="E7191" s="137" t="s">
        <v>8366</v>
      </c>
      <c r="F7191" s="139"/>
      <c r="G7191" s="136">
        <v>272587810</v>
      </c>
      <c r="H7191" s="136">
        <v>3</v>
      </c>
      <c r="J7191" s="136" t="s">
        <v>8367</v>
      </c>
    </row>
    <row r="7192" spans="1:20" s="136" customFormat="1" ht="13.6" x14ac:dyDescent="0.2">
      <c r="A7192" s="136" t="s">
        <v>15493</v>
      </c>
      <c r="B7192" s="147">
        <v>46255</v>
      </c>
      <c r="C7192" s="138" t="s">
        <v>15766</v>
      </c>
      <c r="D7192" s="138" t="s">
        <v>15767</v>
      </c>
      <c r="E7192" s="137" t="s">
        <v>8366</v>
      </c>
      <c r="F7192" s="139"/>
      <c r="G7192" s="136">
        <v>43318268</v>
      </c>
      <c r="H7192" s="136">
        <v>3</v>
      </c>
      <c r="J7192" s="136" t="s">
        <v>8367</v>
      </c>
      <c r="R7192" s="136" t="s">
        <v>15496</v>
      </c>
      <c r="S7192" s="136" t="s">
        <v>8456</v>
      </c>
      <c r="T7192" s="136" t="s">
        <v>15497</v>
      </c>
    </row>
    <row r="7193" spans="1:20" s="136" customFormat="1" ht="13.6" x14ac:dyDescent="0.2">
      <c r="A7193" s="136" t="s">
        <v>15493</v>
      </c>
      <c r="B7193" s="147">
        <v>46256</v>
      </c>
      <c r="C7193" s="138" t="s">
        <v>15768</v>
      </c>
      <c r="D7193" s="138" t="s">
        <v>15768</v>
      </c>
      <c r="E7193" s="137" t="s">
        <v>8366</v>
      </c>
      <c r="F7193" s="139"/>
      <c r="G7193" s="136">
        <v>71079585</v>
      </c>
      <c r="H7193" s="136">
        <v>2</v>
      </c>
      <c r="J7193" s="136" t="s">
        <v>8367</v>
      </c>
      <c r="R7193" s="136" t="s">
        <v>15503</v>
      </c>
      <c r="S7193" s="136" t="s">
        <v>8456</v>
      </c>
      <c r="T7193" s="136" t="s">
        <v>15502</v>
      </c>
    </row>
    <row r="7194" spans="1:20" s="136" customFormat="1" ht="13.6" x14ac:dyDescent="0.2">
      <c r="A7194" s="136" t="s">
        <v>15493</v>
      </c>
      <c r="B7194" s="147">
        <v>46257</v>
      </c>
      <c r="C7194" s="138" t="s">
        <v>15769</v>
      </c>
      <c r="D7194" s="138" t="s">
        <v>15769</v>
      </c>
      <c r="E7194" s="137" t="s">
        <v>8366</v>
      </c>
      <c r="F7194" s="139"/>
      <c r="G7194" s="136">
        <v>20302500</v>
      </c>
      <c r="H7194" s="136">
        <v>2</v>
      </c>
      <c r="J7194" s="136" t="s">
        <v>8367</v>
      </c>
    </row>
    <row r="7195" spans="1:20" s="136" customFormat="1" ht="13.6" x14ac:dyDescent="0.2">
      <c r="A7195" s="136" t="s">
        <v>15493</v>
      </c>
      <c r="B7195" s="147">
        <v>46258</v>
      </c>
      <c r="C7195" s="138" t="s">
        <v>15770</v>
      </c>
      <c r="D7195" s="138" t="s">
        <v>15770</v>
      </c>
      <c r="E7195" s="137" t="s">
        <v>8366</v>
      </c>
      <c r="F7195" s="139"/>
      <c r="G7195" s="136">
        <v>40704703</v>
      </c>
      <c r="H7195" s="136">
        <v>3</v>
      </c>
      <c r="J7195" s="136" t="s">
        <v>8367</v>
      </c>
    </row>
    <row r="7196" spans="1:20" s="136" customFormat="1" ht="13.6" x14ac:dyDescent="0.2">
      <c r="A7196" s="136" t="s">
        <v>15493</v>
      </c>
      <c r="B7196" s="147">
        <v>46259</v>
      </c>
      <c r="C7196" s="138" t="s">
        <v>15771</v>
      </c>
      <c r="D7196" s="138" t="s">
        <v>15771</v>
      </c>
      <c r="E7196" s="137" t="s">
        <v>8366</v>
      </c>
      <c r="F7196" s="139"/>
      <c r="G7196" s="136">
        <v>71610335</v>
      </c>
      <c r="H7196" s="136">
        <v>3</v>
      </c>
      <c r="J7196" s="136" t="s">
        <v>8367</v>
      </c>
    </row>
    <row r="7197" spans="1:20" s="136" customFormat="1" ht="13.6" x14ac:dyDescent="0.2">
      <c r="A7197" s="136" t="s">
        <v>15493</v>
      </c>
      <c r="B7197" s="147">
        <v>46260</v>
      </c>
      <c r="C7197" s="138" t="s">
        <v>15772</v>
      </c>
      <c r="D7197" s="138" t="s">
        <v>15772</v>
      </c>
      <c r="E7197" s="137" t="s">
        <v>8366</v>
      </c>
      <c r="F7197" s="139"/>
      <c r="G7197" s="136">
        <v>1528542</v>
      </c>
      <c r="H7197" s="136">
        <v>2</v>
      </c>
      <c r="J7197" s="136" t="s">
        <v>8456</v>
      </c>
      <c r="R7197" s="136" t="s">
        <v>15503</v>
      </c>
      <c r="S7197" s="136" t="s">
        <v>8367</v>
      </c>
      <c r="T7197" s="136" t="s">
        <v>15502</v>
      </c>
    </row>
    <row r="7198" spans="1:20" s="136" customFormat="1" ht="13.6" x14ac:dyDescent="0.2">
      <c r="A7198" s="136" t="s">
        <v>15493</v>
      </c>
      <c r="B7198" s="147">
        <v>46261</v>
      </c>
      <c r="C7198" s="138" t="s">
        <v>15773</v>
      </c>
      <c r="D7198" s="138" t="s">
        <v>15773</v>
      </c>
      <c r="E7198" s="137" t="s">
        <v>8366</v>
      </c>
      <c r="F7198" s="139"/>
      <c r="G7198" s="136">
        <v>120240000</v>
      </c>
      <c r="H7198" s="136">
        <v>3</v>
      </c>
      <c r="J7198" s="136" t="s">
        <v>8367</v>
      </c>
    </row>
    <row r="7199" spans="1:20" s="136" customFormat="1" ht="13.6" x14ac:dyDescent="0.2">
      <c r="A7199" s="136" t="s">
        <v>15493</v>
      </c>
      <c r="B7199" s="147">
        <v>46262</v>
      </c>
      <c r="C7199" s="138" t="s">
        <v>15774</v>
      </c>
      <c r="D7199" s="138" t="s">
        <v>15774</v>
      </c>
      <c r="E7199" s="137" t="s">
        <v>8366</v>
      </c>
      <c r="F7199" s="139"/>
      <c r="G7199" s="136">
        <v>84675204</v>
      </c>
      <c r="H7199" s="136">
        <v>3</v>
      </c>
      <c r="J7199" s="136" t="s">
        <v>8367</v>
      </c>
    </row>
    <row r="7200" spans="1:20" s="136" customFormat="1" ht="13.6" x14ac:dyDescent="0.2">
      <c r="A7200" s="136" t="s">
        <v>15493</v>
      </c>
      <c r="B7200" s="147">
        <v>46263</v>
      </c>
      <c r="C7200" s="138" t="s">
        <v>15775</v>
      </c>
      <c r="D7200" s="138" t="s">
        <v>15775</v>
      </c>
      <c r="E7200" s="137" t="s">
        <v>8366</v>
      </c>
      <c r="F7200" s="139"/>
      <c r="G7200" s="136">
        <v>49718390</v>
      </c>
      <c r="H7200" s="136">
        <v>3</v>
      </c>
      <c r="J7200" s="136" t="s">
        <v>8367</v>
      </c>
    </row>
    <row r="7201" spans="1:20" s="136" customFormat="1" ht="13.6" x14ac:dyDescent="0.2">
      <c r="A7201" s="136" t="s">
        <v>15493</v>
      </c>
      <c r="B7201" s="147">
        <v>46902</v>
      </c>
      <c r="C7201" s="138" t="s">
        <v>15776</v>
      </c>
      <c r="D7201" s="138" t="s">
        <v>15776</v>
      </c>
      <c r="E7201" s="137" t="s">
        <v>8366</v>
      </c>
      <c r="F7201" s="139"/>
      <c r="G7201" s="136">
        <v>30412323</v>
      </c>
      <c r="H7201" s="136">
        <v>3</v>
      </c>
      <c r="J7201" s="136" t="s">
        <v>8367</v>
      </c>
    </row>
    <row r="7202" spans="1:20" s="136" customFormat="1" ht="13.6" x14ac:dyDescent="0.2">
      <c r="A7202" s="136" t="s">
        <v>15493</v>
      </c>
      <c r="B7202" s="147">
        <v>46903</v>
      </c>
      <c r="C7202" s="138" t="s">
        <v>15777</v>
      </c>
      <c r="D7202" s="138" t="s">
        <v>15777</v>
      </c>
      <c r="E7202" s="137" t="s">
        <v>8366</v>
      </c>
      <c r="F7202" s="139"/>
      <c r="G7202" s="136">
        <v>8741067</v>
      </c>
      <c r="H7202" s="136">
        <v>2</v>
      </c>
      <c r="J7202" s="136" t="s">
        <v>8367</v>
      </c>
      <c r="R7202" s="136" t="s">
        <v>15503</v>
      </c>
      <c r="S7202" s="136" t="s">
        <v>8367</v>
      </c>
      <c r="T7202" s="136" t="s">
        <v>15502</v>
      </c>
    </row>
    <row r="7203" spans="1:20" s="136" customFormat="1" ht="13.6" x14ac:dyDescent="0.2">
      <c r="A7203" s="136" t="s">
        <v>15493</v>
      </c>
      <c r="B7203" s="147">
        <v>46904</v>
      </c>
      <c r="C7203" s="138" t="s">
        <v>15778</v>
      </c>
      <c r="D7203" s="138" t="s">
        <v>15778</v>
      </c>
      <c r="E7203" s="137" t="s">
        <v>8366</v>
      </c>
      <c r="F7203" s="139"/>
      <c r="G7203" s="136">
        <v>3496680</v>
      </c>
      <c r="H7203" s="136">
        <v>2</v>
      </c>
      <c r="J7203" s="136" t="s">
        <v>8367</v>
      </c>
    </row>
    <row r="7204" spans="1:20" s="136" customFormat="1" ht="13.6" x14ac:dyDescent="0.2">
      <c r="A7204" s="136" t="s">
        <v>15779</v>
      </c>
      <c r="B7204" s="147">
        <v>47001</v>
      </c>
      <c r="C7204" s="138" t="s">
        <v>15780</v>
      </c>
      <c r="D7204" s="138" t="s">
        <v>15780</v>
      </c>
      <c r="E7204" s="137" t="s">
        <v>8366</v>
      </c>
      <c r="F7204" s="139"/>
      <c r="G7204" s="136">
        <v>16261214</v>
      </c>
      <c r="H7204" s="136">
        <v>3</v>
      </c>
      <c r="J7204" s="136" t="s">
        <v>8367</v>
      </c>
    </row>
    <row r="7205" spans="1:20" s="136" customFormat="1" ht="13.6" x14ac:dyDescent="0.2">
      <c r="A7205" s="136" t="s">
        <v>15779</v>
      </c>
      <c r="B7205" s="147">
        <v>47002</v>
      </c>
      <c r="C7205" s="138" t="s">
        <v>15781</v>
      </c>
      <c r="D7205" s="138" t="s">
        <v>15781</v>
      </c>
      <c r="E7205" s="137" t="s">
        <v>8366</v>
      </c>
      <c r="F7205" s="139"/>
      <c r="G7205" s="136">
        <v>27021343</v>
      </c>
      <c r="H7205" s="136">
        <v>3</v>
      </c>
      <c r="J7205" s="136" t="s">
        <v>8367</v>
      </c>
    </row>
    <row r="7206" spans="1:20" s="136" customFormat="1" ht="13.6" x14ac:dyDescent="0.2">
      <c r="A7206" s="136" t="s">
        <v>15779</v>
      </c>
      <c r="B7206" s="147">
        <v>47003</v>
      </c>
      <c r="C7206" s="138" t="s">
        <v>15782</v>
      </c>
      <c r="D7206" s="138" t="s">
        <v>15782</v>
      </c>
      <c r="E7206" s="137" t="s">
        <v>8366</v>
      </c>
      <c r="F7206" s="139"/>
      <c r="G7206" s="136">
        <v>49831240</v>
      </c>
      <c r="H7206" s="136">
        <v>3</v>
      </c>
      <c r="J7206" s="136" t="s">
        <v>8367</v>
      </c>
    </row>
    <row r="7207" spans="1:20" s="136" customFormat="1" ht="13.6" x14ac:dyDescent="0.2">
      <c r="A7207" s="136" t="s">
        <v>15779</v>
      </c>
      <c r="B7207" s="147">
        <v>47004</v>
      </c>
      <c r="C7207" s="138" t="s">
        <v>15783</v>
      </c>
      <c r="D7207" s="138" t="s">
        <v>15783</v>
      </c>
      <c r="E7207" s="137" t="s">
        <v>8366</v>
      </c>
      <c r="F7207" s="139"/>
      <c r="G7207" s="136">
        <v>102488446</v>
      </c>
      <c r="H7207" s="136">
        <v>3</v>
      </c>
      <c r="J7207" s="136" t="s">
        <v>8367</v>
      </c>
    </row>
    <row r="7208" spans="1:20" s="136" customFormat="1" ht="13.6" x14ac:dyDescent="0.2">
      <c r="A7208" s="136" t="s">
        <v>15779</v>
      </c>
      <c r="B7208" s="147">
        <v>47005</v>
      </c>
      <c r="C7208" s="138" t="s">
        <v>15784</v>
      </c>
      <c r="D7208" s="138" t="s">
        <v>15784</v>
      </c>
      <c r="E7208" s="137" t="s">
        <v>8366</v>
      </c>
      <c r="F7208" s="139"/>
      <c r="G7208" s="136">
        <v>48043268</v>
      </c>
      <c r="H7208" s="136">
        <v>3</v>
      </c>
      <c r="J7208" s="136" t="s">
        <v>8367</v>
      </c>
    </row>
    <row r="7209" spans="1:20" s="136" customFormat="1" ht="13.6" x14ac:dyDescent="0.2">
      <c r="A7209" s="136" t="s">
        <v>15779</v>
      </c>
      <c r="B7209" s="147">
        <v>47006</v>
      </c>
      <c r="C7209" s="138" t="s">
        <v>15785</v>
      </c>
      <c r="D7209" s="138" t="s">
        <v>15785</v>
      </c>
      <c r="E7209" s="137" t="s">
        <v>8366</v>
      </c>
      <c r="F7209" s="139"/>
      <c r="G7209" s="136">
        <v>19925380</v>
      </c>
      <c r="H7209" s="136">
        <v>3</v>
      </c>
      <c r="J7209" s="136" t="s">
        <v>8367</v>
      </c>
    </row>
    <row r="7210" spans="1:20" s="136" customFormat="1" ht="13.6" x14ac:dyDescent="0.2">
      <c r="A7210" s="136" t="s">
        <v>15779</v>
      </c>
      <c r="B7210" s="147">
        <v>47007</v>
      </c>
      <c r="C7210" s="138" t="s">
        <v>15786</v>
      </c>
      <c r="D7210" s="138" t="s">
        <v>15786</v>
      </c>
      <c r="E7210" s="137" t="s">
        <v>8366</v>
      </c>
      <c r="F7210" s="139"/>
      <c r="G7210" s="136">
        <v>53564651</v>
      </c>
      <c r="H7210" s="136">
        <v>3</v>
      </c>
      <c r="J7210" s="136" t="s">
        <v>8367</v>
      </c>
      <c r="R7210" s="136" t="s">
        <v>15787</v>
      </c>
      <c r="S7210" s="136" t="s">
        <v>8367</v>
      </c>
      <c r="T7210" s="136" t="s">
        <v>15788</v>
      </c>
    </row>
    <row r="7211" spans="1:20" s="136" customFormat="1" ht="13.6" x14ac:dyDescent="0.2">
      <c r="A7211" s="136" t="s">
        <v>15779</v>
      </c>
      <c r="B7211" s="147">
        <v>47008</v>
      </c>
      <c r="C7211" s="138" t="s">
        <v>15789</v>
      </c>
      <c r="D7211" s="138" t="s">
        <v>15789</v>
      </c>
      <c r="E7211" s="137" t="s">
        <v>8366</v>
      </c>
      <c r="F7211" s="139"/>
      <c r="G7211" s="136">
        <v>17161428</v>
      </c>
      <c r="H7211" s="136">
        <v>3</v>
      </c>
      <c r="J7211" s="136" t="s">
        <v>8367</v>
      </c>
    </row>
    <row r="7212" spans="1:20" s="136" customFormat="1" ht="13.6" x14ac:dyDescent="0.2">
      <c r="A7212" s="136" t="s">
        <v>15779</v>
      </c>
      <c r="B7212" s="147">
        <v>47009</v>
      </c>
      <c r="C7212" s="138" t="s">
        <v>15790</v>
      </c>
      <c r="D7212" s="138" t="s">
        <v>15790</v>
      </c>
      <c r="E7212" s="137" t="s">
        <v>8366</v>
      </c>
      <c r="F7212" s="139"/>
      <c r="G7212" s="136">
        <v>15908708.999999998</v>
      </c>
      <c r="H7212" s="136">
        <v>3</v>
      </c>
      <c r="J7212" s="136" t="s">
        <v>8367</v>
      </c>
    </row>
    <row r="7213" spans="1:20" s="136" customFormat="1" ht="13.6" x14ac:dyDescent="0.2">
      <c r="A7213" s="136" t="s">
        <v>15779</v>
      </c>
      <c r="B7213" s="147">
        <v>47010</v>
      </c>
      <c r="C7213" s="138" t="s">
        <v>15791</v>
      </c>
      <c r="D7213" s="138" t="s">
        <v>15791</v>
      </c>
      <c r="E7213" s="137" t="s">
        <v>8366</v>
      </c>
      <c r="F7213" s="139"/>
      <c r="G7213" s="136">
        <v>11908900.000000002</v>
      </c>
      <c r="H7213" s="136">
        <v>2</v>
      </c>
      <c r="J7213" s="136" t="s">
        <v>8367</v>
      </c>
      <c r="R7213" s="136" t="s">
        <v>15787</v>
      </c>
      <c r="S7213" s="136" t="s">
        <v>8367</v>
      </c>
      <c r="T7213" s="136" t="s">
        <v>15788</v>
      </c>
    </row>
    <row r="7214" spans="1:20" s="136" customFormat="1" ht="13.6" x14ac:dyDescent="0.2">
      <c r="A7214" s="136" t="s">
        <v>15779</v>
      </c>
      <c r="B7214" s="147">
        <v>47011</v>
      </c>
      <c r="C7214" s="138" t="s">
        <v>15792</v>
      </c>
      <c r="D7214" s="138" t="s">
        <v>15792</v>
      </c>
      <c r="E7214" s="137" t="s">
        <v>8366</v>
      </c>
      <c r="F7214" s="139"/>
      <c r="G7214" s="136">
        <v>42600474.000000007</v>
      </c>
      <c r="H7214" s="136">
        <v>3</v>
      </c>
      <c r="J7214" s="136" t="s">
        <v>8367</v>
      </c>
    </row>
    <row r="7215" spans="1:20" s="136" customFormat="1" ht="13.6" x14ac:dyDescent="0.2">
      <c r="A7215" s="136" t="s">
        <v>15779</v>
      </c>
      <c r="B7215" s="147">
        <v>47012</v>
      </c>
      <c r="C7215" s="138" t="s">
        <v>15793</v>
      </c>
      <c r="D7215" s="138" t="s">
        <v>15793</v>
      </c>
      <c r="E7215" s="137" t="s">
        <v>8366</v>
      </c>
      <c r="F7215" s="139"/>
      <c r="G7215" s="136">
        <v>20707678</v>
      </c>
      <c r="H7215" s="136">
        <v>3</v>
      </c>
      <c r="J7215" s="136" t="s">
        <v>8367</v>
      </c>
    </row>
    <row r="7216" spans="1:20" s="136" customFormat="1" ht="13.6" x14ac:dyDescent="0.2">
      <c r="A7216" s="136" t="s">
        <v>15779</v>
      </c>
      <c r="B7216" s="147">
        <v>47013</v>
      </c>
      <c r="C7216" s="138" t="s">
        <v>15794</v>
      </c>
      <c r="D7216" s="138" t="s">
        <v>15794</v>
      </c>
      <c r="E7216" s="137" t="s">
        <v>8366</v>
      </c>
      <c r="F7216" s="139"/>
      <c r="G7216" s="136">
        <v>27128503.999999996</v>
      </c>
      <c r="H7216" s="136">
        <v>3</v>
      </c>
      <c r="J7216" s="136" t="s">
        <v>8367</v>
      </c>
    </row>
    <row r="7217" spans="1:20" s="136" customFormat="1" ht="13.6" x14ac:dyDescent="0.2">
      <c r="A7217" s="136" t="s">
        <v>15779</v>
      </c>
      <c r="B7217" s="147">
        <v>47014</v>
      </c>
      <c r="C7217" s="138" t="s">
        <v>15795</v>
      </c>
      <c r="D7217" s="138" t="s">
        <v>15795</v>
      </c>
      <c r="E7217" s="137" t="s">
        <v>8366</v>
      </c>
      <c r="F7217" s="139"/>
      <c r="G7217" s="136">
        <v>12960884</v>
      </c>
      <c r="H7217" s="136">
        <v>3</v>
      </c>
      <c r="J7217" s="136" t="s">
        <v>8367</v>
      </c>
    </row>
    <row r="7218" spans="1:20" s="136" customFormat="1" ht="13.6" x14ac:dyDescent="0.2">
      <c r="A7218" s="136" t="s">
        <v>15779</v>
      </c>
      <c r="B7218" s="147">
        <v>47015</v>
      </c>
      <c r="C7218" s="138" t="s">
        <v>15796</v>
      </c>
      <c r="D7218" s="138" t="s">
        <v>15796</v>
      </c>
      <c r="E7218" s="137" t="s">
        <v>8366</v>
      </c>
      <c r="F7218" s="139"/>
      <c r="G7218" s="136">
        <v>38229654</v>
      </c>
      <c r="H7218" s="136">
        <v>3</v>
      </c>
      <c r="J7218" s="136" t="s">
        <v>8367</v>
      </c>
    </row>
    <row r="7219" spans="1:20" s="136" customFormat="1" ht="13.6" x14ac:dyDescent="0.2">
      <c r="A7219" s="136" t="s">
        <v>15779</v>
      </c>
      <c r="B7219" s="147">
        <v>47016</v>
      </c>
      <c r="C7219" s="138" t="s">
        <v>15797</v>
      </c>
      <c r="D7219" s="138" t="s">
        <v>15797</v>
      </c>
      <c r="E7219" s="137" t="s">
        <v>8366</v>
      </c>
      <c r="F7219" s="139"/>
      <c r="G7219" s="136">
        <v>16544367</v>
      </c>
      <c r="H7219" s="136">
        <v>3</v>
      </c>
      <c r="J7219" s="136" t="s">
        <v>8367</v>
      </c>
    </row>
    <row r="7220" spans="1:20" s="136" customFormat="1" ht="13.6" x14ac:dyDescent="0.2">
      <c r="A7220" s="136" t="s">
        <v>15779</v>
      </c>
      <c r="B7220" s="147">
        <v>47017</v>
      </c>
      <c r="C7220" s="138" t="s">
        <v>15798</v>
      </c>
      <c r="D7220" s="138" t="s">
        <v>15798</v>
      </c>
      <c r="E7220" s="137" t="s">
        <v>8366</v>
      </c>
      <c r="F7220" s="139"/>
      <c r="G7220" s="136">
        <v>41371256</v>
      </c>
      <c r="H7220" s="136">
        <v>3</v>
      </c>
      <c r="J7220" s="136" t="s">
        <v>8367</v>
      </c>
    </row>
    <row r="7221" spans="1:20" s="136" customFormat="1" ht="13.6" x14ac:dyDescent="0.2">
      <c r="A7221" s="136" t="s">
        <v>15779</v>
      </c>
      <c r="B7221" s="147">
        <v>47018</v>
      </c>
      <c r="C7221" s="138" t="s">
        <v>15799</v>
      </c>
      <c r="D7221" s="138" t="s">
        <v>15799</v>
      </c>
      <c r="E7221" s="137" t="s">
        <v>8366</v>
      </c>
      <c r="F7221" s="139"/>
      <c r="G7221" s="136">
        <v>13941402</v>
      </c>
      <c r="H7221" s="136">
        <v>3</v>
      </c>
      <c r="J7221" s="136" t="s">
        <v>8367</v>
      </c>
    </row>
    <row r="7222" spans="1:20" s="136" customFormat="1" ht="13.6" x14ac:dyDescent="0.2">
      <c r="A7222" s="136" t="s">
        <v>15779</v>
      </c>
      <c r="B7222" s="147">
        <v>47019</v>
      </c>
      <c r="C7222" s="138" t="s">
        <v>15800</v>
      </c>
      <c r="D7222" s="138" t="s">
        <v>15800</v>
      </c>
      <c r="E7222" s="137" t="s">
        <v>8366</v>
      </c>
      <c r="F7222" s="139"/>
      <c r="G7222" s="136">
        <v>15853681.999999998</v>
      </c>
      <c r="H7222" s="136">
        <v>3</v>
      </c>
      <c r="J7222" s="136" t="s">
        <v>8367</v>
      </c>
    </row>
    <row r="7223" spans="1:20" s="136" customFormat="1" ht="13.6" x14ac:dyDescent="0.2">
      <c r="A7223" s="136" t="s">
        <v>15779</v>
      </c>
      <c r="B7223" s="147">
        <v>47020</v>
      </c>
      <c r="C7223" s="138" t="s">
        <v>15801</v>
      </c>
      <c r="D7223" s="138" t="s">
        <v>15801</v>
      </c>
      <c r="E7223" s="137" t="s">
        <v>8366</v>
      </c>
      <c r="F7223" s="139"/>
      <c r="G7223" s="136">
        <v>32700688</v>
      </c>
      <c r="H7223" s="136">
        <v>3</v>
      </c>
      <c r="J7223" s="136" t="s">
        <v>8367</v>
      </c>
    </row>
    <row r="7224" spans="1:20" s="136" customFormat="1" ht="13.6" x14ac:dyDescent="0.2">
      <c r="A7224" s="136" t="s">
        <v>15779</v>
      </c>
      <c r="B7224" s="147">
        <v>47021</v>
      </c>
      <c r="C7224" s="138" t="s">
        <v>15802</v>
      </c>
      <c r="D7224" s="138" t="s">
        <v>15802</v>
      </c>
      <c r="E7224" s="137" t="s">
        <v>8366</v>
      </c>
      <c r="F7224" s="139"/>
      <c r="G7224" s="136">
        <v>16315646</v>
      </c>
      <c r="H7224" s="136">
        <v>3</v>
      </c>
      <c r="J7224" s="136" t="s">
        <v>8367</v>
      </c>
    </row>
    <row r="7225" spans="1:20" s="136" customFormat="1" ht="13.6" x14ac:dyDescent="0.2">
      <c r="A7225" s="136" t="s">
        <v>15779</v>
      </c>
      <c r="B7225" s="147">
        <v>47022</v>
      </c>
      <c r="C7225" s="138" t="s">
        <v>15803</v>
      </c>
      <c r="D7225" s="138" t="s">
        <v>15803</v>
      </c>
      <c r="E7225" s="137" t="s">
        <v>8366</v>
      </c>
      <c r="F7225" s="139"/>
      <c r="G7225" s="136">
        <v>6199758.0000000009</v>
      </c>
      <c r="H7225" s="136">
        <v>3</v>
      </c>
      <c r="J7225" s="136" t="s">
        <v>8367</v>
      </c>
    </row>
    <row r="7226" spans="1:20" s="136" customFormat="1" ht="13.6" x14ac:dyDescent="0.2">
      <c r="A7226" s="136" t="s">
        <v>15779</v>
      </c>
      <c r="B7226" s="147">
        <v>47023</v>
      </c>
      <c r="C7226" s="138" t="s">
        <v>15804</v>
      </c>
      <c r="D7226" s="138" t="s">
        <v>15804</v>
      </c>
      <c r="E7226" s="137" t="s">
        <v>8366</v>
      </c>
      <c r="F7226" s="139"/>
      <c r="G7226" s="136">
        <v>24118628</v>
      </c>
      <c r="H7226" s="136">
        <v>3</v>
      </c>
      <c r="J7226" s="136" t="s">
        <v>8367</v>
      </c>
      <c r="R7226" s="136" t="s">
        <v>15787</v>
      </c>
      <c r="S7226" s="136" t="s">
        <v>8367</v>
      </c>
      <c r="T7226" s="136" t="s">
        <v>15788</v>
      </c>
    </row>
    <row r="7227" spans="1:20" s="136" customFormat="1" ht="13.6" x14ac:dyDescent="0.2">
      <c r="A7227" s="136" t="s">
        <v>15779</v>
      </c>
      <c r="B7227" s="147">
        <v>47024</v>
      </c>
      <c r="C7227" s="138" t="s">
        <v>15805</v>
      </c>
      <c r="D7227" s="138" t="s">
        <v>15805</v>
      </c>
      <c r="E7227" s="137" t="s">
        <v>8366</v>
      </c>
      <c r="F7227" s="139"/>
      <c r="G7227" s="136">
        <v>29918588</v>
      </c>
      <c r="H7227" s="136">
        <v>3</v>
      </c>
      <c r="J7227" s="136" t="s">
        <v>8367</v>
      </c>
    </row>
    <row r="7228" spans="1:20" s="136" customFormat="1" ht="13.6" x14ac:dyDescent="0.2">
      <c r="A7228" s="136" t="s">
        <v>15779</v>
      </c>
      <c r="B7228" s="147">
        <v>47025</v>
      </c>
      <c r="C7228" s="138" t="s">
        <v>15806</v>
      </c>
      <c r="D7228" s="138" t="s">
        <v>15806</v>
      </c>
      <c r="E7228" s="137" t="s">
        <v>8366</v>
      </c>
      <c r="F7228" s="139"/>
      <c r="G7228" s="136">
        <v>27442002.000000004</v>
      </c>
      <c r="H7228" s="136">
        <v>3</v>
      </c>
      <c r="J7228" s="136" t="s">
        <v>8367</v>
      </c>
    </row>
    <row r="7229" spans="1:20" s="136" customFormat="1" ht="13.6" x14ac:dyDescent="0.2">
      <c r="A7229" s="136" t="s">
        <v>15779</v>
      </c>
      <c r="B7229" s="147">
        <v>47026</v>
      </c>
      <c r="C7229" s="138" t="s">
        <v>15807</v>
      </c>
      <c r="D7229" s="138" t="s">
        <v>15807</v>
      </c>
      <c r="E7229" s="137" t="s">
        <v>8366</v>
      </c>
      <c r="F7229" s="139"/>
      <c r="G7229" s="136">
        <v>21915128</v>
      </c>
      <c r="H7229" s="136">
        <v>3</v>
      </c>
      <c r="J7229" s="136" t="s">
        <v>8367</v>
      </c>
    </row>
    <row r="7230" spans="1:20" s="136" customFormat="1" ht="13.6" x14ac:dyDescent="0.2">
      <c r="A7230" s="136" t="s">
        <v>15779</v>
      </c>
      <c r="B7230" s="147">
        <v>47027</v>
      </c>
      <c r="C7230" s="138" t="s">
        <v>15808</v>
      </c>
      <c r="D7230" s="138" t="s">
        <v>15808</v>
      </c>
      <c r="E7230" s="137" t="s">
        <v>8366</v>
      </c>
      <c r="F7230" s="139"/>
      <c r="G7230" s="136">
        <v>45406000</v>
      </c>
      <c r="H7230" s="136">
        <v>3</v>
      </c>
      <c r="J7230" s="136" t="s">
        <v>8367</v>
      </c>
      <c r="R7230" s="136" t="s">
        <v>15787</v>
      </c>
      <c r="S7230" s="136" t="s">
        <v>8367</v>
      </c>
      <c r="T7230" s="136" t="s">
        <v>15788</v>
      </c>
    </row>
    <row r="7231" spans="1:20" s="136" customFormat="1" ht="13.6" x14ac:dyDescent="0.2">
      <c r="A7231" s="136" t="s">
        <v>15779</v>
      </c>
      <c r="B7231" s="147">
        <v>47028</v>
      </c>
      <c r="C7231" s="138" t="s">
        <v>15809</v>
      </c>
      <c r="D7231" s="138" t="s">
        <v>15809</v>
      </c>
      <c r="E7231" s="137" t="s">
        <v>8366</v>
      </c>
      <c r="F7231" s="139"/>
      <c r="G7231" s="136">
        <v>10296522</v>
      </c>
      <c r="H7231" s="136">
        <v>3</v>
      </c>
      <c r="J7231" s="136" t="s">
        <v>8367</v>
      </c>
    </row>
    <row r="7232" spans="1:20" s="136" customFormat="1" ht="13.6" x14ac:dyDescent="0.2">
      <c r="A7232" s="136" t="s">
        <v>15779</v>
      </c>
      <c r="B7232" s="147">
        <v>47029</v>
      </c>
      <c r="C7232" s="138" t="s">
        <v>15810</v>
      </c>
      <c r="D7232" s="138" t="s">
        <v>15810</v>
      </c>
      <c r="E7232" s="137" t="s">
        <v>8366</v>
      </c>
      <c r="F7232" s="139"/>
      <c r="G7232" s="136">
        <v>28079853</v>
      </c>
      <c r="H7232" s="136">
        <v>3</v>
      </c>
      <c r="J7232" s="136" t="s">
        <v>8367</v>
      </c>
    </row>
    <row r="7233" spans="1:10" s="136" customFormat="1" ht="13.6" x14ac:dyDescent="0.2">
      <c r="A7233" s="136" t="s">
        <v>15779</v>
      </c>
      <c r="B7233" s="147">
        <v>47030</v>
      </c>
      <c r="C7233" s="138" t="s">
        <v>15811</v>
      </c>
      <c r="D7233" s="138" t="s">
        <v>15811</v>
      </c>
      <c r="E7233" s="137" t="s">
        <v>8366</v>
      </c>
      <c r="F7233" s="139"/>
      <c r="G7233" s="136">
        <v>46789567</v>
      </c>
      <c r="H7233" s="136">
        <v>3</v>
      </c>
      <c r="J7233" s="136" t="s">
        <v>8367</v>
      </c>
    </row>
    <row r="7234" spans="1:10" s="136" customFormat="1" ht="13.6" x14ac:dyDescent="0.2">
      <c r="A7234" s="136" t="s">
        <v>15779</v>
      </c>
      <c r="B7234" s="147">
        <v>47031</v>
      </c>
      <c r="C7234" s="138" t="s">
        <v>11607</v>
      </c>
      <c r="D7234" s="138" t="s">
        <v>11607</v>
      </c>
      <c r="E7234" s="137" t="s">
        <v>8366</v>
      </c>
      <c r="F7234" s="139"/>
      <c r="G7234" s="136">
        <v>32804603.000000004</v>
      </c>
      <c r="H7234" s="136">
        <v>3</v>
      </c>
      <c r="J7234" s="136" t="s">
        <v>8367</v>
      </c>
    </row>
    <row r="7235" spans="1:10" s="136" customFormat="1" ht="13.6" x14ac:dyDescent="0.2">
      <c r="A7235" s="136" t="s">
        <v>15779</v>
      </c>
      <c r="B7235" s="147">
        <v>47032</v>
      </c>
      <c r="C7235" s="138" t="s">
        <v>15812</v>
      </c>
      <c r="D7235" s="138" t="s">
        <v>15812</v>
      </c>
      <c r="E7235" s="137" t="s">
        <v>8366</v>
      </c>
      <c r="F7235" s="139"/>
      <c r="G7235" s="136">
        <v>17458107</v>
      </c>
      <c r="H7235" s="136">
        <v>3</v>
      </c>
      <c r="J7235" s="136" t="s">
        <v>8367</v>
      </c>
    </row>
    <row r="7236" spans="1:10" s="136" customFormat="1" ht="13.6" x14ac:dyDescent="0.2">
      <c r="A7236" s="136" t="s">
        <v>15779</v>
      </c>
      <c r="B7236" s="147">
        <v>47033</v>
      </c>
      <c r="C7236" s="138" t="s">
        <v>15813</v>
      </c>
      <c r="D7236" s="138" t="s">
        <v>15813</v>
      </c>
      <c r="E7236" s="137" t="s">
        <v>8366</v>
      </c>
      <c r="F7236" s="139"/>
      <c r="G7236" s="136">
        <v>32101736</v>
      </c>
      <c r="H7236" s="136">
        <v>3</v>
      </c>
      <c r="J7236" s="136" t="s">
        <v>8367</v>
      </c>
    </row>
    <row r="7237" spans="1:10" s="136" customFormat="1" ht="13.6" x14ac:dyDescent="0.2">
      <c r="A7237" s="136" t="s">
        <v>15779</v>
      </c>
      <c r="B7237" s="147">
        <v>47034</v>
      </c>
      <c r="C7237" s="138" t="s">
        <v>15814</v>
      </c>
      <c r="D7237" s="138" t="s">
        <v>15814</v>
      </c>
      <c r="E7237" s="137" t="s">
        <v>8366</v>
      </c>
      <c r="F7237" s="139"/>
      <c r="G7237" s="136">
        <v>23520814</v>
      </c>
      <c r="H7237" s="136">
        <v>3</v>
      </c>
      <c r="J7237" s="136" t="s">
        <v>8367</v>
      </c>
    </row>
    <row r="7238" spans="1:10" s="136" customFormat="1" ht="13.6" x14ac:dyDescent="0.2">
      <c r="A7238" s="136" t="s">
        <v>15779</v>
      </c>
      <c r="B7238" s="147">
        <v>47035</v>
      </c>
      <c r="C7238" s="138" t="s">
        <v>15815</v>
      </c>
      <c r="D7238" s="138" t="s">
        <v>15815</v>
      </c>
      <c r="E7238" s="137" t="s">
        <v>8366</v>
      </c>
      <c r="F7238" s="139"/>
      <c r="G7238" s="136">
        <v>56497840</v>
      </c>
      <c r="H7238" s="136">
        <v>3</v>
      </c>
      <c r="J7238" s="136" t="s">
        <v>8367</v>
      </c>
    </row>
    <row r="7239" spans="1:10" s="136" customFormat="1" ht="13.6" x14ac:dyDescent="0.2">
      <c r="A7239" s="136" t="s">
        <v>15779</v>
      </c>
      <c r="B7239" s="147">
        <v>47036</v>
      </c>
      <c r="C7239" s="138" t="s">
        <v>15816</v>
      </c>
      <c r="D7239" s="138" t="s">
        <v>15816</v>
      </c>
      <c r="E7239" s="137" t="s">
        <v>8366</v>
      </c>
      <c r="F7239" s="139"/>
      <c r="G7239" s="136">
        <v>27727223</v>
      </c>
      <c r="H7239" s="136">
        <v>3</v>
      </c>
      <c r="J7239" s="136" t="s">
        <v>8367</v>
      </c>
    </row>
    <row r="7240" spans="1:10" s="136" customFormat="1" ht="13.6" x14ac:dyDescent="0.2">
      <c r="A7240" s="136" t="s">
        <v>15779</v>
      </c>
      <c r="B7240" s="147">
        <v>47037</v>
      </c>
      <c r="C7240" s="138" t="s">
        <v>15817</v>
      </c>
      <c r="D7240" s="138" t="s">
        <v>15817</v>
      </c>
      <c r="E7240" s="137" t="s">
        <v>8366</v>
      </c>
      <c r="F7240" s="139"/>
      <c r="G7240" s="136">
        <v>30199654</v>
      </c>
      <c r="H7240" s="136">
        <v>3</v>
      </c>
      <c r="J7240" s="136" t="s">
        <v>8367</v>
      </c>
    </row>
    <row r="7241" spans="1:10" s="136" customFormat="1" ht="13.6" x14ac:dyDescent="0.2">
      <c r="A7241" s="136" t="s">
        <v>15779</v>
      </c>
      <c r="B7241" s="147">
        <v>47038</v>
      </c>
      <c r="C7241" s="138" t="s">
        <v>15818</v>
      </c>
      <c r="D7241" s="138" t="s">
        <v>15818</v>
      </c>
      <c r="E7241" s="137" t="s">
        <v>8366</v>
      </c>
      <c r="F7241" s="139"/>
      <c r="G7241" s="136">
        <v>25805000</v>
      </c>
      <c r="H7241" s="136">
        <v>3</v>
      </c>
      <c r="J7241" s="136" t="s">
        <v>8367</v>
      </c>
    </row>
    <row r="7242" spans="1:10" s="136" customFormat="1" ht="13.6" x14ac:dyDescent="0.2">
      <c r="A7242" s="136" t="s">
        <v>15779</v>
      </c>
      <c r="B7242" s="147">
        <v>47039</v>
      </c>
      <c r="C7242" s="138" t="s">
        <v>15819</v>
      </c>
      <c r="D7242" s="138" t="s">
        <v>15819</v>
      </c>
      <c r="E7242" s="137" t="s">
        <v>8366</v>
      </c>
      <c r="F7242" s="139"/>
      <c r="G7242" s="136">
        <v>35922368</v>
      </c>
      <c r="H7242" s="136">
        <v>3</v>
      </c>
      <c r="J7242" s="136" t="s">
        <v>8367</v>
      </c>
    </row>
    <row r="7243" spans="1:10" s="136" customFormat="1" ht="13.6" x14ac:dyDescent="0.2">
      <c r="A7243" s="136" t="s">
        <v>15779</v>
      </c>
      <c r="B7243" s="147">
        <v>47040</v>
      </c>
      <c r="C7243" s="138" t="s">
        <v>15820</v>
      </c>
      <c r="D7243" s="138" t="s">
        <v>15820</v>
      </c>
      <c r="E7243" s="137" t="s">
        <v>8366</v>
      </c>
      <c r="F7243" s="139"/>
      <c r="G7243" s="136">
        <v>16873907</v>
      </c>
      <c r="H7243" s="136">
        <v>3</v>
      </c>
      <c r="J7243" s="136" t="s">
        <v>8367</v>
      </c>
    </row>
    <row r="7244" spans="1:10" s="136" customFormat="1" ht="13.6" x14ac:dyDescent="0.2">
      <c r="A7244" s="136" t="s">
        <v>15779</v>
      </c>
      <c r="B7244" s="147">
        <v>47041</v>
      </c>
      <c r="C7244" s="138" t="s">
        <v>15821</v>
      </c>
      <c r="D7244" s="138" t="s">
        <v>15821</v>
      </c>
      <c r="E7244" s="137" t="s">
        <v>8366</v>
      </c>
      <c r="F7244" s="139"/>
      <c r="G7244" s="136">
        <v>15970283</v>
      </c>
      <c r="H7244" s="136">
        <v>3</v>
      </c>
      <c r="J7244" s="136" t="s">
        <v>8367</v>
      </c>
    </row>
    <row r="7245" spans="1:10" s="136" customFormat="1" ht="13.6" x14ac:dyDescent="0.2">
      <c r="A7245" s="136" t="s">
        <v>15779</v>
      </c>
      <c r="B7245" s="147">
        <v>47042</v>
      </c>
      <c r="C7245" s="138" t="s">
        <v>15822</v>
      </c>
      <c r="D7245" s="138" t="s">
        <v>15822</v>
      </c>
      <c r="E7245" s="137" t="s">
        <v>8366</v>
      </c>
      <c r="F7245" s="139"/>
      <c r="G7245" s="136">
        <v>16845689</v>
      </c>
      <c r="H7245" s="136">
        <v>3</v>
      </c>
      <c r="J7245" s="136" t="s">
        <v>8367</v>
      </c>
    </row>
    <row r="7246" spans="1:10" s="136" customFormat="1" ht="13.6" x14ac:dyDescent="0.2">
      <c r="A7246" s="136" t="s">
        <v>15779</v>
      </c>
      <c r="B7246" s="147">
        <v>47043</v>
      </c>
      <c r="C7246" s="138" t="s">
        <v>15823</v>
      </c>
      <c r="D7246" s="138" t="s">
        <v>15823</v>
      </c>
      <c r="E7246" s="137" t="s">
        <v>8366</v>
      </c>
      <c r="F7246" s="139"/>
      <c r="G7246" s="136">
        <v>87009150.000000015</v>
      </c>
      <c r="H7246" s="136">
        <v>3</v>
      </c>
      <c r="J7246" s="136" t="s">
        <v>8367</v>
      </c>
    </row>
    <row r="7247" spans="1:10" s="136" customFormat="1" ht="13.6" x14ac:dyDescent="0.2">
      <c r="A7247" s="136" t="s">
        <v>15779</v>
      </c>
      <c r="B7247" s="147">
        <v>47044</v>
      </c>
      <c r="C7247" s="138" t="s">
        <v>15824</v>
      </c>
      <c r="D7247" s="138" t="s">
        <v>15824</v>
      </c>
      <c r="E7247" s="137" t="s">
        <v>8366</v>
      </c>
      <c r="F7247" s="139"/>
      <c r="G7247" s="136">
        <v>29206980</v>
      </c>
      <c r="H7247" s="136">
        <v>3</v>
      </c>
      <c r="J7247" s="136" t="s">
        <v>8367</v>
      </c>
    </row>
    <row r="7248" spans="1:10" s="136" customFormat="1" ht="13.6" x14ac:dyDescent="0.2">
      <c r="A7248" s="136" t="s">
        <v>15779</v>
      </c>
      <c r="B7248" s="147">
        <v>47045</v>
      </c>
      <c r="C7248" s="138" t="s">
        <v>15825</v>
      </c>
      <c r="D7248" s="138" t="s">
        <v>15825</v>
      </c>
      <c r="E7248" s="137" t="s">
        <v>8366</v>
      </c>
      <c r="F7248" s="139"/>
      <c r="G7248" s="136">
        <v>124461165</v>
      </c>
      <c r="H7248" s="136">
        <v>3</v>
      </c>
      <c r="J7248" s="136" t="s">
        <v>8367</v>
      </c>
    </row>
    <row r="7249" spans="1:20" s="136" customFormat="1" ht="13.6" x14ac:dyDescent="0.2">
      <c r="A7249" s="136" t="s">
        <v>15779</v>
      </c>
      <c r="B7249" s="147">
        <v>47046</v>
      </c>
      <c r="C7249" s="138" t="s">
        <v>15826</v>
      </c>
      <c r="D7249" s="138" t="s">
        <v>15826</v>
      </c>
      <c r="E7249" s="137" t="s">
        <v>8366</v>
      </c>
      <c r="F7249" s="139"/>
      <c r="G7249" s="136">
        <v>24869137.999999996</v>
      </c>
      <c r="H7249" s="136">
        <v>3</v>
      </c>
      <c r="J7249" s="136" t="s">
        <v>8367</v>
      </c>
    </row>
    <row r="7250" spans="1:20" s="136" customFormat="1" ht="13.6" x14ac:dyDescent="0.2">
      <c r="A7250" s="136" t="s">
        <v>15779</v>
      </c>
      <c r="B7250" s="147">
        <v>47047</v>
      </c>
      <c r="C7250" s="138" t="s">
        <v>15827</v>
      </c>
      <c r="D7250" s="138" t="s">
        <v>15827</v>
      </c>
      <c r="E7250" s="137" t="s">
        <v>8366</v>
      </c>
      <c r="F7250" s="139"/>
      <c r="G7250" s="136">
        <v>32458804</v>
      </c>
      <c r="H7250" s="136">
        <v>3</v>
      </c>
      <c r="J7250" s="136" t="s">
        <v>8367</v>
      </c>
    </row>
    <row r="7251" spans="1:20" s="136" customFormat="1" ht="13.6" x14ac:dyDescent="0.2">
      <c r="A7251" s="136" t="s">
        <v>15779</v>
      </c>
      <c r="B7251" s="147">
        <v>47048</v>
      </c>
      <c r="C7251" s="138" t="s">
        <v>15828</v>
      </c>
      <c r="D7251" s="138" t="s">
        <v>15828</v>
      </c>
      <c r="E7251" s="137" t="s">
        <v>8366</v>
      </c>
      <c r="F7251" s="139"/>
      <c r="G7251" s="136">
        <v>36114639</v>
      </c>
      <c r="H7251" s="136">
        <v>3</v>
      </c>
      <c r="J7251" s="136" t="s">
        <v>8367</v>
      </c>
    </row>
    <row r="7252" spans="1:20" s="136" customFormat="1" ht="13.6" x14ac:dyDescent="0.2">
      <c r="A7252" s="136" t="s">
        <v>15779</v>
      </c>
      <c r="B7252" s="147">
        <v>47049</v>
      </c>
      <c r="C7252" s="138" t="s">
        <v>15829</v>
      </c>
      <c r="D7252" s="138" t="s">
        <v>15829</v>
      </c>
      <c r="E7252" s="137" t="s">
        <v>8366</v>
      </c>
      <c r="F7252" s="139"/>
      <c r="G7252" s="136">
        <v>21331590</v>
      </c>
      <c r="H7252" s="136">
        <v>3</v>
      </c>
      <c r="J7252" s="136" t="s">
        <v>8367</v>
      </c>
    </row>
    <row r="7253" spans="1:20" s="136" customFormat="1" ht="13.6" x14ac:dyDescent="0.2">
      <c r="A7253" s="136" t="s">
        <v>15779</v>
      </c>
      <c r="B7253" s="147">
        <v>47050</v>
      </c>
      <c r="C7253" s="138" t="s">
        <v>15830</v>
      </c>
      <c r="D7253" s="138" t="s">
        <v>15830</v>
      </c>
      <c r="E7253" s="137" t="s">
        <v>8366</v>
      </c>
      <c r="F7253" s="139"/>
      <c r="G7253" s="136">
        <v>60967016</v>
      </c>
      <c r="H7253" s="136">
        <v>3</v>
      </c>
      <c r="J7253" s="136" t="s">
        <v>8367</v>
      </c>
      <c r="R7253" s="136" t="s">
        <v>15787</v>
      </c>
      <c r="S7253" s="136" t="s">
        <v>8367</v>
      </c>
      <c r="T7253" s="136" t="s">
        <v>15788</v>
      </c>
    </row>
    <row r="7254" spans="1:20" s="136" customFormat="1" ht="13.6" x14ac:dyDescent="0.2">
      <c r="A7254" s="136" t="s">
        <v>15779</v>
      </c>
      <c r="B7254" s="147">
        <v>47051</v>
      </c>
      <c r="C7254" s="138" t="s">
        <v>15831</v>
      </c>
      <c r="D7254" s="138" t="s">
        <v>15831</v>
      </c>
      <c r="E7254" s="137" t="s">
        <v>8366</v>
      </c>
      <c r="F7254" s="139"/>
      <c r="G7254" s="136">
        <v>30362294</v>
      </c>
      <c r="H7254" s="136">
        <v>3</v>
      </c>
      <c r="J7254" s="136" t="s">
        <v>8367</v>
      </c>
    </row>
    <row r="7255" spans="1:20" s="136" customFormat="1" ht="13.6" x14ac:dyDescent="0.2">
      <c r="A7255" s="136" t="s">
        <v>15779</v>
      </c>
      <c r="B7255" s="147">
        <v>47052</v>
      </c>
      <c r="C7255" s="138" t="s">
        <v>15832</v>
      </c>
      <c r="D7255" s="138" t="s">
        <v>15832</v>
      </c>
      <c r="E7255" s="137" t="s">
        <v>8366</v>
      </c>
      <c r="F7255" s="139"/>
      <c r="G7255" s="136">
        <v>31768296.999999996</v>
      </c>
      <c r="H7255" s="136">
        <v>2</v>
      </c>
      <c r="J7255" s="136" t="s">
        <v>8367</v>
      </c>
      <c r="R7255" s="136" t="s">
        <v>15787</v>
      </c>
      <c r="S7255" s="136" t="s">
        <v>8367</v>
      </c>
      <c r="T7255" s="136" t="s">
        <v>15788</v>
      </c>
    </row>
    <row r="7256" spans="1:20" s="136" customFormat="1" ht="13.6" x14ac:dyDescent="0.2">
      <c r="A7256" s="136" t="s">
        <v>15779</v>
      </c>
      <c r="B7256" s="147">
        <v>47053</v>
      </c>
      <c r="C7256" s="138" t="s">
        <v>15833</v>
      </c>
      <c r="D7256" s="138" t="s">
        <v>15833</v>
      </c>
      <c r="E7256" s="137" t="s">
        <v>8366</v>
      </c>
      <c r="F7256" s="139"/>
      <c r="G7256" s="136">
        <v>13561868</v>
      </c>
      <c r="H7256" s="136">
        <v>3</v>
      </c>
      <c r="J7256" s="136" t="s">
        <v>8367</v>
      </c>
    </row>
    <row r="7257" spans="1:20" s="136" customFormat="1" ht="13.6" x14ac:dyDescent="0.2">
      <c r="A7257" s="136" t="s">
        <v>15779</v>
      </c>
      <c r="B7257" s="147">
        <v>47054</v>
      </c>
      <c r="C7257" s="138" t="s">
        <v>15834</v>
      </c>
      <c r="D7257" s="138" t="s">
        <v>15834</v>
      </c>
      <c r="E7257" s="137" t="s">
        <v>8366</v>
      </c>
      <c r="F7257" s="139"/>
      <c r="G7257" s="136">
        <v>73518563</v>
      </c>
      <c r="H7257" s="136">
        <v>3</v>
      </c>
      <c r="J7257" s="136" t="s">
        <v>8367</v>
      </c>
    </row>
    <row r="7258" spans="1:20" s="136" customFormat="1" ht="13.6" x14ac:dyDescent="0.2">
      <c r="A7258" s="136" t="s">
        <v>15779</v>
      </c>
      <c r="B7258" s="147">
        <v>47055</v>
      </c>
      <c r="C7258" s="138" t="s">
        <v>15835</v>
      </c>
      <c r="D7258" s="138" t="s">
        <v>15835</v>
      </c>
      <c r="E7258" s="137" t="s">
        <v>8366</v>
      </c>
      <c r="F7258" s="139"/>
      <c r="G7258" s="136">
        <v>42593618</v>
      </c>
      <c r="H7258" s="136">
        <v>3</v>
      </c>
      <c r="J7258" s="136" t="s">
        <v>8367</v>
      </c>
    </row>
    <row r="7259" spans="1:20" s="136" customFormat="1" ht="13.6" x14ac:dyDescent="0.2">
      <c r="A7259" s="136" t="s">
        <v>15779</v>
      </c>
      <c r="B7259" s="147">
        <v>47056</v>
      </c>
      <c r="C7259" s="138" t="s">
        <v>15836</v>
      </c>
      <c r="D7259" s="138" t="s">
        <v>15836</v>
      </c>
      <c r="E7259" s="137" t="s">
        <v>8366</v>
      </c>
      <c r="F7259" s="139"/>
      <c r="G7259" s="136">
        <v>17790858</v>
      </c>
      <c r="H7259" s="136">
        <v>3</v>
      </c>
      <c r="J7259" s="136" t="s">
        <v>8367</v>
      </c>
    </row>
    <row r="7260" spans="1:20" s="136" customFormat="1" ht="13.6" x14ac:dyDescent="0.2">
      <c r="A7260" s="136" t="s">
        <v>15779</v>
      </c>
      <c r="B7260" s="147">
        <v>47057</v>
      </c>
      <c r="C7260" s="138" t="s">
        <v>15837</v>
      </c>
      <c r="D7260" s="138" t="s">
        <v>15837</v>
      </c>
      <c r="E7260" s="137" t="s">
        <v>8366</v>
      </c>
      <c r="F7260" s="139"/>
      <c r="G7260" s="136">
        <v>23545437</v>
      </c>
      <c r="H7260" s="136">
        <v>3</v>
      </c>
      <c r="J7260" s="136" t="s">
        <v>8367</v>
      </c>
    </row>
    <row r="7261" spans="1:20" s="136" customFormat="1" ht="13.6" x14ac:dyDescent="0.2">
      <c r="A7261" s="136" t="s">
        <v>15779</v>
      </c>
      <c r="B7261" s="147">
        <v>47058</v>
      </c>
      <c r="C7261" s="138" t="s">
        <v>15838</v>
      </c>
      <c r="D7261" s="138" t="s">
        <v>15838</v>
      </c>
      <c r="E7261" s="137" t="s">
        <v>8366</v>
      </c>
      <c r="F7261" s="139"/>
      <c r="G7261" s="136">
        <v>47867086</v>
      </c>
      <c r="H7261" s="136">
        <v>3</v>
      </c>
      <c r="J7261" s="136" t="s">
        <v>8367</v>
      </c>
    </row>
    <row r="7262" spans="1:20" s="136" customFormat="1" ht="13.6" x14ac:dyDescent="0.2">
      <c r="A7262" s="136" t="s">
        <v>15779</v>
      </c>
      <c r="B7262" s="147">
        <v>47059</v>
      </c>
      <c r="C7262" s="138" t="s">
        <v>15839</v>
      </c>
      <c r="D7262" s="138" t="s">
        <v>15839</v>
      </c>
      <c r="E7262" s="137" t="s">
        <v>8366</v>
      </c>
      <c r="F7262" s="139"/>
      <c r="G7262" s="136">
        <v>19005044</v>
      </c>
      <c r="H7262" s="136">
        <v>3</v>
      </c>
      <c r="J7262" s="136" t="s">
        <v>8367</v>
      </c>
    </row>
    <row r="7263" spans="1:20" s="136" customFormat="1" ht="13.6" x14ac:dyDescent="0.2">
      <c r="A7263" s="136" t="s">
        <v>15779</v>
      </c>
      <c r="B7263" s="147">
        <v>47060</v>
      </c>
      <c r="C7263" s="138" t="s">
        <v>15840</v>
      </c>
      <c r="D7263" s="138" t="s">
        <v>15840</v>
      </c>
      <c r="E7263" s="137" t="s">
        <v>8366</v>
      </c>
      <c r="F7263" s="139"/>
      <c r="G7263" s="136">
        <v>30854145</v>
      </c>
      <c r="H7263" s="136">
        <v>3</v>
      </c>
      <c r="J7263" s="136" t="s">
        <v>8367</v>
      </c>
    </row>
    <row r="7264" spans="1:20" s="136" customFormat="1" ht="13.6" x14ac:dyDescent="0.2">
      <c r="A7264" s="136" t="s">
        <v>15779</v>
      </c>
      <c r="B7264" s="147">
        <v>47061</v>
      </c>
      <c r="C7264" s="138" t="s">
        <v>15841</v>
      </c>
      <c r="D7264" s="138" t="s">
        <v>15841</v>
      </c>
      <c r="E7264" s="137" t="s">
        <v>8366</v>
      </c>
      <c r="F7264" s="139"/>
      <c r="G7264" s="136">
        <v>41523737</v>
      </c>
      <c r="H7264" s="136">
        <v>3</v>
      </c>
      <c r="J7264" s="136" t="s">
        <v>8367</v>
      </c>
    </row>
    <row r="7265" spans="1:20" s="136" customFormat="1" ht="13.6" x14ac:dyDescent="0.2">
      <c r="A7265" s="136" t="s">
        <v>15779</v>
      </c>
      <c r="B7265" s="147">
        <v>47062</v>
      </c>
      <c r="C7265" s="138" t="s">
        <v>15842</v>
      </c>
      <c r="D7265" s="138" t="s">
        <v>15842</v>
      </c>
      <c r="E7265" s="137" t="s">
        <v>8366</v>
      </c>
      <c r="F7265" s="139"/>
      <c r="G7265" s="136">
        <v>36132145</v>
      </c>
      <c r="H7265" s="136">
        <v>3</v>
      </c>
      <c r="J7265" s="136" t="s">
        <v>8367</v>
      </c>
    </row>
    <row r="7266" spans="1:20" s="136" customFormat="1" ht="13.6" x14ac:dyDescent="0.2">
      <c r="A7266" s="136" t="s">
        <v>15779</v>
      </c>
      <c r="B7266" s="147">
        <v>47063</v>
      </c>
      <c r="C7266" s="138" t="s">
        <v>15843</v>
      </c>
      <c r="D7266" s="138" t="s">
        <v>15843</v>
      </c>
      <c r="E7266" s="137" t="s">
        <v>8366</v>
      </c>
      <c r="F7266" s="139"/>
      <c r="G7266" s="136">
        <v>16394638</v>
      </c>
      <c r="H7266" s="136">
        <v>3</v>
      </c>
      <c r="J7266" s="136" t="s">
        <v>8367</v>
      </c>
    </row>
    <row r="7267" spans="1:20" s="136" customFormat="1" ht="13.6" x14ac:dyDescent="0.2">
      <c r="A7267" s="136" t="s">
        <v>15779</v>
      </c>
      <c r="B7267" s="147">
        <v>47064</v>
      </c>
      <c r="C7267" s="138" t="s">
        <v>15844</v>
      </c>
      <c r="D7267" s="138" t="s">
        <v>15844</v>
      </c>
      <c r="E7267" s="137" t="s">
        <v>8366</v>
      </c>
      <c r="F7267" s="139"/>
      <c r="G7267" s="136">
        <v>16962502</v>
      </c>
      <c r="H7267" s="136">
        <v>3</v>
      </c>
      <c r="J7267" s="136" t="s">
        <v>8367</v>
      </c>
    </row>
    <row r="7268" spans="1:20" s="136" customFormat="1" ht="13.6" x14ac:dyDescent="0.2">
      <c r="A7268" s="136" t="s">
        <v>15779</v>
      </c>
      <c r="B7268" s="147">
        <v>47065</v>
      </c>
      <c r="C7268" s="138" t="s">
        <v>15845</v>
      </c>
      <c r="D7268" s="138" t="s">
        <v>15845</v>
      </c>
      <c r="E7268" s="137" t="s">
        <v>8366</v>
      </c>
      <c r="F7268" s="139"/>
      <c r="G7268" s="136">
        <v>64457409</v>
      </c>
      <c r="H7268" s="136">
        <v>3</v>
      </c>
      <c r="J7268" s="136" t="s">
        <v>8367</v>
      </c>
    </row>
    <row r="7269" spans="1:20" s="136" customFormat="1" ht="13.6" x14ac:dyDescent="0.2">
      <c r="A7269" s="136" t="s">
        <v>15779</v>
      </c>
      <c r="B7269" s="147">
        <v>47066</v>
      </c>
      <c r="C7269" s="138" t="s">
        <v>15846</v>
      </c>
      <c r="D7269" s="138" t="s">
        <v>15846</v>
      </c>
      <c r="E7269" s="137" t="s">
        <v>8366</v>
      </c>
      <c r="F7269" s="139"/>
      <c r="G7269" s="136">
        <v>25092102</v>
      </c>
      <c r="H7269" s="136">
        <v>3</v>
      </c>
      <c r="J7269" s="136" t="s">
        <v>8367</v>
      </c>
      <c r="R7269" s="136" t="s">
        <v>15787</v>
      </c>
      <c r="S7269" s="136" t="s">
        <v>8367</v>
      </c>
      <c r="T7269" s="136" t="s">
        <v>15788</v>
      </c>
    </row>
    <row r="7270" spans="1:20" s="136" customFormat="1" ht="13.6" x14ac:dyDescent="0.2">
      <c r="A7270" s="136" t="s">
        <v>15779</v>
      </c>
      <c r="B7270" s="147">
        <v>47067</v>
      </c>
      <c r="C7270" s="138" t="s">
        <v>15847</v>
      </c>
      <c r="D7270" s="138" t="s">
        <v>15847</v>
      </c>
      <c r="E7270" s="137" t="s">
        <v>8366</v>
      </c>
      <c r="F7270" s="139"/>
      <c r="G7270" s="136">
        <v>20946253</v>
      </c>
      <c r="H7270" s="136">
        <v>3</v>
      </c>
      <c r="J7270" s="136" t="s">
        <v>8367</v>
      </c>
    </row>
    <row r="7271" spans="1:20" s="136" customFormat="1" ht="13.6" x14ac:dyDescent="0.2">
      <c r="A7271" s="136" t="s">
        <v>15779</v>
      </c>
      <c r="B7271" s="147">
        <v>47068</v>
      </c>
      <c r="C7271" s="138" t="s">
        <v>15848</v>
      </c>
      <c r="D7271" s="138" t="s">
        <v>15848</v>
      </c>
      <c r="E7271" s="137" t="s">
        <v>8366</v>
      </c>
      <c r="F7271" s="139"/>
      <c r="G7271" s="136">
        <v>13609036.000000002</v>
      </c>
      <c r="H7271" s="136">
        <v>3</v>
      </c>
      <c r="J7271" s="136" t="s">
        <v>8367</v>
      </c>
    </row>
    <row r="7272" spans="1:20" s="136" customFormat="1" ht="13.6" x14ac:dyDescent="0.2">
      <c r="A7272" s="136" t="s">
        <v>15779</v>
      </c>
      <c r="B7272" s="147">
        <v>47069</v>
      </c>
      <c r="C7272" s="138" t="s">
        <v>15849</v>
      </c>
      <c r="D7272" s="138" t="s">
        <v>15849</v>
      </c>
      <c r="E7272" s="137" t="s">
        <v>8366</v>
      </c>
      <c r="F7272" s="139"/>
      <c r="G7272" s="136">
        <v>11214293</v>
      </c>
      <c r="H7272" s="136">
        <v>3</v>
      </c>
      <c r="J7272" s="136" t="s">
        <v>8367</v>
      </c>
    </row>
    <row r="7273" spans="1:20" s="136" customFormat="1" ht="13.6" x14ac:dyDescent="0.2">
      <c r="A7273" s="136" t="s">
        <v>15779</v>
      </c>
      <c r="B7273" s="147">
        <v>47070</v>
      </c>
      <c r="C7273" s="138" t="s">
        <v>15850</v>
      </c>
      <c r="D7273" s="138" t="s">
        <v>15850</v>
      </c>
      <c r="E7273" s="137" t="s">
        <v>8366</v>
      </c>
      <c r="F7273" s="139"/>
      <c r="G7273" s="136">
        <v>20509688</v>
      </c>
      <c r="H7273" s="136">
        <v>3</v>
      </c>
      <c r="J7273" s="136" t="s">
        <v>8367</v>
      </c>
    </row>
    <row r="7274" spans="1:20" s="136" customFormat="1" ht="13.6" x14ac:dyDescent="0.2">
      <c r="A7274" s="136" t="s">
        <v>15779</v>
      </c>
      <c r="B7274" s="147">
        <v>47071</v>
      </c>
      <c r="C7274" s="138" t="s">
        <v>15851</v>
      </c>
      <c r="D7274" s="138" t="s">
        <v>15851</v>
      </c>
      <c r="E7274" s="137" t="s">
        <v>8366</v>
      </c>
      <c r="F7274" s="139"/>
      <c r="G7274" s="136">
        <v>18181726</v>
      </c>
      <c r="H7274" s="136">
        <v>3</v>
      </c>
      <c r="J7274" s="136" t="s">
        <v>8367</v>
      </c>
    </row>
    <row r="7275" spans="1:20" s="136" customFormat="1" ht="13.6" x14ac:dyDescent="0.2">
      <c r="A7275" s="136" t="s">
        <v>15779</v>
      </c>
      <c r="B7275" s="147">
        <v>47073</v>
      </c>
      <c r="C7275" s="138" t="s">
        <v>15852</v>
      </c>
      <c r="D7275" s="138" t="s">
        <v>15852</v>
      </c>
      <c r="E7275" s="137" t="s">
        <v>8366</v>
      </c>
      <c r="F7275" s="139"/>
      <c r="G7275" s="136">
        <v>29487588.999999996</v>
      </c>
      <c r="H7275" s="136">
        <v>3</v>
      </c>
      <c r="J7275" s="136" t="s">
        <v>8367</v>
      </c>
    </row>
    <row r="7276" spans="1:20" s="136" customFormat="1" ht="13.6" x14ac:dyDescent="0.2">
      <c r="A7276" s="136" t="s">
        <v>15779</v>
      </c>
      <c r="B7276" s="147">
        <v>47074</v>
      </c>
      <c r="C7276" s="138" t="s">
        <v>15853</v>
      </c>
      <c r="D7276" s="138" t="s">
        <v>15853</v>
      </c>
      <c r="E7276" s="137" t="s">
        <v>8366</v>
      </c>
      <c r="F7276" s="139"/>
      <c r="G7276" s="136">
        <v>34697118</v>
      </c>
      <c r="H7276" s="136">
        <v>3</v>
      </c>
      <c r="J7276" s="136" t="s">
        <v>8367</v>
      </c>
    </row>
    <row r="7277" spans="1:20" s="136" customFormat="1" ht="13.6" x14ac:dyDescent="0.2">
      <c r="A7277" s="136" t="s">
        <v>15779</v>
      </c>
      <c r="B7277" s="147">
        <v>47075</v>
      </c>
      <c r="C7277" s="138" t="s">
        <v>15854</v>
      </c>
      <c r="D7277" s="138" t="s">
        <v>15854</v>
      </c>
      <c r="E7277" s="137" t="s">
        <v>8366</v>
      </c>
      <c r="F7277" s="139"/>
      <c r="G7277" s="136">
        <v>60533528</v>
      </c>
      <c r="H7277" s="136">
        <v>2</v>
      </c>
      <c r="J7277" s="136" t="s">
        <v>8367</v>
      </c>
    </row>
    <row r="7278" spans="1:20" s="136" customFormat="1" ht="13.6" x14ac:dyDescent="0.2">
      <c r="A7278" s="136" t="s">
        <v>15779</v>
      </c>
      <c r="B7278" s="147">
        <v>47076</v>
      </c>
      <c r="C7278" s="138" t="s">
        <v>15855</v>
      </c>
      <c r="D7278" s="138" t="s">
        <v>15855</v>
      </c>
      <c r="E7278" s="137" t="s">
        <v>8366</v>
      </c>
      <c r="F7278" s="139"/>
      <c r="G7278" s="136">
        <v>29231247</v>
      </c>
      <c r="H7278" s="136">
        <v>2</v>
      </c>
      <c r="J7278" s="136" t="s">
        <v>8367</v>
      </c>
      <c r="R7278" s="136" t="s">
        <v>15787</v>
      </c>
      <c r="S7278" s="136" t="s">
        <v>8367</v>
      </c>
      <c r="T7278" s="136" t="s">
        <v>15788</v>
      </c>
    </row>
    <row r="7279" spans="1:20" s="136" customFormat="1" ht="13.6" x14ac:dyDescent="0.2">
      <c r="A7279" s="136" t="s">
        <v>15779</v>
      </c>
      <c r="B7279" s="147">
        <v>47077</v>
      </c>
      <c r="C7279" s="138" t="s">
        <v>15856</v>
      </c>
      <c r="D7279" s="138" t="s">
        <v>15856</v>
      </c>
      <c r="E7279" s="137" t="s">
        <v>8366</v>
      </c>
      <c r="F7279" s="139"/>
      <c r="G7279" s="136">
        <v>48368021</v>
      </c>
      <c r="H7279" s="136">
        <v>3</v>
      </c>
      <c r="J7279" s="136" t="s">
        <v>8367</v>
      </c>
    </row>
    <row r="7280" spans="1:20" s="136" customFormat="1" ht="13.6" x14ac:dyDescent="0.2">
      <c r="A7280" s="136" t="s">
        <v>15779</v>
      </c>
      <c r="B7280" s="147">
        <v>47078</v>
      </c>
      <c r="C7280" s="138" t="s">
        <v>15857</v>
      </c>
      <c r="D7280" s="138" t="s">
        <v>15857</v>
      </c>
      <c r="E7280" s="137" t="s">
        <v>8366</v>
      </c>
      <c r="F7280" s="139"/>
      <c r="G7280" s="136">
        <v>27571457</v>
      </c>
      <c r="H7280" s="136">
        <v>3</v>
      </c>
      <c r="J7280" s="136" t="s">
        <v>8367</v>
      </c>
    </row>
    <row r="7281" spans="1:20" s="136" customFormat="1" ht="13.6" x14ac:dyDescent="0.2">
      <c r="A7281" s="136" t="s">
        <v>15779</v>
      </c>
      <c r="B7281" s="147">
        <v>47079</v>
      </c>
      <c r="C7281" s="138" t="s">
        <v>15858</v>
      </c>
      <c r="D7281" s="138" t="s">
        <v>15858</v>
      </c>
      <c r="E7281" s="137" t="s">
        <v>8366</v>
      </c>
      <c r="F7281" s="139"/>
      <c r="G7281" s="136">
        <v>15219306</v>
      </c>
      <c r="H7281" s="136">
        <v>3</v>
      </c>
      <c r="J7281" s="136" t="s">
        <v>8367</v>
      </c>
    </row>
    <row r="7282" spans="1:20" s="136" customFormat="1" ht="13.6" x14ac:dyDescent="0.2">
      <c r="A7282" s="136" t="s">
        <v>15779</v>
      </c>
      <c r="B7282" s="147">
        <v>47080</v>
      </c>
      <c r="C7282" s="138" t="s">
        <v>15859</v>
      </c>
      <c r="D7282" s="138" t="s">
        <v>15859</v>
      </c>
      <c r="E7282" s="137" t="s">
        <v>8366</v>
      </c>
      <c r="F7282" s="139"/>
      <c r="G7282" s="136">
        <v>18822639</v>
      </c>
      <c r="H7282" s="136">
        <v>3</v>
      </c>
      <c r="J7282" s="136" t="s">
        <v>8367</v>
      </c>
    </row>
    <row r="7283" spans="1:20" s="136" customFormat="1" ht="13.6" x14ac:dyDescent="0.2">
      <c r="A7283" s="136" t="s">
        <v>15779</v>
      </c>
      <c r="B7283" s="147">
        <v>47081</v>
      </c>
      <c r="C7283" s="138" t="s">
        <v>15860</v>
      </c>
      <c r="D7283" s="138" t="s">
        <v>15860</v>
      </c>
      <c r="E7283" s="137" t="s">
        <v>8366</v>
      </c>
      <c r="F7283" s="139"/>
      <c r="G7283" s="136">
        <v>12669958.999999998</v>
      </c>
      <c r="H7283" s="136">
        <v>3</v>
      </c>
      <c r="J7283" s="136" t="s">
        <v>8367</v>
      </c>
    </row>
    <row r="7284" spans="1:20" s="136" customFormat="1" ht="13.6" x14ac:dyDescent="0.2">
      <c r="A7284" s="136" t="s">
        <v>15779</v>
      </c>
      <c r="B7284" s="147">
        <v>47082</v>
      </c>
      <c r="C7284" s="138" t="s">
        <v>15861</v>
      </c>
      <c r="D7284" s="138" t="s">
        <v>15861</v>
      </c>
      <c r="E7284" s="137" t="s">
        <v>8366</v>
      </c>
      <c r="F7284" s="139"/>
      <c r="G7284" s="136">
        <v>50511494</v>
      </c>
      <c r="H7284" s="136">
        <v>3</v>
      </c>
      <c r="J7284" s="136" t="s">
        <v>8367</v>
      </c>
      <c r="R7284" s="136" t="s">
        <v>15787</v>
      </c>
      <c r="S7284" s="136" t="s">
        <v>8367</v>
      </c>
      <c r="T7284" s="136" t="s">
        <v>15788</v>
      </c>
    </row>
    <row r="7285" spans="1:20" s="136" customFormat="1" ht="13.6" x14ac:dyDescent="0.2">
      <c r="A7285" s="136" t="s">
        <v>15779</v>
      </c>
      <c r="B7285" s="147">
        <v>47083</v>
      </c>
      <c r="C7285" s="138" t="s">
        <v>15862</v>
      </c>
      <c r="D7285" s="138" t="s">
        <v>15862</v>
      </c>
      <c r="E7285" s="137" t="s">
        <v>8366</v>
      </c>
      <c r="F7285" s="139"/>
      <c r="G7285" s="136">
        <v>12286061</v>
      </c>
      <c r="H7285" s="136">
        <v>3</v>
      </c>
      <c r="J7285" s="136" t="s">
        <v>8367</v>
      </c>
    </row>
    <row r="7286" spans="1:20" s="136" customFormat="1" ht="13.6" x14ac:dyDescent="0.2">
      <c r="A7286" s="136" t="s">
        <v>15779</v>
      </c>
      <c r="B7286" s="147">
        <v>47084</v>
      </c>
      <c r="C7286" s="138" t="s">
        <v>15863</v>
      </c>
      <c r="D7286" s="138" t="s">
        <v>15863</v>
      </c>
      <c r="E7286" s="137" t="s">
        <v>8366</v>
      </c>
      <c r="F7286" s="139"/>
      <c r="G7286" s="136">
        <v>150646782</v>
      </c>
      <c r="H7286" s="136">
        <v>3</v>
      </c>
      <c r="J7286" s="136" t="s">
        <v>8367</v>
      </c>
    </row>
    <row r="7287" spans="1:20" s="136" customFormat="1" ht="13.6" x14ac:dyDescent="0.2">
      <c r="A7287" s="136" t="s">
        <v>15779</v>
      </c>
      <c r="B7287" s="147">
        <v>47085</v>
      </c>
      <c r="C7287" s="138" t="s">
        <v>15864</v>
      </c>
      <c r="D7287" s="138" t="s">
        <v>15864</v>
      </c>
      <c r="E7287" s="137" t="s">
        <v>8366</v>
      </c>
      <c r="F7287" s="139"/>
      <c r="G7287" s="136">
        <v>153142307</v>
      </c>
      <c r="H7287" s="136">
        <v>2</v>
      </c>
      <c r="J7287" s="136" t="s">
        <v>8367</v>
      </c>
    </row>
    <row r="7288" spans="1:20" s="136" customFormat="1" ht="13.6" x14ac:dyDescent="0.2">
      <c r="A7288" s="136" t="s">
        <v>15779</v>
      </c>
      <c r="B7288" s="147">
        <v>47086</v>
      </c>
      <c r="C7288" s="138" t="s">
        <v>15865</v>
      </c>
      <c r="D7288" s="138" t="s">
        <v>15865</v>
      </c>
      <c r="E7288" s="137" t="s">
        <v>8366</v>
      </c>
      <c r="F7288" s="139"/>
      <c r="G7288" s="136">
        <v>115170914</v>
      </c>
      <c r="H7288" s="136">
        <v>3</v>
      </c>
      <c r="J7288" s="136" t="s">
        <v>8367</v>
      </c>
    </row>
    <row r="7289" spans="1:20" s="136" customFormat="1" ht="13.6" x14ac:dyDescent="0.2">
      <c r="A7289" s="136" t="s">
        <v>15779</v>
      </c>
      <c r="B7289" s="147">
        <v>47087</v>
      </c>
      <c r="C7289" s="138" t="s">
        <v>15866</v>
      </c>
      <c r="D7289" s="138" t="s">
        <v>15866</v>
      </c>
      <c r="E7289" s="137" t="s">
        <v>8366</v>
      </c>
      <c r="F7289" s="139"/>
      <c r="G7289" s="136">
        <v>19044440</v>
      </c>
      <c r="H7289" s="136">
        <v>3</v>
      </c>
      <c r="J7289" s="136" t="s">
        <v>8367</v>
      </c>
    </row>
    <row r="7290" spans="1:20" s="136" customFormat="1" ht="13.6" x14ac:dyDescent="0.2">
      <c r="A7290" s="136" t="s">
        <v>15779</v>
      </c>
      <c r="B7290" s="147">
        <v>47088</v>
      </c>
      <c r="C7290" s="138" t="s">
        <v>15867</v>
      </c>
      <c r="D7290" s="138" t="s">
        <v>15867</v>
      </c>
      <c r="E7290" s="137" t="s">
        <v>8366</v>
      </c>
      <c r="F7290" s="139"/>
      <c r="G7290" s="136">
        <v>23024991</v>
      </c>
      <c r="H7290" s="136">
        <v>3</v>
      </c>
      <c r="J7290" s="136" t="s">
        <v>8367</v>
      </c>
    </row>
    <row r="7291" spans="1:20" s="136" customFormat="1" ht="13.6" x14ac:dyDescent="0.2">
      <c r="A7291" s="136" t="s">
        <v>15779</v>
      </c>
      <c r="B7291" s="147">
        <v>47089</v>
      </c>
      <c r="C7291" s="138" t="s">
        <v>15868</v>
      </c>
      <c r="D7291" s="138" t="s">
        <v>15868</v>
      </c>
      <c r="E7291" s="137" t="s">
        <v>8366</v>
      </c>
      <c r="F7291" s="139"/>
      <c r="G7291" s="136">
        <v>35035742</v>
      </c>
      <c r="H7291" s="136">
        <v>3</v>
      </c>
      <c r="J7291" s="136" t="s">
        <v>8367</v>
      </c>
    </row>
    <row r="7292" spans="1:20" s="136" customFormat="1" ht="13.6" x14ac:dyDescent="0.2">
      <c r="A7292" s="136" t="s">
        <v>15779</v>
      </c>
      <c r="B7292" s="147">
        <v>47090</v>
      </c>
      <c r="C7292" s="138" t="s">
        <v>15869</v>
      </c>
      <c r="D7292" s="138" t="s">
        <v>15869</v>
      </c>
      <c r="E7292" s="137" t="s">
        <v>8366</v>
      </c>
      <c r="F7292" s="139"/>
      <c r="G7292" s="136">
        <v>46214725</v>
      </c>
      <c r="H7292" s="136">
        <v>3</v>
      </c>
      <c r="J7292" s="136" t="s">
        <v>8367</v>
      </c>
      <c r="R7292" s="136" t="s">
        <v>15787</v>
      </c>
      <c r="S7292" s="136" t="s">
        <v>8367</v>
      </c>
      <c r="T7292" s="136" t="s">
        <v>15788</v>
      </c>
    </row>
    <row r="7293" spans="1:20" s="136" customFormat="1" ht="13.6" x14ac:dyDescent="0.2">
      <c r="A7293" s="136" t="s">
        <v>15779</v>
      </c>
      <c r="B7293" s="147">
        <v>47091</v>
      </c>
      <c r="C7293" s="138" t="s">
        <v>15870</v>
      </c>
      <c r="D7293" s="138" t="s">
        <v>15870</v>
      </c>
      <c r="E7293" s="137" t="s">
        <v>8366</v>
      </c>
      <c r="F7293" s="139"/>
      <c r="G7293" s="136">
        <v>29932157.000000004</v>
      </c>
      <c r="H7293" s="136">
        <v>3</v>
      </c>
      <c r="J7293" s="136" t="s">
        <v>8367</v>
      </c>
    </row>
    <row r="7294" spans="1:20" s="136" customFormat="1" ht="13.6" x14ac:dyDescent="0.2">
      <c r="A7294" s="136" t="s">
        <v>15779</v>
      </c>
      <c r="B7294" s="147">
        <v>47092</v>
      </c>
      <c r="C7294" s="138" t="s">
        <v>15871</v>
      </c>
      <c r="D7294" s="138" t="s">
        <v>15871</v>
      </c>
      <c r="E7294" s="137" t="s">
        <v>8366</v>
      </c>
      <c r="F7294" s="139"/>
      <c r="G7294" s="136">
        <v>33966574</v>
      </c>
      <c r="H7294" s="136">
        <v>3</v>
      </c>
      <c r="J7294" s="136" t="s">
        <v>8367</v>
      </c>
    </row>
    <row r="7295" spans="1:20" s="136" customFormat="1" ht="13.6" x14ac:dyDescent="0.2">
      <c r="A7295" s="136" t="s">
        <v>15779</v>
      </c>
      <c r="B7295" s="147">
        <v>47093</v>
      </c>
      <c r="C7295" s="138" t="s">
        <v>15872</v>
      </c>
      <c r="D7295" s="138" t="s">
        <v>15872</v>
      </c>
      <c r="E7295" s="137" t="s">
        <v>8366</v>
      </c>
      <c r="F7295" s="139"/>
      <c r="G7295" s="136">
        <v>59556862</v>
      </c>
      <c r="H7295" s="136">
        <v>3</v>
      </c>
      <c r="J7295" s="136" t="s">
        <v>8367</v>
      </c>
    </row>
    <row r="7296" spans="1:20" s="136" customFormat="1" ht="13.6" x14ac:dyDescent="0.2">
      <c r="A7296" s="136" t="s">
        <v>15779</v>
      </c>
      <c r="B7296" s="147">
        <v>47094</v>
      </c>
      <c r="C7296" s="138" t="s">
        <v>15873</v>
      </c>
      <c r="D7296" s="138" t="s">
        <v>15873</v>
      </c>
      <c r="E7296" s="137" t="s">
        <v>8366</v>
      </c>
      <c r="F7296" s="139"/>
      <c r="G7296" s="136">
        <v>42489570</v>
      </c>
      <c r="H7296" s="136">
        <v>3</v>
      </c>
      <c r="J7296" s="136" t="s">
        <v>8367</v>
      </c>
    </row>
    <row r="7297" spans="1:20" s="136" customFormat="1" ht="13.6" x14ac:dyDescent="0.2">
      <c r="A7297" s="136" t="s">
        <v>15779</v>
      </c>
      <c r="B7297" s="147">
        <v>47095</v>
      </c>
      <c r="C7297" s="138" t="s">
        <v>15874</v>
      </c>
      <c r="D7297" s="138" t="s">
        <v>15874</v>
      </c>
      <c r="E7297" s="137" t="s">
        <v>8366</v>
      </c>
      <c r="F7297" s="139"/>
      <c r="G7297" s="136">
        <v>15295922</v>
      </c>
      <c r="H7297" s="136">
        <v>3</v>
      </c>
      <c r="J7297" s="136" t="s">
        <v>8367</v>
      </c>
    </row>
    <row r="7298" spans="1:20" s="136" customFormat="1" ht="13.6" x14ac:dyDescent="0.2">
      <c r="A7298" s="136" t="s">
        <v>15779</v>
      </c>
      <c r="B7298" s="147">
        <v>47096</v>
      </c>
      <c r="C7298" s="138" t="s">
        <v>15875</v>
      </c>
      <c r="D7298" s="138" t="s">
        <v>15875</v>
      </c>
      <c r="E7298" s="137" t="s">
        <v>8366</v>
      </c>
      <c r="F7298" s="139"/>
      <c r="G7298" s="136">
        <v>15882778</v>
      </c>
      <c r="H7298" s="136">
        <v>3</v>
      </c>
      <c r="J7298" s="136" t="s">
        <v>8367</v>
      </c>
    </row>
    <row r="7299" spans="1:20" s="136" customFormat="1" ht="13.6" x14ac:dyDescent="0.2">
      <c r="A7299" s="136" t="s">
        <v>15779</v>
      </c>
      <c r="B7299" s="147">
        <v>47097</v>
      </c>
      <c r="C7299" s="138" t="s">
        <v>15876</v>
      </c>
      <c r="D7299" s="138" t="s">
        <v>15876</v>
      </c>
      <c r="E7299" s="137" t="s">
        <v>8366</v>
      </c>
      <c r="F7299" s="139"/>
      <c r="G7299" s="136">
        <v>31335083</v>
      </c>
      <c r="H7299" s="136">
        <v>3</v>
      </c>
      <c r="J7299" s="136" t="s">
        <v>8367</v>
      </c>
    </row>
    <row r="7300" spans="1:20" s="136" customFormat="1" ht="13.6" x14ac:dyDescent="0.2">
      <c r="A7300" s="136" t="s">
        <v>15779</v>
      </c>
      <c r="B7300" s="147">
        <v>47098</v>
      </c>
      <c r="C7300" s="138" t="s">
        <v>15877</v>
      </c>
      <c r="D7300" s="138" t="s">
        <v>15877</v>
      </c>
      <c r="E7300" s="137" t="s">
        <v>8366</v>
      </c>
      <c r="F7300" s="139"/>
      <c r="G7300" s="136">
        <v>63818879</v>
      </c>
      <c r="H7300" s="136">
        <v>3</v>
      </c>
      <c r="J7300" s="136" t="s">
        <v>8367</v>
      </c>
      <c r="R7300" s="136" t="s">
        <v>15787</v>
      </c>
      <c r="S7300" s="136" t="s">
        <v>8367</v>
      </c>
      <c r="T7300" s="136" t="s">
        <v>15788</v>
      </c>
    </row>
    <row r="7301" spans="1:20" s="136" customFormat="1" ht="13.6" x14ac:dyDescent="0.2">
      <c r="A7301" s="136" t="s">
        <v>15779</v>
      </c>
      <c r="B7301" s="147">
        <v>47099</v>
      </c>
      <c r="C7301" s="138" t="s">
        <v>15878</v>
      </c>
      <c r="D7301" s="138" t="s">
        <v>15878</v>
      </c>
      <c r="E7301" s="137" t="s">
        <v>8366</v>
      </c>
      <c r="F7301" s="139"/>
      <c r="G7301" s="136">
        <v>19065911</v>
      </c>
      <c r="H7301" s="136">
        <v>3</v>
      </c>
      <c r="J7301" s="136" t="s">
        <v>8367</v>
      </c>
    </row>
    <row r="7302" spans="1:20" s="136" customFormat="1" ht="13.6" x14ac:dyDescent="0.2">
      <c r="A7302" s="136" t="s">
        <v>15779</v>
      </c>
      <c r="B7302" s="147">
        <v>47100</v>
      </c>
      <c r="C7302" s="138" t="s">
        <v>15879</v>
      </c>
      <c r="D7302" s="138" t="s">
        <v>15879</v>
      </c>
      <c r="E7302" s="137" t="s">
        <v>8366</v>
      </c>
      <c r="F7302" s="139"/>
      <c r="G7302" s="136">
        <v>22516885.000000004</v>
      </c>
      <c r="H7302" s="136">
        <v>3</v>
      </c>
      <c r="J7302" s="136" t="s">
        <v>8367</v>
      </c>
    </row>
    <row r="7303" spans="1:20" s="136" customFormat="1" ht="13.6" x14ac:dyDescent="0.2">
      <c r="A7303" s="136" t="s">
        <v>15779</v>
      </c>
      <c r="B7303" s="147">
        <v>47101</v>
      </c>
      <c r="C7303" s="138" t="s">
        <v>15880</v>
      </c>
      <c r="D7303" s="138" t="s">
        <v>15880</v>
      </c>
      <c r="E7303" s="137" t="s">
        <v>8366</v>
      </c>
      <c r="F7303" s="139"/>
      <c r="G7303" s="136">
        <v>126103209</v>
      </c>
      <c r="H7303" s="136">
        <v>3</v>
      </c>
      <c r="J7303" s="136" t="s">
        <v>8367</v>
      </c>
    </row>
    <row r="7304" spans="1:20" s="136" customFormat="1" ht="13.6" x14ac:dyDescent="0.2">
      <c r="A7304" s="136" t="s">
        <v>15779</v>
      </c>
      <c r="B7304" s="147">
        <v>47102</v>
      </c>
      <c r="C7304" s="138" t="s">
        <v>15881</v>
      </c>
      <c r="D7304" s="138" t="s">
        <v>15881</v>
      </c>
      <c r="E7304" s="137" t="s">
        <v>8366</v>
      </c>
      <c r="F7304" s="139"/>
      <c r="G7304" s="136">
        <v>35807029</v>
      </c>
      <c r="H7304" s="136">
        <v>3</v>
      </c>
      <c r="J7304" s="136" t="s">
        <v>8367</v>
      </c>
    </row>
    <row r="7305" spans="1:20" s="136" customFormat="1" ht="13.6" x14ac:dyDescent="0.2">
      <c r="A7305" s="136" t="s">
        <v>15779</v>
      </c>
      <c r="B7305" s="147">
        <v>47103</v>
      </c>
      <c r="C7305" s="138" t="s">
        <v>15882</v>
      </c>
      <c r="D7305" s="138" t="s">
        <v>15882</v>
      </c>
      <c r="E7305" s="137" t="s">
        <v>8366</v>
      </c>
      <c r="F7305" s="139"/>
      <c r="G7305" s="136">
        <v>29334422</v>
      </c>
      <c r="H7305" s="136">
        <v>3</v>
      </c>
      <c r="J7305" s="136" t="s">
        <v>8367</v>
      </c>
    </row>
    <row r="7306" spans="1:20" s="136" customFormat="1" ht="13.6" x14ac:dyDescent="0.2">
      <c r="A7306" s="136" t="s">
        <v>15779</v>
      </c>
      <c r="B7306" s="147">
        <v>47104</v>
      </c>
      <c r="C7306" s="138" t="s">
        <v>15883</v>
      </c>
      <c r="D7306" s="138" t="s">
        <v>15883</v>
      </c>
      <c r="E7306" s="137" t="s">
        <v>8366</v>
      </c>
      <c r="F7306" s="139"/>
      <c r="G7306" s="136">
        <v>128791438</v>
      </c>
      <c r="H7306" s="136">
        <v>3</v>
      </c>
      <c r="J7306" s="136" t="s">
        <v>8367</v>
      </c>
    </row>
    <row r="7307" spans="1:20" s="136" customFormat="1" ht="13.6" x14ac:dyDescent="0.2">
      <c r="A7307" s="136" t="s">
        <v>15779</v>
      </c>
      <c r="B7307" s="147">
        <v>47105</v>
      </c>
      <c r="C7307" s="138" t="s">
        <v>15884</v>
      </c>
      <c r="D7307" s="138" t="s">
        <v>15884</v>
      </c>
      <c r="E7307" s="137" t="s">
        <v>8366</v>
      </c>
      <c r="F7307" s="139"/>
      <c r="G7307" s="136">
        <v>24844680</v>
      </c>
      <c r="H7307" s="136">
        <v>3</v>
      </c>
      <c r="J7307" s="136" t="s">
        <v>8367</v>
      </c>
    </row>
    <row r="7308" spans="1:20" s="136" customFormat="1" ht="13.6" x14ac:dyDescent="0.2">
      <c r="A7308" s="136" t="s">
        <v>15779</v>
      </c>
      <c r="B7308" s="147">
        <v>47106</v>
      </c>
      <c r="C7308" s="138" t="s">
        <v>15885</v>
      </c>
      <c r="D7308" s="138" t="s">
        <v>15885</v>
      </c>
      <c r="E7308" s="137" t="s">
        <v>8366</v>
      </c>
      <c r="F7308" s="139"/>
      <c r="G7308" s="136">
        <v>16120414</v>
      </c>
      <c r="H7308" s="136">
        <v>3</v>
      </c>
      <c r="J7308" s="136" t="s">
        <v>8367</v>
      </c>
    </row>
    <row r="7309" spans="1:20" s="136" customFormat="1" ht="13.6" x14ac:dyDescent="0.2">
      <c r="A7309" s="136" t="s">
        <v>15779</v>
      </c>
      <c r="B7309" s="147">
        <v>47109</v>
      </c>
      <c r="C7309" s="138" t="s">
        <v>15886</v>
      </c>
      <c r="D7309" s="138" t="s">
        <v>15886</v>
      </c>
      <c r="E7309" s="137" t="s">
        <v>8366</v>
      </c>
      <c r="F7309" s="139"/>
      <c r="G7309" s="136">
        <v>32200765</v>
      </c>
      <c r="H7309" s="136">
        <v>3</v>
      </c>
      <c r="J7309" s="136" t="s">
        <v>8367</v>
      </c>
    </row>
    <row r="7310" spans="1:20" s="136" customFormat="1" ht="13.6" x14ac:dyDescent="0.2">
      <c r="A7310" s="136" t="s">
        <v>15779</v>
      </c>
      <c r="B7310" s="147">
        <v>47110</v>
      </c>
      <c r="C7310" s="138" t="s">
        <v>15887</v>
      </c>
      <c r="D7310" s="138" t="s">
        <v>15887</v>
      </c>
      <c r="E7310" s="137" t="s">
        <v>8366</v>
      </c>
      <c r="F7310" s="139"/>
      <c r="G7310" s="136">
        <v>44779661</v>
      </c>
      <c r="H7310" s="136">
        <v>3</v>
      </c>
      <c r="J7310" s="136" t="s">
        <v>8367</v>
      </c>
    </row>
    <row r="7311" spans="1:20" s="136" customFormat="1" ht="13.6" x14ac:dyDescent="0.2">
      <c r="A7311" s="136" t="s">
        <v>15779</v>
      </c>
      <c r="B7311" s="147">
        <v>47111</v>
      </c>
      <c r="C7311" s="138" t="s">
        <v>15888</v>
      </c>
      <c r="D7311" s="138" t="s">
        <v>15888</v>
      </c>
      <c r="E7311" s="137" t="s">
        <v>8366</v>
      </c>
      <c r="F7311" s="139"/>
      <c r="G7311" s="136">
        <v>56773203.999999993</v>
      </c>
      <c r="H7311" s="136">
        <v>3</v>
      </c>
      <c r="J7311" s="136" t="s">
        <v>8367</v>
      </c>
    </row>
    <row r="7312" spans="1:20" s="136" customFormat="1" ht="13.6" x14ac:dyDescent="0.2">
      <c r="A7312" s="136" t="s">
        <v>15779</v>
      </c>
      <c r="B7312" s="147">
        <v>47112</v>
      </c>
      <c r="C7312" s="138" t="s">
        <v>15889</v>
      </c>
      <c r="D7312" s="138" t="s">
        <v>15889</v>
      </c>
      <c r="E7312" s="137" t="s">
        <v>8366</v>
      </c>
      <c r="F7312" s="139"/>
      <c r="G7312" s="136">
        <v>30716819</v>
      </c>
      <c r="H7312" s="136">
        <v>3</v>
      </c>
      <c r="J7312" s="136" t="s">
        <v>8367</v>
      </c>
    </row>
    <row r="7313" spans="1:20" s="136" customFormat="1" ht="13.6" x14ac:dyDescent="0.2">
      <c r="A7313" s="136" t="s">
        <v>15779</v>
      </c>
      <c r="B7313" s="147">
        <v>47113</v>
      </c>
      <c r="C7313" s="138" t="s">
        <v>15890</v>
      </c>
      <c r="D7313" s="138" t="s">
        <v>15890</v>
      </c>
      <c r="E7313" s="137" t="s">
        <v>8366</v>
      </c>
      <c r="F7313" s="139"/>
      <c r="G7313" s="136">
        <v>51927538.000000007</v>
      </c>
      <c r="H7313" s="136">
        <v>3</v>
      </c>
      <c r="J7313" s="136" t="s">
        <v>8367</v>
      </c>
    </row>
    <row r="7314" spans="1:20" s="136" customFormat="1" ht="13.6" x14ac:dyDescent="0.2">
      <c r="A7314" s="136" t="s">
        <v>15779</v>
      </c>
      <c r="B7314" s="147">
        <v>47114</v>
      </c>
      <c r="C7314" s="138" t="s">
        <v>15891</v>
      </c>
      <c r="D7314" s="138" t="s">
        <v>15891</v>
      </c>
      <c r="E7314" s="137" t="s">
        <v>8366</v>
      </c>
      <c r="F7314" s="139"/>
      <c r="G7314" s="136">
        <v>76070000</v>
      </c>
      <c r="H7314" s="136">
        <v>3</v>
      </c>
      <c r="J7314" s="136" t="s">
        <v>8367</v>
      </c>
    </row>
    <row r="7315" spans="1:20" s="136" customFormat="1" ht="13.6" x14ac:dyDescent="0.2">
      <c r="A7315" s="136" t="s">
        <v>15779</v>
      </c>
      <c r="B7315" s="147">
        <v>47115</v>
      </c>
      <c r="C7315" s="138" t="s">
        <v>15892</v>
      </c>
      <c r="D7315" s="138" t="s">
        <v>15892</v>
      </c>
      <c r="E7315" s="137" t="s">
        <v>8366</v>
      </c>
      <c r="F7315" s="139"/>
      <c r="G7315" s="136">
        <v>66209446</v>
      </c>
      <c r="H7315" s="136">
        <v>3</v>
      </c>
      <c r="J7315" s="136" t="s">
        <v>8367</v>
      </c>
    </row>
    <row r="7316" spans="1:20" s="136" customFormat="1" ht="13.6" x14ac:dyDescent="0.2">
      <c r="A7316" s="136" t="s">
        <v>15779</v>
      </c>
      <c r="B7316" s="147">
        <v>47116</v>
      </c>
      <c r="C7316" s="138" t="s">
        <v>15893</v>
      </c>
      <c r="D7316" s="138" t="s">
        <v>15893</v>
      </c>
      <c r="E7316" s="137" t="s">
        <v>8366</v>
      </c>
      <c r="F7316" s="139"/>
      <c r="G7316" s="136">
        <v>55862024</v>
      </c>
      <c r="H7316" s="136">
        <v>3</v>
      </c>
      <c r="J7316" s="136" t="s">
        <v>8367</v>
      </c>
    </row>
    <row r="7317" spans="1:20" s="136" customFormat="1" ht="13.6" x14ac:dyDescent="0.2">
      <c r="A7317" s="136" t="s">
        <v>15779</v>
      </c>
      <c r="B7317" s="147">
        <v>47117</v>
      </c>
      <c r="C7317" s="138" t="s">
        <v>15894</v>
      </c>
      <c r="D7317" s="138" t="s">
        <v>15894</v>
      </c>
      <c r="E7317" s="137" t="s">
        <v>8366</v>
      </c>
      <c r="F7317" s="139"/>
      <c r="G7317" s="136">
        <v>29964319</v>
      </c>
      <c r="H7317" s="136">
        <v>3</v>
      </c>
      <c r="J7317" s="136" t="s">
        <v>8367</v>
      </c>
    </row>
    <row r="7318" spans="1:20" s="136" customFormat="1" ht="13.6" x14ac:dyDescent="0.2">
      <c r="A7318" s="136" t="s">
        <v>15779</v>
      </c>
      <c r="B7318" s="147">
        <v>47118</v>
      </c>
      <c r="C7318" s="138" t="s">
        <v>15895</v>
      </c>
      <c r="D7318" s="138" t="s">
        <v>15895</v>
      </c>
      <c r="E7318" s="137" t="s">
        <v>8366</v>
      </c>
      <c r="F7318" s="139"/>
      <c r="G7318" s="136">
        <v>21271171</v>
      </c>
      <c r="H7318" s="136">
        <v>3</v>
      </c>
      <c r="J7318" s="136" t="s">
        <v>8367</v>
      </c>
    </row>
    <row r="7319" spans="1:20" s="136" customFormat="1" ht="13.6" x14ac:dyDescent="0.2">
      <c r="A7319" s="136" t="s">
        <v>15779</v>
      </c>
      <c r="B7319" s="147">
        <v>47119</v>
      </c>
      <c r="C7319" s="138" t="s">
        <v>15896</v>
      </c>
      <c r="D7319" s="138" t="s">
        <v>15896</v>
      </c>
      <c r="E7319" s="137" t="s">
        <v>8366</v>
      </c>
      <c r="F7319" s="139"/>
      <c r="G7319" s="136">
        <v>23414079</v>
      </c>
      <c r="H7319" s="136">
        <v>3</v>
      </c>
      <c r="J7319" s="136" t="s">
        <v>8367</v>
      </c>
    </row>
    <row r="7320" spans="1:20" s="136" customFormat="1" ht="13.6" x14ac:dyDescent="0.2">
      <c r="A7320" s="136" t="s">
        <v>15779</v>
      </c>
      <c r="B7320" s="147">
        <v>47121</v>
      </c>
      <c r="C7320" s="138" t="s">
        <v>15897</v>
      </c>
      <c r="D7320" s="138" t="s">
        <v>15897</v>
      </c>
      <c r="E7320" s="137" t="s">
        <v>8366</v>
      </c>
      <c r="F7320" s="139"/>
      <c r="G7320" s="136">
        <v>50527533</v>
      </c>
      <c r="H7320" s="136">
        <v>3</v>
      </c>
      <c r="J7320" s="136" t="s">
        <v>8367</v>
      </c>
    </row>
    <row r="7321" spans="1:20" s="136" customFormat="1" ht="13.6" x14ac:dyDescent="0.2">
      <c r="A7321" s="136" t="s">
        <v>15779</v>
      </c>
      <c r="B7321" s="147">
        <v>47122</v>
      </c>
      <c r="C7321" s="138" t="s">
        <v>15898</v>
      </c>
      <c r="D7321" s="138" t="s">
        <v>15898</v>
      </c>
      <c r="E7321" s="137" t="s">
        <v>8366</v>
      </c>
      <c r="F7321" s="139"/>
      <c r="G7321" s="136">
        <v>64423102</v>
      </c>
      <c r="H7321" s="136">
        <v>3</v>
      </c>
      <c r="J7321" s="136" t="s">
        <v>8367</v>
      </c>
      <c r="R7321" s="136" t="s">
        <v>15787</v>
      </c>
      <c r="S7321" s="136" t="s">
        <v>8367</v>
      </c>
      <c r="T7321" s="136" t="s">
        <v>15788</v>
      </c>
    </row>
    <row r="7322" spans="1:20" s="136" customFormat="1" ht="13.6" x14ac:dyDescent="0.2">
      <c r="A7322" s="136" t="s">
        <v>15779</v>
      </c>
      <c r="B7322" s="147">
        <v>47123</v>
      </c>
      <c r="C7322" s="138" t="s">
        <v>15899</v>
      </c>
      <c r="D7322" s="138" t="s">
        <v>15899</v>
      </c>
      <c r="E7322" s="137" t="s">
        <v>8366</v>
      </c>
      <c r="F7322" s="139"/>
      <c r="G7322" s="136">
        <v>35102381</v>
      </c>
      <c r="H7322" s="136">
        <v>3</v>
      </c>
      <c r="J7322" s="136" t="s">
        <v>8367</v>
      </c>
    </row>
    <row r="7323" spans="1:20" s="136" customFormat="1" ht="13.6" x14ac:dyDescent="0.2">
      <c r="A7323" s="136" t="s">
        <v>15779</v>
      </c>
      <c r="B7323" s="147">
        <v>47124</v>
      </c>
      <c r="C7323" s="138" t="s">
        <v>15900</v>
      </c>
      <c r="D7323" s="138" t="s">
        <v>15900</v>
      </c>
      <c r="E7323" s="137" t="s">
        <v>8366</v>
      </c>
      <c r="F7323" s="139"/>
      <c r="G7323" s="136">
        <v>27970213</v>
      </c>
      <c r="H7323" s="136">
        <v>3</v>
      </c>
      <c r="J7323" s="136" t="s">
        <v>8367</v>
      </c>
    </row>
    <row r="7324" spans="1:20" s="136" customFormat="1" ht="13.6" x14ac:dyDescent="0.2">
      <c r="A7324" s="136" t="s">
        <v>15779</v>
      </c>
      <c r="B7324" s="147">
        <v>47125</v>
      </c>
      <c r="C7324" s="138" t="s">
        <v>15901</v>
      </c>
      <c r="D7324" s="138" t="s">
        <v>15901</v>
      </c>
      <c r="E7324" s="137" t="s">
        <v>8366</v>
      </c>
      <c r="F7324" s="139"/>
      <c r="G7324" s="136">
        <v>20474896</v>
      </c>
      <c r="H7324" s="136">
        <v>3</v>
      </c>
      <c r="J7324" s="136" t="s">
        <v>8367</v>
      </c>
    </row>
    <row r="7325" spans="1:20" s="136" customFormat="1" ht="13.6" x14ac:dyDescent="0.2">
      <c r="A7325" s="136" t="s">
        <v>15779</v>
      </c>
      <c r="B7325" s="147">
        <v>47126</v>
      </c>
      <c r="C7325" s="138" t="s">
        <v>15902</v>
      </c>
      <c r="D7325" s="138" t="s">
        <v>15902</v>
      </c>
      <c r="E7325" s="137" t="s">
        <v>8366</v>
      </c>
      <c r="F7325" s="139"/>
      <c r="G7325" s="136">
        <v>10836128.000000002</v>
      </c>
      <c r="H7325" s="136">
        <v>3</v>
      </c>
      <c r="J7325" s="136" t="s">
        <v>8367</v>
      </c>
    </row>
    <row r="7326" spans="1:20" s="136" customFormat="1" ht="13.6" x14ac:dyDescent="0.2">
      <c r="A7326" s="136" t="s">
        <v>15779</v>
      </c>
      <c r="B7326" s="147">
        <v>47127</v>
      </c>
      <c r="C7326" s="138" t="s">
        <v>15903</v>
      </c>
      <c r="D7326" s="138" t="s">
        <v>15903</v>
      </c>
      <c r="E7326" s="137" t="s">
        <v>8366</v>
      </c>
      <c r="F7326" s="139"/>
      <c r="G7326" s="136">
        <v>28078400</v>
      </c>
      <c r="H7326" s="136">
        <v>3</v>
      </c>
      <c r="J7326" s="136" t="s">
        <v>8367</v>
      </c>
    </row>
    <row r="7327" spans="1:20" s="136" customFormat="1" ht="13.6" x14ac:dyDescent="0.2">
      <c r="A7327" s="136" t="s">
        <v>15779</v>
      </c>
      <c r="B7327" s="147">
        <v>47128</v>
      </c>
      <c r="C7327" s="138" t="s">
        <v>15904</v>
      </c>
      <c r="D7327" s="138" t="s">
        <v>15904</v>
      </c>
      <c r="E7327" s="137" t="s">
        <v>8366</v>
      </c>
      <c r="F7327" s="139"/>
      <c r="G7327" s="136">
        <v>14590751</v>
      </c>
      <c r="H7327" s="136">
        <v>3</v>
      </c>
      <c r="J7327" s="136" t="s">
        <v>8367</v>
      </c>
    </row>
    <row r="7328" spans="1:20" s="136" customFormat="1" ht="13.6" x14ac:dyDescent="0.2">
      <c r="A7328" s="136" t="s">
        <v>15779</v>
      </c>
      <c r="B7328" s="147">
        <v>47129</v>
      </c>
      <c r="C7328" s="138" t="s">
        <v>15905</v>
      </c>
      <c r="D7328" s="138" t="s">
        <v>15905</v>
      </c>
      <c r="E7328" s="137" t="s">
        <v>8366</v>
      </c>
      <c r="F7328" s="139"/>
      <c r="G7328" s="136">
        <v>55166013.999999993</v>
      </c>
      <c r="H7328" s="136">
        <v>3</v>
      </c>
      <c r="J7328" s="136" t="s">
        <v>8367</v>
      </c>
    </row>
    <row r="7329" spans="1:20" s="136" customFormat="1" ht="13.6" x14ac:dyDescent="0.2">
      <c r="A7329" s="136" t="s">
        <v>15779</v>
      </c>
      <c r="B7329" s="147">
        <v>47130</v>
      </c>
      <c r="C7329" s="138" t="s">
        <v>15906</v>
      </c>
      <c r="D7329" s="138" t="s">
        <v>15906</v>
      </c>
      <c r="E7329" s="137" t="s">
        <v>8366</v>
      </c>
      <c r="F7329" s="139"/>
      <c r="G7329" s="136">
        <v>32210497</v>
      </c>
      <c r="H7329" s="136">
        <v>3</v>
      </c>
      <c r="J7329" s="136" t="s">
        <v>8367</v>
      </c>
    </row>
    <row r="7330" spans="1:20" s="136" customFormat="1" ht="13.6" x14ac:dyDescent="0.2">
      <c r="A7330" s="136" t="s">
        <v>15779</v>
      </c>
      <c r="B7330" s="147">
        <v>47131</v>
      </c>
      <c r="C7330" s="138" t="s">
        <v>15907</v>
      </c>
      <c r="D7330" s="138" t="s">
        <v>15907</v>
      </c>
      <c r="E7330" s="137" t="s">
        <v>8366</v>
      </c>
      <c r="F7330" s="139"/>
      <c r="G7330" s="136">
        <v>27645004</v>
      </c>
      <c r="H7330" s="136">
        <v>3</v>
      </c>
      <c r="J7330" s="136" t="s">
        <v>8367</v>
      </c>
    </row>
    <row r="7331" spans="1:20" s="136" customFormat="1" ht="13.6" x14ac:dyDescent="0.2">
      <c r="A7331" s="136" t="s">
        <v>15779</v>
      </c>
      <c r="B7331" s="147">
        <v>47132</v>
      </c>
      <c r="C7331" s="138" t="s">
        <v>15908</v>
      </c>
      <c r="D7331" s="138" t="s">
        <v>15908</v>
      </c>
      <c r="E7331" s="137" t="s">
        <v>8366</v>
      </c>
      <c r="F7331" s="139"/>
      <c r="G7331" s="136">
        <v>21197547</v>
      </c>
      <c r="H7331" s="136">
        <v>3</v>
      </c>
      <c r="J7331" s="136" t="s">
        <v>8367</v>
      </c>
    </row>
    <row r="7332" spans="1:20" s="136" customFormat="1" ht="13.6" x14ac:dyDescent="0.2">
      <c r="A7332" s="136" t="s">
        <v>15779</v>
      </c>
      <c r="B7332" s="147">
        <v>47133</v>
      </c>
      <c r="C7332" s="138" t="s">
        <v>15909</v>
      </c>
      <c r="D7332" s="138" t="s">
        <v>15909</v>
      </c>
      <c r="E7332" s="137" t="s">
        <v>8366</v>
      </c>
      <c r="F7332" s="139"/>
      <c r="G7332" s="136">
        <v>28866070</v>
      </c>
      <c r="H7332" s="136">
        <v>3</v>
      </c>
      <c r="J7332" s="136" t="s">
        <v>8367</v>
      </c>
      <c r="R7332" s="136" t="s">
        <v>15787</v>
      </c>
      <c r="S7332" s="136" t="s">
        <v>8367</v>
      </c>
      <c r="T7332" s="136" t="s">
        <v>15788</v>
      </c>
    </row>
    <row r="7333" spans="1:20" s="136" customFormat="1" ht="13.6" x14ac:dyDescent="0.2">
      <c r="A7333" s="136" t="s">
        <v>15779</v>
      </c>
      <c r="B7333" s="147">
        <v>47134</v>
      </c>
      <c r="C7333" s="138" t="s">
        <v>15910</v>
      </c>
      <c r="D7333" s="138" t="s">
        <v>15910</v>
      </c>
      <c r="E7333" s="137" t="s">
        <v>8366</v>
      </c>
      <c r="F7333" s="139"/>
      <c r="G7333" s="136">
        <v>22695872</v>
      </c>
      <c r="H7333" s="136">
        <v>3</v>
      </c>
      <c r="J7333" s="136" t="s">
        <v>8367</v>
      </c>
    </row>
    <row r="7334" spans="1:20" s="136" customFormat="1" ht="13.6" x14ac:dyDescent="0.2">
      <c r="A7334" s="136" t="s">
        <v>15779</v>
      </c>
      <c r="B7334" s="147">
        <v>47135</v>
      </c>
      <c r="C7334" s="138" t="s">
        <v>15911</v>
      </c>
      <c r="D7334" s="138" t="s">
        <v>15911</v>
      </c>
      <c r="E7334" s="137" t="s">
        <v>8366</v>
      </c>
      <c r="F7334" s="139"/>
      <c r="G7334" s="136">
        <v>8844683</v>
      </c>
      <c r="H7334" s="136">
        <v>3</v>
      </c>
      <c r="J7334" s="136" t="s">
        <v>8367</v>
      </c>
    </row>
    <row r="7335" spans="1:20" s="136" customFormat="1" ht="13.6" x14ac:dyDescent="0.2">
      <c r="A7335" s="136" t="s">
        <v>15779</v>
      </c>
      <c r="B7335" s="147">
        <v>47137</v>
      </c>
      <c r="C7335" s="138" t="s">
        <v>15912</v>
      </c>
      <c r="D7335" s="138" t="s">
        <v>15912</v>
      </c>
      <c r="E7335" s="137" t="s">
        <v>8366</v>
      </c>
      <c r="F7335" s="139"/>
      <c r="G7335" s="136">
        <v>11493898</v>
      </c>
      <c r="H7335" s="136">
        <v>3</v>
      </c>
      <c r="J7335" s="136" t="s">
        <v>8367</v>
      </c>
    </row>
    <row r="7336" spans="1:20" s="136" customFormat="1" ht="13.6" x14ac:dyDescent="0.2">
      <c r="A7336" s="136" t="s">
        <v>15779</v>
      </c>
      <c r="B7336" s="147">
        <v>47138</v>
      </c>
      <c r="C7336" s="138" t="s">
        <v>15913</v>
      </c>
      <c r="D7336" s="138" t="s">
        <v>15913</v>
      </c>
      <c r="E7336" s="137" t="s">
        <v>8366</v>
      </c>
      <c r="F7336" s="139"/>
      <c r="G7336" s="136">
        <v>25591511.999999996</v>
      </c>
      <c r="H7336" s="136">
        <v>3</v>
      </c>
      <c r="J7336" s="136" t="s">
        <v>8367</v>
      </c>
    </row>
    <row r="7337" spans="1:20" s="136" customFormat="1" ht="13.6" x14ac:dyDescent="0.2">
      <c r="A7337" s="136" t="s">
        <v>15779</v>
      </c>
      <c r="B7337" s="147">
        <v>47139</v>
      </c>
      <c r="C7337" s="138" t="s">
        <v>15914</v>
      </c>
      <c r="D7337" s="138" t="s">
        <v>15914</v>
      </c>
      <c r="E7337" s="137" t="s">
        <v>8366</v>
      </c>
      <c r="F7337" s="139"/>
      <c r="G7337" s="136">
        <v>90503841</v>
      </c>
      <c r="H7337" s="136">
        <v>3</v>
      </c>
      <c r="J7337" s="136" t="s">
        <v>8367</v>
      </c>
    </row>
    <row r="7338" spans="1:20" s="136" customFormat="1" ht="13.6" x14ac:dyDescent="0.2">
      <c r="A7338" s="136" t="s">
        <v>15779</v>
      </c>
      <c r="B7338" s="147">
        <v>47140</v>
      </c>
      <c r="C7338" s="138" t="s">
        <v>15915</v>
      </c>
      <c r="D7338" s="138" t="s">
        <v>15915</v>
      </c>
      <c r="E7338" s="137" t="s">
        <v>8366</v>
      </c>
      <c r="F7338" s="139"/>
      <c r="G7338" s="136">
        <v>15827298</v>
      </c>
      <c r="H7338" s="136">
        <v>3</v>
      </c>
      <c r="J7338" s="136" t="s">
        <v>8367</v>
      </c>
    </row>
    <row r="7339" spans="1:20" s="136" customFormat="1" ht="13.6" x14ac:dyDescent="0.2">
      <c r="A7339" s="136" t="s">
        <v>15779</v>
      </c>
      <c r="B7339" s="147">
        <v>47141</v>
      </c>
      <c r="C7339" s="138" t="s">
        <v>15916</v>
      </c>
      <c r="D7339" s="138" t="s">
        <v>15916</v>
      </c>
      <c r="E7339" s="137" t="s">
        <v>8366</v>
      </c>
      <c r="F7339" s="139"/>
      <c r="G7339" s="136">
        <v>26318859.000000004</v>
      </c>
      <c r="H7339" s="136">
        <v>3</v>
      </c>
      <c r="J7339" s="136" t="s">
        <v>8367</v>
      </c>
    </row>
    <row r="7340" spans="1:20" s="136" customFormat="1" ht="13.6" x14ac:dyDescent="0.2">
      <c r="A7340" s="136" t="s">
        <v>15779</v>
      </c>
      <c r="B7340" s="147">
        <v>47142</v>
      </c>
      <c r="C7340" s="138" t="s">
        <v>15917</v>
      </c>
      <c r="D7340" s="138" t="s">
        <v>15917</v>
      </c>
      <c r="E7340" s="137" t="s">
        <v>8366</v>
      </c>
      <c r="F7340" s="139"/>
      <c r="G7340" s="136">
        <v>35500062</v>
      </c>
      <c r="H7340" s="136">
        <v>3</v>
      </c>
      <c r="J7340" s="136" t="s">
        <v>8367</v>
      </c>
    </row>
    <row r="7341" spans="1:20" s="136" customFormat="1" ht="13.6" x14ac:dyDescent="0.2">
      <c r="A7341" s="136" t="s">
        <v>15779</v>
      </c>
      <c r="B7341" s="147">
        <v>47143</v>
      </c>
      <c r="C7341" s="138" t="s">
        <v>15918</v>
      </c>
      <c r="D7341" s="138" t="s">
        <v>15918</v>
      </c>
      <c r="E7341" s="137" t="s">
        <v>8366</v>
      </c>
      <c r="F7341" s="139"/>
      <c r="G7341" s="136">
        <v>24890261</v>
      </c>
      <c r="H7341" s="136">
        <v>3</v>
      </c>
      <c r="J7341" s="136" t="s">
        <v>8367</v>
      </c>
    </row>
    <row r="7342" spans="1:20" s="136" customFormat="1" ht="13.6" x14ac:dyDescent="0.2">
      <c r="A7342" s="136" t="s">
        <v>15779</v>
      </c>
      <c r="B7342" s="147">
        <v>47144</v>
      </c>
      <c r="C7342" s="138" t="s">
        <v>15919</v>
      </c>
      <c r="D7342" s="138" t="s">
        <v>15919</v>
      </c>
      <c r="E7342" s="137" t="s">
        <v>8366</v>
      </c>
      <c r="F7342" s="139"/>
      <c r="G7342" s="136">
        <v>58210648</v>
      </c>
      <c r="H7342" s="136">
        <v>3</v>
      </c>
      <c r="J7342" s="136" t="s">
        <v>8367</v>
      </c>
    </row>
    <row r="7343" spans="1:20" s="136" customFormat="1" ht="13.6" x14ac:dyDescent="0.2">
      <c r="A7343" s="136" t="s">
        <v>15779</v>
      </c>
      <c r="B7343" s="147">
        <v>47145</v>
      </c>
      <c r="C7343" s="138" t="s">
        <v>15920</v>
      </c>
      <c r="D7343" s="138" t="s">
        <v>15920</v>
      </c>
      <c r="E7343" s="137" t="s">
        <v>8366</v>
      </c>
      <c r="F7343" s="139"/>
      <c r="G7343" s="136">
        <v>55510536</v>
      </c>
      <c r="H7343" s="136">
        <v>3</v>
      </c>
      <c r="J7343" s="136" t="s">
        <v>8367</v>
      </c>
    </row>
    <row r="7344" spans="1:20" s="136" customFormat="1" ht="13.6" x14ac:dyDescent="0.2">
      <c r="A7344" s="136" t="s">
        <v>15779</v>
      </c>
      <c r="B7344" s="147">
        <v>47146</v>
      </c>
      <c r="C7344" s="138" t="s">
        <v>15921</v>
      </c>
      <c r="D7344" s="138" t="s">
        <v>15921</v>
      </c>
      <c r="E7344" s="137" t="s">
        <v>8366</v>
      </c>
      <c r="F7344" s="139"/>
      <c r="G7344" s="136">
        <v>7446077</v>
      </c>
      <c r="H7344" s="136">
        <v>3</v>
      </c>
      <c r="J7344" s="136" t="s">
        <v>8367</v>
      </c>
      <c r="R7344" s="136" t="s">
        <v>15787</v>
      </c>
      <c r="S7344" s="136" t="s">
        <v>8367</v>
      </c>
      <c r="T7344" s="136" t="s">
        <v>15788</v>
      </c>
    </row>
    <row r="7345" spans="1:20" s="136" customFormat="1" ht="13.6" x14ac:dyDescent="0.2">
      <c r="A7345" s="136" t="s">
        <v>15779</v>
      </c>
      <c r="B7345" s="147">
        <v>47147</v>
      </c>
      <c r="C7345" s="138" t="s">
        <v>15922</v>
      </c>
      <c r="D7345" s="138" t="s">
        <v>15922</v>
      </c>
      <c r="E7345" s="137" t="s">
        <v>8366</v>
      </c>
      <c r="F7345" s="139"/>
      <c r="G7345" s="136">
        <v>24905330</v>
      </c>
      <c r="H7345" s="136">
        <v>3</v>
      </c>
      <c r="J7345" s="136" t="s">
        <v>8367</v>
      </c>
    </row>
    <row r="7346" spans="1:20" s="136" customFormat="1" ht="13.6" x14ac:dyDescent="0.2">
      <c r="A7346" s="136" t="s">
        <v>15779</v>
      </c>
      <c r="B7346" s="147">
        <v>47148</v>
      </c>
      <c r="C7346" s="138" t="s">
        <v>15923</v>
      </c>
      <c r="D7346" s="138" t="s">
        <v>15923</v>
      </c>
      <c r="E7346" s="137" t="s">
        <v>8366</v>
      </c>
      <c r="F7346" s="139"/>
      <c r="G7346" s="136">
        <v>44347212</v>
      </c>
      <c r="H7346" s="136">
        <v>3</v>
      </c>
      <c r="J7346" s="136" t="s">
        <v>8367</v>
      </c>
    </row>
    <row r="7347" spans="1:20" s="136" customFormat="1" ht="13.6" x14ac:dyDescent="0.2">
      <c r="A7347" s="136" t="s">
        <v>15779</v>
      </c>
      <c r="B7347" s="147">
        <v>47149</v>
      </c>
      <c r="C7347" s="138" t="s">
        <v>15924</v>
      </c>
      <c r="D7347" s="138" t="s">
        <v>15924</v>
      </c>
      <c r="E7347" s="137" t="s">
        <v>8366</v>
      </c>
      <c r="F7347" s="139"/>
      <c r="G7347" s="136">
        <v>10684229</v>
      </c>
      <c r="H7347" s="136">
        <v>3</v>
      </c>
      <c r="J7347" s="136" t="s">
        <v>8367</v>
      </c>
    </row>
    <row r="7348" spans="1:20" s="136" customFormat="1" ht="13.6" x14ac:dyDescent="0.2">
      <c r="A7348" s="136" t="s">
        <v>15779</v>
      </c>
      <c r="B7348" s="147">
        <v>47150</v>
      </c>
      <c r="C7348" s="138" t="s">
        <v>15925</v>
      </c>
      <c r="D7348" s="138" t="s">
        <v>15925</v>
      </c>
      <c r="E7348" s="137" t="s">
        <v>8366</v>
      </c>
      <c r="F7348" s="139"/>
      <c r="G7348" s="136">
        <v>41761712</v>
      </c>
      <c r="H7348" s="136">
        <v>3</v>
      </c>
      <c r="J7348" s="136" t="s">
        <v>8367</v>
      </c>
    </row>
    <row r="7349" spans="1:20" s="136" customFormat="1" ht="13.6" x14ac:dyDescent="0.2">
      <c r="A7349" s="136" t="s">
        <v>15779</v>
      </c>
      <c r="B7349" s="147">
        <v>47151</v>
      </c>
      <c r="C7349" s="138" t="s">
        <v>15926</v>
      </c>
      <c r="D7349" s="138" t="s">
        <v>15926</v>
      </c>
      <c r="E7349" s="137" t="s">
        <v>8366</v>
      </c>
      <c r="F7349" s="139"/>
      <c r="G7349" s="136">
        <v>10646940</v>
      </c>
      <c r="H7349" s="136">
        <v>3</v>
      </c>
      <c r="J7349" s="136" t="s">
        <v>8367</v>
      </c>
    </row>
    <row r="7350" spans="1:20" s="136" customFormat="1" ht="13.6" x14ac:dyDescent="0.2">
      <c r="A7350" s="136" t="s">
        <v>15779</v>
      </c>
      <c r="B7350" s="147">
        <v>47152</v>
      </c>
      <c r="C7350" s="138" t="s">
        <v>15927</v>
      </c>
      <c r="D7350" s="138" t="s">
        <v>15927</v>
      </c>
      <c r="E7350" s="137" t="s">
        <v>8366</v>
      </c>
      <c r="F7350" s="139"/>
      <c r="G7350" s="136">
        <v>25002242</v>
      </c>
      <c r="H7350" s="136">
        <v>3</v>
      </c>
      <c r="J7350" s="136" t="s">
        <v>8367</v>
      </c>
    </row>
    <row r="7351" spans="1:20" s="136" customFormat="1" ht="13.6" x14ac:dyDescent="0.2">
      <c r="A7351" s="136" t="s">
        <v>15779</v>
      </c>
      <c r="B7351" s="147">
        <v>47153</v>
      </c>
      <c r="C7351" s="138" t="s">
        <v>15928</v>
      </c>
      <c r="D7351" s="138" t="s">
        <v>15928</v>
      </c>
      <c r="E7351" s="137" t="s">
        <v>8366</v>
      </c>
      <c r="F7351" s="139"/>
      <c r="G7351" s="136">
        <v>54005132.999999993</v>
      </c>
      <c r="H7351" s="136">
        <v>3</v>
      </c>
      <c r="J7351" s="136" t="s">
        <v>8367</v>
      </c>
    </row>
    <row r="7352" spans="1:20" s="136" customFormat="1" ht="13.6" x14ac:dyDescent="0.2">
      <c r="A7352" s="136" t="s">
        <v>15779</v>
      </c>
      <c r="B7352" s="147">
        <v>47154</v>
      </c>
      <c r="C7352" s="138" t="s">
        <v>15929</v>
      </c>
      <c r="D7352" s="138" t="s">
        <v>15929</v>
      </c>
      <c r="E7352" s="137" t="s">
        <v>8366</v>
      </c>
      <c r="F7352" s="139"/>
      <c r="G7352" s="136">
        <v>24165931.999999996</v>
      </c>
      <c r="H7352" s="136">
        <v>3</v>
      </c>
      <c r="J7352" s="136" t="s">
        <v>8367</v>
      </c>
    </row>
    <row r="7353" spans="1:20" s="136" customFormat="1" ht="13.6" x14ac:dyDescent="0.2">
      <c r="A7353" s="136" t="s">
        <v>15779</v>
      </c>
      <c r="B7353" s="147">
        <v>47155</v>
      </c>
      <c r="C7353" s="138" t="s">
        <v>15930</v>
      </c>
      <c r="D7353" s="138" t="s">
        <v>15930</v>
      </c>
      <c r="E7353" s="137" t="s">
        <v>8366</v>
      </c>
      <c r="F7353" s="139"/>
      <c r="G7353" s="136">
        <v>14133100</v>
      </c>
      <c r="H7353" s="136">
        <v>3</v>
      </c>
      <c r="J7353" s="136" t="s">
        <v>8367</v>
      </c>
      <c r="R7353" s="136" t="s">
        <v>15787</v>
      </c>
      <c r="S7353" s="136" t="s">
        <v>8367</v>
      </c>
      <c r="T7353" s="136" t="s">
        <v>15788</v>
      </c>
    </row>
    <row r="7354" spans="1:20" s="136" customFormat="1" ht="13.6" x14ac:dyDescent="0.2">
      <c r="A7354" s="136" t="s">
        <v>15779</v>
      </c>
      <c r="B7354" s="147">
        <v>47156</v>
      </c>
      <c r="C7354" s="138" t="s">
        <v>15931</v>
      </c>
      <c r="D7354" s="138" t="s">
        <v>15931</v>
      </c>
      <c r="E7354" s="137" t="s">
        <v>8366</v>
      </c>
      <c r="F7354" s="139"/>
      <c r="G7354" s="136">
        <v>37899712</v>
      </c>
      <c r="H7354" s="136">
        <v>3</v>
      </c>
      <c r="J7354" s="136" t="s">
        <v>8367</v>
      </c>
    </row>
    <row r="7355" spans="1:20" s="136" customFormat="1" ht="13.6" x14ac:dyDescent="0.2">
      <c r="A7355" s="136" t="s">
        <v>15779</v>
      </c>
      <c r="B7355" s="147">
        <v>47157</v>
      </c>
      <c r="C7355" s="138" t="s">
        <v>15932</v>
      </c>
      <c r="D7355" s="138" t="s">
        <v>15932</v>
      </c>
      <c r="E7355" s="137" t="s">
        <v>8366</v>
      </c>
      <c r="F7355" s="139"/>
      <c r="G7355" s="136">
        <v>19670557</v>
      </c>
      <c r="H7355" s="136">
        <v>3</v>
      </c>
      <c r="J7355" s="136" t="s">
        <v>8367</v>
      </c>
    </row>
    <row r="7356" spans="1:20" s="136" customFormat="1" ht="13.6" x14ac:dyDescent="0.2">
      <c r="A7356" s="136" t="s">
        <v>15779</v>
      </c>
      <c r="B7356" s="147">
        <v>47158</v>
      </c>
      <c r="C7356" s="138" t="s">
        <v>15933</v>
      </c>
      <c r="D7356" s="138" t="s">
        <v>15933</v>
      </c>
      <c r="E7356" s="137" t="s">
        <v>8366</v>
      </c>
      <c r="F7356" s="139"/>
      <c r="G7356" s="136">
        <v>65896085.999999993</v>
      </c>
      <c r="H7356" s="136">
        <v>3</v>
      </c>
      <c r="J7356" s="136" t="s">
        <v>8367</v>
      </c>
    </row>
    <row r="7357" spans="1:20" s="136" customFormat="1" ht="13.6" x14ac:dyDescent="0.2">
      <c r="A7357" s="136" t="s">
        <v>15779</v>
      </c>
      <c r="B7357" s="147">
        <v>47159</v>
      </c>
      <c r="C7357" s="138" t="s">
        <v>15934</v>
      </c>
      <c r="D7357" s="138" t="s">
        <v>15934</v>
      </c>
      <c r="E7357" s="137" t="s">
        <v>8366</v>
      </c>
      <c r="F7357" s="139"/>
      <c r="G7357" s="136">
        <v>24189173</v>
      </c>
      <c r="H7357" s="136">
        <v>3</v>
      </c>
      <c r="J7357" s="136" t="s">
        <v>8367</v>
      </c>
    </row>
    <row r="7358" spans="1:20" s="136" customFormat="1" ht="13.6" x14ac:dyDescent="0.2">
      <c r="A7358" s="136" t="s">
        <v>15779</v>
      </c>
      <c r="B7358" s="147">
        <v>47160</v>
      </c>
      <c r="C7358" s="138" t="s">
        <v>15935</v>
      </c>
      <c r="D7358" s="138" t="s">
        <v>15935</v>
      </c>
      <c r="E7358" s="137" t="s">
        <v>8366</v>
      </c>
      <c r="F7358" s="139"/>
      <c r="G7358" s="136">
        <v>61292522</v>
      </c>
      <c r="H7358" s="136">
        <v>3</v>
      </c>
      <c r="J7358" s="136" t="s">
        <v>8367</v>
      </c>
    </row>
    <row r="7359" spans="1:20" s="136" customFormat="1" ht="13.6" x14ac:dyDescent="0.2">
      <c r="A7359" s="136" t="s">
        <v>15779</v>
      </c>
      <c r="B7359" s="147">
        <v>47161</v>
      </c>
      <c r="C7359" s="138" t="s">
        <v>15936</v>
      </c>
      <c r="D7359" s="138" t="s">
        <v>15936</v>
      </c>
      <c r="E7359" s="137" t="s">
        <v>8366</v>
      </c>
      <c r="F7359" s="139"/>
      <c r="G7359" s="136">
        <v>42363539</v>
      </c>
      <c r="H7359" s="136">
        <v>2</v>
      </c>
      <c r="J7359" s="136" t="s">
        <v>8367</v>
      </c>
      <c r="R7359" s="136" t="s">
        <v>15787</v>
      </c>
      <c r="S7359" s="136" t="s">
        <v>8367</v>
      </c>
      <c r="T7359" s="136" t="s">
        <v>15788</v>
      </c>
    </row>
    <row r="7360" spans="1:20" s="136" customFormat="1" ht="13.6" x14ac:dyDescent="0.2">
      <c r="A7360" s="136" t="s">
        <v>15779</v>
      </c>
      <c r="B7360" s="147">
        <v>47162</v>
      </c>
      <c r="C7360" s="138" t="s">
        <v>15937</v>
      </c>
      <c r="D7360" s="138" t="s">
        <v>15937</v>
      </c>
      <c r="E7360" s="137" t="s">
        <v>8366</v>
      </c>
      <c r="F7360" s="139"/>
      <c r="G7360" s="136">
        <v>37777872</v>
      </c>
      <c r="H7360" s="136">
        <v>3</v>
      </c>
      <c r="J7360" s="136" t="s">
        <v>8367</v>
      </c>
    </row>
    <row r="7361" spans="1:20" s="136" customFormat="1" ht="13.6" x14ac:dyDescent="0.2">
      <c r="A7361" s="136" t="s">
        <v>15779</v>
      </c>
      <c r="B7361" s="147">
        <v>47163</v>
      </c>
      <c r="C7361" s="138" t="s">
        <v>15938</v>
      </c>
      <c r="D7361" s="138" t="s">
        <v>15938</v>
      </c>
      <c r="E7361" s="137" t="s">
        <v>8366</v>
      </c>
      <c r="F7361" s="139"/>
      <c r="G7361" s="136">
        <v>47305983</v>
      </c>
      <c r="H7361" s="136">
        <v>3</v>
      </c>
      <c r="J7361" s="136" t="s">
        <v>8367</v>
      </c>
    </row>
    <row r="7362" spans="1:20" s="136" customFormat="1" ht="13.6" x14ac:dyDescent="0.2">
      <c r="A7362" s="136" t="s">
        <v>15779</v>
      </c>
      <c r="B7362" s="147">
        <v>47164</v>
      </c>
      <c r="C7362" s="138" t="s">
        <v>15939</v>
      </c>
      <c r="D7362" s="138" t="s">
        <v>15939</v>
      </c>
      <c r="E7362" s="137" t="s">
        <v>8366</v>
      </c>
      <c r="F7362" s="139"/>
      <c r="G7362" s="136">
        <v>61520790</v>
      </c>
      <c r="H7362" s="136">
        <v>3</v>
      </c>
      <c r="J7362" s="136" t="s">
        <v>8367</v>
      </c>
    </row>
    <row r="7363" spans="1:20" s="136" customFormat="1" ht="13.6" x14ac:dyDescent="0.2">
      <c r="A7363" s="136" t="s">
        <v>15779</v>
      </c>
      <c r="B7363" s="147">
        <v>47165</v>
      </c>
      <c r="C7363" s="138" t="s">
        <v>15940</v>
      </c>
      <c r="D7363" s="138" t="s">
        <v>15940</v>
      </c>
      <c r="E7363" s="137" t="s">
        <v>8366</v>
      </c>
      <c r="F7363" s="139"/>
      <c r="G7363" s="136">
        <v>141677858</v>
      </c>
      <c r="H7363" s="136">
        <v>2</v>
      </c>
      <c r="J7363" s="136" t="s">
        <v>8367</v>
      </c>
      <c r="R7363" s="136" t="s">
        <v>15787</v>
      </c>
      <c r="S7363" s="136" t="s">
        <v>8367</v>
      </c>
      <c r="T7363" s="136" t="s">
        <v>15788</v>
      </c>
    </row>
    <row r="7364" spans="1:20" s="136" customFormat="1" ht="13.6" x14ac:dyDescent="0.2">
      <c r="A7364" s="136" t="s">
        <v>15779</v>
      </c>
      <c r="B7364" s="147">
        <v>47166</v>
      </c>
      <c r="C7364" s="138" t="s">
        <v>15941</v>
      </c>
      <c r="D7364" s="138" t="s">
        <v>15941</v>
      </c>
      <c r="E7364" s="137" t="s">
        <v>8366</v>
      </c>
      <c r="F7364" s="139"/>
      <c r="G7364" s="136">
        <v>27342358</v>
      </c>
      <c r="H7364" s="136">
        <v>3</v>
      </c>
      <c r="J7364" s="136" t="s">
        <v>8367</v>
      </c>
    </row>
    <row r="7365" spans="1:20" s="136" customFormat="1" ht="13.6" x14ac:dyDescent="0.2">
      <c r="A7365" s="136" t="s">
        <v>15779</v>
      </c>
      <c r="B7365" s="147">
        <v>47167</v>
      </c>
      <c r="C7365" s="138" t="s">
        <v>15942</v>
      </c>
      <c r="D7365" s="138" t="s">
        <v>15942</v>
      </c>
      <c r="E7365" s="137" t="s">
        <v>8366</v>
      </c>
      <c r="F7365" s="139"/>
      <c r="G7365" s="136">
        <v>59876716</v>
      </c>
      <c r="H7365" s="136">
        <v>3</v>
      </c>
      <c r="J7365" s="136" t="s">
        <v>8367</v>
      </c>
    </row>
    <row r="7366" spans="1:20" s="136" customFormat="1" ht="13.6" x14ac:dyDescent="0.2">
      <c r="A7366" s="136" t="s">
        <v>15779</v>
      </c>
      <c r="B7366" s="147">
        <v>47168</v>
      </c>
      <c r="C7366" s="138" t="s">
        <v>15943</v>
      </c>
      <c r="D7366" s="138" t="s">
        <v>15943</v>
      </c>
      <c r="E7366" s="137" t="s">
        <v>8366</v>
      </c>
      <c r="F7366" s="139"/>
      <c r="G7366" s="136">
        <v>7280293</v>
      </c>
      <c r="H7366" s="136">
        <v>3</v>
      </c>
      <c r="J7366" s="136" t="s">
        <v>8367</v>
      </c>
    </row>
    <row r="7367" spans="1:20" s="136" customFormat="1" ht="13.6" x14ac:dyDescent="0.2">
      <c r="A7367" s="136" t="s">
        <v>15779</v>
      </c>
      <c r="B7367" s="147">
        <v>47169</v>
      </c>
      <c r="C7367" s="138" t="s">
        <v>15944</v>
      </c>
      <c r="D7367" s="138" t="s">
        <v>15944</v>
      </c>
      <c r="E7367" s="137" t="s">
        <v>8366</v>
      </c>
      <c r="F7367" s="139"/>
      <c r="G7367" s="136">
        <v>23604167.000000004</v>
      </c>
      <c r="H7367" s="136">
        <v>3</v>
      </c>
      <c r="J7367" s="136" t="s">
        <v>8367</v>
      </c>
    </row>
    <row r="7368" spans="1:20" s="136" customFormat="1" ht="13.6" x14ac:dyDescent="0.2">
      <c r="A7368" s="136" t="s">
        <v>15779</v>
      </c>
      <c r="B7368" s="147">
        <v>47170</v>
      </c>
      <c r="C7368" s="138" t="s">
        <v>15945</v>
      </c>
      <c r="D7368" s="138" t="s">
        <v>15945</v>
      </c>
      <c r="E7368" s="137" t="s">
        <v>8366</v>
      </c>
      <c r="F7368" s="139"/>
      <c r="G7368" s="136">
        <v>30220000</v>
      </c>
      <c r="H7368" s="136">
        <v>3</v>
      </c>
      <c r="J7368" s="136" t="s">
        <v>8367</v>
      </c>
    </row>
    <row r="7369" spans="1:20" s="136" customFormat="1" ht="13.6" x14ac:dyDescent="0.2">
      <c r="A7369" s="136" t="s">
        <v>15779</v>
      </c>
      <c r="B7369" s="147">
        <v>47171</v>
      </c>
      <c r="C7369" s="138" t="s">
        <v>15946</v>
      </c>
      <c r="D7369" s="138" t="s">
        <v>15946</v>
      </c>
      <c r="E7369" s="137" t="s">
        <v>8366</v>
      </c>
      <c r="F7369" s="139"/>
      <c r="G7369" s="136">
        <v>66090926</v>
      </c>
      <c r="H7369" s="136">
        <v>3</v>
      </c>
      <c r="J7369" s="136" t="s">
        <v>8367</v>
      </c>
    </row>
    <row r="7370" spans="1:20" s="136" customFormat="1" ht="13.6" x14ac:dyDescent="0.2">
      <c r="A7370" s="136" t="s">
        <v>15779</v>
      </c>
      <c r="B7370" s="147">
        <v>47172</v>
      </c>
      <c r="C7370" s="138" t="s">
        <v>15947</v>
      </c>
      <c r="D7370" s="138" t="s">
        <v>15947</v>
      </c>
      <c r="E7370" s="137" t="s">
        <v>8366</v>
      </c>
      <c r="F7370" s="139"/>
      <c r="G7370" s="136">
        <v>50759979.999999993</v>
      </c>
      <c r="H7370" s="136">
        <v>3</v>
      </c>
      <c r="J7370" s="136" t="s">
        <v>8367</v>
      </c>
    </row>
    <row r="7371" spans="1:20" s="136" customFormat="1" ht="13.6" x14ac:dyDescent="0.2">
      <c r="A7371" s="136" t="s">
        <v>15779</v>
      </c>
      <c r="B7371" s="147">
        <v>47173</v>
      </c>
      <c r="C7371" s="138" t="s">
        <v>15948</v>
      </c>
      <c r="D7371" s="138" t="s">
        <v>15948</v>
      </c>
      <c r="E7371" s="137" t="s">
        <v>8366</v>
      </c>
      <c r="F7371" s="139"/>
      <c r="G7371" s="136">
        <v>26300436</v>
      </c>
      <c r="H7371" s="136">
        <v>3</v>
      </c>
      <c r="J7371" s="136" t="s">
        <v>8367</v>
      </c>
    </row>
    <row r="7372" spans="1:20" s="136" customFormat="1" ht="13.6" x14ac:dyDescent="0.2">
      <c r="A7372" s="136" t="s">
        <v>15779</v>
      </c>
      <c r="B7372" s="147">
        <v>47174</v>
      </c>
      <c r="C7372" s="138" t="s">
        <v>15949</v>
      </c>
      <c r="D7372" s="138" t="s">
        <v>15949</v>
      </c>
      <c r="E7372" s="137" t="s">
        <v>8366</v>
      </c>
      <c r="F7372" s="139"/>
      <c r="G7372" s="136">
        <v>37803487</v>
      </c>
      <c r="H7372" s="136">
        <v>3</v>
      </c>
      <c r="J7372" s="136" t="s">
        <v>8367</v>
      </c>
    </row>
    <row r="7373" spans="1:20" s="136" customFormat="1" ht="13.6" x14ac:dyDescent="0.2">
      <c r="A7373" s="136" t="s">
        <v>15779</v>
      </c>
      <c r="B7373" s="147">
        <v>47175</v>
      </c>
      <c r="C7373" s="138" t="s">
        <v>15950</v>
      </c>
      <c r="D7373" s="138" t="s">
        <v>15950</v>
      </c>
      <c r="E7373" s="137" t="s">
        <v>8366</v>
      </c>
      <c r="F7373" s="139"/>
      <c r="G7373" s="136">
        <v>60519405</v>
      </c>
      <c r="H7373" s="136">
        <v>2</v>
      </c>
      <c r="J7373" s="136" t="s">
        <v>8367</v>
      </c>
      <c r="R7373" s="136" t="s">
        <v>15787</v>
      </c>
      <c r="S7373" s="136" t="s">
        <v>8367</v>
      </c>
      <c r="T7373" s="136" t="s">
        <v>15788</v>
      </c>
    </row>
    <row r="7374" spans="1:20" s="136" customFormat="1" ht="13.6" x14ac:dyDescent="0.2">
      <c r="A7374" s="136" t="s">
        <v>15779</v>
      </c>
      <c r="B7374" s="147">
        <v>47176</v>
      </c>
      <c r="C7374" s="138" t="s">
        <v>15951</v>
      </c>
      <c r="D7374" s="138" t="s">
        <v>15951</v>
      </c>
      <c r="E7374" s="137" t="s">
        <v>8366</v>
      </c>
      <c r="F7374" s="139"/>
      <c r="G7374" s="136">
        <v>35992850</v>
      </c>
      <c r="H7374" s="136">
        <v>3</v>
      </c>
      <c r="J7374" s="136" t="s">
        <v>8367</v>
      </c>
    </row>
    <row r="7375" spans="1:20" s="136" customFormat="1" ht="13.6" x14ac:dyDescent="0.2">
      <c r="A7375" s="136" t="s">
        <v>15779</v>
      </c>
      <c r="B7375" s="147">
        <v>47177</v>
      </c>
      <c r="C7375" s="138" t="s">
        <v>15952</v>
      </c>
      <c r="D7375" s="138" t="s">
        <v>15952</v>
      </c>
      <c r="E7375" s="137" t="s">
        <v>8366</v>
      </c>
      <c r="F7375" s="139"/>
      <c r="G7375" s="136">
        <v>18699960</v>
      </c>
      <c r="H7375" s="136">
        <v>3</v>
      </c>
      <c r="J7375" s="136" t="s">
        <v>8367</v>
      </c>
    </row>
    <row r="7376" spans="1:20" s="136" customFormat="1" ht="13.6" x14ac:dyDescent="0.2">
      <c r="A7376" s="136" t="s">
        <v>15779</v>
      </c>
      <c r="B7376" s="147">
        <v>47178</v>
      </c>
      <c r="C7376" s="138" t="s">
        <v>15953</v>
      </c>
      <c r="D7376" s="138" t="s">
        <v>15953</v>
      </c>
      <c r="E7376" s="137" t="s">
        <v>8366</v>
      </c>
      <c r="F7376" s="139"/>
      <c r="G7376" s="136">
        <v>44070240</v>
      </c>
      <c r="H7376" s="136">
        <v>3</v>
      </c>
      <c r="J7376" s="136" t="s">
        <v>8367</v>
      </c>
    </row>
    <row r="7377" spans="1:20" s="136" customFormat="1" ht="13.6" x14ac:dyDescent="0.2">
      <c r="A7377" s="136" t="s">
        <v>15779</v>
      </c>
      <c r="B7377" s="147">
        <v>47179</v>
      </c>
      <c r="C7377" s="138" t="s">
        <v>15954</v>
      </c>
      <c r="D7377" s="138" t="s">
        <v>15954</v>
      </c>
      <c r="E7377" s="137" t="s">
        <v>8366</v>
      </c>
      <c r="F7377" s="139"/>
      <c r="G7377" s="136">
        <v>46571970</v>
      </c>
      <c r="H7377" s="136">
        <v>3</v>
      </c>
      <c r="J7377" s="136" t="s">
        <v>8367</v>
      </c>
    </row>
    <row r="7378" spans="1:20" s="136" customFormat="1" ht="13.6" x14ac:dyDescent="0.2">
      <c r="A7378" s="136" t="s">
        <v>15779</v>
      </c>
      <c r="B7378" s="147">
        <v>47180</v>
      </c>
      <c r="C7378" s="138" t="s">
        <v>15955</v>
      </c>
      <c r="D7378" s="138" t="s">
        <v>15955</v>
      </c>
      <c r="E7378" s="137" t="s">
        <v>8366</v>
      </c>
      <c r="F7378" s="139"/>
      <c r="G7378" s="136">
        <v>14656201</v>
      </c>
      <c r="H7378" s="136">
        <v>3</v>
      </c>
      <c r="J7378" s="136" t="s">
        <v>8367</v>
      </c>
    </row>
    <row r="7379" spans="1:20" s="136" customFormat="1" ht="13.6" x14ac:dyDescent="0.2">
      <c r="A7379" s="136" t="s">
        <v>15779</v>
      </c>
      <c r="B7379" s="147">
        <v>47181</v>
      </c>
      <c r="C7379" s="138" t="s">
        <v>15956</v>
      </c>
      <c r="D7379" s="138" t="s">
        <v>15956</v>
      </c>
      <c r="E7379" s="137" t="s">
        <v>8366</v>
      </c>
      <c r="F7379" s="139"/>
      <c r="G7379" s="136">
        <v>42068610</v>
      </c>
      <c r="H7379" s="136">
        <v>3</v>
      </c>
      <c r="J7379" s="136" t="s">
        <v>8367</v>
      </c>
    </row>
    <row r="7380" spans="1:20" s="136" customFormat="1" ht="13.6" x14ac:dyDescent="0.2">
      <c r="A7380" s="136" t="s">
        <v>15779</v>
      </c>
      <c r="B7380" s="147">
        <v>47182</v>
      </c>
      <c r="C7380" s="138" t="s">
        <v>15957</v>
      </c>
      <c r="D7380" s="138" t="s">
        <v>15957</v>
      </c>
      <c r="E7380" s="137" t="s">
        <v>8366</v>
      </c>
      <c r="F7380" s="139"/>
      <c r="G7380" s="136">
        <v>36286406</v>
      </c>
      <c r="H7380" s="136">
        <v>3</v>
      </c>
      <c r="J7380" s="136" t="s">
        <v>8367</v>
      </c>
      <c r="R7380" s="136" t="s">
        <v>15787</v>
      </c>
      <c r="S7380" s="136" t="s">
        <v>8367</v>
      </c>
      <c r="T7380" s="136" t="s">
        <v>15788</v>
      </c>
    </row>
    <row r="7381" spans="1:20" s="136" customFormat="1" ht="13.6" x14ac:dyDescent="0.2">
      <c r="A7381" s="136" t="s">
        <v>15779</v>
      </c>
      <c r="B7381" s="147">
        <v>47183</v>
      </c>
      <c r="C7381" s="138" t="s">
        <v>15958</v>
      </c>
      <c r="D7381" s="138" t="s">
        <v>15958</v>
      </c>
      <c r="E7381" s="137" t="s">
        <v>8366</v>
      </c>
      <c r="F7381" s="139"/>
      <c r="G7381" s="136">
        <v>30838783</v>
      </c>
      <c r="H7381" s="136">
        <v>3</v>
      </c>
      <c r="J7381" s="136" t="s">
        <v>8367</v>
      </c>
    </row>
    <row r="7382" spans="1:20" s="136" customFormat="1" ht="13.6" x14ac:dyDescent="0.2">
      <c r="A7382" s="136" t="s">
        <v>15779</v>
      </c>
      <c r="B7382" s="147">
        <v>47184</v>
      </c>
      <c r="C7382" s="138" t="s">
        <v>15959</v>
      </c>
      <c r="D7382" s="138" t="s">
        <v>15959</v>
      </c>
      <c r="E7382" s="137" t="s">
        <v>8366</v>
      </c>
      <c r="F7382" s="139"/>
      <c r="G7382" s="136">
        <v>43314057</v>
      </c>
      <c r="H7382" s="136">
        <v>3</v>
      </c>
      <c r="J7382" s="136" t="s">
        <v>8367</v>
      </c>
    </row>
    <row r="7383" spans="1:20" s="136" customFormat="1" ht="13.6" x14ac:dyDescent="0.2">
      <c r="A7383" s="136" t="s">
        <v>15779</v>
      </c>
      <c r="B7383" s="147">
        <v>47185</v>
      </c>
      <c r="C7383" s="138" t="s">
        <v>15960</v>
      </c>
      <c r="D7383" s="138" t="s">
        <v>15960</v>
      </c>
      <c r="E7383" s="137" t="s">
        <v>8366</v>
      </c>
      <c r="F7383" s="139"/>
      <c r="G7383" s="136">
        <v>21295955</v>
      </c>
      <c r="H7383" s="136">
        <v>3</v>
      </c>
      <c r="J7383" s="136" t="s">
        <v>8367</v>
      </c>
    </row>
    <row r="7384" spans="1:20" s="136" customFormat="1" ht="13.6" x14ac:dyDescent="0.2">
      <c r="A7384" s="136" t="s">
        <v>15779</v>
      </c>
      <c r="B7384" s="147">
        <v>47186</v>
      </c>
      <c r="C7384" s="138" t="s">
        <v>15788</v>
      </c>
      <c r="D7384" s="138" t="s">
        <v>15788</v>
      </c>
      <c r="E7384" s="137" t="s">
        <v>8366</v>
      </c>
      <c r="F7384" s="139"/>
      <c r="G7384" s="136">
        <v>197373900</v>
      </c>
      <c r="H7384" s="136">
        <v>1</v>
      </c>
      <c r="J7384" s="136" t="s">
        <v>8367</v>
      </c>
      <c r="L7384" s="136" t="s">
        <v>15961</v>
      </c>
      <c r="M7384" s="136" t="s">
        <v>8367</v>
      </c>
      <c r="N7384" s="136" t="s">
        <v>15788</v>
      </c>
      <c r="R7384" s="136" t="s">
        <v>15787</v>
      </c>
      <c r="S7384" s="136" t="s">
        <v>8367</v>
      </c>
      <c r="T7384" s="136" t="s">
        <v>15788</v>
      </c>
    </row>
    <row r="7385" spans="1:20" s="136" customFormat="1" ht="13.6" x14ac:dyDescent="0.2">
      <c r="A7385" s="136" t="s">
        <v>15779</v>
      </c>
      <c r="B7385" s="147">
        <v>47187</v>
      </c>
      <c r="C7385" s="138" t="s">
        <v>15962</v>
      </c>
      <c r="D7385" s="138" t="s">
        <v>15962</v>
      </c>
      <c r="E7385" s="137" t="s">
        <v>8366</v>
      </c>
      <c r="F7385" s="139"/>
      <c r="G7385" s="136">
        <v>31368738</v>
      </c>
      <c r="H7385" s="136">
        <v>3</v>
      </c>
      <c r="J7385" s="136" t="s">
        <v>8367</v>
      </c>
    </row>
    <row r="7386" spans="1:20" s="136" customFormat="1" ht="13.6" x14ac:dyDescent="0.2">
      <c r="A7386" s="136" t="s">
        <v>15779</v>
      </c>
      <c r="B7386" s="147">
        <v>47188</v>
      </c>
      <c r="C7386" s="138" t="s">
        <v>15963</v>
      </c>
      <c r="D7386" s="138" t="s">
        <v>15963</v>
      </c>
      <c r="E7386" s="137" t="s">
        <v>8366</v>
      </c>
      <c r="F7386" s="139"/>
      <c r="G7386" s="136">
        <v>17495339</v>
      </c>
      <c r="H7386" s="136">
        <v>3</v>
      </c>
      <c r="J7386" s="136" t="s">
        <v>8367</v>
      </c>
    </row>
    <row r="7387" spans="1:20" s="136" customFormat="1" ht="13.6" x14ac:dyDescent="0.2">
      <c r="A7387" s="136" t="s">
        <v>15779</v>
      </c>
      <c r="B7387" s="147">
        <v>47189</v>
      </c>
      <c r="C7387" s="138" t="s">
        <v>15964</v>
      </c>
      <c r="D7387" s="138" t="s">
        <v>15964</v>
      </c>
      <c r="E7387" s="137" t="s">
        <v>8366</v>
      </c>
      <c r="F7387" s="139"/>
      <c r="G7387" s="136">
        <v>23032986</v>
      </c>
      <c r="H7387" s="136">
        <v>3</v>
      </c>
      <c r="J7387" s="136" t="s">
        <v>8367</v>
      </c>
    </row>
    <row r="7388" spans="1:20" s="136" customFormat="1" ht="13.6" x14ac:dyDescent="0.2">
      <c r="A7388" s="136" t="s">
        <v>15779</v>
      </c>
      <c r="B7388" s="147">
        <v>47190</v>
      </c>
      <c r="C7388" s="138" t="s">
        <v>15965</v>
      </c>
      <c r="D7388" s="138" t="s">
        <v>15965</v>
      </c>
      <c r="E7388" s="137" t="s">
        <v>8366</v>
      </c>
      <c r="F7388" s="139"/>
      <c r="G7388" s="136">
        <v>19953743</v>
      </c>
      <c r="H7388" s="136">
        <v>3</v>
      </c>
      <c r="J7388" s="136" t="s">
        <v>8367</v>
      </c>
    </row>
    <row r="7389" spans="1:20" s="136" customFormat="1" ht="13.6" x14ac:dyDescent="0.2">
      <c r="A7389" s="136" t="s">
        <v>15779</v>
      </c>
      <c r="B7389" s="147">
        <v>47191</v>
      </c>
      <c r="C7389" s="138" t="s">
        <v>15966</v>
      </c>
      <c r="D7389" s="138" t="s">
        <v>15966</v>
      </c>
      <c r="E7389" s="137" t="s">
        <v>8366</v>
      </c>
      <c r="F7389" s="139"/>
      <c r="G7389" s="136">
        <v>22644686</v>
      </c>
      <c r="H7389" s="136">
        <v>3</v>
      </c>
      <c r="J7389" s="136" t="s">
        <v>8367</v>
      </c>
    </row>
    <row r="7390" spans="1:20" s="136" customFormat="1" ht="13.6" x14ac:dyDescent="0.2">
      <c r="A7390" s="136" t="s">
        <v>15779</v>
      </c>
      <c r="B7390" s="147">
        <v>47192</v>
      </c>
      <c r="C7390" s="138" t="s">
        <v>15967</v>
      </c>
      <c r="D7390" s="138" t="s">
        <v>15967</v>
      </c>
      <c r="E7390" s="137" t="s">
        <v>8366</v>
      </c>
      <c r="F7390" s="139"/>
      <c r="G7390" s="136">
        <v>16213715</v>
      </c>
      <c r="H7390" s="136">
        <v>3</v>
      </c>
      <c r="J7390" s="136" t="s">
        <v>8367</v>
      </c>
    </row>
    <row r="7391" spans="1:20" s="136" customFormat="1" ht="13.6" x14ac:dyDescent="0.2">
      <c r="A7391" s="136" t="s">
        <v>15779</v>
      </c>
      <c r="B7391" s="147">
        <v>47193</v>
      </c>
      <c r="C7391" s="138" t="s">
        <v>15968</v>
      </c>
      <c r="D7391" s="138" t="s">
        <v>15968</v>
      </c>
      <c r="E7391" s="137" t="s">
        <v>8366</v>
      </c>
      <c r="F7391" s="139"/>
      <c r="G7391" s="136">
        <v>17978718</v>
      </c>
      <c r="H7391" s="136">
        <v>3</v>
      </c>
      <c r="J7391" s="136" t="s">
        <v>8367</v>
      </c>
      <c r="R7391" s="136" t="s">
        <v>15787</v>
      </c>
      <c r="S7391" s="136" t="s">
        <v>8367</v>
      </c>
      <c r="T7391" s="136" t="s">
        <v>15788</v>
      </c>
    </row>
    <row r="7392" spans="1:20" s="136" customFormat="1" ht="13.6" x14ac:dyDescent="0.2">
      <c r="A7392" s="136" t="s">
        <v>15779</v>
      </c>
      <c r="B7392" s="147">
        <v>47194</v>
      </c>
      <c r="C7392" s="138" t="s">
        <v>15969</v>
      </c>
      <c r="D7392" s="138" t="s">
        <v>15969</v>
      </c>
      <c r="E7392" s="137" t="s">
        <v>8366</v>
      </c>
      <c r="F7392" s="139"/>
      <c r="G7392" s="136">
        <v>11311036</v>
      </c>
      <c r="H7392" s="136">
        <v>3</v>
      </c>
      <c r="J7392" s="136" t="s">
        <v>8367</v>
      </c>
    </row>
    <row r="7393" spans="1:10" s="136" customFormat="1" ht="13.6" x14ac:dyDescent="0.2">
      <c r="A7393" s="136" t="s">
        <v>15779</v>
      </c>
      <c r="B7393" s="147">
        <v>47195</v>
      </c>
      <c r="C7393" s="138" t="s">
        <v>15970</v>
      </c>
      <c r="D7393" s="138" t="s">
        <v>15970</v>
      </c>
      <c r="E7393" s="137" t="s">
        <v>8366</v>
      </c>
      <c r="F7393" s="139"/>
      <c r="G7393" s="136">
        <v>51029370</v>
      </c>
      <c r="H7393" s="136">
        <v>3</v>
      </c>
      <c r="J7393" s="136" t="s">
        <v>8367</v>
      </c>
    </row>
    <row r="7394" spans="1:10" s="136" customFormat="1" ht="13.6" x14ac:dyDescent="0.2">
      <c r="A7394" s="136" t="s">
        <v>15779</v>
      </c>
      <c r="B7394" s="147">
        <v>47196</v>
      </c>
      <c r="C7394" s="138" t="s">
        <v>15971</v>
      </c>
      <c r="D7394" s="138" t="s">
        <v>15971</v>
      </c>
      <c r="E7394" s="137" t="s">
        <v>8366</v>
      </c>
      <c r="F7394" s="139"/>
      <c r="G7394" s="136">
        <v>16974150</v>
      </c>
      <c r="H7394" s="136">
        <v>3</v>
      </c>
      <c r="J7394" s="136" t="s">
        <v>8367</v>
      </c>
    </row>
    <row r="7395" spans="1:10" s="136" customFormat="1" ht="13.6" x14ac:dyDescent="0.2">
      <c r="A7395" s="136" t="s">
        <v>15779</v>
      </c>
      <c r="B7395" s="147">
        <v>47197</v>
      </c>
      <c r="C7395" s="138" t="s">
        <v>15972</v>
      </c>
      <c r="D7395" s="138" t="s">
        <v>15972</v>
      </c>
      <c r="E7395" s="137" t="s">
        <v>8366</v>
      </c>
      <c r="F7395" s="139"/>
      <c r="G7395" s="136">
        <v>67127980</v>
      </c>
      <c r="H7395" s="136">
        <v>3</v>
      </c>
      <c r="J7395" s="136" t="s">
        <v>8367</v>
      </c>
    </row>
    <row r="7396" spans="1:10" s="136" customFormat="1" ht="13.6" x14ac:dyDescent="0.2">
      <c r="A7396" s="136" t="s">
        <v>15779</v>
      </c>
      <c r="B7396" s="147">
        <v>47198</v>
      </c>
      <c r="C7396" s="138" t="s">
        <v>15973</v>
      </c>
      <c r="D7396" s="138" t="s">
        <v>15973</v>
      </c>
      <c r="E7396" s="137" t="s">
        <v>8366</v>
      </c>
      <c r="F7396" s="139"/>
      <c r="G7396" s="136">
        <v>17431183</v>
      </c>
      <c r="H7396" s="136">
        <v>3</v>
      </c>
      <c r="J7396" s="136" t="s">
        <v>8367</v>
      </c>
    </row>
    <row r="7397" spans="1:10" s="136" customFormat="1" ht="13.6" x14ac:dyDescent="0.2">
      <c r="A7397" s="136" t="s">
        <v>15779</v>
      </c>
      <c r="B7397" s="147">
        <v>47199</v>
      </c>
      <c r="C7397" s="138" t="s">
        <v>15974</v>
      </c>
      <c r="D7397" s="138" t="s">
        <v>15974</v>
      </c>
      <c r="E7397" s="137" t="s">
        <v>8366</v>
      </c>
      <c r="F7397" s="139"/>
      <c r="G7397" s="136">
        <v>24083231</v>
      </c>
      <c r="H7397" s="136">
        <v>3</v>
      </c>
      <c r="J7397" s="136" t="s">
        <v>8367</v>
      </c>
    </row>
    <row r="7398" spans="1:10" s="136" customFormat="1" ht="13.6" x14ac:dyDescent="0.2">
      <c r="A7398" s="136" t="s">
        <v>15779</v>
      </c>
      <c r="B7398" s="147">
        <v>47200</v>
      </c>
      <c r="C7398" s="138" t="s">
        <v>15975</v>
      </c>
      <c r="D7398" s="138" t="s">
        <v>15975</v>
      </c>
      <c r="E7398" s="137" t="s">
        <v>8366</v>
      </c>
      <c r="F7398" s="139"/>
      <c r="G7398" s="136">
        <v>15929822</v>
      </c>
      <c r="H7398" s="136">
        <v>3</v>
      </c>
      <c r="J7398" s="136" t="s">
        <v>8367</v>
      </c>
    </row>
    <row r="7399" spans="1:10" s="136" customFormat="1" ht="13.6" x14ac:dyDescent="0.2">
      <c r="A7399" s="136" t="s">
        <v>15779</v>
      </c>
      <c r="B7399" s="147">
        <v>47203</v>
      </c>
      <c r="C7399" s="138" t="s">
        <v>15976</v>
      </c>
      <c r="D7399" s="138" t="s">
        <v>15976</v>
      </c>
      <c r="E7399" s="137" t="s">
        <v>8366</v>
      </c>
      <c r="F7399" s="139"/>
      <c r="G7399" s="136">
        <v>20700110</v>
      </c>
      <c r="H7399" s="136">
        <v>3</v>
      </c>
      <c r="J7399" s="136" t="s">
        <v>8367</v>
      </c>
    </row>
    <row r="7400" spans="1:10" s="136" customFormat="1" ht="13.6" x14ac:dyDescent="0.2">
      <c r="A7400" s="136" t="s">
        <v>15779</v>
      </c>
      <c r="B7400" s="147">
        <v>47204</v>
      </c>
      <c r="C7400" s="138" t="s">
        <v>15977</v>
      </c>
      <c r="D7400" s="138" t="s">
        <v>15977</v>
      </c>
      <c r="E7400" s="137" t="s">
        <v>8366</v>
      </c>
      <c r="F7400" s="139"/>
      <c r="G7400" s="136">
        <v>10388356.000000002</v>
      </c>
      <c r="H7400" s="136">
        <v>3</v>
      </c>
      <c r="J7400" s="136" t="s">
        <v>8367</v>
      </c>
    </row>
    <row r="7401" spans="1:10" s="136" customFormat="1" ht="13.6" x14ac:dyDescent="0.2">
      <c r="A7401" s="136" t="s">
        <v>15779</v>
      </c>
      <c r="B7401" s="147">
        <v>47205</v>
      </c>
      <c r="C7401" s="138" t="s">
        <v>15978</v>
      </c>
      <c r="D7401" s="138" t="s">
        <v>15978</v>
      </c>
      <c r="E7401" s="137" t="s">
        <v>8366</v>
      </c>
      <c r="F7401" s="139"/>
      <c r="G7401" s="136">
        <v>60486735</v>
      </c>
      <c r="H7401" s="136">
        <v>3</v>
      </c>
      <c r="J7401" s="136" t="s">
        <v>8367</v>
      </c>
    </row>
    <row r="7402" spans="1:10" s="136" customFormat="1" ht="13.6" x14ac:dyDescent="0.2">
      <c r="A7402" s="136" t="s">
        <v>15779</v>
      </c>
      <c r="B7402" s="147">
        <v>47206</v>
      </c>
      <c r="C7402" s="138" t="s">
        <v>15979</v>
      </c>
      <c r="D7402" s="138" t="s">
        <v>15979</v>
      </c>
      <c r="E7402" s="137" t="s">
        <v>8366</v>
      </c>
      <c r="F7402" s="139"/>
      <c r="G7402" s="136">
        <v>26204119.999999996</v>
      </c>
      <c r="H7402" s="136">
        <v>3</v>
      </c>
      <c r="J7402" s="136" t="s">
        <v>8367</v>
      </c>
    </row>
    <row r="7403" spans="1:10" s="136" customFormat="1" ht="13.6" x14ac:dyDescent="0.2">
      <c r="A7403" s="136" t="s">
        <v>15779</v>
      </c>
      <c r="B7403" s="147">
        <v>47207</v>
      </c>
      <c r="C7403" s="138" t="s">
        <v>15980</v>
      </c>
      <c r="D7403" s="138" t="s">
        <v>15980</v>
      </c>
      <c r="E7403" s="137" t="s">
        <v>8366</v>
      </c>
      <c r="F7403" s="139"/>
      <c r="G7403" s="136">
        <v>37450000</v>
      </c>
      <c r="H7403" s="136">
        <v>3</v>
      </c>
      <c r="J7403" s="136" t="s">
        <v>8367</v>
      </c>
    </row>
    <row r="7404" spans="1:10" s="136" customFormat="1" ht="13.6" x14ac:dyDescent="0.2">
      <c r="A7404" s="136" t="s">
        <v>15779</v>
      </c>
      <c r="B7404" s="147">
        <v>47208</v>
      </c>
      <c r="C7404" s="138" t="s">
        <v>15981</v>
      </c>
      <c r="D7404" s="138" t="s">
        <v>15981</v>
      </c>
      <c r="E7404" s="137" t="s">
        <v>8366</v>
      </c>
      <c r="F7404" s="139"/>
      <c r="G7404" s="136">
        <v>12277893.999999998</v>
      </c>
      <c r="H7404" s="136">
        <v>3</v>
      </c>
      <c r="J7404" s="136" t="s">
        <v>8367</v>
      </c>
    </row>
    <row r="7405" spans="1:10" s="136" customFormat="1" ht="13.6" x14ac:dyDescent="0.2">
      <c r="A7405" s="136" t="s">
        <v>15779</v>
      </c>
      <c r="B7405" s="147">
        <v>47209</v>
      </c>
      <c r="C7405" s="138" t="s">
        <v>15982</v>
      </c>
      <c r="D7405" s="138" t="s">
        <v>15982</v>
      </c>
      <c r="E7405" s="137" t="s">
        <v>8366</v>
      </c>
      <c r="F7405" s="139"/>
      <c r="G7405" s="136">
        <v>18351592</v>
      </c>
      <c r="H7405" s="136">
        <v>3</v>
      </c>
      <c r="J7405" s="136" t="s">
        <v>8367</v>
      </c>
    </row>
    <row r="7406" spans="1:10" s="136" customFormat="1" ht="13.6" x14ac:dyDescent="0.2">
      <c r="A7406" s="136" t="s">
        <v>15779</v>
      </c>
      <c r="B7406" s="147">
        <v>47210</v>
      </c>
      <c r="C7406" s="138" t="s">
        <v>15983</v>
      </c>
      <c r="D7406" s="138" t="s">
        <v>15983</v>
      </c>
      <c r="E7406" s="137" t="s">
        <v>8366</v>
      </c>
      <c r="F7406" s="139"/>
      <c r="G7406" s="136">
        <v>42740685</v>
      </c>
      <c r="H7406" s="136">
        <v>3</v>
      </c>
      <c r="J7406" s="136" t="s">
        <v>8367</v>
      </c>
    </row>
    <row r="7407" spans="1:10" s="136" customFormat="1" ht="13.6" x14ac:dyDescent="0.2">
      <c r="A7407" s="136" t="s">
        <v>15779</v>
      </c>
      <c r="B7407" s="147">
        <v>47211</v>
      </c>
      <c r="C7407" s="138" t="s">
        <v>15984</v>
      </c>
      <c r="D7407" s="138" t="s">
        <v>15984</v>
      </c>
      <c r="E7407" s="137" t="s">
        <v>8366</v>
      </c>
      <c r="F7407" s="139"/>
      <c r="G7407" s="136">
        <v>14164454</v>
      </c>
      <c r="H7407" s="136">
        <v>3</v>
      </c>
      <c r="J7407" s="136" t="s">
        <v>8367</v>
      </c>
    </row>
    <row r="7408" spans="1:10" s="136" customFormat="1" ht="13.6" x14ac:dyDescent="0.2">
      <c r="A7408" s="136" t="s">
        <v>15779</v>
      </c>
      <c r="B7408" s="147">
        <v>47212</v>
      </c>
      <c r="C7408" s="138" t="s">
        <v>15985</v>
      </c>
      <c r="D7408" s="138" t="s">
        <v>15985</v>
      </c>
      <c r="E7408" s="137" t="s">
        <v>8366</v>
      </c>
      <c r="F7408" s="139"/>
      <c r="G7408" s="136">
        <v>100666060</v>
      </c>
      <c r="H7408" s="136">
        <v>3</v>
      </c>
      <c r="J7408" s="136" t="s">
        <v>8367</v>
      </c>
    </row>
    <row r="7409" spans="1:20" s="136" customFormat="1" ht="13.6" x14ac:dyDescent="0.2">
      <c r="A7409" s="136" t="s">
        <v>15779</v>
      </c>
      <c r="B7409" s="147">
        <v>47213</v>
      </c>
      <c r="C7409" s="138" t="s">
        <v>15986</v>
      </c>
      <c r="D7409" s="138" t="s">
        <v>15986</v>
      </c>
      <c r="E7409" s="137" t="s">
        <v>8366</v>
      </c>
      <c r="F7409" s="139"/>
      <c r="G7409" s="136">
        <v>21961926</v>
      </c>
      <c r="H7409" s="136">
        <v>3</v>
      </c>
      <c r="J7409" s="136" t="s">
        <v>8367</v>
      </c>
    </row>
    <row r="7410" spans="1:20" s="136" customFormat="1" ht="13.6" x14ac:dyDescent="0.2">
      <c r="A7410" s="136" t="s">
        <v>15779</v>
      </c>
      <c r="B7410" s="147">
        <v>47214</v>
      </c>
      <c r="C7410" s="138" t="s">
        <v>15987</v>
      </c>
      <c r="D7410" s="138" t="s">
        <v>15987</v>
      </c>
      <c r="E7410" s="137" t="s">
        <v>8366</v>
      </c>
      <c r="F7410" s="139"/>
      <c r="G7410" s="136">
        <v>70021324</v>
      </c>
      <c r="H7410" s="136">
        <v>3</v>
      </c>
      <c r="J7410" s="136" t="s">
        <v>8367</v>
      </c>
    </row>
    <row r="7411" spans="1:20" s="136" customFormat="1" ht="13.6" x14ac:dyDescent="0.2">
      <c r="A7411" s="136" t="s">
        <v>15779</v>
      </c>
      <c r="B7411" s="147">
        <v>47215</v>
      </c>
      <c r="C7411" s="138" t="s">
        <v>15988</v>
      </c>
      <c r="D7411" s="138" t="s">
        <v>15988</v>
      </c>
      <c r="E7411" s="137" t="s">
        <v>8366</v>
      </c>
      <c r="F7411" s="139"/>
      <c r="G7411" s="136">
        <v>18257518</v>
      </c>
      <c r="H7411" s="136">
        <v>3</v>
      </c>
      <c r="J7411" s="136" t="s">
        <v>8367</v>
      </c>
    </row>
    <row r="7412" spans="1:20" s="136" customFormat="1" ht="13.6" x14ac:dyDescent="0.2">
      <c r="A7412" s="136" t="s">
        <v>15779</v>
      </c>
      <c r="B7412" s="147">
        <v>47216</v>
      </c>
      <c r="C7412" s="138" t="s">
        <v>15989</v>
      </c>
      <c r="D7412" s="138" t="s">
        <v>15989</v>
      </c>
      <c r="E7412" s="137" t="s">
        <v>8366</v>
      </c>
      <c r="F7412" s="139"/>
      <c r="G7412" s="136">
        <v>12233322</v>
      </c>
      <c r="H7412" s="136">
        <v>3</v>
      </c>
      <c r="J7412" s="136" t="s">
        <v>8367</v>
      </c>
    </row>
    <row r="7413" spans="1:20" s="136" customFormat="1" ht="13.6" x14ac:dyDescent="0.2">
      <c r="A7413" s="136" t="s">
        <v>15779</v>
      </c>
      <c r="B7413" s="147">
        <v>47217</v>
      </c>
      <c r="C7413" s="138" t="s">
        <v>15990</v>
      </c>
      <c r="D7413" s="138" t="s">
        <v>15990</v>
      </c>
      <c r="E7413" s="137" t="s">
        <v>8366</v>
      </c>
      <c r="F7413" s="139"/>
      <c r="G7413" s="136">
        <v>45658200</v>
      </c>
      <c r="H7413" s="136">
        <v>3</v>
      </c>
      <c r="J7413" s="136" t="s">
        <v>8367</v>
      </c>
      <c r="R7413" s="136" t="s">
        <v>15787</v>
      </c>
      <c r="S7413" s="136" t="s">
        <v>8367</v>
      </c>
      <c r="T7413" s="136" t="s">
        <v>15788</v>
      </c>
    </row>
    <row r="7414" spans="1:20" s="136" customFormat="1" ht="13.6" x14ac:dyDescent="0.2">
      <c r="A7414" s="136" t="s">
        <v>15779</v>
      </c>
      <c r="B7414" s="147">
        <v>47218</v>
      </c>
      <c r="C7414" s="138" t="s">
        <v>15991</v>
      </c>
      <c r="D7414" s="138" t="s">
        <v>15991</v>
      </c>
      <c r="E7414" s="137" t="s">
        <v>8366</v>
      </c>
      <c r="F7414" s="139"/>
      <c r="G7414" s="136">
        <v>37275476</v>
      </c>
      <c r="H7414" s="136">
        <v>3</v>
      </c>
      <c r="J7414" s="136" t="s">
        <v>8367</v>
      </c>
      <c r="R7414" s="136" t="s">
        <v>15787</v>
      </c>
      <c r="S7414" s="136" t="s">
        <v>8367</v>
      </c>
      <c r="T7414" s="136" t="s">
        <v>15788</v>
      </c>
    </row>
    <row r="7415" spans="1:20" s="136" customFormat="1" ht="13.6" x14ac:dyDescent="0.2">
      <c r="A7415" s="136" t="s">
        <v>15779</v>
      </c>
      <c r="B7415" s="147">
        <v>47219</v>
      </c>
      <c r="C7415" s="138" t="s">
        <v>15992</v>
      </c>
      <c r="D7415" s="138" t="s">
        <v>15992</v>
      </c>
      <c r="E7415" s="137" t="s">
        <v>8366</v>
      </c>
      <c r="F7415" s="139"/>
      <c r="G7415" s="136">
        <v>11400047</v>
      </c>
      <c r="H7415" s="136">
        <v>3</v>
      </c>
      <c r="J7415" s="136" t="s">
        <v>8367</v>
      </c>
    </row>
    <row r="7416" spans="1:20" s="136" customFormat="1" ht="13.6" x14ac:dyDescent="0.2">
      <c r="A7416" s="136" t="s">
        <v>15779</v>
      </c>
      <c r="B7416" s="147">
        <v>47220</v>
      </c>
      <c r="C7416" s="138" t="s">
        <v>15993</v>
      </c>
      <c r="D7416" s="138" t="s">
        <v>15993</v>
      </c>
      <c r="E7416" s="137" t="s">
        <v>8366</v>
      </c>
      <c r="F7416" s="139"/>
      <c r="G7416" s="136">
        <v>34925082</v>
      </c>
      <c r="H7416" s="136">
        <v>3</v>
      </c>
      <c r="J7416" s="136" t="s">
        <v>8367</v>
      </c>
    </row>
    <row r="7417" spans="1:20" s="136" customFormat="1" ht="13.6" x14ac:dyDescent="0.2">
      <c r="A7417" s="136" t="s">
        <v>15779</v>
      </c>
      <c r="B7417" s="147">
        <v>47221</v>
      </c>
      <c r="C7417" s="138" t="s">
        <v>10457</v>
      </c>
      <c r="D7417" s="138" t="s">
        <v>10457</v>
      </c>
      <c r="E7417" s="137" t="s">
        <v>8366</v>
      </c>
      <c r="F7417" s="139"/>
      <c r="G7417" s="136">
        <v>19173770</v>
      </c>
      <c r="H7417" s="136">
        <v>3</v>
      </c>
      <c r="J7417" s="136" t="s">
        <v>8367</v>
      </c>
    </row>
    <row r="7418" spans="1:20" s="136" customFormat="1" ht="13.6" x14ac:dyDescent="0.2">
      <c r="A7418" s="136" t="s">
        <v>15779</v>
      </c>
      <c r="B7418" s="147">
        <v>47222</v>
      </c>
      <c r="C7418" s="138" t="s">
        <v>15994</v>
      </c>
      <c r="D7418" s="138" t="s">
        <v>15994</v>
      </c>
      <c r="E7418" s="137" t="s">
        <v>8366</v>
      </c>
      <c r="F7418" s="139"/>
      <c r="G7418" s="136">
        <v>15158295</v>
      </c>
      <c r="H7418" s="136">
        <v>3</v>
      </c>
      <c r="J7418" s="136" t="s">
        <v>8367</v>
      </c>
    </row>
    <row r="7419" spans="1:20" s="136" customFormat="1" ht="13.6" x14ac:dyDescent="0.2">
      <c r="A7419" s="136" t="s">
        <v>15779</v>
      </c>
      <c r="B7419" s="147">
        <v>47223</v>
      </c>
      <c r="C7419" s="138" t="s">
        <v>15995</v>
      </c>
      <c r="D7419" s="138" t="s">
        <v>15995</v>
      </c>
      <c r="E7419" s="137" t="s">
        <v>8366</v>
      </c>
      <c r="F7419" s="139"/>
      <c r="G7419" s="136">
        <v>36217686</v>
      </c>
      <c r="H7419" s="136">
        <v>3</v>
      </c>
      <c r="J7419" s="136" t="s">
        <v>8367</v>
      </c>
    </row>
    <row r="7420" spans="1:20" s="136" customFormat="1" ht="13.6" x14ac:dyDescent="0.2">
      <c r="A7420" s="136" t="s">
        <v>15779</v>
      </c>
      <c r="B7420" s="147">
        <v>47224</v>
      </c>
      <c r="C7420" s="138" t="s">
        <v>15996</v>
      </c>
      <c r="D7420" s="138" t="s">
        <v>15996</v>
      </c>
      <c r="E7420" s="137" t="s">
        <v>8366</v>
      </c>
      <c r="F7420" s="139"/>
      <c r="G7420" s="136">
        <v>13448488</v>
      </c>
      <c r="H7420" s="136">
        <v>3</v>
      </c>
      <c r="J7420" s="136" t="s">
        <v>8367</v>
      </c>
    </row>
    <row r="7421" spans="1:20" s="136" customFormat="1" ht="13.6" x14ac:dyDescent="0.2">
      <c r="A7421" s="136" t="s">
        <v>15779</v>
      </c>
      <c r="B7421" s="147">
        <v>47225</v>
      </c>
      <c r="C7421" s="138" t="s">
        <v>15997</v>
      </c>
      <c r="D7421" s="138" t="s">
        <v>15997</v>
      </c>
      <c r="E7421" s="137" t="s">
        <v>8366</v>
      </c>
      <c r="F7421" s="139"/>
      <c r="G7421" s="136">
        <v>14156583</v>
      </c>
      <c r="H7421" s="136">
        <v>3</v>
      </c>
      <c r="J7421" s="136" t="s">
        <v>8367</v>
      </c>
    </row>
    <row r="7422" spans="1:20" s="136" customFormat="1" ht="13.6" x14ac:dyDescent="0.2">
      <c r="A7422" s="136" t="s">
        <v>15779</v>
      </c>
      <c r="B7422" s="147">
        <v>47226</v>
      </c>
      <c r="C7422" s="138" t="s">
        <v>15998</v>
      </c>
      <c r="D7422" s="138" t="s">
        <v>15998</v>
      </c>
      <c r="E7422" s="137" t="s">
        <v>8366</v>
      </c>
      <c r="F7422" s="139"/>
      <c r="G7422" s="136">
        <v>45112513</v>
      </c>
      <c r="H7422" s="136">
        <v>3</v>
      </c>
      <c r="J7422" s="136" t="s">
        <v>8367</v>
      </c>
    </row>
    <row r="7423" spans="1:20" s="136" customFormat="1" ht="13.6" x14ac:dyDescent="0.2">
      <c r="A7423" s="136" t="s">
        <v>15779</v>
      </c>
      <c r="B7423" s="147">
        <v>47227</v>
      </c>
      <c r="C7423" s="138" t="s">
        <v>15999</v>
      </c>
      <c r="D7423" s="138" t="s">
        <v>15999</v>
      </c>
      <c r="E7423" s="137" t="s">
        <v>8366</v>
      </c>
      <c r="F7423" s="139"/>
      <c r="G7423" s="136">
        <v>21817158</v>
      </c>
      <c r="H7423" s="136">
        <v>3</v>
      </c>
      <c r="J7423" s="136" t="s">
        <v>8367</v>
      </c>
    </row>
    <row r="7424" spans="1:20" s="136" customFormat="1" ht="13.6" x14ac:dyDescent="0.2">
      <c r="A7424" s="136" t="s">
        <v>15779</v>
      </c>
      <c r="B7424" s="147">
        <v>47228</v>
      </c>
      <c r="C7424" s="138" t="s">
        <v>16000</v>
      </c>
      <c r="D7424" s="138" t="s">
        <v>16000</v>
      </c>
      <c r="E7424" s="137" t="s">
        <v>8366</v>
      </c>
      <c r="F7424" s="139"/>
      <c r="G7424" s="136">
        <v>58185953</v>
      </c>
      <c r="H7424" s="136">
        <v>3</v>
      </c>
      <c r="J7424" s="136" t="s">
        <v>8367</v>
      </c>
    </row>
    <row r="7425" spans="1:20" s="136" customFormat="1" ht="13.6" x14ac:dyDescent="0.2">
      <c r="A7425" s="136" t="s">
        <v>15779</v>
      </c>
      <c r="B7425" s="147">
        <v>47229</v>
      </c>
      <c r="C7425" s="138" t="s">
        <v>16001</v>
      </c>
      <c r="D7425" s="138" t="s">
        <v>16001</v>
      </c>
      <c r="E7425" s="137" t="s">
        <v>8366</v>
      </c>
      <c r="F7425" s="139"/>
      <c r="G7425" s="136">
        <v>36057933</v>
      </c>
      <c r="H7425" s="136">
        <v>3</v>
      </c>
      <c r="J7425" s="136" t="s">
        <v>8367</v>
      </c>
    </row>
    <row r="7426" spans="1:20" s="136" customFormat="1" ht="13.6" x14ac:dyDescent="0.2">
      <c r="A7426" s="136" t="s">
        <v>15779</v>
      </c>
      <c r="B7426" s="147">
        <v>47230</v>
      </c>
      <c r="C7426" s="138" t="s">
        <v>16002</v>
      </c>
      <c r="D7426" s="138" t="s">
        <v>16002</v>
      </c>
      <c r="E7426" s="137" t="s">
        <v>8366</v>
      </c>
      <c r="F7426" s="139"/>
      <c r="G7426" s="136">
        <v>38163910</v>
      </c>
      <c r="H7426" s="136">
        <v>3</v>
      </c>
      <c r="J7426" s="136" t="s">
        <v>8367</v>
      </c>
    </row>
    <row r="7427" spans="1:20" s="136" customFormat="1" ht="13.6" x14ac:dyDescent="0.2">
      <c r="A7427" s="136" t="s">
        <v>15779</v>
      </c>
      <c r="B7427" s="147">
        <v>47231</v>
      </c>
      <c r="C7427" s="138" t="s">
        <v>16003</v>
      </c>
      <c r="D7427" s="138" t="s">
        <v>16003</v>
      </c>
      <c r="E7427" s="137" t="s">
        <v>8366</v>
      </c>
      <c r="F7427" s="139"/>
      <c r="G7427" s="136">
        <v>20159000</v>
      </c>
      <c r="H7427" s="136">
        <v>2</v>
      </c>
      <c r="J7427" s="136" t="s">
        <v>8367</v>
      </c>
      <c r="R7427" s="136" t="s">
        <v>15787</v>
      </c>
      <c r="S7427" s="136" t="s">
        <v>8367</v>
      </c>
      <c r="T7427" s="136" t="s">
        <v>15788</v>
      </c>
    </row>
    <row r="7428" spans="1:20" s="136" customFormat="1" ht="13.6" x14ac:dyDescent="0.2">
      <c r="A7428" s="136" t="s">
        <v>15779</v>
      </c>
      <c r="B7428" s="147">
        <v>47232</v>
      </c>
      <c r="C7428" s="138" t="s">
        <v>9150</v>
      </c>
      <c r="D7428" s="138" t="s">
        <v>9150</v>
      </c>
      <c r="E7428" s="137" t="s">
        <v>8366</v>
      </c>
      <c r="F7428" s="139"/>
      <c r="G7428" s="136">
        <v>24578107</v>
      </c>
      <c r="H7428" s="136">
        <v>3</v>
      </c>
      <c r="J7428" s="136" t="s">
        <v>8367</v>
      </c>
    </row>
    <row r="7429" spans="1:20" s="136" customFormat="1" ht="13.6" x14ac:dyDescent="0.2">
      <c r="A7429" s="136" t="s">
        <v>16004</v>
      </c>
      <c r="B7429" s="147">
        <v>48001</v>
      </c>
      <c r="C7429" s="138" t="s">
        <v>16005</v>
      </c>
      <c r="D7429" s="138" t="s">
        <v>16005</v>
      </c>
      <c r="E7429" s="137" t="s">
        <v>8366</v>
      </c>
      <c r="F7429" s="139"/>
      <c r="G7429" s="136">
        <v>35929200</v>
      </c>
      <c r="H7429" s="136">
        <v>2</v>
      </c>
      <c r="J7429" s="136" t="s">
        <v>8367</v>
      </c>
    </row>
    <row r="7430" spans="1:20" s="136" customFormat="1" ht="13.6" x14ac:dyDescent="0.2">
      <c r="A7430" s="136" t="s">
        <v>16004</v>
      </c>
      <c r="B7430" s="147">
        <v>48002</v>
      </c>
      <c r="C7430" s="138" t="s">
        <v>16006</v>
      </c>
      <c r="D7430" s="138" t="s">
        <v>16006</v>
      </c>
      <c r="E7430" s="137" t="s">
        <v>8366</v>
      </c>
      <c r="F7430" s="139"/>
      <c r="G7430" s="136">
        <v>16177900</v>
      </c>
      <c r="H7430" s="136">
        <v>2</v>
      </c>
      <c r="J7430" s="136" t="s">
        <v>8456</v>
      </c>
      <c r="R7430" s="136" t="s">
        <v>8370</v>
      </c>
      <c r="S7430" s="136" t="s">
        <v>8367</v>
      </c>
      <c r="T7430" s="136" t="s">
        <v>8371</v>
      </c>
    </row>
    <row r="7431" spans="1:20" s="136" customFormat="1" ht="13.6" x14ac:dyDescent="0.2">
      <c r="A7431" s="136" t="s">
        <v>16004</v>
      </c>
      <c r="B7431" s="147">
        <v>48003</v>
      </c>
      <c r="C7431" s="138" t="s">
        <v>16007</v>
      </c>
      <c r="D7431" s="138" t="s">
        <v>16007</v>
      </c>
      <c r="E7431" s="137" t="s">
        <v>8366</v>
      </c>
      <c r="F7431" s="139"/>
      <c r="G7431" s="136">
        <v>58844799.999999993</v>
      </c>
      <c r="H7431" s="136">
        <v>2</v>
      </c>
      <c r="J7431" s="136" t="s">
        <v>8367</v>
      </c>
      <c r="R7431" s="136" t="s">
        <v>8370</v>
      </c>
      <c r="S7431" s="136" t="s">
        <v>8367</v>
      </c>
      <c r="T7431" s="136" t="s">
        <v>8371</v>
      </c>
    </row>
    <row r="7432" spans="1:20" s="136" customFormat="1" ht="13.6" x14ac:dyDescent="0.2">
      <c r="A7432" s="136" t="s">
        <v>16004</v>
      </c>
      <c r="B7432" s="147">
        <v>48004</v>
      </c>
      <c r="C7432" s="138" t="s">
        <v>16008</v>
      </c>
      <c r="D7432" s="138" t="s">
        <v>16008</v>
      </c>
      <c r="E7432" s="137" t="s">
        <v>8366</v>
      </c>
      <c r="F7432" s="139"/>
      <c r="G7432" s="136">
        <v>13069000</v>
      </c>
      <c r="H7432" s="136">
        <v>3</v>
      </c>
      <c r="J7432" s="136" t="s">
        <v>8456</v>
      </c>
    </row>
    <row r="7433" spans="1:20" s="136" customFormat="1" ht="13.6" x14ac:dyDescent="0.2">
      <c r="A7433" s="136" t="s">
        <v>16004</v>
      </c>
      <c r="B7433" s="147">
        <v>48005</v>
      </c>
      <c r="C7433" s="138" t="s">
        <v>16009</v>
      </c>
      <c r="D7433" s="138" t="s">
        <v>16009</v>
      </c>
      <c r="E7433" s="137" t="s">
        <v>8366</v>
      </c>
      <c r="F7433" s="139"/>
      <c r="G7433" s="136">
        <v>2686800</v>
      </c>
      <c r="H7433" s="136">
        <v>2</v>
      </c>
      <c r="J7433" s="136" t="s">
        <v>8367</v>
      </c>
    </row>
    <row r="7434" spans="1:20" s="136" customFormat="1" ht="13.6" x14ac:dyDescent="0.2">
      <c r="A7434" s="136" t="s">
        <v>16004</v>
      </c>
      <c r="B7434" s="147">
        <v>48006</v>
      </c>
      <c r="C7434" s="138" t="s">
        <v>16010</v>
      </c>
      <c r="D7434" s="138" t="s">
        <v>16010</v>
      </c>
      <c r="E7434" s="137" t="s">
        <v>8366</v>
      </c>
      <c r="F7434" s="139"/>
      <c r="G7434" s="136">
        <v>3544300</v>
      </c>
      <c r="H7434" s="136">
        <v>3</v>
      </c>
      <c r="J7434" s="136" t="s">
        <v>8367</v>
      </c>
    </row>
    <row r="7435" spans="1:20" s="136" customFormat="1" ht="13.6" x14ac:dyDescent="0.2">
      <c r="A7435" s="136" t="s">
        <v>16004</v>
      </c>
      <c r="B7435" s="147">
        <v>48007</v>
      </c>
      <c r="C7435" s="138" t="s">
        <v>16011</v>
      </c>
      <c r="D7435" s="138" t="s">
        <v>16011</v>
      </c>
      <c r="E7435" s="137" t="s">
        <v>8366</v>
      </c>
      <c r="F7435" s="139"/>
      <c r="G7435" s="136">
        <v>24312199.999999996</v>
      </c>
      <c r="H7435" s="136">
        <v>3</v>
      </c>
      <c r="J7435" s="136" t="s">
        <v>8367</v>
      </c>
    </row>
    <row r="7436" spans="1:20" s="136" customFormat="1" ht="13.6" x14ac:dyDescent="0.2">
      <c r="A7436" s="136" t="s">
        <v>16004</v>
      </c>
      <c r="B7436" s="147">
        <v>48008</v>
      </c>
      <c r="C7436" s="138" t="s">
        <v>16012</v>
      </c>
      <c r="D7436" s="138" t="s">
        <v>16012</v>
      </c>
      <c r="E7436" s="137" t="s">
        <v>8366</v>
      </c>
      <c r="F7436" s="139"/>
      <c r="G7436" s="136">
        <v>36759060</v>
      </c>
      <c r="H7436" s="136">
        <v>3</v>
      </c>
      <c r="J7436" s="136" t="s">
        <v>8367</v>
      </c>
    </row>
    <row r="7437" spans="1:20" s="136" customFormat="1" ht="13.6" x14ac:dyDescent="0.2">
      <c r="A7437" s="136" t="s">
        <v>16004</v>
      </c>
      <c r="B7437" s="147">
        <v>48009</v>
      </c>
      <c r="C7437" s="138" t="s">
        <v>16013</v>
      </c>
      <c r="D7437" s="138" t="s">
        <v>16013</v>
      </c>
      <c r="E7437" s="137" t="s">
        <v>8366</v>
      </c>
      <c r="F7437" s="139"/>
      <c r="G7437" s="136">
        <v>22711100</v>
      </c>
      <c r="H7437" s="136">
        <v>3</v>
      </c>
      <c r="J7437" s="136" t="s">
        <v>8367</v>
      </c>
    </row>
    <row r="7438" spans="1:20" s="136" customFormat="1" ht="13.6" x14ac:dyDescent="0.2">
      <c r="A7438" s="136" t="s">
        <v>16004</v>
      </c>
      <c r="B7438" s="147">
        <v>48010</v>
      </c>
      <c r="C7438" s="138" t="s">
        <v>16014</v>
      </c>
      <c r="D7438" s="138" t="s">
        <v>16014</v>
      </c>
      <c r="E7438" s="137" t="s">
        <v>8366</v>
      </c>
      <c r="F7438" s="139"/>
      <c r="G7438" s="136">
        <v>14618100</v>
      </c>
      <c r="H7438" s="136">
        <v>3</v>
      </c>
      <c r="J7438" s="136" t="s">
        <v>8456</v>
      </c>
    </row>
    <row r="7439" spans="1:20" s="136" customFormat="1" ht="13.6" x14ac:dyDescent="0.2">
      <c r="A7439" s="136" t="s">
        <v>16004</v>
      </c>
      <c r="B7439" s="147">
        <v>48011</v>
      </c>
      <c r="C7439" s="138" t="s">
        <v>16015</v>
      </c>
      <c r="D7439" s="138" t="s">
        <v>16015</v>
      </c>
      <c r="E7439" s="137" t="s">
        <v>8366</v>
      </c>
      <c r="F7439" s="139"/>
      <c r="G7439" s="136">
        <v>16231300.000000002</v>
      </c>
      <c r="H7439" s="136">
        <v>1</v>
      </c>
      <c r="J7439" s="136" t="s">
        <v>8367</v>
      </c>
      <c r="O7439" s="136" t="s">
        <v>16016</v>
      </c>
      <c r="P7439" s="136" t="s">
        <v>8367</v>
      </c>
      <c r="Q7439" s="136" t="s">
        <v>8371</v>
      </c>
      <c r="R7439" s="136" t="s">
        <v>8370</v>
      </c>
      <c r="S7439" s="136" t="s">
        <v>8367</v>
      </c>
      <c r="T7439" s="136" t="s">
        <v>8371</v>
      </c>
    </row>
    <row r="7440" spans="1:20" s="136" customFormat="1" ht="13.6" x14ac:dyDescent="0.2">
      <c r="A7440" s="136" t="s">
        <v>16004</v>
      </c>
      <c r="B7440" s="147">
        <v>48012</v>
      </c>
      <c r="C7440" s="138" t="s">
        <v>16017</v>
      </c>
      <c r="D7440" s="138" t="s">
        <v>16017</v>
      </c>
      <c r="E7440" s="137" t="s">
        <v>8366</v>
      </c>
      <c r="F7440" s="139"/>
      <c r="G7440" s="136">
        <v>16589500</v>
      </c>
      <c r="H7440" s="136">
        <v>3</v>
      </c>
      <c r="J7440" s="136" t="s">
        <v>8456</v>
      </c>
      <c r="R7440" s="136" t="s">
        <v>8370</v>
      </c>
      <c r="S7440" s="136" t="s">
        <v>8367</v>
      </c>
      <c r="T7440" s="136" t="s">
        <v>8371</v>
      </c>
    </row>
    <row r="7441" spans="1:20" s="136" customFormat="1" ht="13.6" x14ac:dyDescent="0.2">
      <c r="A7441" s="136" t="s">
        <v>16004</v>
      </c>
      <c r="B7441" s="147">
        <v>48013</v>
      </c>
      <c r="C7441" s="138" t="s">
        <v>16018</v>
      </c>
      <c r="D7441" s="138" t="s">
        <v>16018</v>
      </c>
      <c r="E7441" s="137" t="s">
        <v>8366</v>
      </c>
      <c r="F7441" s="139"/>
      <c r="G7441" s="136">
        <v>25117300</v>
      </c>
      <c r="H7441" s="136">
        <v>1</v>
      </c>
      <c r="J7441" s="136" t="s">
        <v>8456</v>
      </c>
      <c r="L7441" s="136" t="s">
        <v>16019</v>
      </c>
      <c r="M7441" s="136" t="s">
        <v>8367</v>
      </c>
      <c r="N7441" s="136" t="s">
        <v>16018</v>
      </c>
      <c r="O7441" s="136" t="s">
        <v>16016</v>
      </c>
      <c r="P7441" s="136" t="s">
        <v>8367</v>
      </c>
      <c r="Q7441" s="136" t="s">
        <v>8371</v>
      </c>
      <c r="R7441" s="136" t="s">
        <v>8370</v>
      </c>
      <c r="S7441" s="136" t="s">
        <v>8367</v>
      </c>
      <c r="T7441" s="136" t="s">
        <v>8371</v>
      </c>
    </row>
    <row r="7442" spans="1:20" s="136" customFormat="1" ht="13.6" x14ac:dyDescent="0.2">
      <c r="A7442" s="136" t="s">
        <v>16004</v>
      </c>
      <c r="B7442" s="147">
        <v>48014</v>
      </c>
      <c r="C7442" s="138" t="s">
        <v>16020</v>
      </c>
      <c r="D7442" s="138" t="s">
        <v>16020</v>
      </c>
      <c r="E7442" s="137" t="s">
        <v>8366</v>
      </c>
      <c r="F7442" s="139"/>
      <c r="G7442" s="136">
        <v>7742900</v>
      </c>
      <c r="H7442" s="136">
        <v>2</v>
      </c>
      <c r="J7442" s="136" t="s">
        <v>8456</v>
      </c>
      <c r="R7442" s="136" t="s">
        <v>8370</v>
      </c>
      <c r="S7442" s="136" t="s">
        <v>8367</v>
      </c>
      <c r="T7442" s="136" t="s">
        <v>8371</v>
      </c>
    </row>
    <row r="7443" spans="1:20" s="136" customFormat="1" ht="13.6" x14ac:dyDescent="0.2">
      <c r="A7443" s="136" t="s">
        <v>16004</v>
      </c>
      <c r="B7443" s="147">
        <v>48015</v>
      </c>
      <c r="C7443" s="138" t="s">
        <v>16021</v>
      </c>
      <c r="D7443" s="138" t="s">
        <v>16021</v>
      </c>
      <c r="E7443" s="137" t="s">
        <v>8366</v>
      </c>
      <c r="F7443" s="139"/>
      <c r="G7443" s="136">
        <v>7011500</v>
      </c>
      <c r="H7443" s="136">
        <v>1</v>
      </c>
      <c r="J7443" s="136" t="s">
        <v>8367</v>
      </c>
      <c r="O7443" s="136" t="s">
        <v>16016</v>
      </c>
      <c r="P7443" s="136" t="s">
        <v>8367</v>
      </c>
      <c r="Q7443" s="136" t="s">
        <v>8371</v>
      </c>
      <c r="R7443" s="136" t="s">
        <v>8370</v>
      </c>
      <c r="S7443" s="136" t="s">
        <v>8367</v>
      </c>
      <c r="T7443" s="136" t="s">
        <v>8371</v>
      </c>
    </row>
    <row r="7444" spans="1:20" s="136" customFormat="1" ht="13.6" x14ac:dyDescent="0.2">
      <c r="A7444" s="136" t="s">
        <v>16004</v>
      </c>
      <c r="B7444" s="147">
        <v>48016</v>
      </c>
      <c r="C7444" s="138" t="s">
        <v>16022</v>
      </c>
      <c r="D7444" s="138" t="s">
        <v>16022</v>
      </c>
      <c r="E7444" s="137" t="s">
        <v>8366</v>
      </c>
      <c r="F7444" s="139"/>
      <c r="G7444" s="136">
        <v>8734800</v>
      </c>
      <c r="H7444" s="136">
        <v>1</v>
      </c>
      <c r="J7444" s="136" t="s">
        <v>8456</v>
      </c>
      <c r="O7444" s="136" t="s">
        <v>16016</v>
      </c>
      <c r="P7444" s="136" t="s">
        <v>8367</v>
      </c>
      <c r="Q7444" s="136" t="s">
        <v>8371</v>
      </c>
      <c r="R7444" s="136" t="s">
        <v>8370</v>
      </c>
      <c r="S7444" s="136" t="s">
        <v>8367</v>
      </c>
      <c r="T7444" s="136" t="s">
        <v>8371</v>
      </c>
    </row>
    <row r="7445" spans="1:20" s="136" customFormat="1" ht="13.6" x14ac:dyDescent="0.2">
      <c r="A7445" s="136" t="s">
        <v>16004</v>
      </c>
      <c r="B7445" s="147">
        <v>48017</v>
      </c>
      <c r="C7445" s="138" t="s">
        <v>16023</v>
      </c>
      <c r="D7445" s="138" t="s">
        <v>16023</v>
      </c>
      <c r="E7445" s="137" t="s">
        <v>8366</v>
      </c>
      <c r="F7445" s="139"/>
      <c r="G7445" s="136">
        <v>33807900</v>
      </c>
      <c r="H7445" s="136">
        <v>2</v>
      </c>
      <c r="J7445" s="136" t="s">
        <v>8456</v>
      </c>
      <c r="R7445" s="136" t="s">
        <v>8370</v>
      </c>
      <c r="S7445" s="136" t="s">
        <v>8367</v>
      </c>
      <c r="T7445" s="136" t="s">
        <v>8371</v>
      </c>
    </row>
    <row r="7446" spans="1:20" s="136" customFormat="1" ht="13.6" x14ac:dyDescent="0.2">
      <c r="A7446" s="136" t="s">
        <v>16004</v>
      </c>
      <c r="B7446" s="147">
        <v>48018</v>
      </c>
      <c r="C7446" s="138" t="s">
        <v>16024</v>
      </c>
      <c r="D7446" s="138" t="s">
        <v>16024</v>
      </c>
      <c r="E7446" s="137" t="s">
        <v>8366</v>
      </c>
      <c r="F7446" s="139"/>
      <c r="G7446" s="136">
        <v>19202000</v>
      </c>
      <c r="H7446" s="136">
        <v>3</v>
      </c>
      <c r="J7446" s="136" t="s">
        <v>8456</v>
      </c>
    </row>
    <row r="7447" spans="1:20" s="136" customFormat="1" ht="13.6" x14ac:dyDescent="0.2">
      <c r="A7447" s="136" t="s">
        <v>16004</v>
      </c>
      <c r="B7447" s="147">
        <v>48019</v>
      </c>
      <c r="C7447" s="138" t="s">
        <v>16025</v>
      </c>
      <c r="D7447" s="138" t="s">
        <v>16025</v>
      </c>
      <c r="E7447" s="137" t="s">
        <v>8366</v>
      </c>
      <c r="F7447" s="139"/>
      <c r="G7447" s="136">
        <v>29769500</v>
      </c>
      <c r="H7447" s="136">
        <v>2</v>
      </c>
      <c r="J7447" s="136" t="s">
        <v>8367</v>
      </c>
    </row>
    <row r="7448" spans="1:20" s="136" customFormat="1" ht="13.6" x14ac:dyDescent="0.2">
      <c r="A7448" s="136" t="s">
        <v>16004</v>
      </c>
      <c r="B7448" s="147">
        <v>48020</v>
      </c>
      <c r="C7448" s="138" t="s">
        <v>8371</v>
      </c>
      <c r="D7448" s="138" t="s">
        <v>8371</v>
      </c>
      <c r="E7448" s="137" t="s">
        <v>8366</v>
      </c>
      <c r="F7448" s="139"/>
      <c r="G7448" s="136">
        <v>41392100</v>
      </c>
      <c r="H7448" s="136">
        <v>1</v>
      </c>
      <c r="J7448" s="136" t="s">
        <v>8367</v>
      </c>
      <c r="L7448" s="136" t="s">
        <v>16026</v>
      </c>
      <c r="M7448" s="136" t="s">
        <v>8367</v>
      </c>
      <c r="N7448" s="136" t="s">
        <v>8371</v>
      </c>
      <c r="O7448" s="136" t="s">
        <v>16016</v>
      </c>
      <c r="P7448" s="136" t="s">
        <v>8367</v>
      </c>
      <c r="Q7448" s="136" t="s">
        <v>8371</v>
      </c>
      <c r="R7448" s="136" t="s">
        <v>8370</v>
      </c>
      <c r="S7448" s="136" t="s">
        <v>8367</v>
      </c>
      <c r="T7448" s="136" t="s">
        <v>8371</v>
      </c>
    </row>
    <row r="7449" spans="1:20" s="136" customFormat="1" ht="13.6" x14ac:dyDescent="0.2">
      <c r="A7449" s="136" t="s">
        <v>16004</v>
      </c>
      <c r="B7449" s="147">
        <v>48021</v>
      </c>
      <c r="C7449" s="138" t="s">
        <v>16027</v>
      </c>
      <c r="D7449" s="138" t="s">
        <v>16027</v>
      </c>
      <c r="E7449" s="137" t="s">
        <v>8366</v>
      </c>
      <c r="F7449" s="139"/>
      <c r="G7449" s="136">
        <v>20223500</v>
      </c>
      <c r="H7449" s="136">
        <v>3</v>
      </c>
      <c r="J7449" s="136" t="s">
        <v>8456</v>
      </c>
    </row>
    <row r="7450" spans="1:20" s="136" customFormat="1" ht="13.6" x14ac:dyDescent="0.2">
      <c r="A7450" s="136" t="s">
        <v>16004</v>
      </c>
      <c r="B7450" s="147">
        <v>48022</v>
      </c>
      <c r="C7450" s="136" t="s">
        <v>16028</v>
      </c>
      <c r="D7450" s="136" t="s">
        <v>16029</v>
      </c>
      <c r="E7450" s="137" t="s">
        <v>8366</v>
      </c>
      <c r="F7450" s="139"/>
      <c r="G7450" s="136">
        <v>137853630</v>
      </c>
      <c r="H7450" s="136">
        <v>3</v>
      </c>
      <c r="J7450" s="136" t="s">
        <v>8367</v>
      </c>
    </row>
    <row r="7451" spans="1:20" s="136" customFormat="1" ht="13.6" x14ac:dyDescent="0.2">
      <c r="A7451" s="136" t="s">
        <v>16004</v>
      </c>
      <c r="B7451" s="147">
        <v>48023</v>
      </c>
      <c r="C7451" s="138" t="s">
        <v>16030</v>
      </c>
      <c r="D7451" s="138" t="s">
        <v>16030</v>
      </c>
      <c r="E7451" s="137" t="s">
        <v>8366</v>
      </c>
      <c r="F7451" s="139"/>
      <c r="G7451" s="136">
        <v>12346099.999999998</v>
      </c>
      <c r="H7451" s="136">
        <v>3</v>
      </c>
      <c r="J7451" s="136" t="s">
        <v>8367</v>
      </c>
    </row>
    <row r="7452" spans="1:20" s="136" customFormat="1" ht="13.6" x14ac:dyDescent="0.2">
      <c r="A7452" s="136" t="s">
        <v>16004</v>
      </c>
      <c r="B7452" s="147">
        <v>48024</v>
      </c>
      <c r="C7452" s="138" t="s">
        <v>16031</v>
      </c>
      <c r="D7452" s="138" t="s">
        <v>16031</v>
      </c>
      <c r="E7452" s="137" t="s">
        <v>8366</v>
      </c>
      <c r="F7452" s="139"/>
      <c r="G7452" s="136">
        <v>67204400</v>
      </c>
      <c r="H7452" s="136">
        <v>3</v>
      </c>
      <c r="J7452" s="136" t="s">
        <v>8367</v>
      </c>
    </row>
    <row r="7453" spans="1:20" s="136" customFormat="1" ht="13.6" x14ac:dyDescent="0.2">
      <c r="A7453" s="136" t="s">
        <v>16004</v>
      </c>
      <c r="B7453" s="147">
        <v>48025</v>
      </c>
      <c r="C7453" s="138" t="s">
        <v>16032</v>
      </c>
      <c r="D7453" s="138" t="s">
        <v>16032</v>
      </c>
      <c r="E7453" s="137" t="s">
        <v>8366</v>
      </c>
      <c r="F7453" s="139"/>
      <c r="G7453" s="136">
        <v>47680500</v>
      </c>
      <c r="H7453" s="136">
        <v>3</v>
      </c>
      <c r="J7453" s="136" t="s">
        <v>8367</v>
      </c>
      <c r="R7453" s="136" t="s">
        <v>8370</v>
      </c>
      <c r="S7453" s="136" t="s">
        <v>8367</v>
      </c>
      <c r="T7453" s="136" t="s">
        <v>8371</v>
      </c>
    </row>
    <row r="7454" spans="1:20" s="136" customFormat="1" ht="13.6" x14ac:dyDescent="0.2">
      <c r="A7454" s="136" t="s">
        <v>16004</v>
      </c>
      <c r="B7454" s="147">
        <v>48026</v>
      </c>
      <c r="C7454" s="138" t="s">
        <v>16033</v>
      </c>
      <c r="D7454" s="138" t="s">
        <v>16033</v>
      </c>
      <c r="E7454" s="137" t="s">
        <v>8366</v>
      </c>
      <c r="F7454" s="139"/>
      <c r="G7454" s="136">
        <v>62408400</v>
      </c>
      <c r="H7454" s="136">
        <v>3</v>
      </c>
      <c r="J7454" s="136" t="s">
        <v>8367</v>
      </c>
    </row>
    <row r="7455" spans="1:20" s="136" customFormat="1" ht="13.6" x14ac:dyDescent="0.2">
      <c r="A7455" s="136" t="s">
        <v>16004</v>
      </c>
      <c r="B7455" s="147">
        <v>48027</v>
      </c>
      <c r="C7455" s="138" t="s">
        <v>16034</v>
      </c>
      <c r="D7455" s="138" t="s">
        <v>16034</v>
      </c>
      <c r="E7455" s="137" t="s">
        <v>8366</v>
      </c>
      <c r="F7455" s="139"/>
      <c r="G7455" s="136">
        <v>10725500</v>
      </c>
      <c r="H7455" s="136">
        <v>2</v>
      </c>
      <c r="J7455" s="136" t="s">
        <v>8367</v>
      </c>
    </row>
    <row r="7456" spans="1:20" s="136" customFormat="1" ht="13.6" x14ac:dyDescent="0.2">
      <c r="A7456" s="136" t="s">
        <v>16004</v>
      </c>
      <c r="B7456" s="147">
        <v>48028</v>
      </c>
      <c r="C7456" s="138" t="s">
        <v>16035</v>
      </c>
      <c r="D7456" s="138" t="s">
        <v>16035</v>
      </c>
      <c r="E7456" s="137" t="s">
        <v>8366</v>
      </c>
      <c r="F7456" s="139"/>
      <c r="G7456" s="136">
        <v>14228699.999999998</v>
      </c>
      <c r="H7456" s="136">
        <v>3</v>
      </c>
      <c r="J7456" s="136" t="s">
        <v>8456</v>
      </c>
    </row>
    <row r="7457" spans="1:20" s="136" customFormat="1" ht="13.6" x14ac:dyDescent="0.2">
      <c r="A7457" s="136" t="s">
        <v>16004</v>
      </c>
      <c r="B7457" s="147">
        <v>48029</v>
      </c>
      <c r="C7457" s="138" t="s">
        <v>16036</v>
      </c>
      <c r="D7457" s="138" t="s">
        <v>16036</v>
      </c>
      <c r="E7457" s="137" t="s">
        <v>8366</v>
      </c>
      <c r="F7457" s="139"/>
      <c r="G7457" s="136">
        <v>3272300</v>
      </c>
      <c r="H7457" s="136">
        <v>1</v>
      </c>
      <c r="J7457" s="136" t="s">
        <v>8367</v>
      </c>
      <c r="O7457" s="136" t="s">
        <v>16016</v>
      </c>
      <c r="P7457" s="136" t="s">
        <v>8367</v>
      </c>
      <c r="Q7457" s="136" t="s">
        <v>8371</v>
      </c>
      <c r="R7457" s="136" t="s">
        <v>8370</v>
      </c>
      <c r="S7457" s="136" t="s">
        <v>8367</v>
      </c>
      <c r="T7457" s="136" t="s">
        <v>8371</v>
      </c>
    </row>
    <row r="7458" spans="1:20" s="136" customFormat="1" ht="13.6" x14ac:dyDescent="0.2">
      <c r="A7458" s="136" t="s">
        <v>16004</v>
      </c>
      <c r="B7458" s="147">
        <v>48030</v>
      </c>
      <c r="C7458" s="138" t="s">
        <v>16037</v>
      </c>
      <c r="D7458" s="138" t="s">
        <v>16037</v>
      </c>
      <c r="E7458" s="137" t="s">
        <v>8366</v>
      </c>
      <c r="F7458" s="139"/>
      <c r="G7458" s="136">
        <v>17837045</v>
      </c>
      <c r="H7458" s="136">
        <v>3</v>
      </c>
      <c r="J7458" s="136" t="s">
        <v>8456</v>
      </c>
    </row>
    <row r="7459" spans="1:20" s="136" customFormat="1" ht="13.6" x14ac:dyDescent="0.2">
      <c r="A7459" s="136" t="s">
        <v>16004</v>
      </c>
      <c r="B7459" s="147">
        <v>48031</v>
      </c>
      <c r="C7459" s="138" t="s">
        <v>16038</v>
      </c>
      <c r="D7459" s="138" t="s">
        <v>16038</v>
      </c>
      <c r="E7459" s="137" t="s">
        <v>8366</v>
      </c>
      <c r="F7459" s="139"/>
      <c r="G7459" s="136">
        <v>1801300</v>
      </c>
      <c r="H7459" s="136">
        <v>3</v>
      </c>
      <c r="J7459" s="136" t="s">
        <v>8456</v>
      </c>
    </row>
    <row r="7460" spans="1:20" s="136" customFormat="1" ht="13.6" x14ac:dyDescent="0.2">
      <c r="A7460" s="136" t="s">
        <v>16004</v>
      </c>
      <c r="B7460" s="147">
        <v>48032</v>
      </c>
      <c r="C7460" s="138" t="s">
        <v>16039</v>
      </c>
      <c r="D7460" s="138" t="s">
        <v>16039</v>
      </c>
      <c r="E7460" s="137" t="s">
        <v>8366</v>
      </c>
      <c r="F7460" s="139"/>
      <c r="G7460" s="136">
        <v>37036400</v>
      </c>
      <c r="H7460" s="136">
        <v>2</v>
      </c>
      <c r="J7460" s="136" t="s">
        <v>8367</v>
      </c>
    </row>
    <row r="7461" spans="1:20" s="136" customFormat="1" ht="13.6" x14ac:dyDescent="0.2">
      <c r="A7461" s="136" t="s">
        <v>16004</v>
      </c>
      <c r="B7461" s="147">
        <v>48033</v>
      </c>
      <c r="C7461" s="138" t="s">
        <v>16040</v>
      </c>
      <c r="D7461" s="138" t="s">
        <v>16040</v>
      </c>
      <c r="E7461" s="137" t="s">
        <v>8366</v>
      </c>
      <c r="F7461" s="139"/>
      <c r="G7461" s="136">
        <v>10523699.999999998</v>
      </c>
      <c r="H7461" s="136">
        <v>3</v>
      </c>
      <c r="J7461" s="136" t="s">
        <v>8456</v>
      </c>
    </row>
    <row r="7462" spans="1:20" s="136" customFormat="1" ht="13.6" x14ac:dyDescent="0.2">
      <c r="A7462" s="136" t="s">
        <v>16004</v>
      </c>
      <c r="B7462" s="147">
        <v>48034</v>
      </c>
      <c r="C7462" s="138" t="s">
        <v>16041</v>
      </c>
      <c r="D7462" s="138" t="s">
        <v>16041</v>
      </c>
      <c r="E7462" s="137" t="s">
        <v>8366</v>
      </c>
      <c r="F7462" s="139"/>
      <c r="G7462" s="136">
        <v>6469700</v>
      </c>
      <c r="H7462" s="136">
        <v>2</v>
      </c>
      <c r="J7462" s="136" t="s">
        <v>8367</v>
      </c>
    </row>
    <row r="7463" spans="1:20" s="136" customFormat="1" ht="13.6" x14ac:dyDescent="0.2">
      <c r="A7463" s="136" t="s">
        <v>16004</v>
      </c>
      <c r="B7463" s="147">
        <v>48035</v>
      </c>
      <c r="C7463" s="138" t="s">
        <v>16042</v>
      </c>
      <c r="D7463" s="138" t="s">
        <v>16042</v>
      </c>
      <c r="E7463" s="137" t="s">
        <v>8366</v>
      </c>
      <c r="F7463" s="139"/>
      <c r="G7463" s="136">
        <v>5624500</v>
      </c>
      <c r="H7463" s="136">
        <v>3</v>
      </c>
      <c r="J7463" s="136" t="s">
        <v>8367</v>
      </c>
    </row>
    <row r="7464" spans="1:20" s="136" customFormat="1" ht="13.6" x14ac:dyDescent="0.2">
      <c r="A7464" s="136" t="s">
        <v>16004</v>
      </c>
      <c r="B7464" s="147">
        <v>48036</v>
      </c>
      <c r="C7464" s="138" t="s">
        <v>16043</v>
      </c>
      <c r="D7464" s="138" t="s">
        <v>16043</v>
      </c>
      <c r="E7464" s="137" t="s">
        <v>8366</v>
      </c>
      <c r="F7464" s="139"/>
      <c r="G7464" s="136">
        <v>31470400</v>
      </c>
      <c r="H7464" s="136">
        <v>2</v>
      </c>
      <c r="J7464" s="136" t="s">
        <v>8367</v>
      </c>
      <c r="R7464" s="136" t="s">
        <v>8370</v>
      </c>
      <c r="S7464" s="136" t="s">
        <v>8367</v>
      </c>
      <c r="T7464" s="136" t="s">
        <v>8371</v>
      </c>
    </row>
    <row r="7465" spans="1:20" s="136" customFormat="1" ht="13.6" x14ac:dyDescent="0.2">
      <c r="A7465" s="136" t="s">
        <v>16004</v>
      </c>
      <c r="B7465" s="147">
        <v>48037</v>
      </c>
      <c r="C7465" s="138" t="s">
        <v>16044</v>
      </c>
      <c r="D7465" s="138" t="s">
        <v>16044</v>
      </c>
      <c r="E7465" s="137" t="s">
        <v>8366</v>
      </c>
      <c r="F7465" s="139"/>
      <c r="G7465" s="136">
        <v>44318500</v>
      </c>
      <c r="H7465" s="136">
        <v>3</v>
      </c>
      <c r="J7465" s="136" t="s">
        <v>8456</v>
      </c>
      <c r="R7465" s="136" t="s">
        <v>8370</v>
      </c>
      <c r="S7465" s="136" t="s">
        <v>8367</v>
      </c>
      <c r="T7465" s="136" t="s">
        <v>8371</v>
      </c>
    </row>
    <row r="7466" spans="1:20" s="136" customFormat="1" ht="13.6" x14ac:dyDescent="0.2">
      <c r="A7466" s="136" t="s">
        <v>16004</v>
      </c>
      <c r="B7466" s="147">
        <v>48038</v>
      </c>
      <c r="C7466" s="138" t="s">
        <v>16045</v>
      </c>
      <c r="D7466" s="138" t="s">
        <v>16045</v>
      </c>
      <c r="E7466" s="137" t="s">
        <v>8366</v>
      </c>
      <c r="F7466" s="139"/>
      <c r="G7466" s="136">
        <v>15298699.999999998</v>
      </c>
      <c r="H7466" s="136">
        <v>3</v>
      </c>
      <c r="J7466" s="136" t="s">
        <v>8367</v>
      </c>
    </row>
    <row r="7467" spans="1:20" s="136" customFormat="1" ht="13.6" x14ac:dyDescent="0.2">
      <c r="A7467" s="136" t="s">
        <v>16004</v>
      </c>
      <c r="B7467" s="147">
        <v>48039</v>
      </c>
      <c r="C7467" s="138" t="s">
        <v>16046</v>
      </c>
      <c r="D7467" s="138" t="s">
        <v>16046</v>
      </c>
      <c r="E7467" s="137" t="s">
        <v>8366</v>
      </c>
      <c r="F7467" s="139"/>
      <c r="G7467" s="136">
        <v>7149400.0000000009</v>
      </c>
      <c r="H7467" s="136">
        <v>3</v>
      </c>
      <c r="J7467" s="136" t="s">
        <v>8367</v>
      </c>
    </row>
    <row r="7468" spans="1:20" s="136" customFormat="1" ht="13.6" x14ac:dyDescent="0.2">
      <c r="A7468" s="136" t="s">
        <v>16004</v>
      </c>
      <c r="B7468" s="147">
        <v>48040</v>
      </c>
      <c r="C7468" s="138" t="s">
        <v>16047</v>
      </c>
      <c r="D7468" s="138" t="s">
        <v>16047</v>
      </c>
      <c r="E7468" s="137" t="s">
        <v>8366</v>
      </c>
      <c r="F7468" s="139"/>
      <c r="G7468" s="136">
        <v>17286800</v>
      </c>
      <c r="H7468" s="136">
        <v>3</v>
      </c>
      <c r="J7468" s="136" t="s">
        <v>8456</v>
      </c>
      <c r="R7468" s="136" t="s">
        <v>8370</v>
      </c>
      <c r="S7468" s="136" t="s">
        <v>8367</v>
      </c>
      <c r="T7468" s="136" t="s">
        <v>8371</v>
      </c>
    </row>
    <row r="7469" spans="1:20" s="136" customFormat="1" ht="13.6" x14ac:dyDescent="0.2">
      <c r="A7469" s="136" t="s">
        <v>16004</v>
      </c>
      <c r="B7469" s="147">
        <v>48041</v>
      </c>
      <c r="C7469" s="138" t="s">
        <v>16048</v>
      </c>
      <c r="D7469" s="138" t="s">
        <v>16048</v>
      </c>
      <c r="E7469" s="137" t="s">
        <v>8366</v>
      </c>
      <c r="F7469" s="139"/>
      <c r="G7469" s="136">
        <v>13544100</v>
      </c>
      <c r="H7469" s="136">
        <v>3</v>
      </c>
      <c r="J7469" s="136" t="s">
        <v>8456</v>
      </c>
    </row>
    <row r="7470" spans="1:20" s="136" customFormat="1" ht="13.6" x14ac:dyDescent="0.2">
      <c r="A7470" s="136" t="s">
        <v>16004</v>
      </c>
      <c r="B7470" s="147">
        <v>48042</v>
      </c>
      <c r="C7470" s="138" t="s">
        <v>16049</v>
      </c>
      <c r="D7470" s="138" t="s">
        <v>16049</v>
      </c>
      <c r="E7470" s="137" t="s">
        <v>8366</v>
      </c>
      <c r="F7470" s="139"/>
      <c r="G7470" s="136">
        <v>41300100</v>
      </c>
      <c r="H7470" s="136">
        <v>3</v>
      </c>
      <c r="J7470" s="136" t="s">
        <v>8367</v>
      </c>
      <c r="R7470" s="136" t="s">
        <v>8370</v>
      </c>
      <c r="S7470" s="136" t="s">
        <v>8367</v>
      </c>
      <c r="T7470" s="136" t="s">
        <v>8371</v>
      </c>
    </row>
    <row r="7471" spans="1:20" s="136" customFormat="1" ht="13.6" x14ac:dyDescent="0.2">
      <c r="A7471" s="136" t="s">
        <v>16004</v>
      </c>
      <c r="B7471" s="147">
        <v>48043</v>
      </c>
      <c r="C7471" s="138" t="s">
        <v>16050</v>
      </c>
      <c r="D7471" s="138" t="s">
        <v>16050</v>
      </c>
      <c r="E7471" s="137" t="s">
        <v>8366</v>
      </c>
      <c r="F7471" s="139"/>
      <c r="G7471" s="136">
        <v>10228300</v>
      </c>
      <c r="H7471" s="136">
        <v>2</v>
      </c>
      <c r="J7471" s="136" t="s">
        <v>8456</v>
      </c>
      <c r="R7471" s="136" t="s">
        <v>8370</v>
      </c>
      <c r="S7471" s="136" t="s">
        <v>8367</v>
      </c>
      <c r="T7471" s="136" t="s">
        <v>8371</v>
      </c>
    </row>
    <row r="7472" spans="1:20" s="136" customFormat="1" ht="13.6" x14ac:dyDescent="0.2">
      <c r="A7472" s="136" t="s">
        <v>16004</v>
      </c>
      <c r="B7472" s="147">
        <v>48044</v>
      </c>
      <c r="C7472" s="138" t="s">
        <v>16051</v>
      </c>
      <c r="D7472" s="138" t="s">
        <v>16051</v>
      </c>
      <c r="E7472" s="137" t="s">
        <v>8366</v>
      </c>
      <c r="F7472" s="139"/>
      <c r="G7472" s="136">
        <v>11872700</v>
      </c>
      <c r="H7472" s="136">
        <v>1</v>
      </c>
      <c r="J7472" s="136" t="s">
        <v>8456</v>
      </c>
      <c r="L7472" s="136" t="s">
        <v>16052</v>
      </c>
      <c r="M7472" s="136" t="s">
        <v>8367</v>
      </c>
      <c r="N7472" s="136" t="s">
        <v>16051</v>
      </c>
      <c r="O7472" s="136" t="s">
        <v>16016</v>
      </c>
      <c r="P7472" s="136" t="s">
        <v>8367</v>
      </c>
      <c r="Q7472" s="136" t="s">
        <v>8371</v>
      </c>
      <c r="R7472" s="136" t="s">
        <v>8370</v>
      </c>
      <c r="S7472" s="136" t="s">
        <v>8367</v>
      </c>
      <c r="T7472" s="136" t="s">
        <v>8371</v>
      </c>
    </row>
    <row r="7473" spans="1:20" s="136" customFormat="1" ht="13.6" x14ac:dyDescent="0.2">
      <c r="A7473" s="136" t="s">
        <v>16004</v>
      </c>
      <c r="B7473" s="147">
        <v>48045</v>
      </c>
      <c r="C7473" s="138" t="s">
        <v>16053</v>
      </c>
      <c r="D7473" s="138" t="s">
        <v>16053</v>
      </c>
      <c r="E7473" s="137" t="s">
        <v>8366</v>
      </c>
      <c r="F7473" s="139"/>
      <c r="G7473" s="136">
        <v>41476700</v>
      </c>
      <c r="H7473" s="136">
        <v>3</v>
      </c>
      <c r="J7473" s="136" t="s">
        <v>8367</v>
      </c>
      <c r="R7473" s="136" t="s">
        <v>8370</v>
      </c>
      <c r="S7473" s="136" t="s">
        <v>8367</v>
      </c>
      <c r="T7473" s="136" t="s">
        <v>8371</v>
      </c>
    </row>
    <row r="7474" spans="1:20" s="136" customFormat="1" ht="13.6" x14ac:dyDescent="0.2">
      <c r="A7474" s="136" t="s">
        <v>16004</v>
      </c>
      <c r="B7474" s="147">
        <v>48046</v>
      </c>
      <c r="C7474" s="138" t="s">
        <v>16054</v>
      </c>
      <c r="D7474" s="138" t="s">
        <v>16054</v>
      </c>
      <c r="E7474" s="137" t="s">
        <v>8366</v>
      </c>
      <c r="F7474" s="139"/>
      <c r="G7474" s="136">
        <v>8531800</v>
      </c>
      <c r="H7474" s="136">
        <v>2</v>
      </c>
      <c r="J7474" s="136" t="s">
        <v>8367</v>
      </c>
    </row>
    <row r="7475" spans="1:20" s="136" customFormat="1" ht="13.6" x14ac:dyDescent="0.2">
      <c r="A7475" s="136" t="s">
        <v>16004</v>
      </c>
      <c r="B7475" s="147">
        <v>48047</v>
      </c>
      <c r="C7475" s="138" t="s">
        <v>16055</v>
      </c>
      <c r="D7475" s="138" t="s">
        <v>16055</v>
      </c>
      <c r="E7475" s="137" t="s">
        <v>8366</v>
      </c>
      <c r="F7475" s="139"/>
      <c r="G7475" s="136">
        <v>6089900</v>
      </c>
      <c r="H7475" s="136">
        <v>3</v>
      </c>
      <c r="J7475" s="136" t="s">
        <v>8456</v>
      </c>
    </row>
    <row r="7476" spans="1:20" s="136" customFormat="1" ht="13.6" x14ac:dyDescent="0.2">
      <c r="A7476" s="136" t="s">
        <v>16004</v>
      </c>
      <c r="B7476" s="147">
        <v>48048</v>
      </c>
      <c r="C7476" s="138" t="s">
        <v>16056</v>
      </c>
      <c r="D7476" s="138" t="s">
        <v>16056</v>
      </c>
      <c r="E7476" s="137" t="s">
        <v>8366</v>
      </c>
      <c r="F7476" s="139"/>
      <c r="G7476" s="136">
        <v>15500500</v>
      </c>
      <c r="H7476" s="136">
        <v>3</v>
      </c>
      <c r="J7476" s="136" t="s">
        <v>8456</v>
      </c>
    </row>
    <row r="7477" spans="1:20" s="136" customFormat="1" ht="13.6" x14ac:dyDescent="0.2">
      <c r="A7477" s="136" t="s">
        <v>16004</v>
      </c>
      <c r="B7477" s="147">
        <v>48049</v>
      </c>
      <c r="C7477" s="138" t="s">
        <v>16057</v>
      </c>
      <c r="D7477" s="138" t="s">
        <v>16057</v>
      </c>
      <c r="E7477" s="137" t="s">
        <v>8366</v>
      </c>
      <c r="F7477" s="139"/>
      <c r="G7477" s="136">
        <v>22984899.999999996</v>
      </c>
      <c r="H7477" s="136">
        <v>3</v>
      </c>
      <c r="J7477" s="136" t="s">
        <v>8456</v>
      </c>
    </row>
    <row r="7478" spans="1:20" s="136" customFormat="1" ht="13.6" x14ac:dyDescent="0.2">
      <c r="A7478" s="136" t="s">
        <v>16004</v>
      </c>
      <c r="B7478" s="147">
        <v>48050</v>
      </c>
      <c r="C7478" s="138" t="s">
        <v>16058</v>
      </c>
      <c r="D7478" s="138" t="s">
        <v>16058</v>
      </c>
      <c r="E7478" s="137" t="s">
        <v>8366</v>
      </c>
      <c r="F7478" s="139"/>
      <c r="G7478" s="136">
        <v>4365500</v>
      </c>
      <c r="H7478" s="136">
        <v>3</v>
      </c>
      <c r="J7478" s="136" t="s">
        <v>8367</v>
      </c>
    </row>
    <row r="7479" spans="1:20" s="136" customFormat="1" ht="13.6" x14ac:dyDescent="0.2">
      <c r="A7479" s="136" t="s">
        <v>16004</v>
      </c>
      <c r="B7479" s="147">
        <v>48051</v>
      </c>
      <c r="C7479" s="138" t="s">
        <v>16059</v>
      </c>
      <c r="D7479" s="138" t="s">
        <v>16059</v>
      </c>
      <c r="E7479" s="137" t="s">
        <v>8366</v>
      </c>
      <c r="F7479" s="139"/>
      <c r="G7479" s="136">
        <v>1143720</v>
      </c>
      <c r="H7479" s="136">
        <v>3</v>
      </c>
      <c r="J7479" s="136" t="s">
        <v>8367</v>
      </c>
    </row>
    <row r="7480" spans="1:20" s="136" customFormat="1" ht="13.6" x14ac:dyDescent="0.2">
      <c r="A7480" s="136" t="s">
        <v>16004</v>
      </c>
      <c r="B7480" s="147">
        <v>48052</v>
      </c>
      <c r="C7480" s="138" t="s">
        <v>16060</v>
      </c>
      <c r="D7480" s="138" t="s">
        <v>16060</v>
      </c>
      <c r="E7480" s="137" t="s">
        <v>8366</v>
      </c>
      <c r="F7480" s="139"/>
      <c r="G7480" s="136">
        <v>21543600</v>
      </c>
      <c r="H7480" s="136">
        <v>3</v>
      </c>
      <c r="J7480" s="136" t="s">
        <v>8367</v>
      </c>
      <c r="R7480" s="136" t="s">
        <v>8370</v>
      </c>
      <c r="S7480" s="136" t="s">
        <v>8367</v>
      </c>
      <c r="T7480" s="136" t="s">
        <v>8371</v>
      </c>
    </row>
    <row r="7481" spans="1:20" s="136" customFormat="1" ht="13.6" x14ac:dyDescent="0.2">
      <c r="A7481" s="136" t="s">
        <v>16004</v>
      </c>
      <c r="B7481" s="147">
        <v>48053</v>
      </c>
      <c r="C7481" s="138" t="s">
        <v>16061</v>
      </c>
      <c r="D7481" s="138" t="s">
        <v>16061</v>
      </c>
      <c r="E7481" s="137" t="s">
        <v>8366</v>
      </c>
      <c r="F7481" s="139"/>
      <c r="G7481" s="136">
        <v>8109500</v>
      </c>
      <c r="H7481" s="136">
        <v>3</v>
      </c>
      <c r="J7481" s="136" t="s">
        <v>8456</v>
      </c>
      <c r="R7481" s="136" t="s">
        <v>8370</v>
      </c>
      <c r="S7481" s="136" t="s">
        <v>8367</v>
      </c>
      <c r="T7481" s="136" t="s">
        <v>8371</v>
      </c>
    </row>
    <row r="7482" spans="1:20" s="136" customFormat="1" ht="13.6" x14ac:dyDescent="0.2">
      <c r="A7482" s="136" t="s">
        <v>16004</v>
      </c>
      <c r="B7482" s="147">
        <v>48054</v>
      </c>
      <c r="C7482" s="138" t="s">
        <v>16062</v>
      </c>
      <c r="D7482" s="138" t="s">
        <v>16062</v>
      </c>
      <c r="E7482" s="137" t="s">
        <v>8366</v>
      </c>
      <c r="F7482" s="139"/>
      <c r="G7482" s="136">
        <v>8399900</v>
      </c>
      <c r="H7482" s="136">
        <v>1</v>
      </c>
      <c r="J7482" s="136" t="s">
        <v>8456</v>
      </c>
      <c r="O7482" s="136" t="s">
        <v>16016</v>
      </c>
      <c r="P7482" s="136" t="s">
        <v>8367</v>
      </c>
      <c r="Q7482" s="136" t="s">
        <v>8371</v>
      </c>
      <c r="R7482" s="136" t="s">
        <v>8370</v>
      </c>
      <c r="S7482" s="136" t="s">
        <v>8367</v>
      </c>
      <c r="T7482" s="136" t="s">
        <v>8371</v>
      </c>
    </row>
    <row r="7483" spans="1:20" s="136" customFormat="1" ht="13.6" x14ac:dyDescent="0.2">
      <c r="A7483" s="136" t="s">
        <v>16004</v>
      </c>
      <c r="B7483" s="147">
        <v>48055</v>
      </c>
      <c r="C7483" s="138" t="s">
        <v>16063</v>
      </c>
      <c r="D7483" s="138" t="s">
        <v>16063</v>
      </c>
      <c r="E7483" s="137" t="s">
        <v>8366</v>
      </c>
      <c r="F7483" s="139"/>
      <c r="G7483" s="136">
        <v>15415300</v>
      </c>
      <c r="H7483" s="136">
        <v>3</v>
      </c>
      <c r="J7483" s="136" t="s">
        <v>8367</v>
      </c>
      <c r="R7483" s="136" t="s">
        <v>8370</v>
      </c>
      <c r="S7483" s="136" t="s">
        <v>8367</v>
      </c>
      <c r="T7483" s="136" t="s">
        <v>8371</v>
      </c>
    </row>
    <row r="7484" spans="1:20" s="136" customFormat="1" ht="13.6" x14ac:dyDescent="0.2">
      <c r="A7484" s="136" t="s">
        <v>16004</v>
      </c>
      <c r="B7484" s="147">
        <v>48056</v>
      </c>
      <c r="C7484" s="138" t="s">
        <v>16064</v>
      </c>
      <c r="D7484" s="138" t="s">
        <v>16064</v>
      </c>
      <c r="E7484" s="137" t="s">
        <v>8366</v>
      </c>
      <c r="F7484" s="139"/>
      <c r="G7484" s="136">
        <v>18910100</v>
      </c>
      <c r="H7484" s="136">
        <v>3</v>
      </c>
      <c r="J7484" s="136" t="s">
        <v>8456</v>
      </c>
      <c r="R7484" s="136" t="s">
        <v>8370</v>
      </c>
      <c r="S7484" s="136" t="s">
        <v>8367</v>
      </c>
      <c r="T7484" s="136" t="s">
        <v>8371</v>
      </c>
    </row>
    <row r="7485" spans="1:20" s="136" customFormat="1" ht="13.6" x14ac:dyDescent="0.2">
      <c r="A7485" s="136" t="s">
        <v>16004</v>
      </c>
      <c r="B7485" s="147">
        <v>48057</v>
      </c>
      <c r="C7485" s="138" t="s">
        <v>16065</v>
      </c>
      <c r="D7485" s="138" t="s">
        <v>16065</v>
      </c>
      <c r="E7485" s="137" t="s">
        <v>8366</v>
      </c>
      <c r="F7485" s="139"/>
      <c r="G7485" s="136">
        <v>1793300.0000000002</v>
      </c>
      <c r="H7485" s="136">
        <v>2</v>
      </c>
      <c r="J7485" s="136" t="s">
        <v>8456</v>
      </c>
    </row>
    <row r="7486" spans="1:20" s="136" customFormat="1" ht="13.6" x14ac:dyDescent="0.2">
      <c r="A7486" s="136" t="s">
        <v>16004</v>
      </c>
      <c r="B7486" s="147">
        <v>48058</v>
      </c>
      <c r="C7486" s="138" t="s">
        <v>16066</v>
      </c>
      <c r="D7486" s="138" t="s">
        <v>16066</v>
      </c>
      <c r="E7486" s="137" t="s">
        <v>8366</v>
      </c>
      <c r="F7486" s="139"/>
      <c r="G7486" s="136">
        <v>23113100</v>
      </c>
      <c r="H7486" s="136">
        <v>3</v>
      </c>
      <c r="J7486" s="136" t="s">
        <v>8367</v>
      </c>
    </row>
    <row r="7487" spans="1:20" s="136" customFormat="1" ht="13.6" x14ac:dyDescent="0.2">
      <c r="A7487" s="136" t="s">
        <v>16004</v>
      </c>
      <c r="B7487" s="147">
        <v>48059</v>
      </c>
      <c r="C7487" s="138" t="s">
        <v>16067</v>
      </c>
      <c r="D7487" s="138" t="s">
        <v>16067</v>
      </c>
      <c r="E7487" s="137" t="s">
        <v>8366</v>
      </c>
      <c r="F7487" s="139"/>
      <c r="G7487" s="136">
        <v>17588100</v>
      </c>
      <c r="H7487" s="136">
        <v>3</v>
      </c>
      <c r="J7487" s="136" t="s">
        <v>8367</v>
      </c>
    </row>
    <row r="7488" spans="1:20" s="136" customFormat="1" ht="13.6" x14ac:dyDescent="0.2">
      <c r="A7488" s="136" t="s">
        <v>16004</v>
      </c>
      <c r="B7488" s="147">
        <v>48060</v>
      </c>
      <c r="C7488" s="138" t="s">
        <v>16068</v>
      </c>
      <c r="D7488" s="138" t="s">
        <v>16068</v>
      </c>
      <c r="E7488" s="137" t="s">
        <v>8366</v>
      </c>
      <c r="F7488" s="139"/>
      <c r="G7488" s="136">
        <v>45324200</v>
      </c>
      <c r="H7488" s="136">
        <v>3</v>
      </c>
      <c r="J7488" s="136" t="s">
        <v>8456</v>
      </c>
    </row>
    <row r="7489" spans="1:20" s="136" customFormat="1" ht="13.6" x14ac:dyDescent="0.2">
      <c r="A7489" s="136" t="s">
        <v>16004</v>
      </c>
      <c r="B7489" s="147">
        <v>48061</v>
      </c>
      <c r="C7489" s="138" t="s">
        <v>16069</v>
      </c>
      <c r="D7489" s="138" t="s">
        <v>16069</v>
      </c>
      <c r="E7489" s="137" t="s">
        <v>8366</v>
      </c>
      <c r="F7489" s="139"/>
      <c r="G7489" s="136">
        <v>15957300</v>
      </c>
      <c r="H7489" s="136">
        <v>3</v>
      </c>
      <c r="J7489" s="136" t="s">
        <v>8456</v>
      </c>
      <c r="R7489" s="136" t="s">
        <v>8370</v>
      </c>
      <c r="S7489" s="136" t="s">
        <v>8367</v>
      </c>
      <c r="T7489" s="136" t="s">
        <v>8371</v>
      </c>
    </row>
    <row r="7490" spans="1:20" s="136" customFormat="1" ht="13.6" x14ac:dyDescent="0.2">
      <c r="A7490" s="136" t="s">
        <v>16004</v>
      </c>
      <c r="B7490" s="147">
        <v>48062</v>
      </c>
      <c r="C7490" s="138" t="s">
        <v>16070</v>
      </c>
      <c r="D7490" s="138" t="s">
        <v>16070</v>
      </c>
      <c r="E7490" s="137" t="s">
        <v>8366</v>
      </c>
      <c r="F7490" s="139"/>
      <c r="G7490" s="136">
        <v>22428500</v>
      </c>
      <c r="H7490" s="136">
        <v>3</v>
      </c>
      <c r="J7490" s="136" t="s">
        <v>8367</v>
      </c>
    </row>
    <row r="7491" spans="1:20" s="136" customFormat="1" ht="13.6" x14ac:dyDescent="0.2">
      <c r="A7491" s="136" t="s">
        <v>16004</v>
      </c>
      <c r="B7491" s="147">
        <v>48063</v>
      </c>
      <c r="C7491" s="138" t="s">
        <v>16071</v>
      </c>
      <c r="D7491" s="138" t="s">
        <v>16071</v>
      </c>
      <c r="E7491" s="137" t="s">
        <v>8366</v>
      </c>
      <c r="F7491" s="139"/>
      <c r="G7491" s="136">
        <v>6934600</v>
      </c>
      <c r="H7491" s="136">
        <v>3</v>
      </c>
      <c r="J7491" s="136" t="s">
        <v>8456</v>
      </c>
    </row>
    <row r="7492" spans="1:20" s="136" customFormat="1" ht="13.6" x14ac:dyDescent="0.2">
      <c r="A7492" s="136" t="s">
        <v>16004</v>
      </c>
      <c r="B7492" s="147">
        <v>48064</v>
      </c>
      <c r="C7492" s="138" t="s">
        <v>16072</v>
      </c>
      <c r="D7492" s="138" t="s">
        <v>16072</v>
      </c>
      <c r="E7492" s="137" t="s">
        <v>8366</v>
      </c>
      <c r="F7492" s="139"/>
      <c r="G7492" s="136">
        <v>12486099.999999998</v>
      </c>
      <c r="H7492" s="136">
        <v>3</v>
      </c>
      <c r="J7492" s="136" t="s">
        <v>8456</v>
      </c>
    </row>
    <row r="7493" spans="1:20" s="136" customFormat="1" ht="13.6" x14ac:dyDescent="0.2">
      <c r="A7493" s="136" t="s">
        <v>16004</v>
      </c>
      <c r="B7493" s="147">
        <v>48065</v>
      </c>
      <c r="C7493" s="138" t="s">
        <v>16073</v>
      </c>
      <c r="D7493" s="138" t="s">
        <v>16073</v>
      </c>
      <c r="E7493" s="137" t="s">
        <v>8366</v>
      </c>
      <c r="F7493" s="139"/>
      <c r="G7493" s="136">
        <v>5257300</v>
      </c>
      <c r="H7493" s="136">
        <v>3</v>
      </c>
      <c r="J7493" s="136" t="s">
        <v>8367</v>
      </c>
      <c r="R7493" s="136" t="s">
        <v>8370</v>
      </c>
      <c r="S7493" s="136" t="s">
        <v>8367</v>
      </c>
      <c r="T7493" s="136" t="s">
        <v>8371</v>
      </c>
    </row>
    <row r="7494" spans="1:20" s="136" customFormat="1" ht="13.6" x14ac:dyDescent="0.2">
      <c r="A7494" s="136" t="s">
        <v>16004</v>
      </c>
      <c r="B7494" s="147">
        <v>48066</v>
      </c>
      <c r="C7494" s="138" t="s">
        <v>16074</v>
      </c>
      <c r="D7494" s="138" t="s">
        <v>16074</v>
      </c>
      <c r="E7494" s="137" t="s">
        <v>8366</v>
      </c>
      <c r="F7494" s="139"/>
      <c r="G7494" s="136">
        <v>14468100</v>
      </c>
      <c r="H7494" s="136">
        <v>3</v>
      </c>
      <c r="J7494" s="136" t="s">
        <v>8367</v>
      </c>
    </row>
    <row r="7495" spans="1:20" s="136" customFormat="1" ht="13.6" x14ac:dyDescent="0.2">
      <c r="A7495" s="136" t="s">
        <v>16004</v>
      </c>
      <c r="B7495" s="147">
        <v>48067</v>
      </c>
      <c r="C7495" s="138" t="s">
        <v>16075</v>
      </c>
      <c r="D7495" s="138" t="s">
        <v>16075</v>
      </c>
      <c r="E7495" s="137" t="s">
        <v>8366</v>
      </c>
      <c r="F7495" s="139"/>
      <c r="G7495" s="136">
        <v>49874900</v>
      </c>
      <c r="H7495" s="136">
        <v>3</v>
      </c>
      <c r="J7495" s="136" t="s">
        <v>8367</v>
      </c>
    </row>
    <row r="7496" spans="1:20" s="136" customFormat="1" ht="13.6" x14ac:dyDescent="0.2">
      <c r="A7496" s="136" t="s">
        <v>16004</v>
      </c>
      <c r="B7496" s="147">
        <v>48068</v>
      </c>
      <c r="C7496" s="138" t="s">
        <v>16076</v>
      </c>
      <c r="D7496" s="138" t="s">
        <v>16076</v>
      </c>
      <c r="E7496" s="137" t="s">
        <v>8366</v>
      </c>
      <c r="F7496" s="139"/>
      <c r="G7496" s="136">
        <v>4077100</v>
      </c>
      <c r="H7496" s="136">
        <v>3</v>
      </c>
      <c r="J7496" s="136" t="s">
        <v>8456</v>
      </c>
    </row>
    <row r="7497" spans="1:20" s="136" customFormat="1" ht="13.6" x14ac:dyDescent="0.2">
      <c r="A7497" s="136" t="s">
        <v>16004</v>
      </c>
      <c r="B7497" s="147">
        <v>48069</v>
      </c>
      <c r="C7497" s="138" t="s">
        <v>16077</v>
      </c>
      <c r="D7497" s="138" t="s">
        <v>16077</v>
      </c>
      <c r="E7497" s="137" t="s">
        <v>8366</v>
      </c>
      <c r="F7497" s="139"/>
      <c r="G7497" s="136">
        <v>44458800</v>
      </c>
      <c r="H7497" s="136">
        <v>2</v>
      </c>
      <c r="J7497" s="136" t="s">
        <v>8456</v>
      </c>
      <c r="R7497" s="136" t="s">
        <v>8370</v>
      </c>
      <c r="S7497" s="136" t="s">
        <v>8367</v>
      </c>
      <c r="T7497" s="136" t="s">
        <v>8371</v>
      </c>
    </row>
    <row r="7498" spans="1:20" s="136" customFormat="1" ht="13.6" x14ac:dyDescent="0.2">
      <c r="A7498" s="136" t="s">
        <v>16004</v>
      </c>
      <c r="B7498" s="147">
        <v>48070</v>
      </c>
      <c r="C7498" s="138" t="s">
        <v>16078</v>
      </c>
      <c r="D7498" s="138" t="s">
        <v>16078</v>
      </c>
      <c r="E7498" s="137" t="s">
        <v>8366</v>
      </c>
      <c r="F7498" s="139"/>
      <c r="G7498" s="136">
        <v>25557700</v>
      </c>
      <c r="H7498" s="136">
        <v>3</v>
      </c>
      <c r="J7498" s="136" t="s">
        <v>8456</v>
      </c>
    </row>
    <row r="7499" spans="1:20" s="136" customFormat="1" ht="13.6" x14ac:dyDescent="0.2">
      <c r="A7499" s="136" t="s">
        <v>16004</v>
      </c>
      <c r="B7499" s="147">
        <v>48071</v>
      </c>
      <c r="C7499" s="138" t="s">
        <v>16079</v>
      </c>
      <c r="D7499" s="138" t="s">
        <v>16079</v>
      </c>
      <c r="E7499" s="137" t="s">
        <v>8366</v>
      </c>
      <c r="F7499" s="139"/>
      <c r="G7499" s="136">
        <v>21009800</v>
      </c>
      <c r="H7499" s="136">
        <v>2</v>
      </c>
      <c r="J7499" s="136" t="s">
        <v>8456</v>
      </c>
      <c r="R7499" s="136" t="s">
        <v>8370</v>
      </c>
      <c r="S7499" s="136" t="s">
        <v>8367</v>
      </c>
      <c r="T7499" s="136" t="s">
        <v>8371</v>
      </c>
    </row>
    <row r="7500" spans="1:20" s="136" customFormat="1" ht="13.6" x14ac:dyDescent="0.2">
      <c r="A7500" s="136" t="s">
        <v>16004</v>
      </c>
      <c r="B7500" s="147">
        <v>48072</v>
      </c>
      <c r="C7500" s="138" t="s">
        <v>16080</v>
      </c>
      <c r="D7500" s="138" t="s">
        <v>16080</v>
      </c>
      <c r="E7500" s="137" t="s">
        <v>8366</v>
      </c>
      <c r="F7500" s="139"/>
      <c r="G7500" s="136">
        <v>12390300</v>
      </c>
      <c r="H7500" s="136">
        <v>3</v>
      </c>
      <c r="J7500" s="136" t="s">
        <v>8367</v>
      </c>
    </row>
    <row r="7501" spans="1:20" s="136" customFormat="1" ht="13.6" x14ac:dyDescent="0.2">
      <c r="A7501" s="136" t="s">
        <v>16004</v>
      </c>
      <c r="B7501" s="147">
        <v>48073</v>
      </c>
      <c r="C7501" s="138" t="s">
        <v>16081</v>
      </c>
      <c r="D7501" s="138" t="s">
        <v>16081</v>
      </c>
      <c r="E7501" s="137" t="s">
        <v>8366</v>
      </c>
      <c r="F7501" s="139"/>
      <c r="G7501" s="136">
        <v>4295300</v>
      </c>
      <c r="H7501" s="136">
        <v>2</v>
      </c>
      <c r="J7501" s="136" t="s">
        <v>8456</v>
      </c>
    </row>
    <row r="7502" spans="1:20" s="136" customFormat="1" ht="13.6" x14ac:dyDescent="0.2">
      <c r="A7502" s="136" t="s">
        <v>16004</v>
      </c>
      <c r="B7502" s="147">
        <v>48074</v>
      </c>
      <c r="C7502" s="136" t="s">
        <v>16082</v>
      </c>
      <c r="D7502" s="136" t="s">
        <v>16083</v>
      </c>
      <c r="E7502" s="137" t="s">
        <v>8366</v>
      </c>
      <c r="F7502" s="139"/>
      <c r="G7502" s="136">
        <v>33491420</v>
      </c>
      <c r="H7502" s="136">
        <v>3</v>
      </c>
      <c r="J7502" s="136" t="s">
        <v>8367</v>
      </c>
    </row>
    <row r="7503" spans="1:20" s="136" customFormat="1" ht="13.6" x14ac:dyDescent="0.2">
      <c r="A7503" s="136" t="s">
        <v>16004</v>
      </c>
      <c r="B7503" s="147">
        <v>48075</v>
      </c>
      <c r="C7503" s="138" t="s">
        <v>16084</v>
      </c>
      <c r="D7503" s="138" t="s">
        <v>16084</v>
      </c>
      <c r="E7503" s="137" t="s">
        <v>8366</v>
      </c>
      <c r="F7503" s="139"/>
      <c r="G7503" s="136">
        <v>102430000</v>
      </c>
      <c r="H7503" s="136">
        <v>3</v>
      </c>
      <c r="J7503" s="136" t="s">
        <v>8367</v>
      </c>
      <c r="R7503" s="136" t="s">
        <v>8370</v>
      </c>
      <c r="S7503" s="136" t="s">
        <v>8367</v>
      </c>
      <c r="T7503" s="136" t="s">
        <v>8371</v>
      </c>
    </row>
    <row r="7504" spans="1:20" s="136" customFormat="1" ht="13.6" x14ac:dyDescent="0.2">
      <c r="A7504" s="136" t="s">
        <v>16004</v>
      </c>
      <c r="B7504" s="147">
        <v>48076</v>
      </c>
      <c r="C7504" s="138" t="s">
        <v>16085</v>
      </c>
      <c r="D7504" s="138" t="s">
        <v>16085</v>
      </c>
      <c r="E7504" s="137" t="s">
        <v>8366</v>
      </c>
      <c r="F7504" s="139"/>
      <c r="G7504" s="136">
        <v>1906600</v>
      </c>
      <c r="H7504" s="136">
        <v>3</v>
      </c>
      <c r="J7504" s="136" t="s">
        <v>8456</v>
      </c>
    </row>
    <row r="7505" spans="1:20" s="136" customFormat="1" ht="13.6" x14ac:dyDescent="0.2">
      <c r="A7505" s="136" t="s">
        <v>16004</v>
      </c>
      <c r="B7505" s="147">
        <v>48077</v>
      </c>
      <c r="C7505" s="138" t="s">
        <v>16086</v>
      </c>
      <c r="D7505" s="138" t="s">
        <v>16086</v>
      </c>
      <c r="E7505" s="137" t="s">
        <v>8366</v>
      </c>
      <c r="F7505" s="139"/>
      <c r="G7505" s="136">
        <v>5906500</v>
      </c>
      <c r="H7505" s="136">
        <v>2</v>
      </c>
      <c r="J7505" s="136" t="s">
        <v>8456</v>
      </c>
      <c r="R7505" s="136" t="s">
        <v>8370</v>
      </c>
      <c r="S7505" s="136" t="s">
        <v>8367</v>
      </c>
      <c r="T7505" s="136" t="s">
        <v>8371</v>
      </c>
    </row>
    <row r="7506" spans="1:20" s="136" customFormat="1" ht="13.6" x14ac:dyDescent="0.2">
      <c r="A7506" s="136" t="s">
        <v>16004</v>
      </c>
      <c r="B7506" s="147">
        <v>48078</v>
      </c>
      <c r="C7506" s="138" t="s">
        <v>16087</v>
      </c>
      <c r="D7506" s="138" t="s">
        <v>16087</v>
      </c>
      <c r="E7506" s="137" t="s">
        <v>8366</v>
      </c>
      <c r="F7506" s="139"/>
      <c r="G7506" s="136">
        <v>3182700</v>
      </c>
      <c r="H7506" s="136">
        <v>1</v>
      </c>
      <c r="J7506" s="136" t="s">
        <v>8456</v>
      </c>
      <c r="O7506" s="136" t="s">
        <v>16016</v>
      </c>
      <c r="P7506" s="136" t="s">
        <v>8367</v>
      </c>
      <c r="Q7506" s="136" t="s">
        <v>8371</v>
      </c>
      <c r="R7506" s="136" t="s">
        <v>8370</v>
      </c>
      <c r="S7506" s="136" t="s">
        <v>8367</v>
      </c>
      <c r="T7506" s="136" t="s">
        <v>8371</v>
      </c>
    </row>
    <row r="7507" spans="1:20" s="136" customFormat="1" ht="13.6" x14ac:dyDescent="0.2">
      <c r="A7507" s="136" t="s">
        <v>16004</v>
      </c>
      <c r="B7507" s="147">
        <v>48079</v>
      </c>
      <c r="C7507" s="138" t="s">
        <v>16088</v>
      </c>
      <c r="D7507" s="138" t="s">
        <v>16088</v>
      </c>
      <c r="E7507" s="137" t="s">
        <v>8366</v>
      </c>
      <c r="F7507" s="139"/>
      <c r="G7507" s="136">
        <v>16523500</v>
      </c>
      <c r="H7507" s="136">
        <v>3</v>
      </c>
      <c r="J7507" s="136" t="s">
        <v>8456</v>
      </c>
    </row>
    <row r="7508" spans="1:20" s="136" customFormat="1" ht="13.6" x14ac:dyDescent="0.2">
      <c r="A7508" s="136" t="s">
        <v>16004</v>
      </c>
      <c r="B7508" s="147">
        <v>48080</v>
      </c>
      <c r="C7508" s="138" t="s">
        <v>16089</v>
      </c>
      <c r="D7508" s="138" t="s">
        <v>16089</v>
      </c>
      <c r="E7508" s="137" t="s">
        <v>8366</v>
      </c>
      <c r="F7508" s="139"/>
      <c r="G7508" s="136">
        <v>12847700</v>
      </c>
      <c r="H7508" s="136">
        <v>1</v>
      </c>
      <c r="J7508" s="136" t="s">
        <v>8367</v>
      </c>
      <c r="O7508" s="136" t="s">
        <v>16016</v>
      </c>
      <c r="P7508" s="136" t="s">
        <v>8367</v>
      </c>
      <c r="Q7508" s="136" t="s">
        <v>8371</v>
      </c>
      <c r="R7508" s="136" t="s">
        <v>8370</v>
      </c>
      <c r="S7508" s="136" t="s">
        <v>8367</v>
      </c>
      <c r="T7508" s="136" t="s">
        <v>8371</v>
      </c>
    </row>
    <row r="7509" spans="1:20" s="136" customFormat="1" ht="13.6" x14ac:dyDescent="0.2">
      <c r="A7509" s="136" t="s">
        <v>16004</v>
      </c>
      <c r="B7509" s="147">
        <v>48081</v>
      </c>
      <c r="C7509" s="138" t="s">
        <v>16090</v>
      </c>
      <c r="D7509" s="138" t="s">
        <v>16090</v>
      </c>
      <c r="E7509" s="137" t="s">
        <v>8366</v>
      </c>
      <c r="F7509" s="139"/>
      <c r="G7509" s="136">
        <v>16293200</v>
      </c>
      <c r="H7509" s="136">
        <v>2</v>
      </c>
      <c r="J7509" s="136" t="s">
        <v>8367</v>
      </c>
      <c r="R7509" s="136" t="s">
        <v>8370</v>
      </c>
      <c r="S7509" s="136" t="s">
        <v>8367</v>
      </c>
      <c r="T7509" s="136" t="s">
        <v>8371</v>
      </c>
    </row>
    <row r="7510" spans="1:20" s="136" customFormat="1" ht="13.6" x14ac:dyDescent="0.2">
      <c r="A7510" s="136" t="s">
        <v>16004</v>
      </c>
      <c r="B7510" s="147">
        <v>48082</v>
      </c>
      <c r="C7510" s="138" t="s">
        <v>16091</v>
      </c>
      <c r="D7510" s="138" t="s">
        <v>16091</v>
      </c>
      <c r="E7510" s="137" t="s">
        <v>8366</v>
      </c>
      <c r="F7510" s="139"/>
      <c r="G7510" s="136">
        <v>8883200</v>
      </c>
      <c r="H7510" s="136">
        <v>1</v>
      </c>
      <c r="J7510" s="136" t="s">
        <v>8456</v>
      </c>
      <c r="L7510" s="136" t="s">
        <v>16092</v>
      </c>
      <c r="M7510" s="136" t="s">
        <v>8456</v>
      </c>
      <c r="N7510" s="136" t="s">
        <v>16091</v>
      </c>
      <c r="O7510" s="136" t="s">
        <v>16016</v>
      </c>
      <c r="P7510" s="136" t="s">
        <v>8367</v>
      </c>
      <c r="Q7510" s="136" t="s">
        <v>8371</v>
      </c>
      <c r="R7510" s="136" t="s">
        <v>8370</v>
      </c>
      <c r="S7510" s="136" t="s">
        <v>8367</v>
      </c>
      <c r="T7510" s="136" t="s">
        <v>8371</v>
      </c>
    </row>
    <row r="7511" spans="1:20" s="136" customFormat="1" ht="13.6" x14ac:dyDescent="0.2">
      <c r="A7511" s="136" t="s">
        <v>16004</v>
      </c>
      <c r="B7511" s="147">
        <v>48083</v>
      </c>
      <c r="C7511" s="138" t="s">
        <v>16093</v>
      </c>
      <c r="D7511" s="138" t="s">
        <v>16093</v>
      </c>
      <c r="E7511" s="137" t="s">
        <v>8366</v>
      </c>
      <c r="F7511" s="139"/>
      <c r="G7511" s="136">
        <v>7951700</v>
      </c>
      <c r="H7511" s="136">
        <v>1</v>
      </c>
      <c r="J7511" s="136" t="s">
        <v>8456</v>
      </c>
      <c r="O7511" s="136" t="s">
        <v>16016</v>
      </c>
      <c r="P7511" s="136" t="s">
        <v>8367</v>
      </c>
      <c r="Q7511" s="136" t="s">
        <v>8371</v>
      </c>
      <c r="R7511" s="136" t="s">
        <v>8370</v>
      </c>
      <c r="S7511" s="136" t="s">
        <v>8367</v>
      </c>
      <c r="T7511" s="136" t="s">
        <v>8371</v>
      </c>
    </row>
    <row r="7512" spans="1:20" s="136" customFormat="1" ht="13.6" x14ac:dyDescent="0.2">
      <c r="A7512" s="136" t="s">
        <v>16004</v>
      </c>
      <c r="B7512" s="147">
        <v>48084</v>
      </c>
      <c r="C7512" s="138" t="s">
        <v>16094</v>
      </c>
      <c r="D7512" s="138" t="s">
        <v>16094</v>
      </c>
      <c r="E7512" s="137" t="s">
        <v>8366</v>
      </c>
      <c r="F7512" s="139"/>
      <c r="G7512" s="136">
        <v>3517400</v>
      </c>
      <c r="H7512" s="136">
        <v>1</v>
      </c>
      <c r="J7512" s="136" t="s">
        <v>8456</v>
      </c>
      <c r="O7512" s="136" t="s">
        <v>16016</v>
      </c>
      <c r="P7512" s="136" t="s">
        <v>8367</v>
      </c>
      <c r="Q7512" s="136" t="s">
        <v>8371</v>
      </c>
      <c r="R7512" s="136" t="s">
        <v>8370</v>
      </c>
      <c r="S7512" s="136" t="s">
        <v>8367</v>
      </c>
      <c r="T7512" s="136" t="s">
        <v>8371</v>
      </c>
    </row>
    <row r="7513" spans="1:20" s="136" customFormat="1" ht="13.6" x14ac:dyDescent="0.2">
      <c r="A7513" s="136" t="s">
        <v>16004</v>
      </c>
      <c r="B7513" s="147">
        <v>48085</v>
      </c>
      <c r="C7513" s="138" t="s">
        <v>16095</v>
      </c>
      <c r="D7513" s="138" t="s">
        <v>16095</v>
      </c>
      <c r="E7513" s="137" t="s">
        <v>8366</v>
      </c>
      <c r="F7513" s="139"/>
      <c r="G7513" s="136">
        <v>8425800</v>
      </c>
      <c r="H7513" s="136">
        <v>2</v>
      </c>
      <c r="J7513" s="136" t="s">
        <v>8456</v>
      </c>
      <c r="R7513" s="136" t="s">
        <v>8370</v>
      </c>
      <c r="S7513" s="136" t="s">
        <v>8367</v>
      </c>
      <c r="T7513" s="136" t="s">
        <v>8371</v>
      </c>
    </row>
    <row r="7514" spans="1:20" s="136" customFormat="1" ht="13.6" x14ac:dyDescent="0.2">
      <c r="A7514" s="136" t="s">
        <v>16004</v>
      </c>
      <c r="B7514" s="147">
        <v>48086</v>
      </c>
      <c r="C7514" s="138" t="s">
        <v>16096</v>
      </c>
      <c r="D7514" s="138" t="s">
        <v>16096</v>
      </c>
      <c r="E7514" s="137" t="s">
        <v>8366</v>
      </c>
      <c r="F7514" s="139"/>
      <c r="G7514" s="136">
        <v>42572400</v>
      </c>
      <c r="H7514" s="136">
        <v>3</v>
      </c>
      <c r="J7514" s="136" t="s">
        <v>8367</v>
      </c>
      <c r="R7514" s="136" t="s">
        <v>8370</v>
      </c>
      <c r="S7514" s="136" t="s">
        <v>8367</v>
      </c>
      <c r="T7514" s="136" t="s">
        <v>8371</v>
      </c>
    </row>
    <row r="7515" spans="1:20" s="136" customFormat="1" ht="13.6" x14ac:dyDescent="0.2">
      <c r="A7515" s="136" t="s">
        <v>16004</v>
      </c>
      <c r="B7515" s="147">
        <v>48087</v>
      </c>
      <c r="C7515" s="138" t="s">
        <v>16097</v>
      </c>
      <c r="D7515" s="138" t="s">
        <v>16097</v>
      </c>
      <c r="E7515" s="137" t="s">
        <v>8366</v>
      </c>
      <c r="F7515" s="139"/>
      <c r="G7515" s="136">
        <v>25967300</v>
      </c>
      <c r="H7515" s="136">
        <v>3</v>
      </c>
      <c r="J7515" s="136" t="s">
        <v>8367</v>
      </c>
    </row>
    <row r="7516" spans="1:20" s="136" customFormat="1" ht="13.6" x14ac:dyDescent="0.2">
      <c r="A7516" s="136" t="s">
        <v>16004</v>
      </c>
      <c r="B7516" s="147">
        <v>48088</v>
      </c>
      <c r="C7516" s="138" t="s">
        <v>16098</v>
      </c>
      <c r="D7516" s="138" t="s">
        <v>16098</v>
      </c>
      <c r="E7516" s="137" t="s">
        <v>8366</v>
      </c>
      <c r="F7516" s="139"/>
      <c r="G7516" s="136">
        <v>2842799.9999999995</v>
      </c>
      <c r="H7516" s="136">
        <v>3</v>
      </c>
      <c r="J7516" s="136" t="s">
        <v>8367</v>
      </c>
    </row>
    <row r="7517" spans="1:20" s="136" customFormat="1" ht="13.6" x14ac:dyDescent="0.2">
      <c r="A7517" s="136" t="s">
        <v>16004</v>
      </c>
      <c r="B7517" s="147">
        <v>48089</v>
      </c>
      <c r="C7517" s="138" t="s">
        <v>16099</v>
      </c>
      <c r="D7517" s="138" t="s">
        <v>16099</v>
      </c>
      <c r="E7517" s="137" t="s">
        <v>8366</v>
      </c>
      <c r="F7517" s="139"/>
      <c r="G7517" s="136">
        <v>7813500</v>
      </c>
      <c r="H7517" s="136">
        <v>2</v>
      </c>
      <c r="J7517" s="136" t="s">
        <v>8456</v>
      </c>
      <c r="R7517" s="136" t="s">
        <v>8370</v>
      </c>
      <c r="S7517" s="136" t="s">
        <v>8367</v>
      </c>
      <c r="T7517" s="136" t="s">
        <v>8371</v>
      </c>
    </row>
    <row r="7518" spans="1:20" s="136" customFormat="1" ht="13.6" x14ac:dyDescent="0.2">
      <c r="A7518" s="136" t="s">
        <v>16004</v>
      </c>
      <c r="B7518" s="147">
        <v>48090</v>
      </c>
      <c r="C7518" s="138" t="s">
        <v>16100</v>
      </c>
      <c r="D7518" s="138" t="s">
        <v>16100</v>
      </c>
      <c r="E7518" s="137" t="s">
        <v>8366</v>
      </c>
      <c r="F7518" s="139"/>
      <c r="G7518" s="136">
        <v>22316800</v>
      </c>
      <c r="H7518" s="136">
        <v>2</v>
      </c>
      <c r="J7518" s="136" t="s">
        <v>8367</v>
      </c>
      <c r="R7518" s="136" t="s">
        <v>8370</v>
      </c>
      <c r="S7518" s="136" t="s">
        <v>8367</v>
      </c>
      <c r="T7518" s="136" t="s">
        <v>8371</v>
      </c>
    </row>
    <row r="7519" spans="1:20" s="136" customFormat="1" ht="13.6" x14ac:dyDescent="0.2">
      <c r="A7519" s="136" t="s">
        <v>16004</v>
      </c>
      <c r="B7519" s="147">
        <v>48091</v>
      </c>
      <c r="C7519" s="138" t="s">
        <v>16101</v>
      </c>
      <c r="D7519" s="138" t="s">
        <v>16101</v>
      </c>
      <c r="E7519" s="137" t="s">
        <v>8366</v>
      </c>
      <c r="F7519" s="139"/>
      <c r="G7519" s="136">
        <v>23241000</v>
      </c>
      <c r="H7519" s="136">
        <v>3</v>
      </c>
      <c r="J7519" s="136" t="s">
        <v>8367</v>
      </c>
    </row>
    <row r="7520" spans="1:20" s="136" customFormat="1" ht="13.6" x14ac:dyDescent="0.2">
      <c r="A7520" s="136" t="s">
        <v>16004</v>
      </c>
      <c r="B7520" s="147">
        <v>48092</v>
      </c>
      <c r="C7520" s="138" t="s">
        <v>16102</v>
      </c>
      <c r="D7520" s="138" t="s">
        <v>16102</v>
      </c>
      <c r="E7520" s="137" t="s">
        <v>8366</v>
      </c>
      <c r="F7520" s="139"/>
      <c r="G7520" s="136">
        <v>16369400</v>
      </c>
      <c r="H7520" s="136">
        <v>3</v>
      </c>
      <c r="J7520" s="136" t="s">
        <v>8367</v>
      </c>
      <c r="R7520" s="136" t="s">
        <v>8370</v>
      </c>
      <c r="S7520" s="136" t="s">
        <v>8367</v>
      </c>
      <c r="T7520" s="136" t="s">
        <v>8371</v>
      </c>
    </row>
    <row r="7521" spans="1:20" s="136" customFormat="1" ht="13.6" x14ac:dyDescent="0.2">
      <c r="A7521" s="136" t="s">
        <v>16004</v>
      </c>
      <c r="B7521" s="147">
        <v>48093</v>
      </c>
      <c r="C7521" s="138" t="s">
        <v>16103</v>
      </c>
      <c r="D7521" s="138" t="s">
        <v>16103</v>
      </c>
      <c r="E7521" s="137" t="s">
        <v>8366</v>
      </c>
      <c r="F7521" s="139"/>
      <c r="G7521" s="136">
        <v>9116500</v>
      </c>
      <c r="H7521" s="136">
        <v>3</v>
      </c>
      <c r="J7521" s="136" t="s">
        <v>8367</v>
      </c>
    </row>
    <row r="7522" spans="1:20" s="136" customFormat="1" ht="13.6" x14ac:dyDescent="0.2">
      <c r="A7522" s="136" t="s">
        <v>16004</v>
      </c>
      <c r="B7522" s="147">
        <v>48094</v>
      </c>
      <c r="C7522" s="138" t="s">
        <v>16104</v>
      </c>
      <c r="D7522" s="138" t="s">
        <v>16104</v>
      </c>
      <c r="E7522" s="137" t="s">
        <v>8366</v>
      </c>
      <c r="F7522" s="139"/>
      <c r="G7522" s="136">
        <v>17087800</v>
      </c>
      <c r="H7522" s="136">
        <v>3</v>
      </c>
      <c r="J7522" s="136" t="s">
        <v>8367</v>
      </c>
      <c r="R7522" s="136" t="s">
        <v>8370</v>
      </c>
      <c r="S7522" s="136" t="s">
        <v>8367</v>
      </c>
      <c r="T7522" s="136" t="s">
        <v>8371</v>
      </c>
    </row>
    <row r="7523" spans="1:20" s="136" customFormat="1" ht="13.6" x14ac:dyDescent="0.2">
      <c r="A7523" s="136" t="s">
        <v>16004</v>
      </c>
      <c r="B7523" s="147">
        <v>48095</v>
      </c>
      <c r="C7523" s="138" t="s">
        <v>16105</v>
      </c>
      <c r="D7523" s="138" t="s">
        <v>16105</v>
      </c>
      <c r="E7523" s="137" t="s">
        <v>8366</v>
      </c>
      <c r="F7523" s="139"/>
      <c r="G7523" s="136">
        <v>11652000</v>
      </c>
      <c r="H7523" s="136">
        <v>2</v>
      </c>
      <c r="J7523" s="136" t="s">
        <v>8367</v>
      </c>
    </row>
    <row r="7524" spans="1:20" s="136" customFormat="1" ht="13.6" x14ac:dyDescent="0.2">
      <c r="A7524" s="136" t="s">
        <v>16004</v>
      </c>
      <c r="B7524" s="147">
        <v>48096</v>
      </c>
      <c r="C7524" s="138" t="s">
        <v>16106</v>
      </c>
      <c r="D7524" s="138" t="s">
        <v>16106</v>
      </c>
      <c r="E7524" s="137" t="s">
        <v>8366</v>
      </c>
      <c r="F7524" s="139"/>
      <c r="G7524" s="136">
        <v>31097000</v>
      </c>
      <c r="H7524" s="136">
        <v>2</v>
      </c>
      <c r="J7524" s="136" t="s">
        <v>8367</v>
      </c>
      <c r="R7524" s="136" t="s">
        <v>8370</v>
      </c>
      <c r="S7524" s="136" t="s">
        <v>8367</v>
      </c>
      <c r="T7524" s="136" t="s">
        <v>8371</v>
      </c>
    </row>
    <row r="7525" spans="1:20" s="136" customFormat="1" ht="13.6" x14ac:dyDescent="0.2">
      <c r="A7525" s="136" t="s">
        <v>16004</v>
      </c>
      <c r="B7525" s="147">
        <v>48097</v>
      </c>
      <c r="C7525" s="138" t="s">
        <v>16107</v>
      </c>
      <c r="D7525" s="138" t="s">
        <v>16107</v>
      </c>
      <c r="E7525" s="137" t="s">
        <v>8366</v>
      </c>
      <c r="F7525" s="139"/>
      <c r="G7525" s="136">
        <v>10183000</v>
      </c>
      <c r="H7525" s="136">
        <v>2</v>
      </c>
      <c r="J7525" s="136" t="s">
        <v>8367</v>
      </c>
      <c r="R7525" s="136" t="s">
        <v>8370</v>
      </c>
      <c r="S7525" s="136" t="s">
        <v>8367</v>
      </c>
      <c r="T7525" s="136" t="s">
        <v>8371</v>
      </c>
    </row>
    <row r="7526" spans="1:20" s="136" customFormat="1" ht="13.6" x14ac:dyDescent="0.2">
      <c r="A7526" s="136" t="s">
        <v>16004</v>
      </c>
      <c r="B7526" s="147">
        <v>48901</v>
      </c>
      <c r="C7526" s="138" t="s">
        <v>16108</v>
      </c>
      <c r="D7526" s="138" t="s">
        <v>16108</v>
      </c>
      <c r="E7526" s="137" t="s">
        <v>8366</v>
      </c>
      <c r="F7526" s="139"/>
      <c r="G7526" s="136">
        <v>10152500</v>
      </c>
      <c r="H7526" s="136">
        <v>2</v>
      </c>
      <c r="J7526" s="136" t="s">
        <v>8367</v>
      </c>
      <c r="R7526" s="136" t="s">
        <v>8370</v>
      </c>
      <c r="S7526" s="136" t="s">
        <v>8367</v>
      </c>
      <c r="T7526" s="136" t="s">
        <v>8371</v>
      </c>
    </row>
    <row r="7527" spans="1:20" s="136" customFormat="1" ht="13.6" x14ac:dyDescent="0.2">
      <c r="A7527" s="136" t="s">
        <v>16004</v>
      </c>
      <c r="B7527" s="147">
        <v>48902</v>
      </c>
      <c r="C7527" s="138" t="s">
        <v>16109</v>
      </c>
      <c r="D7527" s="138" t="s">
        <v>16109</v>
      </c>
      <c r="E7527" s="137" t="s">
        <v>8366</v>
      </c>
      <c r="F7527" s="139"/>
      <c r="G7527" s="136">
        <v>18170100</v>
      </c>
      <c r="H7527" s="136">
        <v>1</v>
      </c>
      <c r="J7527" s="136" t="s">
        <v>8456</v>
      </c>
      <c r="O7527" s="136" t="s">
        <v>16016</v>
      </c>
      <c r="P7527" s="136" t="s">
        <v>8367</v>
      </c>
      <c r="Q7527" s="136" t="s">
        <v>8371</v>
      </c>
      <c r="R7527" s="136" t="s">
        <v>8370</v>
      </c>
      <c r="S7527" s="136" t="s">
        <v>8367</v>
      </c>
      <c r="T7527" s="136" t="s">
        <v>8371</v>
      </c>
    </row>
    <row r="7528" spans="1:20" s="136" customFormat="1" ht="13.6" x14ac:dyDescent="0.2">
      <c r="A7528" s="136" t="s">
        <v>16004</v>
      </c>
      <c r="B7528" s="147">
        <v>48903</v>
      </c>
      <c r="C7528" s="138" t="s">
        <v>16110</v>
      </c>
      <c r="D7528" s="138" t="s">
        <v>16110</v>
      </c>
      <c r="E7528" s="137" t="s">
        <v>8366</v>
      </c>
      <c r="F7528" s="139"/>
      <c r="G7528" s="136">
        <v>15021400.000000002</v>
      </c>
      <c r="H7528" s="136">
        <v>2</v>
      </c>
      <c r="J7528" s="136" t="s">
        <v>8456</v>
      </c>
      <c r="R7528" s="136" t="s">
        <v>8370</v>
      </c>
      <c r="S7528" s="136" t="s">
        <v>8367</v>
      </c>
      <c r="T7528" s="136" t="s">
        <v>8371</v>
      </c>
    </row>
    <row r="7529" spans="1:20" s="136" customFormat="1" ht="13.6" x14ac:dyDescent="0.2">
      <c r="A7529" s="136" t="s">
        <v>16004</v>
      </c>
      <c r="B7529" s="147">
        <v>48904</v>
      </c>
      <c r="C7529" s="138" t="s">
        <v>16111</v>
      </c>
      <c r="D7529" s="138" t="s">
        <v>16111</v>
      </c>
      <c r="E7529" s="137" t="s">
        <v>8366</v>
      </c>
      <c r="F7529" s="139"/>
      <c r="G7529" s="136">
        <v>6846000</v>
      </c>
      <c r="H7529" s="136">
        <v>2</v>
      </c>
      <c r="J7529" s="136" t="s">
        <v>8456</v>
      </c>
      <c r="R7529" s="136" t="s">
        <v>8370</v>
      </c>
      <c r="S7529" s="136" t="s">
        <v>8367</v>
      </c>
      <c r="T7529" s="136" t="s">
        <v>8371</v>
      </c>
    </row>
    <row r="7530" spans="1:20" s="136" customFormat="1" ht="13.6" x14ac:dyDescent="0.2">
      <c r="A7530" s="136" t="s">
        <v>16004</v>
      </c>
      <c r="B7530" s="147">
        <v>48905</v>
      </c>
      <c r="C7530" s="138" t="s">
        <v>16112</v>
      </c>
      <c r="D7530" s="138" t="s">
        <v>16112</v>
      </c>
      <c r="E7530" s="137" t="s">
        <v>8366</v>
      </c>
      <c r="F7530" s="139"/>
      <c r="G7530" s="136">
        <v>18166900</v>
      </c>
      <c r="H7530" s="136">
        <v>2</v>
      </c>
      <c r="J7530" s="136" t="s">
        <v>8367</v>
      </c>
      <c r="R7530" s="136" t="s">
        <v>8370</v>
      </c>
      <c r="S7530" s="136" t="s">
        <v>8367</v>
      </c>
      <c r="T7530" s="136" t="s">
        <v>8371</v>
      </c>
    </row>
    <row r="7531" spans="1:20" s="136" customFormat="1" ht="13.6" x14ac:dyDescent="0.2">
      <c r="A7531" s="136" t="s">
        <v>16004</v>
      </c>
      <c r="B7531" s="147">
        <v>48906</v>
      </c>
      <c r="C7531" s="138" t="s">
        <v>16113</v>
      </c>
      <c r="D7531" s="138" t="s">
        <v>16113</v>
      </c>
      <c r="E7531" s="137" t="s">
        <v>8366</v>
      </c>
      <c r="F7531" s="139"/>
      <c r="G7531" s="136">
        <v>7632300</v>
      </c>
      <c r="H7531" s="136">
        <v>2</v>
      </c>
      <c r="J7531" s="136" t="s">
        <v>8456</v>
      </c>
    </row>
    <row r="7532" spans="1:20" s="136" customFormat="1" ht="13.6" x14ac:dyDescent="0.2">
      <c r="A7532" s="136" t="s">
        <v>16004</v>
      </c>
      <c r="B7532" s="147">
        <v>48907</v>
      </c>
      <c r="C7532" s="138" t="s">
        <v>16114</v>
      </c>
      <c r="D7532" s="138" t="s">
        <v>16114</v>
      </c>
      <c r="E7532" s="137" t="s">
        <v>8366</v>
      </c>
      <c r="F7532" s="139"/>
      <c r="G7532" s="136">
        <v>11861000</v>
      </c>
      <c r="H7532" s="136">
        <v>3</v>
      </c>
      <c r="J7532" s="136" t="s">
        <v>8456</v>
      </c>
    </row>
    <row r="7533" spans="1:20" s="136" customFormat="1" ht="13.6" x14ac:dyDescent="0.2">
      <c r="A7533" s="136" t="s">
        <v>16004</v>
      </c>
      <c r="B7533" s="147">
        <v>48908</v>
      </c>
      <c r="C7533" s="138" t="s">
        <v>16115</v>
      </c>
      <c r="D7533" s="138" t="s">
        <v>16115</v>
      </c>
      <c r="E7533" s="137" t="s">
        <v>8366</v>
      </c>
      <c r="F7533" s="139"/>
      <c r="G7533" s="136">
        <v>5629900</v>
      </c>
      <c r="H7533" s="136">
        <v>3</v>
      </c>
      <c r="J7533" s="136" t="s">
        <v>8456</v>
      </c>
    </row>
    <row r="7534" spans="1:20" s="136" customFormat="1" ht="13.6" x14ac:dyDescent="0.2">
      <c r="A7534" s="136" t="s">
        <v>16004</v>
      </c>
      <c r="B7534" s="147">
        <v>48909</v>
      </c>
      <c r="C7534" s="138" t="s">
        <v>16116</v>
      </c>
      <c r="D7534" s="138" t="s">
        <v>16116</v>
      </c>
      <c r="E7534" s="137" t="s">
        <v>8366</v>
      </c>
      <c r="F7534" s="139"/>
      <c r="G7534" s="136">
        <v>11759500</v>
      </c>
      <c r="H7534" s="136">
        <v>3</v>
      </c>
      <c r="J7534" s="136" t="s">
        <v>8456</v>
      </c>
    </row>
    <row r="7535" spans="1:20" s="136" customFormat="1" ht="13.6" x14ac:dyDescent="0.2">
      <c r="A7535" s="136" t="s">
        <v>16004</v>
      </c>
      <c r="B7535" s="147">
        <v>48910</v>
      </c>
      <c r="C7535" s="138" t="s">
        <v>16117</v>
      </c>
      <c r="D7535" s="138" t="s">
        <v>16117</v>
      </c>
      <c r="E7535" s="137" t="s">
        <v>8366</v>
      </c>
      <c r="F7535" s="139"/>
      <c r="G7535" s="136">
        <v>18863600</v>
      </c>
      <c r="H7535" s="136">
        <v>2</v>
      </c>
      <c r="J7535" s="136" t="s">
        <v>8367</v>
      </c>
    </row>
    <row r="7536" spans="1:20" s="136" customFormat="1" ht="13.6" x14ac:dyDescent="0.2">
      <c r="A7536" s="136" t="s">
        <v>16004</v>
      </c>
      <c r="B7536" s="147">
        <v>48911</v>
      </c>
      <c r="C7536" s="138" t="s">
        <v>16118</v>
      </c>
      <c r="D7536" s="138" t="s">
        <v>16118</v>
      </c>
      <c r="E7536" s="137" t="s">
        <v>8366</v>
      </c>
      <c r="F7536" s="139"/>
      <c r="G7536" s="136">
        <v>7128900</v>
      </c>
      <c r="H7536" s="136">
        <v>3</v>
      </c>
      <c r="J7536" s="136" t="s">
        <v>8367</v>
      </c>
    </row>
    <row r="7537" spans="1:20" s="136" customFormat="1" ht="13.6" x14ac:dyDescent="0.2">
      <c r="A7537" s="136" t="s">
        <v>16004</v>
      </c>
      <c r="B7537" s="147">
        <v>48912</v>
      </c>
      <c r="C7537" s="138" t="s">
        <v>16119</v>
      </c>
      <c r="D7537" s="138" t="s">
        <v>16119</v>
      </c>
      <c r="E7537" s="137" t="s">
        <v>8366</v>
      </c>
      <c r="F7537" s="139"/>
      <c r="G7537" s="136">
        <v>20156800</v>
      </c>
      <c r="H7537" s="136">
        <v>3</v>
      </c>
      <c r="J7537" s="136" t="s">
        <v>8367</v>
      </c>
      <c r="R7537" s="136" t="s">
        <v>8370</v>
      </c>
      <c r="S7537" s="136" t="s">
        <v>8367</v>
      </c>
      <c r="T7537" s="136" t="s">
        <v>8371</v>
      </c>
    </row>
    <row r="7538" spans="1:20" s="136" customFormat="1" ht="13.6" x14ac:dyDescent="0.2">
      <c r="A7538" s="136" t="s">
        <v>16004</v>
      </c>
      <c r="B7538" s="147">
        <v>48913</v>
      </c>
      <c r="C7538" s="138" t="s">
        <v>16120</v>
      </c>
      <c r="D7538" s="138" t="s">
        <v>16120</v>
      </c>
      <c r="E7538" s="137" t="s">
        <v>8366</v>
      </c>
      <c r="F7538" s="139"/>
      <c r="G7538" s="136">
        <v>12154200</v>
      </c>
      <c r="H7538" s="136">
        <v>3</v>
      </c>
      <c r="J7538" s="136" t="s">
        <v>8456</v>
      </c>
      <c r="R7538" s="136" t="s">
        <v>8370</v>
      </c>
      <c r="S7538" s="136" t="s">
        <v>8367</v>
      </c>
      <c r="T7538" s="136" t="s">
        <v>8371</v>
      </c>
    </row>
    <row r="7539" spans="1:20" s="136" customFormat="1" ht="13.6" x14ac:dyDescent="0.2">
      <c r="A7539" s="136" t="s">
        <v>16004</v>
      </c>
      <c r="B7539" s="147">
        <v>48914</v>
      </c>
      <c r="C7539" s="138" t="s">
        <v>16121</v>
      </c>
      <c r="D7539" s="138" t="s">
        <v>16121</v>
      </c>
      <c r="E7539" s="137" t="s">
        <v>8366</v>
      </c>
      <c r="F7539" s="139"/>
      <c r="G7539" s="136">
        <v>10058500</v>
      </c>
      <c r="H7539" s="136">
        <v>3</v>
      </c>
      <c r="J7539" s="136" t="s">
        <v>8456</v>
      </c>
    </row>
    <row r="7540" spans="1:20" s="136" customFormat="1" ht="13.6" x14ac:dyDescent="0.2">
      <c r="A7540" s="136" t="s">
        <v>16004</v>
      </c>
      <c r="B7540" s="147">
        <v>48915</v>
      </c>
      <c r="C7540" s="138" t="s">
        <v>16122</v>
      </c>
      <c r="D7540" s="138" t="s">
        <v>16122</v>
      </c>
      <c r="E7540" s="137" t="s">
        <v>8366</v>
      </c>
      <c r="F7540" s="139"/>
      <c r="G7540" s="136">
        <v>18855000</v>
      </c>
      <c r="H7540" s="136">
        <v>3</v>
      </c>
      <c r="J7540" s="136" t="s">
        <v>8367</v>
      </c>
    </row>
    <row r="7541" spans="1:20" s="136" customFormat="1" ht="13.6" x14ac:dyDescent="0.2">
      <c r="A7541" s="136" t="s">
        <v>16123</v>
      </c>
      <c r="B7541" s="147">
        <v>49002</v>
      </c>
      <c r="C7541" s="138" t="s">
        <v>16124</v>
      </c>
      <c r="D7541" s="138" t="s">
        <v>16124</v>
      </c>
      <c r="E7541" s="137" t="s">
        <v>8366</v>
      </c>
      <c r="F7541" s="139"/>
      <c r="G7541" s="136">
        <v>23263771</v>
      </c>
      <c r="H7541" s="136">
        <v>3</v>
      </c>
      <c r="J7541" s="136" t="s">
        <v>8367</v>
      </c>
    </row>
    <row r="7542" spans="1:20" s="136" customFormat="1" ht="13.6" x14ac:dyDescent="0.2">
      <c r="A7542" s="136" t="s">
        <v>16123</v>
      </c>
      <c r="B7542" s="147">
        <v>49003</v>
      </c>
      <c r="C7542" s="138" t="s">
        <v>16125</v>
      </c>
      <c r="D7542" s="138" t="s">
        <v>16125</v>
      </c>
      <c r="E7542" s="137" t="s">
        <v>8366</v>
      </c>
      <c r="F7542" s="139"/>
      <c r="G7542" s="136">
        <v>54760797</v>
      </c>
      <c r="H7542" s="136">
        <v>3</v>
      </c>
      <c r="J7542" s="136" t="s">
        <v>8367</v>
      </c>
    </row>
    <row r="7543" spans="1:20" s="136" customFormat="1" ht="13.6" x14ac:dyDescent="0.2">
      <c r="A7543" s="136" t="s">
        <v>16123</v>
      </c>
      <c r="B7543" s="147">
        <v>49004</v>
      </c>
      <c r="C7543" s="138" t="s">
        <v>16126</v>
      </c>
      <c r="D7543" s="138" t="s">
        <v>16126</v>
      </c>
      <c r="E7543" s="137" t="s">
        <v>8366</v>
      </c>
      <c r="F7543" s="139"/>
      <c r="G7543" s="136">
        <v>13674763</v>
      </c>
      <c r="H7543" s="136">
        <v>3</v>
      </c>
      <c r="J7543" s="136" t="s">
        <v>8367</v>
      </c>
    </row>
    <row r="7544" spans="1:20" s="136" customFormat="1" ht="13.6" x14ac:dyDescent="0.2">
      <c r="A7544" s="136" t="s">
        <v>16123</v>
      </c>
      <c r="B7544" s="147">
        <v>49005</v>
      </c>
      <c r="C7544" s="138" t="s">
        <v>16127</v>
      </c>
      <c r="D7544" s="138" t="s">
        <v>16127</v>
      </c>
      <c r="E7544" s="137" t="s">
        <v>8366</v>
      </c>
      <c r="F7544" s="139"/>
      <c r="G7544" s="136">
        <v>73019272</v>
      </c>
      <c r="H7544" s="136">
        <v>3</v>
      </c>
      <c r="J7544" s="136" t="s">
        <v>8367</v>
      </c>
    </row>
    <row r="7545" spans="1:20" s="136" customFormat="1" ht="13.6" x14ac:dyDescent="0.2">
      <c r="A7545" s="136" t="s">
        <v>16123</v>
      </c>
      <c r="B7545" s="147">
        <v>49006</v>
      </c>
      <c r="C7545" s="138" t="s">
        <v>16128</v>
      </c>
      <c r="D7545" s="138" t="s">
        <v>16128</v>
      </c>
      <c r="E7545" s="137" t="s">
        <v>8366</v>
      </c>
      <c r="F7545" s="139"/>
      <c r="G7545" s="136">
        <v>18180600</v>
      </c>
      <c r="H7545" s="136">
        <v>3</v>
      </c>
      <c r="J7545" s="136" t="s">
        <v>8367</v>
      </c>
    </row>
    <row r="7546" spans="1:20" s="136" customFormat="1" ht="13.6" x14ac:dyDescent="0.2">
      <c r="A7546" s="136" t="s">
        <v>16123</v>
      </c>
      <c r="B7546" s="147">
        <v>49007</v>
      </c>
      <c r="C7546" s="138" t="s">
        <v>16129</v>
      </c>
      <c r="D7546" s="138" t="s">
        <v>16129</v>
      </c>
      <c r="E7546" s="137" t="s">
        <v>8366</v>
      </c>
      <c r="F7546" s="139"/>
      <c r="G7546" s="136">
        <v>45608053</v>
      </c>
      <c r="H7546" s="136">
        <v>3</v>
      </c>
      <c r="J7546" s="136" t="s">
        <v>8367</v>
      </c>
    </row>
    <row r="7547" spans="1:20" s="136" customFormat="1" ht="13.6" x14ac:dyDescent="0.2">
      <c r="A7547" s="136" t="s">
        <v>16123</v>
      </c>
      <c r="B7547" s="147">
        <v>49008</v>
      </c>
      <c r="C7547" s="138" t="s">
        <v>16130</v>
      </c>
      <c r="D7547" s="138" t="s">
        <v>16130</v>
      </c>
      <c r="E7547" s="137" t="s">
        <v>8366</v>
      </c>
      <c r="F7547" s="139"/>
      <c r="G7547" s="136">
        <v>76366289</v>
      </c>
      <c r="H7547" s="136">
        <v>3</v>
      </c>
      <c r="J7547" s="136" t="s">
        <v>8367</v>
      </c>
    </row>
    <row r="7548" spans="1:20" s="136" customFormat="1" ht="13.6" x14ac:dyDescent="0.2">
      <c r="A7548" s="136" t="s">
        <v>16123</v>
      </c>
      <c r="B7548" s="147">
        <v>49009</v>
      </c>
      <c r="C7548" s="138" t="s">
        <v>16131</v>
      </c>
      <c r="D7548" s="138" t="s">
        <v>16131</v>
      </c>
      <c r="E7548" s="137" t="s">
        <v>8366</v>
      </c>
      <c r="F7548" s="139"/>
      <c r="G7548" s="136">
        <v>23139242</v>
      </c>
      <c r="H7548" s="136">
        <v>3</v>
      </c>
      <c r="J7548" s="136" t="s">
        <v>8367</v>
      </c>
    </row>
    <row r="7549" spans="1:20" s="136" customFormat="1" ht="13.6" x14ac:dyDescent="0.2">
      <c r="A7549" s="136" t="s">
        <v>16123</v>
      </c>
      <c r="B7549" s="147">
        <v>49010</v>
      </c>
      <c r="C7549" s="138" t="s">
        <v>16132</v>
      </c>
      <c r="D7549" s="138" t="s">
        <v>16132</v>
      </c>
      <c r="E7549" s="137" t="s">
        <v>8366</v>
      </c>
      <c r="F7549" s="139"/>
      <c r="G7549" s="136">
        <v>12080859</v>
      </c>
      <c r="H7549" s="136">
        <v>3</v>
      </c>
      <c r="J7549" s="136" t="s">
        <v>8367</v>
      </c>
    </row>
    <row r="7550" spans="1:20" s="136" customFormat="1" ht="13.6" x14ac:dyDescent="0.2">
      <c r="A7550" s="136" t="s">
        <v>16123</v>
      </c>
      <c r="B7550" s="147">
        <v>49011</v>
      </c>
      <c r="C7550" s="138" t="s">
        <v>16133</v>
      </c>
      <c r="D7550" s="138" t="s">
        <v>16133</v>
      </c>
      <c r="E7550" s="137" t="s">
        <v>8366</v>
      </c>
      <c r="F7550" s="139"/>
      <c r="G7550" s="136">
        <v>12241075</v>
      </c>
      <c r="H7550" s="136">
        <v>3</v>
      </c>
      <c r="J7550" s="136" t="s">
        <v>8367</v>
      </c>
    </row>
    <row r="7551" spans="1:20" s="136" customFormat="1" ht="13.6" x14ac:dyDescent="0.2">
      <c r="A7551" s="136" t="s">
        <v>16123</v>
      </c>
      <c r="B7551" s="147">
        <v>49012</v>
      </c>
      <c r="C7551" s="138" t="s">
        <v>16134</v>
      </c>
      <c r="D7551" s="138" t="s">
        <v>16134</v>
      </c>
      <c r="E7551" s="137" t="s">
        <v>8366</v>
      </c>
      <c r="F7551" s="139"/>
      <c r="G7551" s="136">
        <v>12640054</v>
      </c>
      <c r="H7551" s="136">
        <v>3</v>
      </c>
      <c r="J7551" s="136" t="s">
        <v>8367</v>
      </c>
    </row>
    <row r="7552" spans="1:20" s="136" customFormat="1" ht="13.6" x14ac:dyDescent="0.2">
      <c r="A7552" s="136" t="s">
        <v>16123</v>
      </c>
      <c r="B7552" s="147">
        <v>49013</v>
      </c>
      <c r="C7552" s="138" t="s">
        <v>16135</v>
      </c>
      <c r="D7552" s="138" t="s">
        <v>16135</v>
      </c>
      <c r="E7552" s="137" t="s">
        <v>8366</v>
      </c>
      <c r="F7552" s="139"/>
      <c r="G7552" s="136">
        <v>23091836</v>
      </c>
      <c r="H7552" s="136">
        <v>3</v>
      </c>
      <c r="J7552" s="136" t="s">
        <v>8367</v>
      </c>
    </row>
    <row r="7553" spans="1:10" s="136" customFormat="1" ht="13.6" x14ac:dyDescent="0.2">
      <c r="A7553" s="136" t="s">
        <v>16123</v>
      </c>
      <c r="B7553" s="147">
        <v>49014</v>
      </c>
      <c r="C7553" s="138" t="s">
        <v>16136</v>
      </c>
      <c r="D7553" s="138" t="s">
        <v>16136</v>
      </c>
      <c r="E7553" s="137" t="s">
        <v>8366</v>
      </c>
      <c r="F7553" s="139"/>
      <c r="G7553" s="136">
        <v>17640104</v>
      </c>
      <c r="H7553" s="136">
        <v>3</v>
      </c>
      <c r="J7553" s="136" t="s">
        <v>8367</v>
      </c>
    </row>
    <row r="7554" spans="1:10" s="136" customFormat="1" ht="13.6" x14ac:dyDescent="0.2">
      <c r="A7554" s="136" t="s">
        <v>16123</v>
      </c>
      <c r="B7554" s="147">
        <v>49015</v>
      </c>
      <c r="C7554" s="138" t="s">
        <v>16137</v>
      </c>
      <c r="D7554" s="138" t="s">
        <v>16137</v>
      </c>
      <c r="E7554" s="137" t="s">
        <v>8366</v>
      </c>
      <c r="F7554" s="139"/>
      <c r="G7554" s="136">
        <v>15773626</v>
      </c>
      <c r="H7554" s="136">
        <v>3</v>
      </c>
      <c r="J7554" s="136" t="s">
        <v>8367</v>
      </c>
    </row>
    <row r="7555" spans="1:10" s="136" customFormat="1" ht="13.6" x14ac:dyDescent="0.2">
      <c r="A7555" s="136" t="s">
        <v>16123</v>
      </c>
      <c r="B7555" s="147">
        <v>49016</v>
      </c>
      <c r="C7555" s="138" t="s">
        <v>16138</v>
      </c>
      <c r="D7555" s="138" t="s">
        <v>16138</v>
      </c>
      <c r="E7555" s="137" t="s">
        <v>8366</v>
      </c>
      <c r="F7555" s="139"/>
      <c r="G7555" s="136">
        <v>42159700.999999993</v>
      </c>
      <c r="H7555" s="136">
        <v>3</v>
      </c>
      <c r="J7555" s="136" t="s">
        <v>8367</v>
      </c>
    </row>
    <row r="7556" spans="1:10" s="136" customFormat="1" ht="13.6" x14ac:dyDescent="0.2">
      <c r="A7556" s="136" t="s">
        <v>16123</v>
      </c>
      <c r="B7556" s="147">
        <v>49017</v>
      </c>
      <c r="C7556" s="138" t="s">
        <v>16139</v>
      </c>
      <c r="D7556" s="138" t="s">
        <v>16139</v>
      </c>
      <c r="E7556" s="137" t="s">
        <v>8366</v>
      </c>
      <c r="F7556" s="139"/>
      <c r="G7556" s="136">
        <v>42597308</v>
      </c>
      <c r="H7556" s="136">
        <v>3</v>
      </c>
      <c r="J7556" s="136" t="s">
        <v>8367</v>
      </c>
    </row>
    <row r="7557" spans="1:10" s="136" customFormat="1" ht="13.6" x14ac:dyDescent="0.2">
      <c r="A7557" s="136" t="s">
        <v>16123</v>
      </c>
      <c r="B7557" s="147">
        <v>49018</v>
      </c>
      <c r="C7557" s="138" t="s">
        <v>16140</v>
      </c>
      <c r="D7557" s="138" t="s">
        <v>16140</v>
      </c>
      <c r="E7557" s="137" t="s">
        <v>8366</v>
      </c>
      <c r="F7557" s="139"/>
      <c r="G7557" s="136">
        <v>59968366</v>
      </c>
      <c r="H7557" s="136">
        <v>3</v>
      </c>
      <c r="J7557" s="136" t="s">
        <v>8367</v>
      </c>
    </row>
    <row r="7558" spans="1:10" s="136" customFormat="1" ht="13.6" x14ac:dyDescent="0.2">
      <c r="A7558" s="136" t="s">
        <v>16123</v>
      </c>
      <c r="B7558" s="147">
        <v>49019</v>
      </c>
      <c r="C7558" s="138" t="s">
        <v>16141</v>
      </c>
      <c r="D7558" s="138" t="s">
        <v>16141</v>
      </c>
      <c r="E7558" s="137" t="s">
        <v>8366</v>
      </c>
      <c r="F7558" s="139"/>
      <c r="G7558" s="136">
        <v>19008851</v>
      </c>
      <c r="H7558" s="136">
        <v>3</v>
      </c>
      <c r="J7558" s="136" t="s">
        <v>8367</v>
      </c>
    </row>
    <row r="7559" spans="1:10" s="136" customFormat="1" ht="13.6" x14ac:dyDescent="0.2">
      <c r="A7559" s="136" t="s">
        <v>16123</v>
      </c>
      <c r="B7559" s="147">
        <v>49020</v>
      </c>
      <c r="C7559" s="138" t="s">
        <v>16142</v>
      </c>
      <c r="D7559" s="138" t="s">
        <v>16142</v>
      </c>
      <c r="E7559" s="137" t="s">
        <v>8366</v>
      </c>
      <c r="F7559" s="139"/>
      <c r="G7559" s="136">
        <v>68545411</v>
      </c>
      <c r="H7559" s="136">
        <v>3</v>
      </c>
      <c r="J7559" s="136" t="s">
        <v>8367</v>
      </c>
    </row>
    <row r="7560" spans="1:10" s="136" customFormat="1" ht="13.6" x14ac:dyDescent="0.2">
      <c r="A7560" s="136" t="s">
        <v>16123</v>
      </c>
      <c r="B7560" s="147">
        <v>49021</v>
      </c>
      <c r="C7560" s="138" t="s">
        <v>16143</v>
      </c>
      <c r="D7560" s="138" t="s">
        <v>16143</v>
      </c>
      <c r="E7560" s="137" t="s">
        <v>8366</v>
      </c>
      <c r="F7560" s="139"/>
      <c r="G7560" s="136">
        <v>45115757.999999993</v>
      </c>
      <c r="H7560" s="136">
        <v>2</v>
      </c>
      <c r="J7560" s="136" t="s">
        <v>8367</v>
      </c>
    </row>
    <row r="7561" spans="1:10" s="136" customFormat="1" ht="13.6" x14ac:dyDescent="0.2">
      <c r="A7561" s="136" t="s">
        <v>16123</v>
      </c>
      <c r="B7561" s="147">
        <v>49022</v>
      </c>
      <c r="C7561" s="138" t="s">
        <v>16144</v>
      </c>
      <c r="D7561" s="138" t="s">
        <v>16144</v>
      </c>
      <c r="E7561" s="137" t="s">
        <v>8366</v>
      </c>
      <c r="F7561" s="139"/>
      <c r="G7561" s="136">
        <v>23446600</v>
      </c>
      <c r="H7561" s="136">
        <v>3</v>
      </c>
      <c r="J7561" s="136" t="s">
        <v>8367</v>
      </c>
    </row>
    <row r="7562" spans="1:10" s="136" customFormat="1" ht="13.6" x14ac:dyDescent="0.2">
      <c r="A7562" s="136" t="s">
        <v>16123</v>
      </c>
      <c r="B7562" s="147">
        <v>49023</v>
      </c>
      <c r="C7562" s="138" t="s">
        <v>16145</v>
      </c>
      <c r="D7562" s="138" t="s">
        <v>16145</v>
      </c>
      <c r="E7562" s="137" t="s">
        <v>8366</v>
      </c>
      <c r="F7562" s="139"/>
      <c r="G7562" s="136">
        <v>189551720</v>
      </c>
      <c r="H7562" s="136">
        <v>3</v>
      </c>
      <c r="J7562" s="136" t="s">
        <v>8367</v>
      </c>
    </row>
    <row r="7563" spans="1:10" s="136" customFormat="1" ht="13.6" x14ac:dyDescent="0.2">
      <c r="A7563" s="136" t="s">
        <v>16123</v>
      </c>
      <c r="B7563" s="147">
        <v>49024</v>
      </c>
      <c r="C7563" s="138" t="s">
        <v>16146</v>
      </c>
      <c r="D7563" s="138" t="s">
        <v>16146</v>
      </c>
      <c r="E7563" s="137" t="s">
        <v>8366</v>
      </c>
      <c r="F7563" s="139"/>
      <c r="G7563" s="136">
        <v>59448401</v>
      </c>
      <c r="H7563" s="136">
        <v>3</v>
      </c>
      <c r="J7563" s="136" t="s">
        <v>8367</v>
      </c>
    </row>
    <row r="7564" spans="1:10" s="136" customFormat="1" ht="13.6" x14ac:dyDescent="0.2">
      <c r="A7564" s="136" t="s">
        <v>16123</v>
      </c>
      <c r="B7564" s="147">
        <v>49025</v>
      </c>
      <c r="C7564" s="138" t="s">
        <v>16147</v>
      </c>
      <c r="D7564" s="138" t="s">
        <v>16147</v>
      </c>
      <c r="E7564" s="137" t="s">
        <v>8366</v>
      </c>
      <c r="F7564" s="139"/>
      <c r="G7564" s="136">
        <v>21691961</v>
      </c>
      <c r="H7564" s="136">
        <v>3</v>
      </c>
      <c r="J7564" s="136" t="s">
        <v>8367</v>
      </c>
    </row>
    <row r="7565" spans="1:10" s="136" customFormat="1" ht="13.6" x14ac:dyDescent="0.2">
      <c r="A7565" s="136" t="s">
        <v>16123</v>
      </c>
      <c r="B7565" s="147">
        <v>49026</v>
      </c>
      <c r="C7565" s="138" t="s">
        <v>16148</v>
      </c>
      <c r="D7565" s="138" t="s">
        <v>16148</v>
      </c>
      <c r="E7565" s="137" t="s">
        <v>8366</v>
      </c>
      <c r="F7565" s="139"/>
      <c r="G7565" s="136">
        <v>12936974</v>
      </c>
      <c r="H7565" s="136">
        <v>3</v>
      </c>
      <c r="J7565" s="136" t="s">
        <v>8367</v>
      </c>
    </row>
    <row r="7566" spans="1:10" s="136" customFormat="1" ht="13.6" x14ac:dyDescent="0.2">
      <c r="A7566" s="136" t="s">
        <v>16123</v>
      </c>
      <c r="B7566" s="147">
        <v>49027</v>
      </c>
      <c r="C7566" s="138" t="s">
        <v>16149</v>
      </c>
      <c r="D7566" s="138" t="s">
        <v>16149</v>
      </c>
      <c r="E7566" s="137" t="s">
        <v>8366</v>
      </c>
      <c r="F7566" s="139"/>
      <c r="G7566" s="136">
        <v>17931468</v>
      </c>
      <c r="H7566" s="136">
        <v>3</v>
      </c>
      <c r="J7566" s="136" t="s">
        <v>8367</v>
      </c>
    </row>
    <row r="7567" spans="1:10" s="136" customFormat="1" ht="13.6" x14ac:dyDescent="0.2">
      <c r="A7567" s="136" t="s">
        <v>16123</v>
      </c>
      <c r="B7567" s="147">
        <v>49028</v>
      </c>
      <c r="C7567" s="138" t="s">
        <v>16150</v>
      </c>
      <c r="D7567" s="138" t="s">
        <v>16150</v>
      </c>
      <c r="E7567" s="137" t="s">
        <v>8366</v>
      </c>
      <c r="F7567" s="139"/>
      <c r="G7567" s="136">
        <v>14883320.000000002</v>
      </c>
      <c r="H7567" s="136">
        <v>3</v>
      </c>
      <c r="J7567" s="136" t="s">
        <v>8367</v>
      </c>
    </row>
    <row r="7568" spans="1:10" s="136" customFormat="1" ht="13.6" x14ac:dyDescent="0.2">
      <c r="A7568" s="136" t="s">
        <v>16123</v>
      </c>
      <c r="B7568" s="147">
        <v>49029</v>
      </c>
      <c r="C7568" s="138" t="s">
        <v>16151</v>
      </c>
      <c r="D7568" s="138" t="s">
        <v>16151</v>
      </c>
      <c r="E7568" s="137" t="s">
        <v>8366</v>
      </c>
      <c r="F7568" s="139"/>
      <c r="G7568" s="136">
        <v>33033168.999999996</v>
      </c>
      <c r="H7568" s="136">
        <v>3</v>
      </c>
      <c r="J7568" s="136" t="s">
        <v>8367</v>
      </c>
    </row>
    <row r="7569" spans="1:10" s="136" customFormat="1" ht="13.6" x14ac:dyDescent="0.2">
      <c r="A7569" s="136" t="s">
        <v>16123</v>
      </c>
      <c r="B7569" s="147">
        <v>49030</v>
      </c>
      <c r="C7569" s="138" t="s">
        <v>16152</v>
      </c>
      <c r="D7569" s="138" t="s">
        <v>16152</v>
      </c>
      <c r="E7569" s="137" t="s">
        <v>8366</v>
      </c>
      <c r="F7569" s="139"/>
      <c r="G7569" s="136">
        <v>15360884</v>
      </c>
      <c r="H7569" s="136">
        <v>3</v>
      </c>
      <c r="J7569" s="136" t="s">
        <v>8367</v>
      </c>
    </row>
    <row r="7570" spans="1:10" s="136" customFormat="1" ht="13.6" x14ac:dyDescent="0.2">
      <c r="A7570" s="136" t="s">
        <v>16123</v>
      </c>
      <c r="B7570" s="147">
        <v>49031</v>
      </c>
      <c r="C7570" s="138" t="s">
        <v>16153</v>
      </c>
      <c r="D7570" s="138" t="s">
        <v>16153</v>
      </c>
      <c r="E7570" s="137" t="s">
        <v>8366</v>
      </c>
      <c r="F7570" s="139"/>
      <c r="G7570" s="136">
        <v>49765519.000000007</v>
      </c>
      <c r="H7570" s="136">
        <v>3</v>
      </c>
      <c r="J7570" s="136" t="s">
        <v>8367</v>
      </c>
    </row>
    <row r="7571" spans="1:10" s="136" customFormat="1" ht="13.6" x14ac:dyDescent="0.2">
      <c r="A7571" s="136" t="s">
        <v>16123</v>
      </c>
      <c r="B7571" s="147">
        <v>49032</v>
      </c>
      <c r="C7571" s="138" t="s">
        <v>16154</v>
      </c>
      <c r="D7571" s="138" t="s">
        <v>16154</v>
      </c>
      <c r="E7571" s="137" t="s">
        <v>8366</v>
      </c>
      <c r="F7571" s="139"/>
      <c r="G7571" s="136">
        <v>27232797.999999996</v>
      </c>
      <c r="H7571" s="136">
        <v>3</v>
      </c>
      <c r="J7571" s="136" t="s">
        <v>8367</v>
      </c>
    </row>
    <row r="7572" spans="1:10" s="136" customFormat="1" ht="13.6" x14ac:dyDescent="0.2">
      <c r="A7572" s="136" t="s">
        <v>16123</v>
      </c>
      <c r="B7572" s="147">
        <v>49033</v>
      </c>
      <c r="C7572" s="138" t="s">
        <v>16155</v>
      </c>
      <c r="D7572" s="138" t="s">
        <v>16155</v>
      </c>
      <c r="E7572" s="137" t="s">
        <v>8366</v>
      </c>
      <c r="F7572" s="139"/>
      <c r="G7572" s="136">
        <v>47618656</v>
      </c>
      <c r="H7572" s="136">
        <v>3</v>
      </c>
      <c r="J7572" s="136" t="s">
        <v>8367</v>
      </c>
    </row>
    <row r="7573" spans="1:10" s="136" customFormat="1" ht="13.6" x14ac:dyDescent="0.2">
      <c r="A7573" s="136" t="s">
        <v>16123</v>
      </c>
      <c r="B7573" s="147">
        <v>49034</v>
      </c>
      <c r="C7573" s="138" t="s">
        <v>16156</v>
      </c>
      <c r="D7573" s="138" t="s">
        <v>16156</v>
      </c>
      <c r="E7573" s="137" t="s">
        <v>8366</v>
      </c>
      <c r="F7573" s="139"/>
      <c r="G7573" s="136">
        <v>35290466</v>
      </c>
      <c r="H7573" s="136">
        <v>3</v>
      </c>
      <c r="J7573" s="136" t="s">
        <v>8367</v>
      </c>
    </row>
    <row r="7574" spans="1:10" s="136" customFormat="1" ht="13.6" x14ac:dyDescent="0.2">
      <c r="A7574" s="136" t="s">
        <v>16123</v>
      </c>
      <c r="B7574" s="147">
        <v>49035</v>
      </c>
      <c r="C7574" s="138" t="s">
        <v>16157</v>
      </c>
      <c r="D7574" s="138" t="s">
        <v>16157</v>
      </c>
      <c r="E7574" s="137" t="s">
        <v>8366</v>
      </c>
      <c r="F7574" s="139"/>
      <c r="G7574" s="136">
        <v>41852797</v>
      </c>
      <c r="H7574" s="136">
        <v>3</v>
      </c>
      <c r="J7574" s="136" t="s">
        <v>8367</v>
      </c>
    </row>
    <row r="7575" spans="1:10" s="136" customFormat="1" ht="13.6" x14ac:dyDescent="0.2">
      <c r="A7575" s="136" t="s">
        <v>16123</v>
      </c>
      <c r="B7575" s="147">
        <v>49036</v>
      </c>
      <c r="C7575" s="138" t="s">
        <v>16158</v>
      </c>
      <c r="D7575" s="138" t="s">
        <v>16158</v>
      </c>
      <c r="E7575" s="137" t="s">
        <v>8366</v>
      </c>
      <c r="F7575" s="139"/>
      <c r="G7575" s="136">
        <v>53688445</v>
      </c>
      <c r="H7575" s="136">
        <v>3</v>
      </c>
      <c r="J7575" s="136" t="s">
        <v>8367</v>
      </c>
    </row>
    <row r="7576" spans="1:10" s="136" customFormat="1" ht="13.6" x14ac:dyDescent="0.2">
      <c r="A7576" s="136" t="s">
        <v>16123</v>
      </c>
      <c r="B7576" s="147">
        <v>49037</v>
      </c>
      <c r="C7576" s="138" t="s">
        <v>16159</v>
      </c>
      <c r="D7576" s="138" t="s">
        <v>16159</v>
      </c>
      <c r="E7576" s="137" t="s">
        <v>8366</v>
      </c>
      <c r="F7576" s="139"/>
      <c r="G7576" s="136">
        <v>32788578.000000004</v>
      </c>
      <c r="H7576" s="136">
        <v>3</v>
      </c>
      <c r="J7576" s="136" t="s">
        <v>8367</v>
      </c>
    </row>
    <row r="7577" spans="1:10" s="136" customFormat="1" ht="13.6" x14ac:dyDescent="0.2">
      <c r="A7577" s="136" t="s">
        <v>16123</v>
      </c>
      <c r="B7577" s="147">
        <v>49038</v>
      </c>
      <c r="C7577" s="138" t="s">
        <v>16160</v>
      </c>
      <c r="D7577" s="138" t="s">
        <v>16160</v>
      </c>
      <c r="E7577" s="137" t="s">
        <v>8366</v>
      </c>
      <c r="F7577" s="139"/>
      <c r="G7577" s="136">
        <v>12242728</v>
      </c>
      <c r="H7577" s="136">
        <v>3</v>
      </c>
      <c r="J7577" s="136" t="s">
        <v>8367</v>
      </c>
    </row>
    <row r="7578" spans="1:10" s="136" customFormat="1" ht="13.6" x14ac:dyDescent="0.2">
      <c r="A7578" s="136" t="s">
        <v>16123</v>
      </c>
      <c r="B7578" s="147">
        <v>49039</v>
      </c>
      <c r="C7578" s="138" t="s">
        <v>16161</v>
      </c>
      <c r="D7578" s="138" t="s">
        <v>16161</v>
      </c>
      <c r="E7578" s="137" t="s">
        <v>8366</v>
      </c>
      <c r="F7578" s="139"/>
      <c r="G7578" s="136">
        <v>12557286.999999998</v>
      </c>
      <c r="H7578" s="136">
        <v>3</v>
      </c>
      <c r="J7578" s="136" t="s">
        <v>8367</v>
      </c>
    </row>
    <row r="7579" spans="1:10" s="136" customFormat="1" ht="13.6" x14ac:dyDescent="0.2">
      <c r="A7579" s="136" t="s">
        <v>16123</v>
      </c>
      <c r="B7579" s="147">
        <v>49040</v>
      </c>
      <c r="C7579" s="138" t="s">
        <v>16162</v>
      </c>
      <c r="D7579" s="138" t="s">
        <v>16162</v>
      </c>
      <c r="E7579" s="137" t="s">
        <v>8366</v>
      </c>
      <c r="F7579" s="139"/>
      <c r="G7579" s="136">
        <v>21911254</v>
      </c>
      <c r="H7579" s="136">
        <v>3</v>
      </c>
      <c r="J7579" s="136" t="s">
        <v>8367</v>
      </c>
    </row>
    <row r="7580" spans="1:10" s="136" customFormat="1" ht="13.6" x14ac:dyDescent="0.2">
      <c r="A7580" s="136" t="s">
        <v>16123</v>
      </c>
      <c r="B7580" s="147">
        <v>49041</v>
      </c>
      <c r="C7580" s="138" t="s">
        <v>16163</v>
      </c>
      <c r="D7580" s="138" t="s">
        <v>16163</v>
      </c>
      <c r="E7580" s="137" t="s">
        <v>8366</v>
      </c>
      <c r="F7580" s="139"/>
      <c r="G7580" s="136">
        <v>25029425</v>
      </c>
      <c r="H7580" s="136">
        <v>3</v>
      </c>
      <c r="J7580" s="136" t="s">
        <v>8367</v>
      </c>
    </row>
    <row r="7581" spans="1:10" s="136" customFormat="1" ht="13.6" x14ac:dyDescent="0.2">
      <c r="A7581" s="136" t="s">
        <v>16123</v>
      </c>
      <c r="B7581" s="147">
        <v>49042</v>
      </c>
      <c r="C7581" s="138" t="s">
        <v>16164</v>
      </c>
      <c r="D7581" s="138" t="s">
        <v>16164</v>
      </c>
      <c r="E7581" s="137" t="s">
        <v>8366</v>
      </c>
      <c r="F7581" s="139"/>
      <c r="G7581" s="136">
        <v>48091531.000000007</v>
      </c>
      <c r="H7581" s="136">
        <v>3</v>
      </c>
      <c r="J7581" s="136" t="s">
        <v>8367</v>
      </c>
    </row>
    <row r="7582" spans="1:10" s="136" customFormat="1" ht="13.6" x14ac:dyDescent="0.2">
      <c r="A7582" s="136" t="s">
        <v>16123</v>
      </c>
      <c r="B7582" s="147">
        <v>49043</v>
      </c>
      <c r="C7582" s="138" t="s">
        <v>16165</v>
      </c>
      <c r="D7582" s="138" t="s">
        <v>16165</v>
      </c>
      <c r="E7582" s="137" t="s">
        <v>8366</v>
      </c>
      <c r="F7582" s="139"/>
      <c r="G7582" s="136">
        <v>64401692.999999993</v>
      </c>
      <c r="H7582" s="136">
        <v>3</v>
      </c>
      <c r="J7582" s="136" t="s">
        <v>8367</v>
      </c>
    </row>
    <row r="7583" spans="1:10" s="136" customFormat="1" ht="13.6" x14ac:dyDescent="0.2">
      <c r="A7583" s="136" t="s">
        <v>16123</v>
      </c>
      <c r="B7583" s="147">
        <v>49044</v>
      </c>
      <c r="C7583" s="138" t="s">
        <v>16166</v>
      </c>
      <c r="D7583" s="138" t="s">
        <v>16166</v>
      </c>
      <c r="E7583" s="137" t="s">
        <v>8366</v>
      </c>
      <c r="F7583" s="139"/>
      <c r="G7583" s="136">
        <v>8389886</v>
      </c>
      <c r="H7583" s="136">
        <v>3</v>
      </c>
      <c r="J7583" s="136" t="s">
        <v>8367</v>
      </c>
    </row>
    <row r="7584" spans="1:10" s="136" customFormat="1" ht="13.6" x14ac:dyDescent="0.2">
      <c r="A7584" s="136" t="s">
        <v>16123</v>
      </c>
      <c r="B7584" s="147">
        <v>49046</v>
      </c>
      <c r="C7584" s="138" t="s">
        <v>16167</v>
      </c>
      <c r="D7584" s="138" t="s">
        <v>16167</v>
      </c>
      <c r="E7584" s="137" t="s">
        <v>8366</v>
      </c>
      <c r="F7584" s="139"/>
      <c r="G7584" s="136">
        <v>28575608.000000004</v>
      </c>
      <c r="H7584" s="136">
        <v>3</v>
      </c>
      <c r="J7584" s="136" t="s">
        <v>8367</v>
      </c>
    </row>
    <row r="7585" spans="1:20" s="136" customFormat="1" ht="13.6" x14ac:dyDescent="0.2">
      <c r="A7585" s="136" t="s">
        <v>16123</v>
      </c>
      <c r="B7585" s="147">
        <v>49047</v>
      </c>
      <c r="C7585" s="138" t="s">
        <v>16168</v>
      </c>
      <c r="D7585" s="138" t="s">
        <v>16168</v>
      </c>
      <c r="E7585" s="137" t="s">
        <v>8366</v>
      </c>
      <c r="F7585" s="139"/>
      <c r="G7585" s="136">
        <v>17235887</v>
      </c>
      <c r="H7585" s="136">
        <v>3</v>
      </c>
      <c r="J7585" s="136" t="s">
        <v>8367</v>
      </c>
    </row>
    <row r="7586" spans="1:20" s="136" customFormat="1" ht="13.6" x14ac:dyDescent="0.2">
      <c r="A7586" s="136" t="s">
        <v>16123</v>
      </c>
      <c r="B7586" s="147">
        <v>49048</v>
      </c>
      <c r="C7586" s="138" t="s">
        <v>16169</v>
      </c>
      <c r="D7586" s="138" t="s">
        <v>16169</v>
      </c>
      <c r="E7586" s="137" t="s">
        <v>8366</v>
      </c>
      <c r="F7586" s="139"/>
      <c r="G7586" s="136">
        <v>36123875</v>
      </c>
      <c r="H7586" s="136">
        <v>3</v>
      </c>
      <c r="J7586" s="136" t="s">
        <v>8367</v>
      </c>
    </row>
    <row r="7587" spans="1:20" s="136" customFormat="1" ht="13.6" x14ac:dyDescent="0.2">
      <c r="A7587" s="136" t="s">
        <v>16123</v>
      </c>
      <c r="B7587" s="147">
        <v>49050</v>
      </c>
      <c r="C7587" s="138" t="s">
        <v>16170</v>
      </c>
      <c r="D7587" s="138" t="s">
        <v>16170</v>
      </c>
      <c r="E7587" s="137" t="s">
        <v>8366</v>
      </c>
      <c r="F7587" s="139"/>
      <c r="G7587" s="136">
        <v>77700724</v>
      </c>
      <c r="H7587" s="136">
        <v>3</v>
      </c>
      <c r="J7587" s="136" t="s">
        <v>8367</v>
      </c>
    </row>
    <row r="7588" spans="1:20" s="136" customFormat="1" ht="13.6" x14ac:dyDescent="0.2">
      <c r="A7588" s="136" t="s">
        <v>16123</v>
      </c>
      <c r="B7588" s="147">
        <v>49052</v>
      </c>
      <c r="C7588" s="138" t="s">
        <v>16171</v>
      </c>
      <c r="D7588" s="138" t="s">
        <v>16171</v>
      </c>
      <c r="E7588" s="137" t="s">
        <v>8366</v>
      </c>
      <c r="F7588" s="139"/>
      <c r="G7588" s="136">
        <v>10254559.999999998</v>
      </c>
      <c r="H7588" s="136">
        <v>3</v>
      </c>
      <c r="J7588" s="136" t="s">
        <v>8367</v>
      </c>
    </row>
    <row r="7589" spans="1:20" s="136" customFormat="1" ht="13.6" x14ac:dyDescent="0.2">
      <c r="A7589" s="136" t="s">
        <v>16123</v>
      </c>
      <c r="B7589" s="147">
        <v>49053</v>
      </c>
      <c r="C7589" s="138" t="s">
        <v>16172</v>
      </c>
      <c r="D7589" s="138" t="s">
        <v>16172</v>
      </c>
      <c r="E7589" s="137" t="s">
        <v>8366</v>
      </c>
      <c r="F7589" s="139"/>
      <c r="G7589" s="136">
        <v>43053900</v>
      </c>
      <c r="H7589" s="136">
        <v>3</v>
      </c>
      <c r="J7589" s="136" t="s">
        <v>8367</v>
      </c>
      <c r="R7589" s="136" t="s">
        <v>16173</v>
      </c>
      <c r="S7589" s="136" t="s">
        <v>8456</v>
      </c>
      <c r="T7589" s="138" t="s">
        <v>16174</v>
      </c>
    </row>
    <row r="7590" spans="1:20" s="136" customFormat="1" ht="13.6" x14ac:dyDescent="0.2">
      <c r="A7590" s="136" t="s">
        <v>16123</v>
      </c>
      <c r="B7590" s="147">
        <v>49054</v>
      </c>
      <c r="C7590" s="138" t="s">
        <v>16175</v>
      </c>
      <c r="D7590" s="138" t="s">
        <v>16175</v>
      </c>
      <c r="E7590" s="137" t="s">
        <v>8366</v>
      </c>
      <c r="F7590" s="139"/>
      <c r="G7590" s="136">
        <v>75611046</v>
      </c>
      <c r="H7590" s="136">
        <v>3</v>
      </c>
      <c r="J7590" s="136" t="s">
        <v>8367</v>
      </c>
    </row>
    <row r="7591" spans="1:20" s="136" customFormat="1" ht="13.6" x14ac:dyDescent="0.2">
      <c r="A7591" s="136" t="s">
        <v>16123</v>
      </c>
      <c r="B7591" s="147">
        <v>49055</v>
      </c>
      <c r="C7591" s="138" t="s">
        <v>16176</v>
      </c>
      <c r="D7591" s="138" t="s">
        <v>16176</v>
      </c>
      <c r="E7591" s="137" t="s">
        <v>8366</v>
      </c>
      <c r="F7591" s="139"/>
      <c r="G7591" s="136">
        <v>14826515</v>
      </c>
      <c r="H7591" s="136">
        <v>3</v>
      </c>
      <c r="J7591" s="136" t="s">
        <v>8367</v>
      </c>
    </row>
    <row r="7592" spans="1:20" s="136" customFormat="1" ht="13.6" x14ac:dyDescent="0.2">
      <c r="A7592" s="136" t="s">
        <v>16123</v>
      </c>
      <c r="B7592" s="147">
        <v>49056</v>
      </c>
      <c r="C7592" s="138" t="s">
        <v>16177</v>
      </c>
      <c r="D7592" s="138" t="s">
        <v>16177</v>
      </c>
      <c r="E7592" s="137" t="s">
        <v>8366</v>
      </c>
      <c r="F7592" s="139"/>
      <c r="G7592" s="136">
        <v>24695912</v>
      </c>
      <c r="H7592" s="136">
        <v>3</v>
      </c>
      <c r="J7592" s="136" t="s">
        <v>8367</v>
      </c>
    </row>
    <row r="7593" spans="1:20" s="136" customFormat="1" ht="13.6" x14ac:dyDescent="0.2">
      <c r="A7593" s="136" t="s">
        <v>16123</v>
      </c>
      <c r="B7593" s="147">
        <v>49057</v>
      </c>
      <c r="C7593" s="138" t="s">
        <v>16178</v>
      </c>
      <c r="D7593" s="138" t="s">
        <v>16178</v>
      </c>
      <c r="E7593" s="137" t="s">
        <v>8366</v>
      </c>
      <c r="F7593" s="139"/>
      <c r="G7593" s="136">
        <v>31286698</v>
      </c>
      <c r="H7593" s="136">
        <v>3</v>
      </c>
      <c r="J7593" s="136" t="s">
        <v>8367</v>
      </c>
    </row>
    <row r="7594" spans="1:20" s="136" customFormat="1" ht="13.6" x14ac:dyDescent="0.2">
      <c r="A7594" s="136" t="s">
        <v>16123</v>
      </c>
      <c r="B7594" s="147">
        <v>49058</v>
      </c>
      <c r="C7594" s="138" t="s">
        <v>16179</v>
      </c>
      <c r="D7594" s="138" t="s">
        <v>16179</v>
      </c>
      <c r="E7594" s="137" t="s">
        <v>8366</v>
      </c>
      <c r="F7594" s="139"/>
      <c r="G7594" s="136">
        <v>34309546</v>
      </c>
      <c r="H7594" s="136">
        <v>3</v>
      </c>
      <c r="J7594" s="136" t="s">
        <v>8367</v>
      </c>
    </row>
    <row r="7595" spans="1:20" s="136" customFormat="1" ht="13.6" x14ac:dyDescent="0.2">
      <c r="A7595" s="136" t="s">
        <v>16123</v>
      </c>
      <c r="B7595" s="147">
        <v>49059</v>
      </c>
      <c r="C7595" s="138" t="s">
        <v>16180</v>
      </c>
      <c r="D7595" s="138" t="s">
        <v>16180</v>
      </c>
      <c r="E7595" s="137" t="s">
        <v>8366</v>
      </c>
      <c r="F7595" s="139"/>
      <c r="G7595" s="136">
        <v>14672865</v>
      </c>
      <c r="H7595" s="136">
        <v>3</v>
      </c>
      <c r="J7595" s="136" t="s">
        <v>8367</v>
      </c>
    </row>
    <row r="7596" spans="1:20" s="136" customFormat="1" ht="13.6" x14ac:dyDescent="0.2">
      <c r="A7596" s="136" t="s">
        <v>16123</v>
      </c>
      <c r="B7596" s="147">
        <v>49061</v>
      </c>
      <c r="C7596" s="138" t="s">
        <v>16181</v>
      </c>
      <c r="D7596" s="138" t="s">
        <v>16181</v>
      </c>
      <c r="E7596" s="137" t="s">
        <v>8366</v>
      </c>
      <c r="F7596" s="139"/>
      <c r="G7596" s="136">
        <v>9999878</v>
      </c>
      <c r="H7596" s="136">
        <v>3</v>
      </c>
      <c r="J7596" s="136" t="s">
        <v>8367</v>
      </c>
      <c r="R7596" s="136" t="s">
        <v>16173</v>
      </c>
      <c r="S7596" s="136" t="s">
        <v>8456</v>
      </c>
      <c r="T7596" s="138" t="s">
        <v>16174</v>
      </c>
    </row>
    <row r="7597" spans="1:20" s="136" customFormat="1" ht="13.6" x14ac:dyDescent="0.2">
      <c r="A7597" s="136" t="s">
        <v>16123</v>
      </c>
      <c r="B7597" s="147">
        <v>49062</v>
      </c>
      <c r="C7597" s="138" t="s">
        <v>16182</v>
      </c>
      <c r="D7597" s="138" t="s">
        <v>16182</v>
      </c>
      <c r="E7597" s="137" t="s">
        <v>8366</v>
      </c>
      <c r="F7597" s="139"/>
      <c r="G7597" s="136">
        <v>77354415</v>
      </c>
      <c r="H7597" s="136">
        <v>3</v>
      </c>
      <c r="J7597" s="136" t="s">
        <v>8367</v>
      </c>
    </row>
    <row r="7598" spans="1:20" s="136" customFormat="1" ht="13.6" x14ac:dyDescent="0.2">
      <c r="A7598" s="136" t="s">
        <v>16123</v>
      </c>
      <c r="B7598" s="147">
        <v>49063</v>
      </c>
      <c r="C7598" s="138" t="s">
        <v>16183</v>
      </c>
      <c r="D7598" s="138" t="s">
        <v>16183</v>
      </c>
      <c r="E7598" s="137" t="s">
        <v>8366</v>
      </c>
      <c r="F7598" s="139"/>
      <c r="G7598" s="136">
        <v>54400000</v>
      </c>
      <c r="H7598" s="136">
        <v>3</v>
      </c>
      <c r="J7598" s="136" t="s">
        <v>8367</v>
      </c>
    </row>
    <row r="7599" spans="1:20" s="136" customFormat="1" ht="13.6" x14ac:dyDescent="0.2">
      <c r="A7599" s="136" t="s">
        <v>16123</v>
      </c>
      <c r="B7599" s="147">
        <v>49064</v>
      </c>
      <c r="C7599" s="138" t="s">
        <v>16184</v>
      </c>
      <c r="D7599" s="138" t="s">
        <v>16184</v>
      </c>
      <c r="E7599" s="137" t="s">
        <v>8366</v>
      </c>
      <c r="F7599" s="139"/>
      <c r="G7599" s="136">
        <v>90398232</v>
      </c>
      <c r="H7599" s="136">
        <v>3</v>
      </c>
      <c r="J7599" s="136" t="s">
        <v>8367</v>
      </c>
    </row>
    <row r="7600" spans="1:20" s="136" customFormat="1" ht="13.6" x14ac:dyDescent="0.2">
      <c r="A7600" s="136" t="s">
        <v>16123</v>
      </c>
      <c r="B7600" s="147">
        <v>49065</v>
      </c>
      <c r="C7600" s="138" t="s">
        <v>16185</v>
      </c>
      <c r="D7600" s="138" t="s">
        <v>16185</v>
      </c>
      <c r="E7600" s="137" t="s">
        <v>8366</v>
      </c>
      <c r="F7600" s="139"/>
      <c r="G7600" s="136">
        <v>68127428</v>
      </c>
      <c r="H7600" s="136">
        <v>3</v>
      </c>
      <c r="J7600" s="136" t="s">
        <v>8367</v>
      </c>
    </row>
    <row r="7601" spans="1:10" s="136" customFormat="1" ht="13.6" x14ac:dyDescent="0.2">
      <c r="A7601" s="136" t="s">
        <v>16123</v>
      </c>
      <c r="B7601" s="147">
        <v>49066</v>
      </c>
      <c r="C7601" s="138" t="s">
        <v>16186</v>
      </c>
      <c r="D7601" s="138" t="s">
        <v>16186</v>
      </c>
      <c r="E7601" s="137" t="s">
        <v>8366</v>
      </c>
      <c r="F7601" s="139"/>
      <c r="G7601" s="136">
        <v>88145095</v>
      </c>
      <c r="H7601" s="136">
        <v>3</v>
      </c>
      <c r="J7601" s="136" t="s">
        <v>8367</v>
      </c>
    </row>
    <row r="7602" spans="1:10" s="136" customFormat="1" ht="13.6" x14ac:dyDescent="0.2">
      <c r="A7602" s="136" t="s">
        <v>16123</v>
      </c>
      <c r="B7602" s="147">
        <v>49067</v>
      </c>
      <c r="C7602" s="138" t="s">
        <v>16187</v>
      </c>
      <c r="D7602" s="138" t="s">
        <v>16187</v>
      </c>
      <c r="E7602" s="137" t="s">
        <v>8366</v>
      </c>
      <c r="F7602" s="139"/>
      <c r="G7602" s="136">
        <v>47993623</v>
      </c>
      <c r="H7602" s="136">
        <v>3</v>
      </c>
      <c r="J7602" s="136" t="s">
        <v>8367</v>
      </c>
    </row>
    <row r="7603" spans="1:10" s="136" customFormat="1" ht="13.6" x14ac:dyDescent="0.2">
      <c r="A7603" s="136" t="s">
        <v>16123</v>
      </c>
      <c r="B7603" s="147">
        <v>49068</v>
      </c>
      <c r="C7603" s="138" t="s">
        <v>16188</v>
      </c>
      <c r="D7603" s="138" t="s">
        <v>16188</v>
      </c>
      <c r="E7603" s="137" t="s">
        <v>8366</v>
      </c>
      <c r="F7603" s="139"/>
      <c r="G7603" s="136">
        <v>94274639</v>
      </c>
      <c r="H7603" s="136">
        <v>3</v>
      </c>
      <c r="J7603" s="136" t="s">
        <v>8367</v>
      </c>
    </row>
    <row r="7604" spans="1:10" s="136" customFormat="1" ht="13.6" x14ac:dyDescent="0.2">
      <c r="A7604" s="136" t="s">
        <v>16123</v>
      </c>
      <c r="B7604" s="147">
        <v>49069</v>
      </c>
      <c r="C7604" s="138" t="s">
        <v>16189</v>
      </c>
      <c r="D7604" s="138" t="s">
        <v>16189</v>
      </c>
      <c r="E7604" s="137" t="s">
        <v>8366</v>
      </c>
      <c r="F7604" s="139"/>
      <c r="G7604" s="136">
        <v>152956004</v>
      </c>
      <c r="H7604" s="136">
        <v>3</v>
      </c>
      <c r="J7604" s="136" t="s">
        <v>8367</v>
      </c>
    </row>
    <row r="7605" spans="1:10" s="136" customFormat="1" ht="13.6" x14ac:dyDescent="0.2">
      <c r="A7605" s="136" t="s">
        <v>16123</v>
      </c>
      <c r="B7605" s="147">
        <v>49071</v>
      </c>
      <c r="C7605" s="138" t="s">
        <v>15170</v>
      </c>
      <c r="D7605" s="138" t="s">
        <v>15170</v>
      </c>
      <c r="E7605" s="137" t="s">
        <v>8366</v>
      </c>
      <c r="F7605" s="139"/>
      <c r="G7605" s="136">
        <v>132232311.00000001</v>
      </c>
      <c r="H7605" s="136">
        <v>3</v>
      </c>
      <c r="J7605" s="136" t="s">
        <v>8367</v>
      </c>
    </row>
    <row r="7606" spans="1:10" s="136" customFormat="1" ht="13.6" x14ac:dyDescent="0.2">
      <c r="A7606" s="136" t="s">
        <v>16123</v>
      </c>
      <c r="B7606" s="147">
        <v>49075</v>
      </c>
      <c r="C7606" s="138" t="s">
        <v>16190</v>
      </c>
      <c r="D7606" s="138" t="s">
        <v>16190</v>
      </c>
      <c r="E7606" s="137" t="s">
        <v>8366</v>
      </c>
      <c r="F7606" s="139"/>
      <c r="G7606" s="136">
        <v>4072014</v>
      </c>
      <c r="H7606" s="136">
        <v>3</v>
      </c>
      <c r="J7606" s="136" t="s">
        <v>8367</v>
      </c>
    </row>
    <row r="7607" spans="1:10" s="136" customFormat="1" ht="13.6" x14ac:dyDescent="0.2">
      <c r="A7607" s="136" t="s">
        <v>16123</v>
      </c>
      <c r="B7607" s="147">
        <v>49076</v>
      </c>
      <c r="C7607" s="138" t="s">
        <v>16191</v>
      </c>
      <c r="D7607" s="138" t="s">
        <v>16191</v>
      </c>
      <c r="E7607" s="137" t="s">
        <v>8366</v>
      </c>
      <c r="F7607" s="139"/>
      <c r="G7607" s="136">
        <v>13344700</v>
      </c>
      <c r="H7607" s="136">
        <v>3</v>
      </c>
      <c r="J7607" s="136" t="s">
        <v>8367</v>
      </c>
    </row>
    <row r="7608" spans="1:10" s="136" customFormat="1" ht="13.6" x14ac:dyDescent="0.2">
      <c r="A7608" s="136" t="s">
        <v>16123</v>
      </c>
      <c r="B7608" s="147">
        <v>49077</v>
      </c>
      <c r="C7608" s="138" t="s">
        <v>16192</v>
      </c>
      <c r="D7608" s="138" t="s">
        <v>16192</v>
      </c>
      <c r="E7608" s="137" t="s">
        <v>8366</v>
      </c>
      <c r="F7608" s="139"/>
      <c r="G7608" s="136">
        <v>64508253.000000007</v>
      </c>
      <c r="H7608" s="136">
        <v>3</v>
      </c>
      <c r="J7608" s="136" t="s">
        <v>8367</v>
      </c>
    </row>
    <row r="7609" spans="1:10" s="136" customFormat="1" ht="13.6" x14ac:dyDescent="0.2">
      <c r="A7609" s="136" t="s">
        <v>16123</v>
      </c>
      <c r="B7609" s="147">
        <v>49078</v>
      </c>
      <c r="C7609" s="138" t="s">
        <v>16193</v>
      </c>
      <c r="D7609" s="138" t="s">
        <v>16193</v>
      </c>
      <c r="E7609" s="137" t="s">
        <v>8366</v>
      </c>
      <c r="F7609" s="139"/>
      <c r="G7609" s="136">
        <v>19930211</v>
      </c>
      <c r="H7609" s="136">
        <v>3</v>
      </c>
      <c r="J7609" s="136" t="s">
        <v>8367</v>
      </c>
    </row>
    <row r="7610" spans="1:10" s="136" customFormat="1" ht="13.6" x14ac:dyDescent="0.2">
      <c r="A7610" s="136" t="s">
        <v>16123</v>
      </c>
      <c r="B7610" s="147">
        <v>49079</v>
      </c>
      <c r="C7610" s="138" t="s">
        <v>16194</v>
      </c>
      <c r="D7610" s="138" t="s">
        <v>16194</v>
      </c>
      <c r="E7610" s="137" t="s">
        <v>8366</v>
      </c>
      <c r="F7610" s="139"/>
      <c r="G7610" s="136">
        <v>20998594</v>
      </c>
      <c r="H7610" s="136">
        <v>3</v>
      </c>
      <c r="J7610" s="136" t="s">
        <v>8367</v>
      </c>
    </row>
    <row r="7611" spans="1:10" s="136" customFormat="1" ht="13.6" x14ac:dyDescent="0.2">
      <c r="A7611" s="136" t="s">
        <v>16123</v>
      </c>
      <c r="B7611" s="147">
        <v>49080</v>
      </c>
      <c r="C7611" s="138" t="s">
        <v>16195</v>
      </c>
      <c r="D7611" s="138" t="s">
        <v>16195</v>
      </c>
      <c r="E7611" s="137" t="s">
        <v>8366</v>
      </c>
      <c r="F7611" s="139"/>
      <c r="G7611" s="136">
        <v>58194449.000000007</v>
      </c>
      <c r="H7611" s="136">
        <v>3</v>
      </c>
      <c r="J7611" s="136" t="s">
        <v>8367</v>
      </c>
    </row>
    <row r="7612" spans="1:10" s="136" customFormat="1" ht="13.6" x14ac:dyDescent="0.2">
      <c r="A7612" s="136" t="s">
        <v>16123</v>
      </c>
      <c r="B7612" s="147">
        <v>49081</v>
      </c>
      <c r="C7612" s="138" t="s">
        <v>16196</v>
      </c>
      <c r="D7612" s="138" t="s">
        <v>16196</v>
      </c>
      <c r="E7612" s="137" t="s">
        <v>8366</v>
      </c>
      <c r="F7612" s="139"/>
      <c r="G7612" s="136">
        <v>67851112</v>
      </c>
      <c r="H7612" s="136">
        <v>3</v>
      </c>
      <c r="J7612" s="136" t="s">
        <v>8367</v>
      </c>
    </row>
    <row r="7613" spans="1:10" s="136" customFormat="1" ht="13.6" x14ac:dyDescent="0.2">
      <c r="A7613" s="136" t="s">
        <v>16123</v>
      </c>
      <c r="B7613" s="147">
        <v>49082</v>
      </c>
      <c r="C7613" s="138" t="s">
        <v>16197</v>
      </c>
      <c r="D7613" s="138" t="s">
        <v>16197</v>
      </c>
      <c r="E7613" s="137" t="s">
        <v>8366</v>
      </c>
      <c r="F7613" s="139"/>
      <c r="G7613" s="136">
        <v>48729181</v>
      </c>
      <c r="H7613" s="136">
        <v>3</v>
      </c>
      <c r="J7613" s="136" t="s">
        <v>8367</v>
      </c>
    </row>
    <row r="7614" spans="1:10" s="136" customFormat="1" ht="13.6" x14ac:dyDescent="0.2">
      <c r="A7614" s="136" t="s">
        <v>16123</v>
      </c>
      <c r="B7614" s="147">
        <v>49083</v>
      </c>
      <c r="C7614" s="138" t="s">
        <v>16198</v>
      </c>
      <c r="D7614" s="138" t="s">
        <v>16198</v>
      </c>
      <c r="E7614" s="137" t="s">
        <v>8366</v>
      </c>
      <c r="F7614" s="139"/>
      <c r="G7614" s="136">
        <v>14613556.000000002</v>
      </c>
      <c r="H7614" s="136">
        <v>3</v>
      </c>
      <c r="J7614" s="136" t="s">
        <v>8367</v>
      </c>
    </row>
    <row r="7615" spans="1:10" s="136" customFormat="1" ht="13.6" x14ac:dyDescent="0.2">
      <c r="A7615" s="136" t="s">
        <v>16123</v>
      </c>
      <c r="B7615" s="147">
        <v>49084</v>
      </c>
      <c r="C7615" s="138" t="s">
        <v>16199</v>
      </c>
      <c r="D7615" s="138" t="s">
        <v>16199</v>
      </c>
      <c r="E7615" s="137" t="s">
        <v>8366</v>
      </c>
      <c r="F7615" s="139"/>
      <c r="G7615" s="136">
        <v>20065890</v>
      </c>
      <c r="H7615" s="136">
        <v>3</v>
      </c>
      <c r="J7615" s="136" t="s">
        <v>8367</v>
      </c>
    </row>
    <row r="7616" spans="1:10" s="136" customFormat="1" ht="13.6" x14ac:dyDescent="0.2">
      <c r="A7616" s="136" t="s">
        <v>16123</v>
      </c>
      <c r="B7616" s="147">
        <v>49085</v>
      </c>
      <c r="C7616" s="138" t="s">
        <v>16200</v>
      </c>
      <c r="D7616" s="138" t="s">
        <v>16200</v>
      </c>
      <c r="E7616" s="137" t="s">
        <v>8366</v>
      </c>
      <c r="F7616" s="139"/>
      <c r="G7616" s="136">
        <v>90256468</v>
      </c>
      <c r="H7616" s="136">
        <v>3</v>
      </c>
      <c r="J7616" s="136" t="s">
        <v>8367</v>
      </c>
    </row>
    <row r="7617" spans="1:10" s="136" customFormat="1" ht="13.6" x14ac:dyDescent="0.2">
      <c r="A7617" s="136" t="s">
        <v>16123</v>
      </c>
      <c r="B7617" s="147">
        <v>49086</v>
      </c>
      <c r="C7617" s="138" t="s">
        <v>16201</v>
      </c>
      <c r="D7617" s="138" t="s">
        <v>16201</v>
      </c>
      <c r="E7617" s="137" t="s">
        <v>8366</v>
      </c>
      <c r="F7617" s="139"/>
      <c r="G7617" s="136">
        <v>15352200</v>
      </c>
      <c r="H7617" s="136">
        <v>3</v>
      </c>
      <c r="J7617" s="136" t="s">
        <v>8367</v>
      </c>
    </row>
    <row r="7618" spans="1:10" s="136" customFormat="1" ht="13.6" x14ac:dyDescent="0.2">
      <c r="A7618" s="136" t="s">
        <v>16123</v>
      </c>
      <c r="B7618" s="147">
        <v>49087</v>
      </c>
      <c r="C7618" s="138" t="s">
        <v>16202</v>
      </c>
      <c r="D7618" s="138" t="s">
        <v>16202</v>
      </c>
      <c r="E7618" s="137" t="s">
        <v>8366</v>
      </c>
      <c r="F7618" s="139"/>
      <c r="G7618" s="136">
        <v>77790894</v>
      </c>
      <c r="H7618" s="136">
        <v>3</v>
      </c>
      <c r="J7618" s="136" t="s">
        <v>8367</v>
      </c>
    </row>
    <row r="7619" spans="1:10" s="136" customFormat="1" ht="13.6" x14ac:dyDescent="0.2">
      <c r="A7619" s="136" t="s">
        <v>16123</v>
      </c>
      <c r="B7619" s="147">
        <v>49088</v>
      </c>
      <c r="C7619" s="138" t="s">
        <v>16203</v>
      </c>
      <c r="D7619" s="138" t="s">
        <v>16203</v>
      </c>
      <c r="E7619" s="137" t="s">
        <v>8366</v>
      </c>
      <c r="F7619" s="139"/>
      <c r="G7619" s="136">
        <v>13485800.999999998</v>
      </c>
      <c r="H7619" s="136">
        <v>3</v>
      </c>
      <c r="J7619" s="136" t="s">
        <v>8367</v>
      </c>
    </row>
    <row r="7620" spans="1:10" s="136" customFormat="1" ht="13.6" x14ac:dyDescent="0.2">
      <c r="A7620" s="136" t="s">
        <v>16123</v>
      </c>
      <c r="B7620" s="147">
        <v>49090</v>
      </c>
      <c r="C7620" s="138" t="s">
        <v>16204</v>
      </c>
      <c r="D7620" s="138" t="s">
        <v>16204</v>
      </c>
      <c r="E7620" s="137" t="s">
        <v>8366</v>
      </c>
      <c r="F7620" s="139"/>
      <c r="G7620" s="136">
        <v>17846299</v>
      </c>
      <c r="H7620" s="136">
        <v>3</v>
      </c>
      <c r="J7620" s="136" t="s">
        <v>8367</v>
      </c>
    </row>
    <row r="7621" spans="1:10" s="136" customFormat="1" ht="13.6" x14ac:dyDescent="0.2">
      <c r="A7621" s="136" t="s">
        <v>16123</v>
      </c>
      <c r="B7621" s="147">
        <v>49091</v>
      </c>
      <c r="C7621" s="138" t="s">
        <v>16205</v>
      </c>
      <c r="D7621" s="138" t="s">
        <v>16205</v>
      </c>
      <c r="E7621" s="137" t="s">
        <v>8366</v>
      </c>
      <c r="F7621" s="139"/>
      <c r="G7621" s="136">
        <v>41269808.999999993</v>
      </c>
      <c r="H7621" s="136">
        <v>3</v>
      </c>
      <c r="J7621" s="136" t="s">
        <v>8367</v>
      </c>
    </row>
    <row r="7622" spans="1:10" s="136" customFormat="1" ht="13.6" x14ac:dyDescent="0.2">
      <c r="A7622" s="136" t="s">
        <v>16123</v>
      </c>
      <c r="B7622" s="147">
        <v>49092</v>
      </c>
      <c r="C7622" s="138" t="s">
        <v>16206</v>
      </c>
      <c r="D7622" s="138" t="s">
        <v>16206</v>
      </c>
      <c r="E7622" s="137" t="s">
        <v>8366</v>
      </c>
      <c r="F7622" s="139"/>
      <c r="G7622" s="136">
        <v>32477931</v>
      </c>
      <c r="H7622" s="136">
        <v>3</v>
      </c>
      <c r="J7622" s="136" t="s">
        <v>8367</v>
      </c>
    </row>
    <row r="7623" spans="1:10" s="136" customFormat="1" ht="13.6" x14ac:dyDescent="0.2">
      <c r="A7623" s="136" t="s">
        <v>16123</v>
      </c>
      <c r="B7623" s="147">
        <v>49093</v>
      </c>
      <c r="C7623" s="138" t="s">
        <v>16207</v>
      </c>
      <c r="D7623" s="138" t="s">
        <v>16207</v>
      </c>
      <c r="E7623" s="137" t="s">
        <v>8366</v>
      </c>
      <c r="F7623" s="139"/>
      <c r="G7623" s="136">
        <v>31602356</v>
      </c>
      <c r="H7623" s="136">
        <v>3</v>
      </c>
      <c r="J7623" s="136" t="s">
        <v>8367</v>
      </c>
    </row>
    <row r="7624" spans="1:10" s="136" customFormat="1" ht="13.6" x14ac:dyDescent="0.2">
      <c r="A7624" s="136" t="s">
        <v>16123</v>
      </c>
      <c r="B7624" s="147">
        <v>49094</v>
      </c>
      <c r="C7624" s="138" t="s">
        <v>16208</v>
      </c>
      <c r="D7624" s="138" t="s">
        <v>16208</v>
      </c>
      <c r="E7624" s="137" t="s">
        <v>8366</v>
      </c>
      <c r="F7624" s="139"/>
      <c r="G7624" s="136">
        <v>108702700</v>
      </c>
      <c r="H7624" s="136">
        <v>3</v>
      </c>
      <c r="J7624" s="136" t="s">
        <v>8367</v>
      </c>
    </row>
    <row r="7625" spans="1:10" s="136" customFormat="1" ht="13.6" x14ac:dyDescent="0.2">
      <c r="A7625" s="136" t="s">
        <v>16123</v>
      </c>
      <c r="B7625" s="147">
        <v>49095</v>
      </c>
      <c r="C7625" s="138" t="s">
        <v>16209</v>
      </c>
      <c r="D7625" s="138" t="s">
        <v>16209</v>
      </c>
      <c r="E7625" s="137" t="s">
        <v>8366</v>
      </c>
      <c r="F7625" s="139"/>
      <c r="G7625" s="136">
        <v>33147100.999999996</v>
      </c>
      <c r="H7625" s="136">
        <v>3</v>
      </c>
      <c r="J7625" s="136" t="s">
        <v>8367</v>
      </c>
    </row>
    <row r="7626" spans="1:10" s="136" customFormat="1" ht="13.6" x14ac:dyDescent="0.2">
      <c r="A7626" s="136" t="s">
        <v>16123</v>
      </c>
      <c r="B7626" s="147">
        <v>49096</v>
      </c>
      <c r="C7626" s="138" t="s">
        <v>16210</v>
      </c>
      <c r="D7626" s="138" t="s">
        <v>16210</v>
      </c>
      <c r="E7626" s="137" t="s">
        <v>8366</v>
      </c>
      <c r="F7626" s="139"/>
      <c r="G7626" s="136">
        <v>16636881</v>
      </c>
      <c r="H7626" s="136">
        <v>3</v>
      </c>
      <c r="J7626" s="136" t="s">
        <v>8367</v>
      </c>
    </row>
    <row r="7627" spans="1:10" s="136" customFormat="1" ht="13.6" x14ac:dyDescent="0.2">
      <c r="A7627" s="136" t="s">
        <v>16123</v>
      </c>
      <c r="B7627" s="147">
        <v>49097</v>
      </c>
      <c r="C7627" s="138" t="s">
        <v>16211</v>
      </c>
      <c r="D7627" s="138" t="s">
        <v>16211</v>
      </c>
      <c r="E7627" s="137" t="s">
        <v>8366</v>
      </c>
      <c r="F7627" s="139"/>
      <c r="G7627" s="136">
        <v>50903388.000000007</v>
      </c>
      <c r="H7627" s="136">
        <v>3</v>
      </c>
      <c r="J7627" s="136" t="s">
        <v>8367</v>
      </c>
    </row>
    <row r="7628" spans="1:10" s="136" customFormat="1" ht="13.6" x14ac:dyDescent="0.2">
      <c r="A7628" s="136" t="s">
        <v>16123</v>
      </c>
      <c r="B7628" s="147">
        <v>49098</v>
      </c>
      <c r="C7628" s="138" t="s">
        <v>16212</v>
      </c>
      <c r="D7628" s="138" t="s">
        <v>16212</v>
      </c>
      <c r="E7628" s="137" t="s">
        <v>8366</v>
      </c>
      <c r="F7628" s="139"/>
      <c r="G7628" s="136">
        <v>44227208</v>
      </c>
      <c r="H7628" s="136">
        <v>3</v>
      </c>
      <c r="J7628" s="136" t="s">
        <v>8367</v>
      </c>
    </row>
    <row r="7629" spans="1:10" s="136" customFormat="1" ht="13.6" x14ac:dyDescent="0.2">
      <c r="A7629" s="136" t="s">
        <v>16123</v>
      </c>
      <c r="B7629" s="147">
        <v>49099</v>
      </c>
      <c r="C7629" s="138" t="s">
        <v>16213</v>
      </c>
      <c r="D7629" s="138" t="s">
        <v>16213</v>
      </c>
      <c r="E7629" s="137" t="s">
        <v>8366</v>
      </c>
      <c r="F7629" s="139"/>
      <c r="G7629" s="136">
        <v>21673062</v>
      </c>
      <c r="H7629" s="136">
        <v>3</v>
      </c>
      <c r="J7629" s="136" t="s">
        <v>8367</v>
      </c>
    </row>
    <row r="7630" spans="1:10" s="136" customFormat="1" ht="13.6" x14ac:dyDescent="0.2">
      <c r="A7630" s="136" t="s">
        <v>16123</v>
      </c>
      <c r="B7630" s="147">
        <v>49100</v>
      </c>
      <c r="C7630" s="138" t="s">
        <v>16214</v>
      </c>
      <c r="D7630" s="138" t="s">
        <v>16214</v>
      </c>
      <c r="E7630" s="137" t="s">
        <v>8366</v>
      </c>
      <c r="F7630" s="139"/>
      <c r="G7630" s="136">
        <v>94462700</v>
      </c>
      <c r="H7630" s="136">
        <v>3</v>
      </c>
      <c r="J7630" s="136" t="s">
        <v>8367</v>
      </c>
    </row>
    <row r="7631" spans="1:10" s="136" customFormat="1" ht="13.6" x14ac:dyDescent="0.2">
      <c r="A7631" s="136" t="s">
        <v>16123</v>
      </c>
      <c r="B7631" s="147">
        <v>49101</v>
      </c>
      <c r="C7631" s="138" t="s">
        <v>16215</v>
      </c>
      <c r="D7631" s="138" t="s">
        <v>16215</v>
      </c>
      <c r="E7631" s="137" t="s">
        <v>8366</v>
      </c>
      <c r="F7631" s="139"/>
      <c r="G7631" s="136">
        <v>36337024</v>
      </c>
      <c r="H7631" s="136">
        <v>3</v>
      </c>
      <c r="J7631" s="136" t="s">
        <v>8367</v>
      </c>
    </row>
    <row r="7632" spans="1:10" s="136" customFormat="1" ht="13.6" x14ac:dyDescent="0.2">
      <c r="A7632" s="136" t="s">
        <v>16123</v>
      </c>
      <c r="B7632" s="147">
        <v>49102</v>
      </c>
      <c r="C7632" s="138" t="s">
        <v>16216</v>
      </c>
      <c r="D7632" s="138" t="s">
        <v>16216</v>
      </c>
      <c r="E7632" s="137" t="s">
        <v>8366</v>
      </c>
      <c r="F7632" s="139"/>
      <c r="G7632" s="136">
        <v>29714509</v>
      </c>
      <c r="H7632" s="136">
        <v>3</v>
      </c>
      <c r="J7632" s="136" t="s">
        <v>8367</v>
      </c>
    </row>
    <row r="7633" spans="1:10" s="136" customFormat="1" ht="13.6" x14ac:dyDescent="0.2">
      <c r="A7633" s="136" t="s">
        <v>16123</v>
      </c>
      <c r="B7633" s="147">
        <v>49103</v>
      </c>
      <c r="C7633" s="138" t="s">
        <v>16217</v>
      </c>
      <c r="D7633" s="138" t="s">
        <v>16217</v>
      </c>
      <c r="E7633" s="137" t="s">
        <v>8366</v>
      </c>
      <c r="F7633" s="139"/>
      <c r="G7633" s="136">
        <v>32096857</v>
      </c>
      <c r="H7633" s="136">
        <v>3</v>
      </c>
      <c r="J7633" s="136" t="s">
        <v>8367</v>
      </c>
    </row>
    <row r="7634" spans="1:10" s="136" customFormat="1" ht="13.6" x14ac:dyDescent="0.2">
      <c r="A7634" s="136" t="s">
        <v>16123</v>
      </c>
      <c r="B7634" s="147">
        <v>49104</v>
      </c>
      <c r="C7634" s="138" t="s">
        <v>16218</v>
      </c>
      <c r="D7634" s="138" t="s">
        <v>16218</v>
      </c>
      <c r="E7634" s="137" t="s">
        <v>8366</v>
      </c>
      <c r="F7634" s="139"/>
      <c r="G7634" s="136">
        <v>108865826</v>
      </c>
      <c r="H7634" s="136">
        <v>3</v>
      </c>
      <c r="J7634" s="136" t="s">
        <v>8367</v>
      </c>
    </row>
    <row r="7635" spans="1:10" s="136" customFormat="1" ht="13.6" x14ac:dyDescent="0.2">
      <c r="A7635" s="136" t="s">
        <v>16123</v>
      </c>
      <c r="B7635" s="147">
        <v>49105</v>
      </c>
      <c r="C7635" s="138" t="s">
        <v>16219</v>
      </c>
      <c r="D7635" s="138" t="s">
        <v>16219</v>
      </c>
      <c r="E7635" s="137" t="s">
        <v>8366</v>
      </c>
      <c r="F7635" s="139"/>
      <c r="G7635" s="136">
        <v>14429188.999999998</v>
      </c>
      <c r="H7635" s="136">
        <v>3</v>
      </c>
      <c r="J7635" s="136" t="s">
        <v>8367</v>
      </c>
    </row>
    <row r="7636" spans="1:10" s="136" customFormat="1" ht="13.6" x14ac:dyDescent="0.2">
      <c r="A7636" s="136" t="s">
        <v>16123</v>
      </c>
      <c r="B7636" s="147">
        <v>49107</v>
      </c>
      <c r="C7636" s="138" t="s">
        <v>16220</v>
      </c>
      <c r="D7636" s="138" t="s">
        <v>16220</v>
      </c>
      <c r="E7636" s="137" t="s">
        <v>8366</v>
      </c>
      <c r="F7636" s="139"/>
      <c r="G7636" s="136">
        <v>27332000</v>
      </c>
      <c r="H7636" s="136">
        <v>3</v>
      </c>
      <c r="J7636" s="136" t="s">
        <v>8367</v>
      </c>
    </row>
    <row r="7637" spans="1:10" s="136" customFormat="1" ht="13.6" x14ac:dyDescent="0.2">
      <c r="A7637" s="136" t="s">
        <v>16123</v>
      </c>
      <c r="B7637" s="147">
        <v>49108</v>
      </c>
      <c r="C7637" s="138" t="s">
        <v>16221</v>
      </c>
      <c r="D7637" s="138" t="s">
        <v>16221</v>
      </c>
      <c r="E7637" s="137" t="s">
        <v>8366</v>
      </c>
      <c r="F7637" s="139"/>
      <c r="G7637" s="136">
        <v>60020322</v>
      </c>
      <c r="H7637" s="136">
        <v>3</v>
      </c>
      <c r="J7637" s="136" t="s">
        <v>8367</v>
      </c>
    </row>
    <row r="7638" spans="1:10" s="136" customFormat="1" ht="13.6" x14ac:dyDescent="0.2">
      <c r="A7638" s="136" t="s">
        <v>16123</v>
      </c>
      <c r="B7638" s="147">
        <v>49109</v>
      </c>
      <c r="C7638" s="138" t="s">
        <v>16222</v>
      </c>
      <c r="D7638" s="138" t="s">
        <v>16222</v>
      </c>
      <c r="E7638" s="137" t="s">
        <v>8366</v>
      </c>
      <c r="F7638" s="139"/>
      <c r="G7638" s="136">
        <v>16372430</v>
      </c>
      <c r="H7638" s="136">
        <v>3</v>
      </c>
      <c r="J7638" s="136" t="s">
        <v>8367</v>
      </c>
    </row>
    <row r="7639" spans="1:10" s="136" customFormat="1" ht="13.6" x14ac:dyDescent="0.2">
      <c r="A7639" s="136" t="s">
        <v>16123</v>
      </c>
      <c r="B7639" s="147">
        <v>49110</v>
      </c>
      <c r="C7639" s="138" t="s">
        <v>16223</v>
      </c>
      <c r="D7639" s="138" t="s">
        <v>16223</v>
      </c>
      <c r="E7639" s="137" t="s">
        <v>8366</v>
      </c>
      <c r="F7639" s="139"/>
      <c r="G7639" s="136">
        <v>130162103</v>
      </c>
      <c r="H7639" s="136">
        <v>3</v>
      </c>
      <c r="J7639" s="136" t="s">
        <v>8367</v>
      </c>
    </row>
    <row r="7640" spans="1:10" s="136" customFormat="1" ht="13.6" x14ac:dyDescent="0.2">
      <c r="A7640" s="136" t="s">
        <v>16123</v>
      </c>
      <c r="B7640" s="147">
        <v>49111</v>
      </c>
      <c r="C7640" s="138" t="s">
        <v>16224</v>
      </c>
      <c r="D7640" s="138" t="s">
        <v>16224</v>
      </c>
      <c r="E7640" s="137" t="s">
        <v>8366</v>
      </c>
      <c r="F7640" s="139"/>
      <c r="G7640" s="136">
        <v>26402730</v>
      </c>
      <c r="H7640" s="136">
        <v>3</v>
      </c>
      <c r="J7640" s="136" t="s">
        <v>8367</v>
      </c>
    </row>
    <row r="7641" spans="1:10" s="136" customFormat="1" ht="13.6" x14ac:dyDescent="0.2">
      <c r="A7641" s="136" t="s">
        <v>16123</v>
      </c>
      <c r="B7641" s="147">
        <v>49112</v>
      </c>
      <c r="C7641" s="138" t="s">
        <v>16225</v>
      </c>
      <c r="D7641" s="138" t="s">
        <v>16225</v>
      </c>
      <c r="E7641" s="137" t="s">
        <v>8366</v>
      </c>
      <c r="F7641" s="139"/>
      <c r="G7641" s="136">
        <v>64536349</v>
      </c>
      <c r="H7641" s="136">
        <v>3</v>
      </c>
      <c r="J7641" s="136" t="s">
        <v>8367</v>
      </c>
    </row>
    <row r="7642" spans="1:10" s="136" customFormat="1" ht="13.6" x14ac:dyDescent="0.2">
      <c r="A7642" s="136" t="s">
        <v>16123</v>
      </c>
      <c r="B7642" s="147">
        <v>49113</v>
      </c>
      <c r="C7642" s="138" t="s">
        <v>16226</v>
      </c>
      <c r="D7642" s="138" t="s">
        <v>16226</v>
      </c>
      <c r="E7642" s="137" t="s">
        <v>8366</v>
      </c>
      <c r="F7642" s="139"/>
      <c r="G7642" s="136">
        <v>30249916</v>
      </c>
      <c r="H7642" s="136">
        <v>3</v>
      </c>
      <c r="J7642" s="136" t="s">
        <v>8367</v>
      </c>
    </row>
    <row r="7643" spans="1:10" s="136" customFormat="1" ht="13.6" x14ac:dyDescent="0.2">
      <c r="A7643" s="136" t="s">
        <v>16123</v>
      </c>
      <c r="B7643" s="147">
        <v>49114</v>
      </c>
      <c r="C7643" s="138" t="s">
        <v>16227</v>
      </c>
      <c r="D7643" s="138" t="s">
        <v>16227</v>
      </c>
      <c r="E7643" s="137" t="s">
        <v>8366</v>
      </c>
      <c r="F7643" s="139"/>
      <c r="G7643" s="136">
        <v>12132008</v>
      </c>
      <c r="H7643" s="136">
        <v>3</v>
      </c>
      <c r="J7643" s="136" t="s">
        <v>8367</v>
      </c>
    </row>
    <row r="7644" spans="1:10" s="136" customFormat="1" ht="13.6" x14ac:dyDescent="0.2">
      <c r="A7644" s="136" t="s">
        <v>16123</v>
      </c>
      <c r="B7644" s="147">
        <v>49115</v>
      </c>
      <c r="C7644" s="138" t="s">
        <v>16228</v>
      </c>
      <c r="D7644" s="138" t="s">
        <v>16228</v>
      </c>
      <c r="E7644" s="137" t="s">
        <v>8366</v>
      </c>
      <c r="F7644" s="139"/>
      <c r="G7644" s="136">
        <v>43707992.000000007</v>
      </c>
      <c r="H7644" s="136">
        <v>3</v>
      </c>
      <c r="J7644" s="136" t="s">
        <v>8367</v>
      </c>
    </row>
    <row r="7645" spans="1:10" s="136" customFormat="1" ht="13.6" x14ac:dyDescent="0.2">
      <c r="A7645" s="136" t="s">
        <v>16123</v>
      </c>
      <c r="B7645" s="147">
        <v>49116</v>
      </c>
      <c r="C7645" s="138" t="s">
        <v>16229</v>
      </c>
      <c r="D7645" s="138" t="s">
        <v>16229</v>
      </c>
      <c r="E7645" s="137" t="s">
        <v>8366</v>
      </c>
      <c r="F7645" s="139"/>
      <c r="G7645" s="136">
        <v>40907361</v>
      </c>
      <c r="H7645" s="136">
        <v>3</v>
      </c>
      <c r="J7645" s="136" t="s">
        <v>8367</v>
      </c>
    </row>
    <row r="7646" spans="1:10" s="136" customFormat="1" ht="13.6" x14ac:dyDescent="0.2">
      <c r="A7646" s="136" t="s">
        <v>16123</v>
      </c>
      <c r="B7646" s="147">
        <v>49117</v>
      </c>
      <c r="C7646" s="138" t="s">
        <v>16230</v>
      </c>
      <c r="D7646" s="138" t="s">
        <v>16230</v>
      </c>
      <c r="E7646" s="137" t="s">
        <v>8366</v>
      </c>
      <c r="F7646" s="139"/>
      <c r="G7646" s="136">
        <v>34043450</v>
      </c>
      <c r="H7646" s="136">
        <v>3</v>
      </c>
      <c r="J7646" s="136" t="s">
        <v>8367</v>
      </c>
    </row>
    <row r="7647" spans="1:10" s="136" customFormat="1" ht="13.6" x14ac:dyDescent="0.2">
      <c r="A7647" s="136" t="s">
        <v>16123</v>
      </c>
      <c r="B7647" s="147">
        <v>49118</v>
      </c>
      <c r="C7647" s="138" t="s">
        <v>16231</v>
      </c>
      <c r="D7647" s="138" t="s">
        <v>16231</v>
      </c>
      <c r="E7647" s="137" t="s">
        <v>8366</v>
      </c>
      <c r="F7647" s="139"/>
      <c r="G7647" s="136">
        <v>18117802</v>
      </c>
      <c r="H7647" s="136">
        <v>3</v>
      </c>
      <c r="J7647" s="136" t="s">
        <v>8367</v>
      </c>
    </row>
    <row r="7648" spans="1:10" s="136" customFormat="1" ht="13.6" x14ac:dyDescent="0.2">
      <c r="A7648" s="136" t="s">
        <v>16123</v>
      </c>
      <c r="B7648" s="147">
        <v>49119</v>
      </c>
      <c r="C7648" s="138" t="s">
        <v>16232</v>
      </c>
      <c r="D7648" s="138" t="s">
        <v>16232</v>
      </c>
      <c r="E7648" s="137" t="s">
        <v>8366</v>
      </c>
      <c r="F7648" s="139"/>
      <c r="G7648" s="136">
        <v>23680700</v>
      </c>
      <c r="H7648" s="136">
        <v>3</v>
      </c>
      <c r="J7648" s="136" t="s">
        <v>8367</v>
      </c>
    </row>
    <row r="7649" spans="1:20" s="136" customFormat="1" ht="13.6" x14ac:dyDescent="0.2">
      <c r="A7649" s="136" t="s">
        <v>16123</v>
      </c>
      <c r="B7649" s="147">
        <v>49120</v>
      </c>
      <c r="C7649" s="138" t="s">
        <v>16233</v>
      </c>
      <c r="D7649" s="138" t="s">
        <v>16233</v>
      </c>
      <c r="E7649" s="137" t="s">
        <v>8366</v>
      </c>
      <c r="F7649" s="139"/>
      <c r="G7649" s="136">
        <v>34559804</v>
      </c>
      <c r="H7649" s="136">
        <v>3</v>
      </c>
      <c r="J7649" s="136" t="s">
        <v>8367</v>
      </c>
    </row>
    <row r="7650" spans="1:20" s="136" customFormat="1" ht="13.6" x14ac:dyDescent="0.2">
      <c r="A7650" s="136" t="s">
        <v>16123</v>
      </c>
      <c r="B7650" s="147">
        <v>49121</v>
      </c>
      <c r="C7650" s="138" t="s">
        <v>16234</v>
      </c>
      <c r="D7650" s="138" t="s">
        <v>16234</v>
      </c>
      <c r="E7650" s="137" t="s">
        <v>8366</v>
      </c>
      <c r="F7650" s="139"/>
      <c r="G7650" s="136">
        <v>39112244</v>
      </c>
      <c r="H7650" s="136">
        <v>3</v>
      </c>
      <c r="J7650" s="136" t="s">
        <v>8367</v>
      </c>
    </row>
    <row r="7651" spans="1:20" s="136" customFormat="1" ht="13.6" x14ac:dyDescent="0.2">
      <c r="A7651" s="136" t="s">
        <v>16123</v>
      </c>
      <c r="B7651" s="147">
        <v>49122</v>
      </c>
      <c r="C7651" s="138" t="s">
        <v>16235</v>
      </c>
      <c r="D7651" s="138" t="s">
        <v>16235</v>
      </c>
      <c r="E7651" s="137" t="s">
        <v>8366</v>
      </c>
      <c r="F7651" s="139"/>
      <c r="G7651" s="136">
        <v>22017652</v>
      </c>
      <c r="H7651" s="136">
        <v>3</v>
      </c>
      <c r="J7651" s="136" t="s">
        <v>8367</v>
      </c>
      <c r="R7651" s="136" t="s">
        <v>16173</v>
      </c>
      <c r="S7651" s="136" t="s">
        <v>8456</v>
      </c>
      <c r="T7651" s="138" t="s">
        <v>16174</v>
      </c>
    </row>
    <row r="7652" spans="1:20" s="136" customFormat="1" ht="13.6" x14ac:dyDescent="0.2">
      <c r="A7652" s="136" t="s">
        <v>16123</v>
      </c>
      <c r="B7652" s="147">
        <v>49123</v>
      </c>
      <c r="C7652" s="138" t="s">
        <v>16236</v>
      </c>
      <c r="D7652" s="138" t="s">
        <v>16236</v>
      </c>
      <c r="E7652" s="137" t="s">
        <v>8366</v>
      </c>
      <c r="F7652" s="139"/>
      <c r="G7652" s="136">
        <v>56813837</v>
      </c>
      <c r="H7652" s="136">
        <v>3</v>
      </c>
      <c r="J7652" s="136" t="s">
        <v>8367</v>
      </c>
    </row>
    <row r="7653" spans="1:20" s="136" customFormat="1" ht="13.6" x14ac:dyDescent="0.2">
      <c r="A7653" s="136" t="s">
        <v>16123</v>
      </c>
      <c r="B7653" s="147">
        <v>49124</v>
      </c>
      <c r="C7653" s="138" t="s">
        <v>16237</v>
      </c>
      <c r="D7653" s="138" t="s">
        <v>16237</v>
      </c>
      <c r="E7653" s="137" t="s">
        <v>8366</v>
      </c>
      <c r="F7653" s="139"/>
      <c r="G7653" s="136">
        <v>67042704</v>
      </c>
      <c r="H7653" s="136">
        <v>3</v>
      </c>
      <c r="J7653" s="136" t="s">
        <v>8367</v>
      </c>
    </row>
    <row r="7654" spans="1:20" s="136" customFormat="1" ht="13.6" x14ac:dyDescent="0.2">
      <c r="A7654" s="136" t="s">
        <v>16123</v>
      </c>
      <c r="B7654" s="147">
        <v>49125</v>
      </c>
      <c r="C7654" s="138" t="s">
        <v>16238</v>
      </c>
      <c r="D7654" s="138" t="s">
        <v>16238</v>
      </c>
      <c r="E7654" s="137" t="s">
        <v>8366</v>
      </c>
      <c r="F7654" s="139"/>
      <c r="G7654" s="136">
        <v>19487570</v>
      </c>
      <c r="H7654" s="136">
        <v>3</v>
      </c>
      <c r="J7654" s="136" t="s">
        <v>8367</v>
      </c>
    </row>
    <row r="7655" spans="1:20" s="136" customFormat="1" ht="13.6" x14ac:dyDescent="0.2">
      <c r="A7655" s="136" t="s">
        <v>16123</v>
      </c>
      <c r="B7655" s="147">
        <v>49126</v>
      </c>
      <c r="C7655" s="138" t="s">
        <v>16239</v>
      </c>
      <c r="D7655" s="138" t="s">
        <v>16239</v>
      </c>
      <c r="E7655" s="137" t="s">
        <v>8366</v>
      </c>
      <c r="F7655" s="139"/>
      <c r="G7655" s="136">
        <v>33699744</v>
      </c>
      <c r="H7655" s="136">
        <v>3</v>
      </c>
      <c r="J7655" s="136" t="s">
        <v>8367</v>
      </c>
    </row>
    <row r="7656" spans="1:20" s="136" customFormat="1" ht="13.6" x14ac:dyDescent="0.2">
      <c r="A7656" s="136" t="s">
        <v>16123</v>
      </c>
      <c r="B7656" s="147">
        <v>49127</v>
      </c>
      <c r="C7656" s="138" t="s">
        <v>16240</v>
      </c>
      <c r="D7656" s="138" t="s">
        <v>16240</v>
      </c>
      <c r="E7656" s="137" t="s">
        <v>8366</v>
      </c>
      <c r="F7656" s="139"/>
      <c r="G7656" s="136">
        <v>23680385</v>
      </c>
      <c r="H7656" s="136">
        <v>3</v>
      </c>
      <c r="J7656" s="136" t="s">
        <v>8367</v>
      </c>
      <c r="R7656" s="136" t="s">
        <v>16173</v>
      </c>
      <c r="S7656" s="136" t="s">
        <v>8456</v>
      </c>
      <c r="T7656" s="138" t="s">
        <v>16174</v>
      </c>
    </row>
    <row r="7657" spans="1:20" s="136" customFormat="1" ht="13.6" x14ac:dyDescent="0.2">
      <c r="A7657" s="136" t="s">
        <v>16123</v>
      </c>
      <c r="B7657" s="147">
        <v>49128</v>
      </c>
      <c r="C7657" s="138" t="s">
        <v>16241</v>
      </c>
      <c r="D7657" s="138" t="s">
        <v>16241</v>
      </c>
      <c r="E7657" s="137" t="s">
        <v>8366</v>
      </c>
      <c r="F7657" s="139"/>
      <c r="G7657" s="136">
        <v>20135985</v>
      </c>
      <c r="H7657" s="136">
        <v>3</v>
      </c>
      <c r="J7657" s="136" t="s">
        <v>8367</v>
      </c>
    </row>
    <row r="7658" spans="1:20" s="136" customFormat="1" ht="13.6" x14ac:dyDescent="0.2">
      <c r="A7658" s="136" t="s">
        <v>16123</v>
      </c>
      <c r="B7658" s="147">
        <v>49129</v>
      </c>
      <c r="C7658" s="138" t="s">
        <v>16242</v>
      </c>
      <c r="D7658" s="138" t="s">
        <v>16242</v>
      </c>
      <c r="E7658" s="137" t="s">
        <v>8366</v>
      </c>
      <c r="F7658" s="139"/>
      <c r="G7658" s="136">
        <v>53449489.999999993</v>
      </c>
      <c r="H7658" s="136">
        <v>3</v>
      </c>
      <c r="J7658" s="136" t="s">
        <v>8367</v>
      </c>
    </row>
    <row r="7659" spans="1:20" s="136" customFormat="1" ht="13.6" x14ac:dyDescent="0.2">
      <c r="A7659" s="136" t="s">
        <v>16123</v>
      </c>
      <c r="B7659" s="147">
        <v>49130</v>
      </c>
      <c r="C7659" s="138" t="s">
        <v>16243</v>
      </c>
      <c r="D7659" s="138" t="s">
        <v>16243</v>
      </c>
      <c r="E7659" s="137" t="s">
        <v>8366</v>
      </c>
      <c r="F7659" s="139"/>
      <c r="G7659" s="136">
        <v>18007348</v>
      </c>
      <c r="H7659" s="136">
        <v>3</v>
      </c>
      <c r="J7659" s="136" t="s">
        <v>8367</v>
      </c>
    </row>
    <row r="7660" spans="1:20" s="136" customFormat="1" ht="13.6" x14ac:dyDescent="0.2">
      <c r="A7660" s="136" t="s">
        <v>16123</v>
      </c>
      <c r="B7660" s="147">
        <v>49131</v>
      </c>
      <c r="C7660" s="138" t="s">
        <v>16244</v>
      </c>
      <c r="D7660" s="138" t="s">
        <v>16244</v>
      </c>
      <c r="E7660" s="137" t="s">
        <v>8366</v>
      </c>
      <c r="F7660" s="139"/>
      <c r="G7660" s="136">
        <v>20897608</v>
      </c>
      <c r="H7660" s="136">
        <v>3</v>
      </c>
      <c r="J7660" s="136" t="s">
        <v>8367</v>
      </c>
    </row>
    <row r="7661" spans="1:20" s="136" customFormat="1" ht="13.6" x14ac:dyDescent="0.2">
      <c r="A7661" s="136" t="s">
        <v>16123</v>
      </c>
      <c r="B7661" s="147">
        <v>49132</v>
      </c>
      <c r="C7661" s="138" t="s">
        <v>16245</v>
      </c>
      <c r="D7661" s="138" t="s">
        <v>16245</v>
      </c>
      <c r="E7661" s="137" t="s">
        <v>8366</v>
      </c>
      <c r="F7661" s="139"/>
      <c r="G7661" s="136">
        <v>31259210</v>
      </c>
      <c r="H7661" s="136">
        <v>3</v>
      </c>
      <c r="J7661" s="136" t="s">
        <v>8367</v>
      </c>
    </row>
    <row r="7662" spans="1:20" s="136" customFormat="1" ht="13.6" x14ac:dyDescent="0.2">
      <c r="A7662" s="136" t="s">
        <v>16123</v>
      </c>
      <c r="B7662" s="147">
        <v>49133</v>
      </c>
      <c r="C7662" s="138" t="s">
        <v>16246</v>
      </c>
      <c r="D7662" s="138" t="s">
        <v>16246</v>
      </c>
      <c r="E7662" s="137" t="s">
        <v>8366</v>
      </c>
      <c r="F7662" s="139"/>
      <c r="G7662" s="136">
        <v>68150248</v>
      </c>
      <c r="H7662" s="136">
        <v>3</v>
      </c>
      <c r="J7662" s="136" t="s">
        <v>8367</v>
      </c>
    </row>
    <row r="7663" spans="1:20" s="136" customFormat="1" ht="13.6" x14ac:dyDescent="0.2">
      <c r="A7663" s="136" t="s">
        <v>16123</v>
      </c>
      <c r="B7663" s="147">
        <v>49134</v>
      </c>
      <c r="C7663" s="138" t="s">
        <v>16247</v>
      </c>
      <c r="D7663" s="138" t="s">
        <v>16247</v>
      </c>
      <c r="E7663" s="137" t="s">
        <v>8366</v>
      </c>
      <c r="F7663" s="139"/>
      <c r="G7663" s="136">
        <v>71581291</v>
      </c>
      <c r="H7663" s="136">
        <v>3</v>
      </c>
      <c r="J7663" s="136" t="s">
        <v>8367</v>
      </c>
    </row>
    <row r="7664" spans="1:20" s="136" customFormat="1" ht="13.6" x14ac:dyDescent="0.2">
      <c r="A7664" s="136" t="s">
        <v>16123</v>
      </c>
      <c r="B7664" s="147">
        <v>49135</v>
      </c>
      <c r="C7664" s="138" t="s">
        <v>16248</v>
      </c>
      <c r="D7664" s="138" t="s">
        <v>16248</v>
      </c>
      <c r="E7664" s="137" t="s">
        <v>8366</v>
      </c>
      <c r="F7664" s="139"/>
      <c r="G7664" s="136">
        <v>72608344</v>
      </c>
      <c r="H7664" s="136">
        <v>3</v>
      </c>
      <c r="J7664" s="136" t="s">
        <v>8367</v>
      </c>
    </row>
    <row r="7665" spans="1:20" s="136" customFormat="1" ht="13.6" x14ac:dyDescent="0.2">
      <c r="A7665" s="136" t="s">
        <v>16123</v>
      </c>
      <c r="B7665" s="147">
        <v>49136</v>
      </c>
      <c r="C7665" s="138" t="s">
        <v>16249</v>
      </c>
      <c r="D7665" s="138" t="s">
        <v>16249</v>
      </c>
      <c r="E7665" s="137" t="s">
        <v>8366</v>
      </c>
      <c r="F7665" s="139"/>
      <c r="G7665" s="136">
        <v>36422740</v>
      </c>
      <c r="H7665" s="136">
        <v>3</v>
      </c>
      <c r="J7665" s="136" t="s">
        <v>8367</v>
      </c>
    </row>
    <row r="7666" spans="1:20" s="136" customFormat="1" ht="13.6" x14ac:dyDescent="0.2">
      <c r="A7666" s="136" t="s">
        <v>16123</v>
      </c>
      <c r="B7666" s="147">
        <v>49137</v>
      </c>
      <c r="C7666" s="138" t="s">
        <v>16250</v>
      </c>
      <c r="D7666" s="138" t="s">
        <v>16250</v>
      </c>
      <c r="E7666" s="137" t="s">
        <v>8366</v>
      </c>
      <c r="F7666" s="139"/>
      <c r="G7666" s="136">
        <v>14117721</v>
      </c>
      <c r="H7666" s="136">
        <v>3</v>
      </c>
      <c r="J7666" s="136" t="s">
        <v>8367</v>
      </c>
    </row>
    <row r="7667" spans="1:20" s="136" customFormat="1" ht="13.6" x14ac:dyDescent="0.2">
      <c r="A7667" s="136" t="s">
        <v>16123</v>
      </c>
      <c r="B7667" s="147">
        <v>49138</v>
      </c>
      <c r="C7667" s="138" t="s">
        <v>16251</v>
      </c>
      <c r="D7667" s="138" t="s">
        <v>16251</v>
      </c>
      <c r="E7667" s="137" t="s">
        <v>8366</v>
      </c>
      <c r="F7667" s="139"/>
      <c r="G7667" s="136">
        <v>71389860</v>
      </c>
      <c r="H7667" s="136">
        <v>3</v>
      </c>
      <c r="J7667" s="136" t="s">
        <v>8367</v>
      </c>
    </row>
    <row r="7668" spans="1:20" s="136" customFormat="1" ht="13.6" x14ac:dyDescent="0.2">
      <c r="A7668" s="136" t="s">
        <v>16123</v>
      </c>
      <c r="B7668" s="147">
        <v>49139</v>
      </c>
      <c r="C7668" s="138" t="s">
        <v>16252</v>
      </c>
      <c r="D7668" s="138" t="s">
        <v>16252</v>
      </c>
      <c r="E7668" s="137" t="s">
        <v>8366</v>
      </c>
      <c r="F7668" s="139"/>
      <c r="G7668" s="136">
        <v>49944919</v>
      </c>
      <c r="H7668" s="136">
        <v>3</v>
      </c>
      <c r="J7668" s="136" t="s">
        <v>8367</v>
      </c>
    </row>
    <row r="7669" spans="1:20" s="136" customFormat="1" ht="13.6" x14ac:dyDescent="0.2">
      <c r="A7669" s="136" t="s">
        <v>16123</v>
      </c>
      <c r="B7669" s="147">
        <v>49141</v>
      </c>
      <c r="C7669" s="138" t="s">
        <v>16253</v>
      </c>
      <c r="D7669" s="138" t="s">
        <v>16253</v>
      </c>
      <c r="E7669" s="137" t="s">
        <v>8366</v>
      </c>
      <c r="F7669" s="139"/>
      <c r="G7669" s="136">
        <v>27992030</v>
      </c>
      <c r="H7669" s="136">
        <v>3</v>
      </c>
      <c r="J7669" s="136" t="s">
        <v>8367</v>
      </c>
    </row>
    <row r="7670" spans="1:20" s="136" customFormat="1" ht="13.6" x14ac:dyDescent="0.2">
      <c r="A7670" s="136" t="s">
        <v>16123</v>
      </c>
      <c r="B7670" s="147">
        <v>49142</v>
      </c>
      <c r="C7670" s="138" t="s">
        <v>16254</v>
      </c>
      <c r="D7670" s="138" t="s">
        <v>16254</v>
      </c>
      <c r="E7670" s="137" t="s">
        <v>8366</v>
      </c>
      <c r="F7670" s="139"/>
      <c r="G7670" s="136">
        <v>31749923</v>
      </c>
      <c r="H7670" s="136">
        <v>3</v>
      </c>
      <c r="J7670" s="136" t="s">
        <v>8367</v>
      </c>
      <c r="R7670" s="136" t="s">
        <v>16173</v>
      </c>
      <c r="S7670" s="136" t="s">
        <v>8456</v>
      </c>
      <c r="T7670" s="138" t="s">
        <v>16174</v>
      </c>
    </row>
    <row r="7671" spans="1:20" s="136" customFormat="1" ht="13.6" x14ac:dyDescent="0.2">
      <c r="A7671" s="136" t="s">
        <v>16123</v>
      </c>
      <c r="B7671" s="147">
        <v>49143</v>
      </c>
      <c r="C7671" s="138" t="s">
        <v>16255</v>
      </c>
      <c r="D7671" s="138" t="s">
        <v>16255</v>
      </c>
      <c r="E7671" s="137" t="s">
        <v>8366</v>
      </c>
      <c r="F7671" s="139"/>
      <c r="G7671" s="136">
        <v>37011192</v>
      </c>
      <c r="H7671" s="136">
        <v>3</v>
      </c>
      <c r="J7671" s="136" t="s">
        <v>8367</v>
      </c>
    </row>
    <row r="7672" spans="1:20" s="136" customFormat="1" ht="13.6" x14ac:dyDescent="0.2">
      <c r="A7672" s="136" t="s">
        <v>16123</v>
      </c>
      <c r="B7672" s="147">
        <v>49145</v>
      </c>
      <c r="C7672" s="138" t="s">
        <v>16256</v>
      </c>
      <c r="D7672" s="138" t="s">
        <v>16256</v>
      </c>
      <c r="E7672" s="137" t="s">
        <v>8366</v>
      </c>
      <c r="F7672" s="139"/>
      <c r="G7672" s="136">
        <v>105108256</v>
      </c>
      <c r="H7672" s="136">
        <v>3</v>
      </c>
      <c r="J7672" s="136" t="s">
        <v>8367</v>
      </c>
    </row>
    <row r="7673" spans="1:20" s="136" customFormat="1" ht="13.6" x14ac:dyDescent="0.2">
      <c r="A7673" s="136" t="s">
        <v>16123</v>
      </c>
      <c r="B7673" s="147">
        <v>49146</v>
      </c>
      <c r="C7673" s="138" t="s">
        <v>16257</v>
      </c>
      <c r="D7673" s="138" t="s">
        <v>16257</v>
      </c>
      <c r="E7673" s="137" t="s">
        <v>8366</v>
      </c>
      <c r="F7673" s="139"/>
      <c r="G7673" s="136">
        <v>26808440.999999996</v>
      </c>
      <c r="H7673" s="136">
        <v>3</v>
      </c>
      <c r="J7673" s="136" t="s">
        <v>8367</v>
      </c>
    </row>
    <row r="7674" spans="1:20" s="136" customFormat="1" ht="13.6" x14ac:dyDescent="0.2">
      <c r="A7674" s="136" t="s">
        <v>16123</v>
      </c>
      <c r="B7674" s="147">
        <v>49147</v>
      </c>
      <c r="C7674" s="138" t="s">
        <v>16258</v>
      </c>
      <c r="D7674" s="138" t="s">
        <v>16258</v>
      </c>
      <c r="E7674" s="137" t="s">
        <v>8366</v>
      </c>
      <c r="F7674" s="139"/>
      <c r="G7674" s="136">
        <v>13285835</v>
      </c>
      <c r="H7674" s="136">
        <v>3</v>
      </c>
      <c r="J7674" s="136" t="s">
        <v>8367</v>
      </c>
    </row>
    <row r="7675" spans="1:20" s="136" customFormat="1" ht="13.6" x14ac:dyDescent="0.2">
      <c r="A7675" s="136" t="s">
        <v>16123</v>
      </c>
      <c r="B7675" s="147">
        <v>49148</v>
      </c>
      <c r="C7675" s="138" t="s">
        <v>16259</v>
      </c>
      <c r="D7675" s="138" t="s">
        <v>16259</v>
      </c>
      <c r="E7675" s="137" t="s">
        <v>8366</v>
      </c>
      <c r="F7675" s="139"/>
      <c r="G7675" s="136">
        <v>12008820</v>
      </c>
      <c r="H7675" s="136">
        <v>3</v>
      </c>
      <c r="J7675" s="136" t="s">
        <v>8367</v>
      </c>
    </row>
    <row r="7676" spans="1:20" s="136" customFormat="1" ht="13.6" x14ac:dyDescent="0.2">
      <c r="A7676" s="136" t="s">
        <v>16123</v>
      </c>
      <c r="B7676" s="147">
        <v>49149</v>
      </c>
      <c r="C7676" s="138" t="s">
        <v>16260</v>
      </c>
      <c r="D7676" s="138" t="s">
        <v>16260</v>
      </c>
      <c r="E7676" s="137" t="s">
        <v>8366</v>
      </c>
      <c r="F7676" s="139"/>
      <c r="G7676" s="136">
        <v>95021566</v>
      </c>
      <c r="H7676" s="136">
        <v>3</v>
      </c>
      <c r="J7676" s="136" t="s">
        <v>8367</v>
      </c>
    </row>
    <row r="7677" spans="1:20" s="136" customFormat="1" ht="13.6" x14ac:dyDescent="0.2">
      <c r="A7677" s="136" t="s">
        <v>16123</v>
      </c>
      <c r="B7677" s="147">
        <v>49150</v>
      </c>
      <c r="C7677" s="138" t="s">
        <v>16261</v>
      </c>
      <c r="D7677" s="138" t="s">
        <v>16261</v>
      </c>
      <c r="E7677" s="137" t="s">
        <v>8366</v>
      </c>
      <c r="F7677" s="139"/>
      <c r="G7677" s="136">
        <v>38883739</v>
      </c>
      <c r="H7677" s="136">
        <v>3</v>
      </c>
      <c r="J7677" s="136" t="s">
        <v>8367</v>
      </c>
    </row>
    <row r="7678" spans="1:20" s="136" customFormat="1" ht="13.6" x14ac:dyDescent="0.2">
      <c r="A7678" s="136" t="s">
        <v>16123</v>
      </c>
      <c r="B7678" s="147">
        <v>49151</v>
      </c>
      <c r="C7678" s="138" t="s">
        <v>16262</v>
      </c>
      <c r="D7678" s="138" t="s">
        <v>16262</v>
      </c>
      <c r="E7678" s="137" t="s">
        <v>8366</v>
      </c>
      <c r="F7678" s="139"/>
      <c r="G7678" s="136">
        <v>51219269.000000007</v>
      </c>
      <c r="H7678" s="136">
        <v>3</v>
      </c>
      <c r="J7678" s="136" t="s">
        <v>8367</v>
      </c>
      <c r="R7678" s="136" t="s">
        <v>16173</v>
      </c>
      <c r="S7678" s="136" t="s">
        <v>8456</v>
      </c>
      <c r="T7678" s="138" t="s">
        <v>16174</v>
      </c>
    </row>
    <row r="7679" spans="1:20" s="136" customFormat="1" ht="13.6" x14ac:dyDescent="0.2">
      <c r="A7679" s="136" t="s">
        <v>16123</v>
      </c>
      <c r="B7679" s="147">
        <v>49152</v>
      </c>
      <c r="C7679" s="138" t="s">
        <v>16263</v>
      </c>
      <c r="D7679" s="138" t="s">
        <v>16263</v>
      </c>
      <c r="E7679" s="137" t="s">
        <v>8366</v>
      </c>
      <c r="F7679" s="139"/>
      <c r="G7679" s="136">
        <v>160688661</v>
      </c>
      <c r="H7679" s="136">
        <v>3</v>
      </c>
      <c r="J7679" s="136" t="s">
        <v>8367</v>
      </c>
    </row>
    <row r="7680" spans="1:20" s="136" customFormat="1" ht="13.6" x14ac:dyDescent="0.2">
      <c r="A7680" s="136" t="s">
        <v>16123</v>
      </c>
      <c r="B7680" s="147">
        <v>49153</v>
      </c>
      <c r="C7680" s="138" t="s">
        <v>16264</v>
      </c>
      <c r="D7680" s="138" t="s">
        <v>16264</v>
      </c>
      <c r="E7680" s="137" t="s">
        <v>8366</v>
      </c>
      <c r="F7680" s="139"/>
      <c r="G7680" s="136">
        <v>33026021</v>
      </c>
      <c r="H7680" s="136">
        <v>3</v>
      </c>
      <c r="J7680" s="136" t="s">
        <v>8367</v>
      </c>
    </row>
    <row r="7681" spans="1:10" s="136" customFormat="1" ht="13.6" x14ac:dyDescent="0.2">
      <c r="A7681" s="136" t="s">
        <v>16123</v>
      </c>
      <c r="B7681" s="147">
        <v>49154</v>
      </c>
      <c r="C7681" s="138" t="s">
        <v>16265</v>
      </c>
      <c r="D7681" s="138" t="s">
        <v>16265</v>
      </c>
      <c r="E7681" s="137" t="s">
        <v>8366</v>
      </c>
      <c r="F7681" s="139"/>
      <c r="G7681" s="136">
        <v>43914056</v>
      </c>
      <c r="H7681" s="136">
        <v>3</v>
      </c>
      <c r="J7681" s="136" t="s">
        <v>8367</v>
      </c>
    </row>
    <row r="7682" spans="1:10" s="136" customFormat="1" ht="13.6" x14ac:dyDescent="0.2">
      <c r="A7682" s="136" t="s">
        <v>16123</v>
      </c>
      <c r="B7682" s="147">
        <v>49155</v>
      </c>
      <c r="C7682" s="138" t="s">
        <v>16266</v>
      </c>
      <c r="D7682" s="138" t="s">
        <v>16266</v>
      </c>
      <c r="E7682" s="137" t="s">
        <v>8366</v>
      </c>
      <c r="F7682" s="139"/>
      <c r="G7682" s="136">
        <v>20967858</v>
      </c>
      <c r="H7682" s="136">
        <v>3</v>
      </c>
      <c r="J7682" s="136" t="s">
        <v>8367</v>
      </c>
    </row>
    <row r="7683" spans="1:10" s="136" customFormat="1" ht="13.6" x14ac:dyDescent="0.2">
      <c r="A7683" s="136" t="s">
        <v>16123</v>
      </c>
      <c r="B7683" s="147">
        <v>49156</v>
      </c>
      <c r="C7683" s="138" t="s">
        <v>16267</v>
      </c>
      <c r="D7683" s="138" t="s">
        <v>16267</v>
      </c>
      <c r="E7683" s="137" t="s">
        <v>8366</v>
      </c>
      <c r="F7683" s="139"/>
      <c r="G7683" s="136">
        <v>24357567</v>
      </c>
      <c r="H7683" s="136">
        <v>3</v>
      </c>
      <c r="J7683" s="136" t="s">
        <v>8367</v>
      </c>
    </row>
    <row r="7684" spans="1:10" s="136" customFormat="1" ht="13.6" x14ac:dyDescent="0.2">
      <c r="A7684" s="136" t="s">
        <v>16123</v>
      </c>
      <c r="B7684" s="147">
        <v>49157</v>
      </c>
      <c r="C7684" s="138" t="s">
        <v>16268</v>
      </c>
      <c r="D7684" s="138" t="s">
        <v>16268</v>
      </c>
      <c r="E7684" s="137" t="s">
        <v>8366</v>
      </c>
      <c r="F7684" s="139"/>
      <c r="G7684" s="136">
        <v>29573338</v>
      </c>
      <c r="H7684" s="136">
        <v>3</v>
      </c>
      <c r="J7684" s="136" t="s">
        <v>8367</v>
      </c>
    </row>
    <row r="7685" spans="1:10" s="136" customFormat="1" ht="13.6" x14ac:dyDescent="0.2">
      <c r="A7685" s="136" t="s">
        <v>16123</v>
      </c>
      <c r="B7685" s="147">
        <v>49158</v>
      </c>
      <c r="C7685" s="138" t="s">
        <v>16269</v>
      </c>
      <c r="D7685" s="138" t="s">
        <v>16269</v>
      </c>
      <c r="E7685" s="137" t="s">
        <v>8366</v>
      </c>
      <c r="F7685" s="139"/>
      <c r="G7685" s="136">
        <v>19706517</v>
      </c>
      <c r="H7685" s="136">
        <v>3</v>
      </c>
      <c r="J7685" s="136" t="s">
        <v>8367</v>
      </c>
    </row>
    <row r="7686" spans="1:10" s="136" customFormat="1" ht="13.6" x14ac:dyDescent="0.2">
      <c r="A7686" s="136" t="s">
        <v>16123</v>
      </c>
      <c r="B7686" s="147">
        <v>49159</v>
      </c>
      <c r="C7686" s="138" t="s">
        <v>16270</v>
      </c>
      <c r="D7686" s="138" t="s">
        <v>16270</v>
      </c>
      <c r="E7686" s="137" t="s">
        <v>8366</v>
      </c>
      <c r="F7686" s="139"/>
      <c r="G7686" s="136">
        <v>14153562</v>
      </c>
      <c r="H7686" s="136">
        <v>3</v>
      </c>
      <c r="J7686" s="136" t="s">
        <v>8367</v>
      </c>
    </row>
    <row r="7687" spans="1:10" s="136" customFormat="1" ht="13.6" x14ac:dyDescent="0.2">
      <c r="A7687" s="136" t="s">
        <v>16123</v>
      </c>
      <c r="B7687" s="147">
        <v>49160</v>
      </c>
      <c r="C7687" s="138" t="s">
        <v>16271</v>
      </c>
      <c r="D7687" s="138" t="s">
        <v>16271</v>
      </c>
      <c r="E7687" s="137" t="s">
        <v>8366</v>
      </c>
      <c r="F7687" s="139"/>
      <c r="G7687" s="136">
        <v>12555084</v>
      </c>
      <c r="H7687" s="136">
        <v>3</v>
      </c>
      <c r="J7687" s="136" t="s">
        <v>8367</v>
      </c>
    </row>
    <row r="7688" spans="1:10" s="136" customFormat="1" ht="13.6" x14ac:dyDescent="0.2">
      <c r="A7688" s="136" t="s">
        <v>16123</v>
      </c>
      <c r="B7688" s="147">
        <v>49162</v>
      </c>
      <c r="C7688" s="138" t="s">
        <v>16272</v>
      </c>
      <c r="D7688" s="138" t="s">
        <v>16272</v>
      </c>
      <c r="E7688" s="137" t="s">
        <v>8366</v>
      </c>
      <c r="F7688" s="139"/>
      <c r="G7688" s="136">
        <v>200818336.00000003</v>
      </c>
      <c r="H7688" s="136">
        <v>3</v>
      </c>
      <c r="J7688" s="136" t="s">
        <v>8367</v>
      </c>
    </row>
    <row r="7689" spans="1:10" s="136" customFormat="1" ht="13.6" x14ac:dyDescent="0.2">
      <c r="A7689" s="136" t="s">
        <v>16123</v>
      </c>
      <c r="B7689" s="147">
        <v>49163</v>
      </c>
      <c r="C7689" s="138" t="s">
        <v>16273</v>
      </c>
      <c r="D7689" s="138" t="s">
        <v>16273</v>
      </c>
      <c r="E7689" s="137" t="s">
        <v>8366</v>
      </c>
      <c r="F7689" s="139"/>
      <c r="G7689" s="136">
        <v>37315952</v>
      </c>
      <c r="H7689" s="136">
        <v>3</v>
      </c>
      <c r="J7689" s="136" t="s">
        <v>8367</v>
      </c>
    </row>
    <row r="7690" spans="1:10" s="136" customFormat="1" ht="13.6" x14ac:dyDescent="0.2">
      <c r="A7690" s="136" t="s">
        <v>16123</v>
      </c>
      <c r="B7690" s="147">
        <v>49164</v>
      </c>
      <c r="C7690" s="138" t="s">
        <v>16274</v>
      </c>
      <c r="D7690" s="138" t="s">
        <v>16274</v>
      </c>
      <c r="E7690" s="137" t="s">
        <v>8366</v>
      </c>
      <c r="F7690" s="139"/>
      <c r="G7690" s="136">
        <v>25393941</v>
      </c>
      <c r="H7690" s="136">
        <v>3</v>
      </c>
      <c r="J7690" s="136" t="s">
        <v>8367</v>
      </c>
    </row>
    <row r="7691" spans="1:10" s="136" customFormat="1" ht="13.6" x14ac:dyDescent="0.2">
      <c r="A7691" s="136" t="s">
        <v>16123</v>
      </c>
      <c r="B7691" s="147">
        <v>49165</v>
      </c>
      <c r="C7691" s="138" t="s">
        <v>16275</v>
      </c>
      <c r="D7691" s="138" t="s">
        <v>16275</v>
      </c>
      <c r="E7691" s="137" t="s">
        <v>8366</v>
      </c>
      <c r="F7691" s="139"/>
      <c r="G7691" s="136">
        <v>10900340.000000002</v>
      </c>
      <c r="H7691" s="136">
        <v>3</v>
      </c>
      <c r="J7691" s="136" t="s">
        <v>8367</v>
      </c>
    </row>
    <row r="7692" spans="1:10" s="136" customFormat="1" ht="13.6" x14ac:dyDescent="0.2">
      <c r="A7692" s="136" t="s">
        <v>16123</v>
      </c>
      <c r="B7692" s="147">
        <v>49166</v>
      </c>
      <c r="C7692" s="138" t="s">
        <v>16276</v>
      </c>
      <c r="D7692" s="138" t="s">
        <v>16276</v>
      </c>
      <c r="E7692" s="137" t="s">
        <v>8366</v>
      </c>
      <c r="F7692" s="139"/>
      <c r="G7692" s="136">
        <v>81394488</v>
      </c>
      <c r="H7692" s="136">
        <v>3</v>
      </c>
      <c r="J7692" s="136" t="s">
        <v>8367</v>
      </c>
    </row>
    <row r="7693" spans="1:10" s="136" customFormat="1" ht="13.6" x14ac:dyDescent="0.2">
      <c r="A7693" s="136" t="s">
        <v>16123</v>
      </c>
      <c r="B7693" s="147">
        <v>49167</v>
      </c>
      <c r="C7693" s="138" t="s">
        <v>16277</v>
      </c>
      <c r="D7693" s="138" t="s">
        <v>16277</v>
      </c>
      <c r="E7693" s="137" t="s">
        <v>8366</v>
      </c>
      <c r="F7693" s="139"/>
      <c r="G7693" s="136">
        <v>25742201</v>
      </c>
      <c r="H7693" s="136">
        <v>3</v>
      </c>
      <c r="J7693" s="136" t="s">
        <v>8367</v>
      </c>
    </row>
    <row r="7694" spans="1:10" s="136" customFormat="1" ht="13.6" x14ac:dyDescent="0.2">
      <c r="A7694" s="136" t="s">
        <v>16123</v>
      </c>
      <c r="B7694" s="147">
        <v>49168</v>
      </c>
      <c r="C7694" s="138" t="s">
        <v>16278</v>
      </c>
      <c r="D7694" s="138" t="s">
        <v>16278</v>
      </c>
      <c r="E7694" s="137" t="s">
        <v>8366</v>
      </c>
      <c r="F7694" s="139"/>
      <c r="G7694" s="136">
        <v>21722314</v>
      </c>
      <c r="H7694" s="136">
        <v>3</v>
      </c>
      <c r="J7694" s="136" t="s">
        <v>8367</v>
      </c>
    </row>
    <row r="7695" spans="1:10" s="136" customFormat="1" ht="13.6" x14ac:dyDescent="0.2">
      <c r="A7695" s="136" t="s">
        <v>16123</v>
      </c>
      <c r="B7695" s="147">
        <v>49169</v>
      </c>
      <c r="C7695" s="138" t="s">
        <v>16279</v>
      </c>
      <c r="D7695" s="138" t="s">
        <v>16279</v>
      </c>
      <c r="E7695" s="137" t="s">
        <v>8366</v>
      </c>
      <c r="F7695" s="139"/>
      <c r="G7695" s="136">
        <v>12707390</v>
      </c>
      <c r="H7695" s="136">
        <v>3</v>
      </c>
      <c r="J7695" s="136" t="s">
        <v>8367</v>
      </c>
    </row>
    <row r="7696" spans="1:10" s="136" customFormat="1" ht="13.6" x14ac:dyDescent="0.2">
      <c r="A7696" s="136" t="s">
        <v>16123</v>
      </c>
      <c r="B7696" s="147">
        <v>49170</v>
      </c>
      <c r="C7696" s="138" t="s">
        <v>16280</v>
      </c>
      <c r="D7696" s="138" t="s">
        <v>16280</v>
      </c>
      <c r="E7696" s="137" t="s">
        <v>8366</v>
      </c>
      <c r="F7696" s="139"/>
      <c r="G7696" s="136">
        <v>10103875</v>
      </c>
      <c r="H7696" s="136">
        <v>3</v>
      </c>
      <c r="J7696" s="136" t="s">
        <v>8367</v>
      </c>
    </row>
    <row r="7697" spans="1:20" s="136" customFormat="1" ht="13.6" x14ac:dyDescent="0.2">
      <c r="A7697" s="136" t="s">
        <v>16123</v>
      </c>
      <c r="B7697" s="147">
        <v>49171</v>
      </c>
      <c r="C7697" s="138" t="s">
        <v>16281</v>
      </c>
      <c r="D7697" s="138" t="s">
        <v>16281</v>
      </c>
      <c r="E7697" s="137" t="s">
        <v>8366</v>
      </c>
      <c r="F7697" s="139"/>
      <c r="G7697" s="136">
        <v>27993860</v>
      </c>
      <c r="H7697" s="136">
        <v>3</v>
      </c>
      <c r="J7697" s="136" t="s">
        <v>8367</v>
      </c>
    </row>
    <row r="7698" spans="1:20" s="136" customFormat="1" ht="13.6" x14ac:dyDescent="0.2">
      <c r="A7698" s="136" t="s">
        <v>16123</v>
      </c>
      <c r="B7698" s="147">
        <v>49172</v>
      </c>
      <c r="C7698" s="138" t="s">
        <v>16282</v>
      </c>
      <c r="D7698" s="138" t="s">
        <v>16282</v>
      </c>
      <c r="E7698" s="137" t="s">
        <v>8366</v>
      </c>
      <c r="F7698" s="139"/>
      <c r="G7698" s="136">
        <v>80036781</v>
      </c>
      <c r="H7698" s="136">
        <v>3</v>
      </c>
      <c r="J7698" s="136" t="s">
        <v>8367</v>
      </c>
    </row>
    <row r="7699" spans="1:20" s="136" customFormat="1" ht="13.6" x14ac:dyDescent="0.2">
      <c r="A7699" s="136" t="s">
        <v>16123</v>
      </c>
      <c r="B7699" s="147">
        <v>49173</v>
      </c>
      <c r="C7699" s="138" t="s">
        <v>16283</v>
      </c>
      <c r="D7699" s="138" t="s">
        <v>16283</v>
      </c>
      <c r="E7699" s="137" t="s">
        <v>8366</v>
      </c>
      <c r="F7699" s="139"/>
      <c r="G7699" s="136">
        <v>56153118.000000007</v>
      </c>
      <c r="H7699" s="136">
        <v>3</v>
      </c>
      <c r="J7699" s="136" t="s">
        <v>8367</v>
      </c>
    </row>
    <row r="7700" spans="1:20" s="136" customFormat="1" ht="13.6" x14ac:dyDescent="0.2">
      <c r="A7700" s="136" t="s">
        <v>16123</v>
      </c>
      <c r="B7700" s="147">
        <v>49174</v>
      </c>
      <c r="C7700" s="138" t="s">
        <v>16284</v>
      </c>
      <c r="D7700" s="138" t="s">
        <v>16284</v>
      </c>
      <c r="E7700" s="137" t="s">
        <v>8366</v>
      </c>
      <c r="F7700" s="139"/>
      <c r="G7700" s="136">
        <v>46065600.000000007</v>
      </c>
      <c r="H7700" s="136">
        <v>3</v>
      </c>
      <c r="J7700" s="136" t="s">
        <v>8367</v>
      </c>
    </row>
    <row r="7701" spans="1:20" s="136" customFormat="1" ht="13.6" x14ac:dyDescent="0.2">
      <c r="A7701" s="136" t="s">
        <v>16123</v>
      </c>
      <c r="B7701" s="147">
        <v>49175</v>
      </c>
      <c r="C7701" s="138" t="s">
        <v>16285</v>
      </c>
      <c r="D7701" s="138" t="s">
        <v>16285</v>
      </c>
      <c r="E7701" s="137" t="s">
        <v>8366</v>
      </c>
      <c r="F7701" s="139"/>
      <c r="G7701" s="136">
        <v>27638143</v>
      </c>
      <c r="H7701" s="136">
        <v>3</v>
      </c>
      <c r="J7701" s="136" t="s">
        <v>8367</v>
      </c>
    </row>
    <row r="7702" spans="1:20" s="136" customFormat="1" ht="13.6" x14ac:dyDescent="0.2">
      <c r="A7702" s="136" t="s">
        <v>16123</v>
      </c>
      <c r="B7702" s="147">
        <v>49176</v>
      </c>
      <c r="C7702" s="138" t="s">
        <v>16286</v>
      </c>
      <c r="D7702" s="138" t="s">
        <v>16286</v>
      </c>
      <c r="E7702" s="137" t="s">
        <v>8366</v>
      </c>
      <c r="F7702" s="139"/>
      <c r="G7702" s="136">
        <v>111695277</v>
      </c>
      <c r="H7702" s="136">
        <v>3</v>
      </c>
      <c r="J7702" s="136" t="s">
        <v>8367</v>
      </c>
    </row>
    <row r="7703" spans="1:20" s="136" customFormat="1" ht="13.6" x14ac:dyDescent="0.2">
      <c r="A7703" s="136" t="s">
        <v>16123</v>
      </c>
      <c r="B7703" s="147">
        <v>49177</v>
      </c>
      <c r="C7703" s="138" t="s">
        <v>16287</v>
      </c>
      <c r="D7703" s="138" t="s">
        <v>16287</v>
      </c>
      <c r="E7703" s="137" t="s">
        <v>8366</v>
      </c>
      <c r="F7703" s="139"/>
      <c r="G7703" s="136">
        <v>53443720</v>
      </c>
      <c r="H7703" s="136">
        <v>3</v>
      </c>
      <c r="J7703" s="136" t="s">
        <v>8367</v>
      </c>
    </row>
    <row r="7704" spans="1:20" s="136" customFormat="1" ht="13.6" x14ac:dyDescent="0.2">
      <c r="A7704" s="136" t="s">
        <v>16123</v>
      </c>
      <c r="B7704" s="147">
        <v>49178</v>
      </c>
      <c r="C7704" s="138" t="s">
        <v>16288</v>
      </c>
      <c r="D7704" s="138" t="s">
        <v>16288</v>
      </c>
      <c r="E7704" s="137" t="s">
        <v>8366</v>
      </c>
      <c r="F7704" s="139"/>
      <c r="G7704" s="136">
        <v>10784087</v>
      </c>
      <c r="H7704" s="136">
        <v>3</v>
      </c>
      <c r="J7704" s="136" t="s">
        <v>8367</v>
      </c>
      <c r="R7704" s="136" t="s">
        <v>16173</v>
      </c>
      <c r="S7704" s="136" t="s">
        <v>8456</v>
      </c>
      <c r="T7704" s="138" t="s">
        <v>16174</v>
      </c>
    </row>
    <row r="7705" spans="1:20" s="136" customFormat="1" ht="13.6" x14ac:dyDescent="0.2">
      <c r="A7705" s="136" t="s">
        <v>16123</v>
      </c>
      <c r="B7705" s="147">
        <v>49179</v>
      </c>
      <c r="C7705" s="138" t="s">
        <v>16289</v>
      </c>
      <c r="D7705" s="138" t="s">
        <v>16289</v>
      </c>
      <c r="E7705" s="137" t="s">
        <v>8366</v>
      </c>
      <c r="F7705" s="139"/>
      <c r="G7705" s="136">
        <v>32472262.999999996</v>
      </c>
      <c r="H7705" s="136">
        <v>3</v>
      </c>
      <c r="J7705" s="136" t="s">
        <v>8367</v>
      </c>
    </row>
    <row r="7706" spans="1:20" s="136" customFormat="1" ht="13.6" x14ac:dyDescent="0.2">
      <c r="A7706" s="136" t="s">
        <v>16123</v>
      </c>
      <c r="B7706" s="147">
        <v>49180</v>
      </c>
      <c r="C7706" s="138" t="s">
        <v>16290</v>
      </c>
      <c r="D7706" s="138" t="s">
        <v>16290</v>
      </c>
      <c r="E7706" s="137" t="s">
        <v>8366</v>
      </c>
      <c r="F7706" s="139"/>
      <c r="G7706" s="136">
        <v>54992040</v>
      </c>
      <c r="H7706" s="136">
        <v>3</v>
      </c>
      <c r="J7706" s="136" t="s">
        <v>8367</v>
      </c>
    </row>
    <row r="7707" spans="1:20" s="136" customFormat="1" ht="13.6" x14ac:dyDescent="0.2">
      <c r="A7707" s="136" t="s">
        <v>16123</v>
      </c>
      <c r="B7707" s="147">
        <v>49181</v>
      </c>
      <c r="C7707" s="138" t="s">
        <v>16291</v>
      </c>
      <c r="D7707" s="138" t="s">
        <v>16291</v>
      </c>
      <c r="E7707" s="137" t="s">
        <v>8366</v>
      </c>
      <c r="F7707" s="139"/>
      <c r="G7707" s="136">
        <v>154780994</v>
      </c>
      <c r="H7707" s="136">
        <v>3</v>
      </c>
      <c r="J7707" s="136" t="s">
        <v>8367</v>
      </c>
    </row>
    <row r="7708" spans="1:20" s="136" customFormat="1" ht="13.6" x14ac:dyDescent="0.2">
      <c r="A7708" s="136" t="s">
        <v>16123</v>
      </c>
      <c r="B7708" s="147">
        <v>49183</v>
      </c>
      <c r="C7708" s="138" t="s">
        <v>16292</v>
      </c>
      <c r="D7708" s="138" t="s">
        <v>16292</v>
      </c>
      <c r="E7708" s="137" t="s">
        <v>8366</v>
      </c>
      <c r="F7708" s="139"/>
      <c r="G7708" s="136">
        <v>34864799</v>
      </c>
      <c r="H7708" s="136">
        <v>3</v>
      </c>
      <c r="J7708" s="136" t="s">
        <v>8367</v>
      </c>
    </row>
    <row r="7709" spans="1:20" s="136" customFormat="1" ht="13.6" x14ac:dyDescent="0.2">
      <c r="A7709" s="136" t="s">
        <v>16123</v>
      </c>
      <c r="B7709" s="147">
        <v>49184</v>
      </c>
      <c r="C7709" s="138" t="s">
        <v>16293</v>
      </c>
      <c r="D7709" s="138" t="s">
        <v>16293</v>
      </c>
      <c r="E7709" s="137" t="s">
        <v>8366</v>
      </c>
      <c r="F7709" s="139"/>
      <c r="G7709" s="136">
        <v>36578189</v>
      </c>
      <c r="H7709" s="136">
        <v>3</v>
      </c>
      <c r="J7709" s="136" t="s">
        <v>8367</v>
      </c>
    </row>
    <row r="7710" spans="1:20" s="136" customFormat="1" ht="13.6" x14ac:dyDescent="0.2">
      <c r="A7710" s="136" t="s">
        <v>16123</v>
      </c>
      <c r="B7710" s="147">
        <v>49185</v>
      </c>
      <c r="C7710" s="138" t="s">
        <v>16294</v>
      </c>
      <c r="D7710" s="138" t="s">
        <v>16294</v>
      </c>
      <c r="E7710" s="137" t="s">
        <v>8366</v>
      </c>
      <c r="F7710" s="139"/>
      <c r="G7710" s="136">
        <v>14468681.999999998</v>
      </c>
      <c r="H7710" s="136">
        <v>3</v>
      </c>
      <c r="J7710" s="136" t="s">
        <v>8367</v>
      </c>
    </row>
    <row r="7711" spans="1:20" s="136" customFormat="1" ht="13.6" x14ac:dyDescent="0.2">
      <c r="A7711" s="136" t="s">
        <v>16123</v>
      </c>
      <c r="B7711" s="147">
        <v>49186</v>
      </c>
      <c r="C7711" s="138" t="s">
        <v>16295</v>
      </c>
      <c r="D7711" s="138" t="s">
        <v>16295</v>
      </c>
      <c r="E7711" s="137" t="s">
        <v>8366</v>
      </c>
      <c r="F7711" s="139"/>
      <c r="G7711" s="136">
        <v>66149348</v>
      </c>
      <c r="H7711" s="136">
        <v>3</v>
      </c>
      <c r="J7711" s="136" t="s">
        <v>8367</v>
      </c>
    </row>
    <row r="7712" spans="1:20" s="136" customFormat="1" ht="13.6" x14ac:dyDescent="0.2">
      <c r="A7712" s="136" t="s">
        <v>16123</v>
      </c>
      <c r="B7712" s="147">
        <v>49187</v>
      </c>
      <c r="C7712" s="138" t="s">
        <v>16296</v>
      </c>
      <c r="D7712" s="138" t="s">
        <v>16296</v>
      </c>
      <c r="E7712" s="137" t="s">
        <v>8366</v>
      </c>
      <c r="F7712" s="139"/>
      <c r="G7712" s="136">
        <v>42526031</v>
      </c>
      <c r="H7712" s="136">
        <v>3</v>
      </c>
      <c r="J7712" s="136" t="s">
        <v>8367</v>
      </c>
    </row>
    <row r="7713" spans="1:10" s="136" customFormat="1" ht="13.6" x14ac:dyDescent="0.2">
      <c r="A7713" s="136" t="s">
        <v>16123</v>
      </c>
      <c r="B7713" s="147">
        <v>49188</v>
      </c>
      <c r="C7713" s="138" t="s">
        <v>16297</v>
      </c>
      <c r="D7713" s="138" t="s">
        <v>16297</v>
      </c>
      <c r="E7713" s="137" t="s">
        <v>8366</v>
      </c>
      <c r="F7713" s="139"/>
      <c r="G7713" s="136">
        <v>25026950</v>
      </c>
      <c r="H7713" s="136">
        <v>3</v>
      </c>
      <c r="J7713" s="136" t="s">
        <v>8367</v>
      </c>
    </row>
    <row r="7714" spans="1:10" s="136" customFormat="1" ht="13.6" x14ac:dyDescent="0.2">
      <c r="A7714" s="136" t="s">
        <v>16123</v>
      </c>
      <c r="B7714" s="147">
        <v>49189</v>
      </c>
      <c r="C7714" s="138" t="s">
        <v>16298</v>
      </c>
      <c r="D7714" s="138" t="s">
        <v>16298</v>
      </c>
      <c r="E7714" s="137" t="s">
        <v>8366</v>
      </c>
      <c r="F7714" s="139"/>
      <c r="G7714" s="136">
        <v>75119749</v>
      </c>
      <c r="H7714" s="136">
        <v>3</v>
      </c>
      <c r="J7714" s="136" t="s">
        <v>8367</v>
      </c>
    </row>
    <row r="7715" spans="1:10" s="136" customFormat="1" ht="13.6" x14ac:dyDescent="0.2">
      <c r="A7715" s="136" t="s">
        <v>16123</v>
      </c>
      <c r="B7715" s="147">
        <v>49190</v>
      </c>
      <c r="C7715" s="138" t="s">
        <v>16299</v>
      </c>
      <c r="D7715" s="138" t="s">
        <v>16299</v>
      </c>
      <c r="E7715" s="137" t="s">
        <v>8366</v>
      </c>
      <c r="F7715" s="139"/>
      <c r="G7715" s="136">
        <v>23938946</v>
      </c>
      <c r="H7715" s="136">
        <v>3</v>
      </c>
      <c r="J7715" s="136" t="s">
        <v>8367</v>
      </c>
    </row>
    <row r="7716" spans="1:10" s="136" customFormat="1" ht="13.6" x14ac:dyDescent="0.2">
      <c r="A7716" s="136" t="s">
        <v>16123</v>
      </c>
      <c r="B7716" s="147">
        <v>49191</v>
      </c>
      <c r="C7716" s="138" t="s">
        <v>16300</v>
      </c>
      <c r="D7716" s="138" t="s">
        <v>16300</v>
      </c>
      <c r="E7716" s="137" t="s">
        <v>8366</v>
      </c>
      <c r="F7716" s="139"/>
      <c r="G7716" s="136">
        <v>26251400</v>
      </c>
      <c r="H7716" s="136">
        <v>3</v>
      </c>
      <c r="J7716" s="136" t="s">
        <v>8367</v>
      </c>
    </row>
    <row r="7717" spans="1:10" s="136" customFormat="1" ht="13.6" x14ac:dyDescent="0.2">
      <c r="A7717" s="136" t="s">
        <v>16123</v>
      </c>
      <c r="B7717" s="147">
        <v>49192</v>
      </c>
      <c r="C7717" s="138" t="s">
        <v>16301</v>
      </c>
      <c r="D7717" s="138" t="s">
        <v>16301</v>
      </c>
      <c r="E7717" s="137" t="s">
        <v>8366</v>
      </c>
      <c r="F7717" s="139"/>
      <c r="G7717" s="136">
        <v>10722593</v>
      </c>
      <c r="H7717" s="136">
        <v>3</v>
      </c>
      <c r="J7717" s="136" t="s">
        <v>8367</v>
      </c>
    </row>
    <row r="7718" spans="1:10" s="136" customFormat="1" ht="13.6" x14ac:dyDescent="0.2">
      <c r="A7718" s="136" t="s">
        <v>16123</v>
      </c>
      <c r="B7718" s="147">
        <v>49193</v>
      </c>
      <c r="C7718" s="138" t="s">
        <v>16302</v>
      </c>
      <c r="D7718" s="138" t="s">
        <v>16302</v>
      </c>
      <c r="E7718" s="137" t="s">
        <v>8366</v>
      </c>
      <c r="F7718" s="139"/>
      <c r="G7718" s="136">
        <v>49003582</v>
      </c>
      <c r="H7718" s="136">
        <v>3</v>
      </c>
      <c r="J7718" s="136" t="s">
        <v>8367</v>
      </c>
    </row>
    <row r="7719" spans="1:10" s="136" customFormat="1" ht="13.6" x14ac:dyDescent="0.2">
      <c r="A7719" s="136" t="s">
        <v>16123</v>
      </c>
      <c r="B7719" s="147">
        <v>49194</v>
      </c>
      <c r="C7719" s="138" t="s">
        <v>16303</v>
      </c>
      <c r="D7719" s="138" t="s">
        <v>16303</v>
      </c>
      <c r="E7719" s="137" t="s">
        <v>8366</v>
      </c>
      <c r="F7719" s="139"/>
      <c r="G7719" s="136">
        <v>22706870</v>
      </c>
      <c r="H7719" s="136">
        <v>3</v>
      </c>
      <c r="J7719" s="136" t="s">
        <v>8367</v>
      </c>
    </row>
    <row r="7720" spans="1:10" s="136" customFormat="1" ht="13.6" x14ac:dyDescent="0.2">
      <c r="A7720" s="136" t="s">
        <v>16123</v>
      </c>
      <c r="B7720" s="147">
        <v>49197</v>
      </c>
      <c r="C7720" s="138" t="s">
        <v>16304</v>
      </c>
      <c r="D7720" s="138" t="s">
        <v>16304</v>
      </c>
      <c r="E7720" s="137" t="s">
        <v>8366</v>
      </c>
      <c r="F7720" s="139"/>
      <c r="G7720" s="136">
        <v>16812846</v>
      </c>
      <c r="H7720" s="136">
        <v>3</v>
      </c>
      <c r="J7720" s="136" t="s">
        <v>8367</v>
      </c>
    </row>
    <row r="7721" spans="1:10" s="136" customFormat="1" ht="13.6" x14ac:dyDescent="0.2">
      <c r="A7721" s="136" t="s">
        <v>16123</v>
      </c>
      <c r="B7721" s="147">
        <v>49199</v>
      </c>
      <c r="C7721" s="138" t="s">
        <v>16305</v>
      </c>
      <c r="D7721" s="138" t="s">
        <v>16305</v>
      </c>
      <c r="E7721" s="137" t="s">
        <v>8366</v>
      </c>
      <c r="F7721" s="139"/>
      <c r="G7721" s="136">
        <v>6792858</v>
      </c>
      <c r="H7721" s="136">
        <v>3</v>
      </c>
      <c r="J7721" s="136" t="s">
        <v>8367</v>
      </c>
    </row>
    <row r="7722" spans="1:10" s="136" customFormat="1" ht="13.6" x14ac:dyDescent="0.2">
      <c r="A7722" s="136" t="s">
        <v>16123</v>
      </c>
      <c r="B7722" s="147">
        <v>49200</v>
      </c>
      <c r="C7722" s="138" t="s">
        <v>16306</v>
      </c>
      <c r="D7722" s="138" t="s">
        <v>16306</v>
      </c>
      <c r="E7722" s="137" t="s">
        <v>8366</v>
      </c>
      <c r="F7722" s="139"/>
      <c r="G7722" s="136">
        <v>38935714</v>
      </c>
      <c r="H7722" s="136">
        <v>3</v>
      </c>
      <c r="J7722" s="136" t="s">
        <v>8367</v>
      </c>
    </row>
    <row r="7723" spans="1:10" s="136" customFormat="1" ht="13.6" x14ac:dyDescent="0.2">
      <c r="A7723" s="136" t="s">
        <v>16123</v>
      </c>
      <c r="B7723" s="147">
        <v>49201</v>
      </c>
      <c r="C7723" s="138" t="s">
        <v>16307</v>
      </c>
      <c r="D7723" s="138" t="s">
        <v>16307</v>
      </c>
      <c r="E7723" s="137" t="s">
        <v>8366</v>
      </c>
      <c r="F7723" s="139"/>
      <c r="G7723" s="136">
        <v>21162910</v>
      </c>
      <c r="H7723" s="136">
        <v>3</v>
      </c>
      <c r="J7723" s="136" t="s">
        <v>8367</v>
      </c>
    </row>
    <row r="7724" spans="1:10" s="136" customFormat="1" ht="13.6" x14ac:dyDescent="0.2">
      <c r="A7724" s="136" t="s">
        <v>16123</v>
      </c>
      <c r="B7724" s="147">
        <v>49202</v>
      </c>
      <c r="C7724" s="138" t="s">
        <v>16308</v>
      </c>
      <c r="D7724" s="138" t="s">
        <v>16308</v>
      </c>
      <c r="E7724" s="137" t="s">
        <v>8366</v>
      </c>
      <c r="F7724" s="139"/>
      <c r="G7724" s="136">
        <v>51839695</v>
      </c>
      <c r="H7724" s="136">
        <v>3</v>
      </c>
      <c r="J7724" s="136" t="s">
        <v>8367</v>
      </c>
    </row>
    <row r="7725" spans="1:10" s="136" customFormat="1" ht="13.6" x14ac:dyDescent="0.2">
      <c r="A7725" s="136" t="s">
        <v>16123</v>
      </c>
      <c r="B7725" s="147">
        <v>49203</v>
      </c>
      <c r="C7725" s="138" t="s">
        <v>16309</v>
      </c>
      <c r="D7725" s="138" t="s">
        <v>16309</v>
      </c>
      <c r="E7725" s="137" t="s">
        <v>8366</v>
      </c>
      <c r="F7725" s="139"/>
      <c r="G7725" s="136">
        <v>17881745</v>
      </c>
      <c r="H7725" s="136">
        <v>3</v>
      </c>
      <c r="J7725" s="136" t="s">
        <v>8367</v>
      </c>
    </row>
    <row r="7726" spans="1:10" s="136" customFormat="1" ht="13.6" x14ac:dyDescent="0.2">
      <c r="A7726" s="136" t="s">
        <v>16123</v>
      </c>
      <c r="B7726" s="147">
        <v>49204</v>
      </c>
      <c r="C7726" s="138" t="s">
        <v>16310</v>
      </c>
      <c r="D7726" s="138" t="s">
        <v>16310</v>
      </c>
      <c r="E7726" s="137" t="s">
        <v>8366</v>
      </c>
      <c r="F7726" s="139"/>
      <c r="G7726" s="136">
        <v>9747059</v>
      </c>
      <c r="H7726" s="136">
        <v>3</v>
      </c>
      <c r="J7726" s="136" t="s">
        <v>8367</v>
      </c>
    </row>
    <row r="7727" spans="1:10" s="136" customFormat="1" ht="13.6" x14ac:dyDescent="0.2">
      <c r="A7727" s="136" t="s">
        <v>16123</v>
      </c>
      <c r="B7727" s="147">
        <v>49205</v>
      </c>
      <c r="C7727" s="138" t="s">
        <v>16311</v>
      </c>
      <c r="D7727" s="138" t="s">
        <v>16311</v>
      </c>
      <c r="E7727" s="137" t="s">
        <v>8366</v>
      </c>
      <c r="F7727" s="139"/>
      <c r="G7727" s="136">
        <v>18975234</v>
      </c>
      <c r="H7727" s="136">
        <v>3</v>
      </c>
      <c r="J7727" s="136" t="s">
        <v>8367</v>
      </c>
    </row>
    <row r="7728" spans="1:10" s="136" customFormat="1" ht="13.6" x14ac:dyDescent="0.2">
      <c r="A7728" s="136" t="s">
        <v>16123</v>
      </c>
      <c r="B7728" s="147">
        <v>49206</v>
      </c>
      <c r="C7728" s="138" t="s">
        <v>16312</v>
      </c>
      <c r="D7728" s="138" t="s">
        <v>16312</v>
      </c>
      <c r="E7728" s="137" t="s">
        <v>8366</v>
      </c>
      <c r="F7728" s="139"/>
      <c r="G7728" s="136">
        <v>75880345</v>
      </c>
      <c r="H7728" s="136">
        <v>3</v>
      </c>
      <c r="J7728" s="136" t="s">
        <v>8367</v>
      </c>
    </row>
    <row r="7729" spans="1:10" s="136" customFormat="1" ht="13.6" x14ac:dyDescent="0.2">
      <c r="A7729" s="136" t="s">
        <v>16123</v>
      </c>
      <c r="B7729" s="147">
        <v>49207</v>
      </c>
      <c r="C7729" s="138" t="s">
        <v>16313</v>
      </c>
      <c r="D7729" s="138" t="s">
        <v>16313</v>
      </c>
      <c r="E7729" s="137" t="s">
        <v>8366</v>
      </c>
      <c r="F7729" s="139"/>
      <c r="G7729" s="136">
        <v>32862304</v>
      </c>
      <c r="H7729" s="136">
        <v>3</v>
      </c>
      <c r="J7729" s="136" t="s">
        <v>8367</v>
      </c>
    </row>
    <row r="7730" spans="1:10" s="136" customFormat="1" ht="13.6" x14ac:dyDescent="0.2">
      <c r="A7730" s="136" t="s">
        <v>16123</v>
      </c>
      <c r="B7730" s="147">
        <v>49208</v>
      </c>
      <c r="C7730" s="138" t="s">
        <v>16314</v>
      </c>
      <c r="D7730" s="138" t="s">
        <v>16314</v>
      </c>
      <c r="E7730" s="137" t="s">
        <v>8366</v>
      </c>
      <c r="F7730" s="139"/>
      <c r="G7730" s="136">
        <v>53023936.999999993</v>
      </c>
      <c r="H7730" s="136">
        <v>3</v>
      </c>
      <c r="J7730" s="136" t="s">
        <v>8367</v>
      </c>
    </row>
    <row r="7731" spans="1:10" s="136" customFormat="1" ht="13.6" x14ac:dyDescent="0.2">
      <c r="A7731" s="136" t="s">
        <v>16123</v>
      </c>
      <c r="B7731" s="147">
        <v>49209</v>
      </c>
      <c r="C7731" s="138" t="s">
        <v>16315</v>
      </c>
      <c r="D7731" s="138" t="s">
        <v>16315</v>
      </c>
      <c r="E7731" s="137" t="s">
        <v>8366</v>
      </c>
      <c r="F7731" s="139"/>
      <c r="G7731" s="136">
        <v>64228686</v>
      </c>
      <c r="H7731" s="136">
        <v>3</v>
      </c>
      <c r="J7731" s="136" t="s">
        <v>8367</v>
      </c>
    </row>
    <row r="7732" spans="1:10" s="136" customFormat="1" ht="13.6" x14ac:dyDescent="0.2">
      <c r="A7732" s="136" t="s">
        <v>16123</v>
      </c>
      <c r="B7732" s="147">
        <v>49210</v>
      </c>
      <c r="C7732" s="138" t="s">
        <v>16316</v>
      </c>
      <c r="D7732" s="138" t="s">
        <v>16316</v>
      </c>
      <c r="E7732" s="137" t="s">
        <v>8366</v>
      </c>
      <c r="F7732" s="139"/>
      <c r="G7732" s="136">
        <v>25655598</v>
      </c>
      <c r="H7732" s="136">
        <v>3</v>
      </c>
      <c r="J7732" s="136" t="s">
        <v>8367</v>
      </c>
    </row>
    <row r="7733" spans="1:10" s="136" customFormat="1" ht="13.6" x14ac:dyDescent="0.2">
      <c r="A7733" s="136" t="s">
        <v>16123</v>
      </c>
      <c r="B7733" s="147">
        <v>49214</v>
      </c>
      <c r="C7733" s="138" t="s">
        <v>16317</v>
      </c>
      <c r="D7733" s="138" t="s">
        <v>16317</v>
      </c>
      <c r="E7733" s="137" t="s">
        <v>8366</v>
      </c>
      <c r="F7733" s="139"/>
      <c r="G7733" s="136">
        <v>112684190.99999999</v>
      </c>
      <c r="H7733" s="136">
        <v>3</v>
      </c>
      <c r="J7733" s="136" t="s">
        <v>8367</v>
      </c>
    </row>
    <row r="7734" spans="1:10" s="136" customFormat="1" ht="13.6" x14ac:dyDescent="0.2">
      <c r="A7734" s="136" t="s">
        <v>16123</v>
      </c>
      <c r="B7734" s="147">
        <v>49216</v>
      </c>
      <c r="C7734" s="138" t="s">
        <v>16318</v>
      </c>
      <c r="D7734" s="138" t="s">
        <v>16318</v>
      </c>
      <c r="E7734" s="137" t="s">
        <v>8366</v>
      </c>
      <c r="F7734" s="139"/>
      <c r="G7734" s="136">
        <v>27640974</v>
      </c>
      <c r="H7734" s="136">
        <v>3</v>
      </c>
      <c r="J7734" s="136" t="s">
        <v>8367</v>
      </c>
    </row>
    <row r="7735" spans="1:10" s="136" customFormat="1" ht="13.6" x14ac:dyDescent="0.2">
      <c r="A7735" s="136" t="s">
        <v>16123</v>
      </c>
      <c r="B7735" s="147">
        <v>49219</v>
      </c>
      <c r="C7735" s="138" t="s">
        <v>16319</v>
      </c>
      <c r="D7735" s="138" t="s">
        <v>16319</v>
      </c>
      <c r="E7735" s="137" t="s">
        <v>8366</v>
      </c>
      <c r="F7735" s="139"/>
      <c r="G7735" s="136">
        <v>324858200</v>
      </c>
      <c r="H7735" s="136">
        <v>2</v>
      </c>
      <c r="J7735" s="136" t="s">
        <v>8367</v>
      </c>
    </row>
    <row r="7736" spans="1:10" s="136" customFormat="1" ht="13.6" x14ac:dyDescent="0.2">
      <c r="A7736" s="136" t="s">
        <v>16123</v>
      </c>
      <c r="B7736" s="147">
        <v>49220</v>
      </c>
      <c r="C7736" s="138" t="s">
        <v>16320</v>
      </c>
      <c r="D7736" s="138" t="s">
        <v>16320</v>
      </c>
      <c r="E7736" s="137" t="s">
        <v>8366</v>
      </c>
      <c r="F7736" s="139"/>
      <c r="G7736" s="136">
        <v>16473911</v>
      </c>
      <c r="H7736" s="136">
        <v>3</v>
      </c>
      <c r="J7736" s="136" t="s">
        <v>8367</v>
      </c>
    </row>
    <row r="7737" spans="1:10" s="136" customFormat="1" ht="13.6" x14ac:dyDescent="0.2">
      <c r="A7737" s="136" t="s">
        <v>16123</v>
      </c>
      <c r="B7737" s="147">
        <v>49221</v>
      </c>
      <c r="C7737" s="138" t="s">
        <v>16321</v>
      </c>
      <c r="D7737" s="138" t="s">
        <v>16321</v>
      </c>
      <c r="E7737" s="137" t="s">
        <v>8366</v>
      </c>
      <c r="F7737" s="139"/>
      <c r="G7737" s="136">
        <v>37066804</v>
      </c>
      <c r="H7737" s="136">
        <v>3</v>
      </c>
      <c r="J7737" s="136" t="s">
        <v>8367</v>
      </c>
    </row>
    <row r="7738" spans="1:10" s="136" customFormat="1" ht="13.6" x14ac:dyDescent="0.2">
      <c r="A7738" s="136" t="s">
        <v>16123</v>
      </c>
      <c r="B7738" s="147">
        <v>49222</v>
      </c>
      <c r="C7738" s="138" t="s">
        <v>16322</v>
      </c>
      <c r="D7738" s="138" t="s">
        <v>16322</v>
      </c>
      <c r="E7738" s="137" t="s">
        <v>8366</v>
      </c>
      <c r="F7738" s="139"/>
      <c r="G7738" s="136">
        <v>30348073</v>
      </c>
      <c r="H7738" s="136">
        <v>3</v>
      </c>
      <c r="J7738" s="136" t="s">
        <v>8367</v>
      </c>
    </row>
    <row r="7739" spans="1:10" s="136" customFormat="1" ht="13.6" x14ac:dyDescent="0.2">
      <c r="A7739" s="136" t="s">
        <v>16123</v>
      </c>
      <c r="B7739" s="147">
        <v>49223</v>
      </c>
      <c r="C7739" s="138" t="s">
        <v>16323</v>
      </c>
      <c r="D7739" s="138" t="s">
        <v>16323</v>
      </c>
      <c r="E7739" s="137" t="s">
        <v>8366</v>
      </c>
      <c r="F7739" s="139"/>
      <c r="G7739" s="136">
        <v>93147639</v>
      </c>
      <c r="H7739" s="136">
        <v>3</v>
      </c>
      <c r="J7739" s="136" t="s">
        <v>8367</v>
      </c>
    </row>
    <row r="7740" spans="1:10" s="136" customFormat="1" ht="13.6" x14ac:dyDescent="0.2">
      <c r="A7740" s="136" t="s">
        <v>16123</v>
      </c>
      <c r="B7740" s="147">
        <v>49224</v>
      </c>
      <c r="C7740" s="138" t="s">
        <v>16324</v>
      </c>
      <c r="D7740" s="138" t="s">
        <v>16324</v>
      </c>
      <c r="E7740" s="137" t="s">
        <v>8366</v>
      </c>
      <c r="F7740" s="139"/>
      <c r="G7740" s="136">
        <v>25484821</v>
      </c>
      <c r="H7740" s="136">
        <v>3</v>
      </c>
      <c r="J7740" s="136" t="s">
        <v>8367</v>
      </c>
    </row>
    <row r="7741" spans="1:10" s="136" customFormat="1" ht="13.6" x14ac:dyDescent="0.2">
      <c r="A7741" s="136" t="s">
        <v>16123</v>
      </c>
      <c r="B7741" s="147">
        <v>49225</v>
      </c>
      <c r="C7741" s="138" t="s">
        <v>16325</v>
      </c>
      <c r="D7741" s="138" t="s">
        <v>16325</v>
      </c>
      <c r="E7741" s="137" t="s">
        <v>8366</v>
      </c>
      <c r="F7741" s="139"/>
      <c r="G7741" s="136">
        <v>29777471</v>
      </c>
      <c r="H7741" s="136">
        <v>3</v>
      </c>
      <c r="J7741" s="136" t="s">
        <v>8367</v>
      </c>
    </row>
    <row r="7742" spans="1:10" s="136" customFormat="1" ht="13.6" x14ac:dyDescent="0.2">
      <c r="A7742" s="136" t="s">
        <v>16123</v>
      </c>
      <c r="B7742" s="147">
        <v>49226</v>
      </c>
      <c r="C7742" s="138" t="s">
        <v>16326</v>
      </c>
      <c r="D7742" s="138" t="s">
        <v>16326</v>
      </c>
      <c r="E7742" s="137" t="s">
        <v>8366</v>
      </c>
      <c r="F7742" s="139"/>
      <c r="G7742" s="136">
        <v>44161211.999999993</v>
      </c>
      <c r="H7742" s="136">
        <v>3</v>
      </c>
      <c r="J7742" s="136" t="s">
        <v>8367</v>
      </c>
    </row>
    <row r="7743" spans="1:10" s="136" customFormat="1" ht="13.6" x14ac:dyDescent="0.2">
      <c r="A7743" s="136" t="s">
        <v>16123</v>
      </c>
      <c r="B7743" s="147">
        <v>49227</v>
      </c>
      <c r="C7743" s="138" t="s">
        <v>16327</v>
      </c>
      <c r="D7743" s="138" t="s">
        <v>16327</v>
      </c>
      <c r="E7743" s="137" t="s">
        <v>8366</v>
      </c>
      <c r="F7743" s="139"/>
      <c r="G7743" s="136">
        <v>10108942</v>
      </c>
      <c r="H7743" s="136">
        <v>3</v>
      </c>
      <c r="J7743" s="136" t="s">
        <v>8367</v>
      </c>
    </row>
    <row r="7744" spans="1:10" s="136" customFormat="1" ht="13.6" x14ac:dyDescent="0.2">
      <c r="A7744" s="136" t="s">
        <v>16123</v>
      </c>
      <c r="B7744" s="147">
        <v>49228</v>
      </c>
      <c r="C7744" s="138" t="s">
        <v>16328</v>
      </c>
      <c r="D7744" s="138" t="s">
        <v>16328</v>
      </c>
      <c r="E7744" s="137" t="s">
        <v>8366</v>
      </c>
      <c r="F7744" s="139"/>
      <c r="G7744" s="136">
        <v>16300981.999999998</v>
      </c>
      <c r="H7744" s="136">
        <v>3</v>
      </c>
      <c r="J7744" s="136" t="s">
        <v>8367</v>
      </c>
    </row>
    <row r="7745" spans="1:10" s="136" customFormat="1" ht="13.6" x14ac:dyDescent="0.2">
      <c r="A7745" s="136" t="s">
        <v>16123</v>
      </c>
      <c r="B7745" s="147">
        <v>49229</v>
      </c>
      <c r="C7745" s="138" t="s">
        <v>16329</v>
      </c>
      <c r="D7745" s="138" t="s">
        <v>16329</v>
      </c>
      <c r="E7745" s="137" t="s">
        <v>8366</v>
      </c>
      <c r="F7745" s="139"/>
      <c r="G7745" s="136">
        <v>27839869</v>
      </c>
      <c r="H7745" s="136">
        <v>3</v>
      </c>
      <c r="J7745" s="136" t="s">
        <v>8367</v>
      </c>
    </row>
    <row r="7746" spans="1:10" s="136" customFormat="1" ht="13.6" x14ac:dyDescent="0.2">
      <c r="A7746" s="136" t="s">
        <v>16123</v>
      </c>
      <c r="B7746" s="147">
        <v>49230</v>
      </c>
      <c r="C7746" s="138" t="s">
        <v>16330</v>
      </c>
      <c r="D7746" s="138" t="s">
        <v>16330</v>
      </c>
      <c r="E7746" s="137" t="s">
        <v>8366</v>
      </c>
      <c r="F7746" s="139"/>
      <c r="G7746" s="136">
        <v>28012680.999999996</v>
      </c>
      <c r="H7746" s="136">
        <v>3</v>
      </c>
      <c r="J7746" s="136" t="s">
        <v>8367</v>
      </c>
    </row>
    <row r="7747" spans="1:10" s="136" customFormat="1" ht="13.6" x14ac:dyDescent="0.2">
      <c r="A7747" s="136" t="s">
        <v>16123</v>
      </c>
      <c r="B7747" s="147">
        <v>49231</v>
      </c>
      <c r="C7747" s="138" t="s">
        <v>16331</v>
      </c>
      <c r="D7747" s="138" t="s">
        <v>16331</v>
      </c>
      <c r="E7747" s="137" t="s">
        <v>8366</v>
      </c>
      <c r="F7747" s="139"/>
      <c r="G7747" s="136">
        <v>44149471</v>
      </c>
      <c r="H7747" s="136">
        <v>3</v>
      </c>
      <c r="J7747" s="136" t="s">
        <v>8367</v>
      </c>
    </row>
    <row r="7748" spans="1:10" s="136" customFormat="1" ht="13.6" x14ac:dyDescent="0.2">
      <c r="A7748" s="136" t="s">
        <v>16123</v>
      </c>
      <c r="B7748" s="147">
        <v>49232</v>
      </c>
      <c r="C7748" s="138" t="s">
        <v>16332</v>
      </c>
      <c r="D7748" s="138" t="s">
        <v>16332</v>
      </c>
      <c r="E7748" s="137" t="s">
        <v>8366</v>
      </c>
      <c r="F7748" s="139"/>
      <c r="G7748" s="136">
        <v>10177518</v>
      </c>
      <c r="H7748" s="136">
        <v>3</v>
      </c>
      <c r="J7748" s="136" t="s">
        <v>8367</v>
      </c>
    </row>
    <row r="7749" spans="1:10" s="136" customFormat="1" ht="13.6" x14ac:dyDescent="0.2">
      <c r="A7749" s="136" t="s">
        <v>16123</v>
      </c>
      <c r="B7749" s="147">
        <v>49233</v>
      </c>
      <c r="C7749" s="138" t="s">
        <v>16333</v>
      </c>
      <c r="D7749" s="138" t="s">
        <v>16333</v>
      </c>
      <c r="E7749" s="137" t="s">
        <v>8366</v>
      </c>
      <c r="F7749" s="139"/>
      <c r="G7749" s="136">
        <v>18547373</v>
      </c>
      <c r="H7749" s="136">
        <v>3</v>
      </c>
      <c r="J7749" s="136" t="s">
        <v>8367</v>
      </c>
    </row>
    <row r="7750" spans="1:10" s="136" customFormat="1" ht="13.6" x14ac:dyDescent="0.2">
      <c r="A7750" s="136" t="s">
        <v>16123</v>
      </c>
      <c r="B7750" s="147">
        <v>49234</v>
      </c>
      <c r="C7750" s="138" t="s">
        <v>16334</v>
      </c>
      <c r="D7750" s="138" t="s">
        <v>16334</v>
      </c>
      <c r="E7750" s="137" t="s">
        <v>8366</v>
      </c>
      <c r="F7750" s="139"/>
      <c r="G7750" s="136">
        <v>42051465</v>
      </c>
      <c r="H7750" s="136">
        <v>3</v>
      </c>
      <c r="J7750" s="136" t="s">
        <v>8367</v>
      </c>
    </row>
    <row r="7751" spans="1:10" s="136" customFormat="1" ht="13.6" x14ac:dyDescent="0.2">
      <c r="A7751" s="136" t="s">
        <v>16123</v>
      </c>
      <c r="B7751" s="147">
        <v>49235</v>
      </c>
      <c r="C7751" s="138" t="s">
        <v>16335</v>
      </c>
      <c r="D7751" s="138" t="s">
        <v>16335</v>
      </c>
      <c r="E7751" s="137" t="s">
        <v>8366</v>
      </c>
      <c r="F7751" s="139"/>
      <c r="G7751" s="136">
        <v>47887536</v>
      </c>
      <c r="H7751" s="136">
        <v>3</v>
      </c>
      <c r="J7751" s="136" t="s">
        <v>8367</v>
      </c>
    </row>
    <row r="7752" spans="1:10" s="136" customFormat="1" ht="13.6" x14ac:dyDescent="0.2">
      <c r="A7752" s="136" t="s">
        <v>16123</v>
      </c>
      <c r="B7752" s="147">
        <v>49236</v>
      </c>
      <c r="C7752" s="138" t="s">
        <v>16336</v>
      </c>
      <c r="D7752" s="138" t="s">
        <v>16336</v>
      </c>
      <c r="E7752" s="137" t="s">
        <v>8366</v>
      </c>
      <c r="F7752" s="139"/>
      <c r="G7752" s="136">
        <v>12490510</v>
      </c>
      <c r="H7752" s="136">
        <v>3</v>
      </c>
      <c r="J7752" s="136" t="s">
        <v>8367</v>
      </c>
    </row>
    <row r="7753" spans="1:10" s="136" customFormat="1" ht="13.6" x14ac:dyDescent="0.2">
      <c r="A7753" s="136" t="s">
        <v>16123</v>
      </c>
      <c r="B7753" s="147">
        <v>49237</v>
      </c>
      <c r="C7753" s="138" t="s">
        <v>16337</v>
      </c>
      <c r="D7753" s="138" t="s">
        <v>16337</v>
      </c>
      <c r="E7753" s="137" t="s">
        <v>8366</v>
      </c>
      <c r="F7753" s="139"/>
      <c r="G7753" s="136">
        <v>25867349</v>
      </c>
      <c r="H7753" s="136">
        <v>3</v>
      </c>
      <c r="J7753" s="136" t="s">
        <v>8367</v>
      </c>
    </row>
    <row r="7754" spans="1:10" s="136" customFormat="1" ht="13.6" x14ac:dyDescent="0.2">
      <c r="A7754" s="136" t="s">
        <v>16123</v>
      </c>
      <c r="B7754" s="147">
        <v>49238</v>
      </c>
      <c r="C7754" s="138" t="s">
        <v>16338</v>
      </c>
      <c r="D7754" s="138" t="s">
        <v>16338</v>
      </c>
      <c r="E7754" s="137" t="s">
        <v>8366</v>
      </c>
      <c r="F7754" s="139"/>
      <c r="G7754" s="136">
        <v>23273104</v>
      </c>
      <c r="H7754" s="136">
        <v>3</v>
      </c>
      <c r="J7754" s="136" t="s">
        <v>8367</v>
      </c>
    </row>
    <row r="7755" spans="1:10" s="136" customFormat="1" ht="13.6" x14ac:dyDescent="0.2">
      <c r="A7755" s="136" t="s">
        <v>16123</v>
      </c>
      <c r="B7755" s="147">
        <v>49239</v>
      </c>
      <c r="C7755" s="138" t="s">
        <v>16339</v>
      </c>
      <c r="D7755" s="138" t="s">
        <v>16339</v>
      </c>
      <c r="E7755" s="137" t="s">
        <v>8366</v>
      </c>
      <c r="F7755" s="139"/>
      <c r="G7755" s="136">
        <v>26065621</v>
      </c>
      <c r="H7755" s="136">
        <v>3</v>
      </c>
      <c r="J7755" s="136" t="s">
        <v>8367</v>
      </c>
    </row>
    <row r="7756" spans="1:10" s="136" customFormat="1" ht="13.6" x14ac:dyDescent="0.2">
      <c r="A7756" s="136" t="s">
        <v>16123</v>
      </c>
      <c r="B7756" s="147">
        <v>49240</v>
      </c>
      <c r="C7756" s="138" t="s">
        <v>16340</v>
      </c>
      <c r="D7756" s="138" t="s">
        <v>16340</v>
      </c>
      <c r="E7756" s="137" t="s">
        <v>8366</v>
      </c>
      <c r="F7756" s="139"/>
      <c r="G7756" s="136">
        <v>30106359.000000004</v>
      </c>
      <c r="H7756" s="136">
        <v>3</v>
      </c>
      <c r="J7756" s="136" t="s">
        <v>8367</v>
      </c>
    </row>
    <row r="7757" spans="1:10" s="136" customFormat="1" ht="13.6" x14ac:dyDescent="0.2">
      <c r="A7757" s="136" t="s">
        <v>16123</v>
      </c>
      <c r="B7757" s="147">
        <v>49241</v>
      </c>
      <c r="C7757" s="138" t="s">
        <v>14385</v>
      </c>
      <c r="D7757" s="138" t="s">
        <v>14385</v>
      </c>
      <c r="E7757" s="137" t="s">
        <v>8366</v>
      </c>
      <c r="F7757" s="139"/>
      <c r="G7757" s="136">
        <v>43092861</v>
      </c>
      <c r="H7757" s="136">
        <v>3</v>
      </c>
      <c r="J7757" s="136" t="s">
        <v>8367</v>
      </c>
    </row>
    <row r="7758" spans="1:10" s="136" customFormat="1" ht="13.6" x14ac:dyDescent="0.2">
      <c r="A7758" s="136" t="s">
        <v>16123</v>
      </c>
      <c r="B7758" s="147">
        <v>49242</v>
      </c>
      <c r="C7758" s="138" t="s">
        <v>16341</v>
      </c>
      <c r="D7758" s="138" t="s">
        <v>16341</v>
      </c>
      <c r="E7758" s="137" t="s">
        <v>8366</v>
      </c>
      <c r="F7758" s="139"/>
      <c r="G7758" s="136">
        <v>73995141</v>
      </c>
      <c r="H7758" s="136">
        <v>3</v>
      </c>
      <c r="J7758" s="136" t="s">
        <v>8367</v>
      </c>
    </row>
    <row r="7759" spans="1:10" s="136" customFormat="1" ht="13.6" x14ac:dyDescent="0.2">
      <c r="A7759" s="136" t="s">
        <v>16123</v>
      </c>
      <c r="B7759" s="147">
        <v>49243</v>
      </c>
      <c r="C7759" s="138" t="s">
        <v>16342</v>
      </c>
      <c r="D7759" s="138" t="s">
        <v>16342</v>
      </c>
      <c r="E7759" s="137" t="s">
        <v>8366</v>
      </c>
      <c r="F7759" s="139"/>
      <c r="G7759" s="136">
        <v>20528054.000000004</v>
      </c>
      <c r="H7759" s="136">
        <v>3</v>
      </c>
      <c r="J7759" s="136" t="s">
        <v>8367</v>
      </c>
    </row>
    <row r="7760" spans="1:10" s="136" customFormat="1" ht="13.6" x14ac:dyDescent="0.2">
      <c r="A7760" s="136" t="s">
        <v>16123</v>
      </c>
      <c r="B7760" s="147">
        <v>49244</v>
      </c>
      <c r="C7760" s="138" t="s">
        <v>16343</v>
      </c>
      <c r="D7760" s="138" t="s">
        <v>16343</v>
      </c>
      <c r="E7760" s="137" t="s">
        <v>8366</v>
      </c>
      <c r="F7760" s="139"/>
      <c r="G7760" s="136">
        <v>7176810</v>
      </c>
      <c r="H7760" s="136">
        <v>3</v>
      </c>
      <c r="J7760" s="136" t="s">
        <v>8367</v>
      </c>
    </row>
    <row r="7761" spans="1:10" s="136" customFormat="1" ht="13.6" x14ac:dyDescent="0.2">
      <c r="A7761" s="136" t="s">
        <v>16123</v>
      </c>
      <c r="B7761" s="147">
        <v>49245</v>
      </c>
      <c r="C7761" s="138" t="s">
        <v>16344</v>
      </c>
      <c r="D7761" s="138" t="s">
        <v>16344</v>
      </c>
      <c r="E7761" s="137" t="s">
        <v>8366</v>
      </c>
      <c r="F7761" s="139"/>
      <c r="G7761" s="136">
        <v>14926300.000000002</v>
      </c>
      <c r="H7761" s="136">
        <v>3</v>
      </c>
      <c r="J7761" s="136" t="s">
        <v>8367</v>
      </c>
    </row>
    <row r="7762" spans="1:10" s="136" customFormat="1" ht="13.6" x14ac:dyDescent="0.2">
      <c r="A7762" s="136" t="s">
        <v>16123</v>
      </c>
      <c r="B7762" s="147">
        <v>49246</v>
      </c>
      <c r="C7762" s="138" t="s">
        <v>16345</v>
      </c>
      <c r="D7762" s="138" t="s">
        <v>16345</v>
      </c>
      <c r="E7762" s="137" t="s">
        <v>8366</v>
      </c>
      <c r="F7762" s="139"/>
      <c r="G7762" s="136">
        <v>28222167</v>
      </c>
      <c r="H7762" s="136">
        <v>3</v>
      </c>
      <c r="J7762" s="136" t="s">
        <v>8367</v>
      </c>
    </row>
    <row r="7763" spans="1:10" s="136" customFormat="1" ht="13.6" x14ac:dyDescent="0.2">
      <c r="A7763" s="136" t="s">
        <v>16123</v>
      </c>
      <c r="B7763" s="147">
        <v>49247</v>
      </c>
      <c r="C7763" s="138" t="s">
        <v>16346</v>
      </c>
      <c r="D7763" s="138" t="s">
        <v>16346</v>
      </c>
      <c r="E7763" s="137" t="s">
        <v>8366</v>
      </c>
      <c r="F7763" s="139"/>
      <c r="G7763" s="136">
        <v>64769044</v>
      </c>
      <c r="H7763" s="136">
        <v>3</v>
      </c>
      <c r="J7763" s="136" t="s">
        <v>8367</v>
      </c>
    </row>
    <row r="7764" spans="1:10" s="136" customFormat="1" ht="13.6" x14ac:dyDescent="0.2">
      <c r="A7764" s="136" t="s">
        <v>16123</v>
      </c>
      <c r="B7764" s="147">
        <v>49248</v>
      </c>
      <c r="C7764" s="138" t="s">
        <v>16347</v>
      </c>
      <c r="D7764" s="138" t="s">
        <v>16347</v>
      </c>
      <c r="E7764" s="137" t="s">
        <v>8366</v>
      </c>
      <c r="F7764" s="139"/>
      <c r="G7764" s="136">
        <v>43182355</v>
      </c>
      <c r="H7764" s="136">
        <v>3</v>
      </c>
      <c r="J7764" s="136" t="s">
        <v>8367</v>
      </c>
    </row>
    <row r="7765" spans="1:10" s="136" customFormat="1" ht="13.6" x14ac:dyDescent="0.2">
      <c r="A7765" s="136" t="s">
        <v>16123</v>
      </c>
      <c r="B7765" s="147">
        <v>49249</v>
      </c>
      <c r="C7765" s="138" t="s">
        <v>16348</v>
      </c>
      <c r="D7765" s="138" t="s">
        <v>16348</v>
      </c>
      <c r="E7765" s="137" t="s">
        <v>8366</v>
      </c>
      <c r="F7765" s="139"/>
      <c r="G7765" s="136">
        <v>14898069</v>
      </c>
      <c r="H7765" s="136">
        <v>3</v>
      </c>
      <c r="J7765" s="136" t="s">
        <v>8367</v>
      </c>
    </row>
    <row r="7766" spans="1:10" s="136" customFormat="1" ht="13.6" x14ac:dyDescent="0.2">
      <c r="A7766" s="136" t="s">
        <v>16123</v>
      </c>
      <c r="B7766" s="147">
        <v>49250</v>
      </c>
      <c r="C7766" s="138" t="s">
        <v>16349</v>
      </c>
      <c r="D7766" s="138" t="s">
        <v>16349</v>
      </c>
      <c r="E7766" s="137" t="s">
        <v>8366</v>
      </c>
      <c r="F7766" s="139"/>
      <c r="G7766" s="136">
        <v>126922068</v>
      </c>
      <c r="H7766" s="136">
        <v>3</v>
      </c>
      <c r="J7766" s="136" t="s">
        <v>8367</v>
      </c>
    </row>
    <row r="7767" spans="1:10" s="136" customFormat="1" ht="13.6" x14ac:dyDescent="0.2">
      <c r="A7767" s="136" t="s">
        <v>16123</v>
      </c>
      <c r="B7767" s="147">
        <v>49251</v>
      </c>
      <c r="C7767" s="138" t="s">
        <v>16350</v>
      </c>
      <c r="D7767" s="138" t="s">
        <v>16350</v>
      </c>
      <c r="E7767" s="137" t="s">
        <v>8366</v>
      </c>
      <c r="F7767" s="139"/>
      <c r="G7767" s="136">
        <v>40088900</v>
      </c>
      <c r="H7767" s="136">
        <v>3</v>
      </c>
      <c r="J7767" s="136" t="s">
        <v>8367</v>
      </c>
    </row>
    <row r="7768" spans="1:10" s="136" customFormat="1" ht="13.6" x14ac:dyDescent="0.2">
      <c r="A7768" s="136" t="s">
        <v>16123</v>
      </c>
      <c r="B7768" s="147">
        <v>49252</v>
      </c>
      <c r="C7768" s="138" t="s">
        <v>16351</v>
      </c>
      <c r="D7768" s="138" t="s">
        <v>16351</v>
      </c>
      <c r="E7768" s="137" t="s">
        <v>8366</v>
      </c>
      <c r="F7768" s="139"/>
      <c r="G7768" s="136">
        <v>26323302</v>
      </c>
      <c r="H7768" s="136">
        <v>3</v>
      </c>
      <c r="J7768" s="136" t="s">
        <v>8367</v>
      </c>
    </row>
    <row r="7769" spans="1:10" s="136" customFormat="1" ht="13.6" x14ac:dyDescent="0.2">
      <c r="A7769" s="136" t="s">
        <v>16123</v>
      </c>
      <c r="B7769" s="147">
        <v>49255</v>
      </c>
      <c r="C7769" s="138" t="s">
        <v>16352</v>
      </c>
      <c r="D7769" s="138" t="s">
        <v>16352</v>
      </c>
      <c r="E7769" s="137" t="s">
        <v>8366</v>
      </c>
      <c r="F7769" s="139"/>
      <c r="G7769" s="136">
        <v>55774626</v>
      </c>
      <c r="H7769" s="136">
        <v>3</v>
      </c>
      <c r="J7769" s="136" t="s">
        <v>8367</v>
      </c>
    </row>
    <row r="7770" spans="1:10" s="136" customFormat="1" ht="13.6" x14ac:dyDescent="0.2">
      <c r="A7770" s="136" t="s">
        <v>16123</v>
      </c>
      <c r="B7770" s="147">
        <v>49256</v>
      </c>
      <c r="C7770" s="138" t="s">
        <v>16353</v>
      </c>
      <c r="D7770" s="138" t="s">
        <v>16353</v>
      </c>
      <c r="E7770" s="137" t="s">
        <v>8366</v>
      </c>
      <c r="F7770" s="139"/>
      <c r="G7770" s="136">
        <v>18290440</v>
      </c>
      <c r="H7770" s="136">
        <v>3</v>
      </c>
      <c r="J7770" s="136" t="s">
        <v>8367</v>
      </c>
    </row>
    <row r="7771" spans="1:10" s="136" customFormat="1" ht="13.6" x14ac:dyDescent="0.2">
      <c r="A7771" s="136" t="s">
        <v>16123</v>
      </c>
      <c r="B7771" s="147">
        <v>49257</v>
      </c>
      <c r="C7771" s="138" t="s">
        <v>16354</v>
      </c>
      <c r="D7771" s="138" t="s">
        <v>16354</v>
      </c>
      <c r="E7771" s="137" t="s">
        <v>8366</v>
      </c>
      <c r="F7771" s="139"/>
      <c r="G7771" s="136">
        <v>19185606</v>
      </c>
      <c r="H7771" s="136">
        <v>3</v>
      </c>
      <c r="J7771" s="136" t="s">
        <v>8367</v>
      </c>
    </row>
    <row r="7772" spans="1:10" s="136" customFormat="1" ht="13.6" x14ac:dyDescent="0.2">
      <c r="A7772" s="136" t="s">
        <v>16123</v>
      </c>
      <c r="B7772" s="147">
        <v>49258</v>
      </c>
      <c r="C7772" s="138" t="s">
        <v>16355</v>
      </c>
      <c r="D7772" s="138" t="s">
        <v>16355</v>
      </c>
      <c r="E7772" s="137" t="s">
        <v>8366</v>
      </c>
      <c r="F7772" s="139"/>
      <c r="G7772" s="136">
        <v>12039775</v>
      </c>
      <c r="H7772" s="136">
        <v>3</v>
      </c>
      <c r="J7772" s="136" t="s">
        <v>8367</v>
      </c>
    </row>
    <row r="7773" spans="1:10" s="136" customFormat="1" ht="13.6" x14ac:dyDescent="0.2">
      <c r="A7773" s="136" t="s">
        <v>16123</v>
      </c>
      <c r="B7773" s="147">
        <v>49259</v>
      </c>
      <c r="C7773" s="138" t="s">
        <v>16356</v>
      </c>
      <c r="D7773" s="138" t="s">
        <v>16356</v>
      </c>
      <c r="E7773" s="137" t="s">
        <v>8366</v>
      </c>
      <c r="F7773" s="139"/>
      <c r="G7773" s="136">
        <v>16971476</v>
      </c>
      <c r="H7773" s="136">
        <v>3</v>
      </c>
      <c r="J7773" s="136" t="s">
        <v>8367</v>
      </c>
    </row>
    <row r="7774" spans="1:10" s="136" customFormat="1" ht="13.6" x14ac:dyDescent="0.2">
      <c r="A7774" s="136" t="s">
        <v>16123</v>
      </c>
      <c r="B7774" s="147">
        <v>49260</v>
      </c>
      <c r="C7774" s="138" t="s">
        <v>16357</v>
      </c>
      <c r="D7774" s="138" t="s">
        <v>16357</v>
      </c>
      <c r="E7774" s="137" t="s">
        <v>8366</v>
      </c>
      <c r="F7774" s="139"/>
      <c r="G7774" s="136">
        <v>40090071</v>
      </c>
      <c r="H7774" s="136">
        <v>3</v>
      </c>
      <c r="J7774" s="136" t="s">
        <v>8367</v>
      </c>
    </row>
    <row r="7775" spans="1:10" s="136" customFormat="1" ht="13.6" x14ac:dyDescent="0.2">
      <c r="A7775" s="136" t="s">
        <v>16123</v>
      </c>
      <c r="B7775" s="147">
        <v>49261</v>
      </c>
      <c r="C7775" s="138" t="s">
        <v>16358</v>
      </c>
      <c r="D7775" s="138" t="s">
        <v>16358</v>
      </c>
      <c r="E7775" s="137" t="s">
        <v>8366</v>
      </c>
      <c r="F7775" s="139"/>
      <c r="G7775" s="136">
        <v>22041600</v>
      </c>
      <c r="H7775" s="136">
        <v>3</v>
      </c>
      <c r="J7775" s="136" t="s">
        <v>8367</v>
      </c>
    </row>
    <row r="7776" spans="1:10" s="136" customFormat="1" ht="13.6" x14ac:dyDescent="0.2">
      <c r="A7776" s="136" t="s">
        <v>16123</v>
      </c>
      <c r="B7776" s="147">
        <v>49262</v>
      </c>
      <c r="C7776" s="138" t="s">
        <v>16359</v>
      </c>
      <c r="D7776" s="138" t="s">
        <v>16359</v>
      </c>
      <c r="E7776" s="137" t="s">
        <v>8366</v>
      </c>
      <c r="F7776" s="139"/>
      <c r="G7776" s="136">
        <v>85548887</v>
      </c>
      <c r="H7776" s="136">
        <v>3</v>
      </c>
      <c r="J7776" s="136" t="s">
        <v>8367</v>
      </c>
    </row>
    <row r="7777" spans="1:20" s="136" customFormat="1" ht="13.6" x14ac:dyDescent="0.2">
      <c r="A7777" s="136" t="s">
        <v>16123</v>
      </c>
      <c r="B7777" s="147">
        <v>49263</v>
      </c>
      <c r="C7777" s="138" t="s">
        <v>16360</v>
      </c>
      <c r="D7777" s="138" t="s">
        <v>16360</v>
      </c>
      <c r="E7777" s="137" t="s">
        <v>8366</v>
      </c>
      <c r="F7777" s="139"/>
      <c r="G7777" s="136">
        <v>20920889.000000004</v>
      </c>
      <c r="H7777" s="136">
        <v>3</v>
      </c>
      <c r="J7777" s="136" t="s">
        <v>8367</v>
      </c>
    </row>
    <row r="7778" spans="1:20" s="136" customFormat="1" ht="13.6" x14ac:dyDescent="0.2">
      <c r="A7778" s="136" t="s">
        <v>16123</v>
      </c>
      <c r="B7778" s="147">
        <v>49264</v>
      </c>
      <c r="C7778" s="138" t="s">
        <v>16361</v>
      </c>
      <c r="D7778" s="138" t="s">
        <v>16361</v>
      </c>
      <c r="E7778" s="137" t="s">
        <v>8366</v>
      </c>
      <c r="F7778" s="139"/>
      <c r="G7778" s="136">
        <v>134229096</v>
      </c>
      <c r="H7778" s="136">
        <v>3</v>
      </c>
      <c r="J7778" s="136" t="s">
        <v>8367</v>
      </c>
    </row>
    <row r="7779" spans="1:20" s="136" customFormat="1" ht="13.6" x14ac:dyDescent="0.2">
      <c r="A7779" s="136" t="s">
        <v>16123</v>
      </c>
      <c r="B7779" s="147">
        <v>49265</v>
      </c>
      <c r="C7779" s="138" t="s">
        <v>16362</v>
      </c>
      <c r="D7779" s="138" t="s">
        <v>16362</v>
      </c>
      <c r="E7779" s="137" t="s">
        <v>8366</v>
      </c>
      <c r="F7779" s="139"/>
      <c r="G7779" s="136">
        <v>28852956</v>
      </c>
      <c r="H7779" s="136">
        <v>3</v>
      </c>
      <c r="J7779" s="136" t="s">
        <v>8367</v>
      </c>
    </row>
    <row r="7780" spans="1:20" s="136" customFormat="1" ht="13.6" x14ac:dyDescent="0.2">
      <c r="A7780" s="136" t="s">
        <v>16123</v>
      </c>
      <c r="B7780" s="147">
        <v>49266</v>
      </c>
      <c r="C7780" s="138" t="s">
        <v>16363</v>
      </c>
      <c r="D7780" s="138" t="s">
        <v>16363</v>
      </c>
      <c r="E7780" s="137" t="s">
        <v>8366</v>
      </c>
      <c r="F7780" s="139"/>
      <c r="G7780" s="136">
        <v>16920924</v>
      </c>
      <c r="H7780" s="136">
        <v>3</v>
      </c>
      <c r="J7780" s="136" t="s">
        <v>8367</v>
      </c>
    </row>
    <row r="7781" spans="1:20" s="136" customFormat="1" ht="13.6" x14ac:dyDescent="0.2">
      <c r="A7781" s="136" t="s">
        <v>16123</v>
      </c>
      <c r="B7781" s="147">
        <v>49267</v>
      </c>
      <c r="C7781" s="138" t="s">
        <v>16364</v>
      </c>
      <c r="D7781" s="138" t="s">
        <v>16364</v>
      </c>
      <c r="E7781" s="137" t="s">
        <v>8366</v>
      </c>
      <c r="F7781" s="139"/>
      <c r="G7781" s="136">
        <v>24345997.000000004</v>
      </c>
      <c r="H7781" s="136">
        <v>3</v>
      </c>
      <c r="J7781" s="136" t="s">
        <v>8367</v>
      </c>
    </row>
    <row r="7782" spans="1:20" s="136" customFormat="1" ht="13.6" x14ac:dyDescent="0.2">
      <c r="A7782" s="136" t="s">
        <v>16123</v>
      </c>
      <c r="B7782" s="147">
        <v>49268</v>
      </c>
      <c r="C7782" s="138" t="s">
        <v>16365</v>
      </c>
      <c r="D7782" s="138" t="s">
        <v>16365</v>
      </c>
      <c r="E7782" s="137" t="s">
        <v>8366</v>
      </c>
      <c r="F7782" s="139"/>
      <c r="G7782" s="136">
        <v>50094216</v>
      </c>
      <c r="H7782" s="136">
        <v>3</v>
      </c>
      <c r="J7782" s="136" t="s">
        <v>8367</v>
      </c>
    </row>
    <row r="7783" spans="1:20" s="136" customFormat="1" ht="13.6" x14ac:dyDescent="0.2">
      <c r="A7783" s="136" t="s">
        <v>16123</v>
      </c>
      <c r="B7783" s="147">
        <v>49269</v>
      </c>
      <c r="C7783" s="138" t="s">
        <v>16366</v>
      </c>
      <c r="D7783" s="138" t="s">
        <v>16366</v>
      </c>
      <c r="E7783" s="137" t="s">
        <v>8366</v>
      </c>
      <c r="F7783" s="139"/>
      <c r="G7783" s="136">
        <v>34555449</v>
      </c>
      <c r="H7783" s="136">
        <v>3</v>
      </c>
      <c r="J7783" s="136" t="s">
        <v>8367</v>
      </c>
    </row>
    <row r="7784" spans="1:20" s="136" customFormat="1" ht="13.6" x14ac:dyDescent="0.2">
      <c r="A7784" s="136" t="s">
        <v>16123</v>
      </c>
      <c r="B7784" s="147">
        <v>49270</v>
      </c>
      <c r="C7784" s="138" t="s">
        <v>16367</v>
      </c>
      <c r="D7784" s="138" t="s">
        <v>16367</v>
      </c>
      <c r="E7784" s="137" t="s">
        <v>8366</v>
      </c>
      <c r="F7784" s="139"/>
      <c r="G7784" s="136">
        <v>15621457</v>
      </c>
      <c r="H7784" s="136">
        <v>3</v>
      </c>
      <c r="J7784" s="136" t="s">
        <v>8367</v>
      </c>
    </row>
    <row r="7785" spans="1:20" s="136" customFormat="1" ht="13.6" x14ac:dyDescent="0.2">
      <c r="A7785" s="136" t="s">
        <v>16123</v>
      </c>
      <c r="B7785" s="147">
        <v>49271</v>
      </c>
      <c r="C7785" s="138" t="s">
        <v>16368</v>
      </c>
      <c r="D7785" s="138" t="s">
        <v>16368</v>
      </c>
      <c r="E7785" s="137" t="s">
        <v>8366</v>
      </c>
      <c r="F7785" s="139"/>
      <c r="G7785" s="136">
        <v>26319456</v>
      </c>
      <c r="H7785" s="136">
        <v>3</v>
      </c>
      <c r="J7785" s="136" t="s">
        <v>8367</v>
      </c>
    </row>
    <row r="7786" spans="1:20" s="136" customFormat="1" ht="13.6" x14ac:dyDescent="0.2">
      <c r="A7786" s="136" t="s">
        <v>16123</v>
      </c>
      <c r="B7786" s="147">
        <v>49272</v>
      </c>
      <c r="C7786" s="138" t="s">
        <v>16369</v>
      </c>
      <c r="D7786" s="138" t="s">
        <v>16369</v>
      </c>
      <c r="E7786" s="137" t="s">
        <v>8366</v>
      </c>
      <c r="F7786" s="139"/>
      <c r="G7786" s="136">
        <v>12366828</v>
      </c>
      <c r="H7786" s="136">
        <v>3</v>
      </c>
      <c r="J7786" s="136" t="s">
        <v>8367</v>
      </c>
    </row>
    <row r="7787" spans="1:20" s="136" customFormat="1" ht="13.6" x14ac:dyDescent="0.2">
      <c r="A7787" s="136" t="s">
        <v>16123</v>
      </c>
      <c r="B7787" s="147">
        <v>49273</v>
      </c>
      <c r="C7787" s="138" t="s">
        <v>16370</v>
      </c>
      <c r="D7787" s="138" t="s">
        <v>16370</v>
      </c>
      <c r="E7787" s="137" t="s">
        <v>8366</v>
      </c>
      <c r="F7787" s="139"/>
      <c r="G7787" s="136">
        <v>39956220</v>
      </c>
      <c r="H7787" s="136">
        <v>3</v>
      </c>
      <c r="J7787" s="136" t="s">
        <v>8367</v>
      </c>
    </row>
    <row r="7788" spans="1:20" s="136" customFormat="1" ht="13.6" x14ac:dyDescent="0.2">
      <c r="A7788" s="136" t="s">
        <v>16123</v>
      </c>
      <c r="B7788" s="147">
        <v>49275</v>
      </c>
      <c r="C7788" s="138" t="s">
        <v>16174</v>
      </c>
      <c r="D7788" s="138" t="s">
        <v>16174</v>
      </c>
      <c r="E7788" s="137" t="s">
        <v>8366</v>
      </c>
      <c r="F7788" s="139"/>
      <c r="G7788" s="136">
        <v>149283510</v>
      </c>
      <c r="H7788" s="136">
        <v>1</v>
      </c>
      <c r="J7788" s="136" t="s">
        <v>8367</v>
      </c>
      <c r="L7788" s="136" t="s">
        <v>16371</v>
      </c>
      <c r="M7788" s="136" t="s">
        <v>8367</v>
      </c>
      <c r="N7788" s="136" t="s">
        <v>16174</v>
      </c>
      <c r="R7788" s="136" t="s">
        <v>16173</v>
      </c>
      <c r="S7788" s="136" t="s">
        <v>8456</v>
      </c>
      <c r="T7788" s="136" t="s">
        <v>16174</v>
      </c>
    </row>
    <row r="7789" spans="1:20" s="136" customFormat="1" ht="13.6" x14ac:dyDescent="0.2">
      <c r="A7789" s="136" t="s">
        <v>16372</v>
      </c>
      <c r="B7789" s="147">
        <v>50001</v>
      </c>
      <c r="C7789" s="138" t="s">
        <v>16373</v>
      </c>
      <c r="D7789" s="138" t="s">
        <v>16373</v>
      </c>
      <c r="E7789" s="137" t="s">
        <v>8366</v>
      </c>
      <c r="F7789" s="139"/>
      <c r="G7789" s="136">
        <v>63843950.000000007</v>
      </c>
      <c r="H7789" s="136">
        <v>3</v>
      </c>
      <c r="J7789" s="136" t="s">
        <v>8367</v>
      </c>
    </row>
    <row r="7790" spans="1:20" s="136" customFormat="1" ht="13.6" x14ac:dyDescent="0.2">
      <c r="A7790" s="136" t="s">
        <v>16372</v>
      </c>
      <c r="B7790" s="147">
        <v>50002</v>
      </c>
      <c r="C7790" s="138" t="s">
        <v>16374</v>
      </c>
      <c r="D7790" s="138" t="s">
        <v>16374</v>
      </c>
      <c r="E7790" s="137" t="s">
        <v>8366</v>
      </c>
      <c r="F7790" s="139"/>
      <c r="G7790" s="136">
        <v>30404091</v>
      </c>
      <c r="H7790" s="136">
        <v>3</v>
      </c>
      <c r="J7790" s="136" t="s">
        <v>8367</v>
      </c>
    </row>
    <row r="7791" spans="1:20" s="136" customFormat="1" ht="13.6" x14ac:dyDescent="0.2">
      <c r="A7791" s="136" t="s">
        <v>16372</v>
      </c>
      <c r="B7791" s="147">
        <v>50003</v>
      </c>
      <c r="C7791" s="138" t="s">
        <v>16375</v>
      </c>
      <c r="D7791" s="138" t="s">
        <v>16375</v>
      </c>
      <c r="E7791" s="137" t="s">
        <v>8366</v>
      </c>
      <c r="F7791" s="139"/>
      <c r="G7791" s="136">
        <v>18520183</v>
      </c>
      <c r="H7791" s="136">
        <v>3</v>
      </c>
      <c r="J7791" s="136" t="s">
        <v>8367</v>
      </c>
    </row>
    <row r="7792" spans="1:20" s="136" customFormat="1" ht="13.6" x14ac:dyDescent="0.2">
      <c r="A7792" s="136" t="s">
        <v>16372</v>
      </c>
      <c r="B7792" s="147">
        <v>50004</v>
      </c>
      <c r="C7792" s="138" t="s">
        <v>16376</v>
      </c>
      <c r="D7792" s="138" t="s">
        <v>16376</v>
      </c>
      <c r="E7792" s="137" t="s">
        <v>8366</v>
      </c>
      <c r="F7792" s="139"/>
      <c r="G7792" s="136">
        <v>36621904</v>
      </c>
      <c r="H7792" s="136">
        <v>3</v>
      </c>
      <c r="J7792" s="136" t="s">
        <v>8367</v>
      </c>
    </row>
    <row r="7793" spans="1:20" s="136" customFormat="1" ht="13.6" x14ac:dyDescent="0.2">
      <c r="A7793" s="136" t="s">
        <v>16372</v>
      </c>
      <c r="B7793" s="147">
        <v>50005</v>
      </c>
      <c r="C7793" s="138" t="s">
        <v>16377</v>
      </c>
      <c r="D7793" s="138" t="s">
        <v>16377</v>
      </c>
      <c r="E7793" s="137" t="s">
        <v>8366</v>
      </c>
      <c r="F7793" s="139"/>
      <c r="G7793" s="136">
        <v>59452066.000000007</v>
      </c>
      <c r="H7793" s="136">
        <v>3</v>
      </c>
      <c r="J7793" s="136" t="s">
        <v>8367</v>
      </c>
    </row>
    <row r="7794" spans="1:20" s="136" customFormat="1" ht="13.6" x14ac:dyDescent="0.2">
      <c r="A7794" s="136" t="s">
        <v>16372</v>
      </c>
      <c r="B7794" s="147">
        <v>50006</v>
      </c>
      <c r="C7794" s="138" t="s">
        <v>16378</v>
      </c>
      <c r="D7794" s="138" t="s">
        <v>16378</v>
      </c>
      <c r="E7794" s="137" t="s">
        <v>8366</v>
      </c>
      <c r="F7794" s="139"/>
      <c r="G7794" s="136">
        <v>40456968</v>
      </c>
      <c r="H7794" s="136">
        <v>3</v>
      </c>
      <c r="J7794" s="136" t="s">
        <v>8367</v>
      </c>
    </row>
    <row r="7795" spans="1:20" s="136" customFormat="1" ht="13.6" x14ac:dyDescent="0.2">
      <c r="A7795" s="136" t="s">
        <v>16372</v>
      </c>
      <c r="B7795" s="147">
        <v>50007</v>
      </c>
      <c r="C7795" s="138" t="s">
        <v>16379</v>
      </c>
      <c r="D7795" s="138" t="s">
        <v>16379</v>
      </c>
      <c r="E7795" s="137" t="s">
        <v>8366</v>
      </c>
      <c r="F7795" s="139"/>
      <c r="G7795" s="136">
        <v>21056325</v>
      </c>
      <c r="H7795" s="136">
        <v>3</v>
      </c>
      <c r="J7795" s="136" t="s">
        <v>8367</v>
      </c>
    </row>
    <row r="7796" spans="1:20" s="136" customFormat="1" ht="13.6" x14ac:dyDescent="0.2">
      <c r="A7796" s="136" t="s">
        <v>16372</v>
      </c>
      <c r="B7796" s="147">
        <v>50008</v>
      </c>
      <c r="C7796" s="138" t="s">
        <v>16380</v>
      </c>
      <c r="D7796" s="138" t="s">
        <v>16380</v>
      </c>
      <c r="E7796" s="137" t="s">
        <v>8366</v>
      </c>
      <c r="F7796" s="139"/>
      <c r="G7796" s="136">
        <v>24218400</v>
      </c>
      <c r="H7796" s="136">
        <v>2</v>
      </c>
      <c r="J7796" s="136" t="s">
        <v>8367</v>
      </c>
    </row>
    <row r="7797" spans="1:20" s="136" customFormat="1" ht="13.6" x14ac:dyDescent="0.2">
      <c r="A7797" s="136" t="s">
        <v>16372</v>
      </c>
      <c r="B7797" s="147">
        <v>50009</v>
      </c>
      <c r="C7797" s="138" t="s">
        <v>16381</v>
      </c>
      <c r="D7797" s="138" t="s">
        <v>16381</v>
      </c>
      <c r="E7797" s="137" t="s">
        <v>8366</v>
      </c>
      <c r="F7797" s="139"/>
      <c r="G7797" s="136">
        <v>18999086</v>
      </c>
      <c r="H7797" s="136">
        <v>3</v>
      </c>
      <c r="J7797" s="136" t="s">
        <v>8367</v>
      </c>
    </row>
    <row r="7798" spans="1:20" s="136" customFormat="1" ht="13.6" x14ac:dyDescent="0.2">
      <c r="A7798" s="136" t="s">
        <v>16372</v>
      </c>
      <c r="B7798" s="147">
        <v>50010</v>
      </c>
      <c r="C7798" s="138" t="s">
        <v>16382</v>
      </c>
      <c r="D7798" s="138" t="s">
        <v>16382</v>
      </c>
      <c r="E7798" s="137" t="s">
        <v>8366</v>
      </c>
      <c r="F7798" s="139"/>
      <c r="G7798" s="136">
        <v>11234925</v>
      </c>
      <c r="H7798" s="136">
        <v>3</v>
      </c>
      <c r="J7798" s="136" t="s">
        <v>8367</v>
      </c>
    </row>
    <row r="7799" spans="1:20" s="136" customFormat="1" ht="13.6" x14ac:dyDescent="0.2">
      <c r="A7799" s="136" t="s">
        <v>16372</v>
      </c>
      <c r="B7799" s="147">
        <v>50011</v>
      </c>
      <c r="C7799" s="138" t="s">
        <v>16383</v>
      </c>
      <c r="D7799" s="138" t="s">
        <v>16383</v>
      </c>
      <c r="E7799" s="137" t="s">
        <v>8366</v>
      </c>
      <c r="F7799" s="139"/>
      <c r="G7799" s="136">
        <v>2652905</v>
      </c>
      <c r="H7799" s="136">
        <v>3</v>
      </c>
      <c r="J7799" s="136" t="s">
        <v>8367</v>
      </c>
    </row>
    <row r="7800" spans="1:20" s="136" customFormat="1" ht="13.6" x14ac:dyDescent="0.2">
      <c r="A7800" s="136" t="s">
        <v>16372</v>
      </c>
      <c r="B7800" s="147">
        <v>50012</v>
      </c>
      <c r="C7800" s="138" t="s">
        <v>16384</v>
      </c>
      <c r="D7800" s="138" t="s">
        <v>16384</v>
      </c>
      <c r="E7800" s="137" t="s">
        <v>8366</v>
      </c>
      <c r="F7800" s="139"/>
      <c r="G7800" s="136">
        <v>4843779</v>
      </c>
      <c r="H7800" s="136">
        <v>3</v>
      </c>
      <c r="J7800" s="136" t="s">
        <v>8367</v>
      </c>
    </row>
    <row r="7801" spans="1:20" s="136" customFormat="1" ht="13.6" x14ac:dyDescent="0.2">
      <c r="A7801" s="136" t="s">
        <v>16372</v>
      </c>
      <c r="B7801" s="147">
        <v>50013</v>
      </c>
      <c r="C7801" s="138" t="s">
        <v>16385</v>
      </c>
      <c r="D7801" s="138" t="s">
        <v>16385</v>
      </c>
      <c r="E7801" s="137" t="s">
        <v>8366</v>
      </c>
      <c r="F7801" s="139"/>
      <c r="G7801" s="136">
        <v>9873174</v>
      </c>
      <c r="H7801" s="136">
        <v>3</v>
      </c>
      <c r="J7801" s="136" t="s">
        <v>8367</v>
      </c>
    </row>
    <row r="7802" spans="1:20" s="136" customFormat="1" ht="13.6" x14ac:dyDescent="0.2">
      <c r="A7802" s="136" t="s">
        <v>16372</v>
      </c>
      <c r="B7802" s="147">
        <v>50014</v>
      </c>
      <c r="C7802" s="138" t="s">
        <v>16386</v>
      </c>
      <c r="D7802" s="138" t="s">
        <v>16386</v>
      </c>
      <c r="E7802" s="137" t="s">
        <v>8366</v>
      </c>
      <c r="F7802" s="139"/>
      <c r="G7802" s="136">
        <v>13756927</v>
      </c>
      <c r="H7802" s="136">
        <v>3</v>
      </c>
      <c r="J7802" s="136" t="s">
        <v>8367</v>
      </c>
    </row>
    <row r="7803" spans="1:20" s="136" customFormat="1" ht="13.6" x14ac:dyDescent="0.2">
      <c r="A7803" s="136" t="s">
        <v>16372</v>
      </c>
      <c r="B7803" s="147">
        <v>50015</v>
      </c>
      <c r="C7803" s="138" t="s">
        <v>16387</v>
      </c>
      <c r="D7803" s="138" t="s">
        <v>16387</v>
      </c>
      <c r="E7803" s="137" t="s">
        <v>8366</v>
      </c>
      <c r="F7803" s="139"/>
      <c r="G7803" s="136">
        <v>34851213</v>
      </c>
      <c r="H7803" s="136">
        <v>3</v>
      </c>
      <c r="J7803" s="136" t="s">
        <v>8367</v>
      </c>
    </row>
    <row r="7804" spans="1:20" s="136" customFormat="1" ht="13.6" x14ac:dyDescent="0.2">
      <c r="A7804" s="136" t="s">
        <v>16372</v>
      </c>
      <c r="B7804" s="147">
        <v>50016</v>
      </c>
      <c r="C7804" s="138" t="s">
        <v>16388</v>
      </c>
      <c r="D7804" s="138" t="s">
        <v>16388</v>
      </c>
      <c r="E7804" s="137" t="s">
        <v>8366</v>
      </c>
      <c r="F7804" s="139"/>
      <c r="G7804" s="136">
        <v>38037892</v>
      </c>
      <c r="H7804" s="136">
        <v>3</v>
      </c>
      <c r="J7804" s="136" t="s">
        <v>8367</v>
      </c>
    </row>
    <row r="7805" spans="1:20" s="136" customFormat="1" ht="13.6" x14ac:dyDescent="0.2">
      <c r="A7805" s="136" t="s">
        <v>16372</v>
      </c>
      <c r="B7805" s="147">
        <v>50017</v>
      </c>
      <c r="C7805" s="138" t="s">
        <v>16389</v>
      </c>
      <c r="D7805" s="138" t="s">
        <v>16389</v>
      </c>
      <c r="E7805" s="137" t="s">
        <v>8366</v>
      </c>
      <c r="F7805" s="139"/>
      <c r="G7805" s="136">
        <v>137567041</v>
      </c>
      <c r="H7805" s="136">
        <v>3</v>
      </c>
      <c r="J7805" s="136" t="s">
        <v>8367</v>
      </c>
      <c r="R7805" s="136" t="s">
        <v>16390</v>
      </c>
      <c r="S7805" s="136" t="s">
        <v>8367</v>
      </c>
      <c r="T7805" s="136" t="s">
        <v>16391</v>
      </c>
    </row>
    <row r="7806" spans="1:20" s="136" customFormat="1" ht="13.6" x14ac:dyDescent="0.2">
      <c r="A7806" s="136" t="s">
        <v>16372</v>
      </c>
      <c r="B7806" s="147">
        <v>50018</v>
      </c>
      <c r="C7806" s="138" t="s">
        <v>16392</v>
      </c>
      <c r="D7806" s="138" t="s">
        <v>16392</v>
      </c>
      <c r="E7806" s="137" t="s">
        <v>8366</v>
      </c>
      <c r="F7806" s="139"/>
      <c r="G7806" s="136">
        <v>102043994</v>
      </c>
      <c r="H7806" s="136">
        <v>3</v>
      </c>
      <c r="J7806" s="136" t="s">
        <v>8367</v>
      </c>
    </row>
    <row r="7807" spans="1:20" s="136" customFormat="1" ht="13.6" x14ac:dyDescent="0.2">
      <c r="A7807" s="136" t="s">
        <v>16372</v>
      </c>
      <c r="B7807" s="147">
        <v>50019</v>
      </c>
      <c r="C7807" s="138" t="s">
        <v>16393</v>
      </c>
      <c r="D7807" s="138" t="s">
        <v>16393</v>
      </c>
      <c r="E7807" s="137" t="s">
        <v>8366</v>
      </c>
      <c r="F7807" s="139"/>
      <c r="G7807" s="136">
        <v>10618257.000000002</v>
      </c>
      <c r="H7807" s="136">
        <v>3</v>
      </c>
      <c r="J7807" s="136" t="s">
        <v>8367</v>
      </c>
    </row>
    <row r="7808" spans="1:20" s="136" customFormat="1" ht="13.6" x14ac:dyDescent="0.2">
      <c r="A7808" s="136" t="s">
        <v>16372</v>
      </c>
      <c r="B7808" s="147">
        <v>50020</v>
      </c>
      <c r="C7808" s="138" t="s">
        <v>16394</v>
      </c>
      <c r="D7808" s="138" t="s">
        <v>16394</v>
      </c>
      <c r="E7808" s="137" t="s">
        <v>8366</v>
      </c>
      <c r="F7808" s="139"/>
      <c r="G7808" s="136">
        <v>31137835</v>
      </c>
      <c r="H7808" s="136">
        <v>3</v>
      </c>
      <c r="J7808" s="136" t="s">
        <v>8367</v>
      </c>
    </row>
    <row r="7809" spans="1:10" s="136" customFormat="1" ht="13.6" x14ac:dyDescent="0.2">
      <c r="A7809" s="136" t="s">
        <v>16372</v>
      </c>
      <c r="B7809" s="147">
        <v>50021</v>
      </c>
      <c r="C7809" s="138" t="s">
        <v>16395</v>
      </c>
      <c r="D7809" s="138" t="s">
        <v>16395</v>
      </c>
      <c r="E7809" s="137" t="s">
        <v>8366</v>
      </c>
      <c r="F7809" s="139"/>
      <c r="G7809" s="136">
        <v>31999098</v>
      </c>
      <c r="H7809" s="136">
        <v>3</v>
      </c>
      <c r="J7809" s="136" t="s">
        <v>8367</v>
      </c>
    </row>
    <row r="7810" spans="1:10" s="136" customFormat="1" ht="13.6" x14ac:dyDescent="0.2">
      <c r="A7810" s="136" t="s">
        <v>16372</v>
      </c>
      <c r="B7810" s="147">
        <v>50022</v>
      </c>
      <c r="C7810" s="138" t="s">
        <v>16396</v>
      </c>
      <c r="D7810" s="138" t="s">
        <v>16396</v>
      </c>
      <c r="E7810" s="137" t="s">
        <v>8366</v>
      </c>
      <c r="F7810" s="139"/>
      <c r="G7810" s="136">
        <v>131326261</v>
      </c>
      <c r="H7810" s="136">
        <v>3</v>
      </c>
      <c r="J7810" s="136" t="s">
        <v>8367</v>
      </c>
    </row>
    <row r="7811" spans="1:10" s="136" customFormat="1" ht="13.6" x14ac:dyDescent="0.2">
      <c r="A7811" s="136" t="s">
        <v>16372</v>
      </c>
      <c r="B7811" s="147">
        <v>50023</v>
      </c>
      <c r="C7811" s="138" t="s">
        <v>16397</v>
      </c>
      <c r="D7811" s="138" t="s">
        <v>16397</v>
      </c>
      <c r="E7811" s="137" t="s">
        <v>8366</v>
      </c>
      <c r="F7811" s="139"/>
      <c r="G7811" s="136">
        <v>55206425</v>
      </c>
      <c r="H7811" s="136">
        <v>3</v>
      </c>
      <c r="J7811" s="136" t="s">
        <v>8367</v>
      </c>
    </row>
    <row r="7812" spans="1:10" s="136" customFormat="1" ht="13.6" x14ac:dyDescent="0.2">
      <c r="A7812" s="136" t="s">
        <v>16372</v>
      </c>
      <c r="B7812" s="147">
        <v>50024</v>
      </c>
      <c r="C7812" s="138" t="s">
        <v>16398</v>
      </c>
      <c r="D7812" s="138" t="s">
        <v>16398</v>
      </c>
      <c r="E7812" s="137" t="s">
        <v>8366</v>
      </c>
      <c r="F7812" s="139"/>
      <c r="G7812" s="136">
        <v>54122089</v>
      </c>
      <c r="H7812" s="136">
        <v>3</v>
      </c>
      <c r="J7812" s="136" t="s">
        <v>8367</v>
      </c>
    </row>
    <row r="7813" spans="1:10" s="136" customFormat="1" ht="13.6" x14ac:dyDescent="0.2">
      <c r="A7813" s="136" t="s">
        <v>16372</v>
      </c>
      <c r="B7813" s="147">
        <v>50025</v>
      </c>
      <c r="C7813" s="138" t="s">
        <v>16399</v>
      </c>
      <c r="D7813" s="138" t="s">
        <v>16399</v>
      </c>
      <c r="E7813" s="137" t="s">
        <v>8366</v>
      </c>
      <c r="F7813" s="139"/>
      <c r="G7813" s="136">
        <v>56653403</v>
      </c>
      <c r="H7813" s="136">
        <v>2</v>
      </c>
      <c r="J7813" s="136" t="s">
        <v>8367</v>
      </c>
    </row>
    <row r="7814" spans="1:10" s="136" customFormat="1" ht="13.6" x14ac:dyDescent="0.2">
      <c r="A7814" s="136" t="s">
        <v>16372</v>
      </c>
      <c r="B7814" s="147">
        <v>50026</v>
      </c>
      <c r="C7814" s="138" t="s">
        <v>16400</v>
      </c>
      <c r="D7814" s="138" t="s">
        <v>16400</v>
      </c>
      <c r="E7814" s="137" t="s">
        <v>8366</v>
      </c>
      <c r="F7814" s="139"/>
      <c r="G7814" s="136">
        <v>32535908</v>
      </c>
      <c r="H7814" s="136">
        <v>3</v>
      </c>
      <c r="J7814" s="136" t="s">
        <v>8367</v>
      </c>
    </row>
    <row r="7815" spans="1:10" s="136" customFormat="1" ht="13.6" x14ac:dyDescent="0.2">
      <c r="A7815" s="136" t="s">
        <v>16372</v>
      </c>
      <c r="B7815" s="147">
        <v>50027</v>
      </c>
      <c r="C7815" s="138" t="s">
        <v>16401</v>
      </c>
      <c r="D7815" s="138" t="s">
        <v>16401</v>
      </c>
      <c r="E7815" s="137" t="s">
        <v>8366</v>
      </c>
      <c r="F7815" s="139"/>
      <c r="G7815" s="136">
        <v>61455336</v>
      </c>
      <c r="H7815" s="136">
        <v>3</v>
      </c>
      <c r="J7815" s="136" t="s">
        <v>8367</v>
      </c>
    </row>
    <row r="7816" spans="1:10" s="136" customFormat="1" ht="13.6" x14ac:dyDescent="0.2">
      <c r="A7816" s="136" t="s">
        <v>16372</v>
      </c>
      <c r="B7816" s="147">
        <v>50028</v>
      </c>
      <c r="C7816" s="138" t="s">
        <v>16402</v>
      </c>
      <c r="D7816" s="138" t="s">
        <v>16402</v>
      </c>
      <c r="E7816" s="137" t="s">
        <v>8366</v>
      </c>
      <c r="F7816" s="139"/>
      <c r="G7816" s="136">
        <v>21516137</v>
      </c>
      <c r="H7816" s="136">
        <v>3</v>
      </c>
      <c r="J7816" s="136" t="s">
        <v>8367</v>
      </c>
    </row>
    <row r="7817" spans="1:10" s="136" customFormat="1" ht="13.6" x14ac:dyDescent="0.2">
      <c r="A7817" s="136" t="s">
        <v>16372</v>
      </c>
      <c r="B7817" s="147">
        <v>50029</v>
      </c>
      <c r="C7817" s="138" t="s">
        <v>16403</v>
      </c>
      <c r="D7817" s="138" t="s">
        <v>16403</v>
      </c>
      <c r="E7817" s="137" t="s">
        <v>8366</v>
      </c>
      <c r="F7817" s="139"/>
      <c r="G7817" s="136">
        <v>52455764</v>
      </c>
      <c r="H7817" s="136">
        <v>3</v>
      </c>
      <c r="J7817" s="136" t="s">
        <v>8367</v>
      </c>
    </row>
    <row r="7818" spans="1:10" s="136" customFormat="1" ht="13.6" x14ac:dyDescent="0.2">
      <c r="A7818" s="136" t="s">
        <v>16372</v>
      </c>
      <c r="B7818" s="147">
        <v>50030</v>
      </c>
      <c r="C7818" s="138" t="s">
        <v>16404</v>
      </c>
      <c r="D7818" s="138" t="s">
        <v>16404</v>
      </c>
      <c r="E7818" s="137" t="s">
        <v>8366</v>
      </c>
      <c r="F7818" s="139"/>
      <c r="G7818" s="136">
        <v>64190553</v>
      </c>
      <c r="H7818" s="136">
        <v>3</v>
      </c>
      <c r="J7818" s="136" t="s">
        <v>8367</v>
      </c>
    </row>
    <row r="7819" spans="1:10" s="136" customFormat="1" ht="13.6" x14ac:dyDescent="0.2">
      <c r="A7819" s="136" t="s">
        <v>16372</v>
      </c>
      <c r="B7819" s="147">
        <v>50031</v>
      </c>
      <c r="C7819" s="138" t="s">
        <v>16405</v>
      </c>
      <c r="D7819" s="138" t="s">
        <v>16405</v>
      </c>
      <c r="E7819" s="137" t="s">
        <v>8366</v>
      </c>
      <c r="F7819" s="139"/>
      <c r="G7819" s="136">
        <v>91204767</v>
      </c>
      <c r="H7819" s="136">
        <v>3</v>
      </c>
      <c r="J7819" s="136" t="s">
        <v>8367</v>
      </c>
    </row>
    <row r="7820" spans="1:10" s="136" customFormat="1" ht="13.6" x14ac:dyDescent="0.2">
      <c r="A7820" s="136" t="s">
        <v>16372</v>
      </c>
      <c r="B7820" s="147">
        <v>50032</v>
      </c>
      <c r="C7820" s="138" t="s">
        <v>16406</v>
      </c>
      <c r="D7820" s="138" t="s">
        <v>16406</v>
      </c>
      <c r="E7820" s="137" t="s">
        <v>8366</v>
      </c>
      <c r="F7820" s="139"/>
      <c r="G7820" s="136">
        <v>50220096.999999993</v>
      </c>
      <c r="H7820" s="136">
        <v>3</v>
      </c>
      <c r="J7820" s="136" t="s">
        <v>8367</v>
      </c>
    </row>
    <row r="7821" spans="1:10" s="136" customFormat="1" ht="13.6" x14ac:dyDescent="0.2">
      <c r="A7821" s="136" t="s">
        <v>16372</v>
      </c>
      <c r="B7821" s="147">
        <v>50033</v>
      </c>
      <c r="C7821" s="138" t="s">
        <v>16407</v>
      </c>
      <c r="D7821" s="138" t="s">
        <v>16407</v>
      </c>
      <c r="E7821" s="137" t="s">
        <v>8366</v>
      </c>
      <c r="F7821" s="139"/>
      <c r="G7821" s="136">
        <v>27281490</v>
      </c>
      <c r="H7821" s="136">
        <v>3</v>
      </c>
      <c r="J7821" s="136" t="s">
        <v>8367</v>
      </c>
    </row>
    <row r="7822" spans="1:10" s="136" customFormat="1" ht="13.6" x14ac:dyDescent="0.2">
      <c r="A7822" s="136" t="s">
        <v>16372</v>
      </c>
      <c r="B7822" s="147">
        <v>50034</v>
      </c>
      <c r="C7822" s="138" t="s">
        <v>16408</v>
      </c>
      <c r="D7822" s="138" t="s">
        <v>16408</v>
      </c>
      <c r="E7822" s="137" t="s">
        <v>8366</v>
      </c>
      <c r="F7822" s="139"/>
      <c r="G7822" s="136">
        <v>103083347</v>
      </c>
      <c r="H7822" s="136">
        <v>3</v>
      </c>
      <c r="J7822" s="136" t="s">
        <v>8367</v>
      </c>
    </row>
    <row r="7823" spans="1:10" s="136" customFormat="1" ht="13.6" x14ac:dyDescent="0.2">
      <c r="A7823" s="136" t="s">
        <v>16372</v>
      </c>
      <c r="B7823" s="147">
        <v>50035</v>
      </c>
      <c r="C7823" s="138" t="s">
        <v>16409</v>
      </c>
      <c r="D7823" s="138" t="s">
        <v>16409</v>
      </c>
      <c r="E7823" s="137" t="s">
        <v>8366</v>
      </c>
      <c r="F7823" s="139"/>
      <c r="G7823" s="136">
        <v>13573514</v>
      </c>
      <c r="H7823" s="136">
        <v>3</v>
      </c>
      <c r="J7823" s="136" t="s">
        <v>8367</v>
      </c>
    </row>
    <row r="7824" spans="1:10" s="136" customFormat="1" ht="13.6" x14ac:dyDescent="0.2">
      <c r="A7824" s="136" t="s">
        <v>16372</v>
      </c>
      <c r="B7824" s="147">
        <v>50036</v>
      </c>
      <c r="C7824" s="138" t="s">
        <v>16410</v>
      </c>
      <c r="D7824" s="138" t="s">
        <v>16410</v>
      </c>
      <c r="E7824" s="137" t="s">
        <v>8366</v>
      </c>
      <c r="F7824" s="139"/>
      <c r="G7824" s="136">
        <v>18466539</v>
      </c>
      <c r="H7824" s="136">
        <v>3</v>
      </c>
      <c r="J7824" s="136" t="s">
        <v>8367</v>
      </c>
    </row>
    <row r="7825" spans="1:10" s="136" customFormat="1" ht="13.6" x14ac:dyDescent="0.2">
      <c r="A7825" s="136" t="s">
        <v>16372</v>
      </c>
      <c r="B7825" s="147">
        <v>50037</v>
      </c>
      <c r="C7825" s="138" t="s">
        <v>16411</v>
      </c>
      <c r="D7825" s="138" t="s">
        <v>16411</v>
      </c>
      <c r="E7825" s="137" t="s">
        <v>8366</v>
      </c>
      <c r="F7825" s="139"/>
      <c r="G7825" s="136">
        <v>34668460</v>
      </c>
      <c r="H7825" s="136">
        <v>3</v>
      </c>
      <c r="J7825" s="136" t="s">
        <v>8367</v>
      </c>
    </row>
    <row r="7826" spans="1:10" s="136" customFormat="1" ht="13.6" x14ac:dyDescent="0.2">
      <c r="A7826" s="136" t="s">
        <v>16372</v>
      </c>
      <c r="B7826" s="147">
        <v>50038</v>
      </c>
      <c r="C7826" s="138" t="s">
        <v>16412</v>
      </c>
      <c r="D7826" s="138" t="s">
        <v>16412</v>
      </c>
      <c r="E7826" s="137" t="s">
        <v>8366</v>
      </c>
      <c r="F7826" s="139"/>
      <c r="G7826" s="136">
        <v>84710526.000000015</v>
      </c>
      <c r="H7826" s="136">
        <v>3</v>
      </c>
      <c r="J7826" s="136" t="s">
        <v>8367</v>
      </c>
    </row>
    <row r="7827" spans="1:10" s="136" customFormat="1" ht="13.6" x14ac:dyDescent="0.2">
      <c r="A7827" s="136" t="s">
        <v>16372</v>
      </c>
      <c r="B7827" s="147">
        <v>50039</v>
      </c>
      <c r="C7827" s="138" t="s">
        <v>16413</v>
      </c>
      <c r="D7827" s="138" t="s">
        <v>16413</v>
      </c>
      <c r="E7827" s="137" t="s">
        <v>8366</v>
      </c>
      <c r="F7827" s="139"/>
      <c r="G7827" s="136">
        <v>165811761</v>
      </c>
      <c r="H7827" s="136">
        <v>3</v>
      </c>
      <c r="J7827" s="136" t="s">
        <v>8367</v>
      </c>
    </row>
    <row r="7828" spans="1:10" s="136" customFormat="1" ht="13.6" x14ac:dyDescent="0.2">
      <c r="A7828" s="136" t="s">
        <v>16372</v>
      </c>
      <c r="B7828" s="147">
        <v>50040</v>
      </c>
      <c r="C7828" s="138" t="s">
        <v>16414</v>
      </c>
      <c r="D7828" s="138" t="s">
        <v>16414</v>
      </c>
      <c r="E7828" s="137" t="s">
        <v>8366</v>
      </c>
      <c r="F7828" s="139"/>
      <c r="G7828" s="136">
        <v>20088876</v>
      </c>
      <c r="H7828" s="136">
        <v>3</v>
      </c>
      <c r="J7828" s="136" t="s">
        <v>8367</v>
      </c>
    </row>
    <row r="7829" spans="1:10" s="136" customFormat="1" ht="13.6" x14ac:dyDescent="0.2">
      <c r="A7829" s="136" t="s">
        <v>16372</v>
      </c>
      <c r="B7829" s="147">
        <v>50041</v>
      </c>
      <c r="C7829" s="138" t="s">
        <v>16415</v>
      </c>
      <c r="D7829" s="138" t="s">
        <v>16415</v>
      </c>
      <c r="E7829" s="137" t="s">
        <v>8366</v>
      </c>
      <c r="F7829" s="139"/>
      <c r="G7829" s="136">
        <v>30718448</v>
      </c>
      <c r="H7829" s="136">
        <v>3</v>
      </c>
      <c r="J7829" s="136" t="s">
        <v>8367</v>
      </c>
    </row>
    <row r="7830" spans="1:10" s="136" customFormat="1" ht="13.6" x14ac:dyDescent="0.2">
      <c r="A7830" s="136" t="s">
        <v>16372</v>
      </c>
      <c r="B7830" s="147">
        <v>50042</v>
      </c>
      <c r="C7830" s="138" t="s">
        <v>16416</v>
      </c>
      <c r="D7830" s="138" t="s">
        <v>16416</v>
      </c>
      <c r="E7830" s="137" t="s">
        <v>8366</v>
      </c>
      <c r="F7830" s="139"/>
      <c r="G7830" s="136">
        <v>19401543</v>
      </c>
      <c r="H7830" s="136">
        <v>3</v>
      </c>
      <c r="J7830" s="136" t="s">
        <v>8367</v>
      </c>
    </row>
    <row r="7831" spans="1:10" s="136" customFormat="1" ht="13.6" x14ac:dyDescent="0.2">
      <c r="A7831" s="136" t="s">
        <v>16372</v>
      </c>
      <c r="B7831" s="147">
        <v>50043</v>
      </c>
      <c r="C7831" s="138" t="s">
        <v>16417</v>
      </c>
      <c r="D7831" s="138" t="s">
        <v>16417</v>
      </c>
      <c r="E7831" s="137" t="s">
        <v>8366</v>
      </c>
      <c r="F7831" s="139"/>
      <c r="G7831" s="136">
        <v>15679594</v>
      </c>
      <c r="H7831" s="136">
        <v>3</v>
      </c>
      <c r="J7831" s="136" t="s">
        <v>8367</v>
      </c>
    </row>
    <row r="7832" spans="1:10" s="136" customFormat="1" ht="13.6" x14ac:dyDescent="0.2">
      <c r="A7832" s="136" t="s">
        <v>16372</v>
      </c>
      <c r="B7832" s="147">
        <v>50044</v>
      </c>
      <c r="C7832" s="138" t="s">
        <v>16418</v>
      </c>
      <c r="D7832" s="138" t="s">
        <v>16418</v>
      </c>
      <c r="E7832" s="137" t="s">
        <v>8366</v>
      </c>
      <c r="F7832" s="139"/>
      <c r="G7832" s="136">
        <v>27344176.000000004</v>
      </c>
      <c r="H7832" s="136">
        <v>3</v>
      </c>
      <c r="J7832" s="136" t="s">
        <v>8367</v>
      </c>
    </row>
    <row r="7833" spans="1:10" s="136" customFormat="1" ht="13.6" x14ac:dyDescent="0.2">
      <c r="A7833" s="136" t="s">
        <v>16372</v>
      </c>
      <c r="B7833" s="147">
        <v>50045</v>
      </c>
      <c r="C7833" s="138" t="s">
        <v>16419</v>
      </c>
      <c r="D7833" s="138" t="s">
        <v>16419</v>
      </c>
      <c r="E7833" s="137" t="s">
        <v>8366</v>
      </c>
      <c r="F7833" s="139"/>
      <c r="G7833" s="136">
        <v>273680076</v>
      </c>
      <c r="H7833" s="136">
        <v>3</v>
      </c>
      <c r="J7833" s="136" t="s">
        <v>8367</v>
      </c>
    </row>
    <row r="7834" spans="1:10" s="136" customFormat="1" ht="13.6" x14ac:dyDescent="0.2">
      <c r="A7834" s="136" t="s">
        <v>16372</v>
      </c>
      <c r="B7834" s="147">
        <v>50046</v>
      </c>
      <c r="C7834" s="138" t="s">
        <v>16420</v>
      </c>
      <c r="D7834" s="138" t="s">
        <v>16420</v>
      </c>
      <c r="E7834" s="137" t="s">
        <v>8366</v>
      </c>
      <c r="F7834" s="139"/>
      <c r="G7834" s="136">
        <v>43679107</v>
      </c>
      <c r="H7834" s="136">
        <v>3</v>
      </c>
      <c r="J7834" s="136" t="s">
        <v>8367</v>
      </c>
    </row>
    <row r="7835" spans="1:10" s="136" customFormat="1" ht="13.6" x14ac:dyDescent="0.2">
      <c r="A7835" s="136" t="s">
        <v>16372</v>
      </c>
      <c r="B7835" s="147">
        <v>50047</v>
      </c>
      <c r="C7835" s="138" t="s">
        <v>16421</v>
      </c>
      <c r="D7835" s="138" t="s">
        <v>16421</v>
      </c>
      <c r="E7835" s="137" t="s">
        <v>8366</v>
      </c>
      <c r="F7835" s="139"/>
      <c r="G7835" s="136">
        <v>19386529</v>
      </c>
      <c r="H7835" s="136">
        <v>3</v>
      </c>
      <c r="J7835" s="136" t="s">
        <v>8367</v>
      </c>
    </row>
    <row r="7836" spans="1:10" s="136" customFormat="1" ht="13.6" x14ac:dyDescent="0.2">
      <c r="A7836" s="136" t="s">
        <v>16372</v>
      </c>
      <c r="B7836" s="147">
        <v>50048</v>
      </c>
      <c r="C7836" s="138" t="s">
        <v>16422</v>
      </c>
      <c r="D7836" s="138" t="s">
        <v>16422</v>
      </c>
      <c r="E7836" s="137" t="s">
        <v>8366</v>
      </c>
      <c r="F7836" s="139"/>
      <c r="G7836" s="136">
        <v>19501226</v>
      </c>
      <c r="H7836" s="136">
        <v>3</v>
      </c>
      <c r="J7836" s="136" t="s">
        <v>8367</v>
      </c>
    </row>
    <row r="7837" spans="1:10" s="136" customFormat="1" ht="13.6" x14ac:dyDescent="0.2">
      <c r="A7837" s="136" t="s">
        <v>16372</v>
      </c>
      <c r="B7837" s="147">
        <v>50050</v>
      </c>
      <c r="C7837" s="138" t="s">
        <v>16423</v>
      </c>
      <c r="D7837" s="138" t="s">
        <v>16423</v>
      </c>
      <c r="E7837" s="137" t="s">
        <v>8366</v>
      </c>
      <c r="F7837" s="139"/>
      <c r="G7837" s="136">
        <v>57075342</v>
      </c>
      <c r="H7837" s="136">
        <v>3</v>
      </c>
      <c r="J7837" s="136" t="s">
        <v>8367</v>
      </c>
    </row>
    <row r="7838" spans="1:10" s="136" customFormat="1" ht="13.6" x14ac:dyDescent="0.2">
      <c r="A7838" s="136" t="s">
        <v>16372</v>
      </c>
      <c r="B7838" s="147">
        <v>50051</v>
      </c>
      <c r="C7838" s="138" t="s">
        <v>16424</v>
      </c>
      <c r="D7838" s="138" t="s">
        <v>16424</v>
      </c>
      <c r="E7838" s="137" t="s">
        <v>8366</v>
      </c>
      <c r="F7838" s="139"/>
      <c r="G7838" s="136">
        <v>128796556</v>
      </c>
      <c r="H7838" s="136">
        <v>3</v>
      </c>
      <c r="J7838" s="136" t="s">
        <v>8367</v>
      </c>
    </row>
    <row r="7839" spans="1:10" s="136" customFormat="1" ht="13.6" x14ac:dyDescent="0.2">
      <c r="A7839" s="136" t="s">
        <v>16372</v>
      </c>
      <c r="B7839" s="147">
        <v>50052</v>
      </c>
      <c r="C7839" s="138" t="s">
        <v>16425</v>
      </c>
      <c r="D7839" s="138" t="s">
        <v>16425</v>
      </c>
      <c r="E7839" s="137" t="s">
        <v>8366</v>
      </c>
      <c r="F7839" s="139"/>
      <c r="G7839" s="136">
        <v>11221126</v>
      </c>
      <c r="H7839" s="136">
        <v>3</v>
      </c>
      <c r="J7839" s="136" t="s">
        <v>8367</v>
      </c>
    </row>
    <row r="7840" spans="1:10" s="136" customFormat="1" ht="13.6" x14ac:dyDescent="0.2">
      <c r="A7840" s="136" t="s">
        <v>16372</v>
      </c>
      <c r="B7840" s="147">
        <v>50053</v>
      </c>
      <c r="C7840" s="138" t="s">
        <v>16426</v>
      </c>
      <c r="D7840" s="138" t="s">
        <v>16426</v>
      </c>
      <c r="E7840" s="137" t="s">
        <v>8366</v>
      </c>
      <c r="F7840" s="139"/>
      <c r="G7840" s="136">
        <v>18868700</v>
      </c>
      <c r="H7840" s="136">
        <v>3</v>
      </c>
      <c r="J7840" s="136" t="s">
        <v>8367</v>
      </c>
    </row>
    <row r="7841" spans="1:20" s="136" customFormat="1" ht="13.6" x14ac:dyDescent="0.2">
      <c r="A7841" s="136" t="s">
        <v>16372</v>
      </c>
      <c r="B7841" s="147">
        <v>50054</v>
      </c>
      <c r="C7841" s="138" t="s">
        <v>16427</v>
      </c>
      <c r="D7841" s="138" t="s">
        <v>16427</v>
      </c>
      <c r="E7841" s="137" t="s">
        <v>8366</v>
      </c>
      <c r="F7841" s="139"/>
      <c r="G7841" s="136">
        <v>41579479</v>
      </c>
      <c r="H7841" s="136">
        <v>3</v>
      </c>
      <c r="J7841" s="136" t="s">
        <v>8367</v>
      </c>
    </row>
    <row r="7842" spans="1:20" s="136" customFormat="1" ht="13.6" x14ac:dyDescent="0.2">
      <c r="A7842" s="136" t="s">
        <v>16372</v>
      </c>
      <c r="B7842" s="147">
        <v>50055</v>
      </c>
      <c r="C7842" s="138" t="s">
        <v>16428</v>
      </c>
      <c r="D7842" s="138" t="s">
        <v>16428</v>
      </c>
      <c r="E7842" s="137" t="s">
        <v>8366</v>
      </c>
      <c r="F7842" s="139"/>
      <c r="G7842" s="136">
        <v>107287104</v>
      </c>
      <c r="H7842" s="136">
        <v>3</v>
      </c>
      <c r="J7842" s="136" t="s">
        <v>8367</v>
      </c>
    </row>
    <row r="7843" spans="1:20" s="136" customFormat="1" ht="13.6" x14ac:dyDescent="0.2">
      <c r="A7843" s="136" t="s">
        <v>16372</v>
      </c>
      <c r="B7843" s="147">
        <v>50056</v>
      </c>
      <c r="C7843" s="138" t="s">
        <v>16429</v>
      </c>
      <c r="D7843" s="138" t="s">
        <v>16429</v>
      </c>
      <c r="E7843" s="137" t="s">
        <v>8366</v>
      </c>
      <c r="F7843" s="139"/>
      <c r="G7843" s="136">
        <v>19810741</v>
      </c>
      <c r="H7843" s="136">
        <v>3</v>
      </c>
      <c r="J7843" s="136" t="s">
        <v>8367</v>
      </c>
      <c r="R7843" s="136" t="s">
        <v>16390</v>
      </c>
      <c r="S7843" s="136" t="s">
        <v>8367</v>
      </c>
      <c r="T7843" s="136" t="s">
        <v>16391</v>
      </c>
    </row>
    <row r="7844" spans="1:20" s="136" customFormat="1" ht="13.6" x14ac:dyDescent="0.2">
      <c r="A7844" s="136" t="s">
        <v>16372</v>
      </c>
      <c r="B7844" s="147">
        <v>50057</v>
      </c>
      <c r="C7844" s="138" t="s">
        <v>16430</v>
      </c>
      <c r="D7844" s="138" t="s">
        <v>16430</v>
      </c>
      <c r="E7844" s="137" t="s">
        <v>8366</v>
      </c>
      <c r="F7844" s="139"/>
      <c r="G7844" s="136">
        <v>13375556.999999998</v>
      </c>
      <c r="H7844" s="136">
        <v>3</v>
      </c>
      <c r="J7844" s="136" t="s">
        <v>8367</v>
      </c>
    </row>
    <row r="7845" spans="1:20" s="136" customFormat="1" ht="13.6" x14ac:dyDescent="0.2">
      <c r="A7845" s="136" t="s">
        <v>16372</v>
      </c>
      <c r="B7845" s="147">
        <v>50058</v>
      </c>
      <c r="C7845" s="138" t="s">
        <v>16431</v>
      </c>
      <c r="D7845" s="138" t="s">
        <v>16431</v>
      </c>
      <c r="E7845" s="137" t="s">
        <v>8366</v>
      </c>
      <c r="F7845" s="139"/>
      <c r="G7845" s="136">
        <v>29542822</v>
      </c>
      <c r="H7845" s="136">
        <v>3</v>
      </c>
      <c r="J7845" s="136" t="s">
        <v>8367</v>
      </c>
    </row>
    <row r="7846" spans="1:20" s="136" customFormat="1" ht="13.6" x14ac:dyDescent="0.2">
      <c r="A7846" s="136" t="s">
        <v>16372</v>
      </c>
      <c r="B7846" s="147">
        <v>50059</v>
      </c>
      <c r="C7846" s="138" t="s">
        <v>16432</v>
      </c>
      <c r="D7846" s="138" t="s">
        <v>16432</v>
      </c>
      <c r="E7846" s="137" t="s">
        <v>8366</v>
      </c>
      <c r="F7846" s="139"/>
      <c r="G7846" s="136">
        <v>120918616</v>
      </c>
      <c r="H7846" s="136">
        <v>3</v>
      </c>
      <c r="J7846" s="136" t="s">
        <v>8367</v>
      </c>
    </row>
    <row r="7847" spans="1:20" s="136" customFormat="1" ht="13.6" x14ac:dyDescent="0.2">
      <c r="A7847" s="136" t="s">
        <v>16372</v>
      </c>
      <c r="B7847" s="147">
        <v>50060</v>
      </c>
      <c r="C7847" s="138" t="s">
        <v>16433</v>
      </c>
      <c r="D7847" s="138" t="s">
        <v>16433</v>
      </c>
      <c r="E7847" s="137" t="s">
        <v>8366</v>
      </c>
      <c r="F7847" s="139"/>
      <c r="G7847" s="136">
        <v>25442921</v>
      </c>
      <c r="H7847" s="136">
        <v>3</v>
      </c>
      <c r="J7847" s="136" t="s">
        <v>8367</v>
      </c>
    </row>
    <row r="7848" spans="1:20" s="136" customFormat="1" ht="13.6" x14ac:dyDescent="0.2">
      <c r="A7848" s="136" t="s">
        <v>16372</v>
      </c>
      <c r="B7848" s="147">
        <v>50061</v>
      </c>
      <c r="C7848" s="138" t="s">
        <v>16434</v>
      </c>
      <c r="D7848" s="138" t="s">
        <v>16434</v>
      </c>
      <c r="E7848" s="137" t="s">
        <v>8366</v>
      </c>
      <c r="F7848" s="139"/>
      <c r="G7848" s="136">
        <v>11913562</v>
      </c>
      <c r="H7848" s="136">
        <v>3</v>
      </c>
      <c r="J7848" s="136" t="s">
        <v>8367</v>
      </c>
    </row>
    <row r="7849" spans="1:20" s="136" customFormat="1" ht="13.6" x14ac:dyDescent="0.2">
      <c r="A7849" s="136" t="s">
        <v>16372</v>
      </c>
      <c r="B7849" s="147">
        <v>50062</v>
      </c>
      <c r="C7849" s="138" t="s">
        <v>16435</v>
      </c>
      <c r="D7849" s="138" t="s">
        <v>16435</v>
      </c>
      <c r="E7849" s="137" t="s">
        <v>8366</v>
      </c>
      <c r="F7849" s="139"/>
      <c r="G7849" s="136">
        <v>24863717</v>
      </c>
      <c r="H7849" s="136">
        <v>3</v>
      </c>
      <c r="J7849" s="136" t="s">
        <v>8367</v>
      </c>
      <c r="R7849" s="136" t="s">
        <v>16390</v>
      </c>
      <c r="S7849" s="136" t="s">
        <v>8367</v>
      </c>
      <c r="T7849" s="136" t="s">
        <v>16391</v>
      </c>
    </row>
    <row r="7850" spans="1:20" s="136" customFormat="1" ht="13.6" x14ac:dyDescent="0.2">
      <c r="A7850" s="136" t="s">
        <v>16372</v>
      </c>
      <c r="B7850" s="147">
        <v>50063</v>
      </c>
      <c r="C7850" s="138" t="s">
        <v>16436</v>
      </c>
      <c r="D7850" s="138" t="s">
        <v>16436</v>
      </c>
      <c r="E7850" s="137" t="s">
        <v>8366</v>
      </c>
      <c r="F7850" s="139"/>
      <c r="G7850" s="136">
        <v>7611292</v>
      </c>
      <c r="H7850" s="136">
        <v>3</v>
      </c>
      <c r="J7850" s="136" t="s">
        <v>8367</v>
      </c>
    </row>
    <row r="7851" spans="1:20" s="136" customFormat="1" ht="13.6" x14ac:dyDescent="0.2">
      <c r="A7851" s="136" t="s">
        <v>16372</v>
      </c>
      <c r="B7851" s="147">
        <v>50064</v>
      </c>
      <c r="C7851" s="138" t="s">
        <v>16437</v>
      </c>
      <c r="D7851" s="138" t="s">
        <v>16437</v>
      </c>
      <c r="E7851" s="137" t="s">
        <v>8366</v>
      </c>
      <c r="F7851" s="139"/>
      <c r="G7851" s="136">
        <v>8526780</v>
      </c>
      <c r="H7851" s="136">
        <v>3</v>
      </c>
      <c r="J7851" s="136" t="s">
        <v>8367</v>
      </c>
    </row>
    <row r="7852" spans="1:20" s="136" customFormat="1" ht="13.6" x14ac:dyDescent="0.2">
      <c r="A7852" s="136" t="s">
        <v>16372</v>
      </c>
      <c r="B7852" s="147">
        <v>50065</v>
      </c>
      <c r="C7852" s="138" t="s">
        <v>16438</v>
      </c>
      <c r="D7852" s="138" t="s">
        <v>16438</v>
      </c>
      <c r="E7852" s="137" t="s">
        <v>8366</v>
      </c>
      <c r="F7852" s="139"/>
      <c r="G7852" s="136">
        <v>39243864</v>
      </c>
      <c r="H7852" s="136">
        <v>3</v>
      </c>
      <c r="J7852" s="136" t="s">
        <v>8367</v>
      </c>
    </row>
    <row r="7853" spans="1:20" s="136" customFormat="1" ht="13.6" x14ac:dyDescent="0.2">
      <c r="A7853" s="136" t="s">
        <v>16372</v>
      </c>
      <c r="B7853" s="147">
        <v>50066</v>
      </c>
      <c r="C7853" s="138" t="s">
        <v>16439</v>
      </c>
      <c r="D7853" s="138" t="s">
        <v>16439</v>
      </c>
      <c r="E7853" s="137" t="s">
        <v>8366</v>
      </c>
      <c r="F7853" s="139"/>
      <c r="G7853" s="136">
        <v>11856611</v>
      </c>
      <c r="H7853" s="136">
        <v>2</v>
      </c>
      <c r="J7853" s="136" t="s">
        <v>8367</v>
      </c>
      <c r="R7853" s="136" t="s">
        <v>16390</v>
      </c>
      <c r="S7853" s="136" t="s">
        <v>8367</v>
      </c>
      <c r="T7853" s="136" t="s">
        <v>16391</v>
      </c>
    </row>
    <row r="7854" spans="1:20" s="136" customFormat="1" ht="13.6" x14ac:dyDescent="0.2">
      <c r="A7854" s="136" t="s">
        <v>16372</v>
      </c>
      <c r="B7854" s="147">
        <v>50067</v>
      </c>
      <c r="C7854" s="138" t="s">
        <v>16440</v>
      </c>
      <c r="D7854" s="138" t="s">
        <v>16440</v>
      </c>
      <c r="E7854" s="137" t="s">
        <v>8366</v>
      </c>
      <c r="F7854" s="139"/>
      <c r="G7854" s="136">
        <v>154245778</v>
      </c>
      <c r="H7854" s="136">
        <v>2</v>
      </c>
      <c r="J7854" s="136" t="s">
        <v>8367</v>
      </c>
    </row>
    <row r="7855" spans="1:20" s="136" customFormat="1" ht="13.6" x14ac:dyDescent="0.2">
      <c r="A7855" s="136" t="s">
        <v>16372</v>
      </c>
      <c r="B7855" s="147">
        <v>50068</v>
      </c>
      <c r="C7855" s="138" t="s">
        <v>16441</v>
      </c>
      <c r="D7855" s="138" t="s">
        <v>16441</v>
      </c>
      <c r="E7855" s="137" t="s">
        <v>8366</v>
      </c>
      <c r="F7855" s="139"/>
      <c r="G7855" s="136">
        <v>48147681</v>
      </c>
      <c r="H7855" s="136">
        <v>3</v>
      </c>
      <c r="J7855" s="136" t="s">
        <v>8367</v>
      </c>
    </row>
    <row r="7856" spans="1:20" s="136" customFormat="1" ht="13.6" x14ac:dyDescent="0.2">
      <c r="A7856" s="136" t="s">
        <v>16372</v>
      </c>
      <c r="B7856" s="147">
        <v>50069</v>
      </c>
      <c r="C7856" s="138" t="s">
        <v>16442</v>
      </c>
      <c r="D7856" s="138" t="s">
        <v>16442</v>
      </c>
      <c r="E7856" s="137" t="s">
        <v>8366</v>
      </c>
      <c r="F7856" s="139"/>
      <c r="G7856" s="136">
        <v>64741358</v>
      </c>
      <c r="H7856" s="136">
        <v>3</v>
      </c>
      <c r="J7856" s="136" t="s">
        <v>8367</v>
      </c>
    </row>
    <row r="7857" spans="1:10" s="136" customFormat="1" ht="13.6" x14ac:dyDescent="0.2">
      <c r="A7857" s="136" t="s">
        <v>16372</v>
      </c>
      <c r="B7857" s="147">
        <v>50070</v>
      </c>
      <c r="C7857" s="138" t="s">
        <v>16443</v>
      </c>
      <c r="D7857" s="138" t="s">
        <v>16443</v>
      </c>
      <c r="E7857" s="137" t="s">
        <v>8366</v>
      </c>
      <c r="F7857" s="139"/>
      <c r="G7857" s="136">
        <v>28149171</v>
      </c>
      <c r="H7857" s="136">
        <v>3</v>
      </c>
      <c r="J7857" s="136" t="s">
        <v>8367</v>
      </c>
    </row>
    <row r="7858" spans="1:10" s="136" customFormat="1" ht="13.6" x14ac:dyDescent="0.2">
      <c r="A7858" s="136" t="s">
        <v>16372</v>
      </c>
      <c r="B7858" s="147">
        <v>50071</v>
      </c>
      <c r="C7858" s="138" t="s">
        <v>16444</v>
      </c>
      <c r="D7858" s="138" t="s">
        <v>16444</v>
      </c>
      <c r="E7858" s="137" t="s">
        <v>8366</v>
      </c>
      <c r="F7858" s="139"/>
      <c r="G7858" s="136">
        <v>36858839</v>
      </c>
      <c r="H7858" s="136">
        <v>3</v>
      </c>
      <c r="J7858" s="136" t="s">
        <v>8367</v>
      </c>
    </row>
    <row r="7859" spans="1:10" s="136" customFormat="1" ht="13.6" x14ac:dyDescent="0.2">
      <c r="A7859" s="136" t="s">
        <v>16372</v>
      </c>
      <c r="B7859" s="147">
        <v>50072</v>
      </c>
      <c r="C7859" s="138" t="s">
        <v>16445</v>
      </c>
      <c r="D7859" s="138" t="s">
        <v>16445</v>
      </c>
      <c r="E7859" s="137" t="s">
        <v>8366</v>
      </c>
      <c r="F7859" s="139"/>
      <c r="G7859" s="136">
        <v>31222691</v>
      </c>
      <c r="H7859" s="136">
        <v>3</v>
      </c>
      <c r="J7859" s="136" t="s">
        <v>8367</v>
      </c>
    </row>
    <row r="7860" spans="1:10" s="136" customFormat="1" ht="13.6" x14ac:dyDescent="0.2">
      <c r="A7860" s="136" t="s">
        <v>16372</v>
      </c>
      <c r="B7860" s="147">
        <v>50073</v>
      </c>
      <c r="C7860" s="138" t="s">
        <v>16446</v>
      </c>
      <c r="D7860" s="138" t="s">
        <v>16446</v>
      </c>
      <c r="E7860" s="137" t="s">
        <v>8366</v>
      </c>
      <c r="F7860" s="139"/>
      <c r="G7860" s="136">
        <v>82509136</v>
      </c>
      <c r="H7860" s="136">
        <v>3</v>
      </c>
      <c r="J7860" s="136" t="s">
        <v>8367</v>
      </c>
    </row>
    <row r="7861" spans="1:10" s="136" customFormat="1" ht="13.6" x14ac:dyDescent="0.2">
      <c r="A7861" s="136" t="s">
        <v>16372</v>
      </c>
      <c r="B7861" s="147">
        <v>50074</v>
      </c>
      <c r="C7861" s="138" t="s">
        <v>16447</v>
      </c>
      <c r="D7861" s="138" t="s">
        <v>16447</v>
      </c>
      <c r="E7861" s="137" t="s">
        <v>8366</v>
      </c>
      <c r="F7861" s="139"/>
      <c r="G7861" s="136">
        <v>503153140</v>
      </c>
      <c r="H7861" s="136">
        <v>2</v>
      </c>
      <c r="J7861" s="136" t="s">
        <v>8367</v>
      </c>
    </row>
    <row r="7862" spans="1:10" s="136" customFormat="1" ht="13.6" x14ac:dyDescent="0.2">
      <c r="A7862" s="136" t="s">
        <v>16372</v>
      </c>
      <c r="B7862" s="147">
        <v>50075</v>
      </c>
      <c r="C7862" s="138" t="s">
        <v>16448</v>
      </c>
      <c r="D7862" s="138" t="s">
        <v>16448</v>
      </c>
      <c r="E7862" s="137" t="s">
        <v>8366</v>
      </c>
      <c r="F7862" s="139"/>
      <c r="G7862" s="136">
        <v>17562906</v>
      </c>
      <c r="H7862" s="136">
        <v>3</v>
      </c>
      <c r="J7862" s="136" t="s">
        <v>8367</v>
      </c>
    </row>
    <row r="7863" spans="1:10" s="136" customFormat="1" ht="13.6" x14ac:dyDescent="0.2">
      <c r="A7863" s="136" t="s">
        <v>16372</v>
      </c>
      <c r="B7863" s="147">
        <v>50076</v>
      </c>
      <c r="C7863" s="138" t="s">
        <v>16449</v>
      </c>
      <c r="D7863" s="138" t="s">
        <v>16449</v>
      </c>
      <c r="E7863" s="137" t="s">
        <v>8366</v>
      </c>
      <c r="F7863" s="139"/>
      <c r="G7863" s="136">
        <v>16187909</v>
      </c>
      <c r="H7863" s="136">
        <v>3</v>
      </c>
      <c r="J7863" s="136" t="s">
        <v>8367</v>
      </c>
    </row>
    <row r="7864" spans="1:10" s="136" customFormat="1" ht="13.6" x14ac:dyDescent="0.2">
      <c r="A7864" s="136" t="s">
        <v>16372</v>
      </c>
      <c r="B7864" s="147">
        <v>50077</v>
      </c>
      <c r="C7864" s="138" t="s">
        <v>16450</v>
      </c>
      <c r="D7864" s="138" t="s">
        <v>16450</v>
      </c>
      <c r="E7864" s="137" t="s">
        <v>8366</v>
      </c>
      <c r="F7864" s="139"/>
      <c r="G7864" s="136">
        <v>110122902</v>
      </c>
      <c r="H7864" s="136">
        <v>3</v>
      </c>
      <c r="J7864" s="136" t="s">
        <v>8367</v>
      </c>
    </row>
    <row r="7865" spans="1:10" s="136" customFormat="1" ht="13.6" x14ac:dyDescent="0.2">
      <c r="A7865" s="136" t="s">
        <v>16372</v>
      </c>
      <c r="B7865" s="147">
        <v>50078</v>
      </c>
      <c r="C7865" s="138" t="s">
        <v>16451</v>
      </c>
      <c r="D7865" s="138" t="s">
        <v>16451</v>
      </c>
      <c r="E7865" s="137" t="s">
        <v>8366</v>
      </c>
      <c r="F7865" s="139"/>
      <c r="G7865" s="136">
        <v>40682096</v>
      </c>
      <c r="H7865" s="136">
        <v>3</v>
      </c>
      <c r="J7865" s="136" t="s">
        <v>8367</v>
      </c>
    </row>
    <row r="7866" spans="1:10" s="136" customFormat="1" ht="13.6" x14ac:dyDescent="0.2">
      <c r="A7866" s="136" t="s">
        <v>16372</v>
      </c>
      <c r="B7866" s="147">
        <v>50079</v>
      </c>
      <c r="C7866" s="138" t="s">
        <v>16452</v>
      </c>
      <c r="D7866" s="138" t="s">
        <v>16452</v>
      </c>
      <c r="E7866" s="137" t="s">
        <v>8366</v>
      </c>
      <c r="F7866" s="139"/>
      <c r="G7866" s="136">
        <v>29222058</v>
      </c>
      <c r="H7866" s="136">
        <v>3</v>
      </c>
      <c r="J7866" s="136" t="s">
        <v>8367</v>
      </c>
    </row>
    <row r="7867" spans="1:10" s="136" customFormat="1" ht="13.6" x14ac:dyDescent="0.2">
      <c r="A7867" s="136" t="s">
        <v>16372</v>
      </c>
      <c r="B7867" s="147">
        <v>50080</v>
      </c>
      <c r="C7867" s="138" t="s">
        <v>16453</v>
      </c>
      <c r="D7867" s="138" t="s">
        <v>16453</v>
      </c>
      <c r="E7867" s="137" t="s">
        <v>8366</v>
      </c>
      <c r="F7867" s="139"/>
      <c r="G7867" s="136">
        <v>23491448</v>
      </c>
      <c r="H7867" s="136">
        <v>3</v>
      </c>
      <c r="J7867" s="136" t="s">
        <v>8367</v>
      </c>
    </row>
    <row r="7868" spans="1:10" s="136" customFormat="1" ht="13.6" x14ac:dyDescent="0.2">
      <c r="A7868" s="136" t="s">
        <v>16372</v>
      </c>
      <c r="B7868" s="147">
        <v>50081</v>
      </c>
      <c r="C7868" s="138" t="s">
        <v>16454</v>
      </c>
      <c r="D7868" s="138" t="s">
        <v>16454</v>
      </c>
      <c r="E7868" s="137" t="s">
        <v>8366</v>
      </c>
      <c r="F7868" s="139"/>
      <c r="G7868" s="136">
        <v>78761077</v>
      </c>
      <c r="H7868" s="136">
        <v>3</v>
      </c>
      <c r="J7868" s="136" t="s">
        <v>8367</v>
      </c>
    </row>
    <row r="7869" spans="1:10" s="136" customFormat="1" ht="13.6" x14ac:dyDescent="0.2">
      <c r="A7869" s="136" t="s">
        <v>16372</v>
      </c>
      <c r="B7869" s="147">
        <v>50082</v>
      </c>
      <c r="C7869" s="138" t="s">
        <v>16455</v>
      </c>
      <c r="D7869" s="138" t="s">
        <v>16455</v>
      </c>
      <c r="E7869" s="137" t="s">
        <v>8366</v>
      </c>
      <c r="F7869" s="139"/>
      <c r="G7869" s="136">
        <v>31945311</v>
      </c>
      <c r="H7869" s="136">
        <v>3</v>
      </c>
      <c r="J7869" s="136" t="s">
        <v>8367</v>
      </c>
    </row>
    <row r="7870" spans="1:10" s="136" customFormat="1" ht="13.6" x14ac:dyDescent="0.2">
      <c r="A7870" s="136" t="s">
        <v>16372</v>
      </c>
      <c r="B7870" s="147">
        <v>50083</v>
      </c>
      <c r="C7870" s="138" t="s">
        <v>16456</v>
      </c>
      <c r="D7870" s="138" t="s">
        <v>16456</v>
      </c>
      <c r="E7870" s="137" t="s">
        <v>8366</v>
      </c>
      <c r="F7870" s="139"/>
      <c r="G7870" s="136">
        <v>2250982</v>
      </c>
      <c r="H7870" s="136">
        <v>3</v>
      </c>
      <c r="J7870" s="136" t="s">
        <v>8367</v>
      </c>
    </row>
    <row r="7871" spans="1:10" s="136" customFormat="1" ht="13.6" x14ac:dyDescent="0.2">
      <c r="A7871" s="136" t="s">
        <v>16372</v>
      </c>
      <c r="B7871" s="147">
        <v>50084</v>
      </c>
      <c r="C7871" s="138" t="s">
        <v>16457</v>
      </c>
      <c r="D7871" s="138" t="s">
        <v>16457</v>
      </c>
      <c r="E7871" s="137" t="s">
        <v>8366</v>
      </c>
      <c r="F7871" s="139"/>
      <c r="G7871" s="136">
        <v>18697750</v>
      </c>
      <c r="H7871" s="136">
        <v>3</v>
      </c>
      <c r="J7871" s="136" t="s">
        <v>8367</v>
      </c>
    </row>
    <row r="7872" spans="1:10" s="136" customFormat="1" ht="13.6" x14ac:dyDescent="0.2">
      <c r="A7872" s="136" t="s">
        <v>16372</v>
      </c>
      <c r="B7872" s="147">
        <v>50085</v>
      </c>
      <c r="C7872" s="138" t="s">
        <v>16458</v>
      </c>
      <c r="D7872" s="138" t="s">
        <v>16458</v>
      </c>
      <c r="E7872" s="137" t="s">
        <v>8366</v>
      </c>
      <c r="F7872" s="139"/>
      <c r="G7872" s="136">
        <v>11356528</v>
      </c>
      <c r="H7872" s="136">
        <v>3</v>
      </c>
      <c r="J7872" s="136" t="s">
        <v>8367</v>
      </c>
    </row>
    <row r="7873" spans="1:20" s="136" customFormat="1" ht="13.6" x14ac:dyDescent="0.2">
      <c r="A7873" s="136" t="s">
        <v>16372</v>
      </c>
      <c r="B7873" s="147">
        <v>50086</v>
      </c>
      <c r="C7873" s="138" t="s">
        <v>16459</v>
      </c>
      <c r="D7873" s="138" t="s">
        <v>16459</v>
      </c>
      <c r="E7873" s="137" t="s">
        <v>8366</v>
      </c>
      <c r="F7873" s="139"/>
      <c r="G7873" s="136">
        <v>62688539</v>
      </c>
      <c r="H7873" s="136">
        <v>3</v>
      </c>
      <c r="J7873" s="136" t="s">
        <v>8367</v>
      </c>
    </row>
    <row r="7874" spans="1:20" s="136" customFormat="1" ht="13.6" x14ac:dyDescent="0.2">
      <c r="A7874" s="136" t="s">
        <v>16372</v>
      </c>
      <c r="B7874" s="147">
        <v>50087</v>
      </c>
      <c r="C7874" s="138" t="s">
        <v>16460</v>
      </c>
      <c r="D7874" s="138" t="s">
        <v>16460</v>
      </c>
      <c r="E7874" s="137" t="s">
        <v>8366</v>
      </c>
      <c r="F7874" s="139"/>
      <c r="G7874" s="136">
        <v>14017671</v>
      </c>
      <c r="H7874" s="136">
        <v>3</v>
      </c>
      <c r="J7874" s="136" t="s">
        <v>8367</v>
      </c>
    </row>
    <row r="7875" spans="1:20" s="136" customFormat="1" ht="13.6" x14ac:dyDescent="0.2">
      <c r="A7875" s="136" t="s">
        <v>16372</v>
      </c>
      <c r="B7875" s="147">
        <v>50088</v>
      </c>
      <c r="C7875" s="138" t="s">
        <v>16461</v>
      </c>
      <c r="D7875" s="138" t="s">
        <v>16461</v>
      </c>
      <c r="E7875" s="137" t="s">
        <v>8366</v>
      </c>
      <c r="F7875" s="139"/>
      <c r="G7875" s="136">
        <v>31681225</v>
      </c>
      <c r="H7875" s="136">
        <v>3</v>
      </c>
      <c r="J7875" s="136" t="s">
        <v>8367</v>
      </c>
    </row>
    <row r="7876" spans="1:20" s="136" customFormat="1" ht="13.6" x14ac:dyDescent="0.2">
      <c r="A7876" s="136" t="s">
        <v>16372</v>
      </c>
      <c r="B7876" s="147">
        <v>50089</v>
      </c>
      <c r="C7876" s="138" t="s">
        <v>16462</v>
      </c>
      <c r="D7876" s="138" t="s">
        <v>16462</v>
      </c>
      <c r="E7876" s="137" t="s">
        <v>8366</v>
      </c>
      <c r="F7876" s="139"/>
      <c r="G7876" s="136">
        <v>8946382</v>
      </c>
      <c r="H7876" s="136">
        <v>2</v>
      </c>
      <c r="J7876" s="136" t="s">
        <v>8367</v>
      </c>
      <c r="R7876" s="136" t="s">
        <v>16390</v>
      </c>
      <c r="S7876" s="136" t="s">
        <v>8367</v>
      </c>
      <c r="T7876" s="136" t="s">
        <v>16391</v>
      </c>
    </row>
    <row r="7877" spans="1:20" s="136" customFormat="1" ht="13.6" x14ac:dyDescent="0.2">
      <c r="A7877" s="136" t="s">
        <v>16372</v>
      </c>
      <c r="B7877" s="147">
        <v>50090</v>
      </c>
      <c r="C7877" s="138" t="s">
        <v>16463</v>
      </c>
      <c r="D7877" s="138" t="s">
        <v>16463</v>
      </c>
      <c r="E7877" s="137" t="s">
        <v>8366</v>
      </c>
      <c r="F7877" s="139"/>
      <c r="G7877" s="136">
        <v>58619295</v>
      </c>
      <c r="H7877" s="136">
        <v>3</v>
      </c>
      <c r="J7877" s="136" t="s">
        <v>8367</v>
      </c>
    </row>
    <row r="7878" spans="1:20" s="136" customFormat="1" ht="13.6" x14ac:dyDescent="0.2">
      <c r="A7878" s="136" t="s">
        <v>16372</v>
      </c>
      <c r="B7878" s="147">
        <v>50091</v>
      </c>
      <c r="C7878" s="138" t="s">
        <v>16464</v>
      </c>
      <c r="D7878" s="138" t="s">
        <v>16464</v>
      </c>
      <c r="E7878" s="137" t="s">
        <v>8366</v>
      </c>
      <c r="F7878" s="139"/>
      <c r="G7878" s="136">
        <v>32575249</v>
      </c>
      <c r="H7878" s="136">
        <v>3</v>
      </c>
      <c r="J7878" s="136" t="s">
        <v>8367</v>
      </c>
    </row>
    <row r="7879" spans="1:20" s="136" customFormat="1" ht="13.6" x14ac:dyDescent="0.2">
      <c r="A7879" s="136" t="s">
        <v>16372</v>
      </c>
      <c r="B7879" s="147">
        <v>50092</v>
      </c>
      <c r="C7879" s="138" t="s">
        <v>16465</v>
      </c>
      <c r="D7879" s="138" t="s">
        <v>16465</v>
      </c>
      <c r="E7879" s="137" t="s">
        <v>8366</v>
      </c>
      <c r="F7879" s="139"/>
      <c r="G7879" s="136">
        <v>38978435</v>
      </c>
      <c r="H7879" s="136">
        <v>3</v>
      </c>
      <c r="J7879" s="136" t="s">
        <v>8367</v>
      </c>
    </row>
    <row r="7880" spans="1:20" s="136" customFormat="1" ht="13.6" x14ac:dyDescent="0.2">
      <c r="A7880" s="136" t="s">
        <v>16372</v>
      </c>
      <c r="B7880" s="147">
        <v>50093</v>
      </c>
      <c r="C7880" s="138" t="s">
        <v>16466</v>
      </c>
      <c r="D7880" s="138" t="s">
        <v>16466</v>
      </c>
      <c r="E7880" s="137" t="s">
        <v>8366</v>
      </c>
      <c r="F7880" s="139"/>
      <c r="G7880" s="136">
        <v>15969980</v>
      </c>
      <c r="H7880" s="136">
        <v>3</v>
      </c>
      <c r="J7880" s="136" t="s">
        <v>8367</v>
      </c>
    </row>
    <row r="7881" spans="1:20" s="136" customFormat="1" ht="13.6" x14ac:dyDescent="0.2">
      <c r="A7881" s="136" t="s">
        <v>16372</v>
      </c>
      <c r="B7881" s="147">
        <v>50094</v>
      </c>
      <c r="C7881" s="138" t="s">
        <v>16467</v>
      </c>
      <c r="D7881" s="138" t="s">
        <v>16467</v>
      </c>
      <c r="E7881" s="137" t="s">
        <v>8366</v>
      </c>
      <c r="F7881" s="139"/>
      <c r="G7881" s="136">
        <v>52045736</v>
      </c>
      <c r="H7881" s="136">
        <v>3</v>
      </c>
      <c r="J7881" s="136" t="s">
        <v>8367</v>
      </c>
    </row>
    <row r="7882" spans="1:20" s="136" customFormat="1" ht="13.6" x14ac:dyDescent="0.2">
      <c r="A7882" s="136" t="s">
        <v>16372</v>
      </c>
      <c r="B7882" s="147">
        <v>50095</v>
      </c>
      <c r="C7882" s="138" t="s">
        <v>16468</v>
      </c>
      <c r="D7882" s="138" t="s">
        <v>16468</v>
      </c>
      <c r="E7882" s="137" t="s">
        <v>8366</v>
      </c>
      <c r="F7882" s="139"/>
      <c r="G7882" s="136">
        <v>609922781</v>
      </c>
      <c r="H7882" s="136">
        <v>2</v>
      </c>
      <c r="J7882" s="136" t="s">
        <v>8367</v>
      </c>
    </row>
    <row r="7883" spans="1:20" s="136" customFormat="1" ht="13.6" x14ac:dyDescent="0.2">
      <c r="A7883" s="136" t="s">
        <v>16372</v>
      </c>
      <c r="B7883" s="147">
        <v>50096</v>
      </c>
      <c r="C7883" s="138" t="s">
        <v>16469</v>
      </c>
      <c r="D7883" s="138" t="s">
        <v>16469</v>
      </c>
      <c r="E7883" s="137" t="s">
        <v>8366</v>
      </c>
      <c r="F7883" s="139"/>
      <c r="G7883" s="136">
        <v>41264653</v>
      </c>
      <c r="H7883" s="136">
        <v>3</v>
      </c>
      <c r="J7883" s="136" t="s">
        <v>8367</v>
      </c>
    </row>
    <row r="7884" spans="1:20" s="136" customFormat="1" ht="13.6" x14ac:dyDescent="0.2">
      <c r="A7884" s="136" t="s">
        <v>16372</v>
      </c>
      <c r="B7884" s="147">
        <v>50098</v>
      </c>
      <c r="C7884" s="138" t="s">
        <v>16470</v>
      </c>
      <c r="D7884" s="138" t="s">
        <v>16470</v>
      </c>
      <c r="E7884" s="137" t="s">
        <v>8366</v>
      </c>
      <c r="F7884" s="139"/>
      <c r="G7884" s="136">
        <v>36737641</v>
      </c>
      <c r="H7884" s="136">
        <v>3</v>
      </c>
      <c r="J7884" s="136" t="s">
        <v>8367</v>
      </c>
    </row>
    <row r="7885" spans="1:20" s="136" customFormat="1" ht="13.6" x14ac:dyDescent="0.2">
      <c r="A7885" s="136" t="s">
        <v>16372</v>
      </c>
      <c r="B7885" s="147">
        <v>50099</v>
      </c>
      <c r="C7885" s="138" t="s">
        <v>16471</v>
      </c>
      <c r="D7885" s="138" t="s">
        <v>16471</v>
      </c>
      <c r="E7885" s="137" t="s">
        <v>8366</v>
      </c>
      <c r="F7885" s="139"/>
      <c r="G7885" s="136">
        <v>194321294.00000003</v>
      </c>
      <c r="H7885" s="136">
        <v>3</v>
      </c>
      <c r="J7885" s="136" t="s">
        <v>8367</v>
      </c>
    </row>
    <row r="7886" spans="1:20" s="136" customFormat="1" ht="13.6" x14ac:dyDescent="0.2">
      <c r="A7886" s="136" t="s">
        <v>16372</v>
      </c>
      <c r="B7886" s="147">
        <v>50100</v>
      </c>
      <c r="C7886" s="138" t="s">
        <v>16472</v>
      </c>
      <c r="D7886" s="138" t="s">
        <v>16472</v>
      </c>
      <c r="E7886" s="137" t="s">
        <v>8366</v>
      </c>
      <c r="F7886" s="139"/>
      <c r="G7886" s="136">
        <v>18957007</v>
      </c>
      <c r="H7886" s="136">
        <v>3</v>
      </c>
      <c r="J7886" s="136" t="s">
        <v>8367</v>
      </c>
    </row>
    <row r="7887" spans="1:20" s="136" customFormat="1" ht="13.6" x14ac:dyDescent="0.2">
      <c r="A7887" s="136" t="s">
        <v>16372</v>
      </c>
      <c r="B7887" s="147">
        <v>50101</v>
      </c>
      <c r="C7887" s="138" t="s">
        <v>16473</v>
      </c>
      <c r="D7887" s="138" t="s">
        <v>16473</v>
      </c>
      <c r="E7887" s="137" t="s">
        <v>8366</v>
      </c>
      <c r="F7887" s="139"/>
      <c r="G7887" s="136">
        <v>95097600</v>
      </c>
      <c r="H7887" s="136">
        <v>3</v>
      </c>
      <c r="J7887" s="136" t="s">
        <v>8367</v>
      </c>
    </row>
    <row r="7888" spans="1:20" s="136" customFormat="1" ht="13.6" x14ac:dyDescent="0.2">
      <c r="A7888" s="136" t="s">
        <v>16372</v>
      </c>
      <c r="B7888" s="147">
        <v>50102</v>
      </c>
      <c r="C7888" s="138" t="s">
        <v>16474</v>
      </c>
      <c r="D7888" s="138" t="s">
        <v>16474</v>
      </c>
      <c r="E7888" s="137" t="s">
        <v>8366</v>
      </c>
      <c r="F7888" s="139"/>
      <c r="G7888" s="136">
        <v>101633126</v>
      </c>
      <c r="H7888" s="136">
        <v>3</v>
      </c>
      <c r="J7888" s="136" t="s">
        <v>8367</v>
      </c>
    </row>
    <row r="7889" spans="1:20" s="136" customFormat="1" ht="13.6" x14ac:dyDescent="0.2">
      <c r="A7889" s="136" t="s">
        <v>16372</v>
      </c>
      <c r="B7889" s="147">
        <v>50104</v>
      </c>
      <c r="C7889" s="138" t="s">
        <v>16475</v>
      </c>
      <c r="D7889" s="138" t="s">
        <v>16475</v>
      </c>
      <c r="E7889" s="137" t="s">
        <v>8366</v>
      </c>
      <c r="F7889" s="139"/>
      <c r="G7889" s="136">
        <v>104111719</v>
      </c>
      <c r="H7889" s="136">
        <v>3</v>
      </c>
      <c r="J7889" s="136" t="s">
        <v>8367</v>
      </c>
      <c r="R7889" s="136" t="s">
        <v>16390</v>
      </c>
      <c r="S7889" s="136" t="s">
        <v>8367</v>
      </c>
      <c r="T7889" s="136" t="s">
        <v>16391</v>
      </c>
    </row>
    <row r="7890" spans="1:20" s="136" customFormat="1" ht="13.6" x14ac:dyDescent="0.2">
      <c r="A7890" s="136" t="s">
        <v>16372</v>
      </c>
      <c r="B7890" s="147">
        <v>50105</v>
      </c>
      <c r="C7890" s="138" t="s">
        <v>16476</v>
      </c>
      <c r="D7890" s="138" t="s">
        <v>16476</v>
      </c>
      <c r="E7890" s="137" t="s">
        <v>8366</v>
      </c>
      <c r="F7890" s="139"/>
      <c r="G7890" s="136">
        <v>67191320</v>
      </c>
      <c r="H7890" s="136">
        <v>3</v>
      </c>
      <c r="J7890" s="136" t="s">
        <v>8367</v>
      </c>
    </row>
    <row r="7891" spans="1:20" s="136" customFormat="1" ht="13.6" x14ac:dyDescent="0.2">
      <c r="A7891" s="136" t="s">
        <v>16372</v>
      </c>
      <c r="B7891" s="147">
        <v>50106</v>
      </c>
      <c r="C7891" s="138" t="s">
        <v>16477</v>
      </c>
      <c r="D7891" s="138" t="s">
        <v>16477</v>
      </c>
      <c r="E7891" s="137" t="s">
        <v>8366</v>
      </c>
      <c r="F7891" s="139"/>
      <c r="G7891" s="136">
        <v>3884931.0000000005</v>
      </c>
      <c r="H7891" s="136">
        <v>3</v>
      </c>
      <c r="J7891" s="136" t="s">
        <v>8367</v>
      </c>
    </row>
    <row r="7892" spans="1:20" s="136" customFormat="1" ht="13.6" x14ac:dyDescent="0.2">
      <c r="A7892" s="136" t="s">
        <v>16372</v>
      </c>
      <c r="B7892" s="147">
        <v>50107</v>
      </c>
      <c r="C7892" s="138" t="s">
        <v>16478</v>
      </c>
      <c r="D7892" s="138" t="s">
        <v>16478</v>
      </c>
      <c r="E7892" s="137" t="s">
        <v>8366</v>
      </c>
      <c r="F7892" s="139"/>
      <c r="G7892" s="136">
        <v>16870300</v>
      </c>
      <c r="H7892" s="136">
        <v>3</v>
      </c>
      <c r="J7892" s="136" t="s">
        <v>8367</v>
      </c>
    </row>
    <row r="7893" spans="1:20" s="136" customFormat="1" ht="13.6" x14ac:dyDescent="0.2">
      <c r="A7893" s="136" t="s">
        <v>16372</v>
      </c>
      <c r="B7893" s="147">
        <v>50108</v>
      </c>
      <c r="C7893" s="138" t="s">
        <v>16479</v>
      </c>
      <c r="D7893" s="138" t="s">
        <v>16479</v>
      </c>
      <c r="E7893" s="137" t="s">
        <v>8366</v>
      </c>
      <c r="F7893" s="139"/>
      <c r="G7893" s="136">
        <v>26373334</v>
      </c>
      <c r="H7893" s="136">
        <v>3</v>
      </c>
      <c r="J7893" s="136" t="s">
        <v>8367</v>
      </c>
    </row>
    <row r="7894" spans="1:20" s="136" customFormat="1" ht="13.6" x14ac:dyDescent="0.2">
      <c r="A7894" s="136" t="s">
        <v>16372</v>
      </c>
      <c r="B7894" s="147">
        <v>50109</v>
      </c>
      <c r="C7894" s="138" t="s">
        <v>16480</v>
      </c>
      <c r="D7894" s="138" t="s">
        <v>16480</v>
      </c>
      <c r="E7894" s="137" t="s">
        <v>8366</v>
      </c>
      <c r="F7894" s="139"/>
      <c r="G7894" s="136">
        <v>33758764</v>
      </c>
      <c r="H7894" s="136">
        <v>3</v>
      </c>
      <c r="J7894" s="136" t="s">
        <v>8367</v>
      </c>
    </row>
    <row r="7895" spans="1:20" s="136" customFormat="1" ht="13.6" x14ac:dyDescent="0.2">
      <c r="A7895" s="136" t="s">
        <v>16372</v>
      </c>
      <c r="B7895" s="147">
        <v>50110</v>
      </c>
      <c r="C7895" s="138" t="s">
        <v>16481</v>
      </c>
      <c r="D7895" s="138" t="s">
        <v>16481</v>
      </c>
      <c r="E7895" s="137" t="s">
        <v>8366</v>
      </c>
      <c r="F7895" s="139"/>
      <c r="G7895" s="136">
        <v>48642586</v>
      </c>
      <c r="H7895" s="136">
        <v>3</v>
      </c>
      <c r="J7895" s="136" t="s">
        <v>8367</v>
      </c>
    </row>
    <row r="7896" spans="1:20" s="136" customFormat="1" ht="13.6" x14ac:dyDescent="0.2">
      <c r="A7896" s="136" t="s">
        <v>16372</v>
      </c>
      <c r="B7896" s="147">
        <v>50111</v>
      </c>
      <c r="C7896" s="138" t="s">
        <v>16482</v>
      </c>
      <c r="D7896" s="138" t="s">
        <v>16482</v>
      </c>
      <c r="E7896" s="137" t="s">
        <v>8366</v>
      </c>
      <c r="F7896" s="139"/>
      <c r="G7896" s="136">
        <v>18409064</v>
      </c>
      <c r="H7896" s="136">
        <v>3</v>
      </c>
      <c r="J7896" s="136" t="s">
        <v>8367</v>
      </c>
    </row>
    <row r="7897" spans="1:20" s="136" customFormat="1" ht="13.6" x14ac:dyDescent="0.2">
      <c r="A7897" s="136" t="s">
        <v>16372</v>
      </c>
      <c r="B7897" s="147">
        <v>50113</v>
      </c>
      <c r="C7897" s="138" t="s">
        <v>16483</v>
      </c>
      <c r="D7897" s="138" t="s">
        <v>16483</v>
      </c>
      <c r="E7897" s="137" t="s">
        <v>8366</v>
      </c>
      <c r="F7897" s="139"/>
      <c r="G7897" s="136">
        <v>75827983</v>
      </c>
      <c r="H7897" s="136">
        <v>3</v>
      </c>
      <c r="J7897" s="136" t="s">
        <v>8367</v>
      </c>
    </row>
    <row r="7898" spans="1:20" s="136" customFormat="1" ht="13.6" x14ac:dyDescent="0.2">
      <c r="A7898" s="136" t="s">
        <v>16372</v>
      </c>
      <c r="B7898" s="147">
        <v>50114</v>
      </c>
      <c r="C7898" s="138" t="s">
        <v>16484</v>
      </c>
      <c r="D7898" s="138" t="s">
        <v>16484</v>
      </c>
      <c r="E7898" s="137" t="s">
        <v>8366</v>
      </c>
      <c r="F7898" s="139"/>
      <c r="G7898" s="136">
        <v>62199203</v>
      </c>
      <c r="H7898" s="136">
        <v>3</v>
      </c>
      <c r="J7898" s="136" t="s">
        <v>8367</v>
      </c>
    </row>
    <row r="7899" spans="1:20" s="136" customFormat="1" ht="13.6" x14ac:dyDescent="0.2">
      <c r="A7899" s="136" t="s">
        <v>16372</v>
      </c>
      <c r="B7899" s="147">
        <v>50115</v>
      </c>
      <c r="C7899" s="138" t="s">
        <v>16485</v>
      </c>
      <c r="D7899" s="138" t="s">
        <v>16485</v>
      </c>
      <c r="E7899" s="137" t="s">
        <v>8366</v>
      </c>
      <c r="F7899" s="139"/>
      <c r="G7899" s="136">
        <v>141733440</v>
      </c>
      <c r="H7899" s="136">
        <v>3</v>
      </c>
      <c r="J7899" s="136" t="s">
        <v>8367</v>
      </c>
      <c r="R7899" s="136" t="s">
        <v>16390</v>
      </c>
      <c r="S7899" s="136" t="s">
        <v>8367</v>
      </c>
      <c r="T7899" s="136" t="s">
        <v>16391</v>
      </c>
    </row>
    <row r="7900" spans="1:20" s="136" customFormat="1" ht="13.6" x14ac:dyDescent="0.2">
      <c r="A7900" s="136" t="s">
        <v>16372</v>
      </c>
      <c r="B7900" s="147">
        <v>50116</v>
      </c>
      <c r="C7900" s="138" t="s">
        <v>16486</v>
      </c>
      <c r="D7900" s="138" t="s">
        <v>16486</v>
      </c>
      <c r="E7900" s="137" t="s">
        <v>8366</v>
      </c>
      <c r="F7900" s="139"/>
      <c r="G7900" s="136">
        <v>27352422</v>
      </c>
      <c r="H7900" s="136">
        <v>3</v>
      </c>
      <c r="J7900" s="136" t="s">
        <v>8367</v>
      </c>
    </row>
    <row r="7901" spans="1:20" s="136" customFormat="1" ht="13.6" x14ac:dyDescent="0.2">
      <c r="A7901" s="136" t="s">
        <v>16372</v>
      </c>
      <c r="B7901" s="147">
        <v>50117</v>
      </c>
      <c r="C7901" s="138" t="s">
        <v>16487</v>
      </c>
      <c r="D7901" s="138" t="s">
        <v>16487</v>
      </c>
      <c r="E7901" s="137" t="s">
        <v>8366</v>
      </c>
      <c r="F7901" s="139"/>
      <c r="G7901" s="136">
        <v>29705795</v>
      </c>
      <c r="H7901" s="136">
        <v>3</v>
      </c>
      <c r="J7901" s="136" t="s">
        <v>8367</v>
      </c>
    </row>
    <row r="7902" spans="1:20" s="136" customFormat="1" ht="13.6" x14ac:dyDescent="0.2">
      <c r="A7902" s="136" t="s">
        <v>16372</v>
      </c>
      <c r="B7902" s="147">
        <v>50118</v>
      </c>
      <c r="C7902" s="138" t="s">
        <v>16488</v>
      </c>
      <c r="D7902" s="138" t="s">
        <v>16488</v>
      </c>
      <c r="E7902" s="137" t="s">
        <v>8366</v>
      </c>
      <c r="F7902" s="139"/>
      <c r="G7902" s="136">
        <v>41709030</v>
      </c>
      <c r="H7902" s="136">
        <v>3</v>
      </c>
      <c r="J7902" s="136" t="s">
        <v>8367</v>
      </c>
    </row>
    <row r="7903" spans="1:20" s="136" customFormat="1" ht="13.6" x14ac:dyDescent="0.2">
      <c r="A7903" s="136" t="s">
        <v>16372</v>
      </c>
      <c r="B7903" s="147">
        <v>50119</v>
      </c>
      <c r="C7903" s="138" t="s">
        <v>16489</v>
      </c>
      <c r="D7903" s="138" t="s">
        <v>16489</v>
      </c>
      <c r="E7903" s="137" t="s">
        <v>8366</v>
      </c>
      <c r="F7903" s="139"/>
      <c r="G7903" s="136">
        <v>72035294</v>
      </c>
      <c r="H7903" s="136">
        <v>3</v>
      </c>
      <c r="J7903" s="136" t="s">
        <v>8367</v>
      </c>
    </row>
    <row r="7904" spans="1:20" s="136" customFormat="1" ht="13.6" x14ac:dyDescent="0.2">
      <c r="A7904" s="136" t="s">
        <v>16372</v>
      </c>
      <c r="B7904" s="147">
        <v>50120</v>
      </c>
      <c r="C7904" s="138" t="s">
        <v>16490</v>
      </c>
      <c r="D7904" s="138" t="s">
        <v>16490</v>
      </c>
      <c r="E7904" s="137" t="s">
        <v>8366</v>
      </c>
      <c r="F7904" s="139"/>
      <c r="G7904" s="136">
        <v>16772388</v>
      </c>
      <c r="H7904" s="136">
        <v>3</v>
      </c>
      <c r="J7904" s="136" t="s">
        <v>8367</v>
      </c>
    </row>
    <row r="7905" spans="1:20" s="136" customFormat="1" ht="13.6" x14ac:dyDescent="0.2">
      <c r="A7905" s="136" t="s">
        <v>16372</v>
      </c>
      <c r="B7905" s="147">
        <v>50121</v>
      </c>
      <c r="C7905" s="138" t="s">
        <v>16491</v>
      </c>
      <c r="D7905" s="138" t="s">
        <v>16491</v>
      </c>
      <c r="E7905" s="137" t="s">
        <v>8366</v>
      </c>
      <c r="F7905" s="139"/>
      <c r="G7905" s="136">
        <v>15518255</v>
      </c>
      <c r="H7905" s="136">
        <v>3</v>
      </c>
      <c r="J7905" s="136" t="s">
        <v>8367</v>
      </c>
    </row>
    <row r="7906" spans="1:20" s="136" customFormat="1" ht="13.6" x14ac:dyDescent="0.2">
      <c r="A7906" s="136" t="s">
        <v>16372</v>
      </c>
      <c r="B7906" s="147">
        <v>50122</v>
      </c>
      <c r="C7906" s="138" t="s">
        <v>16492</v>
      </c>
      <c r="D7906" s="138" t="s">
        <v>16492</v>
      </c>
      <c r="E7906" s="137" t="s">
        <v>8366</v>
      </c>
      <c r="F7906" s="139"/>
      <c r="G7906" s="136">
        <v>14506965</v>
      </c>
      <c r="H7906" s="136">
        <v>3</v>
      </c>
      <c r="J7906" s="136" t="s">
        <v>8367</v>
      </c>
    </row>
    <row r="7907" spans="1:20" s="136" customFormat="1" ht="13.6" x14ac:dyDescent="0.2">
      <c r="A7907" s="136" t="s">
        <v>16372</v>
      </c>
      <c r="B7907" s="147">
        <v>50123</v>
      </c>
      <c r="C7907" s="138" t="s">
        <v>16493</v>
      </c>
      <c r="D7907" s="138" t="s">
        <v>16493</v>
      </c>
      <c r="E7907" s="137" t="s">
        <v>8366</v>
      </c>
      <c r="F7907" s="139"/>
      <c r="G7907" s="136">
        <v>4871100</v>
      </c>
      <c r="H7907" s="136">
        <v>3</v>
      </c>
      <c r="J7907" s="136" t="s">
        <v>8367</v>
      </c>
    </row>
    <row r="7908" spans="1:20" s="136" customFormat="1" ht="13.6" x14ac:dyDescent="0.2">
      <c r="A7908" s="136" t="s">
        <v>16372</v>
      </c>
      <c r="B7908" s="147">
        <v>50124</v>
      </c>
      <c r="C7908" s="138" t="s">
        <v>16494</v>
      </c>
      <c r="D7908" s="138" t="s">
        <v>16494</v>
      </c>
      <c r="E7908" s="137" t="s">
        <v>8366</v>
      </c>
      <c r="F7908" s="139"/>
      <c r="G7908" s="136">
        <v>105006456</v>
      </c>
      <c r="H7908" s="136">
        <v>3</v>
      </c>
      <c r="J7908" s="136" t="s">
        <v>8367</v>
      </c>
    </row>
    <row r="7909" spans="1:20" s="136" customFormat="1" ht="13.6" x14ac:dyDescent="0.2">
      <c r="A7909" s="136" t="s">
        <v>16372</v>
      </c>
      <c r="B7909" s="147">
        <v>50125</v>
      </c>
      <c r="C7909" s="138" t="s">
        <v>16495</v>
      </c>
      <c r="D7909" s="138" t="s">
        <v>16495</v>
      </c>
      <c r="E7909" s="137" t="s">
        <v>8366</v>
      </c>
      <c r="F7909" s="139"/>
      <c r="G7909" s="136">
        <v>56308041</v>
      </c>
      <c r="H7909" s="136">
        <v>3</v>
      </c>
      <c r="J7909" s="136" t="s">
        <v>8367</v>
      </c>
    </row>
    <row r="7910" spans="1:20" s="136" customFormat="1" ht="13.6" x14ac:dyDescent="0.2">
      <c r="A7910" s="136" t="s">
        <v>16372</v>
      </c>
      <c r="B7910" s="147">
        <v>50126</v>
      </c>
      <c r="C7910" s="138" t="s">
        <v>16496</v>
      </c>
      <c r="D7910" s="138" t="s">
        <v>16496</v>
      </c>
      <c r="E7910" s="137" t="s">
        <v>8366</v>
      </c>
      <c r="F7910" s="139"/>
      <c r="G7910" s="136">
        <v>24859708.999999996</v>
      </c>
      <c r="H7910" s="136">
        <v>3</v>
      </c>
      <c r="J7910" s="136" t="s">
        <v>8367</v>
      </c>
    </row>
    <row r="7911" spans="1:20" s="136" customFormat="1" ht="13.6" x14ac:dyDescent="0.2">
      <c r="A7911" s="136" t="s">
        <v>16372</v>
      </c>
      <c r="B7911" s="147">
        <v>50128</v>
      </c>
      <c r="C7911" s="138" t="s">
        <v>16497</v>
      </c>
      <c r="D7911" s="138" t="s">
        <v>16497</v>
      </c>
      <c r="E7911" s="137" t="s">
        <v>8366</v>
      </c>
      <c r="F7911" s="139"/>
      <c r="G7911" s="136">
        <v>20052962</v>
      </c>
      <c r="H7911" s="136">
        <v>3</v>
      </c>
      <c r="J7911" s="136" t="s">
        <v>8367</v>
      </c>
    </row>
    <row r="7912" spans="1:20" s="136" customFormat="1" ht="13.6" x14ac:dyDescent="0.2">
      <c r="A7912" s="136" t="s">
        <v>16372</v>
      </c>
      <c r="B7912" s="147">
        <v>50129</v>
      </c>
      <c r="C7912" s="138" t="s">
        <v>16498</v>
      </c>
      <c r="D7912" s="138" t="s">
        <v>16498</v>
      </c>
      <c r="E7912" s="137" t="s">
        <v>8366</v>
      </c>
      <c r="F7912" s="139"/>
      <c r="G7912" s="136">
        <v>42805158</v>
      </c>
      <c r="H7912" s="136">
        <v>3</v>
      </c>
      <c r="J7912" s="136" t="s">
        <v>8367</v>
      </c>
    </row>
    <row r="7913" spans="1:20" s="136" customFormat="1" ht="13.6" x14ac:dyDescent="0.2">
      <c r="A7913" s="136" t="s">
        <v>16372</v>
      </c>
      <c r="B7913" s="147">
        <v>50130</v>
      </c>
      <c r="C7913" s="138" t="s">
        <v>16499</v>
      </c>
      <c r="D7913" s="138" t="s">
        <v>16499</v>
      </c>
      <c r="E7913" s="137" t="s">
        <v>8366</v>
      </c>
      <c r="F7913" s="139"/>
      <c r="G7913" s="136">
        <v>42998255</v>
      </c>
      <c r="H7913" s="136">
        <v>3</v>
      </c>
      <c r="J7913" s="136" t="s">
        <v>8367</v>
      </c>
    </row>
    <row r="7914" spans="1:20" s="136" customFormat="1" ht="13.6" x14ac:dyDescent="0.2">
      <c r="A7914" s="136" t="s">
        <v>16372</v>
      </c>
      <c r="B7914" s="147">
        <v>50131</v>
      </c>
      <c r="C7914" s="138" t="s">
        <v>16500</v>
      </c>
      <c r="D7914" s="138" t="s">
        <v>16500</v>
      </c>
      <c r="E7914" s="137" t="s">
        <v>8366</v>
      </c>
      <c r="F7914" s="139"/>
      <c r="G7914" s="136">
        <v>46051154</v>
      </c>
      <c r="H7914" s="136">
        <v>3</v>
      </c>
      <c r="J7914" s="136" t="s">
        <v>8367</v>
      </c>
    </row>
    <row r="7915" spans="1:20" s="136" customFormat="1" ht="13.6" x14ac:dyDescent="0.2">
      <c r="A7915" s="136" t="s">
        <v>16372</v>
      </c>
      <c r="B7915" s="147">
        <v>50132</v>
      </c>
      <c r="C7915" s="138" t="s">
        <v>16501</v>
      </c>
      <c r="D7915" s="138" t="s">
        <v>16501</v>
      </c>
      <c r="E7915" s="137" t="s">
        <v>8366</v>
      </c>
      <c r="F7915" s="139"/>
      <c r="G7915" s="136">
        <v>6519346</v>
      </c>
      <c r="H7915" s="136">
        <v>3</v>
      </c>
      <c r="J7915" s="136" t="s">
        <v>8367</v>
      </c>
      <c r="R7915" s="136" t="s">
        <v>16390</v>
      </c>
      <c r="S7915" s="136" t="s">
        <v>8367</v>
      </c>
      <c r="T7915" s="136" t="s">
        <v>16391</v>
      </c>
    </row>
    <row r="7916" spans="1:20" s="136" customFormat="1" ht="13.6" x14ac:dyDescent="0.2">
      <c r="A7916" s="136" t="s">
        <v>16372</v>
      </c>
      <c r="B7916" s="147">
        <v>50133</v>
      </c>
      <c r="C7916" s="138" t="s">
        <v>16502</v>
      </c>
      <c r="D7916" s="138" t="s">
        <v>16502</v>
      </c>
      <c r="E7916" s="137" t="s">
        <v>8366</v>
      </c>
      <c r="F7916" s="139"/>
      <c r="G7916" s="136">
        <v>23651484.999999996</v>
      </c>
      <c r="H7916" s="136">
        <v>3</v>
      </c>
      <c r="J7916" s="136" t="s">
        <v>8367</v>
      </c>
    </row>
    <row r="7917" spans="1:20" s="136" customFormat="1" ht="13.6" x14ac:dyDescent="0.2">
      <c r="A7917" s="136" t="s">
        <v>16372</v>
      </c>
      <c r="B7917" s="147">
        <v>50134</v>
      </c>
      <c r="C7917" s="138" t="s">
        <v>16503</v>
      </c>
      <c r="D7917" s="138" t="s">
        <v>16503</v>
      </c>
      <c r="E7917" s="137" t="s">
        <v>8366</v>
      </c>
      <c r="F7917" s="139"/>
      <c r="G7917" s="136">
        <v>50128279</v>
      </c>
      <c r="H7917" s="136">
        <v>3</v>
      </c>
      <c r="J7917" s="136" t="s">
        <v>8367</v>
      </c>
    </row>
    <row r="7918" spans="1:20" s="136" customFormat="1" ht="13.6" x14ac:dyDescent="0.2">
      <c r="A7918" s="136" t="s">
        <v>16372</v>
      </c>
      <c r="B7918" s="147">
        <v>50135</v>
      </c>
      <c r="C7918" s="138" t="s">
        <v>16504</v>
      </c>
      <c r="D7918" s="138" t="s">
        <v>16504</v>
      </c>
      <c r="E7918" s="137" t="s">
        <v>8366</v>
      </c>
      <c r="F7918" s="139"/>
      <c r="G7918" s="136">
        <v>3691314</v>
      </c>
      <c r="H7918" s="136">
        <v>3</v>
      </c>
      <c r="J7918" s="136" t="s">
        <v>8367</v>
      </c>
    </row>
    <row r="7919" spans="1:20" s="136" customFormat="1" ht="13.6" x14ac:dyDescent="0.2">
      <c r="A7919" s="136" t="s">
        <v>16372</v>
      </c>
      <c r="B7919" s="147">
        <v>50136</v>
      </c>
      <c r="C7919" s="138" t="s">
        <v>16505</v>
      </c>
      <c r="D7919" s="138" t="s">
        <v>16505</v>
      </c>
      <c r="E7919" s="137" t="s">
        <v>8366</v>
      </c>
      <c r="F7919" s="139"/>
      <c r="G7919" s="136">
        <v>109202433</v>
      </c>
      <c r="H7919" s="136">
        <v>3</v>
      </c>
      <c r="J7919" s="136" t="s">
        <v>8367</v>
      </c>
    </row>
    <row r="7920" spans="1:20" s="136" customFormat="1" ht="13.6" x14ac:dyDescent="0.2">
      <c r="A7920" s="136" t="s">
        <v>16372</v>
      </c>
      <c r="B7920" s="147">
        <v>50137</v>
      </c>
      <c r="C7920" s="138" t="s">
        <v>16506</v>
      </c>
      <c r="D7920" s="138" t="s">
        <v>16506</v>
      </c>
      <c r="E7920" s="137" t="s">
        <v>8366</v>
      </c>
      <c r="F7920" s="139"/>
      <c r="G7920" s="136">
        <v>178642707.99999997</v>
      </c>
      <c r="H7920" s="136">
        <v>3</v>
      </c>
      <c r="J7920" s="136" t="s">
        <v>8367</v>
      </c>
      <c r="R7920" s="136" t="s">
        <v>16390</v>
      </c>
      <c r="S7920" s="136" t="s">
        <v>8367</v>
      </c>
      <c r="T7920" s="136" t="s">
        <v>16391</v>
      </c>
    </row>
    <row r="7921" spans="1:10" s="136" customFormat="1" ht="13.6" x14ac:dyDescent="0.2">
      <c r="A7921" s="136" t="s">
        <v>16372</v>
      </c>
      <c r="B7921" s="147">
        <v>50138</v>
      </c>
      <c r="C7921" s="138" t="s">
        <v>16507</v>
      </c>
      <c r="D7921" s="138" t="s">
        <v>16507</v>
      </c>
      <c r="E7921" s="137" t="s">
        <v>8366</v>
      </c>
      <c r="F7921" s="139"/>
      <c r="G7921" s="136">
        <v>17458953</v>
      </c>
      <c r="H7921" s="136">
        <v>3</v>
      </c>
      <c r="J7921" s="136" t="s">
        <v>8367</v>
      </c>
    </row>
    <row r="7922" spans="1:10" s="136" customFormat="1" ht="13.6" x14ac:dyDescent="0.2">
      <c r="A7922" s="136" t="s">
        <v>16372</v>
      </c>
      <c r="B7922" s="147">
        <v>50139</v>
      </c>
      <c r="C7922" s="138" t="s">
        <v>16508</v>
      </c>
      <c r="D7922" s="138" t="s">
        <v>16508</v>
      </c>
      <c r="E7922" s="137" t="s">
        <v>8366</v>
      </c>
      <c r="F7922" s="139"/>
      <c r="G7922" s="136">
        <v>30149203.000000004</v>
      </c>
      <c r="H7922" s="136">
        <v>3</v>
      </c>
      <c r="J7922" s="136" t="s">
        <v>8367</v>
      </c>
    </row>
    <row r="7923" spans="1:10" s="136" customFormat="1" ht="13.6" x14ac:dyDescent="0.2">
      <c r="A7923" s="136" t="s">
        <v>16372</v>
      </c>
      <c r="B7923" s="147">
        <v>50140</v>
      </c>
      <c r="C7923" s="138" t="s">
        <v>16509</v>
      </c>
      <c r="D7923" s="138" t="s">
        <v>16509</v>
      </c>
      <c r="E7923" s="137" t="s">
        <v>8366</v>
      </c>
      <c r="F7923" s="139"/>
      <c r="G7923" s="136">
        <v>15303646.000000002</v>
      </c>
      <c r="H7923" s="136">
        <v>3</v>
      </c>
      <c r="J7923" s="136" t="s">
        <v>8367</v>
      </c>
    </row>
    <row r="7924" spans="1:10" s="136" customFormat="1" ht="13.6" x14ac:dyDescent="0.2">
      <c r="A7924" s="136" t="s">
        <v>16372</v>
      </c>
      <c r="B7924" s="147">
        <v>50141</v>
      </c>
      <c r="C7924" s="138" t="s">
        <v>16510</v>
      </c>
      <c r="D7924" s="138" t="s">
        <v>16510</v>
      </c>
      <c r="E7924" s="137" t="s">
        <v>8366</v>
      </c>
      <c r="F7924" s="139"/>
      <c r="G7924" s="136">
        <v>11380423</v>
      </c>
      <c r="H7924" s="136">
        <v>3</v>
      </c>
      <c r="J7924" s="136" t="s">
        <v>8367</v>
      </c>
    </row>
    <row r="7925" spans="1:10" s="136" customFormat="1" ht="13.6" x14ac:dyDescent="0.2">
      <c r="A7925" s="136" t="s">
        <v>16372</v>
      </c>
      <c r="B7925" s="147">
        <v>50142</v>
      </c>
      <c r="C7925" s="138" t="s">
        <v>16511</v>
      </c>
      <c r="D7925" s="138" t="s">
        <v>16511</v>
      </c>
      <c r="E7925" s="137" t="s">
        <v>8366</v>
      </c>
      <c r="F7925" s="139"/>
      <c r="G7925" s="136">
        <v>32177930</v>
      </c>
      <c r="H7925" s="136">
        <v>3</v>
      </c>
      <c r="J7925" s="136" t="s">
        <v>8367</v>
      </c>
    </row>
    <row r="7926" spans="1:10" s="136" customFormat="1" ht="13.6" x14ac:dyDescent="0.2">
      <c r="A7926" s="136" t="s">
        <v>16372</v>
      </c>
      <c r="B7926" s="147">
        <v>50143</v>
      </c>
      <c r="C7926" s="138" t="s">
        <v>16512</v>
      </c>
      <c r="D7926" s="138" t="s">
        <v>16512</v>
      </c>
      <c r="E7926" s="137" t="s">
        <v>8366</v>
      </c>
      <c r="F7926" s="139"/>
      <c r="G7926" s="136">
        <v>45963014.999999993</v>
      </c>
      <c r="H7926" s="136">
        <v>3</v>
      </c>
      <c r="J7926" s="136" t="s">
        <v>8367</v>
      </c>
    </row>
    <row r="7927" spans="1:10" s="136" customFormat="1" ht="13.6" x14ac:dyDescent="0.2">
      <c r="A7927" s="136" t="s">
        <v>16372</v>
      </c>
      <c r="B7927" s="147">
        <v>50144</v>
      </c>
      <c r="C7927" s="138" t="s">
        <v>16513</v>
      </c>
      <c r="D7927" s="138" t="s">
        <v>16513</v>
      </c>
      <c r="E7927" s="137" t="s">
        <v>8366</v>
      </c>
      <c r="F7927" s="139"/>
      <c r="G7927" s="136">
        <v>49228594.999999993</v>
      </c>
      <c r="H7927" s="136">
        <v>3</v>
      </c>
      <c r="J7927" s="136" t="s">
        <v>8367</v>
      </c>
    </row>
    <row r="7928" spans="1:10" s="136" customFormat="1" ht="13.6" x14ac:dyDescent="0.2">
      <c r="A7928" s="136" t="s">
        <v>16372</v>
      </c>
      <c r="B7928" s="147">
        <v>50146</v>
      </c>
      <c r="C7928" s="138" t="s">
        <v>16514</v>
      </c>
      <c r="D7928" s="138" t="s">
        <v>16514</v>
      </c>
      <c r="E7928" s="137" t="s">
        <v>8366</v>
      </c>
      <c r="F7928" s="139"/>
      <c r="G7928" s="136">
        <v>10309025.999999998</v>
      </c>
      <c r="H7928" s="136">
        <v>3</v>
      </c>
      <c r="J7928" s="136" t="s">
        <v>8367</v>
      </c>
    </row>
    <row r="7929" spans="1:10" s="136" customFormat="1" ht="13.6" x14ac:dyDescent="0.2">
      <c r="A7929" s="136" t="s">
        <v>16372</v>
      </c>
      <c r="B7929" s="147">
        <v>50147</v>
      </c>
      <c r="C7929" s="138" t="s">
        <v>16515</v>
      </c>
      <c r="D7929" s="138" t="s">
        <v>16515</v>
      </c>
      <c r="E7929" s="137" t="s">
        <v>8366</v>
      </c>
      <c r="F7929" s="139"/>
      <c r="G7929" s="136">
        <v>27075463</v>
      </c>
      <c r="H7929" s="136">
        <v>3</v>
      </c>
      <c r="J7929" s="136" t="s">
        <v>8367</v>
      </c>
    </row>
    <row r="7930" spans="1:10" s="136" customFormat="1" ht="13.6" x14ac:dyDescent="0.2">
      <c r="A7930" s="136" t="s">
        <v>16372</v>
      </c>
      <c r="B7930" s="147">
        <v>50148</v>
      </c>
      <c r="C7930" s="138" t="s">
        <v>16516</v>
      </c>
      <c r="D7930" s="138" t="s">
        <v>16516</v>
      </c>
      <c r="E7930" s="137" t="s">
        <v>8366</v>
      </c>
      <c r="F7930" s="139"/>
      <c r="G7930" s="136">
        <v>126833107</v>
      </c>
      <c r="H7930" s="136">
        <v>3</v>
      </c>
      <c r="J7930" s="136" t="s">
        <v>8367</v>
      </c>
    </row>
    <row r="7931" spans="1:10" s="136" customFormat="1" ht="13.6" x14ac:dyDescent="0.2">
      <c r="A7931" s="136" t="s">
        <v>16372</v>
      </c>
      <c r="B7931" s="147">
        <v>50149</v>
      </c>
      <c r="C7931" s="138" t="s">
        <v>16517</v>
      </c>
      <c r="D7931" s="138" t="s">
        <v>16517</v>
      </c>
      <c r="E7931" s="137" t="s">
        <v>8366</v>
      </c>
      <c r="F7931" s="139"/>
      <c r="G7931" s="136">
        <v>29398193</v>
      </c>
      <c r="H7931" s="136">
        <v>3</v>
      </c>
      <c r="J7931" s="136" t="s">
        <v>8367</v>
      </c>
    </row>
    <row r="7932" spans="1:10" s="136" customFormat="1" ht="13.6" x14ac:dyDescent="0.2">
      <c r="A7932" s="136" t="s">
        <v>16372</v>
      </c>
      <c r="B7932" s="147">
        <v>50150</v>
      </c>
      <c r="C7932" s="138" t="s">
        <v>16518</v>
      </c>
      <c r="D7932" s="138" t="s">
        <v>16518</v>
      </c>
      <c r="E7932" s="137" t="s">
        <v>8366</v>
      </c>
      <c r="F7932" s="139"/>
      <c r="G7932" s="136">
        <v>29546800</v>
      </c>
      <c r="H7932" s="136">
        <v>3</v>
      </c>
      <c r="J7932" s="136" t="s">
        <v>8367</v>
      </c>
    </row>
    <row r="7933" spans="1:10" s="136" customFormat="1" ht="13.6" x14ac:dyDescent="0.2">
      <c r="A7933" s="136" t="s">
        <v>16372</v>
      </c>
      <c r="B7933" s="147">
        <v>50151</v>
      </c>
      <c r="C7933" s="138" t="s">
        <v>16519</v>
      </c>
      <c r="D7933" s="138" t="s">
        <v>16519</v>
      </c>
      <c r="E7933" s="137" t="s">
        <v>8366</v>
      </c>
      <c r="F7933" s="139"/>
      <c r="G7933" s="136">
        <v>308920000</v>
      </c>
      <c r="H7933" s="136">
        <v>3</v>
      </c>
      <c r="J7933" s="136" t="s">
        <v>8367</v>
      </c>
    </row>
    <row r="7934" spans="1:10" s="136" customFormat="1" ht="13.6" x14ac:dyDescent="0.2">
      <c r="A7934" s="136" t="s">
        <v>16372</v>
      </c>
      <c r="B7934" s="147">
        <v>50152</v>
      </c>
      <c r="C7934" s="138" t="s">
        <v>16520</v>
      </c>
      <c r="D7934" s="138" t="s">
        <v>16520</v>
      </c>
      <c r="E7934" s="137" t="s">
        <v>8366</v>
      </c>
      <c r="F7934" s="139"/>
      <c r="G7934" s="136">
        <v>174876518</v>
      </c>
      <c r="H7934" s="136">
        <v>3</v>
      </c>
      <c r="J7934" s="136" t="s">
        <v>8367</v>
      </c>
    </row>
    <row r="7935" spans="1:10" s="136" customFormat="1" ht="13.6" x14ac:dyDescent="0.2">
      <c r="A7935" s="136" t="s">
        <v>16372</v>
      </c>
      <c r="B7935" s="147">
        <v>50153</v>
      </c>
      <c r="C7935" s="138" t="s">
        <v>16521</v>
      </c>
      <c r="D7935" s="138" t="s">
        <v>16521</v>
      </c>
      <c r="E7935" s="137" t="s">
        <v>8366</v>
      </c>
      <c r="F7935" s="139"/>
      <c r="G7935" s="136">
        <v>78609335</v>
      </c>
      <c r="H7935" s="136">
        <v>3</v>
      </c>
      <c r="J7935" s="136" t="s">
        <v>8367</v>
      </c>
    </row>
    <row r="7936" spans="1:10" s="136" customFormat="1" ht="13.6" x14ac:dyDescent="0.2">
      <c r="A7936" s="136" t="s">
        <v>16372</v>
      </c>
      <c r="B7936" s="147">
        <v>50154</v>
      </c>
      <c r="C7936" s="138" t="s">
        <v>16522</v>
      </c>
      <c r="D7936" s="138" t="s">
        <v>16522</v>
      </c>
      <c r="E7936" s="137" t="s">
        <v>8366</v>
      </c>
      <c r="F7936" s="139"/>
      <c r="G7936" s="136">
        <v>34021965</v>
      </c>
      <c r="H7936" s="136">
        <v>3</v>
      </c>
      <c r="J7936" s="136" t="s">
        <v>8367</v>
      </c>
    </row>
    <row r="7937" spans="1:20" s="136" customFormat="1" ht="13.6" x14ac:dyDescent="0.2">
      <c r="A7937" s="136" t="s">
        <v>16372</v>
      </c>
      <c r="B7937" s="147">
        <v>50155</v>
      </c>
      <c r="C7937" s="138" t="s">
        <v>16523</v>
      </c>
      <c r="D7937" s="138" t="s">
        <v>16523</v>
      </c>
      <c r="E7937" s="137" t="s">
        <v>8366</v>
      </c>
      <c r="F7937" s="139"/>
      <c r="G7937" s="136">
        <v>36629318</v>
      </c>
      <c r="H7937" s="136">
        <v>3</v>
      </c>
      <c r="J7937" s="136" t="s">
        <v>8367</v>
      </c>
    </row>
    <row r="7938" spans="1:20" s="136" customFormat="1" ht="13.6" x14ac:dyDescent="0.2">
      <c r="A7938" s="136" t="s">
        <v>16372</v>
      </c>
      <c r="B7938" s="147">
        <v>50156</v>
      </c>
      <c r="C7938" s="138" t="s">
        <v>16524</v>
      </c>
      <c r="D7938" s="138" t="s">
        <v>16524</v>
      </c>
      <c r="E7938" s="137" t="s">
        <v>8366</v>
      </c>
      <c r="F7938" s="139"/>
      <c r="G7938" s="136">
        <v>76077</v>
      </c>
      <c r="H7938" s="136">
        <v>3</v>
      </c>
      <c r="J7938" s="136" t="s">
        <v>8367</v>
      </c>
    </row>
    <row r="7939" spans="1:20" s="136" customFormat="1" ht="13.6" x14ac:dyDescent="0.2">
      <c r="A7939" s="136" t="s">
        <v>16372</v>
      </c>
      <c r="B7939" s="147">
        <v>50157</v>
      </c>
      <c r="C7939" s="138" t="s">
        <v>16525</v>
      </c>
      <c r="D7939" s="138" t="s">
        <v>16525</v>
      </c>
      <c r="E7939" s="137" t="s">
        <v>8366</v>
      </c>
      <c r="F7939" s="139"/>
      <c r="G7939" s="136">
        <v>5658864</v>
      </c>
      <c r="H7939" s="136">
        <v>3</v>
      </c>
      <c r="J7939" s="136" t="s">
        <v>8367</v>
      </c>
    </row>
    <row r="7940" spans="1:20" s="136" customFormat="1" ht="13.6" x14ac:dyDescent="0.2">
      <c r="A7940" s="136" t="s">
        <v>16372</v>
      </c>
      <c r="B7940" s="147">
        <v>50159</v>
      </c>
      <c r="C7940" s="138" t="s">
        <v>16526</v>
      </c>
      <c r="D7940" s="138" t="s">
        <v>16526</v>
      </c>
      <c r="E7940" s="137" t="s">
        <v>8366</v>
      </c>
      <c r="F7940" s="139"/>
      <c r="G7940" s="136">
        <v>40092652</v>
      </c>
      <c r="H7940" s="136">
        <v>3</v>
      </c>
      <c r="J7940" s="136" t="s">
        <v>8367</v>
      </c>
    </row>
    <row r="7941" spans="1:20" s="136" customFormat="1" ht="13.6" x14ac:dyDescent="0.2">
      <c r="A7941" s="136" t="s">
        <v>16372</v>
      </c>
      <c r="B7941" s="147">
        <v>50160</v>
      </c>
      <c r="C7941" s="138" t="s">
        <v>16527</v>
      </c>
      <c r="D7941" s="138" t="s">
        <v>16527</v>
      </c>
      <c r="E7941" s="137" t="s">
        <v>8366</v>
      </c>
      <c r="F7941" s="139"/>
      <c r="G7941" s="136">
        <v>37415739</v>
      </c>
      <c r="H7941" s="136">
        <v>3</v>
      </c>
      <c r="J7941" s="136" t="s">
        <v>8367</v>
      </c>
    </row>
    <row r="7942" spans="1:20" s="136" customFormat="1" ht="13.6" x14ac:dyDescent="0.2">
      <c r="A7942" s="136" t="s">
        <v>16372</v>
      </c>
      <c r="B7942" s="147">
        <v>50161</v>
      </c>
      <c r="C7942" s="138" t="s">
        <v>16528</v>
      </c>
      <c r="D7942" s="138" t="s">
        <v>16528</v>
      </c>
      <c r="E7942" s="137" t="s">
        <v>8366</v>
      </c>
      <c r="F7942" s="139"/>
      <c r="G7942" s="136">
        <v>26825311</v>
      </c>
      <c r="H7942" s="136">
        <v>3</v>
      </c>
      <c r="J7942" s="136" t="s">
        <v>8367</v>
      </c>
    </row>
    <row r="7943" spans="1:20" s="136" customFormat="1" ht="13.6" x14ac:dyDescent="0.2">
      <c r="A7943" s="136" t="s">
        <v>16372</v>
      </c>
      <c r="B7943" s="147">
        <v>50162</v>
      </c>
      <c r="C7943" s="138" t="s">
        <v>16529</v>
      </c>
      <c r="D7943" s="138" t="s">
        <v>16529</v>
      </c>
      <c r="E7943" s="137" t="s">
        <v>8366</v>
      </c>
      <c r="F7943" s="139"/>
      <c r="G7943" s="136">
        <v>21088060.999999996</v>
      </c>
      <c r="H7943" s="136">
        <v>3</v>
      </c>
      <c r="J7943" s="136" t="s">
        <v>8367</v>
      </c>
    </row>
    <row r="7944" spans="1:20" s="136" customFormat="1" ht="13.6" x14ac:dyDescent="0.2">
      <c r="A7944" s="136" t="s">
        <v>16372</v>
      </c>
      <c r="B7944" s="147">
        <v>50163</v>
      </c>
      <c r="C7944" s="138" t="s">
        <v>16530</v>
      </c>
      <c r="D7944" s="138" t="s">
        <v>16530</v>
      </c>
      <c r="E7944" s="137" t="s">
        <v>8366</v>
      </c>
      <c r="F7944" s="139"/>
      <c r="G7944" s="136">
        <v>108094944</v>
      </c>
      <c r="H7944" s="136">
        <v>2</v>
      </c>
      <c r="J7944" s="136" t="s">
        <v>8367</v>
      </c>
      <c r="R7944" s="136" t="s">
        <v>16390</v>
      </c>
      <c r="S7944" s="136" t="s">
        <v>8367</v>
      </c>
      <c r="T7944" s="136" t="s">
        <v>16391</v>
      </c>
    </row>
    <row r="7945" spans="1:20" s="136" customFormat="1" ht="13.6" x14ac:dyDescent="0.2">
      <c r="A7945" s="136" t="s">
        <v>16372</v>
      </c>
      <c r="B7945" s="147">
        <v>50164</v>
      </c>
      <c r="C7945" s="138" t="s">
        <v>16531</v>
      </c>
      <c r="D7945" s="138" t="s">
        <v>16531</v>
      </c>
      <c r="E7945" s="137" t="s">
        <v>8366</v>
      </c>
      <c r="F7945" s="139"/>
      <c r="G7945" s="136">
        <v>90573702</v>
      </c>
      <c r="H7945" s="136">
        <v>3</v>
      </c>
      <c r="J7945" s="136" t="s">
        <v>8367</v>
      </c>
    </row>
    <row r="7946" spans="1:20" s="136" customFormat="1" ht="13.6" x14ac:dyDescent="0.2">
      <c r="A7946" s="136" t="s">
        <v>16372</v>
      </c>
      <c r="B7946" s="147">
        <v>50165</v>
      </c>
      <c r="C7946" s="138" t="s">
        <v>16532</v>
      </c>
      <c r="D7946" s="138" t="s">
        <v>16532</v>
      </c>
      <c r="E7946" s="137" t="s">
        <v>8366</v>
      </c>
      <c r="F7946" s="139"/>
      <c r="G7946" s="136">
        <v>307449798</v>
      </c>
      <c r="H7946" s="136">
        <v>3</v>
      </c>
      <c r="J7946" s="136" t="s">
        <v>8367</v>
      </c>
    </row>
    <row r="7947" spans="1:20" s="136" customFormat="1" ht="13.6" x14ac:dyDescent="0.2">
      <c r="A7947" s="136" t="s">
        <v>16372</v>
      </c>
      <c r="B7947" s="147">
        <v>50166</v>
      </c>
      <c r="C7947" s="138" t="s">
        <v>16533</v>
      </c>
      <c r="D7947" s="138" t="s">
        <v>16533</v>
      </c>
      <c r="E7947" s="137" t="s">
        <v>8366</v>
      </c>
      <c r="F7947" s="139"/>
      <c r="G7947" s="136">
        <v>48548095.999999993</v>
      </c>
      <c r="H7947" s="136">
        <v>3</v>
      </c>
      <c r="J7947" s="136" t="s">
        <v>8367</v>
      </c>
    </row>
    <row r="7948" spans="1:20" s="136" customFormat="1" ht="13.6" x14ac:dyDescent="0.2">
      <c r="A7948" s="136" t="s">
        <v>16372</v>
      </c>
      <c r="B7948" s="147">
        <v>50167</v>
      </c>
      <c r="C7948" s="138" t="s">
        <v>16534</v>
      </c>
      <c r="D7948" s="138" t="s">
        <v>16534</v>
      </c>
      <c r="E7948" s="137" t="s">
        <v>8366</v>
      </c>
      <c r="F7948" s="139"/>
      <c r="G7948" s="136">
        <v>60637735</v>
      </c>
      <c r="H7948" s="136">
        <v>3</v>
      </c>
      <c r="J7948" s="136" t="s">
        <v>8367</v>
      </c>
    </row>
    <row r="7949" spans="1:20" s="136" customFormat="1" ht="13.6" x14ac:dyDescent="0.2">
      <c r="A7949" s="136" t="s">
        <v>16372</v>
      </c>
      <c r="B7949" s="147">
        <v>50168</v>
      </c>
      <c r="C7949" s="138" t="s">
        <v>16535</v>
      </c>
      <c r="D7949" s="138" t="s">
        <v>16535</v>
      </c>
      <c r="E7949" s="137" t="s">
        <v>8366</v>
      </c>
      <c r="F7949" s="139"/>
      <c r="G7949" s="136">
        <v>14822376</v>
      </c>
      <c r="H7949" s="136">
        <v>3</v>
      </c>
      <c r="J7949" s="136" t="s">
        <v>8367</v>
      </c>
    </row>
    <row r="7950" spans="1:20" s="136" customFormat="1" ht="13.6" x14ac:dyDescent="0.2">
      <c r="A7950" s="136" t="s">
        <v>16372</v>
      </c>
      <c r="B7950" s="147">
        <v>50169</v>
      </c>
      <c r="C7950" s="138" t="s">
        <v>16536</v>
      </c>
      <c r="D7950" s="138" t="s">
        <v>16536</v>
      </c>
      <c r="E7950" s="137" t="s">
        <v>8366</v>
      </c>
      <c r="F7950" s="139"/>
      <c r="G7950" s="136">
        <v>55382849</v>
      </c>
      <c r="H7950" s="136">
        <v>3</v>
      </c>
      <c r="J7950" s="136" t="s">
        <v>8367</v>
      </c>
    </row>
    <row r="7951" spans="1:20" s="136" customFormat="1" ht="13.6" x14ac:dyDescent="0.2">
      <c r="A7951" s="136" t="s">
        <v>16372</v>
      </c>
      <c r="B7951" s="147">
        <v>50170</v>
      </c>
      <c r="C7951" s="138" t="s">
        <v>16537</v>
      </c>
      <c r="D7951" s="138" t="s">
        <v>16537</v>
      </c>
      <c r="E7951" s="137" t="s">
        <v>8366</v>
      </c>
      <c r="F7951" s="139"/>
      <c r="G7951" s="136">
        <v>183160799</v>
      </c>
      <c r="H7951" s="136">
        <v>3</v>
      </c>
      <c r="J7951" s="136" t="s">
        <v>8367</v>
      </c>
    </row>
    <row r="7952" spans="1:20" s="136" customFormat="1" ht="13.6" x14ac:dyDescent="0.2">
      <c r="A7952" s="136" t="s">
        <v>16372</v>
      </c>
      <c r="B7952" s="147">
        <v>50171</v>
      </c>
      <c r="C7952" s="138" t="s">
        <v>16538</v>
      </c>
      <c r="D7952" s="138" t="s">
        <v>16538</v>
      </c>
      <c r="E7952" s="137" t="s">
        <v>8366</v>
      </c>
      <c r="F7952" s="139"/>
      <c r="G7952" s="136">
        <v>61398098</v>
      </c>
      <c r="H7952" s="136">
        <v>3</v>
      </c>
      <c r="J7952" s="136" t="s">
        <v>8367</v>
      </c>
    </row>
    <row r="7953" spans="1:20" s="136" customFormat="1" ht="13.6" x14ac:dyDescent="0.2">
      <c r="A7953" s="136" t="s">
        <v>16372</v>
      </c>
      <c r="B7953" s="147">
        <v>50172</v>
      </c>
      <c r="C7953" s="138" t="s">
        <v>16539</v>
      </c>
      <c r="D7953" s="138" t="s">
        <v>16539</v>
      </c>
      <c r="E7953" s="137" t="s">
        <v>8366</v>
      </c>
      <c r="F7953" s="139"/>
      <c r="G7953" s="136">
        <v>62060129</v>
      </c>
      <c r="H7953" s="136">
        <v>3</v>
      </c>
      <c r="J7953" s="136" t="s">
        <v>8367</v>
      </c>
    </row>
    <row r="7954" spans="1:20" s="136" customFormat="1" ht="13.6" x14ac:dyDescent="0.2">
      <c r="A7954" s="136" t="s">
        <v>16372</v>
      </c>
      <c r="B7954" s="147">
        <v>50173</v>
      </c>
      <c r="C7954" s="138" t="s">
        <v>16540</v>
      </c>
      <c r="D7954" s="138" t="s">
        <v>16540</v>
      </c>
      <c r="E7954" s="137" t="s">
        <v>8366</v>
      </c>
      <c r="F7954" s="139"/>
      <c r="G7954" s="136">
        <v>55938007</v>
      </c>
      <c r="H7954" s="136">
        <v>3</v>
      </c>
      <c r="J7954" s="136" t="s">
        <v>8367</v>
      </c>
    </row>
    <row r="7955" spans="1:20" s="136" customFormat="1" ht="13.6" x14ac:dyDescent="0.2">
      <c r="A7955" s="136" t="s">
        <v>16372</v>
      </c>
      <c r="B7955" s="147">
        <v>50174</v>
      </c>
      <c r="C7955" s="138" t="s">
        <v>16541</v>
      </c>
      <c r="D7955" s="138" t="s">
        <v>16541</v>
      </c>
      <c r="E7955" s="137" t="s">
        <v>8366</v>
      </c>
      <c r="F7955" s="139"/>
      <c r="G7955" s="136">
        <v>17590849</v>
      </c>
      <c r="H7955" s="136">
        <v>3</v>
      </c>
      <c r="J7955" s="136" t="s">
        <v>8367</v>
      </c>
    </row>
    <row r="7956" spans="1:20" s="136" customFormat="1" ht="13.6" x14ac:dyDescent="0.2">
      <c r="A7956" s="136" t="s">
        <v>16372</v>
      </c>
      <c r="B7956" s="147">
        <v>50175</v>
      </c>
      <c r="C7956" s="138" t="s">
        <v>16542</v>
      </c>
      <c r="D7956" s="138" t="s">
        <v>16542</v>
      </c>
      <c r="E7956" s="137" t="s">
        <v>8366</v>
      </c>
      <c r="F7956" s="139"/>
      <c r="G7956" s="136">
        <v>45865260</v>
      </c>
      <c r="H7956" s="136">
        <v>3</v>
      </c>
      <c r="J7956" s="136" t="s">
        <v>8367</v>
      </c>
    </row>
    <row r="7957" spans="1:20" s="136" customFormat="1" ht="13.6" x14ac:dyDescent="0.2">
      <c r="A7957" s="136" t="s">
        <v>16372</v>
      </c>
      <c r="B7957" s="147">
        <v>50176</v>
      </c>
      <c r="C7957" s="138" t="s">
        <v>16543</v>
      </c>
      <c r="D7957" s="138" t="s">
        <v>16543</v>
      </c>
      <c r="E7957" s="137" t="s">
        <v>8366</v>
      </c>
      <c r="F7957" s="139"/>
      <c r="G7957" s="136">
        <v>23086248.999999996</v>
      </c>
      <c r="H7957" s="136">
        <v>3</v>
      </c>
      <c r="J7957" s="136" t="s">
        <v>8367</v>
      </c>
    </row>
    <row r="7958" spans="1:20" s="136" customFormat="1" ht="13.6" x14ac:dyDescent="0.2">
      <c r="A7958" s="136" t="s">
        <v>16372</v>
      </c>
      <c r="B7958" s="147">
        <v>50177</v>
      </c>
      <c r="C7958" s="138" t="s">
        <v>16544</v>
      </c>
      <c r="D7958" s="138" t="s">
        <v>16544</v>
      </c>
      <c r="E7958" s="137" t="s">
        <v>8366</v>
      </c>
      <c r="F7958" s="139"/>
      <c r="G7958" s="136">
        <v>21455928</v>
      </c>
      <c r="H7958" s="136">
        <v>3</v>
      </c>
      <c r="J7958" s="136" t="s">
        <v>8367</v>
      </c>
    </row>
    <row r="7959" spans="1:20" s="136" customFormat="1" ht="13.6" x14ac:dyDescent="0.2">
      <c r="A7959" s="136" t="s">
        <v>16372</v>
      </c>
      <c r="B7959" s="147">
        <v>50178</v>
      </c>
      <c r="C7959" s="138" t="s">
        <v>16545</v>
      </c>
      <c r="D7959" s="138" t="s">
        <v>16545</v>
      </c>
      <c r="E7959" s="137" t="s">
        <v>8366</v>
      </c>
      <c r="F7959" s="139"/>
      <c r="G7959" s="136">
        <v>53495802</v>
      </c>
      <c r="H7959" s="136">
        <v>3</v>
      </c>
      <c r="J7959" s="136" t="s">
        <v>8367</v>
      </c>
    </row>
    <row r="7960" spans="1:20" s="136" customFormat="1" ht="13.6" x14ac:dyDescent="0.2">
      <c r="A7960" s="136" t="s">
        <v>16372</v>
      </c>
      <c r="B7960" s="147">
        <v>50179</v>
      </c>
      <c r="C7960" s="138" t="s">
        <v>16546</v>
      </c>
      <c r="D7960" s="138" t="s">
        <v>16546</v>
      </c>
      <c r="E7960" s="137" t="s">
        <v>8366</v>
      </c>
      <c r="F7960" s="139"/>
      <c r="G7960" s="136">
        <v>42759593.000000007</v>
      </c>
      <c r="H7960" s="136">
        <v>3</v>
      </c>
      <c r="J7960" s="136" t="s">
        <v>8367</v>
      </c>
    </row>
    <row r="7961" spans="1:20" s="136" customFormat="1" ht="13.6" x14ac:dyDescent="0.2">
      <c r="A7961" s="136" t="s">
        <v>16372</v>
      </c>
      <c r="B7961" s="147">
        <v>50180</v>
      </c>
      <c r="C7961" s="138" t="s">
        <v>16547</v>
      </c>
      <c r="D7961" s="138" t="s">
        <v>16547</v>
      </c>
      <c r="E7961" s="137" t="s">
        <v>8366</v>
      </c>
      <c r="F7961" s="139"/>
      <c r="G7961" s="136">
        <v>8681834</v>
      </c>
      <c r="H7961" s="136">
        <v>3</v>
      </c>
      <c r="J7961" s="136" t="s">
        <v>8367</v>
      </c>
      <c r="R7961" s="136" t="s">
        <v>16390</v>
      </c>
      <c r="S7961" s="136" t="s">
        <v>8367</v>
      </c>
      <c r="T7961" s="136" t="s">
        <v>16391</v>
      </c>
    </row>
    <row r="7962" spans="1:20" s="136" customFormat="1" ht="13.6" x14ac:dyDescent="0.2">
      <c r="A7962" s="136" t="s">
        <v>16372</v>
      </c>
      <c r="B7962" s="147">
        <v>50181</v>
      </c>
      <c r="C7962" s="138" t="s">
        <v>16548</v>
      </c>
      <c r="D7962" s="138" t="s">
        <v>16548</v>
      </c>
      <c r="E7962" s="137" t="s">
        <v>8366</v>
      </c>
      <c r="F7962" s="139"/>
      <c r="G7962" s="136">
        <v>79167282</v>
      </c>
      <c r="H7962" s="136">
        <v>3</v>
      </c>
      <c r="J7962" s="136" t="s">
        <v>8367</v>
      </c>
    </row>
    <row r="7963" spans="1:20" s="136" customFormat="1" ht="13.6" x14ac:dyDescent="0.2">
      <c r="A7963" s="136" t="s">
        <v>16372</v>
      </c>
      <c r="B7963" s="147">
        <v>50182</v>
      </c>
      <c r="C7963" s="138" t="s">
        <v>16549</v>
      </c>
      <c r="D7963" s="138" t="s">
        <v>16549</v>
      </c>
      <c r="E7963" s="137" t="s">
        <v>8366</v>
      </c>
      <c r="F7963" s="139"/>
      <c r="G7963" s="136">
        <v>143486517</v>
      </c>
      <c r="H7963" s="136">
        <v>3</v>
      </c>
      <c r="J7963" s="136" t="s">
        <v>8367</v>
      </c>
      <c r="R7963" s="136" t="s">
        <v>16390</v>
      </c>
      <c r="S7963" s="136" t="s">
        <v>8367</v>
      </c>
      <c r="T7963" s="136" t="s">
        <v>16391</v>
      </c>
    </row>
    <row r="7964" spans="1:20" s="136" customFormat="1" ht="13.6" x14ac:dyDescent="0.2">
      <c r="A7964" s="136" t="s">
        <v>16372</v>
      </c>
      <c r="B7964" s="147">
        <v>50183</v>
      </c>
      <c r="C7964" s="138" t="s">
        <v>16550</v>
      </c>
      <c r="D7964" s="138" t="s">
        <v>16550</v>
      </c>
      <c r="E7964" s="137" t="s">
        <v>8366</v>
      </c>
      <c r="F7964" s="139"/>
      <c r="G7964" s="136">
        <v>40992386</v>
      </c>
      <c r="H7964" s="136">
        <v>3</v>
      </c>
      <c r="J7964" s="136" t="s">
        <v>8367</v>
      </c>
    </row>
    <row r="7965" spans="1:20" s="136" customFormat="1" ht="13.6" x14ac:dyDescent="0.2">
      <c r="A7965" s="136" t="s">
        <v>16372</v>
      </c>
      <c r="B7965" s="147">
        <v>50184</v>
      </c>
      <c r="C7965" s="138" t="s">
        <v>16551</v>
      </c>
      <c r="D7965" s="138" t="s">
        <v>16551</v>
      </c>
      <c r="E7965" s="137" t="s">
        <v>8366</v>
      </c>
      <c r="F7965" s="139"/>
      <c r="G7965" s="136">
        <v>18246230</v>
      </c>
      <c r="H7965" s="136">
        <v>3</v>
      </c>
      <c r="J7965" s="136" t="s">
        <v>8367</v>
      </c>
    </row>
    <row r="7966" spans="1:20" s="136" customFormat="1" ht="13.6" x14ac:dyDescent="0.2">
      <c r="A7966" s="136" t="s">
        <v>16372</v>
      </c>
      <c r="B7966" s="147">
        <v>50185</v>
      </c>
      <c r="C7966" s="138" t="s">
        <v>16552</v>
      </c>
      <c r="D7966" s="138" t="s">
        <v>16552</v>
      </c>
      <c r="E7966" s="137" t="s">
        <v>8366</v>
      </c>
      <c r="F7966" s="139"/>
      <c r="G7966" s="136">
        <v>54713178</v>
      </c>
      <c r="H7966" s="136">
        <v>3</v>
      </c>
      <c r="J7966" s="136" t="s">
        <v>8367</v>
      </c>
    </row>
    <row r="7967" spans="1:20" s="136" customFormat="1" ht="13.6" x14ac:dyDescent="0.2">
      <c r="A7967" s="136" t="s">
        <v>16372</v>
      </c>
      <c r="B7967" s="147">
        <v>50186</v>
      </c>
      <c r="C7967" s="138" t="s">
        <v>16553</v>
      </c>
      <c r="D7967" s="138" t="s">
        <v>16553</v>
      </c>
      <c r="E7967" s="137" t="s">
        <v>8366</v>
      </c>
      <c r="F7967" s="139"/>
      <c r="G7967" s="136">
        <v>24504642</v>
      </c>
      <c r="H7967" s="136">
        <v>3</v>
      </c>
      <c r="J7967" s="136" t="s">
        <v>8367</v>
      </c>
    </row>
    <row r="7968" spans="1:20" s="136" customFormat="1" ht="13.6" x14ac:dyDescent="0.2">
      <c r="A7968" s="136" t="s">
        <v>16372</v>
      </c>
      <c r="B7968" s="147">
        <v>50187</v>
      </c>
      <c r="C7968" s="138" t="s">
        <v>16554</v>
      </c>
      <c r="D7968" s="138" t="s">
        <v>16554</v>
      </c>
      <c r="E7968" s="137" t="s">
        <v>8366</v>
      </c>
      <c r="F7968" s="139"/>
      <c r="G7968" s="136">
        <v>30416482</v>
      </c>
      <c r="H7968" s="136">
        <v>3</v>
      </c>
      <c r="J7968" s="136" t="s">
        <v>8367</v>
      </c>
    </row>
    <row r="7969" spans="1:20" s="136" customFormat="1" ht="13.6" x14ac:dyDescent="0.2">
      <c r="A7969" s="136" t="s">
        <v>16372</v>
      </c>
      <c r="B7969" s="147">
        <v>50188</v>
      </c>
      <c r="C7969" s="138" t="s">
        <v>16555</v>
      </c>
      <c r="D7969" s="138" t="s">
        <v>16555</v>
      </c>
      <c r="E7969" s="137" t="s">
        <v>8366</v>
      </c>
      <c r="F7969" s="139"/>
      <c r="G7969" s="136">
        <v>17564157</v>
      </c>
      <c r="H7969" s="136">
        <v>3</v>
      </c>
      <c r="J7969" s="136" t="s">
        <v>8367</v>
      </c>
    </row>
    <row r="7970" spans="1:20" s="136" customFormat="1" ht="13.6" x14ac:dyDescent="0.2">
      <c r="A7970" s="136" t="s">
        <v>16372</v>
      </c>
      <c r="B7970" s="147">
        <v>50189</v>
      </c>
      <c r="C7970" s="138" t="s">
        <v>16556</v>
      </c>
      <c r="D7970" s="138" t="s">
        <v>16556</v>
      </c>
      <c r="E7970" s="137" t="s">
        <v>8366</v>
      </c>
      <c r="F7970" s="139"/>
      <c r="G7970" s="136">
        <v>111448992.99999999</v>
      </c>
      <c r="H7970" s="136">
        <v>3</v>
      </c>
      <c r="J7970" s="136" t="s">
        <v>8367</v>
      </c>
    </row>
    <row r="7971" spans="1:20" s="136" customFormat="1" ht="13.6" x14ac:dyDescent="0.2">
      <c r="A7971" s="136" t="s">
        <v>16372</v>
      </c>
      <c r="B7971" s="147">
        <v>50190</v>
      </c>
      <c r="C7971" s="138" t="s">
        <v>16557</v>
      </c>
      <c r="D7971" s="138" t="s">
        <v>16557</v>
      </c>
      <c r="E7971" s="137" t="s">
        <v>8366</v>
      </c>
      <c r="F7971" s="139"/>
      <c r="G7971" s="136">
        <v>11399880</v>
      </c>
      <c r="H7971" s="136">
        <v>3</v>
      </c>
      <c r="J7971" s="136" t="s">
        <v>8367</v>
      </c>
    </row>
    <row r="7972" spans="1:20" s="136" customFormat="1" ht="13.6" x14ac:dyDescent="0.2">
      <c r="A7972" s="136" t="s">
        <v>16372</v>
      </c>
      <c r="B7972" s="147">
        <v>50191</v>
      </c>
      <c r="C7972" s="138" t="s">
        <v>16558</v>
      </c>
      <c r="D7972" s="138" t="s">
        <v>16558</v>
      </c>
      <c r="E7972" s="137" t="s">
        <v>8366</v>
      </c>
      <c r="F7972" s="139"/>
      <c r="G7972" s="136">
        <v>25276609</v>
      </c>
      <c r="H7972" s="136">
        <v>3</v>
      </c>
      <c r="J7972" s="136" t="s">
        <v>8367</v>
      </c>
    </row>
    <row r="7973" spans="1:20" s="136" customFormat="1" ht="13.6" x14ac:dyDescent="0.2">
      <c r="A7973" s="136" t="s">
        <v>16372</v>
      </c>
      <c r="B7973" s="147">
        <v>50192</v>
      </c>
      <c r="C7973" s="138" t="s">
        <v>16559</v>
      </c>
      <c r="D7973" s="138" t="s">
        <v>16559</v>
      </c>
      <c r="E7973" s="137" t="s">
        <v>8366</v>
      </c>
      <c r="F7973" s="139"/>
      <c r="G7973" s="136">
        <v>41840184</v>
      </c>
      <c r="H7973" s="136">
        <v>3</v>
      </c>
      <c r="J7973" s="136" t="s">
        <v>8367</v>
      </c>
    </row>
    <row r="7974" spans="1:20" s="136" customFormat="1" ht="13.6" x14ac:dyDescent="0.2">
      <c r="A7974" s="136" t="s">
        <v>16372</v>
      </c>
      <c r="B7974" s="147">
        <v>50193</v>
      </c>
      <c r="C7974" s="138" t="s">
        <v>16560</v>
      </c>
      <c r="D7974" s="138" t="s">
        <v>16560</v>
      </c>
      <c r="E7974" s="137" t="s">
        <v>8366</v>
      </c>
      <c r="F7974" s="139"/>
      <c r="G7974" s="136">
        <v>8212612</v>
      </c>
      <c r="H7974" s="136">
        <v>3</v>
      </c>
      <c r="J7974" s="136" t="s">
        <v>8367</v>
      </c>
      <c r="R7974" s="136" t="s">
        <v>16390</v>
      </c>
      <c r="S7974" s="136" t="s">
        <v>8367</v>
      </c>
      <c r="T7974" s="136" t="s">
        <v>16391</v>
      </c>
    </row>
    <row r="7975" spans="1:20" s="136" customFormat="1" ht="13.6" x14ac:dyDescent="0.2">
      <c r="A7975" s="136" t="s">
        <v>16372</v>
      </c>
      <c r="B7975" s="147">
        <v>50194</v>
      </c>
      <c r="C7975" s="138" t="s">
        <v>16561</v>
      </c>
      <c r="D7975" s="138" t="s">
        <v>16561</v>
      </c>
      <c r="E7975" s="137" t="s">
        <v>8366</v>
      </c>
      <c r="F7975" s="139"/>
      <c r="G7975" s="136">
        <v>20184220</v>
      </c>
      <c r="H7975" s="136">
        <v>3</v>
      </c>
      <c r="J7975" s="136" t="s">
        <v>8367</v>
      </c>
    </row>
    <row r="7976" spans="1:20" s="136" customFormat="1" ht="13.6" x14ac:dyDescent="0.2">
      <c r="A7976" s="136" t="s">
        <v>16372</v>
      </c>
      <c r="B7976" s="147">
        <v>50195</v>
      </c>
      <c r="C7976" s="138" t="s">
        <v>16562</v>
      </c>
      <c r="D7976" s="138" t="s">
        <v>16562</v>
      </c>
      <c r="E7976" s="137" t="s">
        <v>8366</v>
      </c>
      <c r="F7976" s="139"/>
      <c r="G7976" s="136">
        <v>28447724</v>
      </c>
      <c r="H7976" s="136">
        <v>3</v>
      </c>
      <c r="J7976" s="136" t="s">
        <v>8367</v>
      </c>
    </row>
    <row r="7977" spans="1:20" s="136" customFormat="1" ht="13.6" x14ac:dyDescent="0.2">
      <c r="A7977" s="136" t="s">
        <v>16372</v>
      </c>
      <c r="B7977" s="147">
        <v>50196</v>
      </c>
      <c r="C7977" s="138" t="s">
        <v>16563</v>
      </c>
      <c r="D7977" s="138" t="s">
        <v>16563</v>
      </c>
      <c r="E7977" s="137" t="s">
        <v>8366</v>
      </c>
      <c r="F7977" s="139"/>
      <c r="G7977" s="136">
        <v>19823812</v>
      </c>
      <c r="H7977" s="136">
        <v>3</v>
      </c>
      <c r="J7977" s="136" t="s">
        <v>8367</v>
      </c>
    </row>
    <row r="7978" spans="1:20" s="136" customFormat="1" ht="13.6" x14ac:dyDescent="0.2">
      <c r="A7978" s="136" t="s">
        <v>16372</v>
      </c>
      <c r="B7978" s="147">
        <v>50197</v>
      </c>
      <c r="C7978" s="138" t="s">
        <v>16564</v>
      </c>
      <c r="D7978" s="138" t="s">
        <v>16564</v>
      </c>
      <c r="E7978" s="137" t="s">
        <v>8366</v>
      </c>
      <c r="F7978" s="139"/>
      <c r="G7978" s="136">
        <v>54523749</v>
      </c>
      <c r="H7978" s="136">
        <v>3</v>
      </c>
      <c r="J7978" s="136" t="s">
        <v>8367</v>
      </c>
    </row>
    <row r="7979" spans="1:20" s="136" customFormat="1" ht="13.6" x14ac:dyDescent="0.2">
      <c r="A7979" s="136" t="s">
        <v>16372</v>
      </c>
      <c r="B7979" s="147">
        <v>50198</v>
      </c>
      <c r="C7979" s="138" t="s">
        <v>16565</v>
      </c>
      <c r="D7979" s="138" t="s">
        <v>16565</v>
      </c>
      <c r="E7979" s="137" t="s">
        <v>8366</v>
      </c>
      <c r="F7979" s="139"/>
      <c r="G7979" s="136">
        <v>12499049</v>
      </c>
      <c r="H7979" s="136">
        <v>3</v>
      </c>
      <c r="J7979" s="136" t="s">
        <v>8367</v>
      </c>
    </row>
    <row r="7980" spans="1:20" s="136" customFormat="1" ht="13.6" x14ac:dyDescent="0.2">
      <c r="A7980" s="136" t="s">
        <v>16372</v>
      </c>
      <c r="B7980" s="147">
        <v>50199</v>
      </c>
      <c r="C7980" s="138" t="s">
        <v>16566</v>
      </c>
      <c r="D7980" s="138" t="s">
        <v>16566</v>
      </c>
      <c r="E7980" s="137" t="s">
        <v>8366</v>
      </c>
      <c r="F7980" s="139"/>
      <c r="G7980" s="136">
        <v>24558364</v>
      </c>
      <c r="H7980" s="136">
        <v>3</v>
      </c>
      <c r="J7980" s="136" t="s">
        <v>8367</v>
      </c>
    </row>
    <row r="7981" spans="1:20" s="136" customFormat="1" ht="13.6" x14ac:dyDescent="0.2">
      <c r="A7981" s="136" t="s">
        <v>16372</v>
      </c>
      <c r="B7981" s="147">
        <v>50200</v>
      </c>
      <c r="C7981" s="138" t="s">
        <v>16567</v>
      </c>
      <c r="D7981" s="138" t="s">
        <v>16567</v>
      </c>
      <c r="E7981" s="137" t="s">
        <v>8366</v>
      </c>
      <c r="F7981" s="139"/>
      <c r="G7981" s="136">
        <v>47306350</v>
      </c>
      <c r="H7981" s="136">
        <v>3</v>
      </c>
      <c r="J7981" s="136" t="s">
        <v>8367</v>
      </c>
    </row>
    <row r="7982" spans="1:20" s="136" customFormat="1" ht="13.6" x14ac:dyDescent="0.2">
      <c r="A7982" s="136" t="s">
        <v>16372</v>
      </c>
      <c r="B7982" s="147">
        <v>50201</v>
      </c>
      <c r="C7982" s="138" t="s">
        <v>16568</v>
      </c>
      <c r="D7982" s="138" t="s">
        <v>16568</v>
      </c>
      <c r="E7982" s="137" t="s">
        <v>8366</v>
      </c>
      <c r="F7982" s="139"/>
      <c r="G7982" s="136">
        <v>31998152</v>
      </c>
      <c r="H7982" s="136">
        <v>3</v>
      </c>
      <c r="J7982" s="136" t="s">
        <v>8367</v>
      </c>
    </row>
    <row r="7983" spans="1:20" s="136" customFormat="1" ht="13.6" x14ac:dyDescent="0.2">
      <c r="A7983" s="136" t="s">
        <v>16372</v>
      </c>
      <c r="B7983" s="147">
        <v>50202</v>
      </c>
      <c r="C7983" s="138" t="s">
        <v>16569</v>
      </c>
      <c r="D7983" s="138" t="s">
        <v>16569</v>
      </c>
      <c r="E7983" s="137" t="s">
        <v>8366</v>
      </c>
      <c r="F7983" s="139"/>
      <c r="G7983" s="136">
        <v>14955061</v>
      </c>
      <c r="H7983" s="136">
        <v>3</v>
      </c>
      <c r="J7983" s="136" t="s">
        <v>8367</v>
      </c>
    </row>
    <row r="7984" spans="1:20" s="136" customFormat="1" ht="13.6" x14ac:dyDescent="0.2">
      <c r="A7984" s="136" t="s">
        <v>16372</v>
      </c>
      <c r="B7984" s="147">
        <v>50203</v>
      </c>
      <c r="C7984" s="138" t="s">
        <v>16570</v>
      </c>
      <c r="D7984" s="138" t="s">
        <v>16570</v>
      </c>
      <c r="E7984" s="137" t="s">
        <v>8366</v>
      </c>
      <c r="F7984" s="139"/>
      <c r="G7984" s="136">
        <v>16516112</v>
      </c>
      <c r="H7984" s="136">
        <v>3</v>
      </c>
      <c r="J7984" s="136" t="s">
        <v>8367</v>
      </c>
      <c r="R7984" s="136" t="s">
        <v>16390</v>
      </c>
      <c r="S7984" s="136" t="s">
        <v>8367</v>
      </c>
      <c r="T7984" s="136" t="s">
        <v>16391</v>
      </c>
    </row>
    <row r="7985" spans="1:20" s="136" customFormat="1" ht="13.6" x14ac:dyDescent="0.2">
      <c r="A7985" s="136" t="s">
        <v>16372</v>
      </c>
      <c r="B7985" s="147">
        <v>50204</v>
      </c>
      <c r="C7985" s="138" t="s">
        <v>16571</v>
      </c>
      <c r="D7985" s="138" t="s">
        <v>16571</v>
      </c>
      <c r="E7985" s="137" t="s">
        <v>8366</v>
      </c>
      <c r="F7985" s="139"/>
      <c r="G7985" s="136">
        <v>113736100</v>
      </c>
      <c r="H7985" s="136">
        <v>3</v>
      </c>
      <c r="J7985" s="136" t="s">
        <v>8367</v>
      </c>
    </row>
    <row r="7986" spans="1:20" s="136" customFormat="1" ht="13.6" x14ac:dyDescent="0.2">
      <c r="A7986" s="136" t="s">
        <v>16372</v>
      </c>
      <c r="B7986" s="147">
        <v>50205</v>
      </c>
      <c r="C7986" s="138" t="s">
        <v>16572</v>
      </c>
      <c r="D7986" s="138" t="s">
        <v>16572</v>
      </c>
      <c r="E7986" s="137" t="s">
        <v>8366</v>
      </c>
      <c r="F7986" s="139"/>
      <c r="G7986" s="136">
        <v>18255194</v>
      </c>
      <c r="H7986" s="136">
        <v>3</v>
      </c>
      <c r="J7986" s="136" t="s">
        <v>8367</v>
      </c>
    </row>
    <row r="7987" spans="1:20" s="136" customFormat="1" ht="13.6" x14ac:dyDescent="0.2">
      <c r="A7987" s="136" t="s">
        <v>16372</v>
      </c>
      <c r="B7987" s="147">
        <v>50206</v>
      </c>
      <c r="C7987" s="138" t="s">
        <v>16573</v>
      </c>
      <c r="D7987" s="138" t="s">
        <v>16573</v>
      </c>
      <c r="E7987" s="137" t="s">
        <v>8366</v>
      </c>
      <c r="F7987" s="139"/>
      <c r="G7987" s="136">
        <v>109767135</v>
      </c>
      <c r="H7987" s="136">
        <v>3</v>
      </c>
      <c r="J7987" s="136" t="s">
        <v>8367</v>
      </c>
      <c r="R7987" s="136" t="s">
        <v>16390</v>
      </c>
      <c r="S7987" s="136" t="s">
        <v>8367</v>
      </c>
      <c r="T7987" s="136" t="s">
        <v>16391</v>
      </c>
    </row>
    <row r="7988" spans="1:20" s="136" customFormat="1" ht="13.6" x14ac:dyDescent="0.2">
      <c r="A7988" s="136" t="s">
        <v>16372</v>
      </c>
      <c r="B7988" s="147">
        <v>50207</v>
      </c>
      <c r="C7988" s="138" t="s">
        <v>16574</v>
      </c>
      <c r="D7988" s="138" t="s">
        <v>16574</v>
      </c>
      <c r="E7988" s="137" t="s">
        <v>8366</v>
      </c>
      <c r="F7988" s="139"/>
      <c r="G7988" s="136">
        <v>22660366</v>
      </c>
      <c r="H7988" s="136">
        <v>3</v>
      </c>
      <c r="J7988" s="136" t="s">
        <v>8367</v>
      </c>
    </row>
    <row r="7989" spans="1:20" s="136" customFormat="1" ht="13.6" x14ac:dyDescent="0.2">
      <c r="A7989" s="136" t="s">
        <v>16372</v>
      </c>
      <c r="B7989" s="147">
        <v>50208</v>
      </c>
      <c r="C7989" s="138" t="s">
        <v>16575</v>
      </c>
      <c r="D7989" s="138" t="s">
        <v>16575</v>
      </c>
      <c r="E7989" s="137" t="s">
        <v>8366</v>
      </c>
      <c r="F7989" s="139"/>
      <c r="G7989" s="136">
        <v>309166451</v>
      </c>
      <c r="H7989" s="136">
        <v>3</v>
      </c>
      <c r="J7989" s="136" t="s">
        <v>8367</v>
      </c>
    </row>
    <row r="7990" spans="1:20" s="136" customFormat="1" ht="13.6" x14ac:dyDescent="0.2">
      <c r="A7990" s="136" t="s">
        <v>16372</v>
      </c>
      <c r="B7990" s="147">
        <v>50209</v>
      </c>
      <c r="C7990" s="138" t="s">
        <v>16576</v>
      </c>
      <c r="D7990" s="138" t="s">
        <v>16576</v>
      </c>
      <c r="E7990" s="137" t="s">
        <v>8366</v>
      </c>
      <c r="F7990" s="139"/>
      <c r="G7990" s="136">
        <v>16086189</v>
      </c>
      <c r="H7990" s="136">
        <v>3</v>
      </c>
      <c r="J7990" s="136" t="s">
        <v>8367</v>
      </c>
      <c r="R7990" s="136" t="s">
        <v>16390</v>
      </c>
      <c r="S7990" s="136" t="s">
        <v>8367</v>
      </c>
      <c r="T7990" s="136" t="s">
        <v>16391</v>
      </c>
    </row>
    <row r="7991" spans="1:20" s="136" customFormat="1" ht="13.6" x14ac:dyDescent="0.2">
      <c r="A7991" s="136" t="s">
        <v>16372</v>
      </c>
      <c r="B7991" s="147">
        <v>50210</v>
      </c>
      <c r="C7991" s="138" t="s">
        <v>16577</v>
      </c>
      <c r="D7991" s="138" t="s">
        <v>16577</v>
      </c>
      <c r="E7991" s="137" t="s">
        <v>8366</v>
      </c>
      <c r="F7991" s="139"/>
      <c r="G7991" s="136">
        <v>79637064</v>
      </c>
      <c r="H7991" s="136">
        <v>3</v>
      </c>
      <c r="J7991" s="136" t="s">
        <v>8367</v>
      </c>
    </row>
    <row r="7992" spans="1:20" s="136" customFormat="1" ht="13.6" x14ac:dyDescent="0.2">
      <c r="A7992" s="136" t="s">
        <v>16372</v>
      </c>
      <c r="B7992" s="147">
        <v>50211</v>
      </c>
      <c r="C7992" s="138" t="s">
        <v>16578</v>
      </c>
      <c r="D7992" s="138" t="s">
        <v>16578</v>
      </c>
      <c r="E7992" s="137" t="s">
        <v>8366</v>
      </c>
      <c r="F7992" s="139"/>
      <c r="G7992" s="136">
        <v>34767679</v>
      </c>
      <c r="H7992" s="136">
        <v>3</v>
      </c>
      <c r="J7992" s="136" t="s">
        <v>8367</v>
      </c>
    </row>
    <row r="7993" spans="1:20" s="136" customFormat="1" ht="13.6" x14ac:dyDescent="0.2">
      <c r="A7993" s="136" t="s">
        <v>16372</v>
      </c>
      <c r="B7993" s="147">
        <v>50212</v>
      </c>
      <c r="C7993" s="138" t="s">
        <v>16579</v>
      </c>
      <c r="D7993" s="138" t="s">
        <v>16579</v>
      </c>
      <c r="E7993" s="137" t="s">
        <v>8366</v>
      </c>
      <c r="F7993" s="139"/>
      <c r="G7993" s="136">
        <v>2143389</v>
      </c>
      <c r="H7993" s="136">
        <v>3</v>
      </c>
      <c r="J7993" s="136" t="s">
        <v>8367</v>
      </c>
    </row>
    <row r="7994" spans="1:20" s="136" customFormat="1" ht="13.6" x14ac:dyDescent="0.2">
      <c r="A7994" s="136" t="s">
        <v>16372</v>
      </c>
      <c r="B7994" s="147">
        <v>50213</v>
      </c>
      <c r="C7994" s="138" t="s">
        <v>16580</v>
      </c>
      <c r="D7994" s="138" t="s">
        <v>16580</v>
      </c>
      <c r="E7994" s="137" t="s">
        <v>8366</v>
      </c>
      <c r="F7994" s="139"/>
      <c r="G7994" s="136">
        <v>37946086</v>
      </c>
      <c r="H7994" s="136">
        <v>3</v>
      </c>
      <c r="J7994" s="136" t="s">
        <v>8367</v>
      </c>
    </row>
    <row r="7995" spans="1:20" s="136" customFormat="1" ht="13.6" x14ac:dyDescent="0.2">
      <c r="A7995" s="136" t="s">
        <v>16372</v>
      </c>
      <c r="B7995" s="147">
        <v>50214</v>
      </c>
      <c r="C7995" s="138" t="s">
        <v>16581</v>
      </c>
      <c r="D7995" s="138" t="s">
        <v>16581</v>
      </c>
      <c r="E7995" s="137" t="s">
        <v>8366</v>
      </c>
      <c r="F7995" s="139"/>
      <c r="G7995" s="136">
        <v>33113941</v>
      </c>
      <c r="H7995" s="136">
        <v>3</v>
      </c>
      <c r="J7995" s="136" t="s">
        <v>8367</v>
      </c>
    </row>
    <row r="7996" spans="1:20" s="136" customFormat="1" ht="13.6" x14ac:dyDescent="0.2">
      <c r="A7996" s="136" t="s">
        <v>16372</v>
      </c>
      <c r="B7996" s="147">
        <v>50215</v>
      </c>
      <c r="C7996" s="138" t="s">
        <v>16582</v>
      </c>
      <c r="D7996" s="138" t="s">
        <v>16582</v>
      </c>
      <c r="E7996" s="137" t="s">
        <v>8366</v>
      </c>
      <c r="F7996" s="139"/>
      <c r="G7996" s="136">
        <v>22629206</v>
      </c>
      <c r="H7996" s="136">
        <v>3</v>
      </c>
      <c r="J7996" s="136" t="s">
        <v>8367</v>
      </c>
    </row>
    <row r="7997" spans="1:20" s="136" customFormat="1" ht="13.6" x14ac:dyDescent="0.2">
      <c r="A7997" s="136" t="s">
        <v>16372</v>
      </c>
      <c r="B7997" s="147">
        <v>50216</v>
      </c>
      <c r="C7997" s="138" t="s">
        <v>16583</v>
      </c>
      <c r="D7997" s="138" t="s">
        <v>16583</v>
      </c>
      <c r="E7997" s="137" t="s">
        <v>8366</v>
      </c>
      <c r="F7997" s="139"/>
      <c r="G7997" s="136">
        <v>32112507.999999996</v>
      </c>
      <c r="H7997" s="136">
        <v>3</v>
      </c>
      <c r="J7997" s="136" t="s">
        <v>8367</v>
      </c>
    </row>
    <row r="7998" spans="1:20" s="136" customFormat="1" ht="13.6" x14ac:dyDescent="0.2">
      <c r="A7998" s="136" t="s">
        <v>16372</v>
      </c>
      <c r="B7998" s="147">
        <v>50217</v>
      </c>
      <c r="C7998" s="138" t="s">
        <v>16584</v>
      </c>
      <c r="D7998" s="138" t="s">
        <v>16584</v>
      </c>
      <c r="E7998" s="137" t="s">
        <v>8366</v>
      </c>
      <c r="F7998" s="139"/>
      <c r="G7998" s="136">
        <v>25448966</v>
      </c>
      <c r="H7998" s="136">
        <v>3</v>
      </c>
      <c r="J7998" s="136" t="s">
        <v>8367</v>
      </c>
    </row>
    <row r="7999" spans="1:20" s="136" customFormat="1" ht="13.6" x14ac:dyDescent="0.2">
      <c r="A7999" s="136" t="s">
        <v>16372</v>
      </c>
      <c r="B7999" s="147">
        <v>50218</v>
      </c>
      <c r="C7999" s="138" t="s">
        <v>16585</v>
      </c>
      <c r="D7999" s="138" t="s">
        <v>16585</v>
      </c>
      <c r="E7999" s="137" t="s">
        <v>8366</v>
      </c>
      <c r="F7999" s="139"/>
      <c r="G7999" s="136">
        <v>76306991</v>
      </c>
      <c r="H7999" s="136">
        <v>3</v>
      </c>
      <c r="J7999" s="136" t="s">
        <v>8367</v>
      </c>
      <c r="R7999" s="136" t="s">
        <v>16390</v>
      </c>
      <c r="S7999" s="136" t="s">
        <v>8367</v>
      </c>
      <c r="T7999" s="136" t="s">
        <v>16391</v>
      </c>
    </row>
    <row r="8000" spans="1:20" s="136" customFormat="1" ht="13.6" x14ac:dyDescent="0.2">
      <c r="A8000" s="136" t="s">
        <v>16372</v>
      </c>
      <c r="B8000" s="147">
        <v>50219</v>
      </c>
      <c r="C8000" s="138" t="s">
        <v>16586</v>
      </c>
      <c r="D8000" s="138" t="s">
        <v>16586</v>
      </c>
      <c r="E8000" s="137" t="s">
        <v>8366</v>
      </c>
      <c r="F8000" s="139"/>
      <c r="G8000" s="136">
        <v>17029574</v>
      </c>
      <c r="H8000" s="136">
        <v>2</v>
      </c>
      <c r="J8000" s="136" t="s">
        <v>8367</v>
      </c>
      <c r="R8000" s="136" t="s">
        <v>16390</v>
      </c>
      <c r="S8000" s="136" t="s">
        <v>8367</v>
      </c>
      <c r="T8000" s="136" t="s">
        <v>16391</v>
      </c>
    </row>
    <row r="8001" spans="1:20" s="136" customFormat="1" ht="13.6" x14ac:dyDescent="0.2">
      <c r="A8001" s="136" t="s">
        <v>16372</v>
      </c>
      <c r="B8001" s="147">
        <v>50220</v>
      </c>
      <c r="C8001" s="138" t="s">
        <v>16587</v>
      </c>
      <c r="D8001" s="138" t="s">
        <v>16587</v>
      </c>
      <c r="E8001" s="137" t="s">
        <v>8366</v>
      </c>
      <c r="F8001" s="139"/>
      <c r="G8001" s="136">
        <v>9878526</v>
      </c>
      <c r="H8001" s="136">
        <v>3</v>
      </c>
      <c r="J8001" s="136" t="s">
        <v>8367</v>
      </c>
    </row>
    <row r="8002" spans="1:20" s="136" customFormat="1" ht="13.6" x14ac:dyDescent="0.2">
      <c r="A8002" s="136" t="s">
        <v>16372</v>
      </c>
      <c r="B8002" s="147">
        <v>50221</v>
      </c>
      <c r="C8002" s="138" t="s">
        <v>16588</v>
      </c>
      <c r="D8002" s="138" t="s">
        <v>16588</v>
      </c>
      <c r="E8002" s="137" t="s">
        <v>8366</v>
      </c>
      <c r="F8002" s="139"/>
      <c r="G8002" s="136">
        <v>35432040</v>
      </c>
      <c r="H8002" s="136">
        <v>3</v>
      </c>
      <c r="J8002" s="136" t="s">
        <v>8367</v>
      </c>
    </row>
    <row r="8003" spans="1:20" s="136" customFormat="1" ht="13.6" x14ac:dyDescent="0.2">
      <c r="A8003" s="136" t="s">
        <v>16372</v>
      </c>
      <c r="B8003" s="147">
        <v>50222</v>
      </c>
      <c r="C8003" s="138" t="s">
        <v>16589</v>
      </c>
      <c r="D8003" s="138" t="s">
        <v>16589</v>
      </c>
      <c r="E8003" s="137" t="s">
        <v>8366</v>
      </c>
      <c r="F8003" s="139"/>
      <c r="G8003" s="136">
        <v>118260263</v>
      </c>
      <c r="H8003" s="136">
        <v>3</v>
      </c>
      <c r="J8003" s="136" t="s">
        <v>8367</v>
      </c>
    </row>
    <row r="8004" spans="1:20" s="136" customFormat="1" ht="13.6" x14ac:dyDescent="0.2">
      <c r="A8004" s="136" t="s">
        <v>16372</v>
      </c>
      <c r="B8004" s="147">
        <v>50223</v>
      </c>
      <c r="C8004" s="138" t="s">
        <v>16590</v>
      </c>
      <c r="D8004" s="138" t="s">
        <v>16590</v>
      </c>
      <c r="E8004" s="137" t="s">
        <v>8366</v>
      </c>
      <c r="F8004" s="139"/>
      <c r="G8004" s="136">
        <v>18505103</v>
      </c>
      <c r="H8004" s="136">
        <v>3</v>
      </c>
      <c r="J8004" s="136" t="s">
        <v>8367</v>
      </c>
    </row>
    <row r="8005" spans="1:20" s="136" customFormat="1" ht="13.6" x14ac:dyDescent="0.2">
      <c r="A8005" s="136" t="s">
        <v>16372</v>
      </c>
      <c r="B8005" s="147">
        <v>50224</v>
      </c>
      <c r="C8005" s="138" t="s">
        <v>16591</v>
      </c>
      <c r="D8005" s="138" t="s">
        <v>16591</v>
      </c>
      <c r="E8005" s="137" t="s">
        <v>8366</v>
      </c>
      <c r="F8005" s="139"/>
      <c r="G8005" s="136">
        <v>25158458</v>
      </c>
      <c r="H8005" s="136">
        <v>3</v>
      </c>
      <c r="J8005" s="136" t="s">
        <v>8367</v>
      </c>
    </row>
    <row r="8006" spans="1:20" s="136" customFormat="1" ht="13.6" x14ac:dyDescent="0.2">
      <c r="A8006" s="136" t="s">
        <v>16372</v>
      </c>
      <c r="B8006" s="147">
        <v>50225</v>
      </c>
      <c r="C8006" s="138" t="s">
        <v>16592</v>
      </c>
      <c r="D8006" s="138" t="s">
        <v>16592</v>
      </c>
      <c r="E8006" s="137" t="s">
        <v>8366</v>
      </c>
      <c r="F8006" s="139"/>
      <c r="G8006" s="136">
        <v>90666690</v>
      </c>
      <c r="H8006" s="136">
        <v>3</v>
      </c>
      <c r="J8006" s="136" t="s">
        <v>8367</v>
      </c>
    </row>
    <row r="8007" spans="1:20" s="136" customFormat="1" ht="13.6" x14ac:dyDescent="0.2">
      <c r="A8007" s="136" t="s">
        <v>16372</v>
      </c>
      <c r="B8007" s="147">
        <v>50227</v>
      </c>
      <c r="C8007" s="138" t="s">
        <v>16593</v>
      </c>
      <c r="D8007" s="138" t="s">
        <v>16593</v>
      </c>
      <c r="E8007" s="137" t="s">
        <v>8366</v>
      </c>
      <c r="F8007" s="139"/>
      <c r="G8007" s="136">
        <v>19533274</v>
      </c>
      <c r="H8007" s="136">
        <v>3</v>
      </c>
      <c r="J8007" s="136" t="s">
        <v>8367</v>
      </c>
    </row>
    <row r="8008" spans="1:20" s="136" customFormat="1" ht="13.6" x14ac:dyDescent="0.2">
      <c r="A8008" s="136" t="s">
        <v>16372</v>
      </c>
      <c r="B8008" s="147">
        <v>50228</v>
      </c>
      <c r="C8008" s="138" t="s">
        <v>16594</v>
      </c>
      <c r="D8008" s="138" t="s">
        <v>16594</v>
      </c>
      <c r="E8008" s="137" t="s">
        <v>8366</v>
      </c>
      <c r="F8008" s="139"/>
      <c r="G8008" s="136">
        <v>107370554</v>
      </c>
      <c r="H8008" s="136">
        <v>3</v>
      </c>
      <c r="J8008" s="136" t="s">
        <v>8367</v>
      </c>
    </row>
    <row r="8009" spans="1:20" s="136" customFormat="1" ht="13.6" x14ac:dyDescent="0.2">
      <c r="A8009" s="136" t="s">
        <v>16372</v>
      </c>
      <c r="B8009" s="147">
        <v>50229</v>
      </c>
      <c r="C8009" s="138" t="s">
        <v>16595</v>
      </c>
      <c r="D8009" s="138" t="s">
        <v>16595</v>
      </c>
      <c r="E8009" s="137" t="s">
        <v>8366</v>
      </c>
      <c r="F8009" s="139"/>
      <c r="G8009" s="136">
        <v>11634430</v>
      </c>
      <c r="H8009" s="136">
        <v>3</v>
      </c>
      <c r="J8009" s="136" t="s">
        <v>8367</v>
      </c>
    </row>
    <row r="8010" spans="1:20" s="136" customFormat="1" ht="13.6" x14ac:dyDescent="0.2">
      <c r="A8010" s="136" t="s">
        <v>16372</v>
      </c>
      <c r="B8010" s="147">
        <v>50230</v>
      </c>
      <c r="C8010" s="138" t="s">
        <v>16596</v>
      </c>
      <c r="D8010" s="138" t="s">
        <v>16596</v>
      </c>
      <c r="E8010" s="137" t="s">
        <v>8366</v>
      </c>
      <c r="F8010" s="139"/>
      <c r="G8010" s="136">
        <v>129549332</v>
      </c>
      <c r="H8010" s="136">
        <v>3</v>
      </c>
      <c r="J8010" s="136" t="s">
        <v>8367</v>
      </c>
    </row>
    <row r="8011" spans="1:20" s="136" customFormat="1" ht="13.6" x14ac:dyDescent="0.2">
      <c r="A8011" s="136" t="s">
        <v>16372</v>
      </c>
      <c r="B8011" s="147">
        <v>50231</v>
      </c>
      <c r="C8011" s="138" t="s">
        <v>16597</v>
      </c>
      <c r="D8011" s="138" t="s">
        <v>16597</v>
      </c>
      <c r="E8011" s="137" t="s">
        <v>8366</v>
      </c>
      <c r="F8011" s="139"/>
      <c r="G8011" s="136">
        <v>2512463</v>
      </c>
      <c r="H8011" s="136">
        <v>3</v>
      </c>
      <c r="J8011" s="136" t="s">
        <v>8367</v>
      </c>
    </row>
    <row r="8012" spans="1:20" s="136" customFormat="1" ht="13.6" x14ac:dyDescent="0.2">
      <c r="A8012" s="136" t="s">
        <v>16372</v>
      </c>
      <c r="B8012" s="147">
        <v>50232</v>
      </c>
      <c r="C8012" s="138" t="s">
        <v>16598</v>
      </c>
      <c r="D8012" s="138" t="s">
        <v>16598</v>
      </c>
      <c r="E8012" s="137" t="s">
        <v>8366</v>
      </c>
      <c r="F8012" s="139"/>
      <c r="G8012" s="136">
        <v>81240616</v>
      </c>
      <c r="H8012" s="136">
        <v>3</v>
      </c>
      <c r="J8012" s="136" t="s">
        <v>8367</v>
      </c>
    </row>
    <row r="8013" spans="1:20" s="136" customFormat="1" ht="13.6" x14ac:dyDescent="0.2">
      <c r="A8013" s="136" t="s">
        <v>16372</v>
      </c>
      <c r="B8013" s="147">
        <v>50233</v>
      </c>
      <c r="C8013" s="138" t="s">
        <v>16599</v>
      </c>
      <c r="D8013" s="138" t="s">
        <v>16599</v>
      </c>
      <c r="E8013" s="137" t="s">
        <v>8366</v>
      </c>
      <c r="F8013" s="139"/>
      <c r="G8013" s="136">
        <v>11491084</v>
      </c>
      <c r="H8013" s="136">
        <v>3</v>
      </c>
      <c r="J8013" s="136" t="s">
        <v>8367</v>
      </c>
    </row>
    <row r="8014" spans="1:20" s="136" customFormat="1" ht="13.6" x14ac:dyDescent="0.2">
      <c r="A8014" s="136" t="s">
        <v>16372</v>
      </c>
      <c r="B8014" s="147">
        <v>50234</v>
      </c>
      <c r="C8014" s="138" t="s">
        <v>16600</v>
      </c>
      <c r="D8014" s="138" t="s">
        <v>16600</v>
      </c>
      <c r="E8014" s="137" t="s">
        <v>8366</v>
      </c>
      <c r="F8014" s="139"/>
      <c r="G8014" s="136">
        <v>5416117</v>
      </c>
      <c r="H8014" s="136">
        <v>3</v>
      </c>
      <c r="J8014" s="136" t="s">
        <v>8367</v>
      </c>
    </row>
    <row r="8015" spans="1:20" s="136" customFormat="1" ht="13.6" x14ac:dyDescent="0.2">
      <c r="A8015" s="136" t="s">
        <v>16372</v>
      </c>
      <c r="B8015" s="147">
        <v>50235</v>
      </c>
      <c r="C8015" s="138" t="s">
        <v>16601</v>
      </c>
      <c r="D8015" s="138" t="s">
        <v>16601</v>
      </c>
      <c r="E8015" s="137" t="s">
        <v>8366</v>
      </c>
      <c r="F8015" s="139"/>
      <c r="G8015" s="136">
        <v>71621104</v>
      </c>
      <c r="H8015" s="136">
        <v>3</v>
      </c>
      <c r="J8015" s="136" t="s">
        <v>8367</v>
      </c>
      <c r="R8015" s="136" t="s">
        <v>16390</v>
      </c>
      <c r="S8015" s="136" t="s">
        <v>8367</v>
      </c>
      <c r="T8015" s="136" t="s">
        <v>16391</v>
      </c>
    </row>
    <row r="8016" spans="1:20" s="136" customFormat="1" ht="13.6" x14ac:dyDescent="0.2">
      <c r="A8016" s="136" t="s">
        <v>16372</v>
      </c>
      <c r="B8016" s="147">
        <v>50236</v>
      </c>
      <c r="C8016" s="138" t="s">
        <v>16602</v>
      </c>
      <c r="D8016" s="138" t="s">
        <v>16602</v>
      </c>
      <c r="E8016" s="137" t="s">
        <v>8366</v>
      </c>
      <c r="F8016" s="139"/>
      <c r="G8016" s="136">
        <v>19513479</v>
      </c>
      <c r="H8016" s="136">
        <v>3</v>
      </c>
      <c r="J8016" s="136" t="s">
        <v>8367</v>
      </c>
    </row>
    <row r="8017" spans="1:20" s="136" customFormat="1" ht="13.6" x14ac:dyDescent="0.2">
      <c r="A8017" s="136" t="s">
        <v>16372</v>
      </c>
      <c r="B8017" s="147">
        <v>50237</v>
      </c>
      <c r="C8017" s="138" t="s">
        <v>16603</v>
      </c>
      <c r="D8017" s="138" t="s">
        <v>16603</v>
      </c>
      <c r="E8017" s="137" t="s">
        <v>8366</v>
      </c>
      <c r="F8017" s="139"/>
      <c r="G8017" s="136">
        <v>3971939</v>
      </c>
      <c r="H8017" s="136">
        <v>3</v>
      </c>
      <c r="J8017" s="136" t="s">
        <v>8367</v>
      </c>
    </row>
    <row r="8018" spans="1:20" s="136" customFormat="1" ht="13.6" x14ac:dyDescent="0.2">
      <c r="A8018" s="136" t="s">
        <v>16372</v>
      </c>
      <c r="B8018" s="147">
        <v>50238</v>
      </c>
      <c r="C8018" s="138" t="s">
        <v>16604</v>
      </c>
      <c r="D8018" s="138" t="s">
        <v>16604</v>
      </c>
      <c r="E8018" s="137" t="s">
        <v>8366</v>
      </c>
      <c r="F8018" s="139"/>
      <c r="G8018" s="136">
        <v>29576658.000000004</v>
      </c>
      <c r="H8018" s="136">
        <v>3</v>
      </c>
      <c r="J8018" s="136" t="s">
        <v>8367</v>
      </c>
    </row>
    <row r="8019" spans="1:20" s="136" customFormat="1" ht="13.6" x14ac:dyDescent="0.2">
      <c r="A8019" s="136" t="s">
        <v>16372</v>
      </c>
      <c r="B8019" s="147">
        <v>50239</v>
      </c>
      <c r="C8019" s="138" t="s">
        <v>16605</v>
      </c>
      <c r="D8019" s="138" t="s">
        <v>16605</v>
      </c>
      <c r="E8019" s="137" t="s">
        <v>8366</v>
      </c>
      <c r="F8019" s="139"/>
      <c r="G8019" s="136">
        <v>17806003</v>
      </c>
      <c r="H8019" s="136">
        <v>3</v>
      </c>
      <c r="J8019" s="136" t="s">
        <v>8367</v>
      </c>
    </row>
    <row r="8020" spans="1:20" s="136" customFormat="1" ht="13.6" x14ac:dyDescent="0.2">
      <c r="A8020" s="136" t="s">
        <v>16372</v>
      </c>
      <c r="B8020" s="147">
        <v>50240</v>
      </c>
      <c r="C8020" s="138" t="s">
        <v>16606</v>
      </c>
      <c r="D8020" s="138" t="s">
        <v>16606</v>
      </c>
      <c r="E8020" s="137" t="s">
        <v>8366</v>
      </c>
      <c r="F8020" s="139"/>
      <c r="G8020" s="136">
        <v>300979300</v>
      </c>
      <c r="H8020" s="136">
        <v>3</v>
      </c>
      <c r="J8020" s="136" t="s">
        <v>8367</v>
      </c>
    </row>
    <row r="8021" spans="1:20" s="136" customFormat="1" ht="13.6" x14ac:dyDescent="0.2">
      <c r="A8021" s="136" t="s">
        <v>16372</v>
      </c>
      <c r="B8021" s="147">
        <v>50241</v>
      </c>
      <c r="C8021" s="138" t="s">
        <v>16607</v>
      </c>
      <c r="D8021" s="138" t="s">
        <v>16607</v>
      </c>
      <c r="E8021" s="137" t="s">
        <v>8366</v>
      </c>
      <c r="F8021" s="139"/>
      <c r="G8021" s="136">
        <v>15524212</v>
      </c>
      <c r="H8021" s="136">
        <v>3</v>
      </c>
      <c r="J8021" s="136" t="s">
        <v>8367</v>
      </c>
    </row>
    <row r="8022" spans="1:20" s="136" customFormat="1" ht="13.6" x14ac:dyDescent="0.2">
      <c r="A8022" s="136" t="s">
        <v>16372</v>
      </c>
      <c r="B8022" s="147">
        <v>50242</v>
      </c>
      <c r="C8022" s="138" t="s">
        <v>16608</v>
      </c>
      <c r="D8022" s="138" t="s">
        <v>16608</v>
      </c>
      <c r="E8022" s="137" t="s">
        <v>8366</v>
      </c>
      <c r="F8022" s="139"/>
      <c r="G8022" s="136">
        <v>11705202</v>
      </c>
      <c r="H8022" s="136">
        <v>3</v>
      </c>
      <c r="J8022" s="136" t="s">
        <v>8367</v>
      </c>
    </row>
    <row r="8023" spans="1:20" s="136" customFormat="1" ht="13.6" x14ac:dyDescent="0.2">
      <c r="A8023" s="136" t="s">
        <v>16372</v>
      </c>
      <c r="B8023" s="147">
        <v>50243</v>
      </c>
      <c r="C8023" s="138" t="s">
        <v>16609</v>
      </c>
      <c r="D8023" s="138" t="s">
        <v>16609</v>
      </c>
      <c r="E8023" s="137" t="s">
        <v>8366</v>
      </c>
      <c r="F8023" s="139"/>
      <c r="G8023" s="136">
        <v>40875365</v>
      </c>
      <c r="H8023" s="136">
        <v>3</v>
      </c>
      <c r="J8023" s="136" t="s">
        <v>8367</v>
      </c>
    </row>
    <row r="8024" spans="1:20" s="136" customFormat="1" ht="13.6" x14ac:dyDescent="0.2">
      <c r="A8024" s="136" t="s">
        <v>16372</v>
      </c>
      <c r="B8024" s="147">
        <v>50244</v>
      </c>
      <c r="C8024" s="138" t="s">
        <v>16610</v>
      </c>
      <c r="D8024" s="138" t="s">
        <v>16610</v>
      </c>
      <c r="E8024" s="137" t="s">
        <v>8366</v>
      </c>
      <c r="F8024" s="139"/>
      <c r="G8024" s="136">
        <v>43385720</v>
      </c>
      <c r="H8024" s="136">
        <v>3</v>
      </c>
      <c r="J8024" s="136" t="s">
        <v>8367</v>
      </c>
    </row>
    <row r="8025" spans="1:20" s="136" customFormat="1" ht="13.6" x14ac:dyDescent="0.2">
      <c r="A8025" s="136" t="s">
        <v>16372</v>
      </c>
      <c r="B8025" s="147">
        <v>50245</v>
      </c>
      <c r="C8025" s="138" t="s">
        <v>16611</v>
      </c>
      <c r="D8025" s="138" t="s">
        <v>16611</v>
      </c>
      <c r="E8025" s="137" t="s">
        <v>8366</v>
      </c>
      <c r="F8025" s="139"/>
      <c r="G8025" s="136">
        <v>101765370</v>
      </c>
      <c r="H8025" s="136">
        <v>3</v>
      </c>
      <c r="J8025" s="136" t="s">
        <v>8367</v>
      </c>
    </row>
    <row r="8026" spans="1:20" s="136" customFormat="1" ht="13.6" x14ac:dyDescent="0.2">
      <c r="A8026" s="136" t="s">
        <v>16372</v>
      </c>
      <c r="B8026" s="147">
        <v>50246</v>
      </c>
      <c r="C8026" s="138" t="s">
        <v>16612</v>
      </c>
      <c r="D8026" s="138" t="s">
        <v>16612</v>
      </c>
      <c r="E8026" s="137" t="s">
        <v>8366</v>
      </c>
      <c r="F8026" s="139"/>
      <c r="G8026" s="136">
        <v>41552312</v>
      </c>
      <c r="H8026" s="136">
        <v>3</v>
      </c>
      <c r="J8026" s="136" t="s">
        <v>8367</v>
      </c>
    </row>
    <row r="8027" spans="1:20" s="136" customFormat="1" ht="13.6" x14ac:dyDescent="0.2">
      <c r="A8027" s="136" t="s">
        <v>16372</v>
      </c>
      <c r="B8027" s="147">
        <v>50247</v>
      </c>
      <c r="C8027" s="138" t="s">
        <v>16613</v>
      </c>
      <c r="D8027" s="138" t="s">
        <v>16613</v>
      </c>
      <c r="E8027" s="137" t="s">
        <v>8366</v>
      </c>
      <c r="F8027" s="139"/>
      <c r="G8027" s="136">
        <v>12064360.999999998</v>
      </c>
      <c r="H8027" s="136">
        <v>3</v>
      </c>
      <c r="J8027" s="136" t="s">
        <v>8367</v>
      </c>
      <c r="R8027" s="136" t="s">
        <v>16390</v>
      </c>
      <c r="S8027" s="136" t="s">
        <v>8367</v>
      </c>
      <c r="T8027" s="136" t="s">
        <v>16391</v>
      </c>
    </row>
    <row r="8028" spans="1:20" s="136" customFormat="1" ht="13.6" x14ac:dyDescent="0.2">
      <c r="A8028" s="136" t="s">
        <v>16372</v>
      </c>
      <c r="B8028" s="147">
        <v>50248</v>
      </c>
      <c r="C8028" s="138" t="s">
        <v>16614</v>
      </c>
      <c r="D8028" s="138" t="s">
        <v>16614</v>
      </c>
      <c r="E8028" s="137" t="s">
        <v>8366</v>
      </c>
      <c r="F8028" s="139"/>
      <c r="G8028" s="136">
        <v>216624807</v>
      </c>
      <c r="H8028" s="136">
        <v>3</v>
      </c>
      <c r="J8028" s="136" t="s">
        <v>8367</v>
      </c>
    </row>
    <row r="8029" spans="1:20" s="136" customFormat="1" ht="13.6" x14ac:dyDescent="0.2">
      <c r="A8029" s="136" t="s">
        <v>16372</v>
      </c>
      <c r="B8029" s="147">
        <v>50249</v>
      </c>
      <c r="C8029" s="138" t="s">
        <v>16615</v>
      </c>
      <c r="D8029" s="138" t="s">
        <v>16615</v>
      </c>
      <c r="E8029" s="137" t="s">
        <v>8366</v>
      </c>
      <c r="F8029" s="139"/>
      <c r="G8029" s="136">
        <v>85723098.000000015</v>
      </c>
      <c r="H8029" s="136">
        <v>3</v>
      </c>
      <c r="J8029" s="136" t="s">
        <v>8367</v>
      </c>
    </row>
    <row r="8030" spans="1:20" s="136" customFormat="1" ht="13.6" x14ac:dyDescent="0.2">
      <c r="A8030" s="136" t="s">
        <v>16372</v>
      </c>
      <c r="B8030" s="147">
        <v>50250</v>
      </c>
      <c r="C8030" s="138" t="s">
        <v>16616</v>
      </c>
      <c r="D8030" s="138" t="s">
        <v>16616</v>
      </c>
      <c r="E8030" s="137" t="s">
        <v>8366</v>
      </c>
      <c r="F8030" s="139"/>
      <c r="G8030" s="136">
        <v>46941561</v>
      </c>
      <c r="H8030" s="136">
        <v>3</v>
      </c>
      <c r="J8030" s="136" t="s">
        <v>8367</v>
      </c>
    </row>
    <row r="8031" spans="1:20" s="136" customFormat="1" ht="13.6" x14ac:dyDescent="0.2">
      <c r="A8031" s="136" t="s">
        <v>16372</v>
      </c>
      <c r="B8031" s="147">
        <v>50251</v>
      </c>
      <c r="C8031" s="138" t="s">
        <v>16617</v>
      </c>
      <c r="D8031" s="138" t="s">
        <v>16617</v>
      </c>
      <c r="E8031" s="137" t="s">
        <v>8366</v>
      </c>
      <c r="F8031" s="139"/>
      <c r="G8031" s="136">
        <v>244007884</v>
      </c>
      <c r="H8031" s="136">
        <v>2</v>
      </c>
      <c r="J8031" s="136" t="s">
        <v>8367</v>
      </c>
    </row>
    <row r="8032" spans="1:20" s="136" customFormat="1" ht="13.6" x14ac:dyDescent="0.2">
      <c r="A8032" s="136" t="s">
        <v>16372</v>
      </c>
      <c r="B8032" s="147">
        <v>50252</v>
      </c>
      <c r="C8032" s="138" t="s">
        <v>16618</v>
      </c>
      <c r="D8032" s="138" t="s">
        <v>16618</v>
      </c>
      <c r="E8032" s="137" t="s">
        <v>8366</v>
      </c>
      <c r="F8032" s="139"/>
      <c r="G8032" s="136">
        <v>405232562.00000006</v>
      </c>
      <c r="H8032" s="136">
        <v>2</v>
      </c>
      <c r="J8032" s="136" t="s">
        <v>8367</v>
      </c>
    </row>
    <row r="8033" spans="1:10" s="136" customFormat="1" ht="13.6" x14ac:dyDescent="0.2">
      <c r="A8033" s="136" t="s">
        <v>16372</v>
      </c>
      <c r="B8033" s="147">
        <v>50253</v>
      </c>
      <c r="C8033" s="138" t="s">
        <v>16619</v>
      </c>
      <c r="D8033" s="138" t="s">
        <v>16619</v>
      </c>
      <c r="E8033" s="137" t="s">
        <v>8366</v>
      </c>
      <c r="F8033" s="139"/>
      <c r="G8033" s="136">
        <v>33751812</v>
      </c>
      <c r="H8033" s="136">
        <v>3</v>
      </c>
      <c r="J8033" s="136" t="s">
        <v>8367</v>
      </c>
    </row>
    <row r="8034" spans="1:10" s="136" customFormat="1" ht="13.6" x14ac:dyDescent="0.2">
      <c r="A8034" s="136" t="s">
        <v>16372</v>
      </c>
      <c r="B8034" s="147">
        <v>50254</v>
      </c>
      <c r="C8034" s="138" t="s">
        <v>16620</v>
      </c>
      <c r="D8034" s="138" t="s">
        <v>16620</v>
      </c>
      <c r="E8034" s="137" t="s">
        <v>8366</v>
      </c>
      <c r="F8034" s="139"/>
      <c r="G8034" s="136">
        <v>66131163</v>
      </c>
      <c r="H8034" s="136">
        <v>3</v>
      </c>
      <c r="J8034" s="136" t="s">
        <v>8367</v>
      </c>
    </row>
    <row r="8035" spans="1:10" s="136" customFormat="1" ht="13.6" x14ac:dyDescent="0.2">
      <c r="A8035" s="136" t="s">
        <v>16372</v>
      </c>
      <c r="B8035" s="147">
        <v>50255</v>
      </c>
      <c r="C8035" s="138" t="s">
        <v>16621</v>
      </c>
      <c r="D8035" s="138" t="s">
        <v>16621</v>
      </c>
      <c r="E8035" s="137" t="s">
        <v>8366</v>
      </c>
      <c r="F8035" s="139"/>
      <c r="G8035" s="136">
        <v>32388864</v>
      </c>
      <c r="H8035" s="136">
        <v>3</v>
      </c>
      <c r="J8035" s="136" t="s">
        <v>8367</v>
      </c>
    </row>
    <row r="8036" spans="1:10" s="136" customFormat="1" ht="13.6" x14ac:dyDescent="0.2">
      <c r="A8036" s="136" t="s">
        <v>16372</v>
      </c>
      <c r="B8036" s="147">
        <v>50256</v>
      </c>
      <c r="C8036" s="138" t="s">
        <v>16622</v>
      </c>
      <c r="D8036" s="138" t="s">
        <v>16622</v>
      </c>
      <c r="E8036" s="137" t="s">
        <v>8366</v>
      </c>
      <c r="F8036" s="139"/>
      <c r="G8036" s="136">
        <v>59220340</v>
      </c>
      <c r="H8036" s="136">
        <v>3</v>
      </c>
      <c r="J8036" s="136" t="s">
        <v>8367</v>
      </c>
    </row>
    <row r="8037" spans="1:10" s="136" customFormat="1" ht="13.6" x14ac:dyDescent="0.2">
      <c r="A8037" s="136" t="s">
        <v>16372</v>
      </c>
      <c r="B8037" s="147">
        <v>50257</v>
      </c>
      <c r="C8037" s="138" t="s">
        <v>16623</v>
      </c>
      <c r="D8037" s="138" t="s">
        <v>16623</v>
      </c>
      <c r="E8037" s="137" t="s">
        <v>8366</v>
      </c>
      <c r="F8037" s="139"/>
      <c r="G8037" s="136">
        <v>32526072</v>
      </c>
      <c r="H8037" s="136">
        <v>3</v>
      </c>
      <c r="J8037" s="136" t="s">
        <v>8367</v>
      </c>
    </row>
    <row r="8038" spans="1:10" s="136" customFormat="1" ht="13.6" x14ac:dyDescent="0.2">
      <c r="A8038" s="136" t="s">
        <v>16372</v>
      </c>
      <c r="B8038" s="147">
        <v>50258</v>
      </c>
      <c r="C8038" s="138" t="s">
        <v>16624</v>
      </c>
      <c r="D8038" s="138" t="s">
        <v>16624</v>
      </c>
      <c r="E8038" s="137" t="s">
        <v>8366</v>
      </c>
      <c r="F8038" s="139"/>
      <c r="G8038" s="136">
        <v>25863631</v>
      </c>
      <c r="H8038" s="136">
        <v>3</v>
      </c>
      <c r="J8038" s="136" t="s">
        <v>8367</v>
      </c>
    </row>
    <row r="8039" spans="1:10" s="136" customFormat="1" ht="13.6" x14ac:dyDescent="0.2">
      <c r="A8039" s="136" t="s">
        <v>16372</v>
      </c>
      <c r="B8039" s="147">
        <v>50259</v>
      </c>
      <c r="C8039" s="138" t="s">
        <v>16625</v>
      </c>
      <c r="D8039" s="138" t="s">
        <v>16625</v>
      </c>
      <c r="E8039" s="137" t="s">
        <v>8366</v>
      </c>
      <c r="F8039" s="139"/>
      <c r="G8039" s="136">
        <v>21132872.000000004</v>
      </c>
      <c r="H8039" s="136">
        <v>3</v>
      </c>
      <c r="J8039" s="136" t="s">
        <v>8367</v>
      </c>
    </row>
    <row r="8040" spans="1:10" s="136" customFormat="1" ht="13.6" x14ac:dyDescent="0.2">
      <c r="A8040" s="136" t="s">
        <v>16372</v>
      </c>
      <c r="B8040" s="147">
        <v>50260</v>
      </c>
      <c r="C8040" s="138" t="s">
        <v>16626</v>
      </c>
      <c r="D8040" s="138" t="s">
        <v>16626</v>
      </c>
      <c r="E8040" s="137" t="s">
        <v>8366</v>
      </c>
      <c r="F8040" s="139"/>
      <c r="G8040" s="136">
        <v>15676638</v>
      </c>
      <c r="H8040" s="136">
        <v>3</v>
      </c>
      <c r="J8040" s="136" t="s">
        <v>8367</v>
      </c>
    </row>
    <row r="8041" spans="1:10" s="136" customFormat="1" ht="13.6" x14ac:dyDescent="0.2">
      <c r="A8041" s="136" t="s">
        <v>16372</v>
      </c>
      <c r="B8041" s="147">
        <v>50261</v>
      </c>
      <c r="C8041" s="138" t="s">
        <v>16627</v>
      </c>
      <c r="D8041" s="138" t="s">
        <v>16627</v>
      </c>
      <c r="E8041" s="137" t="s">
        <v>8366</v>
      </c>
      <c r="F8041" s="139"/>
      <c r="G8041" s="136">
        <v>2531126</v>
      </c>
      <c r="H8041" s="136">
        <v>3</v>
      </c>
      <c r="J8041" s="136" t="s">
        <v>8367</v>
      </c>
    </row>
    <row r="8042" spans="1:10" s="136" customFormat="1" ht="13.6" x14ac:dyDescent="0.2">
      <c r="A8042" s="136" t="s">
        <v>16372</v>
      </c>
      <c r="B8042" s="147">
        <v>50262</v>
      </c>
      <c r="C8042" s="138" t="s">
        <v>16628</v>
      </c>
      <c r="D8042" s="138" t="s">
        <v>16628</v>
      </c>
      <c r="E8042" s="137" t="s">
        <v>8366</v>
      </c>
      <c r="F8042" s="139"/>
      <c r="G8042" s="136">
        <v>53807596</v>
      </c>
      <c r="H8042" s="136">
        <v>3</v>
      </c>
      <c r="J8042" s="136" t="s">
        <v>8367</v>
      </c>
    </row>
    <row r="8043" spans="1:10" s="136" customFormat="1" ht="13.6" x14ac:dyDescent="0.2">
      <c r="A8043" s="136" t="s">
        <v>16372</v>
      </c>
      <c r="B8043" s="147">
        <v>50263</v>
      </c>
      <c r="C8043" s="138" t="s">
        <v>16629</v>
      </c>
      <c r="D8043" s="138" t="s">
        <v>16629</v>
      </c>
      <c r="E8043" s="137" t="s">
        <v>8366</v>
      </c>
      <c r="F8043" s="139"/>
      <c r="G8043" s="136">
        <v>74572971</v>
      </c>
      <c r="H8043" s="136">
        <v>3</v>
      </c>
      <c r="J8043" s="136" t="s">
        <v>8367</v>
      </c>
    </row>
    <row r="8044" spans="1:10" s="136" customFormat="1" ht="13.6" x14ac:dyDescent="0.2">
      <c r="A8044" s="136" t="s">
        <v>16372</v>
      </c>
      <c r="B8044" s="147">
        <v>50264</v>
      </c>
      <c r="C8044" s="138" t="s">
        <v>16630</v>
      </c>
      <c r="D8044" s="138" t="s">
        <v>16630</v>
      </c>
      <c r="E8044" s="137" t="s">
        <v>8366</v>
      </c>
      <c r="F8044" s="139"/>
      <c r="G8044" s="136">
        <v>68646595</v>
      </c>
      <c r="H8044" s="136">
        <v>3</v>
      </c>
      <c r="J8044" s="136" t="s">
        <v>8367</v>
      </c>
    </row>
    <row r="8045" spans="1:10" s="136" customFormat="1" ht="13.6" x14ac:dyDescent="0.2">
      <c r="A8045" s="136" t="s">
        <v>16372</v>
      </c>
      <c r="B8045" s="147">
        <v>50265</v>
      </c>
      <c r="C8045" s="138" t="s">
        <v>16631</v>
      </c>
      <c r="D8045" s="138" t="s">
        <v>16631</v>
      </c>
      <c r="E8045" s="137" t="s">
        <v>8366</v>
      </c>
      <c r="F8045" s="139"/>
      <c r="G8045" s="136">
        <v>18260291</v>
      </c>
      <c r="H8045" s="136">
        <v>3</v>
      </c>
      <c r="J8045" s="136" t="s">
        <v>8367</v>
      </c>
    </row>
    <row r="8046" spans="1:10" s="136" customFormat="1" ht="13.6" x14ac:dyDescent="0.2">
      <c r="A8046" s="136" t="s">
        <v>16372</v>
      </c>
      <c r="B8046" s="147">
        <v>50266</v>
      </c>
      <c r="C8046" s="138" t="s">
        <v>16632</v>
      </c>
      <c r="D8046" s="138" t="s">
        <v>16632</v>
      </c>
      <c r="E8046" s="137" t="s">
        <v>8366</v>
      </c>
      <c r="F8046" s="139"/>
      <c r="G8046" s="136">
        <v>71758808</v>
      </c>
      <c r="H8046" s="136">
        <v>3</v>
      </c>
      <c r="J8046" s="136" t="s">
        <v>8367</v>
      </c>
    </row>
    <row r="8047" spans="1:10" s="136" customFormat="1" ht="13.6" x14ac:dyDescent="0.2">
      <c r="A8047" s="136" t="s">
        <v>16372</v>
      </c>
      <c r="B8047" s="147">
        <v>50267</v>
      </c>
      <c r="C8047" s="138" t="s">
        <v>16633</v>
      </c>
      <c r="D8047" s="138" t="s">
        <v>16633</v>
      </c>
      <c r="E8047" s="137" t="s">
        <v>8366</v>
      </c>
      <c r="F8047" s="139"/>
      <c r="G8047" s="136">
        <v>230865907</v>
      </c>
      <c r="H8047" s="136">
        <v>3</v>
      </c>
      <c r="J8047" s="136" t="s">
        <v>8367</v>
      </c>
    </row>
    <row r="8048" spans="1:10" s="136" customFormat="1" ht="13.6" x14ac:dyDescent="0.2">
      <c r="A8048" s="136" t="s">
        <v>16372</v>
      </c>
      <c r="B8048" s="147">
        <v>50268</v>
      </c>
      <c r="C8048" s="138" t="s">
        <v>16634</v>
      </c>
      <c r="D8048" s="138" t="s">
        <v>16634</v>
      </c>
      <c r="E8048" s="137" t="s">
        <v>8366</v>
      </c>
      <c r="F8048" s="139"/>
      <c r="G8048" s="136">
        <v>42992472</v>
      </c>
      <c r="H8048" s="136">
        <v>3</v>
      </c>
      <c r="J8048" s="136" t="s">
        <v>8367</v>
      </c>
    </row>
    <row r="8049" spans="1:20" s="136" customFormat="1" ht="13.6" x14ac:dyDescent="0.2">
      <c r="A8049" s="136" t="s">
        <v>16372</v>
      </c>
      <c r="B8049" s="147">
        <v>50269</v>
      </c>
      <c r="C8049" s="138" t="s">
        <v>16635</v>
      </c>
      <c r="D8049" s="138" t="s">
        <v>16635</v>
      </c>
      <c r="E8049" s="137" t="s">
        <v>8366</v>
      </c>
      <c r="F8049" s="139"/>
      <c r="G8049" s="136">
        <v>25639980.999999996</v>
      </c>
      <c r="H8049" s="136">
        <v>3</v>
      </c>
      <c r="J8049" s="136" t="s">
        <v>8367</v>
      </c>
    </row>
    <row r="8050" spans="1:20" s="136" customFormat="1" ht="13.6" x14ac:dyDescent="0.2">
      <c r="A8050" s="136" t="s">
        <v>16372</v>
      </c>
      <c r="B8050" s="147">
        <v>50270</v>
      </c>
      <c r="C8050" s="138" t="s">
        <v>16636</v>
      </c>
      <c r="D8050" s="138" t="s">
        <v>16636</v>
      </c>
      <c r="E8050" s="137" t="s">
        <v>8366</v>
      </c>
      <c r="F8050" s="139"/>
      <c r="G8050" s="136">
        <v>37269086</v>
      </c>
      <c r="H8050" s="136">
        <v>3</v>
      </c>
      <c r="J8050" s="136" t="s">
        <v>8367</v>
      </c>
    </row>
    <row r="8051" spans="1:20" s="136" customFormat="1" ht="13.6" x14ac:dyDescent="0.2">
      <c r="A8051" s="136" t="s">
        <v>16372</v>
      </c>
      <c r="B8051" s="147">
        <v>50271</v>
      </c>
      <c r="C8051" s="138" t="s">
        <v>16637</v>
      </c>
      <c r="D8051" s="138" t="s">
        <v>16637</v>
      </c>
      <c r="E8051" s="137" t="s">
        <v>8366</v>
      </c>
      <c r="F8051" s="139"/>
      <c r="G8051" s="136">
        <v>85285831.999999985</v>
      </c>
      <c r="H8051" s="136">
        <v>3</v>
      </c>
      <c r="J8051" s="136" t="s">
        <v>8367</v>
      </c>
    </row>
    <row r="8052" spans="1:20" s="136" customFormat="1" ht="13.6" x14ac:dyDescent="0.2">
      <c r="A8052" s="136" t="s">
        <v>16372</v>
      </c>
      <c r="B8052" s="147">
        <v>50272</v>
      </c>
      <c r="C8052" s="138" t="s">
        <v>16638</v>
      </c>
      <c r="D8052" s="138" t="s">
        <v>16638</v>
      </c>
      <c r="E8052" s="137" t="s">
        <v>8366</v>
      </c>
      <c r="F8052" s="139"/>
      <c r="G8052" s="136">
        <v>17721292</v>
      </c>
      <c r="H8052" s="136">
        <v>2</v>
      </c>
      <c r="J8052" s="136" t="s">
        <v>8367</v>
      </c>
      <c r="R8052" s="136" t="s">
        <v>16390</v>
      </c>
      <c r="S8052" s="136" t="s">
        <v>8367</v>
      </c>
      <c r="T8052" s="136" t="s">
        <v>16391</v>
      </c>
    </row>
    <row r="8053" spans="1:20" s="136" customFormat="1" ht="13.6" x14ac:dyDescent="0.2">
      <c r="A8053" s="136" t="s">
        <v>16372</v>
      </c>
      <c r="B8053" s="147">
        <v>50273</v>
      </c>
      <c r="C8053" s="138" t="s">
        <v>16639</v>
      </c>
      <c r="D8053" s="138" t="s">
        <v>16639</v>
      </c>
      <c r="E8053" s="137" t="s">
        <v>8366</v>
      </c>
      <c r="F8053" s="139"/>
      <c r="G8053" s="136">
        <v>7949417</v>
      </c>
      <c r="H8053" s="136">
        <v>3</v>
      </c>
      <c r="J8053" s="136" t="s">
        <v>8367</v>
      </c>
    </row>
    <row r="8054" spans="1:20" s="136" customFormat="1" ht="13.6" x14ac:dyDescent="0.2">
      <c r="A8054" s="136" t="s">
        <v>16372</v>
      </c>
      <c r="B8054" s="147">
        <v>50274</v>
      </c>
      <c r="C8054" s="138" t="s">
        <v>16640</v>
      </c>
      <c r="D8054" s="138" t="s">
        <v>16640</v>
      </c>
      <c r="E8054" s="137" t="s">
        <v>8366</v>
      </c>
      <c r="F8054" s="139"/>
      <c r="G8054" s="136">
        <v>25657212</v>
      </c>
      <c r="H8054" s="136">
        <v>3</v>
      </c>
      <c r="J8054" s="136" t="s">
        <v>8367</v>
      </c>
    </row>
    <row r="8055" spans="1:20" s="136" customFormat="1" ht="13.6" x14ac:dyDescent="0.2">
      <c r="A8055" s="136" t="s">
        <v>16372</v>
      </c>
      <c r="B8055" s="147">
        <v>50275</v>
      </c>
      <c r="C8055" s="138" t="s">
        <v>16641</v>
      </c>
      <c r="D8055" s="138" t="s">
        <v>16641</v>
      </c>
      <c r="E8055" s="137" t="s">
        <v>8366</v>
      </c>
      <c r="F8055" s="139"/>
      <c r="G8055" s="136">
        <v>50567490</v>
      </c>
      <c r="H8055" s="136">
        <v>3</v>
      </c>
      <c r="J8055" s="136" t="s">
        <v>8367</v>
      </c>
      <c r="R8055" s="136" t="s">
        <v>16390</v>
      </c>
      <c r="S8055" s="136" t="s">
        <v>8367</v>
      </c>
      <c r="T8055" s="136" t="s">
        <v>16391</v>
      </c>
    </row>
    <row r="8056" spans="1:20" s="136" customFormat="1" ht="13.6" x14ac:dyDescent="0.2">
      <c r="A8056" s="136" t="s">
        <v>16372</v>
      </c>
      <c r="B8056" s="147">
        <v>50276</v>
      </c>
      <c r="C8056" s="138" t="s">
        <v>16642</v>
      </c>
      <c r="D8056" s="138" t="s">
        <v>16642</v>
      </c>
      <c r="E8056" s="137" t="s">
        <v>8366</v>
      </c>
      <c r="F8056" s="139"/>
      <c r="G8056" s="136">
        <v>39793273</v>
      </c>
      <c r="H8056" s="136">
        <v>3</v>
      </c>
      <c r="J8056" s="136" t="s">
        <v>8367</v>
      </c>
    </row>
    <row r="8057" spans="1:20" s="136" customFormat="1" ht="13.6" x14ac:dyDescent="0.2">
      <c r="A8057" s="136" t="s">
        <v>16372</v>
      </c>
      <c r="B8057" s="147">
        <v>50277</v>
      </c>
      <c r="C8057" s="138" t="s">
        <v>16643</v>
      </c>
      <c r="D8057" s="138" t="s">
        <v>16643</v>
      </c>
      <c r="E8057" s="137" t="s">
        <v>8366</v>
      </c>
      <c r="F8057" s="139"/>
      <c r="G8057" s="136">
        <v>3291476</v>
      </c>
      <c r="H8057" s="136">
        <v>3</v>
      </c>
      <c r="J8057" s="136" t="s">
        <v>8367</v>
      </c>
    </row>
    <row r="8058" spans="1:20" s="136" customFormat="1" ht="13.6" x14ac:dyDescent="0.2">
      <c r="A8058" s="136" t="s">
        <v>16372</v>
      </c>
      <c r="B8058" s="147">
        <v>50278</v>
      </c>
      <c r="C8058" s="138" t="s">
        <v>16644</v>
      </c>
      <c r="D8058" s="138" t="s">
        <v>16644</v>
      </c>
      <c r="E8058" s="137" t="s">
        <v>8366</v>
      </c>
      <c r="F8058" s="139"/>
      <c r="G8058" s="136">
        <v>59789970.999999993</v>
      </c>
      <c r="H8058" s="136">
        <v>3</v>
      </c>
      <c r="J8058" s="136" t="s">
        <v>8367</v>
      </c>
    </row>
    <row r="8059" spans="1:20" s="136" customFormat="1" ht="13.6" x14ac:dyDescent="0.2">
      <c r="A8059" s="136" t="s">
        <v>16372</v>
      </c>
      <c r="B8059" s="147">
        <v>50279</v>
      </c>
      <c r="C8059" s="138" t="s">
        <v>16645</v>
      </c>
      <c r="D8059" s="138" t="s">
        <v>16645</v>
      </c>
      <c r="E8059" s="137" t="s">
        <v>8366</v>
      </c>
      <c r="F8059" s="139"/>
      <c r="G8059" s="136">
        <v>10404523.999999998</v>
      </c>
      <c r="H8059" s="136">
        <v>3</v>
      </c>
      <c r="J8059" s="136" t="s">
        <v>8367</v>
      </c>
    </row>
    <row r="8060" spans="1:20" s="136" customFormat="1" ht="13.6" x14ac:dyDescent="0.2">
      <c r="A8060" s="136" t="s">
        <v>16372</v>
      </c>
      <c r="B8060" s="147">
        <v>50280</v>
      </c>
      <c r="C8060" s="138" t="s">
        <v>16646</v>
      </c>
      <c r="D8060" s="138" t="s">
        <v>16646</v>
      </c>
      <c r="E8060" s="137" t="s">
        <v>8366</v>
      </c>
      <c r="F8060" s="139"/>
      <c r="G8060" s="136">
        <v>27662578</v>
      </c>
      <c r="H8060" s="136">
        <v>3</v>
      </c>
      <c r="J8060" s="136" t="s">
        <v>8367</v>
      </c>
    </row>
    <row r="8061" spans="1:20" s="136" customFormat="1" ht="13.6" x14ac:dyDescent="0.2">
      <c r="A8061" s="136" t="s">
        <v>16372</v>
      </c>
      <c r="B8061" s="147">
        <v>50281</v>
      </c>
      <c r="C8061" s="138" t="s">
        <v>16647</v>
      </c>
      <c r="D8061" s="138" t="s">
        <v>16647</v>
      </c>
      <c r="E8061" s="137" t="s">
        <v>8366</v>
      </c>
      <c r="F8061" s="139"/>
      <c r="G8061" s="136">
        <v>2673223</v>
      </c>
      <c r="H8061" s="136">
        <v>3</v>
      </c>
      <c r="J8061" s="136" t="s">
        <v>8367</v>
      </c>
    </row>
    <row r="8062" spans="1:20" s="136" customFormat="1" ht="13.6" x14ac:dyDescent="0.2">
      <c r="A8062" s="136" t="s">
        <v>16372</v>
      </c>
      <c r="B8062" s="147">
        <v>50282</v>
      </c>
      <c r="C8062" s="138" t="s">
        <v>16648</v>
      </c>
      <c r="D8062" s="138" t="s">
        <v>16648</v>
      </c>
      <c r="E8062" s="137" t="s">
        <v>8366</v>
      </c>
      <c r="F8062" s="139"/>
      <c r="G8062" s="136">
        <v>8607059</v>
      </c>
      <c r="H8062" s="136">
        <v>3</v>
      </c>
      <c r="J8062" s="136" t="s">
        <v>8367</v>
      </c>
    </row>
    <row r="8063" spans="1:20" s="136" customFormat="1" ht="13.6" x14ac:dyDescent="0.2">
      <c r="A8063" s="136" t="s">
        <v>16372</v>
      </c>
      <c r="B8063" s="147">
        <v>50283</v>
      </c>
      <c r="C8063" s="138" t="s">
        <v>16649</v>
      </c>
      <c r="D8063" s="138" t="s">
        <v>16649</v>
      </c>
      <c r="E8063" s="137" t="s">
        <v>8366</v>
      </c>
      <c r="F8063" s="139"/>
      <c r="G8063" s="136">
        <v>17184287</v>
      </c>
      <c r="H8063" s="136">
        <v>3</v>
      </c>
      <c r="J8063" s="136" t="s">
        <v>8367</v>
      </c>
    </row>
    <row r="8064" spans="1:20" s="136" customFormat="1" ht="13.6" x14ac:dyDescent="0.2">
      <c r="A8064" s="136" t="s">
        <v>16372</v>
      </c>
      <c r="B8064" s="147">
        <v>50284</v>
      </c>
      <c r="C8064" s="138" t="s">
        <v>16650</v>
      </c>
      <c r="D8064" s="138" t="s">
        <v>16650</v>
      </c>
      <c r="E8064" s="137" t="s">
        <v>8366</v>
      </c>
      <c r="F8064" s="139"/>
      <c r="G8064" s="136">
        <v>22501468</v>
      </c>
      <c r="H8064" s="136">
        <v>3</v>
      </c>
      <c r="J8064" s="136" t="s">
        <v>8367</v>
      </c>
    </row>
    <row r="8065" spans="1:20" s="136" customFormat="1" ht="13.6" x14ac:dyDescent="0.2">
      <c r="A8065" s="136" t="s">
        <v>16372</v>
      </c>
      <c r="B8065" s="147">
        <v>50285</v>
      </c>
      <c r="C8065" s="138" t="s">
        <v>16651</v>
      </c>
      <c r="D8065" s="138" t="s">
        <v>16651</v>
      </c>
      <c r="E8065" s="137" t="s">
        <v>8366</v>
      </c>
      <c r="F8065" s="139"/>
      <c r="G8065" s="136">
        <v>63635269</v>
      </c>
      <c r="H8065" s="136">
        <v>3</v>
      </c>
      <c r="J8065" s="136" t="s">
        <v>8367</v>
      </c>
    </row>
    <row r="8066" spans="1:20" s="136" customFormat="1" ht="13.6" x14ac:dyDescent="0.2">
      <c r="A8066" s="136" t="s">
        <v>16372</v>
      </c>
      <c r="B8066" s="147">
        <v>50286</v>
      </c>
      <c r="C8066" s="138" t="s">
        <v>16652</v>
      </c>
      <c r="D8066" s="138" t="s">
        <v>16652</v>
      </c>
      <c r="E8066" s="137" t="s">
        <v>8366</v>
      </c>
      <c r="F8066" s="139"/>
      <c r="G8066" s="136">
        <v>13332493</v>
      </c>
      <c r="H8066" s="136">
        <v>3</v>
      </c>
      <c r="J8066" s="136" t="s">
        <v>8367</v>
      </c>
    </row>
    <row r="8067" spans="1:20" s="136" customFormat="1" ht="13.6" x14ac:dyDescent="0.2">
      <c r="A8067" s="136" t="s">
        <v>16372</v>
      </c>
      <c r="B8067" s="147">
        <v>50287</v>
      </c>
      <c r="C8067" s="138" t="s">
        <v>16653</v>
      </c>
      <c r="D8067" s="138" t="s">
        <v>16653</v>
      </c>
      <c r="E8067" s="137" t="s">
        <v>8366</v>
      </c>
      <c r="F8067" s="139"/>
      <c r="G8067" s="136">
        <v>40163262</v>
      </c>
      <c r="H8067" s="136">
        <v>3</v>
      </c>
      <c r="J8067" s="136" t="s">
        <v>8367</v>
      </c>
    </row>
    <row r="8068" spans="1:20" s="136" customFormat="1" ht="13.6" x14ac:dyDescent="0.2">
      <c r="A8068" s="136" t="s">
        <v>16372</v>
      </c>
      <c r="B8068" s="147">
        <v>50288</v>
      </c>
      <c r="C8068" s="138" t="s">
        <v>16654</v>
      </c>
      <c r="D8068" s="138" t="s">
        <v>16654</v>
      </c>
      <c r="E8068" s="137" t="s">
        <v>8366</v>
      </c>
      <c r="F8068" s="139"/>
      <c r="G8068" s="136">
        <v>75987694</v>
      </c>
      <c r="H8068" s="136">
        <v>3</v>
      </c>
      <c r="J8068" s="136" t="s">
        <v>8367</v>
      </c>
      <c r="R8068" s="136" t="s">
        <v>16390</v>
      </c>
      <c r="S8068" s="136" t="s">
        <v>8367</v>
      </c>
      <c r="T8068" s="136" t="s">
        <v>16391</v>
      </c>
    </row>
    <row r="8069" spans="1:20" s="136" customFormat="1" ht="13.6" x14ac:dyDescent="0.2">
      <c r="A8069" s="136" t="s">
        <v>16372</v>
      </c>
      <c r="B8069" s="147">
        <v>50289</v>
      </c>
      <c r="C8069" s="138" t="s">
        <v>16655</v>
      </c>
      <c r="D8069" s="138" t="s">
        <v>16655</v>
      </c>
      <c r="E8069" s="137" t="s">
        <v>8366</v>
      </c>
      <c r="F8069" s="139"/>
      <c r="G8069" s="136">
        <v>7345162</v>
      </c>
      <c r="H8069" s="136">
        <v>3</v>
      </c>
      <c r="J8069" s="136" t="s">
        <v>8367</v>
      </c>
    </row>
    <row r="8070" spans="1:20" s="136" customFormat="1" ht="13.6" x14ac:dyDescent="0.2">
      <c r="A8070" s="136" t="s">
        <v>16372</v>
      </c>
      <c r="B8070" s="147">
        <v>50290</v>
      </c>
      <c r="C8070" s="138" t="s">
        <v>16656</v>
      </c>
      <c r="D8070" s="138" t="s">
        <v>16656</v>
      </c>
      <c r="E8070" s="137" t="s">
        <v>8366</v>
      </c>
      <c r="F8070" s="139"/>
      <c r="G8070" s="136">
        <v>78378451</v>
      </c>
      <c r="H8070" s="136">
        <v>3</v>
      </c>
      <c r="J8070" s="136" t="s">
        <v>8367</v>
      </c>
    </row>
    <row r="8071" spans="1:20" s="136" customFormat="1" ht="13.6" x14ac:dyDescent="0.2">
      <c r="A8071" s="136" t="s">
        <v>16372</v>
      </c>
      <c r="B8071" s="147">
        <v>50291</v>
      </c>
      <c r="C8071" s="138" t="s">
        <v>16657</v>
      </c>
      <c r="D8071" s="138" t="s">
        <v>16657</v>
      </c>
      <c r="E8071" s="137" t="s">
        <v>8366</v>
      </c>
      <c r="F8071" s="139"/>
      <c r="G8071" s="136">
        <v>49504000</v>
      </c>
      <c r="H8071" s="136">
        <v>3</v>
      </c>
      <c r="J8071" s="136" t="s">
        <v>8367</v>
      </c>
    </row>
    <row r="8072" spans="1:20" s="136" customFormat="1" ht="13.6" x14ac:dyDescent="0.2">
      <c r="A8072" s="136" t="s">
        <v>16372</v>
      </c>
      <c r="B8072" s="147">
        <v>50292</v>
      </c>
      <c r="C8072" s="138" t="s">
        <v>16658</v>
      </c>
      <c r="D8072" s="138" t="s">
        <v>16658</v>
      </c>
      <c r="E8072" s="137" t="s">
        <v>8366</v>
      </c>
      <c r="F8072" s="139"/>
      <c r="G8072" s="136">
        <v>27134133</v>
      </c>
      <c r="H8072" s="136">
        <v>3</v>
      </c>
      <c r="J8072" s="136" t="s">
        <v>8367</v>
      </c>
    </row>
    <row r="8073" spans="1:20" s="136" customFormat="1" ht="13.6" x14ac:dyDescent="0.2">
      <c r="A8073" s="136" t="s">
        <v>16372</v>
      </c>
      <c r="B8073" s="147">
        <v>50293</v>
      </c>
      <c r="C8073" s="138" t="s">
        <v>16659</v>
      </c>
      <c r="D8073" s="138" t="s">
        <v>16659</v>
      </c>
      <c r="E8073" s="137" t="s">
        <v>8366</v>
      </c>
      <c r="F8073" s="139"/>
      <c r="G8073" s="136">
        <v>91600834</v>
      </c>
      <c r="H8073" s="136">
        <v>3</v>
      </c>
      <c r="J8073" s="136" t="s">
        <v>8367</v>
      </c>
    </row>
    <row r="8074" spans="1:20" s="136" customFormat="1" ht="13.6" x14ac:dyDescent="0.2">
      <c r="A8074" s="136" t="s">
        <v>16372</v>
      </c>
      <c r="B8074" s="147">
        <v>50294</v>
      </c>
      <c r="C8074" s="138" t="s">
        <v>16660</v>
      </c>
      <c r="D8074" s="138" t="s">
        <v>16660</v>
      </c>
      <c r="E8074" s="137" t="s">
        <v>8366</v>
      </c>
      <c r="F8074" s="139"/>
      <c r="G8074" s="136">
        <v>16949194</v>
      </c>
      <c r="H8074" s="136">
        <v>3</v>
      </c>
      <c r="J8074" s="136" t="s">
        <v>8367</v>
      </c>
    </row>
    <row r="8075" spans="1:20" s="136" customFormat="1" ht="13.6" x14ac:dyDescent="0.2">
      <c r="A8075" s="136" t="s">
        <v>16372</v>
      </c>
      <c r="B8075" s="147">
        <v>50295</v>
      </c>
      <c r="C8075" s="138" t="s">
        <v>16661</v>
      </c>
      <c r="D8075" s="138" t="s">
        <v>16661</v>
      </c>
      <c r="E8075" s="137" t="s">
        <v>8366</v>
      </c>
      <c r="F8075" s="139"/>
      <c r="G8075" s="136">
        <v>21817842</v>
      </c>
      <c r="H8075" s="136">
        <v>3</v>
      </c>
      <c r="J8075" s="136" t="s">
        <v>8367</v>
      </c>
    </row>
    <row r="8076" spans="1:20" s="136" customFormat="1" ht="13.6" x14ac:dyDescent="0.2">
      <c r="A8076" s="136" t="s">
        <v>16372</v>
      </c>
      <c r="B8076" s="147">
        <v>50296</v>
      </c>
      <c r="C8076" s="138" t="s">
        <v>16662</v>
      </c>
      <c r="D8076" s="138" t="s">
        <v>16662</v>
      </c>
      <c r="E8076" s="137" t="s">
        <v>8366</v>
      </c>
      <c r="F8076" s="139"/>
      <c r="G8076" s="136">
        <v>17269342</v>
      </c>
      <c r="H8076" s="136">
        <v>3</v>
      </c>
      <c r="J8076" s="136" t="s">
        <v>8367</v>
      </c>
    </row>
    <row r="8077" spans="1:20" ht="13.6" x14ac:dyDescent="0.2">
      <c r="A8077" s="136" t="s">
        <v>16372</v>
      </c>
      <c r="B8077" s="147">
        <v>50297</v>
      </c>
      <c r="C8077" s="138" t="s">
        <v>16391</v>
      </c>
      <c r="D8077" s="138" t="s">
        <v>16391</v>
      </c>
      <c r="E8077" s="137" t="s">
        <v>8366</v>
      </c>
      <c r="F8077" s="139"/>
      <c r="G8077" s="136">
        <v>973776709</v>
      </c>
      <c r="H8077" s="136">
        <v>1</v>
      </c>
      <c r="I8077" s="136"/>
      <c r="J8077" s="136" t="s">
        <v>8367</v>
      </c>
      <c r="K8077" s="136"/>
      <c r="L8077" s="136" t="s">
        <v>16663</v>
      </c>
      <c r="M8077" s="136" t="s">
        <v>8367</v>
      </c>
      <c r="N8077" s="136" t="s">
        <v>16391</v>
      </c>
      <c r="O8077" s="136"/>
      <c r="P8077" s="136"/>
      <c r="Q8077" s="136"/>
      <c r="R8077" s="136" t="s">
        <v>16390</v>
      </c>
      <c r="S8077" s="136" t="s">
        <v>8367</v>
      </c>
      <c r="T8077" s="136" t="s">
        <v>16391</v>
      </c>
    </row>
    <row r="8078" spans="1:20" ht="13.6" x14ac:dyDescent="0.2">
      <c r="A8078" s="136" t="s">
        <v>16372</v>
      </c>
      <c r="B8078" s="147">
        <v>50298</v>
      </c>
      <c r="C8078" s="138" t="s">
        <v>16664</v>
      </c>
      <c r="D8078" s="138" t="s">
        <v>16664</v>
      </c>
      <c r="E8078" s="137" t="s">
        <v>8366</v>
      </c>
      <c r="F8078" s="139"/>
      <c r="G8078" s="136">
        <v>332249586</v>
      </c>
      <c r="H8078" s="136">
        <v>2</v>
      </c>
      <c r="I8078" s="136"/>
      <c r="J8078" s="136" t="s">
        <v>8367</v>
      </c>
      <c r="K8078" s="136"/>
      <c r="L8078" s="136"/>
      <c r="M8078" s="136"/>
      <c r="N8078" s="136"/>
      <c r="O8078" s="136"/>
      <c r="P8078" s="136"/>
      <c r="Q8078" s="136"/>
      <c r="R8078" s="136" t="s">
        <v>16390</v>
      </c>
      <c r="S8078" s="136" t="s">
        <v>8367</v>
      </c>
      <c r="T8078" s="136" t="s">
        <v>16391</v>
      </c>
    </row>
    <row r="8079" spans="1:20" ht="13.6" x14ac:dyDescent="0.2">
      <c r="A8079" s="136" t="s">
        <v>16372</v>
      </c>
      <c r="B8079" s="147">
        <v>50901</v>
      </c>
      <c r="C8079" s="138" t="s">
        <v>16665</v>
      </c>
      <c r="D8079" s="138" t="s">
        <v>16665</v>
      </c>
      <c r="E8079" s="137" t="s">
        <v>8366</v>
      </c>
      <c r="F8079" s="139"/>
      <c r="G8079" s="136">
        <v>130726145</v>
      </c>
      <c r="H8079" s="136">
        <v>3</v>
      </c>
      <c r="I8079" s="136"/>
      <c r="J8079" s="136" t="s">
        <v>8367</v>
      </c>
      <c r="K8079" s="136"/>
      <c r="L8079" s="136"/>
      <c r="M8079" s="136"/>
      <c r="N8079" s="136"/>
      <c r="O8079" s="136"/>
      <c r="P8079" s="136"/>
      <c r="Q8079" s="136"/>
      <c r="R8079" s="136"/>
      <c r="S8079" s="136"/>
      <c r="T8079" s="136"/>
    </row>
    <row r="8080" spans="1:20" ht="13.6" x14ac:dyDescent="0.2">
      <c r="A8080" s="136" t="s">
        <v>16372</v>
      </c>
      <c r="B8080" s="147">
        <v>50902</v>
      </c>
      <c r="C8080" s="138" t="s">
        <v>16666</v>
      </c>
      <c r="D8080" s="138" t="s">
        <v>16666</v>
      </c>
      <c r="E8080" s="137" t="s">
        <v>8366</v>
      </c>
      <c r="F8080" s="139"/>
      <c r="G8080" s="136">
        <v>16924833</v>
      </c>
      <c r="H8080" s="136">
        <v>3</v>
      </c>
      <c r="I8080" s="136"/>
      <c r="J8080" s="136" t="s">
        <v>8367</v>
      </c>
      <c r="K8080" s="136"/>
      <c r="L8080" s="136"/>
      <c r="M8080" s="136"/>
      <c r="N8080" s="136"/>
      <c r="O8080" s="136"/>
      <c r="P8080" s="136"/>
      <c r="Q8080" s="136"/>
      <c r="R8080" s="136"/>
      <c r="S8080" s="136"/>
      <c r="T8080" s="136"/>
    </row>
    <row r="8081" spans="1:20" ht="13.6" x14ac:dyDescent="0.2">
      <c r="A8081" s="136" t="s">
        <v>16372</v>
      </c>
      <c r="B8081" s="147">
        <v>50903</v>
      </c>
      <c r="C8081" s="138" t="s">
        <v>16667</v>
      </c>
      <c r="D8081" s="138" t="s">
        <v>16667</v>
      </c>
      <c r="E8081" s="137" t="s">
        <v>8366</v>
      </c>
      <c r="F8081" s="139"/>
      <c r="G8081" s="136">
        <v>89364544</v>
      </c>
      <c r="H8081" s="136">
        <v>3</v>
      </c>
      <c r="I8081" s="136"/>
      <c r="J8081" s="136" t="s">
        <v>8367</v>
      </c>
      <c r="K8081" s="136"/>
      <c r="L8081" s="136"/>
      <c r="M8081" s="136"/>
      <c r="N8081" s="136"/>
      <c r="O8081" s="136"/>
      <c r="P8081" s="136"/>
      <c r="Q8081" s="136"/>
      <c r="R8081" s="136" t="s">
        <v>16390</v>
      </c>
      <c r="S8081" s="136" t="s">
        <v>8367</v>
      </c>
      <c r="T8081" s="136" t="s">
        <v>16391</v>
      </c>
    </row>
    <row r="8082" spans="1:20" ht="13.6" x14ac:dyDescent="0.2">
      <c r="A8082" s="136" t="s">
        <v>16668</v>
      </c>
      <c r="B8082" s="147">
        <v>51001</v>
      </c>
      <c r="C8082" s="138" t="s">
        <v>16669</v>
      </c>
      <c r="D8082" s="138" t="s">
        <v>16669</v>
      </c>
      <c r="E8082" s="137" t="s">
        <v>8366</v>
      </c>
      <c r="F8082" s="139"/>
      <c r="G8082" s="136">
        <v>19870000</v>
      </c>
      <c r="H8082" s="136">
        <v>1</v>
      </c>
      <c r="I8082" s="136"/>
      <c r="J8082" s="136" t="s">
        <v>8456</v>
      </c>
      <c r="K8082" s="136"/>
      <c r="L8082" s="136" t="s">
        <v>16670</v>
      </c>
      <c r="M8082" s="136" t="s">
        <v>8367</v>
      </c>
      <c r="N8082" s="136" t="s">
        <v>16669</v>
      </c>
      <c r="O8082" s="136"/>
      <c r="P8082" s="136"/>
      <c r="Q8082" s="136"/>
      <c r="R8082" s="136"/>
      <c r="S8082" s="136"/>
      <c r="T8082" s="136"/>
    </row>
    <row r="8083" spans="1:20" ht="13.6" x14ac:dyDescent="0.2">
      <c r="A8083" s="136" t="s">
        <v>16671</v>
      </c>
      <c r="B8083" s="147">
        <v>52001</v>
      </c>
      <c r="C8083" s="138" t="s">
        <v>16672</v>
      </c>
      <c r="D8083" s="138" t="s">
        <v>16672</v>
      </c>
      <c r="E8083" s="137" t="s">
        <v>8366</v>
      </c>
      <c r="F8083" s="139"/>
      <c r="G8083" s="136">
        <v>14242800</v>
      </c>
      <c r="H8083" s="136">
        <v>1</v>
      </c>
      <c r="I8083" s="136"/>
      <c r="J8083" s="136" t="s">
        <v>8456</v>
      </c>
      <c r="K8083" s="136"/>
      <c r="L8083" s="136" t="s">
        <v>16673</v>
      </c>
      <c r="M8083" s="136" t="s">
        <v>8367</v>
      </c>
      <c r="N8083" s="136" t="s">
        <v>16672</v>
      </c>
      <c r="O8083" s="136"/>
      <c r="P8083" s="136"/>
      <c r="Q8083" s="136"/>
      <c r="R8083" s="136"/>
      <c r="S8083" s="136"/>
      <c r="T8083" s="136"/>
    </row>
  </sheetData>
  <autoFilter ref="A3:T8083" xr:uid="{00000000-0001-0000-0B00-000000000000}"/>
  <hyperlinks>
    <hyperlink ref="B1" r:id="rId1" xr:uid="{E6F7337D-3919-42DF-B5A8-50650530B008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631F7-DF31-478C-BE31-2EE50D4596AE}">
  <sheetPr codeName="Hoja6"/>
  <dimension ref="A1:L922"/>
  <sheetViews>
    <sheetView showGridLines="0" workbookViewId="0">
      <pane ySplit="3" topLeftCell="A4" activePane="bottomLeft" state="frozen"/>
      <selection pane="bottomLeft" activeCell="D4" sqref="D4:D922"/>
    </sheetView>
  </sheetViews>
  <sheetFormatPr baseColWidth="10" defaultColWidth="22.5" defaultRowHeight="25" customHeight="1" x14ac:dyDescent="0.25"/>
  <cols>
    <col min="1" max="1" width="13.5" style="7" customWidth="1"/>
    <col min="2" max="2" width="14.5" style="7" bestFit="1" customWidth="1"/>
    <col min="3" max="3" width="12.5" style="7" customWidth="1"/>
    <col min="4" max="4" width="22.875" style="162" customWidth="1"/>
    <col min="5" max="5" width="17.5" style="7" customWidth="1"/>
    <col min="6" max="6" width="23.5" style="7" customWidth="1"/>
    <col min="7" max="7" width="30.5" style="7" customWidth="1"/>
    <col min="8" max="8" width="15.5" style="163" bestFit="1" customWidth="1"/>
    <col min="9" max="9" width="22.5" style="162"/>
    <col min="10" max="10" width="22.375" style="162" customWidth="1"/>
    <col min="11" max="11" width="22.5" style="162" customWidth="1"/>
    <col min="12" max="16384" width="22.5" style="162"/>
  </cols>
  <sheetData>
    <row r="1" spans="1:12" customFormat="1" ht="14.3" x14ac:dyDescent="0.25">
      <c r="A1" s="152" t="s">
        <v>16678</v>
      </c>
    </row>
    <row r="2" spans="1:12" s="151" customFormat="1" ht="11.55" x14ac:dyDescent="0.2">
      <c r="A2" s="153" t="s">
        <v>16679</v>
      </c>
    </row>
    <row r="3" spans="1:12" s="156" customFormat="1" ht="27.2" x14ac:dyDescent="0.25">
      <c r="A3" s="154" t="s">
        <v>8218</v>
      </c>
      <c r="B3" s="154" t="s">
        <v>16680</v>
      </c>
      <c r="C3" s="154" t="s">
        <v>16681</v>
      </c>
      <c r="D3" s="154" t="s">
        <v>16682</v>
      </c>
      <c r="E3" s="154" t="s">
        <v>16683</v>
      </c>
      <c r="F3" s="154" t="s">
        <v>16684</v>
      </c>
      <c r="G3" s="155" t="s">
        <v>16685</v>
      </c>
      <c r="H3" s="154" t="s">
        <v>16686</v>
      </c>
      <c r="J3" s="157" t="s">
        <v>16684</v>
      </c>
      <c r="K3" s="157" t="s">
        <v>16685</v>
      </c>
      <c r="L3" s="157" t="s">
        <v>16755</v>
      </c>
    </row>
    <row r="4" spans="1:12" ht="25" customHeight="1" x14ac:dyDescent="0.25">
      <c r="A4" s="158" t="s">
        <v>16687</v>
      </c>
      <c r="B4" s="158" t="s">
        <v>8377</v>
      </c>
      <c r="C4" s="159">
        <v>2001</v>
      </c>
      <c r="D4" s="160" t="s">
        <v>8375</v>
      </c>
      <c r="E4" s="159" t="s">
        <v>16688</v>
      </c>
      <c r="F4" s="159">
        <v>3</v>
      </c>
      <c r="G4" s="160" t="str">
        <f>VLOOKUP(F4,'Zonas rurales CLM'!$J$4:$L$12,3,FALSE)</f>
        <v>3 - Intensa despoblación - 2000</v>
      </c>
      <c r="H4" s="161">
        <v>761</v>
      </c>
      <c r="J4" s="7">
        <v>1</v>
      </c>
      <c r="K4" s="5" t="s">
        <v>16689</v>
      </c>
      <c r="L4" s="128" t="str">
        <f>J4&amp;" - "&amp;K4</f>
        <v>1 - Extrema despoblación - 2000</v>
      </c>
    </row>
    <row r="5" spans="1:12" ht="25" customHeight="1" x14ac:dyDescent="0.25">
      <c r="A5" s="158" t="s">
        <v>16687</v>
      </c>
      <c r="B5" s="158" t="s">
        <v>8377</v>
      </c>
      <c r="C5" s="159">
        <v>2002</v>
      </c>
      <c r="D5" s="160" t="s">
        <v>8376</v>
      </c>
      <c r="E5" s="159" t="s">
        <v>16688</v>
      </c>
      <c r="F5" s="159">
        <v>3</v>
      </c>
      <c r="G5" s="160" t="str">
        <f>VLOOKUP(F5,'Zonas rurales CLM'!$J$4:$L$12,3,FALSE)</f>
        <v>3 - Intensa despoblación - 2000</v>
      </c>
      <c r="H5" s="161">
        <v>506</v>
      </c>
      <c r="J5" s="7">
        <v>2</v>
      </c>
      <c r="K5" s="5" t="s">
        <v>16690</v>
      </c>
      <c r="L5" s="128" t="str">
        <f t="shared" ref="L5:L12" si="0">J5&amp;" - "&amp;K5</f>
        <v>2 - Extrema despoblación + 2000</v>
      </c>
    </row>
    <row r="6" spans="1:12" ht="25" customHeight="1" x14ac:dyDescent="0.25">
      <c r="A6" s="158" t="s">
        <v>16687</v>
      </c>
      <c r="B6" s="158" t="s">
        <v>8377</v>
      </c>
      <c r="C6" s="159">
        <v>2003</v>
      </c>
      <c r="D6" s="160" t="s">
        <v>8377</v>
      </c>
      <c r="E6" s="159" t="s">
        <v>16691</v>
      </c>
      <c r="F6" s="159">
        <v>9</v>
      </c>
      <c r="G6" s="160" t="str">
        <f>VLOOKUP(F6,'Zonas rurales CLM'!$J$4:$L$12,3,FALSE)</f>
        <v>9 - Urbana</v>
      </c>
      <c r="H6" s="161">
        <v>174336</v>
      </c>
      <c r="J6" s="7">
        <v>3</v>
      </c>
      <c r="K6" s="5" t="s">
        <v>16692</v>
      </c>
      <c r="L6" s="128" t="str">
        <f t="shared" si="0"/>
        <v>3 - Intensa despoblación - 2000</v>
      </c>
    </row>
    <row r="7" spans="1:12" ht="25" customHeight="1" x14ac:dyDescent="0.25">
      <c r="A7" s="158" t="s">
        <v>16687</v>
      </c>
      <c r="B7" s="158" t="s">
        <v>8377</v>
      </c>
      <c r="C7" s="159">
        <v>2004</v>
      </c>
      <c r="D7" s="160" t="s">
        <v>8380</v>
      </c>
      <c r="E7" s="159" t="s">
        <v>16693</v>
      </c>
      <c r="F7" s="159">
        <v>3</v>
      </c>
      <c r="G7" s="160" t="str">
        <f>VLOOKUP(F7,'Zonas rurales CLM'!$J$4:$L$12,3,FALSE)</f>
        <v>3 - Intensa despoblación - 2000</v>
      </c>
      <c r="H7" s="161">
        <v>679</v>
      </c>
      <c r="J7" s="7">
        <v>4</v>
      </c>
      <c r="K7" s="5" t="s">
        <v>16694</v>
      </c>
      <c r="L7" s="128" t="str">
        <f t="shared" si="0"/>
        <v>4 - Intensa despoblación + 2000</v>
      </c>
    </row>
    <row r="8" spans="1:12" ht="25" customHeight="1" x14ac:dyDescent="0.25">
      <c r="A8" s="158" t="s">
        <v>16687</v>
      </c>
      <c r="B8" s="158" t="s">
        <v>8377</v>
      </c>
      <c r="C8" s="159">
        <v>2005</v>
      </c>
      <c r="D8" s="160" t="s">
        <v>8381</v>
      </c>
      <c r="E8" s="159" t="s">
        <v>16688</v>
      </c>
      <c r="F8" s="159">
        <v>3</v>
      </c>
      <c r="G8" s="160" t="str">
        <f>VLOOKUP(F8,'Zonas rurales CLM'!$J$4:$L$12,3,FALSE)</f>
        <v>3 - Intensa despoblación - 2000</v>
      </c>
      <c r="H8" s="161">
        <v>664</v>
      </c>
      <c r="J8" s="7">
        <v>5</v>
      </c>
      <c r="K8" s="5" t="s">
        <v>16695</v>
      </c>
      <c r="L8" s="128" t="str">
        <f t="shared" si="0"/>
        <v>5 - En riesgo</v>
      </c>
    </row>
    <row r="9" spans="1:12" ht="25" customHeight="1" x14ac:dyDescent="0.25">
      <c r="A9" s="158" t="s">
        <v>16687</v>
      </c>
      <c r="B9" s="158" t="s">
        <v>8377</v>
      </c>
      <c r="C9" s="159">
        <v>2006</v>
      </c>
      <c r="D9" s="160" t="s">
        <v>8382</v>
      </c>
      <c r="E9" s="159" t="s">
        <v>16696</v>
      </c>
      <c r="F9" s="159">
        <v>1</v>
      </c>
      <c r="G9" s="160" t="str">
        <f>VLOOKUP(F9,'Zonas rurales CLM'!$J$4:$L$12,3,FALSE)</f>
        <v>1 - Extrema despoblación - 2000</v>
      </c>
      <c r="H9" s="161">
        <v>647</v>
      </c>
      <c r="J9" s="7">
        <v>6</v>
      </c>
      <c r="K9" s="5" t="s">
        <v>16697</v>
      </c>
      <c r="L9" s="128" t="str">
        <f t="shared" si="0"/>
        <v>6 - Intermedia agrícola</v>
      </c>
    </row>
    <row r="10" spans="1:12" ht="25" customHeight="1" x14ac:dyDescent="0.25">
      <c r="A10" s="158" t="s">
        <v>16687</v>
      </c>
      <c r="B10" s="158" t="s">
        <v>8377</v>
      </c>
      <c r="C10" s="159">
        <v>2007</v>
      </c>
      <c r="D10" s="160" t="s">
        <v>17117</v>
      </c>
      <c r="E10" s="159" t="s">
        <v>16688</v>
      </c>
      <c r="F10" s="159">
        <v>3</v>
      </c>
      <c r="G10" s="160" t="str">
        <f>VLOOKUP(F10,'Zonas rurales CLM'!$J$4:$L$12,3,FALSE)</f>
        <v>3 - Intensa despoblación - 2000</v>
      </c>
      <c r="H10" s="161">
        <v>1194</v>
      </c>
      <c r="J10" s="7">
        <v>7</v>
      </c>
      <c r="K10" s="5" t="s">
        <v>16698</v>
      </c>
      <c r="L10" s="128" t="str">
        <f t="shared" si="0"/>
        <v>7 - Intermedia diversificada</v>
      </c>
    </row>
    <row r="11" spans="1:12" ht="25" customHeight="1" x14ac:dyDescent="0.25">
      <c r="A11" s="158" t="s">
        <v>16687</v>
      </c>
      <c r="B11" s="158" t="s">
        <v>8377</v>
      </c>
      <c r="C11" s="159">
        <v>2008</v>
      </c>
      <c r="D11" s="160" t="s">
        <v>8383</v>
      </c>
      <c r="E11" s="159" t="s">
        <v>16696</v>
      </c>
      <c r="F11" s="159">
        <v>1</v>
      </c>
      <c r="G11" s="160" t="str">
        <f>VLOOKUP(F11,'Zonas rurales CLM'!$J$4:$L$12,3,FALSE)</f>
        <v>1 - Extrema despoblación - 2000</v>
      </c>
      <c r="H11" s="161">
        <v>1324</v>
      </c>
      <c r="J11" s="7">
        <v>8</v>
      </c>
      <c r="K11" s="5" t="s">
        <v>16699</v>
      </c>
      <c r="L11" s="128" t="str">
        <f t="shared" si="0"/>
        <v>8 - Periurbana</v>
      </c>
    </row>
    <row r="12" spans="1:12" ht="25" customHeight="1" x14ac:dyDescent="0.25">
      <c r="A12" s="158" t="s">
        <v>16687</v>
      </c>
      <c r="B12" s="158" t="s">
        <v>8377</v>
      </c>
      <c r="C12" s="159">
        <v>2009</v>
      </c>
      <c r="D12" s="160" t="s">
        <v>8384</v>
      </c>
      <c r="E12" s="159" t="s">
        <v>16700</v>
      </c>
      <c r="F12" s="159">
        <v>7</v>
      </c>
      <c r="G12" s="160" t="str">
        <f>VLOOKUP(F12,'Zonas rurales CLM'!$J$4:$L$12,3,FALSE)</f>
        <v>7 - Intermedia diversificada</v>
      </c>
      <c r="H12" s="161">
        <v>24511</v>
      </c>
      <c r="J12" s="7">
        <v>9</v>
      </c>
      <c r="K12" s="5" t="s">
        <v>16701</v>
      </c>
      <c r="L12" s="128" t="str">
        <f t="shared" si="0"/>
        <v>9 - Urbana</v>
      </c>
    </row>
    <row r="13" spans="1:12" ht="25" customHeight="1" x14ac:dyDescent="0.25">
      <c r="A13" s="158" t="s">
        <v>16687</v>
      </c>
      <c r="B13" s="158" t="s">
        <v>8377</v>
      </c>
      <c r="C13" s="159">
        <v>2010</v>
      </c>
      <c r="D13" s="160" t="s">
        <v>8385</v>
      </c>
      <c r="E13" s="159" t="s">
        <v>16693</v>
      </c>
      <c r="F13" s="159">
        <v>4</v>
      </c>
      <c r="G13" s="160" t="str">
        <f>VLOOKUP(F13,'Zonas rurales CLM'!$J$4:$L$12,3,FALSE)</f>
        <v>4 - Intensa despoblación + 2000</v>
      </c>
      <c r="H13" s="161">
        <v>2261</v>
      </c>
    </row>
    <row r="14" spans="1:12" ht="25" customHeight="1" x14ac:dyDescent="0.25">
      <c r="A14" s="158" t="s">
        <v>16687</v>
      </c>
      <c r="B14" s="158" t="s">
        <v>8377</v>
      </c>
      <c r="C14" s="159">
        <v>2011</v>
      </c>
      <c r="D14" s="160" t="s">
        <v>8386</v>
      </c>
      <c r="E14" s="159" t="s">
        <v>16696</v>
      </c>
      <c r="F14" s="159">
        <v>1</v>
      </c>
      <c r="G14" s="160" t="str">
        <f>VLOOKUP(F14,'Zonas rurales CLM'!$J$4:$L$12,3,FALSE)</f>
        <v>1 - Extrema despoblación - 2000</v>
      </c>
      <c r="H14" s="161">
        <v>591</v>
      </c>
    </row>
    <row r="15" spans="1:12" ht="25" customHeight="1" x14ac:dyDescent="0.25">
      <c r="A15" s="158" t="s">
        <v>16687</v>
      </c>
      <c r="B15" s="158" t="s">
        <v>8377</v>
      </c>
      <c r="C15" s="159">
        <v>2012</v>
      </c>
      <c r="D15" s="160" t="s">
        <v>8387</v>
      </c>
      <c r="E15" s="159" t="s">
        <v>16696</v>
      </c>
      <c r="F15" s="159">
        <v>2</v>
      </c>
      <c r="G15" s="160" t="str">
        <f>VLOOKUP(F15,'Zonas rurales CLM'!$J$4:$L$12,3,FALSE)</f>
        <v>2 - Extrema despoblación + 2000</v>
      </c>
      <c r="H15" s="161">
        <v>2327</v>
      </c>
    </row>
    <row r="16" spans="1:12" ht="25" customHeight="1" x14ac:dyDescent="0.25">
      <c r="A16" s="158" t="s">
        <v>16687</v>
      </c>
      <c r="B16" s="158" t="s">
        <v>8377</v>
      </c>
      <c r="C16" s="159">
        <v>2013</v>
      </c>
      <c r="D16" s="160" t="s">
        <v>8388</v>
      </c>
      <c r="E16" s="159" t="s">
        <v>16702</v>
      </c>
      <c r="F16" s="159">
        <v>1</v>
      </c>
      <c r="G16" s="160" t="str">
        <f>VLOOKUP(F16,'Zonas rurales CLM'!$J$4:$L$12,3,FALSE)</f>
        <v>1 - Extrema despoblación - 2000</v>
      </c>
      <c r="H16" s="161">
        <v>131</v>
      </c>
    </row>
    <row r="17" spans="1:8" ht="25" customHeight="1" x14ac:dyDescent="0.25">
      <c r="A17" s="158" t="s">
        <v>16687</v>
      </c>
      <c r="B17" s="158" t="s">
        <v>8377</v>
      </c>
      <c r="C17" s="159">
        <v>2014</v>
      </c>
      <c r="D17" s="160" t="s">
        <v>8389</v>
      </c>
      <c r="E17" s="159" t="s">
        <v>16696</v>
      </c>
      <c r="F17" s="159">
        <v>1</v>
      </c>
      <c r="G17" s="160" t="str">
        <f>VLOOKUP(F17,'Zonas rurales CLM'!$J$4:$L$12,3,FALSE)</f>
        <v>1 - Extrema despoblación - 2000</v>
      </c>
      <c r="H17" s="161">
        <v>396</v>
      </c>
    </row>
    <row r="18" spans="1:8" ht="25" customHeight="1" x14ac:dyDescent="0.25">
      <c r="A18" s="158" t="s">
        <v>16687</v>
      </c>
      <c r="B18" s="158" t="s">
        <v>8377</v>
      </c>
      <c r="C18" s="159">
        <v>2015</v>
      </c>
      <c r="D18" s="160" t="s">
        <v>8390</v>
      </c>
      <c r="E18" s="159" t="s">
        <v>16703</v>
      </c>
      <c r="F18" s="159">
        <v>6</v>
      </c>
      <c r="G18" s="160" t="str">
        <f>VLOOKUP(F18,'Zonas rurales CLM'!$J$4:$L$12,3,FALSE)</f>
        <v>6 - Intermedia agrícola</v>
      </c>
      <c r="H18" s="161">
        <v>1799</v>
      </c>
    </row>
    <row r="19" spans="1:8" ht="25" customHeight="1" x14ac:dyDescent="0.25">
      <c r="A19" s="158" t="s">
        <v>16687</v>
      </c>
      <c r="B19" s="158" t="s">
        <v>8377</v>
      </c>
      <c r="C19" s="159">
        <v>2016</v>
      </c>
      <c r="D19" s="160" t="s">
        <v>8391</v>
      </c>
      <c r="E19" s="159" t="s">
        <v>16696</v>
      </c>
      <c r="F19" s="159">
        <v>1</v>
      </c>
      <c r="G19" s="160" t="str">
        <f>VLOOKUP(F19,'Zonas rurales CLM'!$J$4:$L$12,3,FALSE)</f>
        <v>1 - Extrema despoblación - 2000</v>
      </c>
      <c r="H19" s="161">
        <v>579</v>
      </c>
    </row>
    <row r="20" spans="1:8" ht="25" customHeight="1" x14ac:dyDescent="0.25">
      <c r="A20" s="158" t="s">
        <v>16687</v>
      </c>
      <c r="B20" s="158" t="s">
        <v>8377</v>
      </c>
      <c r="C20" s="159">
        <v>2017</v>
      </c>
      <c r="D20" s="160" t="s">
        <v>8392</v>
      </c>
      <c r="E20" s="159" t="s">
        <v>16704</v>
      </c>
      <c r="F20" s="159">
        <v>1</v>
      </c>
      <c r="G20" s="160" t="str">
        <f>VLOOKUP(F20,'Zonas rurales CLM'!$J$4:$L$12,3,FALSE)</f>
        <v>1 - Extrema despoblación - 2000</v>
      </c>
      <c r="H20" s="161">
        <v>807</v>
      </c>
    </row>
    <row r="21" spans="1:8" ht="25" customHeight="1" x14ac:dyDescent="0.25">
      <c r="A21" s="158" t="s">
        <v>16687</v>
      </c>
      <c r="B21" s="158" t="s">
        <v>8377</v>
      </c>
      <c r="C21" s="159">
        <v>2018</v>
      </c>
      <c r="D21" s="160" t="s">
        <v>8393</v>
      </c>
      <c r="E21" s="159" t="s">
        <v>16693</v>
      </c>
      <c r="F21" s="159">
        <v>3</v>
      </c>
      <c r="G21" s="160" t="str">
        <f>VLOOKUP(F21,'Zonas rurales CLM'!$J$4:$L$12,3,FALSE)</f>
        <v>3 - Intensa despoblación - 2000</v>
      </c>
      <c r="H21" s="161">
        <v>1029</v>
      </c>
    </row>
    <row r="22" spans="1:8" ht="25" customHeight="1" x14ac:dyDescent="0.25">
      <c r="A22" s="158" t="s">
        <v>16687</v>
      </c>
      <c r="B22" s="158" t="s">
        <v>8377</v>
      </c>
      <c r="C22" s="159">
        <v>2019</v>
      </c>
      <c r="D22" s="160" t="s">
        <v>8394</v>
      </c>
      <c r="E22" s="159" t="s">
        <v>16696</v>
      </c>
      <c r="F22" s="159">
        <v>2</v>
      </c>
      <c r="G22" s="160" t="str">
        <f>VLOOKUP(F22,'Zonas rurales CLM'!$J$4:$L$12,3,FALSE)</f>
        <v>2 - Extrema despoblación + 2000</v>
      </c>
      <c r="H22" s="161">
        <v>2723</v>
      </c>
    </row>
    <row r="23" spans="1:8" ht="25" customHeight="1" x14ac:dyDescent="0.25">
      <c r="A23" s="158" t="s">
        <v>16687</v>
      </c>
      <c r="B23" s="158" t="s">
        <v>8377</v>
      </c>
      <c r="C23" s="159">
        <v>2020</v>
      </c>
      <c r="D23" s="160" t="s">
        <v>17012</v>
      </c>
      <c r="E23" s="159" t="s">
        <v>16688</v>
      </c>
      <c r="F23" s="159">
        <v>3</v>
      </c>
      <c r="G23" s="160" t="str">
        <f>VLOOKUP(F23,'Zonas rurales CLM'!$J$4:$L$12,3,FALSE)</f>
        <v>3 - Intensa despoblación - 2000</v>
      </c>
      <c r="H23" s="161">
        <v>495</v>
      </c>
    </row>
    <row r="24" spans="1:8" ht="25" customHeight="1" x14ac:dyDescent="0.25">
      <c r="A24" s="158" t="s">
        <v>16687</v>
      </c>
      <c r="B24" s="158" t="s">
        <v>8377</v>
      </c>
      <c r="C24" s="159">
        <v>2021</v>
      </c>
      <c r="D24" s="160" t="s">
        <v>17118</v>
      </c>
      <c r="E24" s="159" t="s">
        <v>16688</v>
      </c>
      <c r="F24" s="159">
        <v>3</v>
      </c>
      <c r="G24" s="160" t="str">
        <f>VLOOKUP(F24,'Zonas rurales CLM'!$J$4:$L$12,3,FALSE)</f>
        <v>3 - Intensa despoblación - 2000</v>
      </c>
      <c r="H24" s="161">
        <v>1326</v>
      </c>
    </row>
    <row r="25" spans="1:8" ht="25" customHeight="1" x14ac:dyDescent="0.25">
      <c r="A25" s="158" t="s">
        <v>16687</v>
      </c>
      <c r="B25" s="158" t="s">
        <v>8377</v>
      </c>
      <c r="C25" s="159">
        <v>2022</v>
      </c>
      <c r="D25" s="160" t="s">
        <v>16980</v>
      </c>
      <c r="E25" s="159" t="s">
        <v>16696</v>
      </c>
      <c r="F25" s="159">
        <v>1</v>
      </c>
      <c r="G25" s="160" t="str">
        <f>VLOOKUP(F25,'Zonas rurales CLM'!$J$4:$L$12,3,FALSE)</f>
        <v>1 - Extrema despoblación - 2000</v>
      </c>
      <c r="H25" s="161">
        <v>348</v>
      </c>
    </row>
    <row r="26" spans="1:8" ht="25" customHeight="1" x14ac:dyDescent="0.25">
      <c r="A26" s="158" t="s">
        <v>16687</v>
      </c>
      <c r="B26" s="158" t="s">
        <v>8377</v>
      </c>
      <c r="C26" s="159">
        <v>2023</v>
      </c>
      <c r="D26" s="160" t="s">
        <v>8395</v>
      </c>
      <c r="E26" s="159" t="s">
        <v>16702</v>
      </c>
      <c r="F26" s="159">
        <v>1</v>
      </c>
      <c r="G26" s="160" t="str">
        <f>VLOOKUP(F26,'Zonas rurales CLM'!$J$4:$L$12,3,FALSE)</f>
        <v>1 - Extrema despoblación - 2000</v>
      </c>
      <c r="H26" s="161">
        <v>563</v>
      </c>
    </row>
    <row r="27" spans="1:8" ht="25" customHeight="1" x14ac:dyDescent="0.25">
      <c r="A27" s="158" t="s">
        <v>16687</v>
      </c>
      <c r="B27" s="158" t="s">
        <v>8377</v>
      </c>
      <c r="C27" s="159">
        <v>2024</v>
      </c>
      <c r="D27" s="160" t="s">
        <v>16981</v>
      </c>
      <c r="E27" s="159" t="s">
        <v>16705</v>
      </c>
      <c r="F27" s="159">
        <v>6</v>
      </c>
      <c r="G27" s="160" t="str">
        <f>VLOOKUP(F27,'Zonas rurales CLM'!$J$4:$L$12,3,FALSE)</f>
        <v>6 - Intermedia agrícola</v>
      </c>
      <c r="H27" s="161">
        <v>4544</v>
      </c>
    </row>
    <row r="28" spans="1:8" ht="25" customHeight="1" x14ac:dyDescent="0.25">
      <c r="A28" s="158" t="s">
        <v>16687</v>
      </c>
      <c r="B28" s="158" t="s">
        <v>8377</v>
      </c>
      <c r="C28" s="159">
        <v>2025</v>
      </c>
      <c r="D28" s="160" t="s">
        <v>8396</v>
      </c>
      <c r="E28" s="159" t="s">
        <v>16700</v>
      </c>
      <c r="F28" s="159">
        <v>7</v>
      </c>
      <c r="G28" s="160" t="str">
        <f>VLOOKUP(F28,'Zonas rurales CLM'!$J$4:$L$12,3,FALSE)</f>
        <v>7 - Intermedia diversificada</v>
      </c>
      <c r="H28" s="161">
        <v>10005</v>
      </c>
    </row>
    <row r="29" spans="1:8" ht="25" customHeight="1" x14ac:dyDescent="0.25">
      <c r="A29" s="158" t="s">
        <v>16687</v>
      </c>
      <c r="B29" s="158" t="s">
        <v>8377</v>
      </c>
      <c r="C29" s="159">
        <v>2026</v>
      </c>
      <c r="D29" s="160" t="s">
        <v>8397</v>
      </c>
      <c r="E29" s="159" t="s">
        <v>16688</v>
      </c>
      <c r="F29" s="159">
        <v>3</v>
      </c>
      <c r="G29" s="160" t="str">
        <f>VLOOKUP(F29,'Zonas rurales CLM'!$J$4:$L$12,3,FALSE)</f>
        <v>3 - Intensa despoblación - 2000</v>
      </c>
      <c r="H29" s="161">
        <v>1194</v>
      </c>
    </row>
    <row r="30" spans="1:8" ht="25" customHeight="1" x14ac:dyDescent="0.25">
      <c r="A30" s="158" t="s">
        <v>16687</v>
      </c>
      <c r="B30" s="158" t="s">
        <v>8377</v>
      </c>
      <c r="C30" s="159">
        <v>2027</v>
      </c>
      <c r="D30" s="160" t="s">
        <v>8398</v>
      </c>
      <c r="E30" s="159" t="s">
        <v>16693</v>
      </c>
      <c r="F30" s="159">
        <v>3</v>
      </c>
      <c r="G30" s="160" t="str">
        <f>VLOOKUP(F30,'Zonas rurales CLM'!$J$4:$L$12,3,FALSE)</f>
        <v>3 - Intensa despoblación - 2000</v>
      </c>
      <c r="H30" s="161">
        <v>311</v>
      </c>
    </row>
    <row r="31" spans="1:8" ht="25" customHeight="1" x14ac:dyDescent="0.25">
      <c r="A31" s="158" t="s">
        <v>16687</v>
      </c>
      <c r="B31" s="158" t="s">
        <v>8377</v>
      </c>
      <c r="C31" s="159">
        <v>2028</v>
      </c>
      <c r="D31" s="160" t="s">
        <v>8399</v>
      </c>
      <c r="E31" s="159" t="s">
        <v>16696</v>
      </c>
      <c r="F31" s="159">
        <v>1</v>
      </c>
      <c r="G31" s="160" t="str">
        <f>VLOOKUP(F31,'Zonas rurales CLM'!$J$4:$L$12,3,FALSE)</f>
        <v>1 - Extrema despoblación - 2000</v>
      </c>
      <c r="H31" s="161">
        <v>118</v>
      </c>
    </row>
    <row r="32" spans="1:8" ht="25" customHeight="1" x14ac:dyDescent="0.25">
      <c r="A32" s="158" t="s">
        <v>16687</v>
      </c>
      <c r="B32" s="158" t="s">
        <v>8377</v>
      </c>
      <c r="C32" s="159">
        <v>2029</v>
      </c>
      <c r="D32" s="160" t="s">
        <v>17070</v>
      </c>
      <c r="E32" s="159" t="s">
        <v>16706</v>
      </c>
      <c r="F32" s="159">
        <v>8</v>
      </c>
      <c r="G32" s="160" t="str">
        <f>VLOOKUP(F32,'Zonas rurales CLM'!$J$4:$L$12,3,FALSE)</f>
        <v>8 - Periurbana</v>
      </c>
      <c r="H32" s="161">
        <v>4205</v>
      </c>
    </row>
    <row r="33" spans="1:8" ht="25" customHeight="1" x14ac:dyDescent="0.25">
      <c r="A33" s="158" t="s">
        <v>16687</v>
      </c>
      <c r="B33" s="158" t="s">
        <v>8377</v>
      </c>
      <c r="C33" s="159">
        <v>2030</v>
      </c>
      <c r="D33" s="160" t="s">
        <v>8400</v>
      </c>
      <c r="E33" s="159" t="s">
        <v>16704</v>
      </c>
      <c r="F33" s="159">
        <v>2</v>
      </c>
      <c r="G33" s="160" t="str">
        <f>VLOOKUP(F33,'Zonas rurales CLM'!$J$4:$L$12,3,FALSE)</f>
        <v>2 - Extrema despoblación + 2000</v>
      </c>
      <c r="H33" s="161">
        <v>3520</v>
      </c>
    </row>
    <row r="34" spans="1:8" ht="25" customHeight="1" x14ac:dyDescent="0.25">
      <c r="A34" s="158" t="s">
        <v>16687</v>
      </c>
      <c r="B34" s="158" t="s">
        <v>8377</v>
      </c>
      <c r="C34" s="159">
        <v>2031</v>
      </c>
      <c r="D34" s="160" t="s">
        <v>17013</v>
      </c>
      <c r="E34" s="159" t="s">
        <v>16704</v>
      </c>
      <c r="F34" s="159">
        <v>1</v>
      </c>
      <c r="G34" s="160" t="str">
        <f>VLOOKUP(F34,'Zonas rurales CLM'!$J$4:$L$12,3,FALSE)</f>
        <v>1 - Extrema despoblación - 2000</v>
      </c>
      <c r="H34" s="161">
        <v>629</v>
      </c>
    </row>
    <row r="35" spans="1:8" ht="25" customHeight="1" x14ac:dyDescent="0.25">
      <c r="A35" s="158" t="s">
        <v>16687</v>
      </c>
      <c r="B35" s="158" t="s">
        <v>8377</v>
      </c>
      <c r="C35" s="159">
        <v>2032</v>
      </c>
      <c r="D35" s="160" t="s">
        <v>8401</v>
      </c>
      <c r="E35" s="159" t="s">
        <v>16703</v>
      </c>
      <c r="F35" s="159">
        <v>6</v>
      </c>
      <c r="G35" s="160" t="str">
        <f>VLOOKUP(F35,'Zonas rurales CLM'!$J$4:$L$12,3,FALSE)</f>
        <v>6 - Intermedia agrícola</v>
      </c>
      <c r="H35" s="161">
        <v>291</v>
      </c>
    </row>
    <row r="36" spans="1:8" ht="25" customHeight="1" x14ac:dyDescent="0.25">
      <c r="A36" s="158" t="s">
        <v>16687</v>
      </c>
      <c r="B36" s="158" t="s">
        <v>8377</v>
      </c>
      <c r="C36" s="159">
        <v>2033</v>
      </c>
      <c r="D36" s="160" t="s">
        <v>16982</v>
      </c>
      <c r="E36" s="159" t="s">
        <v>16693</v>
      </c>
      <c r="F36" s="159">
        <v>4</v>
      </c>
      <c r="G36" s="160" t="str">
        <f>VLOOKUP(F36,'Zonas rurales CLM'!$J$4:$L$12,3,FALSE)</f>
        <v>4 - Intensa despoblación + 2000</v>
      </c>
      <c r="H36" s="161">
        <v>2474</v>
      </c>
    </row>
    <row r="37" spans="1:8" ht="25" customHeight="1" x14ac:dyDescent="0.25">
      <c r="A37" s="158" t="s">
        <v>16687</v>
      </c>
      <c r="B37" s="158" t="s">
        <v>8377</v>
      </c>
      <c r="C37" s="159">
        <v>2034</v>
      </c>
      <c r="D37" s="160" t="s">
        <v>8402</v>
      </c>
      <c r="E37" s="159" t="s">
        <v>16688</v>
      </c>
      <c r="F37" s="159">
        <v>3</v>
      </c>
      <c r="G37" s="160" t="str">
        <f>VLOOKUP(F37,'Zonas rurales CLM'!$J$4:$L$12,3,FALSE)</f>
        <v>3 - Intensa despoblación - 2000</v>
      </c>
      <c r="H37" s="161">
        <v>1831</v>
      </c>
    </row>
    <row r="38" spans="1:8" ht="25" customHeight="1" x14ac:dyDescent="0.25">
      <c r="A38" s="158" t="s">
        <v>16687</v>
      </c>
      <c r="B38" s="158" t="s">
        <v>8377</v>
      </c>
      <c r="C38" s="159">
        <v>2035</v>
      </c>
      <c r="D38" s="160" t="s">
        <v>8403</v>
      </c>
      <c r="E38" s="159" t="s">
        <v>16706</v>
      </c>
      <c r="F38" s="159">
        <v>8</v>
      </c>
      <c r="G38" s="160" t="str">
        <f>VLOOKUP(F38,'Zonas rurales CLM'!$J$4:$L$12,3,FALSE)</f>
        <v>8 - Periurbana</v>
      </c>
      <c r="H38" s="161">
        <v>2548</v>
      </c>
    </row>
    <row r="39" spans="1:8" ht="25" customHeight="1" x14ac:dyDescent="0.25">
      <c r="A39" s="158" t="s">
        <v>16687</v>
      </c>
      <c r="B39" s="158" t="s">
        <v>8377</v>
      </c>
      <c r="C39" s="159">
        <v>2036</v>
      </c>
      <c r="D39" s="160" t="s">
        <v>8404</v>
      </c>
      <c r="E39" s="159" t="s">
        <v>16688</v>
      </c>
      <c r="F39" s="159">
        <v>3</v>
      </c>
      <c r="G39" s="160" t="str">
        <f>VLOOKUP(F39,'Zonas rurales CLM'!$J$4:$L$12,3,FALSE)</f>
        <v>3 - Intensa despoblación - 2000</v>
      </c>
      <c r="H39" s="161">
        <v>98</v>
      </c>
    </row>
    <row r="40" spans="1:8" ht="25" customHeight="1" x14ac:dyDescent="0.25">
      <c r="A40" s="158" t="s">
        <v>16687</v>
      </c>
      <c r="B40" s="158" t="s">
        <v>8377</v>
      </c>
      <c r="C40" s="159">
        <v>2037</v>
      </c>
      <c r="D40" s="160" t="s">
        <v>16979</v>
      </c>
      <c r="E40" s="159" t="s">
        <v>16707</v>
      </c>
      <c r="F40" s="159">
        <v>6</v>
      </c>
      <c r="G40" s="160" t="str">
        <f>VLOOKUP(F40,'Zonas rurales CLM'!$J$4:$L$12,3,FALSE)</f>
        <v>6 - Intermedia agrícola</v>
      </c>
      <c r="H40" s="161">
        <v>30200</v>
      </c>
    </row>
    <row r="41" spans="1:8" ht="25" customHeight="1" x14ac:dyDescent="0.25">
      <c r="A41" s="158" t="s">
        <v>16687</v>
      </c>
      <c r="B41" s="158" t="s">
        <v>8377</v>
      </c>
      <c r="C41" s="159">
        <v>2038</v>
      </c>
      <c r="D41" s="160" t="s">
        <v>8405</v>
      </c>
      <c r="E41" s="159" t="s">
        <v>16696</v>
      </c>
      <c r="F41" s="159">
        <v>1</v>
      </c>
      <c r="G41" s="160" t="str">
        <f>VLOOKUP(F41,'Zonas rurales CLM'!$J$4:$L$12,3,FALSE)</f>
        <v>1 - Extrema despoblación - 2000</v>
      </c>
      <c r="H41" s="161">
        <v>322</v>
      </c>
    </row>
    <row r="42" spans="1:8" ht="25" customHeight="1" x14ac:dyDescent="0.25">
      <c r="A42" s="158" t="s">
        <v>16687</v>
      </c>
      <c r="B42" s="158" t="s">
        <v>8377</v>
      </c>
      <c r="C42" s="159">
        <v>2039</v>
      </c>
      <c r="D42" s="160" t="s">
        <v>8406</v>
      </c>
      <c r="E42" s="159" t="s">
        <v>16693</v>
      </c>
      <c r="F42" s="159">
        <v>3</v>
      </c>
      <c r="G42" s="160" t="str">
        <f>VLOOKUP(F42,'Zonas rurales CLM'!$J$4:$L$12,3,FALSE)</f>
        <v>3 - Intensa despoblación - 2000</v>
      </c>
      <c r="H42" s="161">
        <v>1135</v>
      </c>
    </row>
    <row r="43" spans="1:8" ht="25" customHeight="1" x14ac:dyDescent="0.25">
      <c r="A43" s="158" t="s">
        <v>16687</v>
      </c>
      <c r="B43" s="158" t="s">
        <v>8377</v>
      </c>
      <c r="C43" s="159">
        <v>2040</v>
      </c>
      <c r="D43" s="160" t="s">
        <v>8407</v>
      </c>
      <c r="E43" s="159" t="s">
        <v>16693</v>
      </c>
      <c r="F43" s="159">
        <v>3</v>
      </c>
      <c r="G43" s="160" t="str">
        <f>VLOOKUP(F43,'Zonas rurales CLM'!$J$4:$L$12,3,FALSE)</f>
        <v>3 - Intensa despoblación - 2000</v>
      </c>
      <c r="H43" s="161">
        <v>630</v>
      </c>
    </row>
    <row r="44" spans="1:8" ht="25" customHeight="1" x14ac:dyDescent="0.25">
      <c r="A44" s="158" t="s">
        <v>16687</v>
      </c>
      <c r="B44" s="158" t="s">
        <v>8377</v>
      </c>
      <c r="C44" s="159">
        <v>2041</v>
      </c>
      <c r="D44" s="160" t="s">
        <v>8408</v>
      </c>
      <c r="E44" s="159" t="s">
        <v>16688</v>
      </c>
      <c r="F44" s="159">
        <v>3</v>
      </c>
      <c r="G44" s="160" t="str">
        <f>VLOOKUP(F44,'Zonas rurales CLM'!$J$4:$L$12,3,FALSE)</f>
        <v>3 - Intensa despoblación - 2000</v>
      </c>
      <c r="H44" s="161">
        <v>342</v>
      </c>
    </row>
    <row r="45" spans="1:8" ht="25" customHeight="1" x14ac:dyDescent="0.25">
      <c r="A45" s="158" t="s">
        <v>16687</v>
      </c>
      <c r="B45" s="158" t="s">
        <v>8377</v>
      </c>
      <c r="C45" s="159">
        <v>2042</v>
      </c>
      <c r="D45" s="160" t="s">
        <v>8409</v>
      </c>
      <c r="E45" s="159" t="s">
        <v>16704</v>
      </c>
      <c r="F45" s="159">
        <v>1</v>
      </c>
      <c r="G45" s="160" t="str">
        <f>VLOOKUP(F45,'Zonas rurales CLM'!$J$4:$L$12,3,FALSE)</f>
        <v>1 - Extrema despoblación - 2000</v>
      </c>
      <c r="H45" s="161">
        <v>892</v>
      </c>
    </row>
    <row r="46" spans="1:8" ht="25" customHeight="1" x14ac:dyDescent="0.25">
      <c r="A46" s="158" t="s">
        <v>16687</v>
      </c>
      <c r="B46" s="158" t="s">
        <v>8377</v>
      </c>
      <c r="C46" s="159">
        <v>2043</v>
      </c>
      <c r="D46" s="160" t="s">
        <v>8410</v>
      </c>
      <c r="E46" s="159" t="s">
        <v>16696</v>
      </c>
      <c r="F46" s="159">
        <v>1</v>
      </c>
      <c r="G46" s="160" t="str">
        <f>VLOOKUP(F46,'Zonas rurales CLM'!$J$4:$L$12,3,FALSE)</f>
        <v>1 - Extrema despoblación - 2000</v>
      </c>
      <c r="H46" s="161">
        <v>1332</v>
      </c>
    </row>
    <row r="47" spans="1:8" ht="25" customHeight="1" x14ac:dyDescent="0.25">
      <c r="A47" s="158" t="s">
        <v>16687</v>
      </c>
      <c r="B47" s="158" t="s">
        <v>8377</v>
      </c>
      <c r="C47" s="159">
        <v>2044</v>
      </c>
      <c r="D47" s="160" t="s">
        <v>17014</v>
      </c>
      <c r="E47" s="159" t="s">
        <v>16696</v>
      </c>
      <c r="F47" s="159">
        <v>1</v>
      </c>
      <c r="G47" s="160" t="str">
        <f>VLOOKUP(F47,'Zonas rurales CLM'!$J$4:$L$12,3,FALSE)</f>
        <v>1 - Extrema despoblación - 2000</v>
      </c>
      <c r="H47" s="161">
        <v>1150</v>
      </c>
    </row>
    <row r="48" spans="1:8" ht="25" customHeight="1" x14ac:dyDescent="0.25">
      <c r="A48" s="158" t="s">
        <v>16687</v>
      </c>
      <c r="B48" s="158" t="s">
        <v>8377</v>
      </c>
      <c r="C48" s="159">
        <v>2045</v>
      </c>
      <c r="D48" s="160" t="s">
        <v>8411</v>
      </c>
      <c r="E48" s="159" t="s">
        <v>16703</v>
      </c>
      <c r="F48" s="159">
        <v>6</v>
      </c>
      <c r="G48" s="160" t="str">
        <f>VLOOKUP(F48,'Zonas rurales CLM'!$J$4:$L$12,3,FALSE)</f>
        <v>6 - Intermedia agrícola</v>
      </c>
      <c r="H48" s="161">
        <v>4634</v>
      </c>
    </row>
    <row r="49" spans="1:8" ht="25" customHeight="1" x14ac:dyDescent="0.25">
      <c r="A49" s="158" t="s">
        <v>16687</v>
      </c>
      <c r="B49" s="158" t="s">
        <v>8377</v>
      </c>
      <c r="C49" s="159">
        <v>2046</v>
      </c>
      <c r="D49" s="160" t="s">
        <v>8412</v>
      </c>
      <c r="E49" s="159" t="s">
        <v>16688</v>
      </c>
      <c r="F49" s="159">
        <v>3</v>
      </c>
      <c r="G49" s="160" t="str">
        <f>VLOOKUP(F49,'Zonas rurales CLM'!$J$4:$L$12,3,FALSE)</f>
        <v>3 - Intensa despoblación - 2000</v>
      </c>
      <c r="H49" s="161">
        <v>1362</v>
      </c>
    </row>
    <row r="50" spans="1:8" ht="25" customHeight="1" x14ac:dyDescent="0.25">
      <c r="A50" s="158" t="s">
        <v>16687</v>
      </c>
      <c r="B50" s="158" t="s">
        <v>8377</v>
      </c>
      <c r="C50" s="159">
        <v>2047</v>
      </c>
      <c r="D50" s="160" t="s">
        <v>8413</v>
      </c>
      <c r="E50" s="159" t="s">
        <v>16696</v>
      </c>
      <c r="F50" s="159">
        <v>1</v>
      </c>
      <c r="G50" s="160" t="str">
        <f>VLOOKUP(F50,'Zonas rurales CLM'!$J$4:$L$12,3,FALSE)</f>
        <v>1 - Extrema despoblación - 2000</v>
      </c>
      <c r="H50" s="161">
        <v>104</v>
      </c>
    </row>
    <row r="51" spans="1:8" ht="25" customHeight="1" x14ac:dyDescent="0.25">
      <c r="A51" s="158" t="s">
        <v>16687</v>
      </c>
      <c r="B51" s="158" t="s">
        <v>8377</v>
      </c>
      <c r="C51" s="159">
        <v>2048</v>
      </c>
      <c r="D51" s="160" t="s">
        <v>8414</v>
      </c>
      <c r="E51" s="159" t="s">
        <v>16703</v>
      </c>
      <c r="F51" s="159">
        <v>6</v>
      </c>
      <c r="G51" s="160" t="str">
        <f>VLOOKUP(F51,'Zonas rurales CLM'!$J$4:$L$12,3,FALSE)</f>
        <v>6 - Intermedia agrícola</v>
      </c>
      <c r="H51" s="161">
        <v>1475</v>
      </c>
    </row>
    <row r="52" spans="1:8" ht="25" customHeight="1" x14ac:dyDescent="0.25">
      <c r="A52" s="158" t="s">
        <v>16687</v>
      </c>
      <c r="B52" s="158" t="s">
        <v>8377</v>
      </c>
      <c r="C52" s="159">
        <v>2049</v>
      </c>
      <c r="D52" s="160" t="s">
        <v>8415</v>
      </c>
      <c r="E52" s="159" t="s">
        <v>16704</v>
      </c>
      <c r="F52" s="159">
        <v>1</v>
      </c>
      <c r="G52" s="160" t="str">
        <f>VLOOKUP(F52,'Zonas rurales CLM'!$J$4:$L$12,3,FALSE)</f>
        <v>1 - Extrema despoblación - 2000</v>
      </c>
      <c r="H52" s="161">
        <v>813</v>
      </c>
    </row>
    <row r="53" spans="1:8" ht="25" customHeight="1" x14ac:dyDescent="0.25">
      <c r="A53" s="158" t="s">
        <v>16687</v>
      </c>
      <c r="B53" s="158" t="s">
        <v>8377</v>
      </c>
      <c r="C53" s="159">
        <v>2050</v>
      </c>
      <c r="D53" s="160" t="s">
        <v>8416</v>
      </c>
      <c r="E53" s="159" t="s">
        <v>16703</v>
      </c>
      <c r="F53" s="159">
        <v>6</v>
      </c>
      <c r="G53" s="160" t="str">
        <f>VLOOKUP(F53,'Zonas rurales CLM'!$J$4:$L$12,3,FALSE)</f>
        <v>6 - Intermedia agrícola</v>
      </c>
      <c r="H53" s="161">
        <v>88</v>
      </c>
    </row>
    <row r="54" spans="1:8" ht="25" customHeight="1" x14ac:dyDescent="0.25">
      <c r="A54" s="158" t="s">
        <v>16687</v>
      </c>
      <c r="B54" s="158" t="s">
        <v>8377</v>
      </c>
      <c r="C54" s="159">
        <v>2051</v>
      </c>
      <c r="D54" s="160" t="s">
        <v>8417</v>
      </c>
      <c r="E54" s="159" t="s">
        <v>16693</v>
      </c>
      <c r="F54" s="159">
        <v>4</v>
      </c>
      <c r="G54" s="160" t="str">
        <f>VLOOKUP(F54,'Zonas rurales CLM'!$J$4:$L$12,3,FALSE)</f>
        <v>4 - Intensa despoblación + 2000</v>
      </c>
      <c r="H54" s="161">
        <v>2041</v>
      </c>
    </row>
    <row r="55" spans="1:8" ht="25" customHeight="1" x14ac:dyDescent="0.25">
      <c r="A55" s="158" t="s">
        <v>16687</v>
      </c>
      <c r="B55" s="158" t="s">
        <v>8377</v>
      </c>
      <c r="C55" s="159">
        <v>2052</v>
      </c>
      <c r="D55" s="160" t="s">
        <v>8418</v>
      </c>
      <c r="E55" s="159" t="s">
        <v>16688</v>
      </c>
      <c r="F55" s="159">
        <v>3</v>
      </c>
      <c r="G55" s="160" t="str">
        <f>VLOOKUP(F55,'Zonas rurales CLM'!$J$4:$L$12,3,FALSE)</f>
        <v>3 - Intensa despoblación - 2000</v>
      </c>
      <c r="H55" s="161">
        <v>578</v>
      </c>
    </row>
    <row r="56" spans="1:8" ht="25" customHeight="1" x14ac:dyDescent="0.25">
      <c r="A56" s="158" t="s">
        <v>16687</v>
      </c>
      <c r="B56" s="158" t="s">
        <v>8377</v>
      </c>
      <c r="C56" s="159">
        <v>2053</v>
      </c>
      <c r="D56" s="160" t="s">
        <v>8419</v>
      </c>
      <c r="E56" s="159" t="s">
        <v>16696</v>
      </c>
      <c r="F56" s="159">
        <v>2</v>
      </c>
      <c r="G56" s="160" t="str">
        <f>VLOOKUP(F56,'Zonas rurales CLM'!$J$4:$L$12,3,FALSE)</f>
        <v>2 - Extrema despoblación + 2000</v>
      </c>
      <c r="H56" s="161">
        <v>3429</v>
      </c>
    </row>
    <row r="57" spans="1:8" ht="25" customHeight="1" x14ac:dyDescent="0.25">
      <c r="A57" s="158" t="s">
        <v>16687</v>
      </c>
      <c r="B57" s="158" t="s">
        <v>8377</v>
      </c>
      <c r="C57" s="159">
        <v>2054</v>
      </c>
      <c r="D57" s="160" t="s">
        <v>8420</v>
      </c>
      <c r="E57" s="159" t="s">
        <v>16688</v>
      </c>
      <c r="F57" s="159">
        <v>3</v>
      </c>
      <c r="G57" s="160" t="str">
        <f>VLOOKUP(F57,'Zonas rurales CLM'!$J$4:$L$12,3,FALSE)</f>
        <v>3 - Intensa despoblación - 2000</v>
      </c>
      <c r="H57" s="161">
        <v>521</v>
      </c>
    </row>
    <row r="58" spans="1:8" ht="25" customHeight="1" x14ac:dyDescent="0.25">
      <c r="A58" s="158" t="s">
        <v>16687</v>
      </c>
      <c r="B58" s="158" t="s">
        <v>8377</v>
      </c>
      <c r="C58" s="159">
        <v>2055</v>
      </c>
      <c r="D58" s="160" t="s">
        <v>8421</v>
      </c>
      <c r="E58" s="159" t="s">
        <v>16704</v>
      </c>
      <c r="F58" s="159">
        <v>1</v>
      </c>
      <c r="G58" s="160" t="str">
        <f>VLOOKUP(F58,'Zonas rurales CLM'!$J$4:$L$12,3,FALSE)</f>
        <v>1 - Extrema despoblación - 2000</v>
      </c>
      <c r="H58" s="161">
        <v>1178</v>
      </c>
    </row>
    <row r="59" spans="1:8" ht="25" customHeight="1" x14ac:dyDescent="0.25">
      <c r="A59" s="158" t="s">
        <v>16687</v>
      </c>
      <c r="B59" s="158" t="s">
        <v>8377</v>
      </c>
      <c r="C59" s="159">
        <v>2056</v>
      </c>
      <c r="D59" s="160" t="s">
        <v>8422</v>
      </c>
      <c r="E59" s="159" t="s">
        <v>16693</v>
      </c>
      <c r="F59" s="159">
        <v>3</v>
      </c>
      <c r="G59" s="160" t="str">
        <f>VLOOKUP(F59,'Zonas rurales CLM'!$J$4:$L$12,3,FALSE)</f>
        <v>3 - Intensa despoblación - 2000</v>
      </c>
      <c r="H59" s="161">
        <v>1976</v>
      </c>
    </row>
    <row r="60" spans="1:8" ht="25" customHeight="1" x14ac:dyDescent="0.25">
      <c r="A60" s="158" t="s">
        <v>16687</v>
      </c>
      <c r="B60" s="158" t="s">
        <v>8377</v>
      </c>
      <c r="C60" s="159">
        <v>2057</v>
      </c>
      <c r="D60" s="160" t="s">
        <v>8423</v>
      </c>
      <c r="E60" s="159" t="s">
        <v>16696</v>
      </c>
      <c r="F60" s="159">
        <v>2</v>
      </c>
      <c r="G60" s="160" t="str">
        <f>VLOOKUP(F60,'Zonas rurales CLM'!$J$4:$L$12,3,FALSE)</f>
        <v>2 - Extrema despoblación + 2000</v>
      </c>
      <c r="H60" s="161">
        <v>2262</v>
      </c>
    </row>
    <row r="61" spans="1:8" ht="25" customHeight="1" x14ac:dyDescent="0.25">
      <c r="A61" s="158" t="s">
        <v>16687</v>
      </c>
      <c r="B61" s="158" t="s">
        <v>8377</v>
      </c>
      <c r="C61" s="159">
        <v>2058</v>
      </c>
      <c r="D61" s="160" t="s">
        <v>8424</v>
      </c>
      <c r="E61" s="159" t="s">
        <v>16704</v>
      </c>
      <c r="F61" s="159">
        <v>1</v>
      </c>
      <c r="G61" s="160" t="str">
        <f>VLOOKUP(F61,'Zonas rurales CLM'!$J$4:$L$12,3,FALSE)</f>
        <v>1 - Extrema despoblación - 2000</v>
      </c>
      <c r="H61" s="161">
        <v>329</v>
      </c>
    </row>
    <row r="62" spans="1:8" ht="25" customHeight="1" x14ac:dyDescent="0.25">
      <c r="A62" s="158" t="s">
        <v>16687</v>
      </c>
      <c r="B62" s="158" t="s">
        <v>8377</v>
      </c>
      <c r="C62" s="159">
        <v>2059</v>
      </c>
      <c r="D62" s="160" t="s">
        <v>8425</v>
      </c>
      <c r="E62" s="159" t="s">
        <v>16696</v>
      </c>
      <c r="F62" s="159">
        <v>1</v>
      </c>
      <c r="G62" s="160" t="str">
        <f>VLOOKUP(F62,'Zonas rurales CLM'!$J$4:$L$12,3,FALSE)</f>
        <v>1 - Extrema despoblación - 2000</v>
      </c>
      <c r="H62" s="161">
        <v>333</v>
      </c>
    </row>
    <row r="63" spans="1:8" ht="25" customHeight="1" x14ac:dyDescent="0.25">
      <c r="A63" s="158" t="s">
        <v>16687</v>
      </c>
      <c r="B63" s="158" t="s">
        <v>8377</v>
      </c>
      <c r="C63" s="159">
        <v>2060</v>
      </c>
      <c r="D63" s="160" t="s">
        <v>8426</v>
      </c>
      <c r="E63" s="159" t="s">
        <v>16696</v>
      </c>
      <c r="F63" s="159">
        <v>1</v>
      </c>
      <c r="G63" s="160" t="str">
        <f>VLOOKUP(F63,'Zonas rurales CLM'!$J$4:$L$12,3,FALSE)</f>
        <v>1 - Extrema despoblación - 2000</v>
      </c>
      <c r="H63" s="161">
        <v>1394</v>
      </c>
    </row>
    <row r="64" spans="1:8" ht="25" customHeight="1" x14ac:dyDescent="0.25">
      <c r="A64" s="158" t="s">
        <v>16687</v>
      </c>
      <c r="B64" s="158" t="s">
        <v>8377</v>
      </c>
      <c r="C64" s="159">
        <v>2061</v>
      </c>
      <c r="D64" s="160" t="s">
        <v>17015</v>
      </c>
      <c r="E64" s="159" t="s">
        <v>16693</v>
      </c>
      <c r="F64" s="159">
        <v>3</v>
      </c>
      <c r="G64" s="160" t="str">
        <f>VLOOKUP(F64,'Zonas rurales CLM'!$J$4:$L$12,3,FALSE)</f>
        <v>3 - Intensa despoblación - 2000</v>
      </c>
      <c r="H64" s="161">
        <v>681</v>
      </c>
    </row>
    <row r="65" spans="1:8" ht="25" customHeight="1" x14ac:dyDescent="0.25">
      <c r="A65" s="158" t="s">
        <v>16687</v>
      </c>
      <c r="B65" s="158" t="s">
        <v>8377</v>
      </c>
      <c r="C65" s="159">
        <v>2062</v>
      </c>
      <c r="D65" s="160" t="s">
        <v>8427</v>
      </c>
      <c r="E65" s="159" t="s">
        <v>16696</v>
      </c>
      <c r="F65" s="159">
        <v>1</v>
      </c>
      <c r="G65" s="160" t="str">
        <f>VLOOKUP(F65,'Zonas rurales CLM'!$J$4:$L$12,3,FALSE)</f>
        <v>1 - Extrema despoblación - 2000</v>
      </c>
      <c r="H65" s="161">
        <v>405</v>
      </c>
    </row>
    <row r="66" spans="1:8" ht="25" customHeight="1" x14ac:dyDescent="0.25">
      <c r="A66" s="158" t="s">
        <v>16687</v>
      </c>
      <c r="B66" s="158" t="s">
        <v>8377</v>
      </c>
      <c r="C66" s="159">
        <v>2063</v>
      </c>
      <c r="D66" s="160" t="s">
        <v>8428</v>
      </c>
      <c r="E66" s="159" t="s">
        <v>16696</v>
      </c>
      <c r="F66" s="159">
        <v>1</v>
      </c>
      <c r="G66" s="160" t="str">
        <f>VLOOKUP(F66,'Zonas rurales CLM'!$J$4:$L$12,3,FALSE)</f>
        <v>1 - Extrema despoblación - 2000</v>
      </c>
      <c r="H66" s="161">
        <v>1593</v>
      </c>
    </row>
    <row r="67" spans="1:8" ht="25" customHeight="1" x14ac:dyDescent="0.25">
      <c r="A67" s="158" t="s">
        <v>16687</v>
      </c>
      <c r="B67" s="158" t="s">
        <v>8377</v>
      </c>
      <c r="C67" s="159">
        <v>2064</v>
      </c>
      <c r="D67" s="160" t="s">
        <v>8429</v>
      </c>
      <c r="E67" s="159" t="s">
        <v>16688</v>
      </c>
      <c r="F67" s="159">
        <v>3</v>
      </c>
      <c r="G67" s="160" t="str">
        <f>VLOOKUP(F67,'Zonas rurales CLM'!$J$4:$L$12,3,FALSE)</f>
        <v>3 - Intensa despoblación - 2000</v>
      </c>
      <c r="H67" s="161">
        <v>408</v>
      </c>
    </row>
    <row r="68" spans="1:8" ht="25" customHeight="1" x14ac:dyDescent="0.25">
      <c r="A68" s="158" t="s">
        <v>16687</v>
      </c>
      <c r="B68" s="158" t="s">
        <v>8377</v>
      </c>
      <c r="C68" s="159">
        <v>2065</v>
      </c>
      <c r="D68" s="160" t="s">
        <v>8430</v>
      </c>
      <c r="E68" s="159" t="s">
        <v>16696</v>
      </c>
      <c r="F68" s="159">
        <v>1</v>
      </c>
      <c r="G68" s="160" t="str">
        <f>VLOOKUP(F68,'Zonas rurales CLM'!$J$4:$L$12,3,FALSE)</f>
        <v>1 - Extrema despoblación - 2000</v>
      </c>
      <c r="H68" s="161">
        <v>469</v>
      </c>
    </row>
    <row r="69" spans="1:8" ht="25" customHeight="1" x14ac:dyDescent="0.25">
      <c r="A69" s="158" t="s">
        <v>16687</v>
      </c>
      <c r="B69" s="158" t="s">
        <v>8377</v>
      </c>
      <c r="C69" s="159">
        <v>2066</v>
      </c>
      <c r="D69" s="160" t="s">
        <v>8431</v>
      </c>
      <c r="E69" s="159" t="s">
        <v>16688</v>
      </c>
      <c r="F69" s="159">
        <v>3</v>
      </c>
      <c r="G69" s="160" t="str">
        <f>VLOOKUP(F69,'Zonas rurales CLM'!$J$4:$L$12,3,FALSE)</f>
        <v>3 - Intensa despoblación - 2000</v>
      </c>
      <c r="H69" s="161">
        <v>231</v>
      </c>
    </row>
    <row r="70" spans="1:8" ht="25" customHeight="1" x14ac:dyDescent="0.25">
      <c r="A70" s="158" t="s">
        <v>16687</v>
      </c>
      <c r="B70" s="158" t="s">
        <v>8377</v>
      </c>
      <c r="C70" s="159">
        <v>2067</v>
      </c>
      <c r="D70" s="160" t="s">
        <v>17071</v>
      </c>
      <c r="E70" s="159" t="s">
        <v>16696</v>
      </c>
      <c r="F70" s="159">
        <v>1</v>
      </c>
      <c r="G70" s="160" t="str">
        <f>VLOOKUP(F70,'Zonas rurales CLM'!$J$4:$L$12,3,FALSE)</f>
        <v>1 - Extrema despoblación - 2000</v>
      </c>
      <c r="H70" s="161">
        <v>1341</v>
      </c>
    </row>
    <row r="71" spans="1:8" ht="25" customHeight="1" x14ac:dyDescent="0.25">
      <c r="A71" s="158" t="s">
        <v>16687</v>
      </c>
      <c r="B71" s="158" t="s">
        <v>8377</v>
      </c>
      <c r="C71" s="159">
        <v>2068</v>
      </c>
      <c r="D71" s="160" t="s">
        <v>8432</v>
      </c>
      <c r="E71" s="159" t="s">
        <v>16696</v>
      </c>
      <c r="F71" s="159">
        <v>1</v>
      </c>
      <c r="G71" s="160" t="str">
        <f>VLOOKUP(F71,'Zonas rurales CLM'!$J$4:$L$12,3,FALSE)</f>
        <v>1 - Extrema despoblación - 2000</v>
      </c>
      <c r="H71" s="161">
        <v>376</v>
      </c>
    </row>
    <row r="72" spans="1:8" ht="25" customHeight="1" x14ac:dyDescent="0.25">
      <c r="A72" s="158" t="s">
        <v>16687</v>
      </c>
      <c r="B72" s="158" t="s">
        <v>8377</v>
      </c>
      <c r="C72" s="159">
        <v>2069</v>
      </c>
      <c r="D72" s="160" t="s">
        <v>8433</v>
      </c>
      <c r="E72" s="159" t="s">
        <v>16703</v>
      </c>
      <c r="F72" s="159">
        <v>6</v>
      </c>
      <c r="G72" s="160" t="str">
        <f>VLOOKUP(F72,'Zonas rurales CLM'!$J$4:$L$12,3,FALSE)</f>
        <v>6 - Intermedia agrícola</v>
      </c>
      <c r="H72" s="161">
        <v>15527</v>
      </c>
    </row>
    <row r="73" spans="1:8" ht="25" customHeight="1" x14ac:dyDescent="0.25">
      <c r="A73" s="158" t="s">
        <v>16687</v>
      </c>
      <c r="B73" s="158" t="s">
        <v>8377</v>
      </c>
      <c r="C73" s="159">
        <v>2070</v>
      </c>
      <c r="D73" s="160" t="s">
        <v>8434</v>
      </c>
      <c r="E73" s="159" t="s">
        <v>16696</v>
      </c>
      <c r="F73" s="159">
        <v>1</v>
      </c>
      <c r="G73" s="160" t="str">
        <f>VLOOKUP(F73,'Zonas rurales CLM'!$J$4:$L$12,3,FALSE)</f>
        <v>1 - Extrema despoblación - 2000</v>
      </c>
      <c r="H73" s="161">
        <v>470</v>
      </c>
    </row>
    <row r="74" spans="1:8" ht="25" customHeight="1" x14ac:dyDescent="0.25">
      <c r="A74" s="158" t="s">
        <v>16687</v>
      </c>
      <c r="B74" s="158" t="s">
        <v>8377</v>
      </c>
      <c r="C74" s="159">
        <v>2071</v>
      </c>
      <c r="D74" s="160" t="s">
        <v>8435</v>
      </c>
      <c r="E74" s="159" t="s">
        <v>16696</v>
      </c>
      <c r="F74" s="159">
        <v>1</v>
      </c>
      <c r="G74" s="160" t="str">
        <f>VLOOKUP(F74,'Zonas rurales CLM'!$J$4:$L$12,3,FALSE)</f>
        <v>1 - Extrema despoblación - 2000</v>
      </c>
      <c r="H74" s="161">
        <v>1171</v>
      </c>
    </row>
    <row r="75" spans="1:8" ht="25" customHeight="1" x14ac:dyDescent="0.25">
      <c r="A75" s="158" t="s">
        <v>16687</v>
      </c>
      <c r="B75" s="158" t="s">
        <v>8377</v>
      </c>
      <c r="C75" s="159">
        <v>2072</v>
      </c>
      <c r="D75" s="160" t="s">
        <v>8436</v>
      </c>
      <c r="E75" s="159" t="s">
        <v>16704</v>
      </c>
      <c r="F75" s="159">
        <v>1</v>
      </c>
      <c r="G75" s="160" t="str">
        <f>VLOOKUP(F75,'Zonas rurales CLM'!$J$4:$L$12,3,FALSE)</f>
        <v>1 - Extrema despoblación - 2000</v>
      </c>
      <c r="H75" s="161">
        <v>1778</v>
      </c>
    </row>
    <row r="76" spans="1:8" ht="25" customHeight="1" x14ac:dyDescent="0.25">
      <c r="A76" s="158" t="s">
        <v>16687</v>
      </c>
      <c r="B76" s="158" t="s">
        <v>8377</v>
      </c>
      <c r="C76" s="159">
        <v>2073</v>
      </c>
      <c r="D76" s="160" t="s">
        <v>8437</v>
      </c>
      <c r="E76" s="159" t="s">
        <v>16703</v>
      </c>
      <c r="F76" s="159">
        <v>6</v>
      </c>
      <c r="G76" s="160" t="str">
        <f>VLOOKUP(F76,'Zonas rurales CLM'!$J$4:$L$12,3,FALSE)</f>
        <v>6 - Intermedia agrícola</v>
      </c>
      <c r="H76" s="161">
        <v>6187</v>
      </c>
    </row>
    <row r="77" spans="1:8" ht="25" customHeight="1" x14ac:dyDescent="0.25">
      <c r="A77" s="158" t="s">
        <v>16687</v>
      </c>
      <c r="B77" s="158" t="s">
        <v>8377</v>
      </c>
      <c r="C77" s="159">
        <v>2074</v>
      </c>
      <c r="D77" s="160" t="s">
        <v>8438</v>
      </c>
      <c r="E77" s="159" t="s">
        <v>16707</v>
      </c>
      <c r="F77" s="159">
        <v>6</v>
      </c>
      <c r="G77" s="160" t="str">
        <f>VLOOKUP(F77,'Zonas rurales CLM'!$J$4:$L$12,3,FALSE)</f>
        <v>6 - Intermedia agrícola</v>
      </c>
      <c r="H77" s="161">
        <v>7709</v>
      </c>
    </row>
    <row r="78" spans="1:8" ht="25" customHeight="1" x14ac:dyDescent="0.25">
      <c r="A78" s="158" t="s">
        <v>16687</v>
      </c>
      <c r="B78" s="158" t="s">
        <v>8377</v>
      </c>
      <c r="C78" s="159">
        <v>2075</v>
      </c>
      <c r="D78" s="160" t="s">
        <v>8439</v>
      </c>
      <c r="E78" s="159" t="s">
        <v>16688</v>
      </c>
      <c r="F78" s="159">
        <v>3</v>
      </c>
      <c r="G78" s="160" t="str">
        <f>VLOOKUP(F78,'Zonas rurales CLM'!$J$4:$L$12,3,FALSE)</f>
        <v>3 - Intensa despoblación - 2000</v>
      </c>
      <c r="H78" s="161">
        <v>1990</v>
      </c>
    </row>
    <row r="79" spans="1:8" ht="25" customHeight="1" x14ac:dyDescent="0.25">
      <c r="A79" s="158" t="s">
        <v>16687</v>
      </c>
      <c r="B79" s="158" t="s">
        <v>8377</v>
      </c>
      <c r="C79" s="159">
        <v>2076</v>
      </c>
      <c r="D79" s="160" t="s">
        <v>8440</v>
      </c>
      <c r="E79" s="159" t="s">
        <v>16696</v>
      </c>
      <c r="F79" s="159">
        <v>1</v>
      </c>
      <c r="G79" s="160" t="str">
        <f>VLOOKUP(F79,'Zonas rurales CLM'!$J$4:$L$12,3,FALSE)</f>
        <v>1 - Extrema despoblación - 2000</v>
      </c>
      <c r="H79" s="161">
        <v>329</v>
      </c>
    </row>
    <row r="80" spans="1:8" ht="25" customHeight="1" x14ac:dyDescent="0.25">
      <c r="A80" s="158" t="s">
        <v>16687</v>
      </c>
      <c r="B80" s="158" t="s">
        <v>8377</v>
      </c>
      <c r="C80" s="159">
        <v>2077</v>
      </c>
      <c r="D80" s="160" t="s">
        <v>8441</v>
      </c>
      <c r="E80" s="159" t="s">
        <v>16702</v>
      </c>
      <c r="F80" s="159">
        <v>1</v>
      </c>
      <c r="G80" s="160" t="str">
        <f>VLOOKUP(F80,'Zonas rurales CLM'!$J$4:$L$12,3,FALSE)</f>
        <v>1 - Extrema despoblación - 2000</v>
      </c>
      <c r="H80" s="161">
        <v>61</v>
      </c>
    </row>
    <row r="81" spans="1:8" ht="25" customHeight="1" x14ac:dyDescent="0.25">
      <c r="A81" s="158" t="s">
        <v>16687</v>
      </c>
      <c r="B81" s="158" t="s">
        <v>8377</v>
      </c>
      <c r="C81" s="159">
        <v>2078</v>
      </c>
      <c r="D81" s="160" t="s">
        <v>17119</v>
      </c>
      <c r="E81" s="159" t="s">
        <v>16703</v>
      </c>
      <c r="F81" s="159">
        <v>6</v>
      </c>
      <c r="G81" s="160" t="str">
        <f>VLOOKUP(F81,'Zonas rurales CLM'!$J$4:$L$12,3,FALSE)</f>
        <v>6 - Intermedia agrícola</v>
      </c>
      <c r="H81" s="161">
        <v>1102</v>
      </c>
    </row>
    <row r="82" spans="1:8" ht="25" customHeight="1" x14ac:dyDescent="0.25">
      <c r="A82" s="158" t="s">
        <v>16687</v>
      </c>
      <c r="B82" s="158" t="s">
        <v>8377</v>
      </c>
      <c r="C82" s="159">
        <v>2079</v>
      </c>
      <c r="D82" s="160" t="s">
        <v>8442</v>
      </c>
      <c r="E82" s="159" t="s">
        <v>16705</v>
      </c>
      <c r="F82" s="159">
        <v>6</v>
      </c>
      <c r="G82" s="160" t="str">
        <f>VLOOKUP(F82,'Zonas rurales CLM'!$J$4:$L$12,3,FALSE)</f>
        <v>6 - Intermedia agrícola</v>
      </c>
      <c r="H82" s="161">
        <v>4070</v>
      </c>
    </row>
    <row r="83" spans="1:8" ht="25" customHeight="1" x14ac:dyDescent="0.25">
      <c r="A83" s="158" t="s">
        <v>16687</v>
      </c>
      <c r="B83" s="158" t="s">
        <v>8377</v>
      </c>
      <c r="C83" s="159">
        <v>2080</v>
      </c>
      <c r="D83" s="160" t="s">
        <v>8443</v>
      </c>
      <c r="E83" s="159" t="s">
        <v>16696</v>
      </c>
      <c r="F83" s="159">
        <v>1</v>
      </c>
      <c r="G83" s="160" t="str">
        <f>VLOOKUP(F83,'Zonas rurales CLM'!$J$4:$L$12,3,FALSE)</f>
        <v>1 - Extrema despoblación - 2000</v>
      </c>
      <c r="H83" s="161">
        <v>583</v>
      </c>
    </row>
    <row r="84" spans="1:8" ht="25" customHeight="1" x14ac:dyDescent="0.25">
      <c r="A84" s="158" t="s">
        <v>16687</v>
      </c>
      <c r="B84" s="158" t="s">
        <v>8377</v>
      </c>
      <c r="C84" s="159">
        <v>2081</v>
      </c>
      <c r="D84" s="160" t="s">
        <v>8444</v>
      </c>
      <c r="E84" s="159" t="s">
        <v>16703</v>
      </c>
      <c r="F84" s="159">
        <v>6</v>
      </c>
      <c r="G84" s="160" t="str">
        <f>VLOOKUP(F84,'Zonas rurales CLM'!$J$4:$L$12,3,FALSE)</f>
        <v>6 - Intermedia agrícola</v>
      </c>
      <c r="H84" s="161">
        <v>25116</v>
      </c>
    </row>
    <row r="85" spans="1:8" ht="25" customHeight="1" x14ac:dyDescent="0.25">
      <c r="A85" s="158" t="s">
        <v>16687</v>
      </c>
      <c r="B85" s="158" t="s">
        <v>8377</v>
      </c>
      <c r="C85" s="159">
        <v>2082</v>
      </c>
      <c r="D85" s="160" t="s">
        <v>8445</v>
      </c>
      <c r="E85" s="159" t="s">
        <v>16702</v>
      </c>
      <c r="F85" s="159">
        <v>1</v>
      </c>
      <c r="G85" s="160" t="str">
        <f>VLOOKUP(F85,'Zonas rurales CLM'!$J$4:$L$12,3,FALSE)</f>
        <v>1 - Extrema despoblación - 2000</v>
      </c>
      <c r="H85" s="161">
        <v>109</v>
      </c>
    </row>
    <row r="86" spans="1:8" ht="25" customHeight="1" x14ac:dyDescent="0.25">
      <c r="A86" s="158" t="s">
        <v>16687</v>
      </c>
      <c r="B86" s="158" t="s">
        <v>8377</v>
      </c>
      <c r="C86" s="159">
        <v>2083</v>
      </c>
      <c r="D86" s="160" t="s">
        <v>8446</v>
      </c>
      <c r="E86" s="159" t="s">
        <v>16688</v>
      </c>
      <c r="F86" s="159">
        <v>3</v>
      </c>
      <c r="G86" s="160" t="str">
        <f>VLOOKUP(F86,'Zonas rurales CLM'!$J$4:$L$12,3,FALSE)</f>
        <v>3 - Intensa despoblación - 2000</v>
      </c>
      <c r="H86" s="161">
        <v>220</v>
      </c>
    </row>
    <row r="87" spans="1:8" ht="25" customHeight="1" x14ac:dyDescent="0.25">
      <c r="A87" s="158" t="s">
        <v>16687</v>
      </c>
      <c r="B87" s="158" t="s">
        <v>8377</v>
      </c>
      <c r="C87" s="159">
        <v>2084</v>
      </c>
      <c r="D87" s="160" t="s">
        <v>8447</v>
      </c>
      <c r="E87" s="159" t="s">
        <v>16696</v>
      </c>
      <c r="F87" s="159">
        <v>1</v>
      </c>
      <c r="G87" s="160" t="str">
        <f>VLOOKUP(F87,'Zonas rurales CLM'!$J$4:$L$12,3,FALSE)</f>
        <v>1 - Extrema despoblación - 2000</v>
      </c>
      <c r="H87" s="161">
        <v>325</v>
      </c>
    </row>
    <row r="88" spans="1:8" ht="25" customHeight="1" x14ac:dyDescent="0.25">
      <c r="A88" s="158" t="s">
        <v>16687</v>
      </c>
      <c r="B88" s="158" t="s">
        <v>8377</v>
      </c>
      <c r="C88" s="159">
        <v>2085</v>
      </c>
      <c r="D88" s="160" t="s">
        <v>8448</v>
      </c>
      <c r="E88" s="159" t="s">
        <v>16696</v>
      </c>
      <c r="F88" s="159">
        <v>1</v>
      </c>
      <c r="G88" s="160" t="str">
        <f>VLOOKUP(F88,'Zonas rurales CLM'!$J$4:$L$12,3,FALSE)</f>
        <v>1 - Extrema despoblación - 2000</v>
      </c>
      <c r="H88" s="161">
        <v>329</v>
      </c>
    </row>
    <row r="89" spans="1:8" ht="25" customHeight="1" x14ac:dyDescent="0.25">
      <c r="A89" s="158" t="s">
        <v>16687</v>
      </c>
      <c r="B89" s="158" t="s">
        <v>8377</v>
      </c>
      <c r="C89" s="159">
        <v>2086</v>
      </c>
      <c r="D89" s="160" t="s">
        <v>8449</v>
      </c>
      <c r="E89" s="159" t="s">
        <v>16704</v>
      </c>
      <c r="F89" s="159">
        <v>2</v>
      </c>
      <c r="G89" s="160" t="str">
        <f>VLOOKUP(F89,'Zonas rurales CLM'!$J$4:$L$12,3,FALSE)</f>
        <v>2 - Extrema despoblación + 2000</v>
      </c>
      <c r="H89" s="161">
        <v>2614</v>
      </c>
    </row>
    <row r="90" spans="1:8" ht="25" customHeight="1" x14ac:dyDescent="0.25">
      <c r="A90" s="158" t="s">
        <v>16687</v>
      </c>
      <c r="B90" s="158" t="s">
        <v>8377</v>
      </c>
      <c r="C90" s="159">
        <v>2901</v>
      </c>
      <c r="D90" s="160" t="s">
        <v>8450</v>
      </c>
      <c r="E90" s="159" t="s">
        <v>16706</v>
      </c>
      <c r="F90" s="159">
        <v>8</v>
      </c>
      <c r="G90" s="160" t="str">
        <f>VLOOKUP(F90,'Zonas rurales CLM'!$J$4:$L$12,3,FALSE)</f>
        <v>8 - Periurbana</v>
      </c>
      <c r="H90" s="161">
        <v>2791</v>
      </c>
    </row>
    <row r="91" spans="1:8" ht="25" customHeight="1" x14ac:dyDescent="0.25">
      <c r="A91" s="159">
        <v>13</v>
      </c>
      <c r="B91" s="159" t="s">
        <v>10384</v>
      </c>
      <c r="C91" s="159">
        <v>13001</v>
      </c>
      <c r="D91" s="160" t="s">
        <v>17072</v>
      </c>
      <c r="E91" s="159" t="s">
        <v>16708</v>
      </c>
      <c r="F91" s="159">
        <v>1</v>
      </c>
      <c r="G91" s="160" t="str">
        <f>VLOOKUP(F91,'Zonas rurales CLM'!$J$4:$L$12,3,FALSE)</f>
        <v>1 - Extrema despoblación - 2000</v>
      </c>
      <c r="H91" s="161">
        <v>1351</v>
      </c>
    </row>
    <row r="92" spans="1:8" ht="25" customHeight="1" x14ac:dyDescent="0.25">
      <c r="A92" s="159">
        <v>13</v>
      </c>
      <c r="B92" s="159" t="s">
        <v>10384</v>
      </c>
      <c r="C92" s="159">
        <v>13002</v>
      </c>
      <c r="D92" s="160" t="s">
        <v>10378</v>
      </c>
      <c r="E92" s="159" t="s">
        <v>16708</v>
      </c>
      <c r="F92" s="159">
        <v>1</v>
      </c>
      <c r="G92" s="160" t="str">
        <f>VLOOKUP(F92,'Zonas rurales CLM'!$J$4:$L$12,3,FALSE)</f>
        <v>1 - Extrema despoblación - 2000</v>
      </c>
      <c r="H92" s="161">
        <v>1657</v>
      </c>
    </row>
    <row r="93" spans="1:8" ht="25" customHeight="1" x14ac:dyDescent="0.25">
      <c r="A93" s="159">
        <v>13</v>
      </c>
      <c r="B93" s="159" t="s">
        <v>10384</v>
      </c>
      <c r="C93" s="159">
        <v>13003</v>
      </c>
      <c r="D93" s="160" t="s">
        <v>10379</v>
      </c>
      <c r="E93" s="159" t="s">
        <v>16708</v>
      </c>
      <c r="F93" s="159">
        <v>1</v>
      </c>
      <c r="G93" s="160" t="str">
        <f>VLOOKUP(F93,'Zonas rurales CLM'!$J$4:$L$12,3,FALSE)</f>
        <v>1 - Extrema despoblación - 2000</v>
      </c>
      <c r="H93" s="161">
        <v>476</v>
      </c>
    </row>
    <row r="94" spans="1:8" ht="25" customHeight="1" x14ac:dyDescent="0.25">
      <c r="A94" s="159">
        <v>13</v>
      </c>
      <c r="B94" s="159" t="s">
        <v>10384</v>
      </c>
      <c r="C94" s="159">
        <v>13004</v>
      </c>
      <c r="D94" s="160" t="s">
        <v>10380</v>
      </c>
      <c r="E94" s="159" t="s">
        <v>16709</v>
      </c>
      <c r="F94" s="159">
        <v>3</v>
      </c>
      <c r="G94" s="160" t="str">
        <f>VLOOKUP(F94,'Zonas rurales CLM'!$J$4:$L$12,3,FALSE)</f>
        <v>3 - Intensa despoblación - 2000</v>
      </c>
      <c r="H94" s="161">
        <v>1108</v>
      </c>
    </row>
    <row r="95" spans="1:8" ht="25" customHeight="1" x14ac:dyDescent="0.25">
      <c r="A95" s="159">
        <v>13</v>
      </c>
      <c r="B95" s="159" t="s">
        <v>10384</v>
      </c>
      <c r="C95" s="159">
        <v>13005</v>
      </c>
      <c r="D95" s="160" t="s">
        <v>16983</v>
      </c>
      <c r="E95" s="159" t="s">
        <v>16710</v>
      </c>
      <c r="F95" s="159">
        <v>7</v>
      </c>
      <c r="G95" s="160" t="str">
        <f>VLOOKUP(F95,'Zonas rurales CLM'!$J$4:$L$12,3,FALSE)</f>
        <v>7 - Intermedia diversificada</v>
      </c>
      <c r="H95" s="161">
        <v>30766</v>
      </c>
    </row>
    <row r="96" spans="1:8" ht="25" customHeight="1" x14ac:dyDescent="0.25">
      <c r="A96" s="159">
        <v>13</v>
      </c>
      <c r="B96" s="159" t="s">
        <v>10384</v>
      </c>
      <c r="C96" s="159">
        <v>13006</v>
      </c>
      <c r="D96" s="160" t="s">
        <v>10381</v>
      </c>
      <c r="E96" s="159" t="s">
        <v>16711</v>
      </c>
      <c r="F96" s="159">
        <v>1</v>
      </c>
      <c r="G96" s="160" t="str">
        <f>VLOOKUP(F96,'Zonas rurales CLM'!$J$4:$L$12,3,FALSE)</f>
        <v>1 - Extrema despoblación - 2000</v>
      </c>
      <c r="H96" s="161">
        <v>542</v>
      </c>
    </row>
    <row r="97" spans="1:8" ht="25" customHeight="1" x14ac:dyDescent="0.25">
      <c r="A97" s="159">
        <v>13</v>
      </c>
      <c r="B97" s="159" t="s">
        <v>10384</v>
      </c>
      <c r="C97" s="159">
        <v>13007</v>
      </c>
      <c r="D97" s="160" t="s">
        <v>10382</v>
      </c>
      <c r="E97" s="159" t="s">
        <v>16711</v>
      </c>
      <c r="F97" s="159">
        <v>1</v>
      </c>
      <c r="G97" s="160" t="str">
        <f>VLOOKUP(F97,'Zonas rurales CLM'!$J$4:$L$12,3,FALSE)</f>
        <v>1 - Extrema despoblación - 2000</v>
      </c>
      <c r="H97" s="161">
        <v>1387</v>
      </c>
    </row>
    <row r="98" spans="1:8" ht="25" customHeight="1" x14ac:dyDescent="0.25">
      <c r="A98" s="159">
        <v>13</v>
      </c>
      <c r="B98" s="159" t="s">
        <v>10384</v>
      </c>
      <c r="C98" s="159">
        <v>13008</v>
      </c>
      <c r="D98" s="160" t="s">
        <v>10385</v>
      </c>
      <c r="E98" s="159" t="s">
        <v>16709</v>
      </c>
      <c r="F98" s="159">
        <v>3</v>
      </c>
      <c r="G98" s="160" t="str">
        <f>VLOOKUP(F98,'Zonas rurales CLM'!$J$4:$L$12,3,FALSE)</f>
        <v>3 - Intensa despoblación - 2000</v>
      </c>
      <c r="H98" s="161">
        <v>461</v>
      </c>
    </row>
    <row r="99" spans="1:8" ht="25" customHeight="1" x14ac:dyDescent="0.25">
      <c r="A99" s="159">
        <v>13</v>
      </c>
      <c r="B99" s="159" t="s">
        <v>10384</v>
      </c>
      <c r="C99" s="159">
        <v>13009</v>
      </c>
      <c r="D99" s="160" t="s">
        <v>10386</v>
      </c>
      <c r="E99" s="159" t="s">
        <v>16712</v>
      </c>
      <c r="F99" s="159">
        <v>3</v>
      </c>
      <c r="G99" s="160" t="str">
        <f>VLOOKUP(F99,'Zonas rurales CLM'!$J$4:$L$12,3,FALSE)</f>
        <v>3 - Intensa despoblación - 2000</v>
      </c>
      <c r="H99" s="161">
        <v>1631</v>
      </c>
    </row>
    <row r="100" spans="1:8" ht="25" customHeight="1" x14ac:dyDescent="0.25">
      <c r="A100" s="159">
        <v>13</v>
      </c>
      <c r="B100" s="159" t="s">
        <v>10384</v>
      </c>
      <c r="C100" s="159">
        <v>13010</v>
      </c>
      <c r="D100" s="160" t="s">
        <v>10387</v>
      </c>
      <c r="E100" s="159" t="s">
        <v>16709</v>
      </c>
      <c r="F100" s="159">
        <v>3</v>
      </c>
      <c r="G100" s="160" t="str">
        <f>VLOOKUP(F100,'Zonas rurales CLM'!$J$4:$L$12,3,FALSE)</f>
        <v>3 - Intensa despoblación - 2000</v>
      </c>
      <c r="H100" s="161">
        <v>1005</v>
      </c>
    </row>
    <row r="101" spans="1:8" ht="25" customHeight="1" x14ac:dyDescent="0.25">
      <c r="A101" s="159">
        <v>13</v>
      </c>
      <c r="B101" s="159" t="s">
        <v>10384</v>
      </c>
      <c r="C101" s="159">
        <v>13011</v>
      </c>
      <c r="D101" s="160" t="s">
        <v>17016</v>
      </c>
      <c r="E101" s="159" t="s">
        <v>16708</v>
      </c>
      <c r="F101" s="159">
        <v>2</v>
      </c>
      <c r="G101" s="160" t="str">
        <f>VLOOKUP(F101,'Zonas rurales CLM'!$J$4:$L$12,3,FALSE)</f>
        <v>2 - Extrema despoblación + 2000</v>
      </c>
      <c r="H101" s="161">
        <v>5200</v>
      </c>
    </row>
    <row r="102" spans="1:8" ht="25" customHeight="1" x14ac:dyDescent="0.25">
      <c r="A102" s="159">
        <v>13</v>
      </c>
      <c r="B102" s="159" t="s">
        <v>10384</v>
      </c>
      <c r="C102" s="159">
        <v>13012</v>
      </c>
      <c r="D102" s="160" t="s">
        <v>10388</v>
      </c>
      <c r="E102" s="159" t="s">
        <v>16708</v>
      </c>
      <c r="F102" s="159">
        <v>1</v>
      </c>
      <c r="G102" s="160" t="str">
        <f>VLOOKUP(F102,'Zonas rurales CLM'!$J$4:$L$12,3,FALSE)</f>
        <v>1 - Extrema despoblación - 2000</v>
      </c>
      <c r="H102" s="161">
        <v>405</v>
      </c>
    </row>
    <row r="103" spans="1:8" ht="25" customHeight="1" x14ac:dyDescent="0.25">
      <c r="A103" s="159">
        <v>13</v>
      </c>
      <c r="B103" s="159" t="s">
        <v>10384</v>
      </c>
      <c r="C103" s="159">
        <v>13013</v>
      </c>
      <c r="D103" s="160" t="s">
        <v>10389</v>
      </c>
      <c r="E103" s="159" t="s">
        <v>16713</v>
      </c>
      <c r="F103" s="159">
        <v>6</v>
      </c>
      <c r="G103" s="160" t="str">
        <f>VLOOKUP(F103,'Zonas rurales CLM'!$J$4:$L$12,3,FALSE)</f>
        <v>6 - Intermedia agrícola</v>
      </c>
      <c r="H103" s="161">
        <v>8905</v>
      </c>
    </row>
    <row r="104" spans="1:8" ht="25" customHeight="1" x14ac:dyDescent="0.25">
      <c r="A104" s="159">
        <v>13</v>
      </c>
      <c r="B104" s="159" t="s">
        <v>10384</v>
      </c>
      <c r="C104" s="159">
        <v>13014</v>
      </c>
      <c r="D104" s="160" t="s">
        <v>10390</v>
      </c>
      <c r="E104" s="159" t="s">
        <v>16709</v>
      </c>
      <c r="F104" s="159">
        <v>3</v>
      </c>
      <c r="G104" s="160" t="str">
        <f>VLOOKUP(F104,'Zonas rurales CLM'!$J$4:$L$12,3,FALSE)</f>
        <v>3 - Intensa despoblación - 2000</v>
      </c>
      <c r="H104" s="161">
        <v>500</v>
      </c>
    </row>
    <row r="105" spans="1:8" ht="25" customHeight="1" x14ac:dyDescent="0.25">
      <c r="A105" s="159">
        <v>13</v>
      </c>
      <c r="B105" s="159" t="s">
        <v>10384</v>
      </c>
      <c r="C105" s="159">
        <v>13015</v>
      </c>
      <c r="D105" s="160" t="s">
        <v>17073</v>
      </c>
      <c r="E105" s="159" t="s">
        <v>16714</v>
      </c>
      <c r="F105" s="159">
        <v>2</v>
      </c>
      <c r="G105" s="160" t="str">
        <f>VLOOKUP(F105,'Zonas rurales CLM'!$J$4:$L$12,3,FALSE)</f>
        <v>2 - Extrema despoblación + 2000</v>
      </c>
      <c r="H105" s="161">
        <v>5983</v>
      </c>
    </row>
    <row r="106" spans="1:8" ht="25" customHeight="1" x14ac:dyDescent="0.25">
      <c r="A106" s="159">
        <v>13</v>
      </c>
      <c r="B106" s="159" t="s">
        <v>10384</v>
      </c>
      <c r="C106" s="159">
        <v>13016</v>
      </c>
      <c r="D106" s="160" t="s">
        <v>10391</v>
      </c>
      <c r="E106" s="159" t="s">
        <v>16709</v>
      </c>
      <c r="F106" s="159">
        <v>3</v>
      </c>
      <c r="G106" s="160" t="str">
        <f>VLOOKUP(F106,'Zonas rurales CLM'!$J$4:$L$12,3,FALSE)</f>
        <v>3 - Intensa despoblación - 2000</v>
      </c>
      <c r="H106" s="161">
        <v>761</v>
      </c>
    </row>
    <row r="107" spans="1:8" ht="25" customHeight="1" x14ac:dyDescent="0.25">
      <c r="A107" s="159">
        <v>13</v>
      </c>
      <c r="B107" s="159" t="s">
        <v>10384</v>
      </c>
      <c r="C107" s="159">
        <v>13017</v>
      </c>
      <c r="D107" s="160" t="s">
        <v>10392</v>
      </c>
      <c r="E107" s="159" t="s">
        <v>16711</v>
      </c>
      <c r="F107" s="159">
        <v>1</v>
      </c>
      <c r="G107" s="160" t="str">
        <f>VLOOKUP(F107,'Zonas rurales CLM'!$J$4:$L$12,3,FALSE)</f>
        <v>1 - Extrema despoblación - 2000</v>
      </c>
      <c r="H107" s="161">
        <v>295</v>
      </c>
    </row>
    <row r="108" spans="1:8" ht="25" customHeight="1" x14ac:dyDescent="0.25">
      <c r="A108" s="159">
        <v>13</v>
      </c>
      <c r="B108" s="159" t="s">
        <v>10384</v>
      </c>
      <c r="C108" s="159">
        <v>13018</v>
      </c>
      <c r="D108" s="160" t="s">
        <v>10393</v>
      </c>
      <c r="E108" s="159" t="s">
        <v>16713</v>
      </c>
      <c r="F108" s="159">
        <v>6</v>
      </c>
      <c r="G108" s="160" t="str">
        <f>VLOOKUP(F108,'Zonas rurales CLM'!$J$4:$L$12,3,FALSE)</f>
        <v>6 - Intermedia agrícola</v>
      </c>
      <c r="H108" s="161">
        <v>1011</v>
      </c>
    </row>
    <row r="109" spans="1:8" ht="25" customHeight="1" x14ac:dyDescent="0.25">
      <c r="A109" s="159">
        <v>13</v>
      </c>
      <c r="B109" s="159" t="s">
        <v>10384</v>
      </c>
      <c r="C109" s="159">
        <v>13019</v>
      </c>
      <c r="D109" s="160" t="s">
        <v>10394</v>
      </c>
      <c r="E109" s="159" t="s">
        <v>16715</v>
      </c>
      <c r="F109" s="159">
        <v>6</v>
      </c>
      <c r="G109" s="160" t="str">
        <f>VLOOKUP(F109,'Zonas rurales CLM'!$J$4:$L$12,3,FALSE)</f>
        <v>6 - Intermedia agrícola</v>
      </c>
      <c r="H109" s="161">
        <v>6955</v>
      </c>
    </row>
    <row r="110" spans="1:8" ht="25" customHeight="1" x14ac:dyDescent="0.25">
      <c r="A110" s="159">
        <v>13</v>
      </c>
      <c r="B110" s="159" t="s">
        <v>10384</v>
      </c>
      <c r="C110" s="159">
        <v>13020</v>
      </c>
      <c r="D110" s="160" t="s">
        <v>10395</v>
      </c>
      <c r="E110" s="159" t="s">
        <v>16712</v>
      </c>
      <c r="F110" s="159">
        <v>4</v>
      </c>
      <c r="G110" s="160" t="str">
        <f>VLOOKUP(F110,'Zonas rurales CLM'!$J$4:$L$12,3,FALSE)</f>
        <v>4 - Intensa despoblación + 2000</v>
      </c>
      <c r="H110" s="161">
        <v>5841</v>
      </c>
    </row>
    <row r="111" spans="1:8" ht="25" customHeight="1" x14ac:dyDescent="0.25">
      <c r="A111" s="159">
        <v>13</v>
      </c>
      <c r="B111" s="159" t="s">
        <v>10384</v>
      </c>
      <c r="C111" s="159">
        <v>13021</v>
      </c>
      <c r="D111" s="160" t="s">
        <v>10396</v>
      </c>
      <c r="E111" s="159" t="s">
        <v>16711</v>
      </c>
      <c r="F111" s="159">
        <v>1</v>
      </c>
      <c r="G111" s="160" t="str">
        <f>VLOOKUP(F111,'Zonas rurales CLM'!$J$4:$L$12,3,FALSE)</f>
        <v>1 - Extrema despoblación - 2000</v>
      </c>
      <c r="H111" s="161">
        <v>421</v>
      </c>
    </row>
    <row r="112" spans="1:8" ht="25" customHeight="1" x14ac:dyDescent="0.25">
      <c r="A112" s="159">
        <v>13</v>
      </c>
      <c r="B112" s="159" t="s">
        <v>10384</v>
      </c>
      <c r="C112" s="159">
        <v>13022</v>
      </c>
      <c r="D112" s="160" t="s">
        <v>10397</v>
      </c>
      <c r="E112" s="159" t="s">
        <v>16712</v>
      </c>
      <c r="F112" s="159">
        <v>3</v>
      </c>
      <c r="G112" s="160" t="str">
        <f>VLOOKUP(F112,'Zonas rurales CLM'!$J$4:$L$12,3,FALSE)</f>
        <v>3 - Intensa despoblación - 2000</v>
      </c>
      <c r="H112" s="161">
        <v>376</v>
      </c>
    </row>
    <row r="113" spans="1:8" ht="25" customHeight="1" x14ac:dyDescent="0.25">
      <c r="A113" s="159">
        <v>13</v>
      </c>
      <c r="B113" s="159" t="s">
        <v>10384</v>
      </c>
      <c r="C113" s="159">
        <v>13023</v>
      </c>
      <c r="D113" s="160" t="s">
        <v>10398</v>
      </c>
      <c r="E113" s="159" t="s">
        <v>16713</v>
      </c>
      <c r="F113" s="159">
        <v>6</v>
      </c>
      <c r="G113" s="160" t="str">
        <f>VLOOKUP(F113,'Zonas rurales CLM'!$J$4:$L$12,3,FALSE)</f>
        <v>6 - Intermedia agrícola</v>
      </c>
      <c r="H113" s="161">
        <v>12019</v>
      </c>
    </row>
    <row r="114" spans="1:8" ht="25" customHeight="1" x14ac:dyDescent="0.25">
      <c r="A114" s="159">
        <v>13</v>
      </c>
      <c r="B114" s="159" t="s">
        <v>10384</v>
      </c>
      <c r="C114" s="159">
        <v>13024</v>
      </c>
      <c r="D114" s="160" t="s">
        <v>10399</v>
      </c>
      <c r="E114" s="159" t="s">
        <v>16714</v>
      </c>
      <c r="F114" s="159">
        <v>1</v>
      </c>
      <c r="G114" s="160" t="str">
        <f>VLOOKUP(F114,'Zonas rurales CLM'!$J$4:$L$12,3,FALSE)</f>
        <v>1 - Extrema despoblación - 2000</v>
      </c>
      <c r="H114" s="161">
        <v>995</v>
      </c>
    </row>
    <row r="115" spans="1:8" ht="25" customHeight="1" x14ac:dyDescent="0.25">
      <c r="A115" s="159">
        <v>13</v>
      </c>
      <c r="B115" s="159" t="s">
        <v>10384</v>
      </c>
      <c r="C115" s="159">
        <v>13025</v>
      </c>
      <c r="D115" s="160" t="s">
        <v>10400</v>
      </c>
      <c r="E115" s="159" t="s">
        <v>16708</v>
      </c>
      <c r="F115" s="159">
        <v>1</v>
      </c>
      <c r="G115" s="160" t="str">
        <f>VLOOKUP(F115,'Zonas rurales CLM'!$J$4:$L$12,3,FALSE)</f>
        <v>1 - Extrema despoblación - 2000</v>
      </c>
      <c r="H115" s="161">
        <v>312</v>
      </c>
    </row>
    <row r="116" spans="1:8" ht="25" customHeight="1" x14ac:dyDescent="0.25">
      <c r="A116" s="159">
        <v>13</v>
      </c>
      <c r="B116" s="159" t="s">
        <v>10384</v>
      </c>
      <c r="C116" s="159">
        <v>13026</v>
      </c>
      <c r="D116" s="160" t="s">
        <v>10401</v>
      </c>
      <c r="E116" s="159" t="s">
        <v>16714</v>
      </c>
      <c r="F116" s="159">
        <v>1</v>
      </c>
      <c r="G116" s="160" t="str">
        <f>VLOOKUP(F116,'Zonas rurales CLM'!$J$4:$L$12,3,FALSE)</f>
        <v>1 - Extrema despoblación - 2000</v>
      </c>
      <c r="H116" s="161">
        <v>473</v>
      </c>
    </row>
    <row r="117" spans="1:8" ht="25" customHeight="1" x14ac:dyDescent="0.25">
      <c r="A117" s="159">
        <v>13</v>
      </c>
      <c r="B117" s="159" t="s">
        <v>10384</v>
      </c>
      <c r="C117" s="159">
        <v>13027</v>
      </c>
      <c r="D117" s="160" t="s">
        <v>10402</v>
      </c>
      <c r="E117" s="159" t="s">
        <v>16712</v>
      </c>
      <c r="F117" s="159">
        <v>4</v>
      </c>
      <c r="G117" s="160" t="str">
        <f>VLOOKUP(F117,'Zonas rurales CLM'!$J$4:$L$12,3,FALSE)</f>
        <v>4 - Intensa despoblación + 2000</v>
      </c>
      <c r="H117" s="161">
        <v>3630</v>
      </c>
    </row>
    <row r="118" spans="1:8" ht="25" customHeight="1" x14ac:dyDescent="0.25">
      <c r="A118" s="159">
        <v>13</v>
      </c>
      <c r="B118" s="159" t="s">
        <v>10384</v>
      </c>
      <c r="C118" s="159">
        <v>13028</v>
      </c>
      <c r="D118" s="160" t="s">
        <v>10403</v>
      </c>
      <c r="E118" s="159" t="s">
        <v>16710</v>
      </c>
      <c r="F118" s="159">
        <v>7</v>
      </c>
      <c r="G118" s="160" t="str">
        <f>VLOOKUP(F118,'Zonas rurales CLM'!$J$4:$L$12,3,FALSE)</f>
        <v>7 - Intermedia diversificada</v>
      </c>
      <c r="H118" s="161">
        <v>13312</v>
      </c>
    </row>
    <row r="119" spans="1:8" ht="25" customHeight="1" x14ac:dyDescent="0.25">
      <c r="A119" s="159">
        <v>13</v>
      </c>
      <c r="B119" s="159" t="s">
        <v>10384</v>
      </c>
      <c r="C119" s="159">
        <v>13029</v>
      </c>
      <c r="D119" s="160" t="s">
        <v>10404</v>
      </c>
      <c r="E119" s="159" t="s">
        <v>16712</v>
      </c>
      <c r="F119" s="159">
        <v>3</v>
      </c>
      <c r="G119" s="160" t="str">
        <f>VLOOKUP(F119,'Zonas rurales CLM'!$J$4:$L$12,3,FALSE)</f>
        <v>3 - Intensa despoblación - 2000</v>
      </c>
      <c r="H119" s="161">
        <v>100</v>
      </c>
    </row>
    <row r="120" spans="1:8" ht="25" customHeight="1" x14ac:dyDescent="0.25">
      <c r="A120" s="159">
        <v>13</v>
      </c>
      <c r="B120" s="159" t="s">
        <v>10384</v>
      </c>
      <c r="C120" s="159">
        <v>13030</v>
      </c>
      <c r="D120" s="160" t="s">
        <v>10405</v>
      </c>
      <c r="E120" s="159" t="s">
        <v>16712</v>
      </c>
      <c r="F120" s="159">
        <v>3</v>
      </c>
      <c r="G120" s="160" t="str">
        <f>VLOOKUP(F120,'Zonas rurales CLM'!$J$4:$L$12,3,FALSE)</f>
        <v>3 - Intensa despoblación - 2000</v>
      </c>
      <c r="H120" s="161">
        <v>122</v>
      </c>
    </row>
    <row r="121" spans="1:8" ht="25" customHeight="1" x14ac:dyDescent="0.25">
      <c r="A121" s="159">
        <v>13</v>
      </c>
      <c r="B121" s="159" t="s">
        <v>10384</v>
      </c>
      <c r="C121" s="159">
        <v>13031</v>
      </c>
      <c r="D121" s="160" t="s">
        <v>17074</v>
      </c>
      <c r="E121" s="159" t="s">
        <v>16716</v>
      </c>
      <c r="F121" s="159">
        <v>8</v>
      </c>
      <c r="G121" s="160" t="str">
        <f>VLOOKUP(F121,'Zonas rurales CLM'!$J$4:$L$12,3,FALSE)</f>
        <v>8 - Periurbana</v>
      </c>
      <c r="H121" s="161">
        <v>3099</v>
      </c>
    </row>
    <row r="122" spans="1:8" ht="25" customHeight="1" x14ac:dyDescent="0.25">
      <c r="A122" s="159">
        <v>13</v>
      </c>
      <c r="B122" s="159" t="s">
        <v>10384</v>
      </c>
      <c r="C122" s="159">
        <v>13032</v>
      </c>
      <c r="D122" s="160" t="s">
        <v>10406</v>
      </c>
      <c r="E122" s="159" t="s">
        <v>16709</v>
      </c>
      <c r="F122" s="159">
        <v>3</v>
      </c>
      <c r="G122" s="160" t="str">
        <f>VLOOKUP(F122,'Zonas rurales CLM'!$J$4:$L$12,3,FALSE)</f>
        <v>3 - Intensa despoblación - 2000</v>
      </c>
      <c r="H122" s="161">
        <v>1188</v>
      </c>
    </row>
    <row r="123" spans="1:8" ht="25" customHeight="1" x14ac:dyDescent="0.25">
      <c r="A123" s="159">
        <v>13</v>
      </c>
      <c r="B123" s="159" t="s">
        <v>10384</v>
      </c>
      <c r="C123" s="159">
        <v>13033</v>
      </c>
      <c r="D123" s="160" t="s">
        <v>10407</v>
      </c>
      <c r="E123" s="159" t="s">
        <v>16709</v>
      </c>
      <c r="F123" s="159">
        <v>3</v>
      </c>
      <c r="G123" s="160" t="str">
        <f>VLOOKUP(F123,'Zonas rurales CLM'!$J$4:$L$12,3,FALSE)</f>
        <v>3 - Intensa despoblación - 2000</v>
      </c>
      <c r="H123" s="161">
        <v>1862</v>
      </c>
    </row>
    <row r="124" spans="1:8" ht="25" customHeight="1" x14ac:dyDescent="0.25">
      <c r="A124" s="159">
        <v>13</v>
      </c>
      <c r="B124" s="159" t="s">
        <v>10384</v>
      </c>
      <c r="C124" s="159">
        <v>13034</v>
      </c>
      <c r="D124" s="160" t="s">
        <v>10384</v>
      </c>
      <c r="E124" s="159" t="s">
        <v>16717</v>
      </c>
      <c r="F124" s="159">
        <v>9</v>
      </c>
      <c r="G124" s="160" t="str">
        <f>VLOOKUP(F124,'Zonas rurales CLM'!$J$4:$L$12,3,FALSE)</f>
        <v>9 - Urbana</v>
      </c>
      <c r="H124" s="161">
        <v>75504</v>
      </c>
    </row>
    <row r="125" spans="1:8" ht="25" customHeight="1" x14ac:dyDescent="0.25">
      <c r="A125" s="159">
        <v>13</v>
      </c>
      <c r="B125" s="159" t="s">
        <v>10384</v>
      </c>
      <c r="C125" s="159">
        <v>13035</v>
      </c>
      <c r="D125" s="160" t="s">
        <v>10409</v>
      </c>
      <c r="E125" s="159" t="s">
        <v>16712</v>
      </c>
      <c r="F125" s="159">
        <v>3</v>
      </c>
      <c r="G125" s="160" t="str">
        <f>VLOOKUP(F125,'Zonas rurales CLM'!$J$4:$L$12,3,FALSE)</f>
        <v>3 - Intensa despoblación - 2000</v>
      </c>
      <c r="H125" s="161">
        <v>1117</v>
      </c>
    </row>
    <row r="126" spans="1:8" ht="25" customHeight="1" x14ac:dyDescent="0.25">
      <c r="A126" s="159">
        <v>13</v>
      </c>
      <c r="B126" s="159" t="s">
        <v>10384</v>
      </c>
      <c r="C126" s="159">
        <v>13036</v>
      </c>
      <c r="D126" s="160" t="s">
        <v>10410</v>
      </c>
      <c r="E126" s="159" t="s">
        <v>16711</v>
      </c>
      <c r="F126" s="159">
        <v>1</v>
      </c>
      <c r="G126" s="160" t="str">
        <f>VLOOKUP(F126,'Zonas rurales CLM'!$J$4:$L$12,3,FALSE)</f>
        <v>1 - Extrema despoblación - 2000</v>
      </c>
      <c r="H126" s="161">
        <v>877</v>
      </c>
    </row>
    <row r="127" spans="1:8" ht="25" customHeight="1" x14ac:dyDescent="0.25">
      <c r="A127" s="159">
        <v>13</v>
      </c>
      <c r="B127" s="159" t="s">
        <v>10384</v>
      </c>
      <c r="C127" s="159">
        <v>13037</v>
      </c>
      <c r="D127" s="160" t="s">
        <v>17075</v>
      </c>
      <c r="E127" s="159" t="s">
        <v>16709</v>
      </c>
      <c r="F127" s="159">
        <v>3</v>
      </c>
      <c r="G127" s="160" t="str">
        <f>VLOOKUP(F127,'Zonas rurales CLM'!$J$4:$L$12,3,FALSE)</f>
        <v>3 - Intensa despoblación - 2000</v>
      </c>
      <c r="H127" s="161">
        <v>952</v>
      </c>
    </row>
    <row r="128" spans="1:8" ht="25" customHeight="1" x14ac:dyDescent="0.25">
      <c r="A128" s="159">
        <v>13</v>
      </c>
      <c r="B128" s="159" t="s">
        <v>10384</v>
      </c>
      <c r="C128" s="159">
        <v>13038</v>
      </c>
      <c r="D128" s="160" t="s">
        <v>17076</v>
      </c>
      <c r="E128" s="159" t="s">
        <v>16708</v>
      </c>
      <c r="F128" s="159">
        <v>1</v>
      </c>
      <c r="G128" s="160" t="str">
        <f>VLOOKUP(F128,'Zonas rurales CLM'!$J$4:$L$12,3,FALSE)</f>
        <v>1 - Extrema despoblación - 2000</v>
      </c>
      <c r="H128" s="161">
        <v>1790</v>
      </c>
    </row>
    <row r="129" spans="1:8" ht="25" customHeight="1" x14ac:dyDescent="0.25">
      <c r="A129" s="159">
        <v>13</v>
      </c>
      <c r="B129" s="159" t="s">
        <v>10384</v>
      </c>
      <c r="C129" s="159">
        <v>13039</v>
      </c>
      <c r="D129" s="160" t="s">
        <v>10411</v>
      </c>
      <c r="E129" s="159" t="s">
        <v>16713</v>
      </c>
      <c r="F129" s="159">
        <v>6</v>
      </c>
      <c r="G129" s="160" t="str">
        <f>VLOOKUP(F129,'Zonas rurales CLM'!$J$4:$L$12,3,FALSE)</f>
        <v>6 - Intermedia agrícola</v>
      </c>
      <c r="H129" s="161">
        <v>17916</v>
      </c>
    </row>
    <row r="130" spans="1:8" ht="25" customHeight="1" x14ac:dyDescent="0.25">
      <c r="A130" s="159">
        <v>13</v>
      </c>
      <c r="B130" s="159" t="s">
        <v>10384</v>
      </c>
      <c r="C130" s="159">
        <v>13040</v>
      </c>
      <c r="D130" s="160" t="s">
        <v>16984</v>
      </c>
      <c r="E130" s="159" t="s">
        <v>16711</v>
      </c>
      <c r="F130" s="159">
        <v>1</v>
      </c>
      <c r="G130" s="160" t="str">
        <f>VLOOKUP(F130,'Zonas rurales CLM'!$J$4:$L$12,3,FALSE)</f>
        <v>1 - Extrema despoblación - 2000</v>
      </c>
      <c r="H130" s="161">
        <v>985</v>
      </c>
    </row>
    <row r="131" spans="1:8" ht="25" customHeight="1" x14ac:dyDescent="0.25">
      <c r="A131" s="159">
        <v>13</v>
      </c>
      <c r="B131" s="159" t="s">
        <v>10384</v>
      </c>
      <c r="C131" s="159">
        <v>13041</v>
      </c>
      <c r="D131" s="160" t="s">
        <v>10412</v>
      </c>
      <c r="E131" s="159" t="s">
        <v>16711</v>
      </c>
      <c r="F131" s="159">
        <v>1</v>
      </c>
      <c r="G131" s="160" t="str">
        <f>VLOOKUP(F131,'Zonas rurales CLM'!$J$4:$L$12,3,FALSE)</f>
        <v>1 - Extrema despoblación - 2000</v>
      </c>
      <c r="H131" s="161">
        <v>253</v>
      </c>
    </row>
    <row r="132" spans="1:8" ht="25" customHeight="1" x14ac:dyDescent="0.25">
      <c r="A132" s="159">
        <v>13</v>
      </c>
      <c r="B132" s="159" t="s">
        <v>10384</v>
      </c>
      <c r="C132" s="159">
        <v>13042</v>
      </c>
      <c r="D132" s="160" t="s">
        <v>10413</v>
      </c>
      <c r="E132" s="159" t="s">
        <v>16714</v>
      </c>
      <c r="F132" s="159">
        <v>1</v>
      </c>
      <c r="G132" s="160" t="str">
        <f>VLOOKUP(F132,'Zonas rurales CLM'!$J$4:$L$12,3,FALSE)</f>
        <v>1 - Extrema despoblación - 2000</v>
      </c>
      <c r="H132" s="161">
        <v>1024</v>
      </c>
    </row>
    <row r="133" spans="1:8" ht="25" customHeight="1" x14ac:dyDescent="0.25">
      <c r="A133" s="159">
        <v>13</v>
      </c>
      <c r="B133" s="159" t="s">
        <v>10384</v>
      </c>
      <c r="C133" s="159">
        <v>13043</v>
      </c>
      <c r="D133" s="160" t="s">
        <v>10414</v>
      </c>
      <c r="E133" s="159" t="s">
        <v>16709</v>
      </c>
      <c r="F133" s="159">
        <v>3</v>
      </c>
      <c r="G133" s="160" t="str">
        <f>VLOOKUP(F133,'Zonas rurales CLM'!$J$4:$L$12,3,FALSE)</f>
        <v>3 - Intensa despoblación - 2000</v>
      </c>
      <c r="H133" s="161">
        <v>211</v>
      </c>
    </row>
    <row r="134" spans="1:8" ht="25" customHeight="1" x14ac:dyDescent="0.25">
      <c r="A134" s="159">
        <v>13</v>
      </c>
      <c r="B134" s="159" t="s">
        <v>10384</v>
      </c>
      <c r="C134" s="159">
        <v>13044</v>
      </c>
      <c r="D134" s="160" t="s">
        <v>10415</v>
      </c>
      <c r="E134" s="159" t="s">
        <v>16711</v>
      </c>
      <c r="F134" s="159">
        <v>2</v>
      </c>
      <c r="G134" s="160" t="str">
        <f>VLOOKUP(F134,'Zonas rurales CLM'!$J$4:$L$12,3,FALSE)</f>
        <v>2 - Extrema despoblación + 2000</v>
      </c>
      <c r="H134" s="161">
        <v>3208</v>
      </c>
    </row>
    <row r="135" spans="1:8" ht="25" customHeight="1" x14ac:dyDescent="0.25">
      <c r="A135" s="159">
        <v>13</v>
      </c>
      <c r="B135" s="159" t="s">
        <v>10384</v>
      </c>
      <c r="C135" s="159">
        <v>13045</v>
      </c>
      <c r="D135" s="160" t="s">
        <v>16985</v>
      </c>
      <c r="E135" s="159" t="s">
        <v>16712</v>
      </c>
      <c r="F135" s="159">
        <v>3</v>
      </c>
      <c r="G135" s="160" t="str">
        <f>VLOOKUP(F135,'Zonas rurales CLM'!$J$4:$L$12,3,FALSE)</f>
        <v>3 - Intensa despoblación - 2000</v>
      </c>
      <c r="H135" s="161">
        <v>717</v>
      </c>
    </row>
    <row r="136" spans="1:8" ht="25" customHeight="1" x14ac:dyDescent="0.25">
      <c r="A136" s="159">
        <v>13</v>
      </c>
      <c r="B136" s="159" t="s">
        <v>10384</v>
      </c>
      <c r="C136" s="159">
        <v>13046</v>
      </c>
      <c r="D136" s="160" t="s">
        <v>10416</v>
      </c>
      <c r="E136" s="159" t="s">
        <v>16708</v>
      </c>
      <c r="F136" s="159">
        <v>1</v>
      </c>
      <c r="G136" s="160" t="str">
        <f>VLOOKUP(F136,'Zonas rurales CLM'!$J$4:$L$12,3,FALSE)</f>
        <v>1 - Extrema despoblación - 2000</v>
      </c>
      <c r="H136" s="161">
        <v>697</v>
      </c>
    </row>
    <row r="137" spans="1:8" ht="25" customHeight="1" x14ac:dyDescent="0.25">
      <c r="A137" s="159">
        <v>13</v>
      </c>
      <c r="B137" s="159" t="s">
        <v>10384</v>
      </c>
      <c r="C137" s="159">
        <v>13047</v>
      </c>
      <c r="D137" s="160" t="s">
        <v>10417</v>
      </c>
      <c r="E137" s="159" t="s">
        <v>16710</v>
      </c>
      <c r="F137" s="159">
        <v>7</v>
      </c>
      <c r="G137" s="160" t="str">
        <f>VLOOKUP(F137,'Zonas rurales CLM'!$J$4:$L$12,3,FALSE)</f>
        <v>7 - Intermedia diversificada</v>
      </c>
      <c r="H137" s="161">
        <v>8456</v>
      </c>
    </row>
    <row r="138" spans="1:8" ht="25" customHeight="1" x14ac:dyDescent="0.25">
      <c r="A138" s="159">
        <v>13</v>
      </c>
      <c r="B138" s="159" t="s">
        <v>10384</v>
      </c>
      <c r="C138" s="159">
        <v>13048</v>
      </c>
      <c r="D138" s="160" t="s">
        <v>10418</v>
      </c>
      <c r="E138" s="159" t="s">
        <v>16714</v>
      </c>
      <c r="F138" s="159">
        <v>1</v>
      </c>
      <c r="G138" s="160" t="str">
        <f>VLOOKUP(F138,'Zonas rurales CLM'!$J$4:$L$12,3,FALSE)</f>
        <v>1 - Extrema despoblación - 2000</v>
      </c>
      <c r="H138" s="161">
        <v>522</v>
      </c>
    </row>
    <row r="139" spans="1:8" ht="25" customHeight="1" x14ac:dyDescent="0.25">
      <c r="A139" s="159">
        <v>13</v>
      </c>
      <c r="B139" s="159" t="s">
        <v>10384</v>
      </c>
      <c r="C139" s="159">
        <v>13049</v>
      </c>
      <c r="D139" s="160" t="s">
        <v>10419</v>
      </c>
      <c r="E139" s="159" t="s">
        <v>16711</v>
      </c>
      <c r="F139" s="159">
        <v>1</v>
      </c>
      <c r="G139" s="160" t="str">
        <f>VLOOKUP(F139,'Zonas rurales CLM'!$J$4:$L$12,3,FALSE)</f>
        <v>1 - Extrema despoblación - 2000</v>
      </c>
      <c r="H139" s="161">
        <v>833</v>
      </c>
    </row>
    <row r="140" spans="1:8" ht="25" customHeight="1" x14ac:dyDescent="0.25">
      <c r="A140" s="159">
        <v>13</v>
      </c>
      <c r="B140" s="159" t="s">
        <v>10384</v>
      </c>
      <c r="C140" s="159">
        <v>13050</v>
      </c>
      <c r="D140" s="160" t="s">
        <v>10420</v>
      </c>
      <c r="E140" s="159" t="s">
        <v>16713</v>
      </c>
      <c r="F140" s="159">
        <v>6</v>
      </c>
      <c r="G140" s="160" t="str">
        <f>VLOOKUP(F140,'Zonas rurales CLM'!$J$4:$L$12,3,FALSE)</f>
        <v>6 - Intermedia agrícola</v>
      </c>
      <c r="H140" s="161">
        <v>558</v>
      </c>
    </row>
    <row r="141" spans="1:8" ht="25" customHeight="1" x14ac:dyDescent="0.25">
      <c r="A141" s="159">
        <v>13</v>
      </c>
      <c r="B141" s="159" t="s">
        <v>10384</v>
      </c>
      <c r="C141" s="159">
        <v>13051</v>
      </c>
      <c r="D141" s="160" t="s">
        <v>10421</v>
      </c>
      <c r="E141" s="159" t="s">
        <v>16711</v>
      </c>
      <c r="F141" s="159">
        <v>1</v>
      </c>
      <c r="G141" s="160" t="str">
        <f>VLOOKUP(F141,'Zonas rurales CLM'!$J$4:$L$12,3,FALSE)</f>
        <v>1 - Extrema despoblación - 2000</v>
      </c>
      <c r="H141" s="161">
        <v>364</v>
      </c>
    </row>
    <row r="142" spans="1:8" ht="25" customHeight="1" x14ac:dyDescent="0.25">
      <c r="A142" s="159">
        <v>13</v>
      </c>
      <c r="B142" s="159" t="s">
        <v>10384</v>
      </c>
      <c r="C142" s="159">
        <v>13052</v>
      </c>
      <c r="D142" s="160" t="s">
        <v>17077</v>
      </c>
      <c r="E142" s="159" t="s">
        <v>16711</v>
      </c>
      <c r="F142" s="159">
        <v>2</v>
      </c>
      <c r="G142" s="160" t="str">
        <f>VLOOKUP(F142,'Zonas rurales CLM'!$J$4:$L$12,3,FALSE)</f>
        <v>2 - Extrema despoblación + 2000</v>
      </c>
      <c r="H142" s="161">
        <v>7881</v>
      </c>
    </row>
    <row r="143" spans="1:8" ht="25" customHeight="1" x14ac:dyDescent="0.25">
      <c r="A143" s="159">
        <v>13</v>
      </c>
      <c r="B143" s="159" t="s">
        <v>10384</v>
      </c>
      <c r="C143" s="159">
        <v>13053</v>
      </c>
      <c r="D143" s="160" t="s">
        <v>10422</v>
      </c>
      <c r="E143" s="159" t="s">
        <v>16718</v>
      </c>
      <c r="F143" s="159">
        <v>6</v>
      </c>
      <c r="G143" s="160" t="str">
        <f>VLOOKUP(F143,'Zonas rurales CLM'!$J$4:$L$12,3,FALSE)</f>
        <v>6 - Intermedia agrícola</v>
      </c>
      <c r="H143" s="161">
        <v>17962</v>
      </c>
    </row>
    <row r="144" spans="1:8" ht="25" customHeight="1" x14ac:dyDescent="0.25">
      <c r="A144" s="159">
        <v>13</v>
      </c>
      <c r="B144" s="159" t="s">
        <v>10384</v>
      </c>
      <c r="C144" s="159">
        <v>13054</v>
      </c>
      <c r="D144" s="160" t="s">
        <v>10423</v>
      </c>
      <c r="E144" s="159" t="s">
        <v>16718</v>
      </c>
      <c r="F144" s="159">
        <v>6</v>
      </c>
      <c r="G144" s="160" t="str">
        <f>VLOOKUP(F144,'Zonas rurales CLM'!$J$4:$L$12,3,FALSE)</f>
        <v>6 - Intermedia agrícola</v>
      </c>
      <c r="H144" s="161">
        <v>5942</v>
      </c>
    </row>
    <row r="145" spans="1:8" ht="25" customHeight="1" x14ac:dyDescent="0.25">
      <c r="A145" s="159">
        <v>13</v>
      </c>
      <c r="B145" s="159" t="s">
        <v>10384</v>
      </c>
      <c r="C145" s="159">
        <v>13055</v>
      </c>
      <c r="D145" s="160" t="s">
        <v>10424</v>
      </c>
      <c r="E145" s="159" t="s">
        <v>16714</v>
      </c>
      <c r="F145" s="159">
        <v>1</v>
      </c>
      <c r="G145" s="160" t="str">
        <f>VLOOKUP(F145,'Zonas rurales CLM'!$J$4:$L$12,3,FALSE)</f>
        <v>1 - Extrema despoblación - 2000</v>
      </c>
      <c r="H145" s="161">
        <v>669</v>
      </c>
    </row>
    <row r="146" spans="1:8" ht="25" customHeight="1" x14ac:dyDescent="0.25">
      <c r="A146" s="159">
        <v>13</v>
      </c>
      <c r="B146" s="159" t="s">
        <v>10384</v>
      </c>
      <c r="C146" s="159">
        <v>13056</v>
      </c>
      <c r="D146" s="160" t="s">
        <v>10425</v>
      </c>
      <c r="E146" s="159" t="s">
        <v>16716</v>
      </c>
      <c r="F146" s="159">
        <v>8</v>
      </c>
      <c r="G146" s="160" t="str">
        <f>VLOOKUP(F146,'Zonas rurales CLM'!$J$4:$L$12,3,FALSE)</f>
        <v>8 - Periurbana</v>
      </c>
      <c r="H146" s="161">
        <v>15498</v>
      </c>
    </row>
    <row r="147" spans="1:8" ht="25" customHeight="1" x14ac:dyDescent="0.25">
      <c r="A147" s="159">
        <v>13</v>
      </c>
      <c r="B147" s="159" t="s">
        <v>10384</v>
      </c>
      <c r="C147" s="159">
        <v>13057</v>
      </c>
      <c r="D147" s="160" t="s">
        <v>10426</v>
      </c>
      <c r="E147" s="159" t="s">
        <v>16709</v>
      </c>
      <c r="F147" s="159">
        <v>3</v>
      </c>
      <c r="G147" s="160" t="str">
        <f>VLOOKUP(F147,'Zonas rurales CLM'!$J$4:$L$12,3,FALSE)</f>
        <v>3 - Intensa despoblación - 2000</v>
      </c>
      <c r="H147" s="161">
        <v>1294</v>
      </c>
    </row>
    <row r="148" spans="1:8" ht="25" customHeight="1" x14ac:dyDescent="0.25">
      <c r="A148" s="159">
        <v>13</v>
      </c>
      <c r="B148" s="159" t="s">
        <v>10384</v>
      </c>
      <c r="C148" s="159">
        <v>13058</v>
      </c>
      <c r="D148" s="160" t="s">
        <v>10427</v>
      </c>
      <c r="E148" s="159" t="s">
        <v>16712</v>
      </c>
      <c r="F148" s="159">
        <v>4</v>
      </c>
      <c r="G148" s="160" t="str">
        <f>VLOOKUP(F148,'Zonas rurales CLM'!$J$4:$L$12,3,FALSE)</f>
        <v>4 - Intensa despoblación + 2000</v>
      </c>
      <c r="H148" s="161">
        <v>5208</v>
      </c>
    </row>
    <row r="149" spans="1:8" ht="25" customHeight="1" x14ac:dyDescent="0.25">
      <c r="A149" s="159">
        <v>13</v>
      </c>
      <c r="B149" s="159" t="s">
        <v>10384</v>
      </c>
      <c r="C149" s="159">
        <v>13059</v>
      </c>
      <c r="D149" s="160" t="s">
        <v>10428</v>
      </c>
      <c r="E149" s="159" t="s">
        <v>16711</v>
      </c>
      <c r="F149" s="159">
        <v>1</v>
      </c>
      <c r="G149" s="160" t="str">
        <f>VLOOKUP(F149,'Zonas rurales CLM'!$J$4:$L$12,3,FALSE)</f>
        <v>1 - Extrema despoblación - 2000</v>
      </c>
      <c r="H149" s="161">
        <v>221</v>
      </c>
    </row>
    <row r="150" spans="1:8" ht="25" customHeight="1" x14ac:dyDescent="0.25">
      <c r="A150" s="159">
        <v>13</v>
      </c>
      <c r="B150" s="159" t="s">
        <v>10384</v>
      </c>
      <c r="C150" s="159">
        <v>13060</v>
      </c>
      <c r="D150" s="160" t="s">
        <v>10429</v>
      </c>
      <c r="E150" s="159" t="s">
        <v>16711</v>
      </c>
      <c r="F150" s="159">
        <v>1</v>
      </c>
      <c r="G150" s="160" t="str">
        <f>VLOOKUP(F150,'Zonas rurales CLM'!$J$4:$L$12,3,FALSE)</f>
        <v>1 - Extrema despoblación - 2000</v>
      </c>
      <c r="H150" s="161">
        <v>293</v>
      </c>
    </row>
    <row r="151" spans="1:8" ht="25" customHeight="1" x14ac:dyDescent="0.25">
      <c r="A151" s="159">
        <v>13</v>
      </c>
      <c r="B151" s="159" t="s">
        <v>10384</v>
      </c>
      <c r="C151" s="159">
        <v>13061</v>
      </c>
      <c r="D151" s="160" t="s">
        <v>10430</v>
      </c>
      <c r="E151" s="159" t="s">
        <v>16710</v>
      </c>
      <c r="F151" s="159">
        <v>7</v>
      </c>
      <c r="G151" s="160" t="str">
        <f>VLOOKUP(F151,'Zonas rurales CLM'!$J$4:$L$12,3,FALSE)</f>
        <v>7 - Intermedia diversificada</v>
      </c>
      <c r="H151" s="161">
        <v>7285</v>
      </c>
    </row>
    <row r="152" spans="1:8" ht="25" customHeight="1" x14ac:dyDescent="0.25">
      <c r="A152" s="159">
        <v>13</v>
      </c>
      <c r="B152" s="159" t="s">
        <v>10384</v>
      </c>
      <c r="C152" s="159">
        <v>13062</v>
      </c>
      <c r="D152" s="160" t="s">
        <v>17078</v>
      </c>
      <c r="E152" s="159" t="s">
        <v>16711</v>
      </c>
      <c r="F152" s="159">
        <v>1</v>
      </c>
      <c r="G152" s="160" t="str">
        <f>VLOOKUP(F152,'Zonas rurales CLM'!$J$4:$L$12,3,FALSE)</f>
        <v>1 - Extrema despoblación - 2000</v>
      </c>
      <c r="H152" s="161">
        <v>668</v>
      </c>
    </row>
    <row r="153" spans="1:8" ht="25" customHeight="1" x14ac:dyDescent="0.25">
      <c r="A153" s="159">
        <v>13</v>
      </c>
      <c r="B153" s="159" t="s">
        <v>10384</v>
      </c>
      <c r="C153" s="159">
        <v>13063</v>
      </c>
      <c r="D153" s="160" t="s">
        <v>10431</v>
      </c>
      <c r="E153" s="159" t="s">
        <v>16711</v>
      </c>
      <c r="F153" s="159">
        <v>2</v>
      </c>
      <c r="G153" s="160" t="str">
        <f>VLOOKUP(F153,'Zonas rurales CLM'!$J$4:$L$12,3,FALSE)</f>
        <v>2 - Extrema despoblación + 2000</v>
      </c>
      <c r="H153" s="161">
        <v>4379</v>
      </c>
    </row>
    <row r="154" spans="1:8" ht="25" customHeight="1" x14ac:dyDescent="0.25">
      <c r="A154" s="159">
        <v>13</v>
      </c>
      <c r="B154" s="159" t="s">
        <v>10384</v>
      </c>
      <c r="C154" s="159">
        <v>13064</v>
      </c>
      <c r="D154" s="160" t="s">
        <v>10432</v>
      </c>
      <c r="E154" s="159" t="s">
        <v>16716</v>
      </c>
      <c r="F154" s="159">
        <v>8</v>
      </c>
      <c r="G154" s="160" t="str">
        <f>VLOOKUP(F154,'Zonas rurales CLM'!$J$4:$L$12,3,FALSE)</f>
        <v>8 - Periurbana</v>
      </c>
      <c r="H154" s="161">
        <v>2667</v>
      </c>
    </row>
    <row r="155" spans="1:8" ht="25" customHeight="1" x14ac:dyDescent="0.25">
      <c r="A155" s="159">
        <v>13</v>
      </c>
      <c r="B155" s="159" t="s">
        <v>10384</v>
      </c>
      <c r="C155" s="159">
        <v>13065</v>
      </c>
      <c r="D155" s="160" t="s">
        <v>10433</v>
      </c>
      <c r="E155" s="159" t="s">
        <v>16711</v>
      </c>
      <c r="F155" s="159">
        <v>2</v>
      </c>
      <c r="G155" s="160" t="str">
        <f>VLOOKUP(F155,'Zonas rurales CLM'!$J$4:$L$12,3,FALSE)</f>
        <v>2 - Extrema despoblación + 2000</v>
      </c>
      <c r="H155" s="161">
        <v>3465</v>
      </c>
    </row>
    <row r="156" spans="1:8" ht="25" customHeight="1" x14ac:dyDescent="0.25">
      <c r="A156" s="159">
        <v>13</v>
      </c>
      <c r="B156" s="159" t="s">
        <v>10384</v>
      </c>
      <c r="C156" s="159">
        <v>13066</v>
      </c>
      <c r="D156" s="160" t="s">
        <v>10434</v>
      </c>
      <c r="E156" s="159" t="s">
        <v>16716</v>
      </c>
      <c r="F156" s="159">
        <v>8</v>
      </c>
      <c r="G156" s="160" t="str">
        <f>VLOOKUP(F156,'Zonas rurales CLM'!$J$4:$L$12,3,FALSE)</f>
        <v>8 - Periurbana</v>
      </c>
      <c r="H156" s="161">
        <v>3586</v>
      </c>
    </row>
    <row r="157" spans="1:8" ht="25" customHeight="1" x14ac:dyDescent="0.25">
      <c r="A157" s="159">
        <v>13</v>
      </c>
      <c r="B157" s="159" t="s">
        <v>10384</v>
      </c>
      <c r="C157" s="159">
        <v>13067</v>
      </c>
      <c r="D157" s="160" t="s">
        <v>10435</v>
      </c>
      <c r="E157" s="159" t="s">
        <v>16712</v>
      </c>
      <c r="F157" s="159">
        <v>3</v>
      </c>
      <c r="G157" s="160" t="str">
        <f>VLOOKUP(F157,'Zonas rurales CLM'!$J$4:$L$12,3,FALSE)</f>
        <v>3 - Intensa despoblación - 2000</v>
      </c>
      <c r="H157" s="161">
        <v>359</v>
      </c>
    </row>
    <row r="158" spans="1:8" ht="25" customHeight="1" x14ac:dyDescent="0.25">
      <c r="A158" s="159">
        <v>13</v>
      </c>
      <c r="B158" s="159" t="s">
        <v>10384</v>
      </c>
      <c r="C158" s="159">
        <v>13068</v>
      </c>
      <c r="D158" s="160" t="s">
        <v>10436</v>
      </c>
      <c r="E158" s="159" t="s">
        <v>16708</v>
      </c>
      <c r="F158" s="159">
        <v>1</v>
      </c>
      <c r="G158" s="160" t="str">
        <f>VLOOKUP(F158,'Zonas rurales CLM'!$J$4:$L$12,3,FALSE)</f>
        <v>1 - Extrema despoblación - 2000</v>
      </c>
      <c r="H158" s="161">
        <v>1162</v>
      </c>
    </row>
    <row r="159" spans="1:8" ht="25" customHeight="1" x14ac:dyDescent="0.25">
      <c r="A159" s="159">
        <v>13</v>
      </c>
      <c r="B159" s="159" t="s">
        <v>10384</v>
      </c>
      <c r="C159" s="159">
        <v>13069</v>
      </c>
      <c r="D159" s="160" t="s">
        <v>17044</v>
      </c>
      <c r="E159" s="159" t="s">
        <v>16709</v>
      </c>
      <c r="F159" s="159">
        <v>3</v>
      </c>
      <c r="G159" s="160" t="str">
        <f>VLOOKUP(F159,'Zonas rurales CLM'!$J$4:$L$12,3,FALSE)</f>
        <v>3 - Intensa despoblación - 2000</v>
      </c>
      <c r="H159" s="161">
        <v>686</v>
      </c>
    </row>
    <row r="160" spans="1:8" ht="25" customHeight="1" x14ac:dyDescent="0.25">
      <c r="A160" s="159">
        <v>13</v>
      </c>
      <c r="B160" s="159" t="s">
        <v>10384</v>
      </c>
      <c r="C160" s="159">
        <v>13070</v>
      </c>
      <c r="D160" s="160" t="s">
        <v>16986</v>
      </c>
      <c r="E160" s="159" t="s">
        <v>16713</v>
      </c>
      <c r="F160" s="159">
        <v>6</v>
      </c>
      <c r="G160" s="160" t="str">
        <f>VLOOKUP(F160,'Zonas rurales CLM'!$J$4:$L$12,3,FALSE)</f>
        <v>6 - Intermedia agrícola</v>
      </c>
      <c r="H160" s="161">
        <v>891</v>
      </c>
    </row>
    <row r="161" spans="1:8" ht="25" customHeight="1" x14ac:dyDescent="0.25">
      <c r="A161" s="159">
        <v>13</v>
      </c>
      <c r="B161" s="159" t="s">
        <v>10384</v>
      </c>
      <c r="C161" s="159">
        <v>13071</v>
      </c>
      <c r="D161" s="160" t="s">
        <v>10437</v>
      </c>
      <c r="E161" s="159" t="s">
        <v>16719</v>
      </c>
      <c r="F161" s="159">
        <v>9</v>
      </c>
      <c r="G161" s="160" t="str">
        <f>VLOOKUP(F161,'Zonas rurales CLM'!$J$4:$L$12,3,FALSE)</f>
        <v>9 - Urbana</v>
      </c>
      <c r="H161" s="161">
        <v>46607</v>
      </c>
    </row>
    <row r="162" spans="1:8" ht="25" customHeight="1" x14ac:dyDescent="0.25">
      <c r="A162" s="159">
        <v>13</v>
      </c>
      <c r="B162" s="159" t="s">
        <v>10384</v>
      </c>
      <c r="C162" s="159">
        <v>13072</v>
      </c>
      <c r="D162" s="160" t="s">
        <v>10438</v>
      </c>
      <c r="E162" s="159" t="s">
        <v>16711</v>
      </c>
      <c r="F162" s="159">
        <v>1</v>
      </c>
      <c r="G162" s="160" t="str">
        <f>VLOOKUP(F162,'Zonas rurales CLM'!$J$4:$L$12,3,FALSE)</f>
        <v>1 - Extrema despoblación - 2000</v>
      </c>
      <c r="H162" s="161">
        <v>927</v>
      </c>
    </row>
    <row r="163" spans="1:8" ht="25" customHeight="1" x14ac:dyDescent="0.25">
      <c r="A163" s="159">
        <v>13</v>
      </c>
      <c r="B163" s="159" t="s">
        <v>10384</v>
      </c>
      <c r="C163" s="159">
        <v>13073</v>
      </c>
      <c r="D163" s="160" t="s">
        <v>10439</v>
      </c>
      <c r="E163" s="159" t="s">
        <v>16708</v>
      </c>
      <c r="F163" s="159">
        <v>1</v>
      </c>
      <c r="G163" s="160" t="str">
        <f>VLOOKUP(F163,'Zonas rurales CLM'!$J$4:$L$12,3,FALSE)</f>
        <v>1 - Extrema despoblación - 2000</v>
      </c>
      <c r="H163" s="161">
        <v>564</v>
      </c>
    </row>
    <row r="164" spans="1:8" ht="25" customHeight="1" x14ac:dyDescent="0.25">
      <c r="A164" s="159">
        <v>13</v>
      </c>
      <c r="B164" s="159" t="s">
        <v>10384</v>
      </c>
      <c r="C164" s="159">
        <v>13074</v>
      </c>
      <c r="D164" s="160" t="s">
        <v>10440</v>
      </c>
      <c r="E164" s="159" t="s">
        <v>16709</v>
      </c>
      <c r="F164" s="159">
        <v>3</v>
      </c>
      <c r="G164" s="160" t="str">
        <f>VLOOKUP(F164,'Zonas rurales CLM'!$J$4:$L$12,3,FALSE)</f>
        <v>3 - Intensa despoblación - 2000</v>
      </c>
      <c r="H164" s="161">
        <v>1109</v>
      </c>
    </row>
    <row r="165" spans="1:8" ht="25" customHeight="1" x14ac:dyDescent="0.25">
      <c r="A165" s="159">
        <v>13</v>
      </c>
      <c r="B165" s="159" t="s">
        <v>10384</v>
      </c>
      <c r="C165" s="159">
        <v>13075</v>
      </c>
      <c r="D165" s="160" t="s">
        <v>10441</v>
      </c>
      <c r="E165" s="159" t="s">
        <v>16714</v>
      </c>
      <c r="F165" s="159">
        <v>1</v>
      </c>
      <c r="G165" s="160" t="str">
        <f>VLOOKUP(F165,'Zonas rurales CLM'!$J$4:$L$12,3,FALSE)</f>
        <v>1 - Extrema despoblación - 2000</v>
      </c>
      <c r="H165" s="161">
        <v>207</v>
      </c>
    </row>
    <row r="166" spans="1:8" ht="25" customHeight="1" x14ac:dyDescent="0.25">
      <c r="A166" s="159">
        <v>13</v>
      </c>
      <c r="B166" s="159" t="s">
        <v>10384</v>
      </c>
      <c r="C166" s="159">
        <v>13076</v>
      </c>
      <c r="D166" s="160" t="s">
        <v>16987</v>
      </c>
      <c r="E166" s="159" t="s">
        <v>16709</v>
      </c>
      <c r="F166" s="159">
        <v>3</v>
      </c>
      <c r="G166" s="160" t="str">
        <f>VLOOKUP(F166,'Zonas rurales CLM'!$J$4:$L$12,3,FALSE)</f>
        <v>3 - Intensa despoblación - 2000</v>
      </c>
      <c r="H166" s="161">
        <v>515</v>
      </c>
    </row>
    <row r="167" spans="1:8" ht="25" customHeight="1" x14ac:dyDescent="0.25">
      <c r="A167" s="159">
        <v>13</v>
      </c>
      <c r="B167" s="159" t="s">
        <v>10384</v>
      </c>
      <c r="C167" s="159">
        <v>13077</v>
      </c>
      <c r="D167" s="160" t="s">
        <v>10442</v>
      </c>
      <c r="E167" s="159" t="s">
        <v>16709</v>
      </c>
      <c r="F167" s="159">
        <v>4</v>
      </c>
      <c r="G167" s="160" t="str">
        <f>VLOOKUP(F167,'Zonas rurales CLM'!$J$4:$L$12,3,FALSE)</f>
        <v>4 - Intensa despoblación + 2000</v>
      </c>
      <c r="H167" s="161">
        <v>4085</v>
      </c>
    </row>
    <row r="168" spans="1:8" ht="25" customHeight="1" x14ac:dyDescent="0.25">
      <c r="A168" s="159">
        <v>13</v>
      </c>
      <c r="B168" s="159" t="s">
        <v>10384</v>
      </c>
      <c r="C168" s="159">
        <v>13078</v>
      </c>
      <c r="D168" s="160" t="s">
        <v>17017</v>
      </c>
      <c r="E168" s="159" t="s">
        <v>16715</v>
      </c>
      <c r="F168" s="159">
        <v>6</v>
      </c>
      <c r="G168" s="160" t="str">
        <f>VLOOKUP(F168,'Zonas rurales CLM'!$J$4:$L$12,3,FALSE)</f>
        <v>6 - Intermedia agrícola</v>
      </c>
      <c r="H168" s="161">
        <v>12079</v>
      </c>
    </row>
    <row r="169" spans="1:8" ht="25" customHeight="1" x14ac:dyDescent="0.25">
      <c r="A169" s="159">
        <v>13</v>
      </c>
      <c r="B169" s="159" t="s">
        <v>10384</v>
      </c>
      <c r="C169" s="159">
        <v>13079</v>
      </c>
      <c r="D169" s="160" t="s">
        <v>10443</v>
      </c>
      <c r="E169" s="159" t="s">
        <v>16718</v>
      </c>
      <c r="F169" s="159">
        <v>6</v>
      </c>
      <c r="G169" s="160" t="str">
        <f>VLOOKUP(F169,'Zonas rurales CLM'!$J$4:$L$12,3,FALSE)</f>
        <v>6 - Intermedia agrícola</v>
      </c>
      <c r="H169" s="161">
        <v>15419</v>
      </c>
    </row>
    <row r="170" spans="1:8" ht="25" customHeight="1" x14ac:dyDescent="0.25">
      <c r="A170" s="159">
        <v>13</v>
      </c>
      <c r="B170" s="159" t="s">
        <v>10384</v>
      </c>
      <c r="C170" s="159">
        <v>13080</v>
      </c>
      <c r="D170" s="160" t="s">
        <v>10444</v>
      </c>
      <c r="E170" s="159" t="s">
        <v>16714</v>
      </c>
      <c r="F170" s="159">
        <v>1</v>
      </c>
      <c r="G170" s="160" t="str">
        <f>VLOOKUP(F170,'Zonas rurales CLM'!$J$4:$L$12,3,FALSE)</f>
        <v>1 - Extrema despoblación - 2000</v>
      </c>
      <c r="H170" s="161">
        <v>314</v>
      </c>
    </row>
    <row r="171" spans="1:8" ht="25" customHeight="1" x14ac:dyDescent="0.25">
      <c r="A171" s="159">
        <v>13</v>
      </c>
      <c r="B171" s="159" t="s">
        <v>10384</v>
      </c>
      <c r="C171" s="159">
        <v>13081</v>
      </c>
      <c r="D171" s="160" t="s">
        <v>10445</v>
      </c>
      <c r="E171" s="159" t="s">
        <v>16709</v>
      </c>
      <c r="F171" s="159">
        <v>3</v>
      </c>
      <c r="G171" s="160" t="str">
        <f>VLOOKUP(F171,'Zonas rurales CLM'!$J$4:$L$12,3,FALSE)</f>
        <v>3 - Intensa despoblación - 2000</v>
      </c>
      <c r="H171" s="161">
        <v>653</v>
      </c>
    </row>
    <row r="172" spans="1:8" ht="25" customHeight="1" x14ac:dyDescent="0.25">
      <c r="A172" s="159">
        <v>13</v>
      </c>
      <c r="B172" s="159" t="s">
        <v>10384</v>
      </c>
      <c r="C172" s="159">
        <v>13082</v>
      </c>
      <c r="D172" s="160" t="s">
        <v>10446</v>
      </c>
      <c r="E172" s="159" t="s">
        <v>16715</v>
      </c>
      <c r="F172" s="159">
        <v>6</v>
      </c>
      <c r="G172" s="160" t="str">
        <f>VLOOKUP(F172,'Zonas rurales CLM'!$J$4:$L$12,3,FALSE)</f>
        <v>6 - Intermedia agrícola</v>
      </c>
      <c r="H172" s="161">
        <v>36168</v>
      </c>
    </row>
    <row r="173" spans="1:8" ht="25" customHeight="1" x14ac:dyDescent="0.25">
      <c r="A173" s="159">
        <v>13</v>
      </c>
      <c r="B173" s="159" t="s">
        <v>10384</v>
      </c>
      <c r="C173" s="159">
        <v>13083</v>
      </c>
      <c r="D173" s="160" t="s">
        <v>10447</v>
      </c>
      <c r="E173" s="159" t="s">
        <v>16716</v>
      </c>
      <c r="F173" s="159">
        <v>8</v>
      </c>
      <c r="G173" s="160" t="str">
        <f>VLOOKUP(F173,'Zonas rurales CLM'!$J$4:$L$12,3,FALSE)</f>
        <v>8 - Periurbana</v>
      </c>
      <c r="H173" s="161">
        <v>2966</v>
      </c>
    </row>
    <row r="174" spans="1:8" ht="25" customHeight="1" x14ac:dyDescent="0.25">
      <c r="A174" s="159">
        <v>13</v>
      </c>
      <c r="B174" s="159" t="s">
        <v>10384</v>
      </c>
      <c r="C174" s="159">
        <v>13084</v>
      </c>
      <c r="D174" s="160" t="s">
        <v>10448</v>
      </c>
      <c r="E174" s="159" t="s">
        <v>16709</v>
      </c>
      <c r="F174" s="159">
        <v>3</v>
      </c>
      <c r="G174" s="160" t="str">
        <f>VLOOKUP(F174,'Zonas rurales CLM'!$J$4:$L$12,3,FALSE)</f>
        <v>3 - Intensa despoblación - 2000</v>
      </c>
      <c r="H174" s="161">
        <v>1000</v>
      </c>
    </row>
    <row r="175" spans="1:8" ht="25" customHeight="1" x14ac:dyDescent="0.25">
      <c r="A175" s="159">
        <v>13</v>
      </c>
      <c r="B175" s="159" t="s">
        <v>10384</v>
      </c>
      <c r="C175" s="159">
        <v>13085</v>
      </c>
      <c r="D175" s="160" t="s">
        <v>10449</v>
      </c>
      <c r="E175" s="159" t="s">
        <v>16709</v>
      </c>
      <c r="F175" s="159">
        <v>4</v>
      </c>
      <c r="G175" s="160" t="str">
        <f>VLOOKUP(F175,'Zonas rurales CLM'!$J$4:$L$12,3,FALSE)</f>
        <v>4 - Intensa despoblación + 2000</v>
      </c>
      <c r="H175" s="161">
        <v>2667</v>
      </c>
    </row>
    <row r="176" spans="1:8" ht="25" customHeight="1" x14ac:dyDescent="0.25">
      <c r="A176" s="159">
        <v>13</v>
      </c>
      <c r="B176" s="159" t="s">
        <v>10384</v>
      </c>
      <c r="C176" s="159">
        <v>13086</v>
      </c>
      <c r="D176" s="160" t="s">
        <v>10450</v>
      </c>
      <c r="E176" s="159" t="s">
        <v>16708</v>
      </c>
      <c r="F176" s="159">
        <v>1</v>
      </c>
      <c r="G176" s="160" t="str">
        <f>VLOOKUP(F176,'Zonas rurales CLM'!$J$4:$L$12,3,FALSE)</f>
        <v>1 - Extrema despoblación - 2000</v>
      </c>
      <c r="H176" s="161">
        <v>168</v>
      </c>
    </row>
    <row r="177" spans="1:8" ht="25" customHeight="1" x14ac:dyDescent="0.25">
      <c r="A177" s="159">
        <v>13</v>
      </c>
      <c r="B177" s="159" t="s">
        <v>10384</v>
      </c>
      <c r="C177" s="159">
        <v>13087</v>
      </c>
      <c r="D177" s="160" t="s">
        <v>10451</v>
      </c>
      <c r="E177" s="159" t="s">
        <v>16718</v>
      </c>
      <c r="F177" s="159">
        <v>6</v>
      </c>
      <c r="G177" s="160" t="str">
        <f>VLOOKUP(F177,'Zonas rurales CLM'!$J$4:$L$12,3,FALSE)</f>
        <v>6 - Intermedia agrícola</v>
      </c>
      <c r="H177" s="161">
        <v>30252</v>
      </c>
    </row>
    <row r="178" spans="1:8" ht="25" customHeight="1" x14ac:dyDescent="0.25">
      <c r="A178" s="159">
        <v>13</v>
      </c>
      <c r="B178" s="159" t="s">
        <v>10384</v>
      </c>
      <c r="C178" s="159">
        <v>13088</v>
      </c>
      <c r="D178" s="160" t="s">
        <v>10452</v>
      </c>
      <c r="E178" s="159" t="s">
        <v>16712</v>
      </c>
      <c r="F178" s="159">
        <v>3</v>
      </c>
      <c r="G178" s="160" t="str">
        <f>VLOOKUP(F178,'Zonas rurales CLM'!$J$4:$L$12,3,FALSE)</f>
        <v>3 - Intensa despoblación - 2000</v>
      </c>
      <c r="H178" s="161">
        <v>674</v>
      </c>
    </row>
    <row r="179" spans="1:8" ht="25" customHeight="1" x14ac:dyDescent="0.25">
      <c r="A179" s="159">
        <v>13</v>
      </c>
      <c r="B179" s="159" t="s">
        <v>10384</v>
      </c>
      <c r="C179" s="159">
        <v>13089</v>
      </c>
      <c r="D179" s="160" t="s">
        <v>10453</v>
      </c>
      <c r="E179" s="159" t="s">
        <v>16709</v>
      </c>
      <c r="F179" s="159">
        <v>3</v>
      </c>
      <c r="G179" s="160" t="str">
        <f>VLOOKUP(F179,'Zonas rurales CLM'!$J$4:$L$12,3,FALSE)</f>
        <v>3 - Intensa despoblación - 2000</v>
      </c>
      <c r="H179" s="161">
        <v>1790</v>
      </c>
    </row>
    <row r="180" spans="1:8" ht="25" customHeight="1" x14ac:dyDescent="0.25">
      <c r="A180" s="159">
        <v>13</v>
      </c>
      <c r="B180" s="159" t="s">
        <v>10384</v>
      </c>
      <c r="C180" s="159">
        <v>13090</v>
      </c>
      <c r="D180" s="160" t="s">
        <v>10454</v>
      </c>
      <c r="E180" s="159" t="s">
        <v>16709</v>
      </c>
      <c r="F180" s="159">
        <v>3</v>
      </c>
      <c r="G180" s="160" t="str">
        <f>VLOOKUP(F180,'Zonas rurales CLM'!$J$4:$L$12,3,FALSE)</f>
        <v>3 - Intensa despoblación - 2000</v>
      </c>
      <c r="H180" s="161">
        <v>1128</v>
      </c>
    </row>
    <row r="181" spans="1:8" ht="25" customHeight="1" x14ac:dyDescent="0.25">
      <c r="A181" s="159">
        <v>13</v>
      </c>
      <c r="B181" s="159" t="s">
        <v>10384</v>
      </c>
      <c r="C181" s="159">
        <v>13091</v>
      </c>
      <c r="D181" s="160" t="s">
        <v>10455</v>
      </c>
      <c r="E181" s="159" t="s">
        <v>16712</v>
      </c>
      <c r="F181" s="159">
        <v>3</v>
      </c>
      <c r="G181" s="160" t="str">
        <f>VLOOKUP(F181,'Zonas rurales CLM'!$J$4:$L$12,3,FALSE)</f>
        <v>3 - Intensa despoblación - 2000</v>
      </c>
      <c r="H181" s="161">
        <v>620</v>
      </c>
    </row>
    <row r="182" spans="1:8" ht="25" customHeight="1" x14ac:dyDescent="0.25">
      <c r="A182" s="159">
        <v>13</v>
      </c>
      <c r="B182" s="159" t="s">
        <v>10384</v>
      </c>
      <c r="C182" s="159">
        <v>13092</v>
      </c>
      <c r="D182" s="160" t="s">
        <v>10456</v>
      </c>
      <c r="E182" s="159" t="s">
        <v>16709</v>
      </c>
      <c r="F182" s="159">
        <v>4</v>
      </c>
      <c r="G182" s="160" t="str">
        <f>VLOOKUP(F182,'Zonas rurales CLM'!$J$4:$L$12,3,FALSE)</f>
        <v>4 - Intensa despoblación + 2000</v>
      </c>
      <c r="H182" s="161">
        <v>2033</v>
      </c>
    </row>
    <row r="183" spans="1:8" ht="25" customHeight="1" x14ac:dyDescent="0.25">
      <c r="A183" s="159">
        <v>13</v>
      </c>
      <c r="B183" s="159" t="s">
        <v>10384</v>
      </c>
      <c r="C183" s="159">
        <v>13093</v>
      </c>
      <c r="D183" s="160" t="s">
        <v>10457</v>
      </c>
      <c r="E183" s="159" t="s">
        <v>16709</v>
      </c>
      <c r="F183" s="159">
        <v>4</v>
      </c>
      <c r="G183" s="160" t="str">
        <f>VLOOKUP(F183,'Zonas rurales CLM'!$J$4:$L$12,3,FALSE)</f>
        <v>4 - Intensa despoblación + 2000</v>
      </c>
      <c r="H183" s="161">
        <v>4869</v>
      </c>
    </row>
    <row r="184" spans="1:8" ht="25" customHeight="1" x14ac:dyDescent="0.25">
      <c r="A184" s="159">
        <v>13</v>
      </c>
      <c r="B184" s="159" t="s">
        <v>10384</v>
      </c>
      <c r="C184" s="159">
        <v>13094</v>
      </c>
      <c r="D184" s="160" t="s">
        <v>10458</v>
      </c>
      <c r="E184" s="159" t="s">
        <v>16712</v>
      </c>
      <c r="F184" s="159">
        <v>3</v>
      </c>
      <c r="G184" s="160" t="str">
        <f>VLOOKUP(F184,'Zonas rurales CLM'!$J$4:$L$12,3,FALSE)</f>
        <v>3 - Intensa despoblación - 2000</v>
      </c>
      <c r="H184" s="161">
        <v>291</v>
      </c>
    </row>
    <row r="185" spans="1:8" ht="25" customHeight="1" x14ac:dyDescent="0.25">
      <c r="A185" s="159">
        <v>13</v>
      </c>
      <c r="B185" s="159" t="s">
        <v>10384</v>
      </c>
      <c r="C185" s="159">
        <v>13095</v>
      </c>
      <c r="D185" s="160" t="s">
        <v>10459</v>
      </c>
      <c r="E185" s="159" t="s">
        <v>16712</v>
      </c>
      <c r="F185" s="159">
        <v>3</v>
      </c>
      <c r="G185" s="160" t="str">
        <f>VLOOKUP(F185,'Zonas rurales CLM'!$J$4:$L$12,3,FALSE)</f>
        <v>3 - Intensa despoblación - 2000</v>
      </c>
      <c r="H185" s="161">
        <v>61</v>
      </c>
    </row>
    <row r="186" spans="1:8" ht="25" customHeight="1" x14ac:dyDescent="0.25">
      <c r="A186" s="159">
        <v>13</v>
      </c>
      <c r="B186" s="159" t="s">
        <v>10384</v>
      </c>
      <c r="C186" s="159">
        <v>13096</v>
      </c>
      <c r="D186" s="160" t="s">
        <v>10460</v>
      </c>
      <c r="E186" s="159" t="s">
        <v>16713</v>
      </c>
      <c r="F186" s="159">
        <v>6</v>
      </c>
      <c r="G186" s="160" t="str">
        <f>VLOOKUP(F186,'Zonas rurales CLM'!$J$4:$L$12,3,FALSE)</f>
        <v>6 - Intermedia agrícola</v>
      </c>
      <c r="H186" s="161">
        <v>9762</v>
      </c>
    </row>
    <row r="187" spans="1:8" ht="25" customHeight="1" x14ac:dyDescent="0.25">
      <c r="A187" s="159">
        <v>13</v>
      </c>
      <c r="B187" s="159" t="s">
        <v>10384</v>
      </c>
      <c r="C187" s="159">
        <v>13097</v>
      </c>
      <c r="D187" s="160" t="s">
        <v>10461</v>
      </c>
      <c r="E187" s="159" t="s">
        <v>16713</v>
      </c>
      <c r="F187" s="159">
        <v>6</v>
      </c>
      <c r="G187" s="160" t="str">
        <f>VLOOKUP(F187,'Zonas rurales CLM'!$J$4:$L$12,3,FALSE)</f>
        <v>6 - Intermedia agrícola</v>
      </c>
      <c r="H187" s="161">
        <v>2739</v>
      </c>
    </row>
    <row r="188" spans="1:8" ht="25" customHeight="1" x14ac:dyDescent="0.25">
      <c r="A188" s="159">
        <v>13</v>
      </c>
      <c r="B188" s="159" t="s">
        <v>10384</v>
      </c>
      <c r="C188" s="159">
        <v>13098</v>
      </c>
      <c r="D188" s="160" t="s">
        <v>17018</v>
      </c>
      <c r="E188" s="159" t="s">
        <v>16709</v>
      </c>
      <c r="F188" s="159">
        <v>4</v>
      </c>
      <c r="G188" s="160" t="str">
        <f>VLOOKUP(F188,'Zonas rurales CLM'!$J$4:$L$12,3,FALSE)</f>
        <v>4 - Intensa despoblación + 2000</v>
      </c>
      <c r="H188" s="161">
        <v>2256</v>
      </c>
    </row>
    <row r="189" spans="1:8" ht="25" customHeight="1" x14ac:dyDescent="0.25">
      <c r="A189" s="159">
        <v>13</v>
      </c>
      <c r="B189" s="159" t="s">
        <v>10384</v>
      </c>
      <c r="C189" s="159">
        <v>13901</v>
      </c>
      <c r="D189" s="160" t="s">
        <v>10462</v>
      </c>
      <c r="E189" s="159" t="s">
        <v>16711</v>
      </c>
      <c r="F189" s="159">
        <v>1</v>
      </c>
      <c r="G189" s="160" t="str">
        <f>VLOOKUP(F189,'Zonas rurales CLM'!$J$4:$L$12,3,FALSE)</f>
        <v>1 - Extrema despoblación - 2000</v>
      </c>
      <c r="H189" s="161">
        <v>1053</v>
      </c>
    </row>
    <row r="190" spans="1:8" ht="25" customHeight="1" x14ac:dyDescent="0.25">
      <c r="A190" s="159">
        <v>13</v>
      </c>
      <c r="B190" s="159" t="s">
        <v>10384</v>
      </c>
      <c r="C190" s="159">
        <v>13902</v>
      </c>
      <c r="D190" s="160" t="s">
        <v>10463</v>
      </c>
      <c r="E190" s="159" t="s">
        <v>16709</v>
      </c>
      <c r="F190" s="159">
        <v>3</v>
      </c>
      <c r="G190" s="160" t="str">
        <f>VLOOKUP(F190,'Zonas rurales CLM'!$J$4:$L$12,3,FALSE)</f>
        <v>3 - Intensa despoblación - 2000</v>
      </c>
      <c r="H190" s="161">
        <v>549</v>
      </c>
    </row>
    <row r="191" spans="1:8" ht="25" customHeight="1" x14ac:dyDescent="0.25">
      <c r="A191" s="159">
        <v>13</v>
      </c>
      <c r="B191" s="159" t="s">
        <v>10384</v>
      </c>
      <c r="C191" s="159">
        <v>13903</v>
      </c>
      <c r="D191" s="160" t="s">
        <v>10464</v>
      </c>
      <c r="E191" s="159" t="s">
        <v>16710</v>
      </c>
      <c r="F191" s="159">
        <v>7</v>
      </c>
      <c r="G191" s="160" t="str">
        <f>VLOOKUP(F191,'Zonas rurales CLM'!$J$4:$L$12,3,FALSE)</f>
        <v>7 - Intermedia diversificada</v>
      </c>
      <c r="H191" s="161">
        <v>588</v>
      </c>
    </row>
    <row r="192" spans="1:8" ht="25" customHeight="1" x14ac:dyDescent="0.25">
      <c r="A192" s="159">
        <v>13</v>
      </c>
      <c r="B192" s="159" t="s">
        <v>10384</v>
      </c>
      <c r="C192" s="159">
        <v>13904</v>
      </c>
      <c r="D192" s="160" t="s">
        <v>10465</v>
      </c>
      <c r="E192" s="159" t="s">
        <v>16718</v>
      </c>
      <c r="F192" s="159">
        <v>6</v>
      </c>
      <c r="G192" s="160" t="str">
        <f>VLOOKUP(F192,'Zonas rurales CLM'!$J$4:$L$12,3,FALSE)</f>
        <v>6 - Intermedia agrícola</v>
      </c>
      <c r="H192" s="161">
        <v>683</v>
      </c>
    </row>
    <row r="193" spans="1:8" ht="25" customHeight="1" x14ac:dyDescent="0.25">
      <c r="A193" s="159">
        <v>16</v>
      </c>
      <c r="B193" s="159" t="s">
        <v>10662</v>
      </c>
      <c r="C193" s="159">
        <v>16001</v>
      </c>
      <c r="D193" s="160" t="s">
        <v>17045</v>
      </c>
      <c r="E193" s="159" t="s">
        <v>16720</v>
      </c>
      <c r="F193" s="159">
        <v>1</v>
      </c>
      <c r="G193" s="160" t="str">
        <f>VLOOKUP(F193,'Zonas rurales CLM'!$J$4:$L$12,3,FALSE)</f>
        <v>1 - Extrema despoblación - 2000</v>
      </c>
      <c r="H193" s="161">
        <v>61</v>
      </c>
    </row>
    <row r="194" spans="1:8" ht="25" customHeight="1" x14ac:dyDescent="0.25">
      <c r="A194" s="159">
        <v>16</v>
      </c>
      <c r="B194" s="159" t="s">
        <v>10662</v>
      </c>
      <c r="C194" s="159">
        <v>16002</v>
      </c>
      <c r="D194" s="160" t="s">
        <v>17123</v>
      </c>
      <c r="E194" s="159" t="s">
        <v>16721</v>
      </c>
      <c r="F194" s="159">
        <v>3</v>
      </c>
      <c r="G194" s="160" t="str">
        <f>VLOOKUP(F194,'Zonas rurales CLM'!$J$4:$L$12,3,FALSE)</f>
        <v>3 - Intensa despoblación - 2000</v>
      </c>
      <c r="H194" s="161">
        <v>231</v>
      </c>
    </row>
    <row r="195" spans="1:8" ht="25" customHeight="1" x14ac:dyDescent="0.25">
      <c r="A195" s="159">
        <v>16</v>
      </c>
      <c r="B195" s="159" t="s">
        <v>10662</v>
      </c>
      <c r="C195" s="159">
        <v>16003</v>
      </c>
      <c r="D195" s="160" t="s">
        <v>17079</v>
      </c>
      <c r="E195" s="159" t="s">
        <v>16722</v>
      </c>
      <c r="F195" s="159">
        <v>3</v>
      </c>
      <c r="G195" s="160" t="str">
        <f>VLOOKUP(F195,'Zonas rurales CLM'!$J$4:$L$12,3,FALSE)</f>
        <v>3 - Intensa despoblación - 2000</v>
      </c>
      <c r="H195" s="161">
        <v>156</v>
      </c>
    </row>
    <row r="196" spans="1:8" ht="25" customHeight="1" x14ac:dyDescent="0.25">
      <c r="A196" s="159">
        <v>16</v>
      </c>
      <c r="B196" s="159" t="s">
        <v>10662</v>
      </c>
      <c r="C196" s="159">
        <v>16004</v>
      </c>
      <c r="D196" s="160" t="s">
        <v>10647</v>
      </c>
      <c r="E196" s="159" t="s">
        <v>16720</v>
      </c>
      <c r="F196" s="159">
        <v>1</v>
      </c>
      <c r="G196" s="160" t="str">
        <f>VLOOKUP(F196,'Zonas rurales CLM'!$J$4:$L$12,3,FALSE)</f>
        <v>1 - Extrema despoblación - 2000</v>
      </c>
      <c r="H196" s="161">
        <v>245</v>
      </c>
    </row>
    <row r="197" spans="1:8" ht="25" customHeight="1" x14ac:dyDescent="0.25">
      <c r="A197" s="159">
        <v>16</v>
      </c>
      <c r="B197" s="159" t="s">
        <v>10662</v>
      </c>
      <c r="C197" s="159">
        <v>16005</v>
      </c>
      <c r="D197" s="160" t="s">
        <v>10648</v>
      </c>
      <c r="E197" s="159" t="s">
        <v>16723</v>
      </c>
      <c r="F197" s="159">
        <v>1</v>
      </c>
      <c r="G197" s="160" t="str">
        <f>VLOOKUP(F197,'Zonas rurales CLM'!$J$4:$L$12,3,FALSE)</f>
        <v>1 - Extrema despoblación - 2000</v>
      </c>
      <c r="H197" s="161">
        <v>257</v>
      </c>
    </row>
    <row r="198" spans="1:8" ht="25" customHeight="1" x14ac:dyDescent="0.25">
      <c r="A198" s="159">
        <v>16</v>
      </c>
      <c r="B198" s="159" t="s">
        <v>10662</v>
      </c>
      <c r="C198" s="159">
        <v>16006</v>
      </c>
      <c r="D198" s="160" t="s">
        <v>10649</v>
      </c>
      <c r="E198" s="159" t="s">
        <v>16723</v>
      </c>
      <c r="F198" s="159">
        <v>1</v>
      </c>
      <c r="G198" s="160" t="str">
        <f>VLOOKUP(F198,'Zonas rurales CLM'!$J$4:$L$12,3,FALSE)</f>
        <v>1 - Extrema despoblación - 2000</v>
      </c>
      <c r="H198" s="161">
        <v>125</v>
      </c>
    </row>
    <row r="199" spans="1:8" ht="25" customHeight="1" x14ac:dyDescent="0.25">
      <c r="A199" s="159">
        <v>16</v>
      </c>
      <c r="B199" s="159" t="s">
        <v>10662</v>
      </c>
      <c r="C199" s="159">
        <v>16007</v>
      </c>
      <c r="D199" s="160" t="s">
        <v>17124</v>
      </c>
      <c r="E199" s="159" t="s">
        <v>16724</v>
      </c>
      <c r="F199" s="159">
        <v>3</v>
      </c>
      <c r="G199" s="160" t="str">
        <f>VLOOKUP(F199,'Zonas rurales CLM'!$J$4:$L$12,3,FALSE)</f>
        <v>3 - Intensa despoblación - 2000</v>
      </c>
      <c r="H199" s="161">
        <v>1608</v>
      </c>
    </row>
    <row r="200" spans="1:8" ht="25" customHeight="1" x14ac:dyDescent="0.25">
      <c r="A200" s="159">
        <v>16</v>
      </c>
      <c r="B200" s="159" t="s">
        <v>10662</v>
      </c>
      <c r="C200" s="159">
        <v>16008</v>
      </c>
      <c r="D200" s="160" t="s">
        <v>16988</v>
      </c>
      <c r="E200" s="159" t="s">
        <v>16725</v>
      </c>
      <c r="F200" s="159">
        <v>1</v>
      </c>
      <c r="G200" s="160" t="str">
        <f>VLOOKUP(F200,'Zonas rurales CLM'!$J$4:$L$12,3,FALSE)</f>
        <v>1 - Extrema despoblación - 2000</v>
      </c>
      <c r="H200" s="161">
        <v>90</v>
      </c>
    </row>
    <row r="201" spans="1:8" ht="25" customHeight="1" x14ac:dyDescent="0.25">
      <c r="A201" s="159">
        <v>16</v>
      </c>
      <c r="B201" s="159" t="s">
        <v>10662</v>
      </c>
      <c r="C201" s="159">
        <v>16009</v>
      </c>
      <c r="D201" s="160" t="s">
        <v>10650</v>
      </c>
      <c r="E201" s="159" t="s">
        <v>16723</v>
      </c>
      <c r="F201" s="159">
        <v>1</v>
      </c>
      <c r="G201" s="160" t="str">
        <f>VLOOKUP(F201,'Zonas rurales CLM'!$J$4:$L$12,3,FALSE)</f>
        <v>1 - Extrema despoblación - 2000</v>
      </c>
      <c r="H201" s="161">
        <v>48</v>
      </c>
    </row>
    <row r="202" spans="1:8" ht="25" customHeight="1" x14ac:dyDescent="0.25">
      <c r="A202" s="159">
        <v>16</v>
      </c>
      <c r="B202" s="159" t="s">
        <v>10662</v>
      </c>
      <c r="C202" s="159">
        <v>16010</v>
      </c>
      <c r="D202" s="160" t="s">
        <v>16989</v>
      </c>
      <c r="E202" s="159" t="s">
        <v>16721</v>
      </c>
      <c r="F202" s="159">
        <v>3</v>
      </c>
      <c r="G202" s="160" t="str">
        <f>VLOOKUP(F202,'Zonas rurales CLM'!$J$4:$L$12,3,FALSE)</f>
        <v>3 - Intensa despoblación - 2000</v>
      </c>
      <c r="H202" s="161">
        <v>142</v>
      </c>
    </row>
    <row r="203" spans="1:8" ht="25" customHeight="1" x14ac:dyDescent="0.25">
      <c r="A203" s="159">
        <v>16</v>
      </c>
      <c r="B203" s="159" t="s">
        <v>10662</v>
      </c>
      <c r="C203" s="159">
        <v>16011</v>
      </c>
      <c r="D203" s="160" t="s">
        <v>10651</v>
      </c>
      <c r="E203" s="159" t="s">
        <v>16723</v>
      </c>
      <c r="F203" s="159">
        <v>1</v>
      </c>
      <c r="G203" s="160" t="str">
        <f>VLOOKUP(F203,'Zonas rurales CLM'!$J$4:$L$12,3,FALSE)</f>
        <v>1 - Extrema despoblación - 2000</v>
      </c>
      <c r="H203" s="161">
        <v>26</v>
      </c>
    </row>
    <row r="204" spans="1:8" ht="25" customHeight="1" x14ac:dyDescent="0.25">
      <c r="A204" s="159">
        <v>16</v>
      </c>
      <c r="B204" s="159" t="s">
        <v>10662</v>
      </c>
      <c r="C204" s="159">
        <v>16012</v>
      </c>
      <c r="D204" s="160" t="s">
        <v>10652</v>
      </c>
      <c r="E204" s="159" t="s">
        <v>16720</v>
      </c>
      <c r="F204" s="159">
        <v>1</v>
      </c>
      <c r="G204" s="160" t="str">
        <f>VLOOKUP(F204,'Zonas rurales CLM'!$J$4:$L$12,3,FALSE)</f>
        <v>1 - Extrema despoblación - 2000</v>
      </c>
      <c r="H204" s="161">
        <v>85</v>
      </c>
    </row>
    <row r="205" spans="1:8" ht="25" customHeight="1" x14ac:dyDescent="0.25">
      <c r="A205" s="159">
        <v>16</v>
      </c>
      <c r="B205" s="159" t="s">
        <v>10662</v>
      </c>
      <c r="C205" s="159">
        <v>16013</v>
      </c>
      <c r="D205" s="160" t="s">
        <v>10653</v>
      </c>
      <c r="E205" s="159" t="s">
        <v>16725</v>
      </c>
      <c r="F205" s="159">
        <v>1</v>
      </c>
      <c r="G205" s="160" t="str">
        <f>VLOOKUP(F205,'Zonas rurales CLM'!$J$4:$L$12,3,FALSE)</f>
        <v>1 - Extrema despoblación - 2000</v>
      </c>
      <c r="H205" s="161">
        <v>24</v>
      </c>
    </row>
    <row r="206" spans="1:8" ht="25" customHeight="1" x14ac:dyDescent="0.25">
      <c r="A206" s="159">
        <v>16</v>
      </c>
      <c r="B206" s="159" t="s">
        <v>10662</v>
      </c>
      <c r="C206" s="159">
        <v>16014</v>
      </c>
      <c r="D206" s="160" t="s">
        <v>10654</v>
      </c>
      <c r="E206" s="159" t="s">
        <v>16725</v>
      </c>
      <c r="F206" s="159">
        <v>1</v>
      </c>
      <c r="G206" s="160" t="str">
        <f>VLOOKUP(F206,'Zonas rurales CLM'!$J$4:$L$12,3,FALSE)</f>
        <v>1 - Extrema despoblación - 2000</v>
      </c>
      <c r="H206" s="161">
        <v>632</v>
      </c>
    </row>
    <row r="207" spans="1:8" ht="25" customHeight="1" x14ac:dyDescent="0.25">
      <c r="A207" s="159">
        <v>16</v>
      </c>
      <c r="B207" s="159" t="s">
        <v>10662</v>
      </c>
      <c r="C207" s="159">
        <v>16015</v>
      </c>
      <c r="D207" s="160" t="s">
        <v>10655</v>
      </c>
      <c r="E207" s="159" t="s">
        <v>16720</v>
      </c>
      <c r="F207" s="159">
        <v>1</v>
      </c>
      <c r="G207" s="160" t="str">
        <f>VLOOKUP(F207,'Zonas rurales CLM'!$J$4:$L$12,3,FALSE)</f>
        <v>1 - Extrema despoblación - 2000</v>
      </c>
      <c r="H207" s="161">
        <v>378</v>
      </c>
    </row>
    <row r="208" spans="1:8" ht="25" customHeight="1" x14ac:dyDescent="0.25">
      <c r="A208" s="159">
        <v>16</v>
      </c>
      <c r="B208" s="159" t="s">
        <v>10662</v>
      </c>
      <c r="C208" s="159">
        <v>16016</v>
      </c>
      <c r="D208" s="160" t="s">
        <v>10656</v>
      </c>
      <c r="E208" s="159" t="s">
        <v>16721</v>
      </c>
      <c r="F208" s="159">
        <v>3</v>
      </c>
      <c r="G208" s="160" t="str">
        <f>VLOOKUP(F208,'Zonas rurales CLM'!$J$4:$L$12,3,FALSE)</f>
        <v>3 - Intensa despoblación - 2000</v>
      </c>
      <c r="H208" s="161">
        <v>239</v>
      </c>
    </row>
    <row r="209" spans="1:8" ht="25" customHeight="1" x14ac:dyDescent="0.25">
      <c r="A209" s="159">
        <v>16</v>
      </c>
      <c r="B209" s="159" t="s">
        <v>10662</v>
      </c>
      <c r="C209" s="159">
        <v>16017</v>
      </c>
      <c r="D209" s="160" t="s">
        <v>17080</v>
      </c>
      <c r="E209" s="159" t="s">
        <v>16725</v>
      </c>
      <c r="F209" s="159">
        <v>1</v>
      </c>
      <c r="G209" s="160" t="str">
        <f>VLOOKUP(F209,'Zonas rurales CLM'!$J$4:$L$12,3,FALSE)</f>
        <v>1 - Extrema despoblación - 2000</v>
      </c>
      <c r="H209" s="161">
        <v>393</v>
      </c>
    </row>
    <row r="210" spans="1:8" ht="25" customHeight="1" x14ac:dyDescent="0.25">
      <c r="A210" s="159">
        <v>16</v>
      </c>
      <c r="B210" s="159" t="s">
        <v>10662</v>
      </c>
      <c r="C210" s="159">
        <v>16018</v>
      </c>
      <c r="D210" s="160" t="s">
        <v>10657</v>
      </c>
      <c r="E210" s="159" t="s">
        <v>16721</v>
      </c>
      <c r="F210" s="159">
        <v>3</v>
      </c>
      <c r="G210" s="160" t="str">
        <f>VLOOKUP(F210,'Zonas rurales CLM'!$J$4:$L$12,3,FALSE)</f>
        <v>3 - Intensa despoblación - 2000</v>
      </c>
      <c r="H210" s="161">
        <v>432</v>
      </c>
    </row>
    <row r="211" spans="1:8" ht="25" customHeight="1" x14ac:dyDescent="0.25">
      <c r="A211" s="159">
        <v>16</v>
      </c>
      <c r="B211" s="159" t="s">
        <v>10662</v>
      </c>
      <c r="C211" s="159">
        <v>16019</v>
      </c>
      <c r="D211" s="160" t="s">
        <v>10658</v>
      </c>
      <c r="E211" s="159" t="s">
        <v>16720</v>
      </c>
      <c r="F211" s="159">
        <v>1</v>
      </c>
      <c r="G211" s="160" t="str">
        <f>VLOOKUP(F211,'Zonas rurales CLM'!$J$4:$L$12,3,FALSE)</f>
        <v>1 - Extrema despoblación - 2000</v>
      </c>
      <c r="H211" s="161">
        <v>188</v>
      </c>
    </row>
    <row r="212" spans="1:8" ht="25" customHeight="1" x14ac:dyDescent="0.25">
      <c r="A212" s="159">
        <v>16</v>
      </c>
      <c r="B212" s="159" t="s">
        <v>10662</v>
      </c>
      <c r="C212" s="159">
        <v>16020</v>
      </c>
      <c r="D212" s="160" t="s">
        <v>10659</v>
      </c>
      <c r="E212" s="159" t="s">
        <v>16723</v>
      </c>
      <c r="F212" s="159">
        <v>1</v>
      </c>
      <c r="G212" s="160" t="str">
        <f>VLOOKUP(F212,'Zonas rurales CLM'!$J$4:$L$12,3,FALSE)</f>
        <v>1 - Extrema despoblación - 2000</v>
      </c>
      <c r="H212" s="161">
        <v>7</v>
      </c>
    </row>
    <row r="213" spans="1:8" ht="25" customHeight="1" x14ac:dyDescent="0.25">
      <c r="A213" s="159">
        <v>16</v>
      </c>
      <c r="B213" s="159" t="s">
        <v>10662</v>
      </c>
      <c r="C213" s="159">
        <v>16022</v>
      </c>
      <c r="D213" s="160" t="s">
        <v>10660</v>
      </c>
      <c r="E213" s="159" t="s">
        <v>16723</v>
      </c>
      <c r="F213" s="159">
        <v>1</v>
      </c>
      <c r="G213" s="160" t="str">
        <f>VLOOKUP(F213,'Zonas rurales CLM'!$J$4:$L$12,3,FALSE)</f>
        <v>1 - Extrema despoblación - 2000</v>
      </c>
      <c r="H213" s="161">
        <v>77</v>
      </c>
    </row>
    <row r="214" spans="1:8" ht="25" customHeight="1" x14ac:dyDescent="0.25">
      <c r="A214" s="159">
        <v>16</v>
      </c>
      <c r="B214" s="159" t="s">
        <v>10662</v>
      </c>
      <c r="C214" s="159">
        <v>16023</v>
      </c>
      <c r="D214" s="160" t="s">
        <v>17081</v>
      </c>
      <c r="E214" s="159" t="s">
        <v>16723</v>
      </c>
      <c r="F214" s="159">
        <v>1</v>
      </c>
      <c r="G214" s="160" t="str">
        <f>VLOOKUP(F214,'Zonas rurales CLM'!$J$4:$L$12,3,FALSE)</f>
        <v>1 - Extrema despoblación - 2000</v>
      </c>
      <c r="H214" s="161">
        <v>632</v>
      </c>
    </row>
    <row r="215" spans="1:8" ht="25" customHeight="1" x14ac:dyDescent="0.25">
      <c r="A215" s="159">
        <v>16</v>
      </c>
      <c r="B215" s="159" t="s">
        <v>10662</v>
      </c>
      <c r="C215" s="159">
        <v>16024</v>
      </c>
      <c r="D215" s="160" t="s">
        <v>10663</v>
      </c>
      <c r="E215" s="159" t="s">
        <v>16725</v>
      </c>
      <c r="F215" s="159">
        <v>1</v>
      </c>
      <c r="G215" s="160" t="str">
        <f>VLOOKUP(F215,'Zonas rurales CLM'!$J$4:$L$12,3,FALSE)</f>
        <v>1 - Extrema despoblación - 2000</v>
      </c>
      <c r="H215" s="161">
        <v>136</v>
      </c>
    </row>
    <row r="216" spans="1:8" ht="25" customHeight="1" x14ac:dyDescent="0.25">
      <c r="A216" s="159">
        <v>16</v>
      </c>
      <c r="B216" s="159" t="s">
        <v>10662</v>
      </c>
      <c r="C216" s="159">
        <v>16025</v>
      </c>
      <c r="D216" s="160" t="s">
        <v>10664</v>
      </c>
      <c r="E216" s="159" t="s">
        <v>16723</v>
      </c>
      <c r="F216" s="159">
        <v>1</v>
      </c>
      <c r="G216" s="160" t="str">
        <f>VLOOKUP(F216,'Zonas rurales CLM'!$J$4:$L$12,3,FALSE)</f>
        <v>1 - Extrema despoblación - 2000</v>
      </c>
      <c r="H216" s="161">
        <v>25</v>
      </c>
    </row>
    <row r="217" spans="1:8" ht="25" customHeight="1" x14ac:dyDescent="0.25">
      <c r="A217" s="159">
        <v>16</v>
      </c>
      <c r="B217" s="159" t="s">
        <v>10662</v>
      </c>
      <c r="C217" s="159">
        <v>16026</v>
      </c>
      <c r="D217" s="160" t="s">
        <v>10665</v>
      </c>
      <c r="E217" s="159" t="s">
        <v>16720</v>
      </c>
      <c r="F217" s="159">
        <v>1</v>
      </c>
      <c r="G217" s="160" t="str">
        <f>VLOOKUP(F217,'Zonas rurales CLM'!$J$4:$L$12,3,FALSE)</f>
        <v>1 - Extrema despoblación - 2000</v>
      </c>
      <c r="H217" s="161">
        <v>98</v>
      </c>
    </row>
    <row r="218" spans="1:8" ht="25" customHeight="1" x14ac:dyDescent="0.25">
      <c r="A218" s="159">
        <v>16</v>
      </c>
      <c r="B218" s="159" t="s">
        <v>10662</v>
      </c>
      <c r="C218" s="159">
        <v>16027</v>
      </c>
      <c r="D218" s="160" t="s">
        <v>10666</v>
      </c>
      <c r="E218" s="159" t="s">
        <v>16721</v>
      </c>
      <c r="F218" s="159">
        <v>3</v>
      </c>
      <c r="G218" s="160" t="str">
        <f>VLOOKUP(F218,'Zonas rurales CLM'!$J$4:$L$12,3,FALSE)</f>
        <v>3 - Intensa despoblación - 2000</v>
      </c>
      <c r="H218" s="161">
        <v>940</v>
      </c>
    </row>
    <row r="219" spans="1:8" ht="25" customHeight="1" x14ac:dyDescent="0.25">
      <c r="A219" s="159">
        <v>16</v>
      </c>
      <c r="B219" s="159" t="s">
        <v>10662</v>
      </c>
      <c r="C219" s="159">
        <v>16029</v>
      </c>
      <c r="D219" s="160" t="s">
        <v>17046</v>
      </c>
      <c r="E219" s="159" t="s">
        <v>16722</v>
      </c>
      <c r="F219" s="159">
        <v>3</v>
      </c>
      <c r="G219" s="160" t="str">
        <f>VLOOKUP(F219,'Zonas rurales CLM'!$J$4:$L$12,3,FALSE)</f>
        <v>3 - Intensa despoblación - 2000</v>
      </c>
      <c r="H219" s="161">
        <v>95</v>
      </c>
    </row>
    <row r="220" spans="1:8" ht="25" customHeight="1" x14ac:dyDescent="0.25">
      <c r="A220" s="159">
        <v>16</v>
      </c>
      <c r="B220" s="159" t="s">
        <v>10662</v>
      </c>
      <c r="C220" s="159">
        <v>16030</v>
      </c>
      <c r="D220" s="160" t="s">
        <v>10667</v>
      </c>
      <c r="E220" s="159" t="s">
        <v>16723</v>
      </c>
      <c r="F220" s="159">
        <v>1</v>
      </c>
      <c r="G220" s="160" t="str">
        <f>VLOOKUP(F220,'Zonas rurales CLM'!$J$4:$L$12,3,FALSE)</f>
        <v>1 - Extrema despoblación - 2000</v>
      </c>
      <c r="H220" s="161">
        <v>23</v>
      </c>
    </row>
    <row r="221" spans="1:8" ht="25" customHeight="1" x14ac:dyDescent="0.25">
      <c r="A221" s="159">
        <v>16</v>
      </c>
      <c r="B221" s="159" t="s">
        <v>10662</v>
      </c>
      <c r="C221" s="159">
        <v>16031</v>
      </c>
      <c r="D221" s="160" t="s">
        <v>10668</v>
      </c>
      <c r="E221" s="159" t="s">
        <v>16725</v>
      </c>
      <c r="F221" s="159">
        <v>1</v>
      </c>
      <c r="G221" s="160" t="str">
        <f>VLOOKUP(F221,'Zonas rurales CLM'!$J$4:$L$12,3,FALSE)</f>
        <v>1 - Extrema despoblación - 2000</v>
      </c>
      <c r="H221" s="161">
        <v>39</v>
      </c>
    </row>
    <row r="222" spans="1:8" ht="25" customHeight="1" x14ac:dyDescent="0.25">
      <c r="A222" s="159">
        <v>16</v>
      </c>
      <c r="B222" s="159" t="s">
        <v>10662</v>
      </c>
      <c r="C222" s="159">
        <v>16032</v>
      </c>
      <c r="D222" s="160" t="s">
        <v>17082</v>
      </c>
      <c r="E222" s="159" t="s">
        <v>16721</v>
      </c>
      <c r="F222" s="159">
        <v>3</v>
      </c>
      <c r="G222" s="160" t="str">
        <f>VLOOKUP(F222,'Zonas rurales CLM'!$J$4:$L$12,3,FALSE)</f>
        <v>3 - Intensa despoblación - 2000</v>
      </c>
      <c r="H222" s="161">
        <v>352</v>
      </c>
    </row>
    <row r="223" spans="1:8" ht="25" customHeight="1" x14ac:dyDescent="0.25">
      <c r="A223" s="159">
        <v>16</v>
      </c>
      <c r="B223" s="159" t="s">
        <v>10662</v>
      </c>
      <c r="C223" s="159">
        <v>16033</v>
      </c>
      <c r="D223" s="160" t="s">
        <v>10669</v>
      </c>
      <c r="E223" s="159" t="s">
        <v>16724</v>
      </c>
      <c r="F223" s="159">
        <v>3</v>
      </c>
      <c r="G223" s="160" t="str">
        <f>VLOOKUP(F223,'Zonas rurales CLM'!$J$4:$L$12,3,FALSE)</f>
        <v>3 - Intensa despoblación - 2000</v>
      </c>
      <c r="H223" s="161">
        <v>1870</v>
      </c>
    </row>
    <row r="224" spans="1:8" ht="25" customHeight="1" x14ac:dyDescent="0.25">
      <c r="A224" s="159">
        <v>16</v>
      </c>
      <c r="B224" s="159" t="s">
        <v>10662</v>
      </c>
      <c r="C224" s="159">
        <v>16034</v>
      </c>
      <c r="D224" s="160" t="s">
        <v>10670</v>
      </c>
      <c r="E224" s="159" t="s">
        <v>16720</v>
      </c>
      <c r="F224" s="159">
        <v>1</v>
      </c>
      <c r="G224" s="160" t="str">
        <f>VLOOKUP(F224,'Zonas rurales CLM'!$J$4:$L$12,3,FALSE)</f>
        <v>1 - Extrema despoblación - 2000</v>
      </c>
      <c r="H224" s="161">
        <v>154</v>
      </c>
    </row>
    <row r="225" spans="1:8" ht="25" customHeight="1" x14ac:dyDescent="0.25">
      <c r="A225" s="159">
        <v>16</v>
      </c>
      <c r="B225" s="159" t="s">
        <v>10662</v>
      </c>
      <c r="C225" s="159">
        <v>16035</v>
      </c>
      <c r="D225" s="160" t="s">
        <v>10671</v>
      </c>
      <c r="E225" s="159" t="s">
        <v>16723</v>
      </c>
      <c r="F225" s="159">
        <v>1</v>
      </c>
      <c r="G225" s="160" t="str">
        <f>VLOOKUP(F225,'Zonas rurales CLM'!$J$4:$L$12,3,FALSE)</f>
        <v>1 - Extrema despoblación - 2000</v>
      </c>
      <c r="H225" s="161">
        <v>236</v>
      </c>
    </row>
    <row r="226" spans="1:8" ht="25" customHeight="1" x14ac:dyDescent="0.25">
      <c r="A226" s="159">
        <v>16</v>
      </c>
      <c r="B226" s="159" t="s">
        <v>10662</v>
      </c>
      <c r="C226" s="159">
        <v>16036</v>
      </c>
      <c r="D226" s="160" t="s">
        <v>10672</v>
      </c>
      <c r="E226" s="159" t="s">
        <v>16725</v>
      </c>
      <c r="F226" s="159">
        <v>1</v>
      </c>
      <c r="G226" s="160" t="str">
        <f>VLOOKUP(F226,'Zonas rurales CLM'!$J$4:$L$12,3,FALSE)</f>
        <v>1 - Extrema despoblación - 2000</v>
      </c>
      <c r="H226" s="161">
        <v>139</v>
      </c>
    </row>
    <row r="227" spans="1:8" ht="25" customHeight="1" x14ac:dyDescent="0.25">
      <c r="A227" s="159">
        <v>16</v>
      </c>
      <c r="B227" s="159" t="s">
        <v>10662</v>
      </c>
      <c r="C227" s="159">
        <v>16038</v>
      </c>
      <c r="D227" s="160" t="s">
        <v>10673</v>
      </c>
      <c r="E227" s="159" t="s">
        <v>16723</v>
      </c>
      <c r="F227" s="159">
        <v>1</v>
      </c>
      <c r="G227" s="160" t="str">
        <f>VLOOKUP(F227,'Zonas rurales CLM'!$J$4:$L$12,3,FALSE)</f>
        <v>1 - Extrema despoblación - 2000</v>
      </c>
      <c r="H227" s="161">
        <v>32</v>
      </c>
    </row>
    <row r="228" spans="1:8" ht="25" customHeight="1" x14ac:dyDescent="0.25">
      <c r="A228" s="159">
        <v>16</v>
      </c>
      <c r="B228" s="159" t="s">
        <v>10662</v>
      </c>
      <c r="C228" s="159">
        <v>16039</v>
      </c>
      <c r="D228" s="160" t="s">
        <v>17083</v>
      </c>
      <c r="E228" s="159" t="s">
        <v>16720</v>
      </c>
      <c r="F228" s="159">
        <v>1</v>
      </c>
      <c r="G228" s="160" t="str">
        <f>VLOOKUP(F228,'Zonas rurales CLM'!$J$4:$L$12,3,FALSE)</f>
        <v>1 - Extrema despoblación - 2000</v>
      </c>
      <c r="H228" s="161">
        <v>463</v>
      </c>
    </row>
    <row r="229" spans="1:8" ht="25" customHeight="1" x14ac:dyDescent="0.25">
      <c r="A229" s="159">
        <v>16</v>
      </c>
      <c r="B229" s="159" t="s">
        <v>10662</v>
      </c>
      <c r="C229" s="159">
        <v>16040</v>
      </c>
      <c r="D229" s="160" t="s">
        <v>10674</v>
      </c>
      <c r="E229" s="159" t="s">
        <v>16720</v>
      </c>
      <c r="F229" s="159">
        <v>1</v>
      </c>
      <c r="G229" s="160" t="str">
        <f>VLOOKUP(F229,'Zonas rurales CLM'!$J$4:$L$12,3,FALSE)</f>
        <v>1 - Extrema despoblación - 2000</v>
      </c>
      <c r="H229" s="161">
        <v>105</v>
      </c>
    </row>
    <row r="230" spans="1:8" ht="25" customHeight="1" x14ac:dyDescent="0.25">
      <c r="A230" s="159">
        <v>16</v>
      </c>
      <c r="B230" s="159" t="s">
        <v>10662</v>
      </c>
      <c r="C230" s="159">
        <v>16041</v>
      </c>
      <c r="D230" s="160" t="s">
        <v>17047</v>
      </c>
      <c r="E230" s="159" t="s">
        <v>16723</v>
      </c>
      <c r="F230" s="159">
        <v>1</v>
      </c>
      <c r="G230" s="160" t="str">
        <f>VLOOKUP(F230,'Zonas rurales CLM'!$J$4:$L$12,3,FALSE)</f>
        <v>1 - Extrema despoblación - 2000</v>
      </c>
      <c r="H230" s="161">
        <v>408</v>
      </c>
    </row>
    <row r="231" spans="1:8" ht="25" customHeight="1" x14ac:dyDescent="0.25">
      <c r="A231" s="159">
        <v>16</v>
      </c>
      <c r="B231" s="159" t="s">
        <v>10662</v>
      </c>
      <c r="C231" s="159">
        <v>16042</v>
      </c>
      <c r="D231" s="160" t="s">
        <v>10675</v>
      </c>
      <c r="E231" s="159" t="s">
        <v>16725</v>
      </c>
      <c r="F231" s="159">
        <v>1</v>
      </c>
      <c r="G231" s="160" t="str">
        <f>VLOOKUP(F231,'Zonas rurales CLM'!$J$4:$L$12,3,FALSE)</f>
        <v>1 - Extrema despoblación - 2000</v>
      </c>
      <c r="H231" s="161">
        <v>1265</v>
      </c>
    </row>
    <row r="232" spans="1:8" ht="25" customHeight="1" x14ac:dyDescent="0.25">
      <c r="A232" s="159">
        <v>16</v>
      </c>
      <c r="B232" s="159" t="s">
        <v>10662</v>
      </c>
      <c r="C232" s="159">
        <v>16043</v>
      </c>
      <c r="D232" s="160" t="s">
        <v>10676</v>
      </c>
      <c r="E232" s="159" t="s">
        <v>16725</v>
      </c>
      <c r="F232" s="159">
        <v>1</v>
      </c>
      <c r="G232" s="160" t="str">
        <f>VLOOKUP(F232,'Zonas rurales CLM'!$J$4:$L$12,3,FALSE)</f>
        <v>1 - Extrema despoblación - 2000</v>
      </c>
      <c r="H232" s="161">
        <v>104</v>
      </c>
    </row>
    <row r="233" spans="1:8" ht="25" customHeight="1" x14ac:dyDescent="0.25">
      <c r="A233" s="159">
        <v>16</v>
      </c>
      <c r="B233" s="159" t="s">
        <v>10662</v>
      </c>
      <c r="C233" s="159">
        <v>16044</v>
      </c>
      <c r="D233" s="160" t="s">
        <v>10677</v>
      </c>
      <c r="E233" s="159" t="s">
        <v>16725</v>
      </c>
      <c r="F233" s="159">
        <v>1</v>
      </c>
      <c r="G233" s="160" t="str">
        <f>VLOOKUP(F233,'Zonas rurales CLM'!$J$4:$L$12,3,FALSE)</f>
        <v>1 - Extrema despoblación - 2000</v>
      </c>
      <c r="H233" s="161">
        <v>38</v>
      </c>
    </row>
    <row r="234" spans="1:8" ht="25" customHeight="1" x14ac:dyDescent="0.25">
      <c r="A234" s="159">
        <v>16</v>
      </c>
      <c r="B234" s="159" t="s">
        <v>10662</v>
      </c>
      <c r="C234" s="159">
        <v>16045</v>
      </c>
      <c r="D234" s="160" t="s">
        <v>10678</v>
      </c>
      <c r="E234" s="159" t="s">
        <v>16723</v>
      </c>
      <c r="F234" s="159">
        <v>1</v>
      </c>
      <c r="G234" s="160" t="str">
        <f>VLOOKUP(F234,'Zonas rurales CLM'!$J$4:$L$12,3,FALSE)</f>
        <v>1 - Extrema despoblación - 2000</v>
      </c>
      <c r="H234" s="161">
        <v>177</v>
      </c>
    </row>
    <row r="235" spans="1:8" ht="25" customHeight="1" x14ac:dyDescent="0.25">
      <c r="A235" s="159">
        <v>16</v>
      </c>
      <c r="B235" s="159" t="s">
        <v>10662</v>
      </c>
      <c r="C235" s="159">
        <v>16046</v>
      </c>
      <c r="D235" s="160" t="s">
        <v>10679</v>
      </c>
      <c r="E235" s="159" t="s">
        <v>16725</v>
      </c>
      <c r="F235" s="159">
        <v>1</v>
      </c>
      <c r="G235" s="160" t="str">
        <f>VLOOKUP(F235,'Zonas rurales CLM'!$J$4:$L$12,3,FALSE)</f>
        <v>1 - Extrema despoblación - 2000</v>
      </c>
      <c r="H235" s="161">
        <v>232</v>
      </c>
    </row>
    <row r="236" spans="1:8" ht="25" customHeight="1" x14ac:dyDescent="0.25">
      <c r="A236" s="159">
        <v>16</v>
      </c>
      <c r="B236" s="159" t="s">
        <v>10662</v>
      </c>
      <c r="C236" s="159">
        <v>16047</v>
      </c>
      <c r="D236" s="160" t="s">
        <v>10680</v>
      </c>
      <c r="E236" s="159" t="s">
        <v>16720</v>
      </c>
      <c r="F236" s="159">
        <v>1</v>
      </c>
      <c r="G236" s="160" t="str">
        <f>VLOOKUP(F236,'Zonas rurales CLM'!$J$4:$L$12,3,FALSE)</f>
        <v>1 - Extrema despoblación - 2000</v>
      </c>
      <c r="H236" s="161">
        <v>243</v>
      </c>
    </row>
    <row r="237" spans="1:8" ht="25" customHeight="1" x14ac:dyDescent="0.25">
      <c r="A237" s="159">
        <v>16</v>
      </c>
      <c r="B237" s="159" t="s">
        <v>10662</v>
      </c>
      <c r="C237" s="159">
        <v>16048</v>
      </c>
      <c r="D237" s="160" t="s">
        <v>10681</v>
      </c>
      <c r="E237" s="159" t="s">
        <v>16723</v>
      </c>
      <c r="F237" s="159">
        <v>1</v>
      </c>
      <c r="G237" s="160" t="str">
        <f>VLOOKUP(F237,'Zonas rurales CLM'!$J$4:$L$12,3,FALSE)</f>
        <v>1 - Extrema despoblación - 2000</v>
      </c>
      <c r="H237" s="161">
        <v>457</v>
      </c>
    </row>
    <row r="238" spans="1:8" ht="25" customHeight="1" x14ac:dyDescent="0.25">
      <c r="A238" s="159">
        <v>16</v>
      </c>
      <c r="B238" s="159" t="s">
        <v>10662</v>
      </c>
      <c r="C238" s="159">
        <v>16049</v>
      </c>
      <c r="D238" s="160" t="s">
        <v>10682</v>
      </c>
      <c r="E238" s="159" t="s">
        <v>16720</v>
      </c>
      <c r="F238" s="159">
        <v>1</v>
      </c>
      <c r="G238" s="160" t="str">
        <f>VLOOKUP(F238,'Zonas rurales CLM'!$J$4:$L$12,3,FALSE)</f>
        <v>1 - Extrema despoblación - 2000</v>
      </c>
      <c r="H238" s="161">
        <v>132</v>
      </c>
    </row>
    <row r="239" spans="1:8" ht="25" customHeight="1" x14ac:dyDescent="0.25">
      <c r="A239" s="159">
        <v>16</v>
      </c>
      <c r="B239" s="159" t="s">
        <v>10662</v>
      </c>
      <c r="C239" s="159">
        <v>16050</v>
      </c>
      <c r="D239" s="160" t="s">
        <v>10683</v>
      </c>
      <c r="E239" s="159" t="s">
        <v>16723</v>
      </c>
      <c r="F239" s="159">
        <v>1</v>
      </c>
      <c r="G239" s="160" t="str">
        <f>VLOOKUP(F239,'Zonas rurales CLM'!$J$4:$L$12,3,FALSE)</f>
        <v>1 - Extrema despoblación - 2000</v>
      </c>
      <c r="H239" s="161">
        <v>247</v>
      </c>
    </row>
    <row r="240" spans="1:8" ht="25" customHeight="1" x14ac:dyDescent="0.25">
      <c r="A240" s="159">
        <v>16</v>
      </c>
      <c r="B240" s="159" t="s">
        <v>10662</v>
      </c>
      <c r="C240" s="159">
        <v>16051</v>
      </c>
      <c r="D240" s="160" t="s">
        <v>10684</v>
      </c>
      <c r="E240" s="159" t="s">
        <v>16723</v>
      </c>
      <c r="F240" s="159">
        <v>1</v>
      </c>
      <c r="G240" s="160" t="str">
        <f>VLOOKUP(F240,'Zonas rurales CLM'!$J$4:$L$12,3,FALSE)</f>
        <v>1 - Extrema despoblación - 2000</v>
      </c>
      <c r="H240" s="161">
        <v>126</v>
      </c>
    </row>
    <row r="241" spans="1:8" ht="25" customHeight="1" x14ac:dyDescent="0.25">
      <c r="A241" s="159">
        <v>16</v>
      </c>
      <c r="B241" s="159" t="s">
        <v>10662</v>
      </c>
      <c r="C241" s="159">
        <v>16052</v>
      </c>
      <c r="D241" s="160" t="s">
        <v>10685</v>
      </c>
      <c r="E241" s="159" t="s">
        <v>16725</v>
      </c>
      <c r="F241" s="159">
        <v>1</v>
      </c>
      <c r="G241" s="160" t="str">
        <f>VLOOKUP(F241,'Zonas rurales CLM'!$J$4:$L$12,3,FALSE)</f>
        <v>1 - Extrema despoblación - 2000</v>
      </c>
      <c r="H241" s="161">
        <v>764</v>
      </c>
    </row>
    <row r="242" spans="1:8" ht="25" customHeight="1" x14ac:dyDescent="0.25">
      <c r="A242" s="159">
        <v>16</v>
      </c>
      <c r="B242" s="159" t="s">
        <v>10662</v>
      </c>
      <c r="C242" s="159">
        <v>16053</v>
      </c>
      <c r="D242" s="160" t="s">
        <v>10686</v>
      </c>
      <c r="E242" s="159" t="s">
        <v>16723</v>
      </c>
      <c r="F242" s="159">
        <v>1</v>
      </c>
      <c r="G242" s="160" t="str">
        <f>VLOOKUP(F242,'Zonas rurales CLM'!$J$4:$L$12,3,FALSE)</f>
        <v>1 - Extrema despoblación - 2000</v>
      </c>
      <c r="H242" s="161">
        <v>432</v>
      </c>
    </row>
    <row r="243" spans="1:8" ht="25" customHeight="1" x14ac:dyDescent="0.25">
      <c r="A243" s="159">
        <v>16</v>
      </c>
      <c r="B243" s="159" t="s">
        <v>10662</v>
      </c>
      <c r="C243" s="159">
        <v>16055</v>
      </c>
      <c r="D243" s="160" t="s">
        <v>17084</v>
      </c>
      <c r="E243" s="159" t="s">
        <v>16725</v>
      </c>
      <c r="F243" s="159">
        <v>1</v>
      </c>
      <c r="G243" s="160" t="str">
        <f>VLOOKUP(F243,'Zonas rurales CLM'!$J$4:$L$12,3,FALSE)</f>
        <v>1 - Extrema despoblación - 2000</v>
      </c>
      <c r="H243" s="161">
        <v>795</v>
      </c>
    </row>
    <row r="244" spans="1:8" ht="25" customHeight="1" x14ac:dyDescent="0.25">
      <c r="A244" s="159">
        <v>16</v>
      </c>
      <c r="B244" s="159" t="s">
        <v>10662</v>
      </c>
      <c r="C244" s="159">
        <v>16056</v>
      </c>
      <c r="D244" s="160" t="s">
        <v>10687</v>
      </c>
      <c r="E244" s="159" t="s">
        <v>16725</v>
      </c>
      <c r="F244" s="159">
        <v>1</v>
      </c>
      <c r="G244" s="160" t="str">
        <f>VLOOKUP(F244,'Zonas rurales CLM'!$J$4:$L$12,3,FALSE)</f>
        <v>1 - Extrema despoblación - 2000</v>
      </c>
      <c r="H244" s="161">
        <v>486</v>
      </c>
    </row>
    <row r="245" spans="1:8" ht="25" customHeight="1" x14ac:dyDescent="0.25">
      <c r="A245" s="159">
        <v>16</v>
      </c>
      <c r="B245" s="159" t="s">
        <v>10662</v>
      </c>
      <c r="C245" s="159">
        <v>16057</v>
      </c>
      <c r="D245" s="160" t="s">
        <v>10688</v>
      </c>
      <c r="E245" s="159" t="s">
        <v>16723</v>
      </c>
      <c r="F245" s="159">
        <v>1</v>
      </c>
      <c r="G245" s="160" t="str">
        <f>VLOOKUP(F245,'Zonas rurales CLM'!$J$4:$L$12,3,FALSE)</f>
        <v>1 - Extrema despoblación - 2000</v>
      </c>
      <c r="H245" s="161">
        <v>67</v>
      </c>
    </row>
    <row r="246" spans="1:8" ht="25" customHeight="1" x14ac:dyDescent="0.25">
      <c r="A246" s="159">
        <v>16</v>
      </c>
      <c r="B246" s="159" t="s">
        <v>10662</v>
      </c>
      <c r="C246" s="159">
        <v>16058</v>
      </c>
      <c r="D246" s="160" t="s">
        <v>10689</v>
      </c>
      <c r="E246" s="159" t="s">
        <v>16724</v>
      </c>
      <c r="F246" s="159">
        <v>3</v>
      </c>
      <c r="G246" s="160" t="str">
        <f>VLOOKUP(F246,'Zonas rurales CLM'!$J$4:$L$12,3,FALSE)</f>
        <v>3 - Intensa despoblación - 2000</v>
      </c>
      <c r="H246" s="161">
        <v>100</v>
      </c>
    </row>
    <row r="247" spans="1:8" ht="25" customHeight="1" x14ac:dyDescent="0.25">
      <c r="A247" s="159">
        <v>16</v>
      </c>
      <c r="B247" s="159" t="s">
        <v>10662</v>
      </c>
      <c r="C247" s="159">
        <v>16060</v>
      </c>
      <c r="D247" s="160" t="s">
        <v>17048</v>
      </c>
      <c r="E247" s="159" t="s">
        <v>16722</v>
      </c>
      <c r="F247" s="159">
        <v>3</v>
      </c>
      <c r="G247" s="160" t="str">
        <f>VLOOKUP(F247,'Zonas rurales CLM'!$J$4:$L$12,3,FALSE)</f>
        <v>3 - Intensa despoblación - 2000</v>
      </c>
      <c r="H247" s="161">
        <v>823</v>
      </c>
    </row>
    <row r="248" spans="1:8" ht="25" customHeight="1" x14ac:dyDescent="0.25">
      <c r="A248" s="159">
        <v>16</v>
      </c>
      <c r="B248" s="159" t="s">
        <v>10662</v>
      </c>
      <c r="C248" s="159">
        <v>16061</v>
      </c>
      <c r="D248" s="160" t="s">
        <v>10690</v>
      </c>
      <c r="E248" s="159" t="s">
        <v>16724</v>
      </c>
      <c r="F248" s="159">
        <v>3</v>
      </c>
      <c r="G248" s="160" t="str">
        <f>VLOOKUP(F248,'Zonas rurales CLM'!$J$4:$L$12,3,FALSE)</f>
        <v>3 - Intensa despoblación - 2000</v>
      </c>
      <c r="H248" s="161">
        <v>1140</v>
      </c>
    </row>
    <row r="249" spans="1:8" ht="25" customHeight="1" x14ac:dyDescent="0.25">
      <c r="A249" s="159">
        <v>16</v>
      </c>
      <c r="B249" s="159" t="s">
        <v>10662</v>
      </c>
      <c r="C249" s="159">
        <v>16062</v>
      </c>
      <c r="D249" s="160" t="s">
        <v>10691</v>
      </c>
      <c r="E249" s="159" t="s">
        <v>16725</v>
      </c>
      <c r="F249" s="159">
        <v>1</v>
      </c>
      <c r="G249" s="160" t="str">
        <f>VLOOKUP(F249,'Zonas rurales CLM'!$J$4:$L$12,3,FALSE)</f>
        <v>1 - Extrema despoblación - 2000</v>
      </c>
      <c r="H249" s="161">
        <v>29</v>
      </c>
    </row>
    <row r="250" spans="1:8" ht="25" customHeight="1" x14ac:dyDescent="0.25">
      <c r="A250" s="159">
        <v>16</v>
      </c>
      <c r="B250" s="159" t="s">
        <v>10662</v>
      </c>
      <c r="C250" s="159">
        <v>16063</v>
      </c>
      <c r="D250" s="160" t="s">
        <v>10692</v>
      </c>
      <c r="E250" s="159" t="s">
        <v>16722</v>
      </c>
      <c r="F250" s="159">
        <v>3</v>
      </c>
      <c r="G250" s="160" t="str">
        <f>VLOOKUP(F250,'Zonas rurales CLM'!$J$4:$L$12,3,FALSE)</f>
        <v>3 - Intensa despoblación - 2000</v>
      </c>
      <c r="H250" s="161">
        <v>112</v>
      </c>
    </row>
    <row r="251" spans="1:8" ht="25" customHeight="1" x14ac:dyDescent="0.25">
      <c r="A251" s="159">
        <v>16</v>
      </c>
      <c r="B251" s="159" t="s">
        <v>10662</v>
      </c>
      <c r="C251" s="159">
        <v>16064</v>
      </c>
      <c r="D251" s="160" t="s">
        <v>10693</v>
      </c>
      <c r="E251" s="159" t="s">
        <v>16724</v>
      </c>
      <c r="F251" s="159">
        <v>3</v>
      </c>
      <c r="G251" s="160" t="str">
        <f>VLOOKUP(F251,'Zonas rurales CLM'!$J$4:$L$12,3,FALSE)</f>
        <v>3 - Intensa despoblación - 2000</v>
      </c>
      <c r="H251" s="161">
        <v>827</v>
      </c>
    </row>
    <row r="252" spans="1:8" ht="25" customHeight="1" x14ac:dyDescent="0.25">
      <c r="A252" s="159">
        <v>16</v>
      </c>
      <c r="B252" s="159" t="s">
        <v>10662</v>
      </c>
      <c r="C252" s="159">
        <v>16065</v>
      </c>
      <c r="D252" s="160" t="s">
        <v>10694</v>
      </c>
      <c r="E252" s="159" t="s">
        <v>16724</v>
      </c>
      <c r="F252" s="159">
        <v>3</v>
      </c>
      <c r="G252" s="160" t="str">
        <f>VLOOKUP(F252,'Zonas rurales CLM'!$J$4:$L$12,3,FALSE)</f>
        <v>3 - Intensa despoblación - 2000</v>
      </c>
      <c r="H252" s="161">
        <v>435</v>
      </c>
    </row>
    <row r="253" spans="1:8" ht="25" customHeight="1" x14ac:dyDescent="0.25">
      <c r="A253" s="159">
        <v>16</v>
      </c>
      <c r="B253" s="159" t="s">
        <v>10662</v>
      </c>
      <c r="C253" s="159">
        <v>16066</v>
      </c>
      <c r="D253" s="160" t="s">
        <v>10695</v>
      </c>
      <c r="E253" s="159" t="s">
        <v>16722</v>
      </c>
      <c r="F253" s="159">
        <v>4</v>
      </c>
      <c r="G253" s="160" t="str">
        <f>VLOOKUP(F253,'Zonas rurales CLM'!$J$4:$L$12,3,FALSE)</f>
        <v>4 - Intensa despoblación + 2000</v>
      </c>
      <c r="H253" s="161">
        <v>3103</v>
      </c>
    </row>
    <row r="254" spans="1:8" ht="25" customHeight="1" x14ac:dyDescent="0.25">
      <c r="A254" s="159">
        <v>16</v>
      </c>
      <c r="B254" s="159" t="s">
        <v>10662</v>
      </c>
      <c r="C254" s="159">
        <v>16067</v>
      </c>
      <c r="D254" s="160" t="s">
        <v>17085</v>
      </c>
      <c r="E254" s="159" t="s">
        <v>16723</v>
      </c>
      <c r="F254" s="159">
        <v>1</v>
      </c>
      <c r="G254" s="160" t="str">
        <f>VLOOKUP(F254,'Zonas rurales CLM'!$J$4:$L$12,3,FALSE)</f>
        <v>1 - Extrema despoblación - 2000</v>
      </c>
      <c r="H254" s="161">
        <v>135</v>
      </c>
    </row>
    <row r="255" spans="1:8" ht="25" customHeight="1" x14ac:dyDescent="0.25">
      <c r="A255" s="159">
        <v>16</v>
      </c>
      <c r="B255" s="159" t="s">
        <v>10662</v>
      </c>
      <c r="C255" s="159">
        <v>16068</v>
      </c>
      <c r="D255" s="160" t="s">
        <v>10697</v>
      </c>
      <c r="E255" s="159" t="s">
        <v>16722</v>
      </c>
      <c r="F255" s="159">
        <v>3</v>
      </c>
      <c r="G255" s="160" t="str">
        <f>VLOOKUP(F255,'Zonas rurales CLM'!$J$4:$L$12,3,FALSE)</f>
        <v>3 - Intensa despoblación - 2000</v>
      </c>
      <c r="H255" s="161">
        <v>151</v>
      </c>
    </row>
    <row r="256" spans="1:8" ht="25" customHeight="1" x14ac:dyDescent="0.25">
      <c r="A256" s="159">
        <v>16</v>
      </c>
      <c r="B256" s="159" t="s">
        <v>10662</v>
      </c>
      <c r="C256" s="159">
        <v>16070</v>
      </c>
      <c r="D256" s="160" t="s">
        <v>10698</v>
      </c>
      <c r="E256" s="159" t="s">
        <v>16723</v>
      </c>
      <c r="F256" s="159">
        <v>1</v>
      </c>
      <c r="G256" s="160" t="str">
        <f>VLOOKUP(F256,'Zonas rurales CLM'!$J$4:$L$12,3,FALSE)</f>
        <v>1 - Extrema despoblación - 2000</v>
      </c>
      <c r="H256" s="161">
        <v>31</v>
      </c>
    </row>
    <row r="257" spans="1:8" ht="25" customHeight="1" x14ac:dyDescent="0.25">
      <c r="A257" s="159">
        <v>16</v>
      </c>
      <c r="B257" s="159" t="s">
        <v>10662</v>
      </c>
      <c r="C257" s="159">
        <v>16071</v>
      </c>
      <c r="D257" s="160" t="s">
        <v>16990</v>
      </c>
      <c r="E257" s="159" t="s">
        <v>16723</v>
      </c>
      <c r="F257" s="159">
        <v>1</v>
      </c>
      <c r="G257" s="160" t="str">
        <f>VLOOKUP(F257,'Zonas rurales CLM'!$J$4:$L$12,3,FALSE)</f>
        <v>1 - Extrema despoblación - 2000</v>
      </c>
      <c r="H257" s="161">
        <v>21</v>
      </c>
    </row>
    <row r="258" spans="1:8" ht="25" customHeight="1" x14ac:dyDescent="0.25">
      <c r="A258" s="159">
        <v>16</v>
      </c>
      <c r="B258" s="159" t="s">
        <v>10662</v>
      </c>
      <c r="C258" s="159">
        <v>16072</v>
      </c>
      <c r="D258" s="160" t="s">
        <v>10699</v>
      </c>
      <c r="E258" s="159" t="s">
        <v>16720</v>
      </c>
      <c r="F258" s="159">
        <v>1</v>
      </c>
      <c r="G258" s="160" t="str">
        <f>VLOOKUP(F258,'Zonas rurales CLM'!$J$4:$L$12,3,FALSE)</f>
        <v>1 - Extrema despoblación - 2000</v>
      </c>
      <c r="H258" s="161">
        <v>131</v>
      </c>
    </row>
    <row r="259" spans="1:8" ht="25" customHeight="1" x14ac:dyDescent="0.25">
      <c r="A259" s="159">
        <v>16</v>
      </c>
      <c r="B259" s="159" t="s">
        <v>10662</v>
      </c>
      <c r="C259" s="159">
        <v>16073</v>
      </c>
      <c r="D259" s="160" t="s">
        <v>10700</v>
      </c>
      <c r="E259" s="159" t="s">
        <v>16720</v>
      </c>
      <c r="F259" s="159">
        <v>1</v>
      </c>
      <c r="G259" s="160" t="str">
        <f>VLOOKUP(F259,'Zonas rurales CLM'!$J$4:$L$12,3,FALSE)</f>
        <v>1 - Extrema despoblación - 2000</v>
      </c>
      <c r="H259" s="161">
        <v>218</v>
      </c>
    </row>
    <row r="260" spans="1:8" ht="25" customHeight="1" x14ac:dyDescent="0.25">
      <c r="A260" s="159">
        <v>16</v>
      </c>
      <c r="B260" s="159" t="s">
        <v>10662</v>
      </c>
      <c r="C260" s="159">
        <v>16074</v>
      </c>
      <c r="D260" s="160" t="s">
        <v>10701</v>
      </c>
      <c r="E260" s="159" t="s">
        <v>16725</v>
      </c>
      <c r="F260" s="159">
        <v>1</v>
      </c>
      <c r="G260" s="160" t="str">
        <f>VLOOKUP(F260,'Zonas rurales CLM'!$J$4:$L$12,3,FALSE)</f>
        <v>1 - Extrema despoblación - 2000</v>
      </c>
      <c r="H260" s="161">
        <v>31</v>
      </c>
    </row>
    <row r="261" spans="1:8" ht="25" customHeight="1" x14ac:dyDescent="0.25">
      <c r="A261" s="159">
        <v>16</v>
      </c>
      <c r="B261" s="159" t="s">
        <v>10662</v>
      </c>
      <c r="C261" s="159">
        <v>16078</v>
      </c>
      <c r="D261" s="160" t="s">
        <v>10662</v>
      </c>
      <c r="E261" s="159" t="s">
        <v>16726</v>
      </c>
      <c r="F261" s="159">
        <v>9</v>
      </c>
      <c r="G261" s="160" t="str">
        <f>VLOOKUP(F261,'Zonas rurales CLM'!$J$4:$L$12,3,FALSE)</f>
        <v>9 - Urbana</v>
      </c>
      <c r="H261" s="161">
        <v>54621</v>
      </c>
    </row>
    <row r="262" spans="1:8" ht="25" customHeight="1" x14ac:dyDescent="0.25">
      <c r="A262" s="159">
        <v>16</v>
      </c>
      <c r="B262" s="159" t="s">
        <v>10662</v>
      </c>
      <c r="C262" s="159">
        <v>16079</v>
      </c>
      <c r="D262" s="160" t="s">
        <v>10703</v>
      </c>
      <c r="E262" s="159" t="s">
        <v>16723</v>
      </c>
      <c r="F262" s="159">
        <v>1</v>
      </c>
      <c r="G262" s="160" t="str">
        <f>VLOOKUP(F262,'Zonas rurales CLM'!$J$4:$L$12,3,FALSE)</f>
        <v>1 - Extrema despoblación - 2000</v>
      </c>
      <c r="H262" s="161">
        <v>32</v>
      </c>
    </row>
    <row r="263" spans="1:8" ht="25" customHeight="1" x14ac:dyDescent="0.25">
      <c r="A263" s="159">
        <v>16</v>
      </c>
      <c r="B263" s="159" t="s">
        <v>10662</v>
      </c>
      <c r="C263" s="159">
        <v>16081</v>
      </c>
      <c r="D263" s="160" t="s">
        <v>10704</v>
      </c>
      <c r="E263" s="159" t="s">
        <v>16725</v>
      </c>
      <c r="F263" s="159">
        <v>1</v>
      </c>
      <c r="G263" s="160" t="str">
        <f>VLOOKUP(F263,'Zonas rurales CLM'!$J$4:$L$12,3,FALSE)</f>
        <v>1 - Extrema despoblación - 2000</v>
      </c>
      <c r="H263" s="161">
        <v>58</v>
      </c>
    </row>
    <row r="264" spans="1:8" ht="25" customHeight="1" x14ac:dyDescent="0.25">
      <c r="A264" s="159">
        <v>16</v>
      </c>
      <c r="B264" s="159" t="s">
        <v>10662</v>
      </c>
      <c r="C264" s="159">
        <v>16082</v>
      </c>
      <c r="D264" s="160" t="s">
        <v>17049</v>
      </c>
      <c r="E264" s="159" t="s">
        <v>16725</v>
      </c>
      <c r="F264" s="159">
        <v>1</v>
      </c>
      <c r="G264" s="160" t="str">
        <f>VLOOKUP(F264,'Zonas rurales CLM'!$J$4:$L$12,3,FALSE)</f>
        <v>1 - Extrema despoblación - 2000</v>
      </c>
      <c r="H264" s="161">
        <v>313</v>
      </c>
    </row>
    <row r="265" spans="1:8" ht="25" customHeight="1" x14ac:dyDescent="0.25">
      <c r="A265" s="159">
        <v>16</v>
      </c>
      <c r="B265" s="159" t="s">
        <v>10662</v>
      </c>
      <c r="C265" s="159">
        <v>16083</v>
      </c>
      <c r="D265" s="160" t="s">
        <v>10705</v>
      </c>
      <c r="E265" s="159" t="s">
        <v>16720</v>
      </c>
      <c r="F265" s="159">
        <v>1</v>
      </c>
      <c r="G265" s="160" t="str">
        <f>VLOOKUP(F265,'Zonas rurales CLM'!$J$4:$L$12,3,FALSE)</f>
        <v>1 - Extrema despoblación - 2000</v>
      </c>
      <c r="H265" s="161">
        <v>37</v>
      </c>
    </row>
    <row r="266" spans="1:8" ht="25" customHeight="1" x14ac:dyDescent="0.25">
      <c r="A266" s="159">
        <v>16</v>
      </c>
      <c r="B266" s="159" t="s">
        <v>10662</v>
      </c>
      <c r="C266" s="159">
        <v>16084</v>
      </c>
      <c r="D266" s="160" t="s">
        <v>10706</v>
      </c>
      <c r="E266" s="159" t="s">
        <v>16723</v>
      </c>
      <c r="F266" s="159">
        <v>1</v>
      </c>
      <c r="G266" s="160" t="str">
        <f>VLOOKUP(F266,'Zonas rurales CLM'!$J$4:$L$12,3,FALSE)</f>
        <v>1 - Extrema despoblación - 2000</v>
      </c>
      <c r="H266" s="161">
        <v>51</v>
      </c>
    </row>
    <row r="267" spans="1:8" ht="25" customHeight="1" x14ac:dyDescent="0.25">
      <c r="A267" s="159">
        <v>16</v>
      </c>
      <c r="B267" s="159" t="s">
        <v>10662</v>
      </c>
      <c r="C267" s="159">
        <v>16085</v>
      </c>
      <c r="D267" s="160" t="s">
        <v>10707</v>
      </c>
      <c r="E267" s="159" t="s">
        <v>16723</v>
      </c>
      <c r="F267" s="159">
        <v>1</v>
      </c>
      <c r="G267" s="160" t="str">
        <f>VLOOKUP(F267,'Zonas rurales CLM'!$J$4:$L$12,3,FALSE)</f>
        <v>1 - Extrema despoblación - 2000</v>
      </c>
      <c r="H267" s="161">
        <v>148</v>
      </c>
    </row>
    <row r="268" spans="1:8" ht="25" customHeight="1" x14ac:dyDescent="0.25">
      <c r="A268" s="159">
        <v>16</v>
      </c>
      <c r="B268" s="159" t="s">
        <v>10662</v>
      </c>
      <c r="C268" s="159">
        <v>16086</v>
      </c>
      <c r="D268" s="160" t="s">
        <v>10708</v>
      </c>
      <c r="E268" s="159" t="s">
        <v>16721</v>
      </c>
      <c r="F268" s="159">
        <v>3</v>
      </c>
      <c r="G268" s="160" t="str">
        <f>VLOOKUP(F268,'Zonas rurales CLM'!$J$4:$L$12,3,FALSE)</f>
        <v>3 - Intensa despoblación - 2000</v>
      </c>
      <c r="H268" s="161">
        <v>1215</v>
      </c>
    </row>
    <row r="269" spans="1:8" ht="25" customHeight="1" x14ac:dyDescent="0.25">
      <c r="A269" s="159">
        <v>16</v>
      </c>
      <c r="B269" s="159" t="s">
        <v>10662</v>
      </c>
      <c r="C269" s="159">
        <v>16087</v>
      </c>
      <c r="D269" s="160" t="s">
        <v>10709</v>
      </c>
      <c r="E269" s="159" t="s">
        <v>16724</v>
      </c>
      <c r="F269" s="159">
        <v>3</v>
      </c>
      <c r="G269" s="160" t="str">
        <f>VLOOKUP(F269,'Zonas rurales CLM'!$J$4:$L$12,3,FALSE)</f>
        <v>3 - Intensa despoblación - 2000</v>
      </c>
      <c r="H269" s="161">
        <v>268</v>
      </c>
    </row>
    <row r="270" spans="1:8" ht="25" customHeight="1" x14ac:dyDescent="0.25">
      <c r="A270" s="159">
        <v>16</v>
      </c>
      <c r="B270" s="159" t="s">
        <v>10662</v>
      </c>
      <c r="C270" s="159">
        <v>16088</v>
      </c>
      <c r="D270" s="160" t="s">
        <v>10710</v>
      </c>
      <c r="E270" s="159" t="s">
        <v>16725</v>
      </c>
      <c r="F270" s="159">
        <v>1</v>
      </c>
      <c r="G270" s="160" t="str">
        <f>VLOOKUP(F270,'Zonas rurales CLM'!$J$4:$L$12,3,FALSE)</f>
        <v>1 - Extrema despoblación - 2000</v>
      </c>
      <c r="H270" s="161">
        <v>104</v>
      </c>
    </row>
    <row r="271" spans="1:8" ht="25" customHeight="1" x14ac:dyDescent="0.25">
      <c r="A271" s="159">
        <v>16</v>
      </c>
      <c r="B271" s="159" t="s">
        <v>10662</v>
      </c>
      <c r="C271" s="159">
        <v>16089</v>
      </c>
      <c r="D271" s="160" t="s">
        <v>10711</v>
      </c>
      <c r="E271" s="159" t="s">
        <v>16725</v>
      </c>
      <c r="F271" s="159">
        <v>1</v>
      </c>
      <c r="G271" s="160" t="str">
        <f>VLOOKUP(F271,'Zonas rurales CLM'!$J$4:$L$12,3,FALSE)</f>
        <v>1 - Extrema despoblación - 2000</v>
      </c>
      <c r="H271" s="161">
        <v>458</v>
      </c>
    </row>
    <row r="272" spans="1:8" ht="25" customHeight="1" x14ac:dyDescent="0.25">
      <c r="A272" s="159">
        <v>16</v>
      </c>
      <c r="B272" s="159" t="s">
        <v>10662</v>
      </c>
      <c r="C272" s="159">
        <v>16091</v>
      </c>
      <c r="D272" s="160" t="s">
        <v>10712</v>
      </c>
      <c r="E272" s="159" t="s">
        <v>16723</v>
      </c>
      <c r="F272" s="159">
        <v>1</v>
      </c>
      <c r="G272" s="160" t="str">
        <f>VLOOKUP(F272,'Zonas rurales CLM'!$J$4:$L$12,3,FALSE)</f>
        <v>1 - Extrema despoblación - 2000</v>
      </c>
      <c r="H272" s="161">
        <v>60</v>
      </c>
    </row>
    <row r="273" spans="1:8" ht="25" customHeight="1" x14ac:dyDescent="0.25">
      <c r="A273" s="159">
        <v>16</v>
      </c>
      <c r="B273" s="159" t="s">
        <v>10662</v>
      </c>
      <c r="C273" s="159">
        <v>16092</v>
      </c>
      <c r="D273" s="160" t="s">
        <v>17086</v>
      </c>
      <c r="E273" s="159" t="s">
        <v>16722</v>
      </c>
      <c r="F273" s="159">
        <v>3</v>
      </c>
      <c r="G273" s="160" t="str">
        <f>VLOOKUP(F273,'Zonas rurales CLM'!$J$4:$L$12,3,FALSE)</f>
        <v>3 - Intensa despoblación - 2000</v>
      </c>
      <c r="H273" s="161">
        <v>178</v>
      </c>
    </row>
    <row r="274" spans="1:8" ht="25" customHeight="1" x14ac:dyDescent="0.25">
      <c r="A274" s="159">
        <v>16</v>
      </c>
      <c r="B274" s="159" t="s">
        <v>10662</v>
      </c>
      <c r="C274" s="159">
        <v>16093</v>
      </c>
      <c r="D274" s="160" t="s">
        <v>10713</v>
      </c>
      <c r="E274" s="159" t="s">
        <v>16725</v>
      </c>
      <c r="F274" s="159">
        <v>1</v>
      </c>
      <c r="G274" s="160" t="str">
        <f>VLOOKUP(F274,'Zonas rurales CLM'!$J$4:$L$12,3,FALSE)</f>
        <v>1 - Extrema despoblación - 2000</v>
      </c>
      <c r="H274" s="161">
        <v>55</v>
      </c>
    </row>
    <row r="275" spans="1:8" ht="25" customHeight="1" x14ac:dyDescent="0.25">
      <c r="A275" s="159">
        <v>16</v>
      </c>
      <c r="B275" s="159" t="s">
        <v>10662</v>
      </c>
      <c r="C275" s="159">
        <v>16094</v>
      </c>
      <c r="D275" s="160" t="s">
        <v>10714</v>
      </c>
      <c r="E275" s="159" t="s">
        <v>16723</v>
      </c>
      <c r="F275" s="159">
        <v>1</v>
      </c>
      <c r="G275" s="160" t="str">
        <f>VLOOKUP(F275,'Zonas rurales CLM'!$J$4:$L$12,3,FALSE)</f>
        <v>1 - Extrema despoblación - 2000</v>
      </c>
      <c r="H275" s="161">
        <v>143</v>
      </c>
    </row>
    <row r="276" spans="1:8" ht="25" customHeight="1" x14ac:dyDescent="0.25">
      <c r="A276" s="159">
        <v>16</v>
      </c>
      <c r="B276" s="159" t="s">
        <v>10662</v>
      </c>
      <c r="C276" s="159">
        <v>16095</v>
      </c>
      <c r="D276" s="160" t="s">
        <v>10715</v>
      </c>
      <c r="E276" s="159" t="s">
        <v>16725</v>
      </c>
      <c r="F276" s="159">
        <v>1</v>
      </c>
      <c r="G276" s="160" t="str">
        <f>VLOOKUP(F276,'Zonas rurales CLM'!$J$4:$L$12,3,FALSE)</f>
        <v>1 - Extrema despoblación - 2000</v>
      </c>
      <c r="H276" s="161">
        <v>91</v>
      </c>
    </row>
    <row r="277" spans="1:8" ht="25" customHeight="1" x14ac:dyDescent="0.25">
      <c r="A277" s="159">
        <v>16</v>
      </c>
      <c r="B277" s="159" t="s">
        <v>10662</v>
      </c>
      <c r="C277" s="159">
        <v>16096</v>
      </c>
      <c r="D277" s="160" t="s">
        <v>10716</v>
      </c>
      <c r="E277" s="159" t="s">
        <v>16722</v>
      </c>
      <c r="F277" s="159">
        <v>3</v>
      </c>
      <c r="G277" s="160" t="str">
        <f>VLOOKUP(F277,'Zonas rurales CLM'!$J$4:$L$12,3,FALSE)</f>
        <v>3 - Intensa despoblación - 2000</v>
      </c>
      <c r="H277" s="161">
        <v>358</v>
      </c>
    </row>
    <row r="278" spans="1:8" ht="25" customHeight="1" x14ac:dyDescent="0.25">
      <c r="A278" s="159">
        <v>16</v>
      </c>
      <c r="B278" s="159" t="s">
        <v>10662</v>
      </c>
      <c r="C278" s="159">
        <v>16097</v>
      </c>
      <c r="D278" s="160" t="s">
        <v>10717</v>
      </c>
      <c r="E278" s="159" t="s">
        <v>16725</v>
      </c>
      <c r="F278" s="159">
        <v>1</v>
      </c>
      <c r="G278" s="160" t="str">
        <f>VLOOKUP(F278,'Zonas rurales CLM'!$J$4:$L$12,3,FALSE)</f>
        <v>1 - Extrema despoblación - 2000</v>
      </c>
      <c r="H278" s="161">
        <v>134</v>
      </c>
    </row>
    <row r="279" spans="1:8" ht="25" customHeight="1" x14ac:dyDescent="0.25">
      <c r="A279" s="159">
        <v>16</v>
      </c>
      <c r="B279" s="159" t="s">
        <v>10662</v>
      </c>
      <c r="C279" s="159">
        <v>16098</v>
      </c>
      <c r="D279" s="160" t="s">
        <v>10718</v>
      </c>
      <c r="E279" s="159" t="s">
        <v>16722</v>
      </c>
      <c r="F279" s="159">
        <v>3</v>
      </c>
      <c r="G279" s="160" t="str">
        <f>VLOOKUP(F279,'Zonas rurales CLM'!$J$4:$L$12,3,FALSE)</f>
        <v>3 - Intensa despoblación - 2000</v>
      </c>
      <c r="H279" s="161">
        <v>677</v>
      </c>
    </row>
    <row r="280" spans="1:8" ht="25" customHeight="1" x14ac:dyDescent="0.25">
      <c r="A280" s="159">
        <v>16</v>
      </c>
      <c r="B280" s="159" t="s">
        <v>10662</v>
      </c>
      <c r="C280" s="159">
        <v>16099</v>
      </c>
      <c r="D280" s="160" t="s">
        <v>10719</v>
      </c>
      <c r="E280" s="159" t="s">
        <v>16720</v>
      </c>
      <c r="F280" s="159">
        <v>1</v>
      </c>
      <c r="G280" s="160" t="str">
        <f>VLOOKUP(F280,'Zonas rurales CLM'!$J$4:$L$12,3,FALSE)</f>
        <v>1 - Extrema despoblación - 2000</v>
      </c>
      <c r="H280" s="161">
        <v>180</v>
      </c>
    </row>
    <row r="281" spans="1:8" ht="25" customHeight="1" x14ac:dyDescent="0.25">
      <c r="A281" s="159">
        <v>16</v>
      </c>
      <c r="B281" s="159" t="s">
        <v>10662</v>
      </c>
      <c r="C281" s="159">
        <v>16100</v>
      </c>
      <c r="D281" s="160" t="s">
        <v>10720</v>
      </c>
      <c r="E281" s="159" t="s">
        <v>16724</v>
      </c>
      <c r="F281" s="159">
        <v>3</v>
      </c>
      <c r="G281" s="160" t="str">
        <f>VLOOKUP(F281,'Zonas rurales CLM'!$J$4:$L$12,3,FALSE)</f>
        <v>3 - Intensa despoblación - 2000</v>
      </c>
      <c r="H281" s="161">
        <v>784</v>
      </c>
    </row>
    <row r="282" spans="1:8" ht="25" customHeight="1" x14ac:dyDescent="0.25">
      <c r="A282" s="159">
        <v>16</v>
      </c>
      <c r="B282" s="159" t="s">
        <v>10662</v>
      </c>
      <c r="C282" s="159">
        <v>16101</v>
      </c>
      <c r="D282" s="160" t="s">
        <v>10721</v>
      </c>
      <c r="E282" s="159" t="s">
        <v>16721</v>
      </c>
      <c r="F282" s="159">
        <v>3</v>
      </c>
      <c r="G282" s="160" t="str">
        <f>VLOOKUP(F282,'Zonas rurales CLM'!$J$4:$L$12,3,FALSE)</f>
        <v>3 - Intensa despoblación - 2000</v>
      </c>
      <c r="H282" s="161">
        <v>135</v>
      </c>
    </row>
    <row r="283" spans="1:8" ht="25" customHeight="1" x14ac:dyDescent="0.25">
      <c r="A283" s="159">
        <v>16</v>
      </c>
      <c r="B283" s="159" t="s">
        <v>10662</v>
      </c>
      <c r="C283" s="159">
        <v>16102</v>
      </c>
      <c r="D283" s="160" t="s">
        <v>10722</v>
      </c>
      <c r="E283" s="159" t="s">
        <v>16720</v>
      </c>
      <c r="F283" s="159">
        <v>1</v>
      </c>
      <c r="G283" s="160" t="str">
        <f>VLOOKUP(F283,'Zonas rurales CLM'!$J$4:$L$12,3,FALSE)</f>
        <v>1 - Extrema despoblación - 2000</v>
      </c>
      <c r="H283" s="161">
        <v>1531</v>
      </c>
    </row>
    <row r="284" spans="1:8" ht="25" customHeight="1" x14ac:dyDescent="0.25">
      <c r="A284" s="159">
        <v>16</v>
      </c>
      <c r="B284" s="159" t="s">
        <v>10662</v>
      </c>
      <c r="C284" s="159">
        <v>16103</v>
      </c>
      <c r="D284" s="160" t="s">
        <v>10723</v>
      </c>
      <c r="E284" s="159" t="s">
        <v>16724</v>
      </c>
      <c r="F284" s="159">
        <v>3</v>
      </c>
      <c r="G284" s="160" t="str">
        <f>VLOOKUP(F284,'Zonas rurales CLM'!$J$4:$L$12,3,FALSE)</f>
        <v>3 - Intensa despoblación - 2000</v>
      </c>
      <c r="H284" s="161">
        <v>245</v>
      </c>
    </row>
    <row r="285" spans="1:8" ht="25" customHeight="1" x14ac:dyDescent="0.25">
      <c r="A285" s="159">
        <v>16</v>
      </c>
      <c r="B285" s="159" t="s">
        <v>10662</v>
      </c>
      <c r="C285" s="159">
        <v>16104</v>
      </c>
      <c r="D285" s="160" t="s">
        <v>10724</v>
      </c>
      <c r="E285" s="159" t="s">
        <v>16720</v>
      </c>
      <c r="F285" s="159">
        <v>1</v>
      </c>
      <c r="G285" s="160" t="str">
        <f>VLOOKUP(F285,'Zonas rurales CLM'!$J$4:$L$12,3,FALSE)</f>
        <v>1 - Extrema despoblación - 2000</v>
      </c>
      <c r="H285" s="161">
        <v>56</v>
      </c>
    </row>
    <row r="286" spans="1:8" ht="25" customHeight="1" x14ac:dyDescent="0.25">
      <c r="A286" s="159">
        <v>16</v>
      </c>
      <c r="B286" s="159" t="s">
        <v>10662</v>
      </c>
      <c r="C286" s="159">
        <v>16106</v>
      </c>
      <c r="D286" s="160" t="s">
        <v>10725</v>
      </c>
      <c r="E286" s="159" t="s">
        <v>16721</v>
      </c>
      <c r="F286" s="159">
        <v>4</v>
      </c>
      <c r="G286" s="160" t="str">
        <f>VLOOKUP(F286,'Zonas rurales CLM'!$J$4:$L$12,3,FALSE)</f>
        <v>4 - Intensa despoblación + 2000</v>
      </c>
      <c r="H286" s="161">
        <v>3504</v>
      </c>
    </row>
    <row r="287" spans="1:8" ht="25" customHeight="1" x14ac:dyDescent="0.25">
      <c r="A287" s="159">
        <v>16</v>
      </c>
      <c r="B287" s="159" t="s">
        <v>10662</v>
      </c>
      <c r="C287" s="159">
        <v>16107</v>
      </c>
      <c r="D287" s="160" t="s">
        <v>17019</v>
      </c>
      <c r="E287" s="159" t="s">
        <v>16725</v>
      </c>
      <c r="F287" s="159">
        <v>1</v>
      </c>
      <c r="G287" s="160" t="str">
        <f>VLOOKUP(F287,'Zonas rurales CLM'!$J$4:$L$12,3,FALSE)</f>
        <v>1 - Extrema despoblación - 2000</v>
      </c>
      <c r="H287" s="161">
        <v>87</v>
      </c>
    </row>
    <row r="288" spans="1:8" ht="25" customHeight="1" x14ac:dyDescent="0.25">
      <c r="A288" s="159">
        <v>16</v>
      </c>
      <c r="B288" s="159" t="s">
        <v>10662</v>
      </c>
      <c r="C288" s="159">
        <v>16108</v>
      </c>
      <c r="D288" s="160" t="s">
        <v>10726</v>
      </c>
      <c r="E288" s="159" t="s">
        <v>16721</v>
      </c>
      <c r="F288" s="159">
        <v>3</v>
      </c>
      <c r="G288" s="160" t="str">
        <f>VLOOKUP(F288,'Zonas rurales CLM'!$J$4:$L$12,3,FALSE)</f>
        <v>3 - Intensa despoblación - 2000</v>
      </c>
      <c r="H288" s="161">
        <v>80</v>
      </c>
    </row>
    <row r="289" spans="1:8" ht="25" customHeight="1" x14ac:dyDescent="0.25">
      <c r="A289" s="159">
        <v>16</v>
      </c>
      <c r="B289" s="159" t="s">
        <v>10662</v>
      </c>
      <c r="C289" s="159">
        <v>16109</v>
      </c>
      <c r="D289" s="160" t="s">
        <v>17020</v>
      </c>
      <c r="E289" s="159" t="s">
        <v>16725</v>
      </c>
      <c r="F289" s="159">
        <v>1</v>
      </c>
      <c r="G289" s="160" t="str">
        <f>VLOOKUP(F289,'Zonas rurales CLM'!$J$4:$L$12,3,FALSE)</f>
        <v>1 - Extrema despoblación - 2000</v>
      </c>
      <c r="H289" s="161">
        <v>51</v>
      </c>
    </row>
    <row r="290" spans="1:8" ht="25" customHeight="1" x14ac:dyDescent="0.25">
      <c r="A290" s="159">
        <v>16</v>
      </c>
      <c r="B290" s="159" t="s">
        <v>10662</v>
      </c>
      <c r="C290" s="159">
        <v>16110</v>
      </c>
      <c r="D290" s="160" t="s">
        <v>17050</v>
      </c>
      <c r="E290" s="159" t="s">
        <v>16720</v>
      </c>
      <c r="F290" s="159">
        <v>1</v>
      </c>
      <c r="G290" s="160" t="str">
        <f>VLOOKUP(F290,'Zonas rurales CLM'!$J$4:$L$12,3,FALSE)</f>
        <v>1 - Extrema despoblación - 2000</v>
      </c>
      <c r="H290" s="161">
        <v>117</v>
      </c>
    </row>
    <row r="291" spans="1:8" ht="25" customHeight="1" x14ac:dyDescent="0.25">
      <c r="A291" s="159">
        <v>16</v>
      </c>
      <c r="B291" s="159" t="s">
        <v>10662</v>
      </c>
      <c r="C291" s="159">
        <v>16111</v>
      </c>
      <c r="D291" s="160" t="s">
        <v>10727</v>
      </c>
      <c r="E291" s="159" t="s">
        <v>16725</v>
      </c>
      <c r="F291" s="159">
        <v>1</v>
      </c>
      <c r="G291" s="160" t="str">
        <f>VLOOKUP(F291,'Zonas rurales CLM'!$J$4:$L$12,3,FALSE)</f>
        <v>1 - Extrema despoblación - 2000</v>
      </c>
      <c r="H291" s="161">
        <v>183</v>
      </c>
    </row>
    <row r="292" spans="1:8" ht="25" customHeight="1" x14ac:dyDescent="0.25">
      <c r="A292" s="159">
        <v>16</v>
      </c>
      <c r="B292" s="159" t="s">
        <v>10662</v>
      </c>
      <c r="C292" s="159">
        <v>16112</v>
      </c>
      <c r="D292" s="160" t="s">
        <v>10728</v>
      </c>
      <c r="E292" s="159" t="s">
        <v>16723</v>
      </c>
      <c r="F292" s="159">
        <v>1</v>
      </c>
      <c r="G292" s="160" t="str">
        <f>VLOOKUP(F292,'Zonas rurales CLM'!$J$4:$L$12,3,FALSE)</f>
        <v>1 - Extrema despoblación - 2000</v>
      </c>
      <c r="H292" s="161">
        <v>1748</v>
      </c>
    </row>
    <row r="293" spans="1:8" ht="25" customHeight="1" x14ac:dyDescent="0.25">
      <c r="A293" s="159">
        <v>16</v>
      </c>
      <c r="B293" s="159" t="s">
        <v>10662</v>
      </c>
      <c r="C293" s="159">
        <v>16113</v>
      </c>
      <c r="D293" s="160" t="s">
        <v>10729</v>
      </c>
      <c r="E293" s="159" t="s">
        <v>16722</v>
      </c>
      <c r="F293" s="159">
        <v>4</v>
      </c>
      <c r="G293" s="160" t="str">
        <f>VLOOKUP(F293,'Zonas rurales CLM'!$J$4:$L$12,3,FALSE)</f>
        <v>4 - Intensa despoblación + 2000</v>
      </c>
      <c r="H293" s="161">
        <v>4320</v>
      </c>
    </row>
    <row r="294" spans="1:8" ht="25" customHeight="1" x14ac:dyDescent="0.25">
      <c r="A294" s="159">
        <v>16</v>
      </c>
      <c r="B294" s="159" t="s">
        <v>10662</v>
      </c>
      <c r="C294" s="159">
        <v>16115</v>
      </c>
      <c r="D294" s="160" t="s">
        <v>10730</v>
      </c>
      <c r="E294" s="159" t="s">
        <v>16725</v>
      </c>
      <c r="F294" s="159">
        <v>1</v>
      </c>
      <c r="G294" s="160" t="str">
        <f>VLOOKUP(F294,'Zonas rurales CLM'!$J$4:$L$12,3,FALSE)</f>
        <v>1 - Extrema despoblación - 2000</v>
      </c>
      <c r="H294" s="161">
        <v>51</v>
      </c>
    </row>
    <row r="295" spans="1:8" ht="25" customHeight="1" x14ac:dyDescent="0.25">
      <c r="A295" s="159">
        <v>16</v>
      </c>
      <c r="B295" s="159" t="s">
        <v>10662</v>
      </c>
      <c r="C295" s="159">
        <v>16116</v>
      </c>
      <c r="D295" s="160" t="s">
        <v>10731</v>
      </c>
      <c r="E295" s="159" t="s">
        <v>16723</v>
      </c>
      <c r="F295" s="159">
        <v>1</v>
      </c>
      <c r="G295" s="160" t="str">
        <f>VLOOKUP(F295,'Zonas rurales CLM'!$J$4:$L$12,3,FALSE)</f>
        <v>1 - Extrema despoblación - 2000</v>
      </c>
      <c r="H295" s="161">
        <v>66</v>
      </c>
    </row>
    <row r="296" spans="1:8" ht="25" customHeight="1" x14ac:dyDescent="0.25">
      <c r="A296" s="159">
        <v>16</v>
      </c>
      <c r="B296" s="159" t="s">
        <v>10662</v>
      </c>
      <c r="C296" s="159">
        <v>16117</v>
      </c>
      <c r="D296" s="160" t="s">
        <v>10732</v>
      </c>
      <c r="E296" s="159" t="s">
        <v>16725</v>
      </c>
      <c r="F296" s="159">
        <v>1</v>
      </c>
      <c r="G296" s="160" t="str">
        <f>VLOOKUP(F296,'Zonas rurales CLM'!$J$4:$L$12,3,FALSE)</f>
        <v>1 - Extrema despoblación - 2000</v>
      </c>
      <c r="H296" s="161">
        <v>1249</v>
      </c>
    </row>
    <row r="297" spans="1:8" ht="25" customHeight="1" x14ac:dyDescent="0.25">
      <c r="A297" s="159">
        <v>16</v>
      </c>
      <c r="B297" s="159" t="s">
        <v>10662</v>
      </c>
      <c r="C297" s="159">
        <v>16118</v>
      </c>
      <c r="D297" s="160" t="s">
        <v>10733</v>
      </c>
      <c r="E297" s="159" t="s">
        <v>16722</v>
      </c>
      <c r="F297" s="159">
        <v>3</v>
      </c>
      <c r="G297" s="160" t="str">
        <f>VLOOKUP(F297,'Zonas rurales CLM'!$J$4:$L$12,3,FALSE)</f>
        <v>3 - Intensa despoblación - 2000</v>
      </c>
      <c r="H297" s="161">
        <v>1561</v>
      </c>
    </row>
    <row r="298" spans="1:8" ht="25" customHeight="1" x14ac:dyDescent="0.25">
      <c r="A298" s="159">
        <v>16</v>
      </c>
      <c r="B298" s="159" t="s">
        <v>10662</v>
      </c>
      <c r="C298" s="159">
        <v>16119</v>
      </c>
      <c r="D298" s="160" t="s">
        <v>10734</v>
      </c>
      <c r="E298" s="159" t="s">
        <v>16721</v>
      </c>
      <c r="F298" s="159">
        <v>3</v>
      </c>
      <c r="G298" s="160" t="str">
        <f>VLOOKUP(F298,'Zonas rurales CLM'!$J$4:$L$12,3,FALSE)</f>
        <v>3 - Intensa despoblación - 2000</v>
      </c>
      <c r="H298" s="161">
        <v>186</v>
      </c>
    </row>
    <row r="299" spans="1:8" ht="25" customHeight="1" x14ac:dyDescent="0.25">
      <c r="A299" s="159">
        <v>16</v>
      </c>
      <c r="B299" s="159" t="s">
        <v>10662</v>
      </c>
      <c r="C299" s="159">
        <v>16121</v>
      </c>
      <c r="D299" s="160" t="s">
        <v>10735</v>
      </c>
      <c r="E299" s="159" t="s">
        <v>16723</v>
      </c>
      <c r="F299" s="159">
        <v>1</v>
      </c>
      <c r="G299" s="160" t="str">
        <f>VLOOKUP(F299,'Zonas rurales CLM'!$J$4:$L$12,3,FALSE)</f>
        <v>1 - Extrema despoblación - 2000</v>
      </c>
      <c r="H299" s="161">
        <v>234</v>
      </c>
    </row>
    <row r="300" spans="1:8" ht="25" customHeight="1" x14ac:dyDescent="0.25">
      <c r="A300" s="159">
        <v>16</v>
      </c>
      <c r="B300" s="159" t="s">
        <v>10662</v>
      </c>
      <c r="C300" s="159">
        <v>16122</v>
      </c>
      <c r="D300" s="160" t="s">
        <v>10736</v>
      </c>
      <c r="E300" s="159" t="s">
        <v>16723</v>
      </c>
      <c r="F300" s="159">
        <v>1</v>
      </c>
      <c r="G300" s="160" t="str">
        <f>VLOOKUP(F300,'Zonas rurales CLM'!$J$4:$L$12,3,FALSE)</f>
        <v>1 - Extrema despoblación - 2000</v>
      </c>
      <c r="H300" s="161">
        <v>298</v>
      </c>
    </row>
    <row r="301" spans="1:8" ht="25" customHeight="1" x14ac:dyDescent="0.25">
      <c r="A301" s="159">
        <v>16</v>
      </c>
      <c r="B301" s="159" t="s">
        <v>10662</v>
      </c>
      <c r="C301" s="159">
        <v>16123</v>
      </c>
      <c r="D301" s="160" t="s">
        <v>10737</v>
      </c>
      <c r="E301" s="159" t="s">
        <v>16723</v>
      </c>
      <c r="F301" s="159">
        <v>1</v>
      </c>
      <c r="G301" s="160" t="str">
        <f>VLOOKUP(F301,'Zonas rurales CLM'!$J$4:$L$12,3,FALSE)</f>
        <v>1 - Extrema despoblación - 2000</v>
      </c>
      <c r="H301" s="161">
        <v>62</v>
      </c>
    </row>
    <row r="302" spans="1:8" ht="25" customHeight="1" x14ac:dyDescent="0.25">
      <c r="A302" s="159">
        <v>16</v>
      </c>
      <c r="B302" s="159" t="s">
        <v>10662</v>
      </c>
      <c r="C302" s="159">
        <v>16124</v>
      </c>
      <c r="D302" s="160" t="s">
        <v>10738</v>
      </c>
      <c r="E302" s="159" t="s">
        <v>16724</v>
      </c>
      <c r="F302" s="159">
        <v>4</v>
      </c>
      <c r="G302" s="160" t="str">
        <f>VLOOKUP(F302,'Zonas rurales CLM'!$J$4:$L$12,3,FALSE)</f>
        <v>4 - Intensa despoblación + 2000</v>
      </c>
      <c r="H302" s="161">
        <v>2317</v>
      </c>
    </row>
    <row r="303" spans="1:8" ht="25" customHeight="1" x14ac:dyDescent="0.25">
      <c r="A303" s="159">
        <v>16</v>
      </c>
      <c r="B303" s="159" t="s">
        <v>10662</v>
      </c>
      <c r="C303" s="159">
        <v>16125</v>
      </c>
      <c r="D303" s="160" t="s">
        <v>10739</v>
      </c>
      <c r="E303" s="159" t="s">
        <v>16722</v>
      </c>
      <c r="F303" s="159">
        <v>4</v>
      </c>
      <c r="G303" s="160" t="str">
        <f>VLOOKUP(F303,'Zonas rurales CLM'!$J$4:$L$12,3,FALSE)</f>
        <v>4 - Intensa despoblación + 2000</v>
      </c>
      <c r="H303" s="161">
        <v>2198</v>
      </c>
    </row>
    <row r="304" spans="1:8" ht="25" customHeight="1" x14ac:dyDescent="0.25">
      <c r="A304" s="159">
        <v>16</v>
      </c>
      <c r="B304" s="159" t="s">
        <v>10662</v>
      </c>
      <c r="C304" s="159">
        <v>16126</v>
      </c>
      <c r="D304" s="160" t="s">
        <v>10740</v>
      </c>
      <c r="E304" s="159" t="s">
        <v>16725</v>
      </c>
      <c r="F304" s="159">
        <v>1</v>
      </c>
      <c r="G304" s="160" t="str">
        <f>VLOOKUP(F304,'Zonas rurales CLM'!$J$4:$L$12,3,FALSE)</f>
        <v>1 - Extrema despoblación - 2000</v>
      </c>
      <c r="H304" s="161">
        <v>886</v>
      </c>
    </row>
    <row r="305" spans="1:8" ht="25" customHeight="1" x14ac:dyDescent="0.25">
      <c r="A305" s="159">
        <v>16</v>
      </c>
      <c r="B305" s="159" t="s">
        <v>10662</v>
      </c>
      <c r="C305" s="159">
        <v>16128</v>
      </c>
      <c r="D305" s="160" t="s">
        <v>10741</v>
      </c>
      <c r="E305" s="159" t="s">
        <v>16724</v>
      </c>
      <c r="F305" s="159">
        <v>3</v>
      </c>
      <c r="G305" s="160" t="str">
        <f>VLOOKUP(F305,'Zonas rurales CLM'!$J$4:$L$12,3,FALSE)</f>
        <v>3 - Intensa despoblación - 2000</v>
      </c>
      <c r="H305" s="161">
        <v>53</v>
      </c>
    </row>
    <row r="306" spans="1:8" ht="25" customHeight="1" x14ac:dyDescent="0.25">
      <c r="A306" s="159">
        <v>16</v>
      </c>
      <c r="B306" s="159" t="s">
        <v>10662</v>
      </c>
      <c r="C306" s="159">
        <v>16129</v>
      </c>
      <c r="D306" s="160" t="s">
        <v>10742</v>
      </c>
      <c r="E306" s="159" t="s">
        <v>16720</v>
      </c>
      <c r="F306" s="159">
        <v>1</v>
      </c>
      <c r="G306" s="160" t="str">
        <f>VLOOKUP(F306,'Zonas rurales CLM'!$J$4:$L$12,3,FALSE)</f>
        <v>1 - Extrema despoblación - 2000</v>
      </c>
      <c r="H306" s="161">
        <v>99</v>
      </c>
    </row>
    <row r="307" spans="1:8" ht="25" customHeight="1" x14ac:dyDescent="0.25">
      <c r="A307" s="159">
        <v>16</v>
      </c>
      <c r="B307" s="159" t="s">
        <v>10662</v>
      </c>
      <c r="C307" s="159">
        <v>16130</v>
      </c>
      <c r="D307" s="160" t="s">
        <v>10743</v>
      </c>
      <c r="E307" s="159" t="s">
        <v>16721</v>
      </c>
      <c r="F307" s="159">
        <v>3</v>
      </c>
      <c r="G307" s="160" t="str">
        <f>VLOOKUP(F307,'Zonas rurales CLM'!$J$4:$L$12,3,FALSE)</f>
        <v>3 - Intensa despoblación - 2000</v>
      </c>
      <c r="H307" s="161">
        <v>655</v>
      </c>
    </row>
    <row r="308" spans="1:8" ht="25" customHeight="1" x14ac:dyDescent="0.25">
      <c r="A308" s="159">
        <v>16</v>
      </c>
      <c r="B308" s="159" t="s">
        <v>10662</v>
      </c>
      <c r="C308" s="159">
        <v>16131</v>
      </c>
      <c r="D308" s="160" t="s">
        <v>10744</v>
      </c>
      <c r="E308" s="159" t="s">
        <v>16725</v>
      </c>
      <c r="F308" s="159">
        <v>1</v>
      </c>
      <c r="G308" s="160" t="str">
        <f>VLOOKUP(F308,'Zonas rurales CLM'!$J$4:$L$12,3,FALSE)</f>
        <v>1 - Extrema despoblación - 2000</v>
      </c>
      <c r="H308" s="161">
        <v>126</v>
      </c>
    </row>
    <row r="309" spans="1:8" ht="25" customHeight="1" x14ac:dyDescent="0.25">
      <c r="A309" s="159">
        <v>16</v>
      </c>
      <c r="B309" s="159" t="s">
        <v>10662</v>
      </c>
      <c r="C309" s="159">
        <v>16132</v>
      </c>
      <c r="D309" s="160" t="s">
        <v>10745</v>
      </c>
      <c r="E309" s="159" t="s">
        <v>16720</v>
      </c>
      <c r="F309" s="159">
        <v>1</v>
      </c>
      <c r="G309" s="160" t="str">
        <f>VLOOKUP(F309,'Zonas rurales CLM'!$J$4:$L$12,3,FALSE)</f>
        <v>1 - Extrema despoblación - 2000</v>
      </c>
      <c r="H309" s="161">
        <v>31</v>
      </c>
    </row>
    <row r="310" spans="1:8" ht="25" customHeight="1" x14ac:dyDescent="0.25">
      <c r="A310" s="159">
        <v>16</v>
      </c>
      <c r="B310" s="159" t="s">
        <v>10662</v>
      </c>
      <c r="C310" s="159">
        <v>16133</v>
      </c>
      <c r="D310" s="160" t="s">
        <v>10746</v>
      </c>
      <c r="E310" s="159" t="s">
        <v>16724</v>
      </c>
      <c r="F310" s="159">
        <v>4</v>
      </c>
      <c r="G310" s="160" t="str">
        <f>VLOOKUP(F310,'Zonas rurales CLM'!$J$4:$L$12,3,FALSE)</f>
        <v>4 - Intensa despoblación + 2000</v>
      </c>
      <c r="H310" s="161">
        <v>6055</v>
      </c>
    </row>
    <row r="311" spans="1:8" ht="25" customHeight="1" x14ac:dyDescent="0.25">
      <c r="A311" s="159">
        <v>16</v>
      </c>
      <c r="B311" s="159" t="s">
        <v>10662</v>
      </c>
      <c r="C311" s="159">
        <v>16134</v>
      </c>
      <c r="D311" s="160" t="s">
        <v>10747</v>
      </c>
      <c r="E311" s="159" t="s">
        <v>16722</v>
      </c>
      <c r="F311" s="159">
        <v>4</v>
      </c>
      <c r="G311" s="160" t="str">
        <f>VLOOKUP(F311,'Zonas rurales CLM'!$J$4:$L$12,3,FALSE)</f>
        <v>4 - Intensa despoblación + 2000</v>
      </c>
      <c r="H311" s="161">
        <v>5917</v>
      </c>
    </row>
    <row r="312" spans="1:8" ht="25" customHeight="1" x14ac:dyDescent="0.25">
      <c r="A312" s="159">
        <v>16</v>
      </c>
      <c r="B312" s="159" t="s">
        <v>10662</v>
      </c>
      <c r="C312" s="159">
        <v>16135</v>
      </c>
      <c r="D312" s="160" t="s">
        <v>10748</v>
      </c>
      <c r="E312" s="159" t="s">
        <v>16725</v>
      </c>
      <c r="F312" s="159">
        <v>1</v>
      </c>
      <c r="G312" s="160" t="str">
        <f>VLOOKUP(F312,'Zonas rurales CLM'!$J$4:$L$12,3,FALSE)</f>
        <v>1 - Extrema despoblación - 2000</v>
      </c>
      <c r="H312" s="161">
        <v>136</v>
      </c>
    </row>
    <row r="313" spans="1:8" ht="25" customHeight="1" x14ac:dyDescent="0.25">
      <c r="A313" s="159">
        <v>16</v>
      </c>
      <c r="B313" s="159" t="s">
        <v>10662</v>
      </c>
      <c r="C313" s="159">
        <v>16137</v>
      </c>
      <c r="D313" s="160" t="s">
        <v>10749</v>
      </c>
      <c r="E313" s="159" t="s">
        <v>16725</v>
      </c>
      <c r="F313" s="159">
        <v>1</v>
      </c>
      <c r="G313" s="160" t="str">
        <f>VLOOKUP(F313,'Zonas rurales CLM'!$J$4:$L$12,3,FALSE)</f>
        <v>1 - Extrema despoblación - 2000</v>
      </c>
      <c r="H313" s="161">
        <v>38</v>
      </c>
    </row>
    <row r="314" spans="1:8" ht="25" customHeight="1" x14ac:dyDescent="0.25">
      <c r="A314" s="159">
        <v>16</v>
      </c>
      <c r="B314" s="159" t="s">
        <v>10662</v>
      </c>
      <c r="C314" s="159">
        <v>16139</v>
      </c>
      <c r="D314" s="160" t="s">
        <v>17120</v>
      </c>
      <c r="E314" s="159" t="s">
        <v>16720</v>
      </c>
      <c r="F314" s="159">
        <v>1</v>
      </c>
      <c r="G314" s="160" t="str">
        <f>VLOOKUP(F314,'Zonas rurales CLM'!$J$4:$L$12,3,FALSE)</f>
        <v>1 - Extrema despoblación - 2000</v>
      </c>
      <c r="H314" s="161">
        <v>308</v>
      </c>
    </row>
    <row r="315" spans="1:8" ht="25" customHeight="1" x14ac:dyDescent="0.25">
      <c r="A315" s="159">
        <v>16</v>
      </c>
      <c r="B315" s="159" t="s">
        <v>10662</v>
      </c>
      <c r="C315" s="159">
        <v>16140</v>
      </c>
      <c r="D315" s="160" t="s">
        <v>10750</v>
      </c>
      <c r="E315" s="159" t="s">
        <v>16723</v>
      </c>
      <c r="F315" s="159">
        <v>1</v>
      </c>
      <c r="G315" s="160" t="str">
        <f>VLOOKUP(F315,'Zonas rurales CLM'!$J$4:$L$12,3,FALSE)</f>
        <v>1 - Extrema despoblación - 2000</v>
      </c>
      <c r="H315" s="161">
        <v>22</v>
      </c>
    </row>
    <row r="316" spans="1:8" ht="25" customHeight="1" x14ac:dyDescent="0.25">
      <c r="A316" s="159">
        <v>16</v>
      </c>
      <c r="B316" s="159" t="s">
        <v>10662</v>
      </c>
      <c r="C316" s="159">
        <v>16141</v>
      </c>
      <c r="D316" s="160" t="s">
        <v>10751</v>
      </c>
      <c r="E316" s="159" t="s">
        <v>16720</v>
      </c>
      <c r="F316" s="159">
        <v>1</v>
      </c>
      <c r="G316" s="160" t="str">
        <f>VLOOKUP(F316,'Zonas rurales CLM'!$J$4:$L$12,3,FALSE)</f>
        <v>1 - Extrema despoblación - 2000</v>
      </c>
      <c r="H316" s="161">
        <v>131</v>
      </c>
    </row>
    <row r="317" spans="1:8" ht="25" customHeight="1" x14ac:dyDescent="0.25">
      <c r="A317" s="159">
        <v>16</v>
      </c>
      <c r="B317" s="159" t="s">
        <v>10662</v>
      </c>
      <c r="C317" s="159">
        <v>16142</v>
      </c>
      <c r="D317" s="160" t="s">
        <v>17087</v>
      </c>
      <c r="E317" s="159" t="s">
        <v>16722</v>
      </c>
      <c r="F317" s="159">
        <v>3</v>
      </c>
      <c r="G317" s="160" t="str">
        <f>VLOOKUP(F317,'Zonas rurales CLM'!$J$4:$L$12,3,FALSE)</f>
        <v>3 - Intensa despoblación - 2000</v>
      </c>
      <c r="H317" s="161">
        <v>146</v>
      </c>
    </row>
    <row r="318" spans="1:8" ht="25" customHeight="1" x14ac:dyDescent="0.25">
      <c r="A318" s="159">
        <v>16</v>
      </c>
      <c r="B318" s="159" t="s">
        <v>10662</v>
      </c>
      <c r="C318" s="159">
        <v>16143</v>
      </c>
      <c r="D318" s="160" t="s">
        <v>10752</v>
      </c>
      <c r="E318" s="159" t="s">
        <v>16723</v>
      </c>
      <c r="F318" s="159">
        <v>1</v>
      </c>
      <c r="G318" s="160" t="str">
        <f>VLOOKUP(F318,'Zonas rurales CLM'!$J$4:$L$12,3,FALSE)</f>
        <v>1 - Extrema despoblación - 2000</v>
      </c>
      <c r="H318" s="161">
        <v>14</v>
      </c>
    </row>
    <row r="319" spans="1:8" ht="25" customHeight="1" x14ac:dyDescent="0.25">
      <c r="A319" s="159">
        <v>16</v>
      </c>
      <c r="B319" s="159" t="s">
        <v>10662</v>
      </c>
      <c r="C319" s="159">
        <v>16145</v>
      </c>
      <c r="D319" s="160" t="s">
        <v>10753</v>
      </c>
      <c r="E319" s="159" t="s">
        <v>16724</v>
      </c>
      <c r="F319" s="159">
        <v>3</v>
      </c>
      <c r="G319" s="160" t="str">
        <f>VLOOKUP(F319,'Zonas rurales CLM'!$J$4:$L$12,3,FALSE)</f>
        <v>3 - Intensa despoblación - 2000</v>
      </c>
      <c r="H319" s="161">
        <v>465</v>
      </c>
    </row>
    <row r="320" spans="1:8" ht="25" customHeight="1" x14ac:dyDescent="0.25">
      <c r="A320" s="159">
        <v>16</v>
      </c>
      <c r="B320" s="159" t="s">
        <v>10662</v>
      </c>
      <c r="C320" s="159">
        <v>16146</v>
      </c>
      <c r="D320" s="160" t="s">
        <v>17088</v>
      </c>
      <c r="E320" s="159" t="s">
        <v>16725</v>
      </c>
      <c r="F320" s="159">
        <v>1</v>
      </c>
      <c r="G320" s="160" t="str">
        <f>VLOOKUP(F320,'Zonas rurales CLM'!$J$4:$L$12,3,FALSE)</f>
        <v>1 - Extrema despoblación - 2000</v>
      </c>
      <c r="H320" s="161">
        <v>79</v>
      </c>
    </row>
    <row r="321" spans="1:8" ht="25" customHeight="1" x14ac:dyDescent="0.25">
      <c r="A321" s="159">
        <v>16</v>
      </c>
      <c r="B321" s="159" t="s">
        <v>10662</v>
      </c>
      <c r="C321" s="159">
        <v>16147</v>
      </c>
      <c r="D321" s="160" t="s">
        <v>10754</v>
      </c>
      <c r="E321" s="159" t="s">
        <v>16725</v>
      </c>
      <c r="F321" s="159">
        <v>1</v>
      </c>
      <c r="G321" s="160" t="str">
        <f>VLOOKUP(F321,'Zonas rurales CLM'!$J$4:$L$12,3,FALSE)</f>
        <v>1 - Extrema despoblación - 2000</v>
      </c>
      <c r="H321" s="161">
        <v>63</v>
      </c>
    </row>
    <row r="322" spans="1:8" ht="25" customHeight="1" x14ac:dyDescent="0.25">
      <c r="A322" s="159">
        <v>16</v>
      </c>
      <c r="B322" s="159" t="s">
        <v>10662</v>
      </c>
      <c r="C322" s="159">
        <v>16148</v>
      </c>
      <c r="D322" s="160" t="s">
        <v>10755</v>
      </c>
      <c r="E322" s="159" t="s">
        <v>16720</v>
      </c>
      <c r="F322" s="159">
        <v>1</v>
      </c>
      <c r="G322" s="160" t="str">
        <f>VLOOKUP(F322,'Zonas rurales CLM'!$J$4:$L$12,3,FALSE)</f>
        <v>1 - Extrema despoblación - 2000</v>
      </c>
      <c r="H322" s="161">
        <v>572</v>
      </c>
    </row>
    <row r="323" spans="1:8" ht="25" customHeight="1" x14ac:dyDescent="0.25">
      <c r="A323" s="159">
        <v>16</v>
      </c>
      <c r="B323" s="159" t="s">
        <v>10662</v>
      </c>
      <c r="C323" s="159">
        <v>16149</v>
      </c>
      <c r="D323" s="160" t="s">
        <v>10756</v>
      </c>
      <c r="E323" s="159" t="s">
        <v>16720</v>
      </c>
      <c r="F323" s="159">
        <v>1</v>
      </c>
      <c r="G323" s="160" t="str">
        <f>VLOOKUP(F323,'Zonas rurales CLM'!$J$4:$L$12,3,FALSE)</f>
        <v>1 - Extrema despoblación - 2000</v>
      </c>
      <c r="H323" s="161">
        <v>160</v>
      </c>
    </row>
    <row r="324" spans="1:8" ht="25" customHeight="1" x14ac:dyDescent="0.25">
      <c r="A324" s="159">
        <v>16</v>
      </c>
      <c r="B324" s="159" t="s">
        <v>10662</v>
      </c>
      <c r="C324" s="159">
        <v>16150</v>
      </c>
      <c r="D324" s="160" t="s">
        <v>10757</v>
      </c>
      <c r="E324" s="159" t="s">
        <v>16725</v>
      </c>
      <c r="F324" s="159">
        <v>1</v>
      </c>
      <c r="G324" s="160" t="str">
        <f>VLOOKUP(F324,'Zonas rurales CLM'!$J$4:$L$12,3,FALSE)</f>
        <v>1 - Extrema despoblación - 2000</v>
      </c>
      <c r="H324" s="161">
        <v>93</v>
      </c>
    </row>
    <row r="325" spans="1:8" ht="25" customHeight="1" x14ac:dyDescent="0.25">
      <c r="A325" s="159">
        <v>16</v>
      </c>
      <c r="B325" s="159" t="s">
        <v>10662</v>
      </c>
      <c r="C325" s="159">
        <v>16151</v>
      </c>
      <c r="D325" s="160" t="s">
        <v>10758</v>
      </c>
      <c r="E325" s="159" t="s">
        <v>16721</v>
      </c>
      <c r="F325" s="159">
        <v>3</v>
      </c>
      <c r="G325" s="160" t="str">
        <f>VLOOKUP(F325,'Zonas rurales CLM'!$J$4:$L$12,3,FALSE)</f>
        <v>3 - Intensa despoblación - 2000</v>
      </c>
      <c r="H325" s="161">
        <v>58</v>
      </c>
    </row>
    <row r="326" spans="1:8" ht="25" customHeight="1" x14ac:dyDescent="0.25">
      <c r="A326" s="159">
        <v>16</v>
      </c>
      <c r="B326" s="159" t="s">
        <v>10662</v>
      </c>
      <c r="C326" s="159">
        <v>16152</v>
      </c>
      <c r="D326" s="160" t="s">
        <v>10759</v>
      </c>
      <c r="E326" s="159" t="s">
        <v>16720</v>
      </c>
      <c r="F326" s="159">
        <v>1</v>
      </c>
      <c r="G326" s="160" t="str">
        <f>VLOOKUP(F326,'Zonas rurales CLM'!$J$4:$L$12,3,FALSE)</f>
        <v>1 - Extrema despoblación - 2000</v>
      </c>
      <c r="H326" s="161">
        <v>35</v>
      </c>
    </row>
    <row r="327" spans="1:8" ht="25" customHeight="1" x14ac:dyDescent="0.25">
      <c r="A327" s="159">
        <v>16</v>
      </c>
      <c r="B327" s="159" t="s">
        <v>10662</v>
      </c>
      <c r="C327" s="159">
        <v>16153</v>
      </c>
      <c r="D327" s="160" t="s">
        <v>10760</v>
      </c>
      <c r="E327" s="159" t="s">
        <v>16724</v>
      </c>
      <c r="F327" s="159">
        <v>3</v>
      </c>
      <c r="G327" s="160" t="str">
        <f>VLOOKUP(F327,'Zonas rurales CLM'!$J$4:$L$12,3,FALSE)</f>
        <v>3 - Intensa despoblación - 2000</v>
      </c>
      <c r="H327" s="161">
        <v>1140</v>
      </c>
    </row>
    <row r="328" spans="1:8" ht="25" customHeight="1" x14ac:dyDescent="0.25">
      <c r="A328" s="159">
        <v>16</v>
      </c>
      <c r="B328" s="159" t="s">
        <v>10662</v>
      </c>
      <c r="C328" s="159">
        <v>16154</v>
      </c>
      <c r="D328" s="160" t="s">
        <v>10761</v>
      </c>
      <c r="E328" s="159" t="s">
        <v>16724</v>
      </c>
      <c r="F328" s="159">
        <v>4</v>
      </c>
      <c r="G328" s="160" t="str">
        <f>VLOOKUP(F328,'Zonas rurales CLM'!$J$4:$L$12,3,FALSE)</f>
        <v>4 - Intensa despoblación + 2000</v>
      </c>
      <c r="H328" s="161">
        <v>6639</v>
      </c>
    </row>
    <row r="329" spans="1:8" ht="25" customHeight="1" x14ac:dyDescent="0.25">
      <c r="A329" s="159">
        <v>16</v>
      </c>
      <c r="B329" s="159" t="s">
        <v>10662</v>
      </c>
      <c r="C329" s="159">
        <v>16155</v>
      </c>
      <c r="D329" s="160" t="s">
        <v>10762</v>
      </c>
      <c r="E329" s="159" t="s">
        <v>16722</v>
      </c>
      <c r="F329" s="159">
        <v>3</v>
      </c>
      <c r="G329" s="160" t="str">
        <f>VLOOKUP(F329,'Zonas rurales CLM'!$J$4:$L$12,3,FALSE)</f>
        <v>3 - Intensa despoblación - 2000</v>
      </c>
      <c r="H329" s="161">
        <v>640</v>
      </c>
    </row>
    <row r="330" spans="1:8" ht="25" customHeight="1" x14ac:dyDescent="0.25">
      <c r="A330" s="159">
        <v>16</v>
      </c>
      <c r="B330" s="159" t="s">
        <v>10662</v>
      </c>
      <c r="C330" s="159">
        <v>16156</v>
      </c>
      <c r="D330" s="160" t="s">
        <v>10763</v>
      </c>
      <c r="E330" s="159" t="s">
        <v>16723</v>
      </c>
      <c r="F330" s="159">
        <v>1</v>
      </c>
      <c r="G330" s="160" t="str">
        <f>VLOOKUP(F330,'Zonas rurales CLM'!$J$4:$L$12,3,FALSE)</f>
        <v>1 - Extrema despoblación - 2000</v>
      </c>
      <c r="H330" s="161">
        <v>87</v>
      </c>
    </row>
    <row r="331" spans="1:8" ht="25" customHeight="1" x14ac:dyDescent="0.25">
      <c r="A331" s="159">
        <v>16</v>
      </c>
      <c r="B331" s="159" t="s">
        <v>10662</v>
      </c>
      <c r="C331" s="159">
        <v>16157</v>
      </c>
      <c r="D331" s="160" t="s">
        <v>10764</v>
      </c>
      <c r="E331" s="159" t="s">
        <v>16722</v>
      </c>
      <c r="F331" s="159">
        <v>3</v>
      </c>
      <c r="G331" s="160" t="str">
        <f>VLOOKUP(F331,'Zonas rurales CLM'!$J$4:$L$12,3,FALSE)</f>
        <v>3 - Intensa despoblación - 2000</v>
      </c>
      <c r="H331" s="161">
        <v>202</v>
      </c>
    </row>
    <row r="332" spans="1:8" ht="25" customHeight="1" x14ac:dyDescent="0.25">
      <c r="A332" s="159">
        <v>16</v>
      </c>
      <c r="B332" s="159" t="s">
        <v>10662</v>
      </c>
      <c r="C332" s="159">
        <v>16158</v>
      </c>
      <c r="D332" s="160" t="s">
        <v>10765</v>
      </c>
      <c r="E332" s="159" t="s">
        <v>16722</v>
      </c>
      <c r="F332" s="159">
        <v>3</v>
      </c>
      <c r="G332" s="160" t="str">
        <f>VLOOKUP(F332,'Zonas rurales CLM'!$J$4:$L$12,3,FALSE)</f>
        <v>3 - Intensa despoblación - 2000</v>
      </c>
      <c r="H332" s="161">
        <v>673</v>
      </c>
    </row>
    <row r="333" spans="1:8" ht="25" customHeight="1" x14ac:dyDescent="0.25">
      <c r="A333" s="159">
        <v>16</v>
      </c>
      <c r="B333" s="159" t="s">
        <v>10662</v>
      </c>
      <c r="C333" s="159">
        <v>16159</v>
      </c>
      <c r="D333" s="160" t="s">
        <v>10766</v>
      </c>
      <c r="E333" s="159" t="s">
        <v>16720</v>
      </c>
      <c r="F333" s="159">
        <v>1</v>
      </c>
      <c r="G333" s="160" t="str">
        <f>VLOOKUP(F333,'Zonas rurales CLM'!$J$4:$L$12,3,FALSE)</f>
        <v>1 - Extrema despoblación - 2000</v>
      </c>
      <c r="H333" s="161">
        <v>203</v>
      </c>
    </row>
    <row r="334" spans="1:8" ht="25" customHeight="1" x14ac:dyDescent="0.25">
      <c r="A334" s="159">
        <v>16</v>
      </c>
      <c r="B334" s="159" t="s">
        <v>10662</v>
      </c>
      <c r="C334" s="159">
        <v>16160</v>
      </c>
      <c r="D334" s="160" t="s">
        <v>10767</v>
      </c>
      <c r="E334" s="159" t="s">
        <v>16720</v>
      </c>
      <c r="F334" s="159">
        <v>1</v>
      </c>
      <c r="G334" s="160" t="str">
        <f>VLOOKUP(F334,'Zonas rurales CLM'!$J$4:$L$12,3,FALSE)</f>
        <v>1 - Extrema despoblación - 2000</v>
      </c>
      <c r="H334" s="161">
        <v>58</v>
      </c>
    </row>
    <row r="335" spans="1:8" ht="25" customHeight="1" x14ac:dyDescent="0.25">
      <c r="A335" s="159">
        <v>16</v>
      </c>
      <c r="B335" s="159" t="s">
        <v>10662</v>
      </c>
      <c r="C335" s="159">
        <v>16161</v>
      </c>
      <c r="D335" s="160" t="s">
        <v>10768</v>
      </c>
      <c r="E335" s="159" t="s">
        <v>16720</v>
      </c>
      <c r="F335" s="159">
        <v>1</v>
      </c>
      <c r="G335" s="160" t="str">
        <f>VLOOKUP(F335,'Zonas rurales CLM'!$J$4:$L$12,3,FALSE)</f>
        <v>1 - Extrema despoblación - 2000</v>
      </c>
      <c r="H335" s="161">
        <v>48</v>
      </c>
    </row>
    <row r="336" spans="1:8" ht="25" customHeight="1" x14ac:dyDescent="0.25">
      <c r="A336" s="159">
        <v>16</v>
      </c>
      <c r="B336" s="159" t="s">
        <v>10662</v>
      </c>
      <c r="C336" s="159">
        <v>16162</v>
      </c>
      <c r="D336" s="160" t="s">
        <v>10769</v>
      </c>
      <c r="E336" s="159" t="s">
        <v>16723</v>
      </c>
      <c r="F336" s="159">
        <v>1</v>
      </c>
      <c r="G336" s="160" t="str">
        <f>VLOOKUP(F336,'Zonas rurales CLM'!$J$4:$L$12,3,FALSE)</f>
        <v>1 - Extrema despoblación - 2000</v>
      </c>
      <c r="H336" s="161">
        <v>30</v>
      </c>
    </row>
    <row r="337" spans="1:8" ht="25" customHeight="1" x14ac:dyDescent="0.25">
      <c r="A337" s="159">
        <v>16</v>
      </c>
      <c r="B337" s="159" t="s">
        <v>10662</v>
      </c>
      <c r="C337" s="159">
        <v>16163</v>
      </c>
      <c r="D337" s="160" t="s">
        <v>10770</v>
      </c>
      <c r="E337" s="159" t="s">
        <v>16723</v>
      </c>
      <c r="F337" s="159">
        <v>1</v>
      </c>
      <c r="G337" s="160" t="str">
        <f>VLOOKUP(F337,'Zonas rurales CLM'!$J$4:$L$12,3,FALSE)</f>
        <v>1 - Extrema despoblación - 2000</v>
      </c>
      <c r="H337" s="161">
        <v>61</v>
      </c>
    </row>
    <row r="338" spans="1:8" ht="25" customHeight="1" x14ac:dyDescent="0.25">
      <c r="A338" s="159">
        <v>16</v>
      </c>
      <c r="B338" s="159" t="s">
        <v>10662</v>
      </c>
      <c r="C338" s="159">
        <v>16165</v>
      </c>
      <c r="D338" s="160" t="s">
        <v>10771</v>
      </c>
      <c r="E338" s="159" t="s">
        <v>16723</v>
      </c>
      <c r="F338" s="159">
        <v>1</v>
      </c>
      <c r="G338" s="160" t="str">
        <f>VLOOKUP(F338,'Zonas rurales CLM'!$J$4:$L$12,3,FALSE)</f>
        <v>1 - Extrema despoblación - 2000</v>
      </c>
      <c r="H338" s="161">
        <v>53</v>
      </c>
    </row>
    <row r="339" spans="1:8" ht="25" customHeight="1" x14ac:dyDescent="0.25">
      <c r="A339" s="159">
        <v>16</v>
      </c>
      <c r="B339" s="159" t="s">
        <v>10662</v>
      </c>
      <c r="C339" s="159">
        <v>16166</v>
      </c>
      <c r="D339" s="160" t="s">
        <v>10772</v>
      </c>
      <c r="E339" s="159" t="s">
        <v>16722</v>
      </c>
      <c r="F339" s="159">
        <v>3</v>
      </c>
      <c r="G339" s="160" t="str">
        <f>VLOOKUP(F339,'Zonas rurales CLM'!$J$4:$L$12,3,FALSE)</f>
        <v>3 - Intensa despoblación - 2000</v>
      </c>
      <c r="H339" s="161">
        <v>290</v>
      </c>
    </row>
    <row r="340" spans="1:8" ht="25" customHeight="1" x14ac:dyDescent="0.25">
      <c r="A340" s="159">
        <v>16</v>
      </c>
      <c r="B340" s="159" t="s">
        <v>10662</v>
      </c>
      <c r="C340" s="159">
        <v>16167</v>
      </c>
      <c r="D340" s="160" t="s">
        <v>16727</v>
      </c>
      <c r="E340" s="159" t="s">
        <v>16721</v>
      </c>
      <c r="F340" s="159">
        <v>3</v>
      </c>
      <c r="G340" s="160" t="str">
        <f>VLOOKUP(F340,'Zonas rurales CLM'!$J$4:$L$12,3,FALSE)</f>
        <v>3 - Intensa despoblación - 2000</v>
      </c>
      <c r="H340" s="161">
        <v>308</v>
      </c>
    </row>
    <row r="341" spans="1:8" ht="25" customHeight="1" x14ac:dyDescent="0.25">
      <c r="A341" s="159">
        <v>16</v>
      </c>
      <c r="B341" s="159" t="s">
        <v>10662</v>
      </c>
      <c r="C341" s="159">
        <v>16169</v>
      </c>
      <c r="D341" s="160" t="s">
        <v>10774</v>
      </c>
      <c r="E341" s="159" t="s">
        <v>16723</v>
      </c>
      <c r="F341" s="159">
        <v>1</v>
      </c>
      <c r="G341" s="160" t="str">
        <f>VLOOKUP(F341,'Zonas rurales CLM'!$J$4:$L$12,3,FALSE)</f>
        <v>1 - Extrema despoblación - 2000</v>
      </c>
      <c r="H341" s="161">
        <v>44</v>
      </c>
    </row>
    <row r="342" spans="1:8" ht="25" customHeight="1" x14ac:dyDescent="0.25">
      <c r="A342" s="159">
        <v>16</v>
      </c>
      <c r="B342" s="159" t="s">
        <v>10662</v>
      </c>
      <c r="C342" s="159">
        <v>16170</v>
      </c>
      <c r="D342" s="160" t="s">
        <v>10775</v>
      </c>
      <c r="E342" s="159" t="s">
        <v>16723</v>
      </c>
      <c r="F342" s="159">
        <v>1</v>
      </c>
      <c r="G342" s="160" t="str">
        <f>VLOOKUP(F342,'Zonas rurales CLM'!$J$4:$L$12,3,FALSE)</f>
        <v>1 - Extrema despoblación - 2000</v>
      </c>
      <c r="H342" s="161">
        <v>896</v>
      </c>
    </row>
    <row r="343" spans="1:8" ht="25" customHeight="1" x14ac:dyDescent="0.25">
      <c r="A343" s="159">
        <v>16</v>
      </c>
      <c r="B343" s="159" t="s">
        <v>10662</v>
      </c>
      <c r="C343" s="159">
        <v>16171</v>
      </c>
      <c r="D343" s="160" t="s">
        <v>10776</v>
      </c>
      <c r="E343" s="159" t="s">
        <v>16724</v>
      </c>
      <c r="F343" s="159">
        <v>4</v>
      </c>
      <c r="G343" s="160" t="str">
        <f>VLOOKUP(F343,'Zonas rurales CLM'!$J$4:$L$12,3,FALSE)</f>
        <v>4 - Intensa despoblación + 2000</v>
      </c>
      <c r="H343" s="161">
        <v>2432</v>
      </c>
    </row>
    <row r="344" spans="1:8" ht="25" customHeight="1" x14ac:dyDescent="0.25">
      <c r="A344" s="159">
        <v>16</v>
      </c>
      <c r="B344" s="159" t="s">
        <v>10662</v>
      </c>
      <c r="C344" s="159">
        <v>16172</v>
      </c>
      <c r="D344" s="160" t="s">
        <v>10777</v>
      </c>
      <c r="E344" s="159" t="s">
        <v>16724</v>
      </c>
      <c r="F344" s="159">
        <v>3</v>
      </c>
      <c r="G344" s="160" t="str">
        <f>VLOOKUP(F344,'Zonas rurales CLM'!$J$4:$L$12,3,FALSE)</f>
        <v>3 - Intensa despoblación - 2000</v>
      </c>
      <c r="H344" s="161">
        <v>344</v>
      </c>
    </row>
    <row r="345" spans="1:8" ht="25" customHeight="1" x14ac:dyDescent="0.25">
      <c r="A345" s="159">
        <v>16</v>
      </c>
      <c r="B345" s="159" t="s">
        <v>10662</v>
      </c>
      <c r="C345" s="159">
        <v>16173</v>
      </c>
      <c r="D345" s="160" t="s">
        <v>16728</v>
      </c>
      <c r="E345" s="159" t="s">
        <v>16723</v>
      </c>
      <c r="F345" s="159">
        <v>1</v>
      </c>
      <c r="G345" s="160" t="str">
        <f>VLOOKUP(F345,'Zonas rurales CLM'!$J$4:$L$12,3,FALSE)</f>
        <v>1 - Extrema despoblación - 2000</v>
      </c>
      <c r="H345" s="161">
        <v>182</v>
      </c>
    </row>
    <row r="346" spans="1:8" ht="25" customHeight="1" x14ac:dyDescent="0.25">
      <c r="A346" s="159">
        <v>16</v>
      </c>
      <c r="B346" s="159" t="s">
        <v>10662</v>
      </c>
      <c r="C346" s="159">
        <v>16174</v>
      </c>
      <c r="D346" s="160" t="s">
        <v>10779</v>
      </c>
      <c r="E346" s="159" t="s">
        <v>16722</v>
      </c>
      <c r="F346" s="159">
        <v>3</v>
      </c>
      <c r="G346" s="160" t="str">
        <f>VLOOKUP(F346,'Zonas rurales CLM'!$J$4:$L$12,3,FALSE)</f>
        <v>3 - Intensa despoblación - 2000</v>
      </c>
      <c r="H346" s="161">
        <v>187</v>
      </c>
    </row>
    <row r="347" spans="1:8" ht="25" customHeight="1" x14ac:dyDescent="0.25">
      <c r="A347" s="159">
        <v>16</v>
      </c>
      <c r="B347" s="159" t="s">
        <v>10662</v>
      </c>
      <c r="C347" s="159">
        <v>16175</v>
      </c>
      <c r="D347" s="160" t="s">
        <v>10780</v>
      </c>
      <c r="E347" s="159" t="s">
        <v>16722</v>
      </c>
      <c r="F347" s="159">
        <v>4</v>
      </c>
      <c r="G347" s="160" t="str">
        <f>VLOOKUP(F347,'Zonas rurales CLM'!$J$4:$L$12,3,FALSE)</f>
        <v>4 - Intensa despoblación + 2000</v>
      </c>
      <c r="H347" s="161">
        <v>7714</v>
      </c>
    </row>
    <row r="348" spans="1:8" ht="25" customHeight="1" x14ac:dyDescent="0.25">
      <c r="A348" s="159">
        <v>16</v>
      </c>
      <c r="B348" s="159" t="s">
        <v>10662</v>
      </c>
      <c r="C348" s="159">
        <v>16176</v>
      </c>
      <c r="D348" s="160" t="s">
        <v>10781</v>
      </c>
      <c r="E348" s="159" t="s">
        <v>16724</v>
      </c>
      <c r="F348" s="159">
        <v>3</v>
      </c>
      <c r="G348" s="160" t="str">
        <f>VLOOKUP(F348,'Zonas rurales CLM'!$J$4:$L$12,3,FALSE)</f>
        <v>3 - Intensa despoblación - 2000</v>
      </c>
      <c r="H348" s="161">
        <v>57</v>
      </c>
    </row>
    <row r="349" spans="1:8" ht="25" customHeight="1" x14ac:dyDescent="0.25">
      <c r="A349" s="159">
        <v>16</v>
      </c>
      <c r="B349" s="159" t="s">
        <v>10662</v>
      </c>
      <c r="C349" s="159">
        <v>16177</v>
      </c>
      <c r="D349" s="160" t="s">
        <v>17051</v>
      </c>
      <c r="E349" s="159" t="s">
        <v>16725</v>
      </c>
      <c r="F349" s="159">
        <v>1</v>
      </c>
      <c r="G349" s="160" t="str">
        <f>VLOOKUP(F349,'Zonas rurales CLM'!$J$4:$L$12,3,FALSE)</f>
        <v>1 - Extrema despoblación - 2000</v>
      </c>
      <c r="H349" s="161">
        <v>116</v>
      </c>
    </row>
    <row r="350" spans="1:8" ht="25" customHeight="1" x14ac:dyDescent="0.25">
      <c r="A350" s="159">
        <v>16</v>
      </c>
      <c r="B350" s="159" t="s">
        <v>10662</v>
      </c>
      <c r="C350" s="159">
        <v>16181</v>
      </c>
      <c r="D350" s="160" t="s">
        <v>17021</v>
      </c>
      <c r="E350" s="159" t="s">
        <v>16721</v>
      </c>
      <c r="F350" s="159">
        <v>3</v>
      </c>
      <c r="G350" s="160" t="str">
        <f>VLOOKUP(F350,'Zonas rurales CLM'!$J$4:$L$12,3,FALSE)</f>
        <v>3 - Intensa despoblación - 2000</v>
      </c>
      <c r="H350" s="161">
        <v>65</v>
      </c>
    </row>
    <row r="351" spans="1:8" ht="25" customHeight="1" x14ac:dyDescent="0.25">
      <c r="A351" s="159">
        <v>16</v>
      </c>
      <c r="B351" s="159" t="s">
        <v>10662</v>
      </c>
      <c r="C351" s="159">
        <v>16185</v>
      </c>
      <c r="D351" s="160" t="s">
        <v>10782</v>
      </c>
      <c r="E351" s="159" t="s">
        <v>16721</v>
      </c>
      <c r="F351" s="159">
        <v>3</v>
      </c>
      <c r="G351" s="160" t="str">
        <f>VLOOKUP(F351,'Zonas rurales CLM'!$J$4:$L$12,3,FALSE)</f>
        <v>3 - Intensa despoblación - 2000</v>
      </c>
      <c r="H351" s="161">
        <v>43</v>
      </c>
    </row>
    <row r="352" spans="1:8" ht="25" customHeight="1" x14ac:dyDescent="0.25">
      <c r="A352" s="159">
        <v>16</v>
      </c>
      <c r="B352" s="159" t="s">
        <v>10662</v>
      </c>
      <c r="C352" s="159">
        <v>16186</v>
      </c>
      <c r="D352" s="160" t="s">
        <v>10783</v>
      </c>
      <c r="E352" s="159" t="s">
        <v>16721</v>
      </c>
      <c r="F352" s="159">
        <v>3</v>
      </c>
      <c r="G352" s="160" t="str">
        <f>VLOOKUP(F352,'Zonas rurales CLM'!$J$4:$L$12,3,FALSE)</f>
        <v>3 - Intensa despoblación - 2000</v>
      </c>
      <c r="H352" s="161">
        <v>458</v>
      </c>
    </row>
    <row r="353" spans="1:8" ht="25" customHeight="1" x14ac:dyDescent="0.25">
      <c r="A353" s="159">
        <v>16</v>
      </c>
      <c r="B353" s="159" t="s">
        <v>10662</v>
      </c>
      <c r="C353" s="159">
        <v>16187</v>
      </c>
      <c r="D353" s="160" t="s">
        <v>10784</v>
      </c>
      <c r="E353" s="159" t="s">
        <v>16725</v>
      </c>
      <c r="F353" s="159">
        <v>1</v>
      </c>
      <c r="G353" s="160" t="str">
        <f>VLOOKUP(F353,'Zonas rurales CLM'!$J$4:$L$12,3,FALSE)</f>
        <v>1 - Extrema despoblación - 2000</v>
      </c>
      <c r="H353" s="161">
        <v>65</v>
      </c>
    </row>
    <row r="354" spans="1:8" ht="25" customHeight="1" x14ac:dyDescent="0.25">
      <c r="A354" s="159">
        <v>16</v>
      </c>
      <c r="B354" s="159" t="s">
        <v>10662</v>
      </c>
      <c r="C354" s="159">
        <v>16188</v>
      </c>
      <c r="D354" s="160" t="s">
        <v>10785</v>
      </c>
      <c r="E354" s="159" t="s">
        <v>16723</v>
      </c>
      <c r="F354" s="159">
        <v>1</v>
      </c>
      <c r="G354" s="160" t="str">
        <f>VLOOKUP(F354,'Zonas rurales CLM'!$J$4:$L$12,3,FALSE)</f>
        <v>1 - Extrema despoblación - 2000</v>
      </c>
      <c r="H354" s="161">
        <v>101</v>
      </c>
    </row>
    <row r="355" spans="1:8" ht="25" customHeight="1" x14ac:dyDescent="0.25">
      <c r="A355" s="159">
        <v>16</v>
      </c>
      <c r="B355" s="159" t="s">
        <v>10662</v>
      </c>
      <c r="C355" s="159">
        <v>16189</v>
      </c>
      <c r="D355" s="160" t="s">
        <v>10786</v>
      </c>
      <c r="E355" s="159" t="s">
        <v>16725</v>
      </c>
      <c r="F355" s="159">
        <v>1</v>
      </c>
      <c r="G355" s="160" t="str">
        <f>VLOOKUP(F355,'Zonas rurales CLM'!$J$4:$L$12,3,FALSE)</f>
        <v>1 - Extrema despoblación - 2000</v>
      </c>
      <c r="H355" s="161">
        <v>305</v>
      </c>
    </row>
    <row r="356" spans="1:8" ht="25" customHeight="1" x14ac:dyDescent="0.25">
      <c r="A356" s="159">
        <v>16</v>
      </c>
      <c r="B356" s="159" t="s">
        <v>10662</v>
      </c>
      <c r="C356" s="159">
        <v>16190</v>
      </c>
      <c r="D356" s="160" t="s">
        <v>10787</v>
      </c>
      <c r="E356" s="159" t="s">
        <v>16724</v>
      </c>
      <c r="F356" s="159">
        <v>4</v>
      </c>
      <c r="G356" s="160" t="str">
        <f>VLOOKUP(F356,'Zonas rurales CLM'!$J$4:$L$12,3,FALSE)</f>
        <v>4 - Intensa despoblación + 2000</v>
      </c>
      <c r="H356" s="161">
        <v>7015</v>
      </c>
    </row>
    <row r="357" spans="1:8" ht="25" customHeight="1" x14ac:dyDescent="0.25">
      <c r="A357" s="159">
        <v>16</v>
      </c>
      <c r="B357" s="159" t="s">
        <v>10662</v>
      </c>
      <c r="C357" s="159">
        <v>16191</v>
      </c>
      <c r="D357" s="160" t="s">
        <v>10788</v>
      </c>
      <c r="E357" s="159" t="s">
        <v>16720</v>
      </c>
      <c r="F357" s="159">
        <v>1</v>
      </c>
      <c r="G357" s="160" t="str">
        <f>VLOOKUP(F357,'Zonas rurales CLM'!$J$4:$L$12,3,FALSE)</f>
        <v>1 - Extrema despoblación - 2000</v>
      </c>
      <c r="H357" s="161">
        <v>1040</v>
      </c>
    </row>
    <row r="358" spans="1:8" ht="25" customHeight="1" x14ac:dyDescent="0.25">
      <c r="A358" s="159">
        <v>16</v>
      </c>
      <c r="B358" s="159" t="s">
        <v>10662</v>
      </c>
      <c r="C358" s="159">
        <v>16192</v>
      </c>
      <c r="D358" s="160" t="s">
        <v>17052</v>
      </c>
      <c r="E358" s="159" t="s">
        <v>16725</v>
      </c>
      <c r="F358" s="159">
        <v>1</v>
      </c>
      <c r="G358" s="160" t="str">
        <f>VLOOKUP(F358,'Zonas rurales CLM'!$J$4:$L$12,3,FALSE)</f>
        <v>1 - Extrema despoblación - 2000</v>
      </c>
      <c r="H358" s="161">
        <v>42</v>
      </c>
    </row>
    <row r="359" spans="1:8" ht="25" customHeight="1" x14ac:dyDescent="0.25">
      <c r="A359" s="159">
        <v>16</v>
      </c>
      <c r="B359" s="159" t="s">
        <v>10662</v>
      </c>
      <c r="C359" s="159">
        <v>16193</v>
      </c>
      <c r="D359" s="160" t="s">
        <v>10789</v>
      </c>
      <c r="E359" s="159" t="s">
        <v>16723</v>
      </c>
      <c r="F359" s="159">
        <v>1</v>
      </c>
      <c r="G359" s="160" t="str">
        <f>VLOOKUP(F359,'Zonas rurales CLM'!$J$4:$L$12,3,FALSE)</f>
        <v>1 - Extrema despoblación - 2000</v>
      </c>
      <c r="H359" s="161">
        <v>53</v>
      </c>
    </row>
    <row r="360" spans="1:8" ht="25" customHeight="1" x14ac:dyDescent="0.25">
      <c r="A360" s="159">
        <v>16</v>
      </c>
      <c r="B360" s="159" t="s">
        <v>10662</v>
      </c>
      <c r="C360" s="159">
        <v>16194</v>
      </c>
      <c r="D360" s="160" t="s">
        <v>10790</v>
      </c>
      <c r="E360" s="159" t="s">
        <v>16725</v>
      </c>
      <c r="F360" s="159">
        <v>1</v>
      </c>
      <c r="G360" s="160" t="str">
        <f>VLOOKUP(F360,'Zonas rurales CLM'!$J$4:$L$12,3,FALSE)</f>
        <v>1 - Extrema despoblación - 2000</v>
      </c>
      <c r="H360" s="161">
        <v>207</v>
      </c>
    </row>
    <row r="361" spans="1:8" ht="25" customHeight="1" x14ac:dyDescent="0.25">
      <c r="A361" s="159">
        <v>16</v>
      </c>
      <c r="B361" s="159" t="s">
        <v>10662</v>
      </c>
      <c r="C361" s="159">
        <v>16195</v>
      </c>
      <c r="D361" s="160" t="s">
        <v>17053</v>
      </c>
      <c r="E361" s="159" t="s">
        <v>16724</v>
      </c>
      <c r="F361" s="159">
        <v>3</v>
      </c>
      <c r="G361" s="160" t="str">
        <f>VLOOKUP(F361,'Zonas rurales CLM'!$J$4:$L$12,3,FALSE)</f>
        <v>3 - Intensa despoblación - 2000</v>
      </c>
      <c r="H361" s="161">
        <v>565</v>
      </c>
    </row>
    <row r="362" spans="1:8" ht="25" customHeight="1" x14ac:dyDescent="0.25">
      <c r="A362" s="159">
        <v>16</v>
      </c>
      <c r="B362" s="159" t="s">
        <v>10662</v>
      </c>
      <c r="C362" s="159">
        <v>16196</v>
      </c>
      <c r="D362" s="160" t="s">
        <v>17054</v>
      </c>
      <c r="E362" s="159" t="s">
        <v>16724</v>
      </c>
      <c r="F362" s="159">
        <v>3</v>
      </c>
      <c r="G362" s="160" t="str">
        <f>VLOOKUP(F362,'Zonas rurales CLM'!$J$4:$L$12,3,FALSE)</f>
        <v>3 - Intensa despoblación - 2000</v>
      </c>
      <c r="H362" s="161">
        <v>686</v>
      </c>
    </row>
    <row r="363" spans="1:8" ht="25" customHeight="1" x14ac:dyDescent="0.25">
      <c r="A363" s="159">
        <v>16</v>
      </c>
      <c r="B363" s="159" t="s">
        <v>10662</v>
      </c>
      <c r="C363" s="159">
        <v>16197</v>
      </c>
      <c r="D363" s="160" t="s">
        <v>17055</v>
      </c>
      <c r="E363" s="159" t="s">
        <v>16723</v>
      </c>
      <c r="F363" s="159">
        <v>1</v>
      </c>
      <c r="G363" s="160" t="str">
        <f>VLOOKUP(F363,'Zonas rurales CLM'!$J$4:$L$12,3,FALSE)</f>
        <v>1 - Extrema despoblación - 2000</v>
      </c>
      <c r="H363" s="161">
        <v>68</v>
      </c>
    </row>
    <row r="364" spans="1:8" ht="25" customHeight="1" x14ac:dyDescent="0.25">
      <c r="A364" s="159">
        <v>16</v>
      </c>
      <c r="B364" s="159" t="s">
        <v>10662</v>
      </c>
      <c r="C364" s="159">
        <v>16198</v>
      </c>
      <c r="D364" s="160" t="s">
        <v>10791</v>
      </c>
      <c r="E364" s="159" t="s">
        <v>16722</v>
      </c>
      <c r="F364" s="159">
        <v>3</v>
      </c>
      <c r="G364" s="160" t="str">
        <f>VLOOKUP(F364,'Zonas rurales CLM'!$J$4:$L$12,3,FALSE)</f>
        <v>3 - Intensa despoblación - 2000</v>
      </c>
      <c r="H364" s="161">
        <v>1605</v>
      </c>
    </row>
    <row r="365" spans="1:8" ht="25" customHeight="1" x14ac:dyDescent="0.25">
      <c r="A365" s="159">
        <v>16</v>
      </c>
      <c r="B365" s="159" t="s">
        <v>10662</v>
      </c>
      <c r="C365" s="159">
        <v>16199</v>
      </c>
      <c r="D365" s="160" t="s">
        <v>17089</v>
      </c>
      <c r="E365" s="159" t="s">
        <v>16725</v>
      </c>
      <c r="F365" s="159">
        <v>1</v>
      </c>
      <c r="G365" s="160" t="str">
        <f>VLOOKUP(F365,'Zonas rurales CLM'!$J$4:$L$12,3,FALSE)</f>
        <v>1 - Extrema despoblación - 2000</v>
      </c>
      <c r="H365" s="161">
        <v>27</v>
      </c>
    </row>
    <row r="366" spans="1:8" ht="25" customHeight="1" x14ac:dyDescent="0.25">
      <c r="A366" s="159">
        <v>16</v>
      </c>
      <c r="B366" s="159" t="s">
        <v>10662</v>
      </c>
      <c r="C366" s="159">
        <v>16202</v>
      </c>
      <c r="D366" s="160" t="s">
        <v>10792</v>
      </c>
      <c r="E366" s="159" t="s">
        <v>16725</v>
      </c>
      <c r="F366" s="159">
        <v>1</v>
      </c>
      <c r="G366" s="160" t="str">
        <f>VLOOKUP(F366,'Zonas rurales CLM'!$J$4:$L$12,3,FALSE)</f>
        <v>1 - Extrema despoblación - 2000</v>
      </c>
      <c r="H366" s="161">
        <v>864</v>
      </c>
    </row>
    <row r="367" spans="1:8" ht="25" customHeight="1" x14ac:dyDescent="0.25">
      <c r="A367" s="159">
        <v>16</v>
      </c>
      <c r="B367" s="159" t="s">
        <v>10662</v>
      </c>
      <c r="C367" s="159">
        <v>16203</v>
      </c>
      <c r="D367" s="160" t="s">
        <v>17090</v>
      </c>
      <c r="E367" s="159" t="s">
        <v>16721</v>
      </c>
      <c r="F367" s="159">
        <v>4</v>
      </c>
      <c r="G367" s="160" t="str">
        <f>VLOOKUP(F367,'Zonas rurales CLM'!$J$4:$L$12,3,FALSE)</f>
        <v>4 - Intensa despoblación + 2000</v>
      </c>
      <c r="H367" s="161">
        <v>15505</v>
      </c>
    </row>
    <row r="368" spans="1:8" ht="25" customHeight="1" x14ac:dyDescent="0.25">
      <c r="A368" s="159">
        <v>16</v>
      </c>
      <c r="B368" s="159" t="s">
        <v>10662</v>
      </c>
      <c r="C368" s="159">
        <v>16204</v>
      </c>
      <c r="D368" s="160" t="s">
        <v>17022</v>
      </c>
      <c r="E368" s="159" t="s">
        <v>16722</v>
      </c>
      <c r="F368" s="159">
        <v>3</v>
      </c>
      <c r="G368" s="160" t="str">
        <f>VLOOKUP(F368,'Zonas rurales CLM'!$J$4:$L$12,3,FALSE)</f>
        <v>3 - Intensa despoblación - 2000</v>
      </c>
      <c r="H368" s="161">
        <v>279</v>
      </c>
    </row>
    <row r="369" spans="1:8" ht="25" customHeight="1" x14ac:dyDescent="0.25">
      <c r="A369" s="159">
        <v>16</v>
      </c>
      <c r="B369" s="159" t="s">
        <v>10662</v>
      </c>
      <c r="C369" s="159">
        <v>16205</v>
      </c>
      <c r="D369" s="160" t="s">
        <v>10793</v>
      </c>
      <c r="E369" s="159" t="s">
        <v>16725</v>
      </c>
      <c r="F369" s="159">
        <v>1</v>
      </c>
      <c r="G369" s="160" t="str">
        <f>VLOOKUP(F369,'Zonas rurales CLM'!$J$4:$L$12,3,FALSE)</f>
        <v>1 - Extrema despoblación - 2000</v>
      </c>
      <c r="H369" s="161">
        <v>115</v>
      </c>
    </row>
    <row r="370" spans="1:8" ht="25" customHeight="1" x14ac:dyDescent="0.25">
      <c r="A370" s="159">
        <v>16</v>
      </c>
      <c r="B370" s="159" t="s">
        <v>10662</v>
      </c>
      <c r="C370" s="159">
        <v>16206</v>
      </c>
      <c r="D370" s="160" t="s">
        <v>10794</v>
      </c>
      <c r="E370" s="159" t="s">
        <v>16723</v>
      </c>
      <c r="F370" s="159">
        <v>1</v>
      </c>
      <c r="G370" s="160" t="str">
        <f>VLOOKUP(F370,'Zonas rurales CLM'!$J$4:$L$12,3,FALSE)</f>
        <v>1 - Extrema despoblación - 2000</v>
      </c>
      <c r="H370" s="161">
        <v>194</v>
      </c>
    </row>
    <row r="371" spans="1:8" ht="25" customHeight="1" x14ac:dyDescent="0.25">
      <c r="A371" s="159">
        <v>16</v>
      </c>
      <c r="B371" s="159" t="s">
        <v>10662</v>
      </c>
      <c r="C371" s="159">
        <v>16209</v>
      </c>
      <c r="D371" s="160" t="s">
        <v>10795</v>
      </c>
      <c r="E371" s="159" t="s">
        <v>16723</v>
      </c>
      <c r="F371" s="159">
        <v>1</v>
      </c>
      <c r="G371" s="160" t="str">
        <f>VLOOKUP(F371,'Zonas rurales CLM'!$J$4:$L$12,3,FALSE)</f>
        <v>1 - Extrema despoblación - 2000</v>
      </c>
      <c r="H371" s="161">
        <v>111</v>
      </c>
    </row>
    <row r="372" spans="1:8" ht="25" customHeight="1" x14ac:dyDescent="0.25">
      <c r="A372" s="159">
        <v>16</v>
      </c>
      <c r="B372" s="159" t="s">
        <v>10662</v>
      </c>
      <c r="C372" s="159">
        <v>16211</v>
      </c>
      <c r="D372" s="160" t="s">
        <v>10796</v>
      </c>
      <c r="E372" s="159" t="s">
        <v>16720</v>
      </c>
      <c r="F372" s="159">
        <v>1</v>
      </c>
      <c r="G372" s="160" t="str">
        <f>VLOOKUP(F372,'Zonas rurales CLM'!$J$4:$L$12,3,FALSE)</f>
        <v>1 - Extrema despoblación - 2000</v>
      </c>
      <c r="H372" s="161">
        <v>351</v>
      </c>
    </row>
    <row r="373" spans="1:8" ht="25" customHeight="1" x14ac:dyDescent="0.25">
      <c r="A373" s="159">
        <v>16</v>
      </c>
      <c r="B373" s="159" t="s">
        <v>10662</v>
      </c>
      <c r="C373" s="159">
        <v>16212</v>
      </c>
      <c r="D373" s="160" t="s">
        <v>10797</v>
      </c>
      <c r="E373" s="159" t="s">
        <v>16721</v>
      </c>
      <c r="F373" s="159">
        <v>3</v>
      </c>
      <c r="G373" s="160" t="str">
        <f>VLOOKUP(F373,'Zonas rurales CLM'!$J$4:$L$12,3,FALSE)</f>
        <v>3 - Intensa despoblación - 2000</v>
      </c>
      <c r="H373" s="161">
        <v>257</v>
      </c>
    </row>
    <row r="374" spans="1:8" ht="25" customHeight="1" x14ac:dyDescent="0.25">
      <c r="A374" s="159">
        <v>16</v>
      </c>
      <c r="B374" s="159" t="s">
        <v>10662</v>
      </c>
      <c r="C374" s="159">
        <v>16213</v>
      </c>
      <c r="D374" s="160" t="s">
        <v>10798</v>
      </c>
      <c r="E374" s="159" t="s">
        <v>16720</v>
      </c>
      <c r="F374" s="159">
        <v>1</v>
      </c>
      <c r="G374" s="160" t="str">
        <f>VLOOKUP(F374,'Zonas rurales CLM'!$J$4:$L$12,3,FALSE)</f>
        <v>1 - Extrema despoblación - 2000</v>
      </c>
      <c r="H374" s="161">
        <v>38</v>
      </c>
    </row>
    <row r="375" spans="1:8" ht="25" customHeight="1" x14ac:dyDescent="0.25">
      <c r="A375" s="159">
        <v>16</v>
      </c>
      <c r="B375" s="159" t="s">
        <v>10662</v>
      </c>
      <c r="C375" s="159">
        <v>16215</v>
      </c>
      <c r="D375" s="160" t="s">
        <v>10799</v>
      </c>
      <c r="E375" s="159" t="s">
        <v>16725</v>
      </c>
      <c r="F375" s="159">
        <v>1</v>
      </c>
      <c r="G375" s="160" t="str">
        <f>VLOOKUP(F375,'Zonas rurales CLM'!$J$4:$L$12,3,FALSE)</f>
        <v>1 - Extrema despoblación - 2000</v>
      </c>
      <c r="H375" s="161">
        <v>250</v>
      </c>
    </row>
    <row r="376" spans="1:8" ht="25" customHeight="1" x14ac:dyDescent="0.25">
      <c r="A376" s="159">
        <v>16</v>
      </c>
      <c r="B376" s="159" t="s">
        <v>10662</v>
      </c>
      <c r="C376" s="159">
        <v>16216</v>
      </c>
      <c r="D376" s="160" t="s">
        <v>10800</v>
      </c>
      <c r="E376" s="159" t="s">
        <v>16724</v>
      </c>
      <c r="F376" s="159">
        <v>3</v>
      </c>
      <c r="G376" s="160" t="str">
        <f>VLOOKUP(F376,'Zonas rurales CLM'!$J$4:$L$12,3,FALSE)</f>
        <v>3 - Intensa despoblación - 2000</v>
      </c>
      <c r="H376" s="161">
        <v>278</v>
      </c>
    </row>
    <row r="377" spans="1:8" ht="25" customHeight="1" x14ac:dyDescent="0.25">
      <c r="A377" s="159">
        <v>16</v>
      </c>
      <c r="B377" s="159" t="s">
        <v>10662</v>
      </c>
      <c r="C377" s="159">
        <v>16217</v>
      </c>
      <c r="D377" s="160" t="s">
        <v>10801</v>
      </c>
      <c r="E377" s="159" t="s">
        <v>16721</v>
      </c>
      <c r="F377" s="159">
        <v>3</v>
      </c>
      <c r="G377" s="160" t="str">
        <f>VLOOKUP(F377,'Zonas rurales CLM'!$J$4:$L$12,3,FALSE)</f>
        <v>3 - Intensa despoblación - 2000</v>
      </c>
      <c r="H377" s="161">
        <v>103</v>
      </c>
    </row>
    <row r="378" spans="1:8" ht="25" customHeight="1" x14ac:dyDescent="0.25">
      <c r="A378" s="159">
        <v>16</v>
      </c>
      <c r="B378" s="159" t="s">
        <v>10662</v>
      </c>
      <c r="C378" s="159">
        <v>16218</v>
      </c>
      <c r="D378" s="160" t="s">
        <v>17023</v>
      </c>
      <c r="E378" s="159" t="s">
        <v>16721</v>
      </c>
      <c r="F378" s="159">
        <v>3</v>
      </c>
      <c r="G378" s="160" t="str">
        <f>VLOOKUP(F378,'Zonas rurales CLM'!$J$4:$L$12,3,FALSE)</f>
        <v>3 - Intensa despoblación - 2000</v>
      </c>
      <c r="H378" s="161">
        <v>212</v>
      </c>
    </row>
    <row r="379" spans="1:8" ht="25" customHeight="1" x14ac:dyDescent="0.25">
      <c r="A379" s="159">
        <v>16</v>
      </c>
      <c r="B379" s="159" t="s">
        <v>10662</v>
      </c>
      <c r="C379" s="159">
        <v>16219</v>
      </c>
      <c r="D379" s="160" t="s">
        <v>10802</v>
      </c>
      <c r="E379" s="159" t="s">
        <v>16723</v>
      </c>
      <c r="F379" s="159">
        <v>1</v>
      </c>
      <c r="G379" s="160" t="str">
        <f>VLOOKUP(F379,'Zonas rurales CLM'!$J$4:$L$12,3,FALSE)</f>
        <v>1 - Extrema despoblación - 2000</v>
      </c>
      <c r="H379" s="161">
        <v>79</v>
      </c>
    </row>
    <row r="380" spans="1:8" ht="25" customHeight="1" x14ac:dyDescent="0.25">
      <c r="A380" s="159">
        <v>16</v>
      </c>
      <c r="B380" s="159" t="s">
        <v>10662</v>
      </c>
      <c r="C380" s="159">
        <v>16224</v>
      </c>
      <c r="D380" s="160" t="s">
        <v>10803</v>
      </c>
      <c r="E380" s="159" t="s">
        <v>16725</v>
      </c>
      <c r="F380" s="159">
        <v>1</v>
      </c>
      <c r="G380" s="160" t="str">
        <f>VLOOKUP(F380,'Zonas rurales CLM'!$J$4:$L$12,3,FALSE)</f>
        <v>1 - Extrema despoblación - 2000</v>
      </c>
      <c r="H380" s="161">
        <v>77</v>
      </c>
    </row>
    <row r="381" spans="1:8" ht="25" customHeight="1" x14ac:dyDescent="0.25">
      <c r="A381" s="159">
        <v>16</v>
      </c>
      <c r="B381" s="159" t="s">
        <v>10662</v>
      </c>
      <c r="C381" s="159">
        <v>16225</v>
      </c>
      <c r="D381" s="160" t="s">
        <v>10804</v>
      </c>
      <c r="E381" s="159" t="s">
        <v>16725</v>
      </c>
      <c r="F381" s="159">
        <v>1</v>
      </c>
      <c r="G381" s="160" t="str">
        <f>VLOOKUP(F381,'Zonas rurales CLM'!$J$4:$L$12,3,FALSE)</f>
        <v>1 - Extrema despoblación - 2000</v>
      </c>
      <c r="H381" s="161">
        <v>63</v>
      </c>
    </row>
    <row r="382" spans="1:8" ht="25" customHeight="1" x14ac:dyDescent="0.25">
      <c r="A382" s="159">
        <v>16</v>
      </c>
      <c r="B382" s="159" t="s">
        <v>10662</v>
      </c>
      <c r="C382" s="159">
        <v>16227</v>
      </c>
      <c r="D382" s="160" t="s">
        <v>10805</v>
      </c>
      <c r="E382" s="159" t="s">
        <v>16725</v>
      </c>
      <c r="F382" s="159">
        <v>1</v>
      </c>
      <c r="G382" s="160" t="str">
        <f>VLOOKUP(F382,'Zonas rurales CLM'!$J$4:$L$12,3,FALSE)</f>
        <v>1 - Extrema despoblación - 2000</v>
      </c>
      <c r="H382" s="161">
        <v>108</v>
      </c>
    </row>
    <row r="383" spans="1:8" ht="25" customHeight="1" x14ac:dyDescent="0.25">
      <c r="A383" s="159">
        <v>16</v>
      </c>
      <c r="B383" s="159" t="s">
        <v>10662</v>
      </c>
      <c r="C383" s="159">
        <v>16228</v>
      </c>
      <c r="D383" s="160" t="s">
        <v>10806</v>
      </c>
      <c r="E383" s="159" t="s">
        <v>16723</v>
      </c>
      <c r="F383" s="159">
        <v>1</v>
      </c>
      <c r="G383" s="160" t="str">
        <f>VLOOKUP(F383,'Zonas rurales CLM'!$J$4:$L$12,3,FALSE)</f>
        <v>1 - Extrema despoblación - 2000</v>
      </c>
      <c r="H383" s="161">
        <v>193</v>
      </c>
    </row>
    <row r="384" spans="1:8" ht="25" customHeight="1" x14ac:dyDescent="0.25">
      <c r="A384" s="159">
        <v>16</v>
      </c>
      <c r="B384" s="159" t="s">
        <v>10662</v>
      </c>
      <c r="C384" s="159">
        <v>16231</v>
      </c>
      <c r="D384" s="160" t="s">
        <v>10807</v>
      </c>
      <c r="E384" s="159" t="s">
        <v>16722</v>
      </c>
      <c r="F384" s="159">
        <v>3</v>
      </c>
      <c r="G384" s="160" t="str">
        <f>VLOOKUP(F384,'Zonas rurales CLM'!$J$4:$L$12,3,FALSE)</f>
        <v>3 - Intensa despoblación - 2000</v>
      </c>
      <c r="H384" s="161">
        <v>52</v>
      </c>
    </row>
    <row r="385" spans="1:8" ht="25" customHeight="1" x14ac:dyDescent="0.25">
      <c r="A385" s="159">
        <v>16</v>
      </c>
      <c r="B385" s="159" t="s">
        <v>10662</v>
      </c>
      <c r="C385" s="159">
        <v>16234</v>
      </c>
      <c r="D385" s="160" t="s">
        <v>10808</v>
      </c>
      <c r="E385" s="159" t="s">
        <v>16723</v>
      </c>
      <c r="F385" s="159">
        <v>1</v>
      </c>
      <c r="G385" s="160" t="str">
        <f>VLOOKUP(F385,'Zonas rurales CLM'!$J$4:$L$12,3,FALSE)</f>
        <v>1 - Extrema despoblación - 2000</v>
      </c>
      <c r="H385" s="161">
        <v>22</v>
      </c>
    </row>
    <row r="386" spans="1:8" ht="25" customHeight="1" x14ac:dyDescent="0.25">
      <c r="A386" s="159">
        <v>16</v>
      </c>
      <c r="B386" s="159" t="s">
        <v>10662</v>
      </c>
      <c r="C386" s="159">
        <v>16236</v>
      </c>
      <c r="D386" s="160" t="s">
        <v>17121</v>
      </c>
      <c r="E386" s="159" t="s">
        <v>16720</v>
      </c>
      <c r="F386" s="159">
        <v>1</v>
      </c>
      <c r="G386" s="160" t="str">
        <f>VLOOKUP(F386,'Zonas rurales CLM'!$J$4:$L$12,3,FALSE)</f>
        <v>1 - Extrema despoblación - 2000</v>
      </c>
      <c r="H386" s="161">
        <v>1084</v>
      </c>
    </row>
    <row r="387" spans="1:8" ht="25" customHeight="1" x14ac:dyDescent="0.25">
      <c r="A387" s="159">
        <v>16</v>
      </c>
      <c r="B387" s="159" t="s">
        <v>10662</v>
      </c>
      <c r="C387" s="159">
        <v>16237</v>
      </c>
      <c r="D387" s="160" t="s">
        <v>10809</v>
      </c>
      <c r="E387" s="159" t="s">
        <v>16722</v>
      </c>
      <c r="F387" s="159">
        <v>3</v>
      </c>
      <c r="G387" s="160" t="str">
        <f>VLOOKUP(F387,'Zonas rurales CLM'!$J$4:$L$12,3,FALSE)</f>
        <v>3 - Intensa despoblación - 2000</v>
      </c>
      <c r="H387" s="161">
        <v>88</v>
      </c>
    </row>
    <row r="388" spans="1:8" ht="25" customHeight="1" x14ac:dyDescent="0.25">
      <c r="A388" s="159">
        <v>16</v>
      </c>
      <c r="B388" s="159" t="s">
        <v>10662</v>
      </c>
      <c r="C388" s="159">
        <v>16238</v>
      </c>
      <c r="D388" s="160" t="s">
        <v>10810</v>
      </c>
      <c r="E388" s="159" t="s">
        <v>16722</v>
      </c>
      <c r="F388" s="159">
        <v>3</v>
      </c>
      <c r="G388" s="160" t="str">
        <f>VLOOKUP(F388,'Zonas rurales CLM'!$J$4:$L$12,3,FALSE)</f>
        <v>3 - Intensa despoblación - 2000</v>
      </c>
      <c r="H388" s="161">
        <v>496</v>
      </c>
    </row>
    <row r="389" spans="1:8" ht="25" customHeight="1" x14ac:dyDescent="0.25">
      <c r="A389" s="159">
        <v>16</v>
      </c>
      <c r="B389" s="159" t="s">
        <v>10662</v>
      </c>
      <c r="C389" s="159">
        <v>16239</v>
      </c>
      <c r="D389" s="160" t="s">
        <v>10811</v>
      </c>
      <c r="E389" s="159" t="s">
        <v>16725</v>
      </c>
      <c r="F389" s="159">
        <v>1</v>
      </c>
      <c r="G389" s="160" t="str">
        <f>VLOOKUP(F389,'Zonas rurales CLM'!$J$4:$L$12,3,FALSE)</f>
        <v>1 - Extrema despoblación - 2000</v>
      </c>
      <c r="H389" s="161">
        <v>129</v>
      </c>
    </row>
    <row r="390" spans="1:8" ht="25" customHeight="1" x14ac:dyDescent="0.25">
      <c r="A390" s="159">
        <v>16</v>
      </c>
      <c r="B390" s="159" t="s">
        <v>10662</v>
      </c>
      <c r="C390" s="159">
        <v>16240</v>
      </c>
      <c r="D390" s="160" t="s">
        <v>10812</v>
      </c>
      <c r="E390" s="159" t="s">
        <v>16723</v>
      </c>
      <c r="F390" s="159">
        <v>1</v>
      </c>
      <c r="G390" s="160" t="str">
        <f>VLOOKUP(F390,'Zonas rurales CLM'!$J$4:$L$12,3,FALSE)</f>
        <v>1 - Extrema despoblación - 2000</v>
      </c>
      <c r="H390" s="161">
        <v>100</v>
      </c>
    </row>
    <row r="391" spans="1:8" ht="25" customHeight="1" x14ac:dyDescent="0.25">
      <c r="A391" s="159">
        <v>16</v>
      </c>
      <c r="B391" s="159" t="s">
        <v>10662</v>
      </c>
      <c r="C391" s="159">
        <v>16242</v>
      </c>
      <c r="D391" s="160" t="s">
        <v>10813</v>
      </c>
      <c r="E391" s="159" t="s">
        <v>16723</v>
      </c>
      <c r="F391" s="159">
        <v>1</v>
      </c>
      <c r="G391" s="160" t="str">
        <f>VLOOKUP(F391,'Zonas rurales CLM'!$J$4:$L$12,3,FALSE)</f>
        <v>1 - Extrema despoblación - 2000</v>
      </c>
      <c r="H391" s="161">
        <v>332</v>
      </c>
    </row>
    <row r="392" spans="1:8" ht="25" customHeight="1" x14ac:dyDescent="0.25">
      <c r="A392" s="159">
        <v>16</v>
      </c>
      <c r="B392" s="159" t="s">
        <v>10662</v>
      </c>
      <c r="C392" s="159">
        <v>16243</v>
      </c>
      <c r="D392" s="160" t="s">
        <v>10814</v>
      </c>
      <c r="E392" s="159" t="s">
        <v>16724</v>
      </c>
      <c r="F392" s="159">
        <v>3</v>
      </c>
      <c r="G392" s="160" t="str">
        <f>VLOOKUP(F392,'Zonas rurales CLM'!$J$4:$L$12,3,FALSE)</f>
        <v>3 - Intensa despoblación - 2000</v>
      </c>
      <c r="H392" s="161">
        <v>481</v>
      </c>
    </row>
    <row r="393" spans="1:8" ht="25" customHeight="1" x14ac:dyDescent="0.25">
      <c r="A393" s="159">
        <v>16</v>
      </c>
      <c r="B393" s="159" t="s">
        <v>10662</v>
      </c>
      <c r="C393" s="159">
        <v>16244</v>
      </c>
      <c r="D393" s="160" t="s">
        <v>17056</v>
      </c>
      <c r="E393" s="159" t="s">
        <v>16722</v>
      </c>
      <c r="F393" s="159">
        <v>3</v>
      </c>
      <c r="G393" s="160" t="str">
        <f>VLOOKUP(F393,'Zonas rurales CLM'!$J$4:$L$12,3,FALSE)</f>
        <v>3 - Intensa despoblación - 2000</v>
      </c>
      <c r="H393" s="161">
        <v>747</v>
      </c>
    </row>
    <row r="394" spans="1:8" ht="25" customHeight="1" x14ac:dyDescent="0.25">
      <c r="A394" s="159">
        <v>16</v>
      </c>
      <c r="B394" s="159" t="s">
        <v>10662</v>
      </c>
      <c r="C394" s="159">
        <v>16245</v>
      </c>
      <c r="D394" s="160" t="s">
        <v>10815</v>
      </c>
      <c r="E394" s="159" t="s">
        <v>16723</v>
      </c>
      <c r="F394" s="159">
        <v>1</v>
      </c>
      <c r="G394" s="160" t="str">
        <f>VLOOKUP(F394,'Zonas rurales CLM'!$J$4:$L$12,3,FALSE)</f>
        <v>1 - Extrema despoblación - 2000</v>
      </c>
      <c r="H394" s="161">
        <v>444</v>
      </c>
    </row>
    <row r="395" spans="1:8" ht="25" customHeight="1" x14ac:dyDescent="0.25">
      <c r="A395" s="159">
        <v>16</v>
      </c>
      <c r="B395" s="159" t="s">
        <v>10662</v>
      </c>
      <c r="C395" s="159">
        <v>16246</v>
      </c>
      <c r="D395" s="160" t="s">
        <v>10816</v>
      </c>
      <c r="E395" s="159" t="s">
        <v>16723</v>
      </c>
      <c r="F395" s="159">
        <v>1</v>
      </c>
      <c r="G395" s="160" t="str">
        <f>VLOOKUP(F395,'Zonas rurales CLM'!$J$4:$L$12,3,FALSE)</f>
        <v>1 - Extrema despoblación - 2000</v>
      </c>
      <c r="H395" s="161">
        <v>513</v>
      </c>
    </row>
    <row r="396" spans="1:8" ht="25" customHeight="1" x14ac:dyDescent="0.25">
      <c r="A396" s="159">
        <v>16</v>
      </c>
      <c r="B396" s="159" t="s">
        <v>10662</v>
      </c>
      <c r="C396" s="159">
        <v>16247</v>
      </c>
      <c r="D396" s="160" t="s">
        <v>10817</v>
      </c>
      <c r="E396" s="159" t="s">
        <v>16724</v>
      </c>
      <c r="F396" s="159">
        <v>3</v>
      </c>
      <c r="G396" s="160" t="str">
        <f>VLOOKUP(F396,'Zonas rurales CLM'!$J$4:$L$12,3,FALSE)</f>
        <v>3 - Intensa despoblación - 2000</v>
      </c>
      <c r="H396" s="161">
        <v>82</v>
      </c>
    </row>
    <row r="397" spans="1:8" ht="25" customHeight="1" x14ac:dyDescent="0.25">
      <c r="A397" s="159">
        <v>16</v>
      </c>
      <c r="B397" s="159" t="s">
        <v>10662</v>
      </c>
      <c r="C397" s="159">
        <v>16248</v>
      </c>
      <c r="D397" s="160" t="s">
        <v>10818</v>
      </c>
      <c r="E397" s="159" t="s">
        <v>16722</v>
      </c>
      <c r="F397" s="159">
        <v>3</v>
      </c>
      <c r="G397" s="160" t="str">
        <f>VLOOKUP(F397,'Zonas rurales CLM'!$J$4:$L$12,3,FALSE)</f>
        <v>3 - Intensa despoblación - 2000</v>
      </c>
      <c r="H397" s="161">
        <v>1005</v>
      </c>
    </row>
    <row r="398" spans="1:8" ht="25" customHeight="1" x14ac:dyDescent="0.25">
      <c r="A398" s="159">
        <v>16</v>
      </c>
      <c r="B398" s="159" t="s">
        <v>10662</v>
      </c>
      <c r="C398" s="159">
        <v>16249</v>
      </c>
      <c r="D398" s="160" t="s">
        <v>10819</v>
      </c>
      <c r="E398" s="159" t="s">
        <v>16724</v>
      </c>
      <c r="F398" s="159">
        <v>4</v>
      </c>
      <c r="G398" s="160" t="str">
        <f>VLOOKUP(F398,'Zonas rurales CLM'!$J$4:$L$12,3,FALSE)</f>
        <v>4 - Intensa despoblación + 2000</v>
      </c>
      <c r="H398" s="161">
        <v>2521</v>
      </c>
    </row>
    <row r="399" spans="1:8" ht="25" customHeight="1" x14ac:dyDescent="0.25">
      <c r="A399" s="159">
        <v>16</v>
      </c>
      <c r="B399" s="159" t="s">
        <v>10662</v>
      </c>
      <c r="C399" s="159">
        <v>16250</v>
      </c>
      <c r="D399" s="160" t="s">
        <v>10820</v>
      </c>
      <c r="E399" s="159" t="s">
        <v>16723</v>
      </c>
      <c r="F399" s="159">
        <v>1</v>
      </c>
      <c r="G399" s="160" t="str">
        <f>VLOOKUP(F399,'Zonas rurales CLM'!$J$4:$L$12,3,FALSE)</f>
        <v>1 - Extrema despoblación - 2000</v>
      </c>
      <c r="H399" s="161">
        <v>68</v>
      </c>
    </row>
    <row r="400" spans="1:8" ht="25" customHeight="1" x14ac:dyDescent="0.25">
      <c r="A400" s="159">
        <v>16</v>
      </c>
      <c r="B400" s="159" t="s">
        <v>10662</v>
      </c>
      <c r="C400" s="159">
        <v>16251</v>
      </c>
      <c r="D400" s="160" t="s">
        <v>10821</v>
      </c>
      <c r="E400" s="159" t="s">
        <v>16722</v>
      </c>
      <c r="F400" s="159">
        <v>4</v>
      </c>
      <c r="G400" s="160" t="str">
        <f>VLOOKUP(F400,'Zonas rurales CLM'!$J$4:$L$12,3,FALSE)</f>
        <v>4 - Intensa despoblación + 2000</v>
      </c>
      <c r="H400" s="161">
        <v>2282</v>
      </c>
    </row>
    <row r="401" spans="1:8" ht="25" customHeight="1" x14ac:dyDescent="0.25">
      <c r="A401" s="159">
        <v>16</v>
      </c>
      <c r="B401" s="159" t="s">
        <v>10662</v>
      </c>
      <c r="C401" s="159">
        <v>16253</v>
      </c>
      <c r="D401" s="160" t="s">
        <v>10822</v>
      </c>
      <c r="E401" s="159" t="s">
        <v>16720</v>
      </c>
      <c r="F401" s="159">
        <v>1</v>
      </c>
      <c r="G401" s="160" t="str">
        <f>VLOOKUP(F401,'Zonas rurales CLM'!$J$4:$L$12,3,FALSE)</f>
        <v>1 - Extrema despoblación - 2000</v>
      </c>
      <c r="H401" s="161">
        <v>375</v>
      </c>
    </row>
    <row r="402" spans="1:8" ht="25" customHeight="1" x14ac:dyDescent="0.25">
      <c r="A402" s="159">
        <v>16</v>
      </c>
      <c r="B402" s="159" t="s">
        <v>10662</v>
      </c>
      <c r="C402" s="159">
        <v>16254</v>
      </c>
      <c r="D402" s="160" t="s">
        <v>17057</v>
      </c>
      <c r="E402" s="159" t="s">
        <v>16723</v>
      </c>
      <c r="F402" s="159">
        <v>1</v>
      </c>
      <c r="G402" s="160" t="str">
        <f>VLOOKUP(F402,'Zonas rurales CLM'!$J$4:$L$12,3,FALSE)</f>
        <v>1 - Extrema despoblación - 2000</v>
      </c>
      <c r="H402" s="161">
        <v>212</v>
      </c>
    </row>
    <row r="403" spans="1:8" ht="25" customHeight="1" x14ac:dyDescent="0.25">
      <c r="A403" s="159">
        <v>16</v>
      </c>
      <c r="B403" s="159" t="s">
        <v>10662</v>
      </c>
      <c r="C403" s="159">
        <v>16255</v>
      </c>
      <c r="D403" s="160" t="s">
        <v>10823</v>
      </c>
      <c r="E403" s="159" t="s">
        <v>16724</v>
      </c>
      <c r="F403" s="159">
        <v>3</v>
      </c>
      <c r="G403" s="160" t="str">
        <f>VLOOKUP(F403,'Zonas rurales CLM'!$J$4:$L$12,3,FALSE)</f>
        <v>3 - Intensa despoblación - 2000</v>
      </c>
      <c r="H403" s="161">
        <v>148</v>
      </c>
    </row>
    <row r="404" spans="1:8" ht="25" customHeight="1" x14ac:dyDescent="0.25">
      <c r="A404" s="159">
        <v>16</v>
      </c>
      <c r="B404" s="159" t="s">
        <v>10662</v>
      </c>
      <c r="C404" s="159">
        <v>16258</v>
      </c>
      <c r="D404" s="160" t="s">
        <v>10824</v>
      </c>
      <c r="E404" s="159" t="s">
        <v>16725</v>
      </c>
      <c r="F404" s="159">
        <v>1</v>
      </c>
      <c r="G404" s="160" t="str">
        <f>VLOOKUP(F404,'Zonas rurales CLM'!$J$4:$L$12,3,FALSE)</f>
        <v>1 - Extrema despoblación - 2000</v>
      </c>
      <c r="H404" s="161">
        <v>191</v>
      </c>
    </row>
    <row r="405" spans="1:8" ht="25" customHeight="1" x14ac:dyDescent="0.25">
      <c r="A405" s="159">
        <v>16</v>
      </c>
      <c r="B405" s="159" t="s">
        <v>10662</v>
      </c>
      <c r="C405" s="159">
        <v>16259</v>
      </c>
      <c r="D405" s="160" t="s">
        <v>10825</v>
      </c>
      <c r="E405" s="159" t="s">
        <v>16723</v>
      </c>
      <c r="F405" s="159">
        <v>1</v>
      </c>
      <c r="G405" s="160" t="str">
        <f>VLOOKUP(F405,'Zonas rurales CLM'!$J$4:$L$12,3,FALSE)</f>
        <v>1 - Extrema despoblación - 2000</v>
      </c>
      <c r="H405" s="161">
        <v>44</v>
      </c>
    </row>
    <row r="406" spans="1:8" ht="25" customHeight="1" x14ac:dyDescent="0.25">
      <c r="A406" s="159">
        <v>16</v>
      </c>
      <c r="B406" s="159" t="s">
        <v>10662</v>
      </c>
      <c r="C406" s="159">
        <v>16263</v>
      </c>
      <c r="D406" s="160" t="s">
        <v>10826</v>
      </c>
      <c r="E406" s="159" t="s">
        <v>16720</v>
      </c>
      <c r="F406" s="159">
        <v>1</v>
      </c>
      <c r="G406" s="160" t="str">
        <f>VLOOKUP(F406,'Zonas rurales CLM'!$J$4:$L$12,3,FALSE)</f>
        <v>1 - Extrema despoblación - 2000</v>
      </c>
      <c r="H406" s="161">
        <v>1285</v>
      </c>
    </row>
    <row r="407" spans="1:8" ht="25" customHeight="1" x14ac:dyDescent="0.25">
      <c r="A407" s="159">
        <v>16</v>
      </c>
      <c r="B407" s="159" t="s">
        <v>10662</v>
      </c>
      <c r="C407" s="159">
        <v>16264</v>
      </c>
      <c r="D407" s="160" t="s">
        <v>10827</v>
      </c>
      <c r="E407" s="159" t="s">
        <v>16721</v>
      </c>
      <c r="F407" s="159">
        <v>3</v>
      </c>
      <c r="G407" s="160" t="str">
        <f>VLOOKUP(F407,'Zonas rurales CLM'!$J$4:$L$12,3,FALSE)</f>
        <v>3 - Intensa despoblación - 2000</v>
      </c>
      <c r="H407" s="161">
        <v>418</v>
      </c>
    </row>
    <row r="408" spans="1:8" ht="25" customHeight="1" x14ac:dyDescent="0.25">
      <c r="A408" s="159">
        <v>16</v>
      </c>
      <c r="B408" s="159" t="s">
        <v>10662</v>
      </c>
      <c r="C408" s="159">
        <v>16265</v>
      </c>
      <c r="D408" s="160" t="s">
        <v>10828</v>
      </c>
      <c r="E408" s="159" t="s">
        <v>16723</v>
      </c>
      <c r="F408" s="159">
        <v>1</v>
      </c>
      <c r="G408" s="160" t="str">
        <f>VLOOKUP(F408,'Zonas rurales CLM'!$J$4:$L$12,3,FALSE)</f>
        <v>1 - Extrema despoblación - 2000</v>
      </c>
      <c r="H408" s="161">
        <v>22</v>
      </c>
    </row>
    <row r="409" spans="1:8" ht="25" customHeight="1" x14ac:dyDescent="0.25">
      <c r="A409" s="159">
        <v>16</v>
      </c>
      <c r="B409" s="159" t="s">
        <v>10662</v>
      </c>
      <c r="C409" s="159">
        <v>16266</v>
      </c>
      <c r="D409" s="160" t="s">
        <v>10829</v>
      </c>
      <c r="E409" s="159" t="s">
        <v>16720</v>
      </c>
      <c r="F409" s="159">
        <v>1</v>
      </c>
      <c r="G409" s="160" t="str">
        <f>VLOOKUP(F409,'Zonas rurales CLM'!$J$4:$L$12,3,FALSE)</f>
        <v>1 - Extrema despoblación - 2000</v>
      </c>
      <c r="H409" s="161">
        <v>382</v>
      </c>
    </row>
    <row r="410" spans="1:8" ht="25" customHeight="1" x14ac:dyDescent="0.25">
      <c r="A410" s="159">
        <v>16</v>
      </c>
      <c r="B410" s="159" t="s">
        <v>10662</v>
      </c>
      <c r="C410" s="159">
        <v>16269</v>
      </c>
      <c r="D410" s="160" t="s">
        <v>10830</v>
      </c>
      <c r="E410" s="159" t="s">
        <v>16720</v>
      </c>
      <c r="F410" s="159">
        <v>1</v>
      </c>
      <c r="G410" s="160" t="str">
        <f>VLOOKUP(F410,'Zonas rurales CLM'!$J$4:$L$12,3,FALSE)</f>
        <v>1 - Extrema despoblación - 2000</v>
      </c>
      <c r="H410" s="161">
        <v>414</v>
      </c>
    </row>
    <row r="411" spans="1:8" ht="25" customHeight="1" x14ac:dyDescent="0.25">
      <c r="A411" s="159">
        <v>16</v>
      </c>
      <c r="B411" s="159" t="s">
        <v>10662</v>
      </c>
      <c r="C411" s="159">
        <v>16270</v>
      </c>
      <c r="D411" s="160" t="s">
        <v>10831</v>
      </c>
      <c r="E411" s="159" t="s">
        <v>16721</v>
      </c>
      <c r="F411" s="159">
        <v>3</v>
      </c>
      <c r="G411" s="160" t="str">
        <f>VLOOKUP(F411,'Zonas rurales CLM'!$J$4:$L$12,3,FALSE)</f>
        <v>3 - Intensa despoblación - 2000</v>
      </c>
      <c r="H411" s="161">
        <v>191</v>
      </c>
    </row>
    <row r="412" spans="1:8" ht="25" customHeight="1" x14ac:dyDescent="0.25">
      <c r="A412" s="159">
        <v>16</v>
      </c>
      <c r="B412" s="159" t="s">
        <v>10662</v>
      </c>
      <c r="C412" s="159">
        <v>16271</v>
      </c>
      <c r="D412" s="160" t="s">
        <v>10832</v>
      </c>
      <c r="E412" s="159" t="s">
        <v>16722</v>
      </c>
      <c r="F412" s="159">
        <v>3</v>
      </c>
      <c r="G412" s="160" t="str">
        <f>VLOOKUP(F412,'Zonas rurales CLM'!$J$4:$L$12,3,FALSE)</f>
        <v>3 - Intensa despoblación - 2000</v>
      </c>
      <c r="H412" s="161">
        <v>843</v>
      </c>
    </row>
    <row r="413" spans="1:8" ht="25" customHeight="1" x14ac:dyDescent="0.25">
      <c r="A413" s="159">
        <v>16</v>
      </c>
      <c r="B413" s="159" t="s">
        <v>10662</v>
      </c>
      <c r="C413" s="159">
        <v>16272</v>
      </c>
      <c r="D413" s="160" t="s">
        <v>10833</v>
      </c>
      <c r="E413" s="159" t="s">
        <v>16723</v>
      </c>
      <c r="F413" s="159">
        <v>1</v>
      </c>
      <c r="G413" s="160" t="str">
        <f>VLOOKUP(F413,'Zonas rurales CLM'!$J$4:$L$12,3,FALSE)</f>
        <v>1 - Extrema despoblación - 2000</v>
      </c>
      <c r="H413" s="161">
        <v>213</v>
      </c>
    </row>
    <row r="414" spans="1:8" ht="25" customHeight="1" x14ac:dyDescent="0.25">
      <c r="A414" s="159">
        <v>16</v>
      </c>
      <c r="B414" s="159" t="s">
        <v>10662</v>
      </c>
      <c r="C414" s="159">
        <v>16273</v>
      </c>
      <c r="D414" s="160" t="s">
        <v>10834</v>
      </c>
      <c r="E414" s="159" t="s">
        <v>16720</v>
      </c>
      <c r="F414" s="159">
        <v>1</v>
      </c>
      <c r="G414" s="160" t="str">
        <f>VLOOKUP(F414,'Zonas rurales CLM'!$J$4:$L$12,3,FALSE)</f>
        <v>1 - Extrema despoblación - 2000</v>
      </c>
      <c r="H414" s="161">
        <v>328</v>
      </c>
    </row>
    <row r="415" spans="1:8" ht="25" customHeight="1" x14ac:dyDescent="0.25">
      <c r="A415" s="159">
        <v>16</v>
      </c>
      <c r="B415" s="159" t="s">
        <v>10662</v>
      </c>
      <c r="C415" s="159">
        <v>16274</v>
      </c>
      <c r="D415" s="160" t="s">
        <v>17058</v>
      </c>
      <c r="E415" s="159" t="s">
        <v>16725</v>
      </c>
      <c r="F415" s="159">
        <v>1</v>
      </c>
      <c r="G415" s="160" t="str">
        <f>VLOOKUP(F415,'Zonas rurales CLM'!$J$4:$L$12,3,FALSE)</f>
        <v>1 - Extrema despoblación - 2000</v>
      </c>
      <c r="H415" s="161">
        <v>109</v>
      </c>
    </row>
    <row r="416" spans="1:8" ht="25" customHeight="1" x14ac:dyDescent="0.25">
      <c r="A416" s="159">
        <v>16</v>
      </c>
      <c r="B416" s="159" t="s">
        <v>10662</v>
      </c>
      <c r="C416" s="159">
        <v>16275</v>
      </c>
      <c r="D416" s="160" t="s">
        <v>10835</v>
      </c>
      <c r="E416" s="159" t="s">
        <v>16723</v>
      </c>
      <c r="F416" s="159">
        <v>1</v>
      </c>
      <c r="G416" s="160" t="str">
        <f>VLOOKUP(F416,'Zonas rurales CLM'!$J$4:$L$12,3,FALSE)</f>
        <v>1 - Extrema despoblación - 2000</v>
      </c>
      <c r="H416" s="161">
        <v>11</v>
      </c>
    </row>
    <row r="417" spans="1:8" ht="25" customHeight="1" x14ac:dyDescent="0.25">
      <c r="A417" s="159">
        <v>16</v>
      </c>
      <c r="B417" s="159" t="s">
        <v>10662</v>
      </c>
      <c r="C417" s="159">
        <v>16276</v>
      </c>
      <c r="D417" s="160" t="s">
        <v>17024</v>
      </c>
      <c r="E417" s="159" t="s">
        <v>16725</v>
      </c>
      <c r="F417" s="159">
        <v>1</v>
      </c>
      <c r="G417" s="160" t="str">
        <f>VLOOKUP(F417,'Zonas rurales CLM'!$J$4:$L$12,3,FALSE)</f>
        <v>1 - Extrema despoblación - 2000</v>
      </c>
      <c r="H417" s="161">
        <v>18</v>
      </c>
    </row>
    <row r="418" spans="1:8" ht="25" customHeight="1" x14ac:dyDescent="0.25">
      <c r="A418" s="159">
        <v>16</v>
      </c>
      <c r="B418" s="159" t="s">
        <v>10662</v>
      </c>
      <c r="C418" s="159">
        <v>16277</v>
      </c>
      <c r="D418" s="160" t="s">
        <v>16991</v>
      </c>
      <c r="E418" s="159" t="s">
        <v>16720</v>
      </c>
      <c r="F418" s="159">
        <v>1</v>
      </c>
      <c r="G418" s="160" t="str">
        <f>VLOOKUP(F418,'Zonas rurales CLM'!$J$4:$L$12,3,FALSE)</f>
        <v>1 - Extrema despoblación - 2000</v>
      </c>
      <c r="H418" s="161">
        <v>110</v>
      </c>
    </row>
    <row r="419" spans="1:8" ht="25" customHeight="1" x14ac:dyDescent="0.25">
      <c r="A419" s="159">
        <v>16</v>
      </c>
      <c r="B419" s="159" t="s">
        <v>10662</v>
      </c>
      <c r="C419" s="159">
        <v>16278</v>
      </c>
      <c r="D419" s="160" t="s">
        <v>10836</v>
      </c>
      <c r="E419" s="159" t="s">
        <v>16725</v>
      </c>
      <c r="F419" s="159">
        <v>1</v>
      </c>
      <c r="G419" s="160" t="str">
        <f>VLOOKUP(F419,'Zonas rurales CLM'!$J$4:$L$12,3,FALSE)</f>
        <v>1 - Extrema despoblación - 2000</v>
      </c>
      <c r="H419" s="161">
        <v>56</v>
      </c>
    </row>
    <row r="420" spans="1:8" ht="25" customHeight="1" x14ac:dyDescent="0.25">
      <c r="A420" s="159">
        <v>16</v>
      </c>
      <c r="B420" s="159" t="s">
        <v>10662</v>
      </c>
      <c r="C420" s="159">
        <v>16279</v>
      </c>
      <c r="D420" s="160" t="s">
        <v>10837</v>
      </c>
      <c r="E420" s="159" t="s">
        <v>16721</v>
      </c>
      <c r="F420" s="159">
        <v>3</v>
      </c>
      <c r="G420" s="160" t="str">
        <f>VLOOKUP(F420,'Zonas rurales CLM'!$J$4:$L$12,3,FALSE)</f>
        <v>3 - Intensa despoblación - 2000</v>
      </c>
      <c r="H420" s="161">
        <v>266</v>
      </c>
    </row>
    <row r="421" spans="1:8" ht="25" customHeight="1" x14ac:dyDescent="0.25">
      <c r="A421" s="159">
        <v>16</v>
      </c>
      <c r="B421" s="159" t="s">
        <v>10662</v>
      </c>
      <c r="C421" s="159">
        <v>16280</v>
      </c>
      <c r="D421" s="160" t="s">
        <v>10838</v>
      </c>
      <c r="E421" s="159" t="s">
        <v>16723</v>
      </c>
      <c r="F421" s="159">
        <v>1</v>
      </c>
      <c r="G421" s="160" t="str">
        <f>VLOOKUP(F421,'Zonas rurales CLM'!$J$4:$L$12,3,FALSE)</f>
        <v>1 - Extrema despoblación - 2000</v>
      </c>
      <c r="H421" s="161">
        <v>169</v>
      </c>
    </row>
    <row r="422" spans="1:8" ht="25" customHeight="1" x14ac:dyDescent="0.25">
      <c r="A422" s="159">
        <v>16</v>
      </c>
      <c r="B422" s="159" t="s">
        <v>10662</v>
      </c>
      <c r="C422" s="159">
        <v>16901</v>
      </c>
      <c r="D422" s="160" t="s">
        <v>17059</v>
      </c>
      <c r="E422" s="159" t="s">
        <v>16721</v>
      </c>
      <c r="F422" s="159">
        <v>3</v>
      </c>
      <c r="G422" s="160" t="str">
        <f>VLOOKUP(F422,'Zonas rurales CLM'!$J$4:$L$12,3,FALSE)</f>
        <v>3 - Intensa despoblación - 2000</v>
      </c>
      <c r="H422" s="161">
        <v>718</v>
      </c>
    </row>
    <row r="423" spans="1:8" ht="25" customHeight="1" x14ac:dyDescent="0.25">
      <c r="A423" s="159">
        <v>16</v>
      </c>
      <c r="B423" s="159" t="s">
        <v>10662</v>
      </c>
      <c r="C423" s="159">
        <v>16902</v>
      </c>
      <c r="D423" s="160" t="s">
        <v>17091</v>
      </c>
      <c r="E423" s="159" t="s">
        <v>16720</v>
      </c>
      <c r="F423" s="159">
        <v>1</v>
      </c>
      <c r="G423" s="160" t="str">
        <f>VLOOKUP(F423,'Zonas rurales CLM'!$J$4:$L$12,3,FALSE)</f>
        <v>1 - Extrema despoblación - 2000</v>
      </c>
      <c r="H423" s="161">
        <v>126</v>
      </c>
    </row>
    <row r="424" spans="1:8" ht="25" customHeight="1" x14ac:dyDescent="0.25">
      <c r="A424" s="159">
        <v>16</v>
      </c>
      <c r="B424" s="159" t="s">
        <v>10662</v>
      </c>
      <c r="C424" s="159">
        <v>16903</v>
      </c>
      <c r="D424" s="160" t="s">
        <v>10839</v>
      </c>
      <c r="E424" s="159" t="s">
        <v>16720</v>
      </c>
      <c r="F424" s="159">
        <v>1</v>
      </c>
      <c r="G424" s="160" t="str">
        <f>VLOOKUP(F424,'Zonas rurales CLM'!$J$4:$L$12,3,FALSE)</f>
        <v>1 - Extrema despoblación - 2000</v>
      </c>
      <c r="H424" s="161">
        <v>1494</v>
      </c>
    </row>
    <row r="425" spans="1:8" ht="25" customHeight="1" x14ac:dyDescent="0.25">
      <c r="A425" s="159">
        <v>16</v>
      </c>
      <c r="B425" s="159" t="s">
        <v>10662</v>
      </c>
      <c r="C425" s="159">
        <v>16904</v>
      </c>
      <c r="D425" s="160" t="s">
        <v>16992</v>
      </c>
      <c r="E425" s="159" t="s">
        <v>16723</v>
      </c>
      <c r="F425" s="159">
        <v>1</v>
      </c>
      <c r="G425" s="160" t="str">
        <f>VLOOKUP(F425,'Zonas rurales CLM'!$J$4:$L$12,3,FALSE)</f>
        <v>1 - Extrema despoblación - 2000</v>
      </c>
      <c r="H425" s="161">
        <v>489</v>
      </c>
    </row>
    <row r="426" spans="1:8" ht="25" customHeight="1" x14ac:dyDescent="0.25">
      <c r="A426" s="159">
        <v>16</v>
      </c>
      <c r="B426" s="159" t="s">
        <v>10662</v>
      </c>
      <c r="C426" s="159">
        <v>16905</v>
      </c>
      <c r="D426" s="160" t="s">
        <v>16729</v>
      </c>
      <c r="E426" s="159" t="s">
        <v>16720</v>
      </c>
      <c r="F426" s="159">
        <v>1</v>
      </c>
      <c r="G426" s="160" t="str">
        <f>VLOOKUP(F426,'Zonas rurales CLM'!$J$4:$L$12,3,FALSE)</f>
        <v>1 - Extrema despoblación - 2000</v>
      </c>
      <c r="H426" s="161">
        <v>1775</v>
      </c>
    </row>
    <row r="427" spans="1:8" ht="25" customHeight="1" x14ac:dyDescent="0.25">
      <c r="A427" s="159">
        <v>16</v>
      </c>
      <c r="B427" s="159" t="s">
        <v>10662</v>
      </c>
      <c r="C427" s="159">
        <v>16906</v>
      </c>
      <c r="D427" s="160" t="s">
        <v>10841</v>
      </c>
      <c r="E427" s="159" t="s">
        <v>16723</v>
      </c>
      <c r="F427" s="159">
        <v>1</v>
      </c>
      <c r="G427" s="160" t="str">
        <f>VLOOKUP(F427,'Zonas rurales CLM'!$J$4:$L$12,3,FALSE)</f>
        <v>1 - Extrema despoblación - 2000</v>
      </c>
      <c r="H427" s="161">
        <v>68</v>
      </c>
    </row>
    <row r="428" spans="1:8" ht="25" customHeight="1" x14ac:dyDescent="0.25">
      <c r="A428" s="159">
        <v>16</v>
      </c>
      <c r="B428" s="159" t="s">
        <v>10662</v>
      </c>
      <c r="C428" s="159">
        <v>16908</v>
      </c>
      <c r="D428" s="160" t="s">
        <v>10842</v>
      </c>
      <c r="E428" s="159" t="s">
        <v>16722</v>
      </c>
      <c r="F428" s="159">
        <v>3</v>
      </c>
      <c r="G428" s="160" t="str">
        <f>VLOOKUP(F428,'Zonas rurales CLM'!$J$4:$L$12,3,FALSE)</f>
        <v>3 - Intensa despoblación - 2000</v>
      </c>
      <c r="H428" s="161">
        <v>188</v>
      </c>
    </row>
    <row r="429" spans="1:8" ht="25" customHeight="1" x14ac:dyDescent="0.25">
      <c r="A429" s="159">
        <v>16</v>
      </c>
      <c r="B429" s="159" t="s">
        <v>10662</v>
      </c>
      <c r="C429" s="159">
        <v>16909</v>
      </c>
      <c r="D429" s="160" t="s">
        <v>10843</v>
      </c>
      <c r="E429" s="159" t="s">
        <v>16723</v>
      </c>
      <c r="F429" s="159">
        <v>1</v>
      </c>
      <c r="G429" s="160" t="str">
        <f>VLOOKUP(F429,'Zonas rurales CLM'!$J$4:$L$12,3,FALSE)</f>
        <v>1 - Extrema despoblación - 2000</v>
      </c>
      <c r="H429" s="161">
        <v>700</v>
      </c>
    </row>
    <row r="430" spans="1:8" ht="25" customHeight="1" x14ac:dyDescent="0.25">
      <c r="A430" s="159">
        <v>16</v>
      </c>
      <c r="B430" s="159" t="s">
        <v>10662</v>
      </c>
      <c r="C430" s="159">
        <v>16910</v>
      </c>
      <c r="D430" s="160" t="s">
        <v>10844</v>
      </c>
      <c r="E430" s="159" t="s">
        <v>16723</v>
      </c>
      <c r="F430" s="159">
        <v>1</v>
      </c>
      <c r="G430" s="160" t="str">
        <f>VLOOKUP(F430,'Zonas rurales CLM'!$J$4:$L$12,3,FALSE)</f>
        <v>1 - Extrema despoblación - 2000</v>
      </c>
      <c r="H430" s="161">
        <v>75</v>
      </c>
    </row>
    <row r="431" spans="1:8" ht="25" customHeight="1" x14ac:dyDescent="0.25">
      <c r="A431" s="159">
        <v>19</v>
      </c>
      <c r="B431" s="159" t="s">
        <v>11290</v>
      </c>
      <c r="C431" s="159">
        <v>19001</v>
      </c>
      <c r="D431" s="160" t="s">
        <v>16993</v>
      </c>
      <c r="E431" s="159" t="s">
        <v>16730</v>
      </c>
      <c r="F431" s="159">
        <v>1</v>
      </c>
      <c r="G431" s="160" t="str">
        <f>VLOOKUP(F431,'Zonas rurales CLM'!$J$4:$L$12,3,FALSE)</f>
        <v>1 - Extrema despoblación - 2000</v>
      </c>
      <c r="H431" s="161">
        <v>53</v>
      </c>
    </row>
    <row r="432" spans="1:8" ht="25" customHeight="1" x14ac:dyDescent="0.25">
      <c r="A432" s="159">
        <v>19</v>
      </c>
      <c r="B432" s="159" t="s">
        <v>11290</v>
      </c>
      <c r="C432" s="159">
        <v>19002</v>
      </c>
      <c r="D432" s="160" t="s">
        <v>11247</v>
      </c>
      <c r="E432" s="159" t="s">
        <v>16731</v>
      </c>
      <c r="F432" s="159">
        <v>1</v>
      </c>
      <c r="G432" s="160" t="str">
        <f>VLOOKUP(F432,'Zonas rurales CLM'!$J$4:$L$12,3,FALSE)</f>
        <v>1 - Extrema despoblación - 2000</v>
      </c>
      <c r="H432" s="161">
        <v>55</v>
      </c>
    </row>
    <row r="433" spans="1:8" ht="25" customHeight="1" x14ac:dyDescent="0.25">
      <c r="A433" s="159">
        <v>19</v>
      </c>
      <c r="B433" s="159" t="s">
        <v>11290</v>
      </c>
      <c r="C433" s="159">
        <v>19003</v>
      </c>
      <c r="D433" s="160" t="s">
        <v>11248</v>
      </c>
      <c r="E433" s="159" t="s">
        <v>16731</v>
      </c>
      <c r="F433" s="159">
        <v>1</v>
      </c>
      <c r="G433" s="160" t="str">
        <f>VLOOKUP(F433,'Zonas rurales CLM'!$J$4:$L$12,3,FALSE)</f>
        <v>1 - Extrema despoblación - 2000</v>
      </c>
      <c r="H433" s="161">
        <v>35</v>
      </c>
    </row>
    <row r="434" spans="1:8" ht="25" customHeight="1" x14ac:dyDescent="0.25">
      <c r="A434" s="159">
        <v>19</v>
      </c>
      <c r="B434" s="159" t="s">
        <v>11290</v>
      </c>
      <c r="C434" s="159">
        <v>19004</v>
      </c>
      <c r="D434" s="160" t="s">
        <v>11249</v>
      </c>
      <c r="E434" s="159" t="s">
        <v>16730</v>
      </c>
      <c r="F434" s="159">
        <v>1</v>
      </c>
      <c r="G434" s="160" t="str">
        <f>VLOOKUP(F434,'Zonas rurales CLM'!$J$4:$L$12,3,FALSE)</f>
        <v>1 - Extrema despoblación - 2000</v>
      </c>
      <c r="H434" s="161">
        <v>58</v>
      </c>
    </row>
    <row r="435" spans="1:8" ht="25" customHeight="1" x14ac:dyDescent="0.25">
      <c r="A435" s="159">
        <v>19</v>
      </c>
      <c r="B435" s="159" t="s">
        <v>11290</v>
      </c>
      <c r="C435" s="159">
        <v>19005</v>
      </c>
      <c r="D435" s="160" t="s">
        <v>11250</v>
      </c>
      <c r="E435" s="159" t="s">
        <v>16730</v>
      </c>
      <c r="F435" s="159">
        <v>1</v>
      </c>
      <c r="G435" s="160" t="str">
        <f>VLOOKUP(F435,'Zonas rurales CLM'!$J$4:$L$12,3,FALSE)</f>
        <v>1 - Extrema despoblación - 2000</v>
      </c>
      <c r="H435" s="161">
        <v>137</v>
      </c>
    </row>
    <row r="436" spans="1:8" ht="25" customHeight="1" x14ac:dyDescent="0.25">
      <c r="A436" s="159">
        <v>19</v>
      </c>
      <c r="B436" s="159" t="s">
        <v>11290</v>
      </c>
      <c r="C436" s="159">
        <v>19006</v>
      </c>
      <c r="D436" s="160" t="s">
        <v>11251</v>
      </c>
      <c r="E436" s="159" t="s">
        <v>16732</v>
      </c>
      <c r="F436" s="159">
        <v>1</v>
      </c>
      <c r="G436" s="160" t="str">
        <f>VLOOKUP(F436,'Zonas rurales CLM'!$J$4:$L$12,3,FALSE)</f>
        <v>1 - Extrema despoblación - 2000</v>
      </c>
      <c r="H436" s="161">
        <v>930</v>
      </c>
    </row>
    <row r="437" spans="1:8" ht="25" customHeight="1" x14ac:dyDescent="0.25">
      <c r="A437" s="159">
        <v>19</v>
      </c>
      <c r="B437" s="159" t="s">
        <v>11290</v>
      </c>
      <c r="C437" s="159">
        <v>19007</v>
      </c>
      <c r="D437" s="160" t="s">
        <v>11252</v>
      </c>
      <c r="E437" s="159" t="s">
        <v>16732</v>
      </c>
      <c r="F437" s="159">
        <v>1</v>
      </c>
      <c r="G437" s="160" t="str">
        <f>VLOOKUP(F437,'Zonas rurales CLM'!$J$4:$L$12,3,FALSE)</f>
        <v>1 - Extrema despoblación - 2000</v>
      </c>
      <c r="H437" s="161">
        <v>513</v>
      </c>
    </row>
    <row r="438" spans="1:8" ht="25" customHeight="1" x14ac:dyDescent="0.25">
      <c r="A438" s="159">
        <v>19</v>
      </c>
      <c r="B438" s="159" t="s">
        <v>11290</v>
      </c>
      <c r="C438" s="159">
        <v>19008</v>
      </c>
      <c r="D438" s="160" t="s">
        <v>11253</v>
      </c>
      <c r="E438" s="159" t="s">
        <v>16733</v>
      </c>
      <c r="F438" s="159">
        <v>1</v>
      </c>
      <c r="G438" s="160" t="str">
        <f>VLOOKUP(F438,'Zonas rurales CLM'!$J$4:$L$12,3,FALSE)</f>
        <v>1 - Extrema despoblación - 2000</v>
      </c>
      <c r="H438" s="161">
        <v>50</v>
      </c>
    </row>
    <row r="439" spans="1:8" ht="25" customHeight="1" x14ac:dyDescent="0.25">
      <c r="A439" s="159">
        <v>19</v>
      </c>
      <c r="B439" s="159" t="s">
        <v>11290</v>
      </c>
      <c r="C439" s="159">
        <v>19009</v>
      </c>
      <c r="D439" s="160" t="s">
        <v>11254</v>
      </c>
      <c r="E439" s="159" t="s">
        <v>16732</v>
      </c>
      <c r="F439" s="159">
        <v>1</v>
      </c>
      <c r="G439" s="160" t="str">
        <f>VLOOKUP(F439,'Zonas rurales CLM'!$J$4:$L$12,3,FALSE)</f>
        <v>1 - Extrema despoblación - 2000</v>
      </c>
      <c r="H439" s="161">
        <v>328</v>
      </c>
    </row>
    <row r="440" spans="1:8" ht="25" customHeight="1" x14ac:dyDescent="0.25">
      <c r="A440" s="159">
        <v>19</v>
      </c>
      <c r="B440" s="159" t="s">
        <v>11290</v>
      </c>
      <c r="C440" s="159">
        <v>19010</v>
      </c>
      <c r="D440" s="160" t="s">
        <v>11255</v>
      </c>
      <c r="E440" s="159" t="s">
        <v>16733</v>
      </c>
      <c r="F440" s="159">
        <v>1</v>
      </c>
      <c r="G440" s="160" t="str">
        <f>VLOOKUP(F440,'Zonas rurales CLM'!$J$4:$L$12,3,FALSE)</f>
        <v>1 - Extrema despoblación - 2000</v>
      </c>
      <c r="H440" s="161">
        <v>14</v>
      </c>
    </row>
    <row r="441" spans="1:8" ht="25" customHeight="1" x14ac:dyDescent="0.25">
      <c r="A441" s="159">
        <v>19</v>
      </c>
      <c r="B441" s="159" t="s">
        <v>11290</v>
      </c>
      <c r="C441" s="159">
        <v>19011</v>
      </c>
      <c r="D441" s="160" t="s">
        <v>11256</v>
      </c>
      <c r="E441" s="159" t="s">
        <v>16730</v>
      </c>
      <c r="F441" s="159">
        <v>1</v>
      </c>
      <c r="G441" s="160" t="str">
        <f>VLOOKUP(F441,'Zonas rurales CLM'!$J$4:$L$12,3,FALSE)</f>
        <v>1 - Extrema despoblación - 2000</v>
      </c>
      <c r="H441" s="161">
        <v>327</v>
      </c>
    </row>
    <row r="442" spans="1:8" ht="25" customHeight="1" x14ac:dyDescent="0.25">
      <c r="A442" s="159">
        <v>19</v>
      </c>
      <c r="B442" s="159" t="s">
        <v>11290</v>
      </c>
      <c r="C442" s="159">
        <v>19013</v>
      </c>
      <c r="D442" s="160" t="s">
        <v>11257</v>
      </c>
      <c r="E442" s="159" t="s">
        <v>16731</v>
      </c>
      <c r="F442" s="159">
        <v>1</v>
      </c>
      <c r="G442" s="160" t="str">
        <f>VLOOKUP(F442,'Zonas rurales CLM'!$J$4:$L$12,3,FALSE)</f>
        <v>1 - Extrema despoblación - 2000</v>
      </c>
      <c r="H442" s="161">
        <v>127</v>
      </c>
    </row>
    <row r="443" spans="1:8" ht="25" customHeight="1" x14ac:dyDescent="0.25">
      <c r="A443" s="159">
        <v>19</v>
      </c>
      <c r="B443" s="159" t="s">
        <v>11290</v>
      </c>
      <c r="C443" s="159">
        <v>19015</v>
      </c>
      <c r="D443" s="160" t="s">
        <v>11258</v>
      </c>
      <c r="E443" s="159" t="s">
        <v>16730</v>
      </c>
      <c r="F443" s="159">
        <v>1</v>
      </c>
      <c r="G443" s="160" t="str">
        <f>VLOOKUP(F443,'Zonas rurales CLM'!$J$4:$L$12,3,FALSE)</f>
        <v>1 - Extrema despoblación - 2000</v>
      </c>
      <c r="H443" s="161">
        <v>86</v>
      </c>
    </row>
    <row r="444" spans="1:8" ht="25" customHeight="1" x14ac:dyDescent="0.25">
      <c r="A444" s="159">
        <v>19</v>
      </c>
      <c r="B444" s="159" t="s">
        <v>11290</v>
      </c>
      <c r="C444" s="159">
        <v>19016</v>
      </c>
      <c r="D444" s="160" t="s">
        <v>11259</v>
      </c>
      <c r="E444" s="159" t="s">
        <v>16731</v>
      </c>
      <c r="F444" s="159">
        <v>1</v>
      </c>
      <c r="G444" s="160" t="str">
        <f>VLOOKUP(F444,'Zonas rurales CLM'!$J$4:$L$12,3,FALSE)</f>
        <v>1 - Extrema despoblación - 2000</v>
      </c>
      <c r="H444" s="161">
        <v>55</v>
      </c>
    </row>
    <row r="445" spans="1:8" ht="25" customHeight="1" x14ac:dyDescent="0.25">
      <c r="A445" s="159">
        <v>19</v>
      </c>
      <c r="B445" s="159" t="s">
        <v>11290</v>
      </c>
      <c r="C445" s="159">
        <v>19017</v>
      </c>
      <c r="D445" s="160" t="s">
        <v>11260</v>
      </c>
      <c r="E445" s="159" t="s">
        <v>16730</v>
      </c>
      <c r="F445" s="159">
        <v>1</v>
      </c>
      <c r="G445" s="160" t="str">
        <f>VLOOKUP(F445,'Zonas rurales CLM'!$J$4:$L$12,3,FALSE)</f>
        <v>1 - Extrema despoblación - 2000</v>
      </c>
      <c r="H445" s="161">
        <v>66</v>
      </c>
    </row>
    <row r="446" spans="1:8" ht="25" customHeight="1" x14ac:dyDescent="0.25">
      <c r="A446" s="159">
        <v>19</v>
      </c>
      <c r="B446" s="159" t="s">
        <v>11290</v>
      </c>
      <c r="C446" s="159">
        <v>19018</v>
      </c>
      <c r="D446" s="160" t="s">
        <v>17092</v>
      </c>
      <c r="E446" s="159" t="s">
        <v>16732</v>
      </c>
      <c r="F446" s="159">
        <v>1</v>
      </c>
      <c r="G446" s="160" t="str">
        <f>VLOOKUP(F446,'Zonas rurales CLM'!$J$4:$L$12,3,FALSE)</f>
        <v>1 - Extrema despoblación - 2000</v>
      </c>
      <c r="H446" s="161">
        <v>161</v>
      </c>
    </row>
    <row r="447" spans="1:8" ht="25" customHeight="1" x14ac:dyDescent="0.25">
      <c r="A447" s="159">
        <v>19</v>
      </c>
      <c r="B447" s="159" t="s">
        <v>11290</v>
      </c>
      <c r="C447" s="159">
        <v>19019</v>
      </c>
      <c r="D447" s="160" t="s">
        <v>11261</v>
      </c>
      <c r="E447" s="159" t="s">
        <v>16732</v>
      </c>
      <c r="F447" s="159">
        <v>1</v>
      </c>
      <c r="G447" s="160" t="str">
        <f>VLOOKUP(F447,'Zonas rurales CLM'!$J$4:$L$12,3,FALSE)</f>
        <v>1 - Extrema despoblación - 2000</v>
      </c>
      <c r="H447" s="161">
        <v>14</v>
      </c>
    </row>
    <row r="448" spans="1:8" ht="25" customHeight="1" x14ac:dyDescent="0.25">
      <c r="A448" s="159">
        <v>19</v>
      </c>
      <c r="B448" s="159" t="s">
        <v>11290</v>
      </c>
      <c r="C448" s="159">
        <v>19020</v>
      </c>
      <c r="D448" s="160" t="s">
        <v>11262</v>
      </c>
      <c r="E448" s="159" t="s">
        <v>16733</v>
      </c>
      <c r="F448" s="159">
        <v>1</v>
      </c>
      <c r="G448" s="160" t="str">
        <f>VLOOKUP(F448,'Zonas rurales CLM'!$J$4:$L$12,3,FALSE)</f>
        <v>1 - Extrema despoblación - 2000</v>
      </c>
      <c r="H448" s="161">
        <v>55</v>
      </c>
    </row>
    <row r="449" spans="1:8" ht="25" customHeight="1" x14ac:dyDescent="0.25">
      <c r="A449" s="159">
        <v>19</v>
      </c>
      <c r="B449" s="159" t="s">
        <v>11290</v>
      </c>
      <c r="C449" s="159">
        <v>19021</v>
      </c>
      <c r="D449" s="160" t="s">
        <v>11263</v>
      </c>
      <c r="E449" s="159" t="s">
        <v>16732</v>
      </c>
      <c r="F449" s="159">
        <v>1</v>
      </c>
      <c r="G449" s="160" t="str">
        <f>VLOOKUP(F449,'Zonas rurales CLM'!$J$4:$L$12,3,FALSE)</f>
        <v>1 - Extrema despoblación - 2000</v>
      </c>
      <c r="H449" s="161">
        <v>1300</v>
      </c>
    </row>
    <row r="450" spans="1:8" ht="25" customHeight="1" x14ac:dyDescent="0.25">
      <c r="A450" s="159">
        <v>19</v>
      </c>
      <c r="B450" s="159" t="s">
        <v>11290</v>
      </c>
      <c r="C450" s="159">
        <v>19022</v>
      </c>
      <c r="D450" s="160" t="s">
        <v>11264</v>
      </c>
      <c r="E450" s="159" t="s">
        <v>16732</v>
      </c>
      <c r="F450" s="159">
        <v>1</v>
      </c>
      <c r="G450" s="160" t="str">
        <f>VLOOKUP(F450,'Zonas rurales CLM'!$J$4:$L$12,3,FALSE)</f>
        <v>1 - Extrema despoblación - 2000</v>
      </c>
      <c r="H450" s="161">
        <v>696</v>
      </c>
    </row>
    <row r="451" spans="1:8" ht="25" customHeight="1" x14ac:dyDescent="0.25">
      <c r="A451" s="159">
        <v>19</v>
      </c>
      <c r="B451" s="159" t="s">
        <v>11290</v>
      </c>
      <c r="C451" s="159">
        <v>19023</v>
      </c>
      <c r="D451" s="160" t="s">
        <v>17025</v>
      </c>
      <c r="E451" s="159" t="s">
        <v>16732</v>
      </c>
      <c r="F451" s="159">
        <v>1</v>
      </c>
      <c r="G451" s="160" t="str">
        <f>VLOOKUP(F451,'Zonas rurales CLM'!$J$4:$L$12,3,FALSE)</f>
        <v>1 - Extrema despoblación - 2000</v>
      </c>
      <c r="H451" s="161">
        <v>161</v>
      </c>
    </row>
    <row r="452" spans="1:8" ht="25" customHeight="1" x14ac:dyDescent="0.25">
      <c r="A452" s="159">
        <v>19</v>
      </c>
      <c r="B452" s="159" t="s">
        <v>11290</v>
      </c>
      <c r="C452" s="159">
        <v>19024</v>
      </c>
      <c r="D452" s="160" t="s">
        <v>11265</v>
      </c>
      <c r="E452" s="159" t="s">
        <v>16734</v>
      </c>
      <c r="F452" s="159">
        <v>8</v>
      </c>
      <c r="G452" s="160" t="str">
        <f>VLOOKUP(F452,'Zonas rurales CLM'!$J$4:$L$12,3,FALSE)</f>
        <v>8 - Periurbana</v>
      </c>
      <c r="H452" s="161">
        <v>12860</v>
      </c>
    </row>
    <row r="453" spans="1:8" ht="25" customHeight="1" x14ac:dyDescent="0.25">
      <c r="A453" s="159">
        <v>19</v>
      </c>
      <c r="B453" s="159" t="s">
        <v>11290</v>
      </c>
      <c r="C453" s="159">
        <v>19027</v>
      </c>
      <c r="D453" s="160" t="s">
        <v>11266</v>
      </c>
      <c r="E453" s="159" t="s">
        <v>16731</v>
      </c>
      <c r="F453" s="159">
        <v>1</v>
      </c>
      <c r="G453" s="160" t="str">
        <f>VLOOKUP(F453,'Zonas rurales CLM'!$J$4:$L$12,3,FALSE)</f>
        <v>1 - Extrema despoblación - 2000</v>
      </c>
      <c r="H453" s="161">
        <v>155</v>
      </c>
    </row>
    <row r="454" spans="1:8" ht="25" customHeight="1" x14ac:dyDescent="0.25">
      <c r="A454" s="159">
        <v>19</v>
      </c>
      <c r="B454" s="159" t="s">
        <v>11290</v>
      </c>
      <c r="C454" s="159">
        <v>19031</v>
      </c>
      <c r="D454" s="160" t="s">
        <v>17093</v>
      </c>
      <c r="E454" s="159" t="s">
        <v>16733</v>
      </c>
      <c r="F454" s="159">
        <v>1</v>
      </c>
      <c r="G454" s="160" t="str">
        <f>VLOOKUP(F454,'Zonas rurales CLM'!$J$4:$L$12,3,FALSE)</f>
        <v>1 - Extrema despoblación - 2000</v>
      </c>
      <c r="H454" s="161">
        <v>7</v>
      </c>
    </row>
    <row r="455" spans="1:8" ht="25" customHeight="1" x14ac:dyDescent="0.25">
      <c r="A455" s="159">
        <v>19</v>
      </c>
      <c r="B455" s="159" t="s">
        <v>11290</v>
      </c>
      <c r="C455" s="159">
        <v>19032</v>
      </c>
      <c r="D455" s="160" t="s">
        <v>11267</v>
      </c>
      <c r="E455" s="159" t="s">
        <v>16730</v>
      </c>
      <c r="F455" s="159">
        <v>1</v>
      </c>
      <c r="G455" s="160" t="str">
        <f>VLOOKUP(F455,'Zonas rurales CLM'!$J$4:$L$12,3,FALSE)</f>
        <v>1 - Extrema despoblación - 2000</v>
      </c>
      <c r="H455" s="161">
        <v>155</v>
      </c>
    </row>
    <row r="456" spans="1:8" ht="25" customHeight="1" x14ac:dyDescent="0.25">
      <c r="A456" s="159">
        <v>19</v>
      </c>
      <c r="B456" s="159" t="s">
        <v>11290</v>
      </c>
      <c r="C456" s="159">
        <v>19033</v>
      </c>
      <c r="D456" s="160" t="s">
        <v>11268</v>
      </c>
      <c r="E456" s="159" t="s">
        <v>16731</v>
      </c>
      <c r="F456" s="159">
        <v>1</v>
      </c>
      <c r="G456" s="160" t="str">
        <f>VLOOKUP(F456,'Zonas rurales CLM'!$J$4:$L$12,3,FALSE)</f>
        <v>1 - Extrema despoblación - 2000</v>
      </c>
      <c r="H456" s="161">
        <v>46</v>
      </c>
    </row>
    <row r="457" spans="1:8" ht="25" customHeight="1" x14ac:dyDescent="0.25">
      <c r="A457" s="159">
        <v>19</v>
      </c>
      <c r="B457" s="159" t="s">
        <v>11290</v>
      </c>
      <c r="C457" s="159">
        <v>19034</v>
      </c>
      <c r="D457" s="160" t="s">
        <v>11269</v>
      </c>
      <c r="E457" s="159" t="s">
        <v>16731</v>
      </c>
      <c r="F457" s="159">
        <v>1</v>
      </c>
      <c r="G457" s="160" t="str">
        <f>VLOOKUP(F457,'Zonas rurales CLM'!$J$4:$L$12,3,FALSE)</f>
        <v>1 - Extrema despoblación - 2000</v>
      </c>
      <c r="H457" s="161">
        <v>29</v>
      </c>
    </row>
    <row r="458" spans="1:8" ht="25" customHeight="1" x14ac:dyDescent="0.25">
      <c r="A458" s="159">
        <v>19</v>
      </c>
      <c r="B458" s="159" t="s">
        <v>11290</v>
      </c>
      <c r="C458" s="159">
        <v>19036</v>
      </c>
      <c r="D458" s="160" t="s">
        <v>11270</v>
      </c>
      <c r="E458" s="159" t="s">
        <v>16732</v>
      </c>
      <c r="F458" s="159">
        <v>1</v>
      </c>
      <c r="G458" s="160" t="str">
        <f>VLOOKUP(F458,'Zonas rurales CLM'!$J$4:$L$12,3,FALSE)</f>
        <v>1 - Extrema despoblación - 2000</v>
      </c>
      <c r="H458" s="161">
        <v>358</v>
      </c>
    </row>
    <row r="459" spans="1:8" ht="25" customHeight="1" x14ac:dyDescent="0.25">
      <c r="A459" s="159">
        <v>19</v>
      </c>
      <c r="B459" s="159" t="s">
        <v>11290</v>
      </c>
      <c r="C459" s="159">
        <v>19037</v>
      </c>
      <c r="D459" s="160" t="s">
        <v>17094</v>
      </c>
      <c r="E459" s="159" t="s">
        <v>16733</v>
      </c>
      <c r="F459" s="159">
        <v>1</v>
      </c>
      <c r="G459" s="160" t="str">
        <f>VLOOKUP(F459,'Zonas rurales CLM'!$J$4:$L$12,3,FALSE)</f>
        <v>1 - Extrema despoblación - 2000</v>
      </c>
      <c r="H459" s="161">
        <v>149</v>
      </c>
    </row>
    <row r="460" spans="1:8" ht="25" customHeight="1" x14ac:dyDescent="0.25">
      <c r="A460" s="159">
        <v>19</v>
      </c>
      <c r="B460" s="159" t="s">
        <v>11290</v>
      </c>
      <c r="C460" s="159">
        <v>19038</v>
      </c>
      <c r="D460" s="160" t="s">
        <v>11271</v>
      </c>
      <c r="E460" s="159" t="s">
        <v>16732</v>
      </c>
      <c r="F460" s="159">
        <v>1</v>
      </c>
      <c r="G460" s="160" t="str">
        <f>VLOOKUP(F460,'Zonas rurales CLM'!$J$4:$L$12,3,FALSE)</f>
        <v>1 - Extrema despoblación - 2000</v>
      </c>
      <c r="H460" s="161">
        <v>20</v>
      </c>
    </row>
    <row r="461" spans="1:8" ht="25" customHeight="1" x14ac:dyDescent="0.25">
      <c r="A461" s="159">
        <v>19</v>
      </c>
      <c r="B461" s="159" t="s">
        <v>11290</v>
      </c>
      <c r="C461" s="159">
        <v>19039</v>
      </c>
      <c r="D461" s="160" t="s">
        <v>11272</v>
      </c>
      <c r="E461" s="159" t="s">
        <v>16730</v>
      </c>
      <c r="F461" s="159">
        <v>1</v>
      </c>
      <c r="G461" s="160" t="str">
        <f>VLOOKUP(F461,'Zonas rurales CLM'!$J$4:$L$12,3,FALSE)</f>
        <v>1 - Extrema despoblación - 2000</v>
      </c>
      <c r="H461" s="161">
        <v>59</v>
      </c>
    </row>
    <row r="462" spans="1:8" ht="25" customHeight="1" x14ac:dyDescent="0.25">
      <c r="A462" s="159">
        <v>19</v>
      </c>
      <c r="B462" s="159" t="s">
        <v>11290</v>
      </c>
      <c r="C462" s="159">
        <v>19040</v>
      </c>
      <c r="D462" s="160" t="s">
        <v>11273</v>
      </c>
      <c r="E462" s="159" t="s">
        <v>16732</v>
      </c>
      <c r="F462" s="159">
        <v>1</v>
      </c>
      <c r="G462" s="160" t="str">
        <f>VLOOKUP(F462,'Zonas rurales CLM'!$J$4:$L$12,3,FALSE)</f>
        <v>1 - Extrema despoblación - 2000</v>
      </c>
      <c r="H462" s="161">
        <v>54</v>
      </c>
    </row>
    <row r="463" spans="1:8" ht="25" customHeight="1" x14ac:dyDescent="0.25">
      <c r="A463" s="159">
        <v>19</v>
      </c>
      <c r="B463" s="159" t="s">
        <v>11290</v>
      </c>
      <c r="C463" s="159">
        <v>19041</v>
      </c>
      <c r="D463" s="160" t="s">
        <v>11274</v>
      </c>
      <c r="E463" s="159" t="s">
        <v>16732</v>
      </c>
      <c r="F463" s="159">
        <v>1</v>
      </c>
      <c r="G463" s="160" t="str">
        <f>VLOOKUP(F463,'Zonas rurales CLM'!$J$4:$L$12,3,FALSE)</f>
        <v>1 - Extrema despoblación - 2000</v>
      </c>
      <c r="H463" s="161">
        <v>229</v>
      </c>
    </row>
    <row r="464" spans="1:8" ht="25" customHeight="1" x14ac:dyDescent="0.25">
      <c r="A464" s="159">
        <v>19</v>
      </c>
      <c r="B464" s="159" t="s">
        <v>11290</v>
      </c>
      <c r="C464" s="159">
        <v>19042</v>
      </c>
      <c r="D464" s="160" t="s">
        <v>11275</v>
      </c>
      <c r="E464" s="159" t="s">
        <v>16733</v>
      </c>
      <c r="F464" s="159">
        <v>1</v>
      </c>
      <c r="G464" s="160" t="str">
        <f>VLOOKUP(F464,'Zonas rurales CLM'!$J$4:$L$12,3,FALSE)</f>
        <v>1 - Extrema despoblación - 2000</v>
      </c>
      <c r="H464" s="161">
        <v>21</v>
      </c>
    </row>
    <row r="465" spans="1:8" ht="25" customHeight="1" x14ac:dyDescent="0.25">
      <c r="A465" s="159">
        <v>19</v>
      </c>
      <c r="B465" s="159" t="s">
        <v>11290</v>
      </c>
      <c r="C465" s="159">
        <v>19043</v>
      </c>
      <c r="D465" s="160" t="s">
        <v>17095</v>
      </c>
      <c r="E465" s="159" t="s">
        <v>16730</v>
      </c>
      <c r="F465" s="159">
        <v>1</v>
      </c>
      <c r="G465" s="160" t="str">
        <f>VLOOKUP(F465,'Zonas rurales CLM'!$J$4:$L$12,3,FALSE)</f>
        <v>1 - Extrema despoblación - 2000</v>
      </c>
      <c r="H465" s="161">
        <v>97</v>
      </c>
    </row>
    <row r="466" spans="1:8" ht="25" customHeight="1" x14ac:dyDescent="0.25">
      <c r="A466" s="159">
        <v>19</v>
      </c>
      <c r="B466" s="159" t="s">
        <v>11290</v>
      </c>
      <c r="C466" s="159">
        <v>19044</v>
      </c>
      <c r="D466" s="160" t="s">
        <v>11276</v>
      </c>
      <c r="E466" s="159" t="s">
        <v>16733</v>
      </c>
      <c r="F466" s="159">
        <v>1</v>
      </c>
      <c r="G466" s="160" t="str">
        <f>VLOOKUP(F466,'Zonas rurales CLM'!$J$4:$L$12,3,FALSE)</f>
        <v>1 - Extrema despoblación - 2000</v>
      </c>
      <c r="H466" s="161">
        <v>385</v>
      </c>
    </row>
    <row r="467" spans="1:8" ht="25" customHeight="1" x14ac:dyDescent="0.25">
      <c r="A467" s="159">
        <v>19</v>
      </c>
      <c r="B467" s="159" t="s">
        <v>11290</v>
      </c>
      <c r="C467" s="159">
        <v>19045</v>
      </c>
      <c r="D467" s="160" t="s">
        <v>17096</v>
      </c>
      <c r="E467" s="159" t="s">
        <v>16732</v>
      </c>
      <c r="F467" s="159">
        <v>1</v>
      </c>
      <c r="G467" s="160" t="str">
        <f>VLOOKUP(F467,'Zonas rurales CLM'!$J$4:$L$12,3,FALSE)</f>
        <v>1 - Extrema despoblación - 2000</v>
      </c>
      <c r="H467" s="161">
        <v>134</v>
      </c>
    </row>
    <row r="468" spans="1:8" ht="25" customHeight="1" x14ac:dyDescent="0.25">
      <c r="A468" s="159">
        <v>19</v>
      </c>
      <c r="B468" s="159" t="s">
        <v>11290</v>
      </c>
      <c r="C468" s="159">
        <v>19046</v>
      </c>
      <c r="D468" s="160" t="s">
        <v>11277</v>
      </c>
      <c r="E468" s="159" t="s">
        <v>16734</v>
      </c>
      <c r="F468" s="159">
        <v>8</v>
      </c>
      <c r="G468" s="160" t="str">
        <f>VLOOKUP(F468,'Zonas rurales CLM'!$J$4:$L$12,3,FALSE)</f>
        <v>8 - Periurbana</v>
      </c>
      <c r="H468" s="161">
        <v>35407</v>
      </c>
    </row>
    <row r="469" spans="1:8" ht="25" customHeight="1" x14ac:dyDescent="0.25">
      <c r="A469" s="159">
        <v>19</v>
      </c>
      <c r="B469" s="159" t="s">
        <v>11290</v>
      </c>
      <c r="C469" s="159">
        <v>19047</v>
      </c>
      <c r="D469" s="160" t="s">
        <v>11278</v>
      </c>
      <c r="E469" s="159" t="s">
        <v>16733</v>
      </c>
      <c r="F469" s="159">
        <v>1</v>
      </c>
      <c r="G469" s="160" t="str">
        <f>VLOOKUP(F469,'Zonas rurales CLM'!$J$4:$L$12,3,FALSE)</f>
        <v>1 - Extrema despoblación - 2000</v>
      </c>
      <c r="H469" s="161">
        <v>56</v>
      </c>
    </row>
    <row r="470" spans="1:8" ht="25" customHeight="1" x14ac:dyDescent="0.25">
      <c r="A470" s="159">
        <v>19</v>
      </c>
      <c r="B470" s="159" t="s">
        <v>11290</v>
      </c>
      <c r="C470" s="159">
        <v>19048</v>
      </c>
      <c r="D470" s="160" t="s">
        <v>11279</v>
      </c>
      <c r="E470" s="159" t="s">
        <v>16731</v>
      </c>
      <c r="F470" s="159">
        <v>1</v>
      </c>
      <c r="G470" s="160" t="str">
        <f>VLOOKUP(F470,'Zonas rurales CLM'!$J$4:$L$12,3,FALSE)</f>
        <v>1 - Extrema despoblación - 2000</v>
      </c>
      <c r="H470" s="161">
        <v>18</v>
      </c>
    </row>
    <row r="471" spans="1:8" ht="25" customHeight="1" x14ac:dyDescent="0.25">
      <c r="A471" s="159">
        <v>19</v>
      </c>
      <c r="B471" s="159" t="s">
        <v>11290</v>
      </c>
      <c r="C471" s="159">
        <v>19049</v>
      </c>
      <c r="D471" s="160" t="s">
        <v>11280</v>
      </c>
      <c r="E471" s="159" t="s">
        <v>16733</v>
      </c>
      <c r="F471" s="159">
        <v>1</v>
      </c>
      <c r="G471" s="160" t="str">
        <f>VLOOKUP(F471,'Zonas rurales CLM'!$J$4:$L$12,3,FALSE)</f>
        <v>1 - Extrema despoblación - 2000</v>
      </c>
      <c r="H471" s="161">
        <v>13</v>
      </c>
    </row>
    <row r="472" spans="1:8" ht="25" customHeight="1" x14ac:dyDescent="0.25">
      <c r="A472" s="159">
        <v>19</v>
      </c>
      <c r="B472" s="159" t="s">
        <v>11290</v>
      </c>
      <c r="C472" s="159">
        <v>19050</v>
      </c>
      <c r="D472" s="160" t="s">
        <v>11281</v>
      </c>
      <c r="E472" s="159" t="s">
        <v>16730</v>
      </c>
      <c r="F472" s="159">
        <v>1</v>
      </c>
      <c r="G472" s="160" t="str">
        <f>VLOOKUP(F472,'Zonas rurales CLM'!$J$4:$L$12,3,FALSE)</f>
        <v>1 - Extrema despoblación - 2000</v>
      </c>
      <c r="H472" s="161">
        <v>15</v>
      </c>
    </row>
    <row r="473" spans="1:8" ht="25" customHeight="1" x14ac:dyDescent="0.25">
      <c r="A473" s="159">
        <v>19</v>
      </c>
      <c r="B473" s="159" t="s">
        <v>11290</v>
      </c>
      <c r="C473" s="159">
        <v>19051</v>
      </c>
      <c r="D473" s="160" t="s">
        <v>11282</v>
      </c>
      <c r="E473" s="159" t="s">
        <v>16732</v>
      </c>
      <c r="F473" s="159">
        <v>1</v>
      </c>
      <c r="G473" s="160" t="str">
        <f>VLOOKUP(F473,'Zonas rurales CLM'!$J$4:$L$12,3,FALSE)</f>
        <v>1 - Extrema despoblación - 2000</v>
      </c>
      <c r="H473" s="161">
        <v>52</v>
      </c>
    </row>
    <row r="474" spans="1:8" ht="25" customHeight="1" x14ac:dyDescent="0.25">
      <c r="A474" s="159">
        <v>19</v>
      </c>
      <c r="B474" s="159" t="s">
        <v>11290</v>
      </c>
      <c r="C474" s="159">
        <v>19052</v>
      </c>
      <c r="D474" s="160" t="s">
        <v>11283</v>
      </c>
      <c r="E474" s="159" t="s">
        <v>16733</v>
      </c>
      <c r="F474" s="159">
        <v>1</v>
      </c>
      <c r="G474" s="160" t="str">
        <f>VLOOKUP(F474,'Zonas rurales CLM'!$J$4:$L$12,3,FALSE)</f>
        <v>1 - Extrema despoblación - 2000</v>
      </c>
      <c r="H474" s="161">
        <v>23</v>
      </c>
    </row>
    <row r="475" spans="1:8" ht="25" customHeight="1" x14ac:dyDescent="0.25">
      <c r="A475" s="159">
        <v>19</v>
      </c>
      <c r="B475" s="159" t="s">
        <v>11290</v>
      </c>
      <c r="C475" s="159">
        <v>19053</v>
      </c>
      <c r="D475" s="160" t="s">
        <v>11284</v>
      </c>
      <c r="E475" s="159" t="s">
        <v>16730</v>
      </c>
      <c r="F475" s="159">
        <v>2</v>
      </c>
      <c r="G475" s="160" t="str">
        <f>VLOOKUP(F475,'Zonas rurales CLM'!$J$4:$L$12,3,FALSE)</f>
        <v>2 - Extrema despoblación + 2000</v>
      </c>
      <c r="H475" s="161">
        <v>2378</v>
      </c>
    </row>
    <row r="476" spans="1:8" ht="25" customHeight="1" x14ac:dyDescent="0.25">
      <c r="A476" s="159">
        <v>19</v>
      </c>
      <c r="B476" s="159" t="s">
        <v>11290</v>
      </c>
      <c r="C476" s="159">
        <v>19054</v>
      </c>
      <c r="D476" s="160" t="s">
        <v>11285</v>
      </c>
      <c r="E476" s="159" t="s">
        <v>16732</v>
      </c>
      <c r="F476" s="159">
        <v>1</v>
      </c>
      <c r="G476" s="160" t="str">
        <f>VLOOKUP(F476,'Zonas rurales CLM'!$J$4:$L$12,3,FALSE)</f>
        <v>1 - Extrema despoblación - 2000</v>
      </c>
      <c r="H476" s="161">
        <v>189</v>
      </c>
    </row>
    <row r="477" spans="1:8" ht="25" customHeight="1" x14ac:dyDescent="0.25">
      <c r="A477" s="159">
        <v>19</v>
      </c>
      <c r="B477" s="159" t="s">
        <v>11290</v>
      </c>
      <c r="C477" s="159">
        <v>19055</v>
      </c>
      <c r="D477" s="160" t="s">
        <v>11286</v>
      </c>
      <c r="E477" s="159" t="s">
        <v>16733</v>
      </c>
      <c r="F477" s="159">
        <v>1</v>
      </c>
      <c r="G477" s="160" t="str">
        <f>VLOOKUP(F477,'Zonas rurales CLM'!$J$4:$L$12,3,FALSE)</f>
        <v>1 - Extrema despoblación - 2000</v>
      </c>
      <c r="H477" s="161">
        <v>50</v>
      </c>
    </row>
    <row r="478" spans="1:8" ht="25" customHeight="1" x14ac:dyDescent="0.25">
      <c r="A478" s="159">
        <v>19</v>
      </c>
      <c r="B478" s="159" t="s">
        <v>11290</v>
      </c>
      <c r="C478" s="159">
        <v>19057</v>
      </c>
      <c r="D478" s="160" t="s">
        <v>11287</v>
      </c>
      <c r="E478" s="159" t="s">
        <v>16733</v>
      </c>
      <c r="F478" s="159">
        <v>1</v>
      </c>
      <c r="G478" s="160" t="str">
        <f>VLOOKUP(F478,'Zonas rurales CLM'!$J$4:$L$12,3,FALSE)</f>
        <v>1 - Extrema despoblación - 2000</v>
      </c>
      <c r="H478" s="161">
        <v>74</v>
      </c>
    </row>
    <row r="479" spans="1:8" ht="25" customHeight="1" x14ac:dyDescent="0.25">
      <c r="A479" s="159">
        <v>19</v>
      </c>
      <c r="B479" s="159" t="s">
        <v>11290</v>
      </c>
      <c r="C479" s="159">
        <v>19058</v>
      </c>
      <c r="D479" s="160" t="s">
        <v>11288</v>
      </c>
      <c r="E479" s="159" t="s">
        <v>16734</v>
      </c>
      <c r="F479" s="159">
        <v>8</v>
      </c>
      <c r="G479" s="160" t="str">
        <f>VLOOKUP(F479,'Zonas rurales CLM'!$J$4:$L$12,3,FALSE)</f>
        <v>8 - Periurbana</v>
      </c>
      <c r="H479" s="161">
        <v>10657</v>
      </c>
    </row>
    <row r="480" spans="1:8" ht="25" customHeight="1" x14ac:dyDescent="0.25">
      <c r="A480" s="159">
        <v>19</v>
      </c>
      <c r="B480" s="159" t="s">
        <v>11290</v>
      </c>
      <c r="C480" s="159">
        <v>19059</v>
      </c>
      <c r="D480" s="160" t="s">
        <v>11291</v>
      </c>
      <c r="E480" s="159" t="s">
        <v>16731</v>
      </c>
      <c r="F480" s="159">
        <v>1</v>
      </c>
      <c r="G480" s="160" t="str">
        <f>VLOOKUP(F480,'Zonas rurales CLM'!$J$4:$L$12,3,FALSE)</f>
        <v>1 - Extrema despoblación - 2000</v>
      </c>
      <c r="H480" s="161">
        <v>80</v>
      </c>
    </row>
    <row r="481" spans="1:8" ht="25" customHeight="1" x14ac:dyDescent="0.25">
      <c r="A481" s="159">
        <v>19</v>
      </c>
      <c r="B481" s="159" t="s">
        <v>11290</v>
      </c>
      <c r="C481" s="159">
        <v>19060</v>
      </c>
      <c r="D481" s="160" t="s">
        <v>11292</v>
      </c>
      <c r="E481" s="159" t="s">
        <v>16733</v>
      </c>
      <c r="F481" s="159">
        <v>1</v>
      </c>
      <c r="G481" s="160" t="str">
        <f>VLOOKUP(F481,'Zonas rurales CLM'!$J$4:$L$12,3,FALSE)</f>
        <v>1 - Extrema despoblación - 2000</v>
      </c>
      <c r="H481" s="161">
        <v>171</v>
      </c>
    </row>
    <row r="482" spans="1:8" ht="25" customHeight="1" x14ac:dyDescent="0.25">
      <c r="A482" s="159">
        <v>19</v>
      </c>
      <c r="B482" s="159" t="s">
        <v>11290</v>
      </c>
      <c r="C482" s="159">
        <v>19061</v>
      </c>
      <c r="D482" s="160" t="s">
        <v>16994</v>
      </c>
      <c r="E482" s="159" t="s">
        <v>16733</v>
      </c>
      <c r="F482" s="159">
        <v>1</v>
      </c>
      <c r="G482" s="160" t="str">
        <f>VLOOKUP(F482,'Zonas rurales CLM'!$J$4:$L$12,3,FALSE)</f>
        <v>1 - Extrema despoblación - 2000</v>
      </c>
      <c r="H482" s="161">
        <v>60</v>
      </c>
    </row>
    <row r="483" spans="1:8" ht="25" customHeight="1" x14ac:dyDescent="0.25">
      <c r="A483" s="159">
        <v>19</v>
      </c>
      <c r="B483" s="159" t="s">
        <v>11290</v>
      </c>
      <c r="C483" s="159">
        <v>19064</v>
      </c>
      <c r="D483" s="160" t="s">
        <v>11293</v>
      </c>
      <c r="E483" s="159" t="s">
        <v>16730</v>
      </c>
      <c r="F483" s="159">
        <v>1</v>
      </c>
      <c r="G483" s="160" t="str">
        <f>VLOOKUP(F483,'Zonas rurales CLM'!$J$4:$L$12,3,FALSE)</f>
        <v>1 - Extrema despoblación - 2000</v>
      </c>
      <c r="H483" s="161">
        <v>64</v>
      </c>
    </row>
    <row r="484" spans="1:8" ht="25" customHeight="1" x14ac:dyDescent="0.25">
      <c r="A484" s="159">
        <v>19</v>
      </c>
      <c r="B484" s="159" t="s">
        <v>11290</v>
      </c>
      <c r="C484" s="159">
        <v>19065</v>
      </c>
      <c r="D484" s="160" t="s">
        <v>11294</v>
      </c>
      <c r="E484" s="159" t="s">
        <v>16733</v>
      </c>
      <c r="F484" s="159">
        <v>1</v>
      </c>
      <c r="G484" s="160" t="str">
        <f>VLOOKUP(F484,'Zonas rurales CLM'!$J$4:$L$12,3,FALSE)</f>
        <v>1 - Extrema despoblación - 2000</v>
      </c>
      <c r="H484" s="161">
        <v>146</v>
      </c>
    </row>
    <row r="485" spans="1:8" ht="25" customHeight="1" x14ac:dyDescent="0.25">
      <c r="A485" s="159">
        <v>19</v>
      </c>
      <c r="B485" s="159" t="s">
        <v>11290</v>
      </c>
      <c r="C485" s="159">
        <v>19066</v>
      </c>
      <c r="D485" s="160" t="s">
        <v>11295</v>
      </c>
      <c r="E485" s="159" t="s">
        <v>16730</v>
      </c>
      <c r="F485" s="159">
        <v>1</v>
      </c>
      <c r="G485" s="160" t="str">
        <f>VLOOKUP(F485,'Zonas rurales CLM'!$J$4:$L$12,3,FALSE)</f>
        <v>1 - Extrema despoblación - 2000</v>
      </c>
      <c r="H485" s="161">
        <v>53</v>
      </c>
    </row>
    <row r="486" spans="1:8" ht="25" customHeight="1" x14ac:dyDescent="0.25">
      <c r="A486" s="159">
        <v>19</v>
      </c>
      <c r="B486" s="159" t="s">
        <v>11290</v>
      </c>
      <c r="C486" s="159">
        <v>19067</v>
      </c>
      <c r="D486" s="160" t="s">
        <v>11296</v>
      </c>
      <c r="E486" s="159" t="s">
        <v>16733</v>
      </c>
      <c r="F486" s="159">
        <v>1</v>
      </c>
      <c r="G486" s="160" t="str">
        <f>VLOOKUP(F486,'Zonas rurales CLM'!$J$4:$L$12,3,FALSE)</f>
        <v>1 - Extrema despoblación - 2000</v>
      </c>
      <c r="H486" s="161">
        <v>57</v>
      </c>
    </row>
    <row r="487" spans="1:8" ht="25" customHeight="1" x14ac:dyDescent="0.25">
      <c r="A487" s="159">
        <v>19</v>
      </c>
      <c r="B487" s="159" t="s">
        <v>11290</v>
      </c>
      <c r="C487" s="159">
        <v>19070</v>
      </c>
      <c r="D487" s="160" t="s">
        <v>11297</v>
      </c>
      <c r="E487" s="159" t="s">
        <v>16730</v>
      </c>
      <c r="F487" s="159">
        <v>1</v>
      </c>
      <c r="G487" s="160" t="str">
        <f>VLOOKUP(F487,'Zonas rurales CLM'!$J$4:$L$12,3,FALSE)</f>
        <v>1 - Extrema despoblación - 2000</v>
      </c>
      <c r="H487" s="161">
        <v>91</v>
      </c>
    </row>
    <row r="488" spans="1:8" ht="25" customHeight="1" x14ac:dyDescent="0.25">
      <c r="A488" s="159">
        <v>19</v>
      </c>
      <c r="B488" s="159" t="s">
        <v>11290</v>
      </c>
      <c r="C488" s="159">
        <v>19071</v>
      </c>
      <c r="D488" s="160" t="s">
        <v>11298</v>
      </c>
      <c r="E488" s="159" t="s">
        <v>16734</v>
      </c>
      <c r="F488" s="159">
        <v>8</v>
      </c>
      <c r="G488" s="160" t="str">
        <f>VLOOKUP(F488,'Zonas rurales CLM'!$J$4:$L$12,3,FALSE)</f>
        <v>8 - Periurbana</v>
      </c>
      <c r="H488" s="161">
        <v>12415</v>
      </c>
    </row>
    <row r="489" spans="1:8" ht="25" customHeight="1" x14ac:dyDescent="0.25">
      <c r="A489" s="159">
        <v>19</v>
      </c>
      <c r="B489" s="159" t="s">
        <v>11290</v>
      </c>
      <c r="C489" s="159">
        <v>19073</v>
      </c>
      <c r="D489" s="160" t="s">
        <v>11299</v>
      </c>
      <c r="E489" s="159" t="s">
        <v>16733</v>
      </c>
      <c r="F489" s="159">
        <v>1</v>
      </c>
      <c r="G489" s="160" t="str">
        <f>VLOOKUP(F489,'Zonas rurales CLM'!$J$4:$L$12,3,FALSE)</f>
        <v>1 - Extrema despoblación - 2000</v>
      </c>
      <c r="H489" s="161">
        <v>19</v>
      </c>
    </row>
    <row r="490" spans="1:8" ht="25" customHeight="1" x14ac:dyDescent="0.25">
      <c r="A490" s="159">
        <v>19</v>
      </c>
      <c r="B490" s="159" t="s">
        <v>11290</v>
      </c>
      <c r="C490" s="159">
        <v>19074</v>
      </c>
      <c r="D490" s="160" t="s">
        <v>11300</v>
      </c>
      <c r="E490" s="159" t="s">
        <v>16730</v>
      </c>
      <c r="F490" s="159">
        <v>1</v>
      </c>
      <c r="G490" s="160" t="str">
        <f>VLOOKUP(F490,'Zonas rurales CLM'!$J$4:$L$12,3,FALSE)</f>
        <v>1 - Extrema despoblación - 2000</v>
      </c>
      <c r="H490" s="161">
        <v>96</v>
      </c>
    </row>
    <row r="491" spans="1:8" ht="25" customHeight="1" x14ac:dyDescent="0.25">
      <c r="A491" s="159">
        <v>19</v>
      </c>
      <c r="B491" s="159" t="s">
        <v>11290</v>
      </c>
      <c r="C491" s="159">
        <v>19075</v>
      </c>
      <c r="D491" s="160" t="s">
        <v>17097</v>
      </c>
      <c r="E491" s="159" t="s">
        <v>16733</v>
      </c>
      <c r="F491" s="159">
        <v>1</v>
      </c>
      <c r="G491" s="160" t="str">
        <f>VLOOKUP(F491,'Zonas rurales CLM'!$J$4:$L$12,3,FALSE)</f>
        <v>1 - Extrema despoblación - 2000</v>
      </c>
      <c r="H491" s="161">
        <v>64</v>
      </c>
    </row>
    <row r="492" spans="1:8" ht="25" customHeight="1" x14ac:dyDescent="0.25">
      <c r="A492" s="159">
        <v>19</v>
      </c>
      <c r="B492" s="159" t="s">
        <v>11290</v>
      </c>
      <c r="C492" s="159">
        <v>19076</v>
      </c>
      <c r="D492" s="160" t="s">
        <v>11301</v>
      </c>
      <c r="E492" s="159" t="s">
        <v>16731</v>
      </c>
      <c r="F492" s="159">
        <v>1</v>
      </c>
      <c r="G492" s="160" t="str">
        <f>VLOOKUP(F492,'Zonas rurales CLM'!$J$4:$L$12,3,FALSE)</f>
        <v>1 - Extrema despoblación - 2000</v>
      </c>
      <c r="H492" s="161">
        <v>29</v>
      </c>
    </row>
    <row r="493" spans="1:8" ht="25" customHeight="1" x14ac:dyDescent="0.25">
      <c r="A493" s="159">
        <v>19</v>
      </c>
      <c r="B493" s="159" t="s">
        <v>11290</v>
      </c>
      <c r="C493" s="159">
        <v>19078</v>
      </c>
      <c r="D493" s="160" t="s">
        <v>11302</v>
      </c>
      <c r="E493" s="159" t="s">
        <v>16732</v>
      </c>
      <c r="F493" s="159">
        <v>1</v>
      </c>
      <c r="G493" s="160" t="str">
        <f>VLOOKUP(F493,'Zonas rurales CLM'!$J$4:$L$12,3,FALSE)</f>
        <v>1 - Extrema despoblación - 2000</v>
      </c>
      <c r="H493" s="161">
        <v>52</v>
      </c>
    </row>
    <row r="494" spans="1:8" ht="25" customHeight="1" x14ac:dyDescent="0.25">
      <c r="A494" s="159">
        <v>19</v>
      </c>
      <c r="B494" s="159" t="s">
        <v>11290</v>
      </c>
      <c r="C494" s="159">
        <v>19079</v>
      </c>
      <c r="D494" s="160" t="s">
        <v>11303</v>
      </c>
      <c r="E494" s="159" t="s">
        <v>16731</v>
      </c>
      <c r="F494" s="159">
        <v>1</v>
      </c>
      <c r="G494" s="160" t="str">
        <f>VLOOKUP(F494,'Zonas rurales CLM'!$J$4:$L$12,3,FALSE)</f>
        <v>1 - Extrema despoblación - 2000</v>
      </c>
      <c r="H494" s="161">
        <v>7</v>
      </c>
    </row>
    <row r="495" spans="1:8" ht="25" customHeight="1" x14ac:dyDescent="0.25">
      <c r="A495" s="159">
        <v>19</v>
      </c>
      <c r="B495" s="159" t="s">
        <v>11290</v>
      </c>
      <c r="C495" s="159">
        <v>19080</v>
      </c>
      <c r="D495" s="160" t="s">
        <v>11304</v>
      </c>
      <c r="E495" s="159" t="s">
        <v>16733</v>
      </c>
      <c r="F495" s="159">
        <v>1</v>
      </c>
      <c r="G495" s="160" t="str">
        <f>VLOOKUP(F495,'Zonas rurales CLM'!$J$4:$L$12,3,FALSE)</f>
        <v>1 - Extrema despoblación - 2000</v>
      </c>
      <c r="H495" s="161">
        <v>68</v>
      </c>
    </row>
    <row r="496" spans="1:8" ht="25" customHeight="1" x14ac:dyDescent="0.25">
      <c r="A496" s="159">
        <v>19</v>
      </c>
      <c r="B496" s="159" t="s">
        <v>11290</v>
      </c>
      <c r="C496" s="159">
        <v>19081</v>
      </c>
      <c r="D496" s="160" t="s">
        <v>11305</v>
      </c>
      <c r="E496" s="159" t="s">
        <v>16733</v>
      </c>
      <c r="F496" s="159">
        <v>1</v>
      </c>
      <c r="G496" s="160" t="str">
        <f>VLOOKUP(F496,'Zonas rurales CLM'!$J$4:$L$12,3,FALSE)</f>
        <v>1 - Extrema despoblación - 2000</v>
      </c>
      <c r="H496" s="161">
        <v>25</v>
      </c>
    </row>
    <row r="497" spans="1:8" ht="25" customHeight="1" x14ac:dyDescent="0.25">
      <c r="A497" s="159">
        <v>19</v>
      </c>
      <c r="B497" s="159" t="s">
        <v>11290</v>
      </c>
      <c r="C497" s="159">
        <v>19082</v>
      </c>
      <c r="D497" s="160" t="s">
        <v>11306</v>
      </c>
      <c r="E497" s="159" t="s">
        <v>16730</v>
      </c>
      <c r="F497" s="159">
        <v>1</v>
      </c>
      <c r="G497" s="160" t="str">
        <f>VLOOKUP(F497,'Zonas rurales CLM'!$J$4:$L$12,3,FALSE)</f>
        <v>1 - Extrema despoblación - 2000</v>
      </c>
      <c r="H497" s="161">
        <v>121</v>
      </c>
    </row>
    <row r="498" spans="1:8" ht="25" customHeight="1" x14ac:dyDescent="0.25">
      <c r="A498" s="159">
        <v>19</v>
      </c>
      <c r="B498" s="159" t="s">
        <v>11290</v>
      </c>
      <c r="C498" s="159">
        <v>19086</v>
      </c>
      <c r="D498" s="160" t="s">
        <v>11307</v>
      </c>
      <c r="E498" s="159" t="s">
        <v>16730</v>
      </c>
      <c r="F498" s="159">
        <v>1</v>
      </c>
      <c r="G498" s="160" t="str">
        <f>VLOOKUP(F498,'Zonas rurales CLM'!$J$4:$L$12,3,FALSE)</f>
        <v>1 - Extrema despoblación - 2000</v>
      </c>
      <c r="H498" s="161">
        <v>1634</v>
      </c>
    </row>
    <row r="499" spans="1:8" ht="25" customHeight="1" x14ac:dyDescent="0.25">
      <c r="A499" s="159">
        <v>19</v>
      </c>
      <c r="B499" s="159" t="s">
        <v>11290</v>
      </c>
      <c r="C499" s="159">
        <v>19087</v>
      </c>
      <c r="D499" s="160" t="s">
        <v>11308</v>
      </c>
      <c r="E499" s="159" t="s">
        <v>16733</v>
      </c>
      <c r="F499" s="159">
        <v>1</v>
      </c>
      <c r="G499" s="160" t="str">
        <f>VLOOKUP(F499,'Zonas rurales CLM'!$J$4:$L$12,3,FALSE)</f>
        <v>1 - Extrema despoblación - 2000</v>
      </c>
      <c r="H499" s="161">
        <v>19</v>
      </c>
    </row>
    <row r="500" spans="1:8" ht="25" customHeight="1" x14ac:dyDescent="0.25">
      <c r="A500" s="159">
        <v>19</v>
      </c>
      <c r="B500" s="159" t="s">
        <v>11290</v>
      </c>
      <c r="C500" s="159">
        <v>19088</v>
      </c>
      <c r="D500" s="160" t="s">
        <v>11309</v>
      </c>
      <c r="E500" s="159" t="s">
        <v>16730</v>
      </c>
      <c r="F500" s="159">
        <v>1</v>
      </c>
      <c r="G500" s="160" t="str">
        <f>VLOOKUP(F500,'Zonas rurales CLM'!$J$4:$L$12,3,FALSE)</f>
        <v>1 - Extrema despoblación - 2000</v>
      </c>
      <c r="H500" s="161">
        <v>112</v>
      </c>
    </row>
    <row r="501" spans="1:8" ht="25" customHeight="1" x14ac:dyDescent="0.25">
      <c r="A501" s="159">
        <v>19</v>
      </c>
      <c r="B501" s="159" t="s">
        <v>11290</v>
      </c>
      <c r="C501" s="159">
        <v>19089</v>
      </c>
      <c r="D501" s="160" t="s">
        <v>11310</v>
      </c>
      <c r="E501" s="159" t="s">
        <v>16731</v>
      </c>
      <c r="F501" s="159">
        <v>1</v>
      </c>
      <c r="G501" s="160" t="str">
        <f>VLOOKUP(F501,'Zonas rurales CLM'!$J$4:$L$12,3,FALSE)</f>
        <v>1 - Extrema despoblación - 2000</v>
      </c>
      <c r="H501" s="161">
        <v>19</v>
      </c>
    </row>
    <row r="502" spans="1:8" ht="25" customHeight="1" x14ac:dyDescent="0.25">
      <c r="A502" s="159">
        <v>19</v>
      </c>
      <c r="B502" s="159" t="s">
        <v>11290</v>
      </c>
      <c r="C502" s="159">
        <v>19090</v>
      </c>
      <c r="D502" s="160" t="s">
        <v>11311</v>
      </c>
      <c r="E502" s="159" t="s">
        <v>16731</v>
      </c>
      <c r="F502" s="159">
        <v>1</v>
      </c>
      <c r="G502" s="160" t="str">
        <f>VLOOKUP(F502,'Zonas rurales CLM'!$J$4:$L$12,3,FALSE)</f>
        <v>1 - Extrema despoblación - 2000</v>
      </c>
      <c r="H502" s="161">
        <v>106</v>
      </c>
    </row>
    <row r="503" spans="1:8" ht="25" customHeight="1" x14ac:dyDescent="0.25">
      <c r="A503" s="159">
        <v>19</v>
      </c>
      <c r="B503" s="159" t="s">
        <v>11290</v>
      </c>
      <c r="C503" s="159">
        <v>19091</v>
      </c>
      <c r="D503" s="160" t="s">
        <v>11312</v>
      </c>
      <c r="E503" s="159" t="s">
        <v>16730</v>
      </c>
      <c r="F503" s="159">
        <v>1</v>
      </c>
      <c r="G503" s="160" t="str">
        <f>VLOOKUP(F503,'Zonas rurales CLM'!$J$4:$L$12,3,FALSE)</f>
        <v>1 - Extrema despoblación - 2000</v>
      </c>
      <c r="H503" s="161">
        <v>24</v>
      </c>
    </row>
    <row r="504" spans="1:8" ht="25" customHeight="1" x14ac:dyDescent="0.25">
      <c r="A504" s="159">
        <v>19</v>
      </c>
      <c r="B504" s="159" t="s">
        <v>11290</v>
      </c>
      <c r="C504" s="159">
        <v>19092</v>
      </c>
      <c r="D504" s="160" t="s">
        <v>11313</v>
      </c>
      <c r="E504" s="159" t="s">
        <v>16733</v>
      </c>
      <c r="F504" s="159">
        <v>1</v>
      </c>
      <c r="G504" s="160" t="str">
        <f>VLOOKUP(F504,'Zonas rurales CLM'!$J$4:$L$12,3,FALSE)</f>
        <v>1 - Extrema despoblación - 2000</v>
      </c>
      <c r="H504" s="161">
        <v>519</v>
      </c>
    </row>
    <row r="505" spans="1:8" ht="25" customHeight="1" x14ac:dyDescent="0.25">
      <c r="A505" s="159">
        <v>19</v>
      </c>
      <c r="B505" s="159" t="s">
        <v>11290</v>
      </c>
      <c r="C505" s="159">
        <v>19095</v>
      </c>
      <c r="D505" s="160" t="s">
        <v>11314</v>
      </c>
      <c r="E505" s="159" t="s">
        <v>16733</v>
      </c>
      <c r="F505" s="159">
        <v>1</v>
      </c>
      <c r="G505" s="160" t="str">
        <f>VLOOKUP(F505,'Zonas rurales CLM'!$J$4:$L$12,3,FALSE)</f>
        <v>1 - Extrema despoblación - 2000</v>
      </c>
      <c r="H505" s="161">
        <v>13</v>
      </c>
    </row>
    <row r="506" spans="1:8" ht="25" customHeight="1" x14ac:dyDescent="0.25">
      <c r="A506" s="159">
        <v>19</v>
      </c>
      <c r="B506" s="159" t="s">
        <v>11290</v>
      </c>
      <c r="C506" s="159">
        <v>19096</v>
      </c>
      <c r="D506" s="160" t="s">
        <v>11315</v>
      </c>
      <c r="E506" s="159" t="s">
        <v>16733</v>
      </c>
      <c r="F506" s="159">
        <v>1</v>
      </c>
      <c r="G506" s="160" t="str">
        <f>VLOOKUP(F506,'Zonas rurales CLM'!$J$4:$L$12,3,FALSE)</f>
        <v>1 - Extrema despoblación - 2000</v>
      </c>
      <c r="H506" s="161">
        <v>111</v>
      </c>
    </row>
    <row r="507" spans="1:8" ht="25" customHeight="1" x14ac:dyDescent="0.25">
      <c r="A507" s="159">
        <v>19</v>
      </c>
      <c r="B507" s="159" t="s">
        <v>11290</v>
      </c>
      <c r="C507" s="159">
        <v>19097</v>
      </c>
      <c r="D507" s="160" t="s">
        <v>11316</v>
      </c>
      <c r="E507" s="159" t="s">
        <v>16733</v>
      </c>
      <c r="F507" s="159">
        <v>1</v>
      </c>
      <c r="G507" s="160" t="str">
        <f>VLOOKUP(F507,'Zonas rurales CLM'!$J$4:$L$12,3,FALSE)</f>
        <v>1 - Extrema despoblación - 2000</v>
      </c>
      <c r="H507" s="161">
        <v>14</v>
      </c>
    </row>
    <row r="508" spans="1:8" ht="25" customHeight="1" x14ac:dyDescent="0.25">
      <c r="A508" s="159">
        <v>19</v>
      </c>
      <c r="B508" s="159" t="s">
        <v>11290</v>
      </c>
      <c r="C508" s="159">
        <v>19098</v>
      </c>
      <c r="D508" s="160" t="s">
        <v>11317</v>
      </c>
      <c r="E508" s="159" t="s">
        <v>16730</v>
      </c>
      <c r="F508" s="159">
        <v>1</v>
      </c>
      <c r="G508" s="160" t="str">
        <f>VLOOKUP(F508,'Zonas rurales CLM'!$J$4:$L$12,3,FALSE)</f>
        <v>1 - Extrema despoblación - 2000</v>
      </c>
      <c r="H508" s="161">
        <v>32</v>
      </c>
    </row>
    <row r="509" spans="1:8" ht="25" customHeight="1" x14ac:dyDescent="0.25">
      <c r="A509" s="159">
        <v>19</v>
      </c>
      <c r="B509" s="159" t="s">
        <v>11290</v>
      </c>
      <c r="C509" s="159">
        <v>19099</v>
      </c>
      <c r="D509" s="160" t="s">
        <v>11318</v>
      </c>
      <c r="E509" s="159" t="s">
        <v>16731</v>
      </c>
      <c r="F509" s="159">
        <v>1</v>
      </c>
      <c r="G509" s="160" t="str">
        <f>VLOOKUP(F509,'Zonas rurales CLM'!$J$4:$L$12,3,FALSE)</f>
        <v>1 - Extrema despoblación - 2000</v>
      </c>
      <c r="H509" s="161">
        <v>339</v>
      </c>
    </row>
    <row r="510" spans="1:8" ht="25" customHeight="1" x14ac:dyDescent="0.25">
      <c r="A510" s="159">
        <v>19</v>
      </c>
      <c r="B510" s="159" t="s">
        <v>11290</v>
      </c>
      <c r="C510" s="159">
        <v>19102</v>
      </c>
      <c r="D510" s="160" t="s">
        <v>11319</v>
      </c>
      <c r="E510" s="159" t="s">
        <v>16730</v>
      </c>
      <c r="F510" s="159">
        <v>1</v>
      </c>
      <c r="G510" s="160" t="str">
        <f>VLOOKUP(F510,'Zonas rurales CLM'!$J$4:$L$12,3,FALSE)</f>
        <v>1 - Extrema despoblación - 2000</v>
      </c>
      <c r="H510" s="161">
        <v>119</v>
      </c>
    </row>
    <row r="511" spans="1:8" ht="25" customHeight="1" x14ac:dyDescent="0.25">
      <c r="A511" s="159">
        <v>19</v>
      </c>
      <c r="B511" s="159" t="s">
        <v>11290</v>
      </c>
      <c r="C511" s="159">
        <v>19103</v>
      </c>
      <c r="D511" s="160" t="s">
        <v>11320</v>
      </c>
      <c r="E511" s="159" t="s">
        <v>16731</v>
      </c>
      <c r="F511" s="159">
        <v>1</v>
      </c>
      <c r="G511" s="160" t="str">
        <f>VLOOKUP(F511,'Zonas rurales CLM'!$J$4:$L$12,3,FALSE)</f>
        <v>1 - Extrema despoblación - 2000</v>
      </c>
      <c r="H511" s="161">
        <v>285</v>
      </c>
    </row>
    <row r="512" spans="1:8" ht="25" customHeight="1" x14ac:dyDescent="0.25">
      <c r="A512" s="159">
        <v>19</v>
      </c>
      <c r="B512" s="159" t="s">
        <v>11290</v>
      </c>
      <c r="C512" s="159">
        <v>19104</v>
      </c>
      <c r="D512" s="160" t="s">
        <v>11321</v>
      </c>
      <c r="E512" s="159" t="s">
        <v>16731</v>
      </c>
      <c r="F512" s="159">
        <v>1</v>
      </c>
      <c r="G512" s="160" t="str">
        <f>VLOOKUP(F512,'Zonas rurales CLM'!$J$4:$L$12,3,FALSE)</f>
        <v>1 - Extrema despoblación - 2000</v>
      </c>
      <c r="H512" s="161">
        <v>18</v>
      </c>
    </row>
    <row r="513" spans="1:8" ht="25" customHeight="1" x14ac:dyDescent="0.25">
      <c r="A513" s="159">
        <v>19</v>
      </c>
      <c r="B513" s="159" t="s">
        <v>11290</v>
      </c>
      <c r="C513" s="159">
        <v>19105</v>
      </c>
      <c r="D513" s="160" t="s">
        <v>11322</v>
      </c>
      <c r="E513" s="159" t="s">
        <v>16734</v>
      </c>
      <c r="F513" s="159">
        <v>8</v>
      </c>
      <c r="G513" s="160" t="str">
        <f>VLOOKUP(F513,'Zonas rurales CLM'!$J$4:$L$12,3,FALSE)</f>
        <v>8 - Periurbana</v>
      </c>
      <c r="H513" s="161">
        <v>3623</v>
      </c>
    </row>
    <row r="514" spans="1:8" ht="25" customHeight="1" x14ac:dyDescent="0.25">
      <c r="A514" s="159">
        <v>19</v>
      </c>
      <c r="B514" s="159" t="s">
        <v>11290</v>
      </c>
      <c r="C514" s="159">
        <v>19106</v>
      </c>
      <c r="D514" s="160" t="s">
        <v>17098</v>
      </c>
      <c r="E514" s="159" t="s">
        <v>16732</v>
      </c>
      <c r="F514" s="159">
        <v>1</v>
      </c>
      <c r="G514" s="160" t="str">
        <f>VLOOKUP(F514,'Zonas rurales CLM'!$J$4:$L$12,3,FALSE)</f>
        <v>1 - Extrema despoblación - 2000</v>
      </c>
      <c r="H514" s="161">
        <v>90</v>
      </c>
    </row>
    <row r="515" spans="1:8" ht="25" customHeight="1" x14ac:dyDescent="0.25">
      <c r="A515" s="159">
        <v>19</v>
      </c>
      <c r="B515" s="159" t="s">
        <v>11290</v>
      </c>
      <c r="C515" s="159">
        <v>19107</v>
      </c>
      <c r="D515" s="160" t="s">
        <v>11323</v>
      </c>
      <c r="E515" s="159" t="s">
        <v>16732</v>
      </c>
      <c r="F515" s="159">
        <v>1</v>
      </c>
      <c r="G515" s="160" t="str">
        <f>VLOOKUP(F515,'Zonas rurales CLM'!$J$4:$L$12,3,FALSE)</f>
        <v>1 - Extrema despoblación - 2000</v>
      </c>
      <c r="H515" s="161">
        <v>348</v>
      </c>
    </row>
    <row r="516" spans="1:8" ht="25" customHeight="1" x14ac:dyDescent="0.25">
      <c r="A516" s="159">
        <v>19</v>
      </c>
      <c r="B516" s="159" t="s">
        <v>11290</v>
      </c>
      <c r="C516" s="159">
        <v>19108</v>
      </c>
      <c r="D516" s="160" t="s">
        <v>17099</v>
      </c>
      <c r="E516" s="159" t="s">
        <v>16732</v>
      </c>
      <c r="F516" s="159">
        <v>1</v>
      </c>
      <c r="G516" s="160" t="str">
        <f>VLOOKUP(F516,'Zonas rurales CLM'!$J$4:$L$12,3,FALSE)</f>
        <v>1 - Extrema despoblación - 2000</v>
      </c>
      <c r="H516" s="161">
        <v>99</v>
      </c>
    </row>
    <row r="517" spans="1:8" ht="25" customHeight="1" x14ac:dyDescent="0.25">
      <c r="A517" s="159">
        <v>19</v>
      </c>
      <c r="B517" s="159" t="s">
        <v>11290</v>
      </c>
      <c r="C517" s="159">
        <v>19109</v>
      </c>
      <c r="D517" s="160" t="s">
        <v>11324</v>
      </c>
      <c r="E517" s="159" t="s">
        <v>16731</v>
      </c>
      <c r="F517" s="159">
        <v>1</v>
      </c>
      <c r="G517" s="160" t="str">
        <f>VLOOKUP(F517,'Zonas rurales CLM'!$J$4:$L$12,3,FALSE)</f>
        <v>1 - Extrema despoblación - 2000</v>
      </c>
      <c r="H517" s="161">
        <v>35</v>
      </c>
    </row>
    <row r="518" spans="1:8" ht="25" customHeight="1" x14ac:dyDescent="0.25">
      <c r="A518" s="159">
        <v>19</v>
      </c>
      <c r="B518" s="159" t="s">
        <v>11290</v>
      </c>
      <c r="C518" s="159">
        <v>19110</v>
      </c>
      <c r="D518" s="160" t="s">
        <v>11325</v>
      </c>
      <c r="E518" s="159" t="s">
        <v>16732</v>
      </c>
      <c r="F518" s="159">
        <v>1</v>
      </c>
      <c r="G518" s="160" t="str">
        <f>VLOOKUP(F518,'Zonas rurales CLM'!$J$4:$L$12,3,FALSE)</f>
        <v>1 - Extrema despoblación - 2000</v>
      </c>
      <c r="H518" s="161">
        <v>56</v>
      </c>
    </row>
    <row r="519" spans="1:8" ht="25" customHeight="1" x14ac:dyDescent="0.25">
      <c r="A519" s="159">
        <v>19</v>
      </c>
      <c r="B519" s="159" t="s">
        <v>11290</v>
      </c>
      <c r="C519" s="159">
        <v>19111</v>
      </c>
      <c r="D519" s="160" t="s">
        <v>11326</v>
      </c>
      <c r="E519" s="159" t="s">
        <v>16732</v>
      </c>
      <c r="F519" s="159">
        <v>1</v>
      </c>
      <c r="G519" s="160" t="str">
        <f>VLOOKUP(F519,'Zonas rurales CLM'!$J$4:$L$12,3,FALSE)</f>
        <v>1 - Extrema despoblación - 2000</v>
      </c>
      <c r="H519" s="161">
        <v>178</v>
      </c>
    </row>
    <row r="520" spans="1:8" ht="25" customHeight="1" x14ac:dyDescent="0.25">
      <c r="A520" s="159">
        <v>19</v>
      </c>
      <c r="B520" s="159" t="s">
        <v>11290</v>
      </c>
      <c r="C520" s="159">
        <v>19112</v>
      </c>
      <c r="D520" s="160" t="s">
        <v>11327</v>
      </c>
      <c r="E520" s="159" t="s">
        <v>16732</v>
      </c>
      <c r="F520" s="159">
        <v>1</v>
      </c>
      <c r="G520" s="160" t="str">
        <f>VLOOKUP(F520,'Zonas rurales CLM'!$J$4:$L$12,3,FALSE)</f>
        <v>1 - Extrema despoblación - 2000</v>
      </c>
      <c r="H520" s="161">
        <v>52</v>
      </c>
    </row>
    <row r="521" spans="1:8" ht="25" customHeight="1" x14ac:dyDescent="0.25">
      <c r="A521" s="159">
        <v>19</v>
      </c>
      <c r="B521" s="159" t="s">
        <v>11290</v>
      </c>
      <c r="C521" s="159">
        <v>19113</v>
      </c>
      <c r="D521" s="160" t="s">
        <v>11328</v>
      </c>
      <c r="E521" s="159" t="s">
        <v>16733</v>
      </c>
      <c r="F521" s="159">
        <v>1</v>
      </c>
      <c r="G521" s="160" t="str">
        <f>VLOOKUP(F521,'Zonas rurales CLM'!$J$4:$L$12,3,FALSE)</f>
        <v>1 - Extrema despoblación - 2000</v>
      </c>
      <c r="H521" s="161">
        <v>629</v>
      </c>
    </row>
    <row r="522" spans="1:8" ht="25" customHeight="1" x14ac:dyDescent="0.25">
      <c r="A522" s="159">
        <v>19</v>
      </c>
      <c r="B522" s="159" t="s">
        <v>11290</v>
      </c>
      <c r="C522" s="159">
        <v>19114</v>
      </c>
      <c r="D522" s="160" t="s">
        <v>11329</v>
      </c>
      <c r="E522" s="159" t="s">
        <v>16730</v>
      </c>
      <c r="F522" s="159">
        <v>1</v>
      </c>
      <c r="G522" s="160" t="str">
        <f>VLOOKUP(F522,'Zonas rurales CLM'!$J$4:$L$12,3,FALSE)</f>
        <v>1 - Extrema despoblación - 2000</v>
      </c>
      <c r="H522" s="161">
        <v>32</v>
      </c>
    </row>
    <row r="523" spans="1:8" ht="25" customHeight="1" x14ac:dyDescent="0.25">
      <c r="A523" s="159">
        <v>19</v>
      </c>
      <c r="B523" s="159" t="s">
        <v>11290</v>
      </c>
      <c r="C523" s="159">
        <v>19115</v>
      </c>
      <c r="D523" s="160" t="s">
        <v>17026</v>
      </c>
      <c r="E523" s="159" t="s">
        <v>16731</v>
      </c>
      <c r="F523" s="159">
        <v>1</v>
      </c>
      <c r="G523" s="160" t="str">
        <f>VLOOKUP(F523,'Zonas rurales CLM'!$J$4:$L$12,3,FALSE)</f>
        <v>1 - Extrema despoblación - 2000</v>
      </c>
      <c r="H523" s="161">
        <v>35</v>
      </c>
    </row>
    <row r="524" spans="1:8" ht="25" customHeight="1" x14ac:dyDescent="0.25">
      <c r="A524" s="159">
        <v>19</v>
      </c>
      <c r="B524" s="159" t="s">
        <v>11290</v>
      </c>
      <c r="C524" s="159">
        <v>19116</v>
      </c>
      <c r="D524" s="160" t="s">
        <v>17027</v>
      </c>
      <c r="E524" s="159" t="s">
        <v>16730</v>
      </c>
      <c r="F524" s="159">
        <v>1</v>
      </c>
      <c r="G524" s="160" t="str">
        <f>VLOOKUP(F524,'Zonas rurales CLM'!$J$4:$L$12,3,FALSE)</f>
        <v>1 - Extrema despoblación - 2000</v>
      </c>
      <c r="H524" s="161">
        <v>14</v>
      </c>
    </row>
    <row r="525" spans="1:8" ht="25" customHeight="1" x14ac:dyDescent="0.25">
      <c r="A525" s="159">
        <v>19</v>
      </c>
      <c r="B525" s="159" t="s">
        <v>11290</v>
      </c>
      <c r="C525" s="159">
        <v>19117</v>
      </c>
      <c r="D525" s="160" t="s">
        <v>11330</v>
      </c>
      <c r="E525" s="159" t="s">
        <v>16734</v>
      </c>
      <c r="F525" s="159">
        <v>8</v>
      </c>
      <c r="G525" s="160" t="str">
        <f>VLOOKUP(F525,'Zonas rurales CLM'!$J$4:$L$12,3,FALSE)</f>
        <v>8 - Periurbana</v>
      </c>
      <c r="H525" s="161">
        <v>2406</v>
      </c>
    </row>
    <row r="526" spans="1:8" ht="25" customHeight="1" x14ac:dyDescent="0.25">
      <c r="A526" s="159">
        <v>19</v>
      </c>
      <c r="B526" s="159" t="s">
        <v>11290</v>
      </c>
      <c r="C526" s="159">
        <v>19118</v>
      </c>
      <c r="D526" s="160" t="s">
        <v>11331</v>
      </c>
      <c r="E526" s="159" t="s">
        <v>16731</v>
      </c>
      <c r="F526" s="159">
        <v>1</v>
      </c>
      <c r="G526" s="160" t="str">
        <f>VLOOKUP(F526,'Zonas rurales CLM'!$J$4:$L$12,3,FALSE)</f>
        <v>1 - Extrema despoblación - 2000</v>
      </c>
      <c r="H526" s="161">
        <v>12</v>
      </c>
    </row>
    <row r="527" spans="1:8" ht="25" customHeight="1" x14ac:dyDescent="0.25">
      <c r="A527" s="159">
        <v>19</v>
      </c>
      <c r="B527" s="159" t="s">
        <v>11290</v>
      </c>
      <c r="C527" s="159">
        <v>19119</v>
      </c>
      <c r="D527" s="160" t="s">
        <v>16995</v>
      </c>
      <c r="E527" s="159" t="s">
        <v>16733</v>
      </c>
      <c r="F527" s="159">
        <v>1</v>
      </c>
      <c r="G527" s="160" t="str">
        <f>VLOOKUP(F527,'Zonas rurales CLM'!$J$4:$L$12,3,FALSE)</f>
        <v>1 - Extrema despoblación - 2000</v>
      </c>
      <c r="H527" s="161">
        <v>82</v>
      </c>
    </row>
    <row r="528" spans="1:8" ht="25" customHeight="1" x14ac:dyDescent="0.25">
      <c r="A528" s="159">
        <v>19</v>
      </c>
      <c r="B528" s="159" t="s">
        <v>11290</v>
      </c>
      <c r="C528" s="159">
        <v>19120</v>
      </c>
      <c r="D528" s="160" t="s">
        <v>11332</v>
      </c>
      <c r="E528" s="159" t="s">
        <v>16730</v>
      </c>
      <c r="F528" s="159">
        <v>1</v>
      </c>
      <c r="G528" s="160" t="str">
        <f>VLOOKUP(F528,'Zonas rurales CLM'!$J$4:$L$12,3,FALSE)</f>
        <v>1 - Extrema despoblación - 2000</v>
      </c>
      <c r="H528" s="161">
        <v>131</v>
      </c>
    </row>
    <row r="529" spans="1:8" ht="25" customHeight="1" x14ac:dyDescent="0.25">
      <c r="A529" s="159">
        <v>19</v>
      </c>
      <c r="B529" s="159" t="s">
        <v>11290</v>
      </c>
      <c r="C529" s="159">
        <v>19121</v>
      </c>
      <c r="D529" s="160" t="s">
        <v>11333</v>
      </c>
      <c r="E529" s="159" t="s">
        <v>16732</v>
      </c>
      <c r="F529" s="159">
        <v>1</v>
      </c>
      <c r="G529" s="160" t="str">
        <f>VLOOKUP(F529,'Zonas rurales CLM'!$J$4:$L$12,3,FALSE)</f>
        <v>1 - Extrema despoblación - 2000</v>
      </c>
      <c r="H529" s="161">
        <v>312</v>
      </c>
    </row>
    <row r="530" spans="1:8" ht="25" customHeight="1" x14ac:dyDescent="0.25">
      <c r="A530" s="159">
        <v>19</v>
      </c>
      <c r="B530" s="159" t="s">
        <v>11290</v>
      </c>
      <c r="C530" s="159">
        <v>19122</v>
      </c>
      <c r="D530" s="160" t="s">
        <v>11334</v>
      </c>
      <c r="E530" s="159" t="s">
        <v>16731</v>
      </c>
      <c r="F530" s="159">
        <v>1</v>
      </c>
      <c r="G530" s="160" t="str">
        <f>VLOOKUP(F530,'Zonas rurales CLM'!$J$4:$L$12,3,FALSE)</f>
        <v>1 - Extrema despoblación - 2000</v>
      </c>
      <c r="H530" s="161">
        <v>89</v>
      </c>
    </row>
    <row r="531" spans="1:8" ht="25" customHeight="1" x14ac:dyDescent="0.25">
      <c r="A531" s="159">
        <v>19</v>
      </c>
      <c r="B531" s="159" t="s">
        <v>11290</v>
      </c>
      <c r="C531" s="159">
        <v>19123</v>
      </c>
      <c r="D531" s="160" t="s">
        <v>11335</v>
      </c>
      <c r="E531" s="159" t="s">
        <v>16732</v>
      </c>
      <c r="F531" s="159">
        <v>1</v>
      </c>
      <c r="G531" s="160" t="str">
        <f>VLOOKUP(F531,'Zonas rurales CLM'!$J$4:$L$12,3,FALSE)</f>
        <v>1 - Extrema despoblación - 2000</v>
      </c>
      <c r="H531" s="161">
        <v>47</v>
      </c>
    </row>
    <row r="532" spans="1:8" ht="25" customHeight="1" x14ac:dyDescent="0.25">
      <c r="A532" s="159">
        <v>19</v>
      </c>
      <c r="B532" s="159" t="s">
        <v>11290</v>
      </c>
      <c r="C532" s="159">
        <v>19124</v>
      </c>
      <c r="D532" s="160" t="s">
        <v>11336</v>
      </c>
      <c r="E532" s="159" t="s">
        <v>16732</v>
      </c>
      <c r="F532" s="159">
        <v>1</v>
      </c>
      <c r="G532" s="160" t="str">
        <f>VLOOKUP(F532,'Zonas rurales CLM'!$J$4:$L$12,3,FALSE)</f>
        <v>1 - Extrema despoblación - 2000</v>
      </c>
      <c r="H532" s="161">
        <v>513</v>
      </c>
    </row>
    <row r="533" spans="1:8" ht="25" customHeight="1" x14ac:dyDescent="0.25">
      <c r="A533" s="159">
        <v>19</v>
      </c>
      <c r="B533" s="159" t="s">
        <v>11290</v>
      </c>
      <c r="C533" s="159">
        <v>19125</v>
      </c>
      <c r="D533" s="160" t="s">
        <v>11337</v>
      </c>
      <c r="E533" s="159" t="s">
        <v>16730</v>
      </c>
      <c r="F533" s="159">
        <v>1</v>
      </c>
      <c r="G533" s="160" t="str">
        <f>VLOOKUP(F533,'Zonas rurales CLM'!$J$4:$L$12,3,FALSE)</f>
        <v>1 - Extrema despoblación - 2000</v>
      </c>
      <c r="H533" s="161">
        <v>54</v>
      </c>
    </row>
    <row r="534" spans="1:8" ht="25" customHeight="1" x14ac:dyDescent="0.25">
      <c r="A534" s="159">
        <v>19</v>
      </c>
      <c r="B534" s="159" t="s">
        <v>11290</v>
      </c>
      <c r="C534" s="159">
        <v>19126</v>
      </c>
      <c r="D534" s="160" t="s">
        <v>16996</v>
      </c>
      <c r="E534" s="159" t="s">
        <v>16734</v>
      </c>
      <c r="F534" s="159">
        <v>8</v>
      </c>
      <c r="G534" s="160" t="str">
        <f>VLOOKUP(F534,'Zonas rurales CLM'!$J$4:$L$12,3,FALSE)</f>
        <v>8 - Periurbana</v>
      </c>
      <c r="H534" s="161">
        <v>2475</v>
      </c>
    </row>
    <row r="535" spans="1:8" ht="25" customHeight="1" x14ac:dyDescent="0.25">
      <c r="A535" s="159">
        <v>19</v>
      </c>
      <c r="B535" s="159" t="s">
        <v>11290</v>
      </c>
      <c r="C535" s="159">
        <v>19127</v>
      </c>
      <c r="D535" s="160" t="s">
        <v>11338</v>
      </c>
      <c r="E535" s="159" t="s">
        <v>16733</v>
      </c>
      <c r="F535" s="159">
        <v>1</v>
      </c>
      <c r="G535" s="160" t="str">
        <f>VLOOKUP(F535,'Zonas rurales CLM'!$J$4:$L$12,3,FALSE)</f>
        <v>1 - Extrema despoblación - 2000</v>
      </c>
      <c r="H535" s="161">
        <v>109</v>
      </c>
    </row>
    <row r="536" spans="1:8" ht="25" customHeight="1" x14ac:dyDescent="0.25">
      <c r="A536" s="159">
        <v>19</v>
      </c>
      <c r="B536" s="159" t="s">
        <v>11290</v>
      </c>
      <c r="C536" s="159">
        <v>19129</v>
      </c>
      <c r="D536" s="160" t="s">
        <v>11339</v>
      </c>
      <c r="E536" s="159" t="s">
        <v>16733</v>
      </c>
      <c r="F536" s="159">
        <v>1</v>
      </c>
      <c r="G536" s="160" t="str">
        <f>VLOOKUP(F536,'Zonas rurales CLM'!$J$4:$L$12,3,FALSE)</f>
        <v>1 - Extrema despoblación - 2000</v>
      </c>
      <c r="H536" s="161">
        <v>29</v>
      </c>
    </row>
    <row r="537" spans="1:8" ht="25" customHeight="1" x14ac:dyDescent="0.25">
      <c r="A537" s="159">
        <v>19</v>
      </c>
      <c r="B537" s="159" t="s">
        <v>11290</v>
      </c>
      <c r="C537" s="159">
        <v>19130</v>
      </c>
      <c r="D537" s="160" t="s">
        <v>11290</v>
      </c>
      <c r="E537" s="159" t="s">
        <v>16735</v>
      </c>
      <c r="F537" s="159">
        <v>9</v>
      </c>
      <c r="G537" s="160" t="str">
        <f>VLOOKUP(F537,'Zonas rurales CLM'!$J$4:$L$12,3,FALSE)</f>
        <v>9 - Urbana</v>
      </c>
      <c r="H537" s="161">
        <v>87484</v>
      </c>
    </row>
    <row r="538" spans="1:8" ht="25" customHeight="1" x14ac:dyDescent="0.25">
      <c r="A538" s="159">
        <v>19</v>
      </c>
      <c r="B538" s="159" t="s">
        <v>11290</v>
      </c>
      <c r="C538" s="159">
        <v>19132</v>
      </c>
      <c r="D538" s="160" t="s">
        <v>11341</v>
      </c>
      <c r="E538" s="159" t="s">
        <v>16730</v>
      </c>
      <c r="F538" s="159">
        <v>1</v>
      </c>
      <c r="G538" s="160" t="str">
        <f>VLOOKUP(F538,'Zonas rurales CLM'!$J$4:$L$12,3,FALSE)</f>
        <v>1 - Extrema despoblación - 2000</v>
      </c>
      <c r="H538" s="161">
        <v>96</v>
      </c>
    </row>
    <row r="539" spans="1:8" ht="25" customHeight="1" x14ac:dyDescent="0.25">
      <c r="A539" s="159">
        <v>19</v>
      </c>
      <c r="B539" s="159" t="s">
        <v>11290</v>
      </c>
      <c r="C539" s="159">
        <v>19133</v>
      </c>
      <c r="D539" s="160" t="s">
        <v>11342</v>
      </c>
      <c r="E539" s="159" t="s">
        <v>16730</v>
      </c>
      <c r="F539" s="159">
        <v>1</v>
      </c>
      <c r="G539" s="160" t="str">
        <f>VLOOKUP(F539,'Zonas rurales CLM'!$J$4:$L$12,3,FALSE)</f>
        <v>1 - Extrema despoblación - 2000</v>
      </c>
      <c r="H539" s="161">
        <v>255</v>
      </c>
    </row>
    <row r="540" spans="1:8" ht="25" customHeight="1" x14ac:dyDescent="0.25">
      <c r="A540" s="159">
        <v>19</v>
      </c>
      <c r="B540" s="159" t="s">
        <v>11290</v>
      </c>
      <c r="C540" s="159">
        <v>19134</v>
      </c>
      <c r="D540" s="160" t="s">
        <v>17060</v>
      </c>
      <c r="E540" s="159" t="s">
        <v>16731</v>
      </c>
      <c r="F540" s="159">
        <v>1</v>
      </c>
      <c r="G540" s="160" t="str">
        <f>VLOOKUP(F540,'Zonas rurales CLM'!$J$4:$L$12,3,FALSE)</f>
        <v>1 - Extrema despoblación - 2000</v>
      </c>
      <c r="H540" s="161">
        <v>24</v>
      </c>
    </row>
    <row r="541" spans="1:8" ht="25" customHeight="1" x14ac:dyDescent="0.25">
      <c r="A541" s="159">
        <v>19</v>
      </c>
      <c r="B541" s="159" t="s">
        <v>11290</v>
      </c>
      <c r="C541" s="159">
        <v>19135</v>
      </c>
      <c r="D541" s="160" t="s">
        <v>11343</v>
      </c>
      <c r="E541" s="159" t="s">
        <v>16733</v>
      </c>
      <c r="F541" s="159">
        <v>1</v>
      </c>
      <c r="G541" s="160" t="str">
        <f>VLOOKUP(F541,'Zonas rurales CLM'!$J$4:$L$12,3,FALSE)</f>
        <v>1 - Extrema despoblación - 2000</v>
      </c>
      <c r="H541" s="161">
        <v>109</v>
      </c>
    </row>
    <row r="542" spans="1:8" ht="25" customHeight="1" x14ac:dyDescent="0.25">
      <c r="A542" s="159">
        <v>19</v>
      </c>
      <c r="B542" s="159" t="s">
        <v>11290</v>
      </c>
      <c r="C542" s="159">
        <v>19136</v>
      </c>
      <c r="D542" s="160" t="s">
        <v>11344</v>
      </c>
      <c r="E542" s="159" t="s">
        <v>16733</v>
      </c>
      <c r="F542" s="159">
        <v>1</v>
      </c>
      <c r="G542" s="160" t="str">
        <f>VLOOKUP(F542,'Zonas rurales CLM'!$J$4:$L$12,3,FALSE)</f>
        <v>1 - Extrema despoblación - 2000</v>
      </c>
      <c r="H542" s="161">
        <v>18</v>
      </c>
    </row>
    <row r="543" spans="1:8" ht="25" customHeight="1" x14ac:dyDescent="0.25">
      <c r="A543" s="159">
        <v>19</v>
      </c>
      <c r="B543" s="159" t="s">
        <v>11290</v>
      </c>
      <c r="C543" s="159">
        <v>19138</v>
      </c>
      <c r="D543" s="160" t="s">
        <v>11345</v>
      </c>
      <c r="E543" s="159" t="s">
        <v>16730</v>
      </c>
      <c r="F543" s="159">
        <v>1</v>
      </c>
      <c r="G543" s="160" t="str">
        <f>VLOOKUP(F543,'Zonas rurales CLM'!$J$4:$L$12,3,FALSE)</f>
        <v>1 - Extrema despoblación - 2000</v>
      </c>
      <c r="H543" s="161">
        <v>288</v>
      </c>
    </row>
    <row r="544" spans="1:8" ht="25" customHeight="1" x14ac:dyDescent="0.25">
      <c r="A544" s="159">
        <v>19</v>
      </c>
      <c r="B544" s="159" t="s">
        <v>11290</v>
      </c>
      <c r="C544" s="159">
        <v>19139</v>
      </c>
      <c r="D544" s="160" t="s">
        <v>11346</v>
      </c>
      <c r="E544" s="159" t="s">
        <v>16731</v>
      </c>
      <c r="F544" s="159">
        <v>1</v>
      </c>
      <c r="G544" s="160" t="str">
        <f>VLOOKUP(F544,'Zonas rurales CLM'!$J$4:$L$12,3,FALSE)</f>
        <v>1 - Extrema despoblación - 2000</v>
      </c>
      <c r="H544" s="161">
        <v>35</v>
      </c>
    </row>
    <row r="545" spans="1:8" ht="25" customHeight="1" x14ac:dyDescent="0.25">
      <c r="A545" s="159">
        <v>19</v>
      </c>
      <c r="B545" s="159" t="s">
        <v>11290</v>
      </c>
      <c r="C545" s="159">
        <v>19142</v>
      </c>
      <c r="D545" s="160" t="s">
        <v>11347</v>
      </c>
      <c r="E545" s="159" t="s">
        <v>16732</v>
      </c>
      <c r="F545" s="159">
        <v>1</v>
      </c>
      <c r="G545" s="160" t="str">
        <f>VLOOKUP(F545,'Zonas rurales CLM'!$J$4:$L$12,3,FALSE)</f>
        <v>1 - Extrema despoblación - 2000</v>
      </c>
      <c r="H545" s="161">
        <v>339</v>
      </c>
    </row>
    <row r="546" spans="1:8" ht="25" customHeight="1" x14ac:dyDescent="0.25">
      <c r="A546" s="159">
        <v>19</v>
      </c>
      <c r="B546" s="159" t="s">
        <v>11290</v>
      </c>
      <c r="C546" s="159">
        <v>19143</v>
      </c>
      <c r="D546" s="160" t="s">
        <v>11348</v>
      </c>
      <c r="E546" s="159" t="s">
        <v>16734</v>
      </c>
      <c r="F546" s="159">
        <v>8</v>
      </c>
      <c r="G546" s="160" t="str">
        <f>VLOOKUP(F546,'Zonas rurales CLM'!$J$4:$L$12,3,FALSE)</f>
        <v>8 - Periurbana</v>
      </c>
      <c r="H546" s="161">
        <v>2622</v>
      </c>
    </row>
    <row r="547" spans="1:8" ht="25" customHeight="1" x14ac:dyDescent="0.25">
      <c r="A547" s="159">
        <v>19</v>
      </c>
      <c r="B547" s="159" t="s">
        <v>11290</v>
      </c>
      <c r="C547" s="159">
        <v>19145</v>
      </c>
      <c r="D547" s="160" t="s">
        <v>17028</v>
      </c>
      <c r="E547" s="159" t="s">
        <v>16730</v>
      </c>
      <c r="F547" s="159">
        <v>1</v>
      </c>
      <c r="G547" s="160" t="str">
        <f>VLOOKUP(F547,'Zonas rurales CLM'!$J$4:$L$12,3,FALSE)</f>
        <v>1 - Extrema despoblación - 2000</v>
      </c>
      <c r="H547" s="161">
        <v>40</v>
      </c>
    </row>
    <row r="548" spans="1:8" ht="25" customHeight="1" x14ac:dyDescent="0.25">
      <c r="A548" s="159">
        <v>19</v>
      </c>
      <c r="B548" s="159" t="s">
        <v>11290</v>
      </c>
      <c r="C548" s="159">
        <v>19146</v>
      </c>
      <c r="D548" s="160" t="s">
        <v>11349</v>
      </c>
      <c r="E548" s="159" t="s">
        <v>16733</v>
      </c>
      <c r="F548" s="159">
        <v>1</v>
      </c>
      <c r="G548" s="160" t="str">
        <f>VLOOKUP(F548,'Zonas rurales CLM'!$J$4:$L$12,3,FALSE)</f>
        <v>1 - Extrema despoblación - 2000</v>
      </c>
      <c r="H548" s="161">
        <v>56</v>
      </c>
    </row>
    <row r="549" spans="1:8" ht="25" customHeight="1" x14ac:dyDescent="0.25">
      <c r="A549" s="159">
        <v>19</v>
      </c>
      <c r="B549" s="159" t="s">
        <v>11290</v>
      </c>
      <c r="C549" s="159">
        <v>19147</v>
      </c>
      <c r="D549" s="160" t="s">
        <v>17029</v>
      </c>
      <c r="E549" s="159" t="s">
        <v>16733</v>
      </c>
      <c r="F549" s="159">
        <v>1</v>
      </c>
      <c r="G549" s="160" t="str">
        <f>VLOOKUP(F549,'Zonas rurales CLM'!$J$4:$L$12,3,FALSE)</f>
        <v>1 - Extrema despoblación - 2000</v>
      </c>
      <c r="H549" s="161">
        <v>41</v>
      </c>
    </row>
    <row r="550" spans="1:8" ht="25" customHeight="1" x14ac:dyDescent="0.25">
      <c r="A550" s="159">
        <v>19</v>
      </c>
      <c r="B550" s="159" t="s">
        <v>11290</v>
      </c>
      <c r="C550" s="159">
        <v>19148</v>
      </c>
      <c r="D550" s="160" t="s">
        <v>11350</v>
      </c>
      <c r="E550" s="159" t="s">
        <v>16730</v>
      </c>
      <c r="F550" s="159">
        <v>1</v>
      </c>
      <c r="G550" s="160" t="str">
        <f>VLOOKUP(F550,'Zonas rurales CLM'!$J$4:$L$12,3,FALSE)</f>
        <v>1 - Extrema despoblación - 2000</v>
      </c>
      <c r="H550" s="161">
        <v>54</v>
      </c>
    </row>
    <row r="551" spans="1:8" ht="25" customHeight="1" x14ac:dyDescent="0.25">
      <c r="A551" s="159">
        <v>19</v>
      </c>
      <c r="B551" s="159" t="s">
        <v>11290</v>
      </c>
      <c r="C551" s="159">
        <v>19150</v>
      </c>
      <c r="D551" s="160" t="s">
        <v>11351</v>
      </c>
      <c r="E551" s="159" t="s">
        <v>16732</v>
      </c>
      <c r="F551" s="159">
        <v>1</v>
      </c>
      <c r="G551" s="160" t="str">
        <f>VLOOKUP(F551,'Zonas rurales CLM'!$J$4:$L$12,3,FALSE)</f>
        <v>1 - Extrema despoblación - 2000</v>
      </c>
      <c r="H551" s="161">
        <v>120</v>
      </c>
    </row>
    <row r="552" spans="1:8" ht="25" customHeight="1" x14ac:dyDescent="0.25">
      <c r="A552" s="159">
        <v>19</v>
      </c>
      <c r="B552" s="159" t="s">
        <v>11290</v>
      </c>
      <c r="C552" s="159">
        <v>19151</v>
      </c>
      <c r="D552" s="160" t="s">
        <v>11352</v>
      </c>
      <c r="E552" s="159" t="s">
        <v>16730</v>
      </c>
      <c r="F552" s="159">
        <v>1</v>
      </c>
      <c r="G552" s="160" t="str">
        <f>VLOOKUP(F552,'Zonas rurales CLM'!$J$4:$L$12,3,FALSE)</f>
        <v>1 - Extrema despoblación - 2000</v>
      </c>
      <c r="H552" s="161">
        <v>1511</v>
      </c>
    </row>
    <row r="553" spans="1:8" ht="25" customHeight="1" x14ac:dyDescent="0.25">
      <c r="A553" s="159">
        <v>19</v>
      </c>
      <c r="B553" s="159" t="s">
        <v>11290</v>
      </c>
      <c r="C553" s="159">
        <v>19152</v>
      </c>
      <c r="D553" s="160" t="s">
        <v>11353</v>
      </c>
      <c r="E553" s="159" t="s">
        <v>16732</v>
      </c>
      <c r="F553" s="159">
        <v>1</v>
      </c>
      <c r="G553" s="160" t="str">
        <f>VLOOKUP(F553,'Zonas rurales CLM'!$J$4:$L$12,3,FALSE)</f>
        <v>1 - Extrema despoblación - 2000</v>
      </c>
      <c r="H553" s="161">
        <v>664</v>
      </c>
    </row>
    <row r="554" spans="1:8" ht="25" customHeight="1" x14ac:dyDescent="0.25">
      <c r="A554" s="159">
        <v>19</v>
      </c>
      <c r="B554" s="159" t="s">
        <v>11290</v>
      </c>
      <c r="C554" s="159">
        <v>19153</v>
      </c>
      <c r="D554" s="160" t="s">
        <v>17030</v>
      </c>
      <c r="E554" s="159" t="s">
        <v>16730</v>
      </c>
      <c r="F554" s="159">
        <v>1</v>
      </c>
      <c r="G554" s="160" t="str">
        <f>VLOOKUP(F554,'Zonas rurales CLM'!$J$4:$L$12,3,FALSE)</f>
        <v>1 - Extrema despoblación - 2000</v>
      </c>
      <c r="H554" s="161">
        <v>23</v>
      </c>
    </row>
    <row r="555" spans="1:8" ht="25" customHeight="1" x14ac:dyDescent="0.25">
      <c r="A555" s="159">
        <v>19</v>
      </c>
      <c r="B555" s="159" t="s">
        <v>11290</v>
      </c>
      <c r="C555" s="159">
        <v>19154</v>
      </c>
      <c r="D555" s="160" t="s">
        <v>11354</v>
      </c>
      <c r="E555" s="159" t="s">
        <v>16730</v>
      </c>
      <c r="F555" s="159">
        <v>1</v>
      </c>
      <c r="G555" s="160" t="str">
        <f>VLOOKUP(F555,'Zonas rurales CLM'!$J$4:$L$12,3,FALSE)</f>
        <v>1 - Extrema despoblación - 2000</v>
      </c>
      <c r="H555" s="161">
        <v>58</v>
      </c>
    </row>
    <row r="556" spans="1:8" ht="25" customHeight="1" x14ac:dyDescent="0.25">
      <c r="A556" s="159">
        <v>19</v>
      </c>
      <c r="B556" s="159" t="s">
        <v>11290</v>
      </c>
      <c r="C556" s="159">
        <v>19155</v>
      </c>
      <c r="D556" s="160" t="s">
        <v>11355</v>
      </c>
      <c r="E556" s="159" t="s">
        <v>16732</v>
      </c>
      <c r="F556" s="159">
        <v>1</v>
      </c>
      <c r="G556" s="160" t="str">
        <f>VLOOKUP(F556,'Zonas rurales CLM'!$J$4:$L$12,3,FALSE)</f>
        <v>1 - Extrema despoblación - 2000</v>
      </c>
      <c r="H556" s="161">
        <v>72</v>
      </c>
    </row>
    <row r="557" spans="1:8" ht="25" customHeight="1" x14ac:dyDescent="0.25">
      <c r="A557" s="159">
        <v>19</v>
      </c>
      <c r="B557" s="159" t="s">
        <v>11290</v>
      </c>
      <c r="C557" s="159">
        <v>19156</v>
      </c>
      <c r="D557" s="160" t="s">
        <v>11356</v>
      </c>
      <c r="E557" s="159" t="s">
        <v>16733</v>
      </c>
      <c r="F557" s="159">
        <v>1</v>
      </c>
      <c r="G557" s="160" t="str">
        <f>VLOOKUP(F557,'Zonas rurales CLM'!$J$4:$L$12,3,FALSE)</f>
        <v>1 - Extrema despoblación - 2000</v>
      </c>
      <c r="H557" s="161">
        <v>1370</v>
      </c>
    </row>
    <row r="558" spans="1:8" ht="25" customHeight="1" x14ac:dyDescent="0.25">
      <c r="A558" s="159">
        <v>19</v>
      </c>
      <c r="B558" s="159" t="s">
        <v>11290</v>
      </c>
      <c r="C558" s="159">
        <v>19157</v>
      </c>
      <c r="D558" s="160" t="s">
        <v>11357</v>
      </c>
      <c r="E558" s="159" t="s">
        <v>16733</v>
      </c>
      <c r="F558" s="159">
        <v>1</v>
      </c>
      <c r="G558" s="160" t="str">
        <f>VLOOKUP(F558,'Zonas rurales CLM'!$J$4:$L$12,3,FALSE)</f>
        <v>1 - Extrema despoblación - 2000</v>
      </c>
      <c r="H558" s="161">
        <v>55</v>
      </c>
    </row>
    <row r="559" spans="1:8" ht="25" customHeight="1" x14ac:dyDescent="0.25">
      <c r="A559" s="159">
        <v>19</v>
      </c>
      <c r="B559" s="159" t="s">
        <v>11290</v>
      </c>
      <c r="C559" s="159">
        <v>19159</v>
      </c>
      <c r="D559" s="160" t="s">
        <v>11358</v>
      </c>
      <c r="E559" s="159" t="s">
        <v>16730</v>
      </c>
      <c r="F559" s="159">
        <v>1</v>
      </c>
      <c r="G559" s="160" t="str">
        <f>VLOOKUP(F559,'Zonas rurales CLM'!$J$4:$L$12,3,FALSE)</f>
        <v>1 - Extrema despoblación - 2000</v>
      </c>
      <c r="H559" s="161">
        <v>104</v>
      </c>
    </row>
    <row r="560" spans="1:8" ht="25" customHeight="1" x14ac:dyDescent="0.25">
      <c r="A560" s="159">
        <v>19</v>
      </c>
      <c r="B560" s="159" t="s">
        <v>11290</v>
      </c>
      <c r="C560" s="159">
        <v>19160</v>
      </c>
      <c r="D560" s="160" t="s">
        <v>11359</v>
      </c>
      <c r="E560" s="159" t="s">
        <v>16732</v>
      </c>
      <c r="F560" s="159">
        <v>1</v>
      </c>
      <c r="G560" s="160" t="str">
        <f>VLOOKUP(F560,'Zonas rurales CLM'!$J$4:$L$12,3,FALSE)</f>
        <v>1 - Extrema despoblación - 2000</v>
      </c>
      <c r="H560" s="161">
        <v>1264</v>
      </c>
    </row>
    <row r="561" spans="1:8" ht="25" customHeight="1" x14ac:dyDescent="0.25">
      <c r="A561" s="159">
        <v>19</v>
      </c>
      <c r="B561" s="159" t="s">
        <v>11290</v>
      </c>
      <c r="C561" s="159">
        <v>19161</v>
      </c>
      <c r="D561" s="160" t="s">
        <v>11360</v>
      </c>
      <c r="E561" s="159" t="s">
        <v>16732</v>
      </c>
      <c r="F561" s="159">
        <v>1</v>
      </c>
      <c r="G561" s="160" t="str">
        <f>VLOOKUP(F561,'Zonas rurales CLM'!$J$4:$L$12,3,FALSE)</f>
        <v>1 - Extrema despoblación - 2000</v>
      </c>
      <c r="H561" s="161">
        <v>259</v>
      </c>
    </row>
    <row r="562" spans="1:8" ht="25" customHeight="1" x14ac:dyDescent="0.25">
      <c r="A562" s="159">
        <v>19</v>
      </c>
      <c r="B562" s="159" t="s">
        <v>11290</v>
      </c>
      <c r="C562" s="159">
        <v>19162</v>
      </c>
      <c r="D562" s="160" t="s">
        <v>11361</v>
      </c>
      <c r="E562" s="159" t="s">
        <v>16730</v>
      </c>
      <c r="F562" s="159">
        <v>1</v>
      </c>
      <c r="G562" s="160" t="str">
        <f>VLOOKUP(F562,'Zonas rurales CLM'!$J$4:$L$12,3,FALSE)</f>
        <v>1 - Extrema despoblación - 2000</v>
      </c>
      <c r="H562" s="161">
        <v>67</v>
      </c>
    </row>
    <row r="563" spans="1:8" ht="25" customHeight="1" x14ac:dyDescent="0.25">
      <c r="A563" s="159">
        <v>19</v>
      </c>
      <c r="B563" s="159" t="s">
        <v>11290</v>
      </c>
      <c r="C563" s="159">
        <v>19163</v>
      </c>
      <c r="D563" s="160" t="s">
        <v>17100</v>
      </c>
      <c r="E563" s="159" t="s">
        <v>16731</v>
      </c>
      <c r="F563" s="159">
        <v>1</v>
      </c>
      <c r="G563" s="160" t="str">
        <f>VLOOKUP(F563,'Zonas rurales CLM'!$J$4:$L$12,3,FALSE)</f>
        <v>1 - Extrema despoblación - 2000</v>
      </c>
      <c r="H563" s="161">
        <v>69</v>
      </c>
    </row>
    <row r="564" spans="1:8" ht="25" customHeight="1" x14ac:dyDescent="0.25">
      <c r="A564" s="159">
        <v>19</v>
      </c>
      <c r="B564" s="159" t="s">
        <v>11290</v>
      </c>
      <c r="C564" s="159">
        <v>19165</v>
      </c>
      <c r="D564" s="160" t="s">
        <v>11362</v>
      </c>
      <c r="E564" s="159" t="s">
        <v>16733</v>
      </c>
      <c r="F564" s="159">
        <v>1</v>
      </c>
      <c r="G564" s="160" t="str">
        <f>VLOOKUP(F564,'Zonas rurales CLM'!$J$4:$L$12,3,FALSE)</f>
        <v>1 - Extrema despoblación - 2000</v>
      </c>
      <c r="H564" s="161">
        <v>55</v>
      </c>
    </row>
    <row r="565" spans="1:8" ht="25" customHeight="1" x14ac:dyDescent="0.25">
      <c r="A565" s="159">
        <v>19</v>
      </c>
      <c r="B565" s="159" t="s">
        <v>11290</v>
      </c>
      <c r="C565" s="159">
        <v>19166</v>
      </c>
      <c r="D565" s="160" t="s">
        <v>16997</v>
      </c>
      <c r="E565" s="159" t="s">
        <v>16730</v>
      </c>
      <c r="F565" s="159">
        <v>1</v>
      </c>
      <c r="G565" s="160" t="str">
        <f>VLOOKUP(F565,'Zonas rurales CLM'!$J$4:$L$12,3,FALSE)</f>
        <v>1 - Extrema despoblación - 2000</v>
      </c>
      <c r="H565" s="161">
        <v>185</v>
      </c>
    </row>
    <row r="566" spans="1:8" ht="25" customHeight="1" x14ac:dyDescent="0.25">
      <c r="A566" s="159">
        <v>19</v>
      </c>
      <c r="B566" s="159" t="s">
        <v>11290</v>
      </c>
      <c r="C566" s="159">
        <v>19167</v>
      </c>
      <c r="D566" s="160" t="s">
        <v>11363</v>
      </c>
      <c r="E566" s="159" t="s">
        <v>16730</v>
      </c>
      <c r="F566" s="159">
        <v>1</v>
      </c>
      <c r="G566" s="160" t="str">
        <f>VLOOKUP(F566,'Zonas rurales CLM'!$J$4:$L$12,3,FALSE)</f>
        <v>1 - Extrema despoblación - 2000</v>
      </c>
      <c r="H566" s="161">
        <v>158</v>
      </c>
    </row>
    <row r="567" spans="1:8" ht="25" customHeight="1" x14ac:dyDescent="0.25">
      <c r="A567" s="159">
        <v>19</v>
      </c>
      <c r="B567" s="159" t="s">
        <v>11290</v>
      </c>
      <c r="C567" s="159">
        <v>19168</v>
      </c>
      <c r="D567" s="160" t="s">
        <v>11364</v>
      </c>
      <c r="E567" s="159" t="s">
        <v>16733</v>
      </c>
      <c r="F567" s="159">
        <v>1</v>
      </c>
      <c r="G567" s="160" t="str">
        <f>VLOOKUP(F567,'Zonas rurales CLM'!$J$4:$L$12,3,FALSE)</f>
        <v>1 - Extrema despoblación - 2000</v>
      </c>
      <c r="H567" s="161">
        <v>287</v>
      </c>
    </row>
    <row r="568" spans="1:8" ht="25" customHeight="1" x14ac:dyDescent="0.25">
      <c r="A568" s="159">
        <v>19</v>
      </c>
      <c r="B568" s="159" t="s">
        <v>11290</v>
      </c>
      <c r="C568" s="159">
        <v>19169</v>
      </c>
      <c r="D568" s="160" t="s">
        <v>11365</v>
      </c>
      <c r="E568" s="159" t="s">
        <v>16732</v>
      </c>
      <c r="F568" s="159">
        <v>1</v>
      </c>
      <c r="G568" s="160" t="str">
        <f>VLOOKUP(F568,'Zonas rurales CLM'!$J$4:$L$12,3,FALSE)</f>
        <v>1 - Extrema despoblación - 2000</v>
      </c>
      <c r="H568" s="161">
        <v>31</v>
      </c>
    </row>
    <row r="569" spans="1:8" ht="25" customHeight="1" x14ac:dyDescent="0.25">
      <c r="A569" s="159">
        <v>19</v>
      </c>
      <c r="B569" s="159" t="s">
        <v>11290</v>
      </c>
      <c r="C569" s="159">
        <v>19170</v>
      </c>
      <c r="D569" s="160" t="s">
        <v>17101</v>
      </c>
      <c r="E569" s="159" t="s">
        <v>16731</v>
      </c>
      <c r="F569" s="159">
        <v>1</v>
      </c>
      <c r="G569" s="160" t="str">
        <f>VLOOKUP(F569,'Zonas rurales CLM'!$J$4:$L$12,3,FALSE)</f>
        <v>1 - Extrema despoblación - 2000</v>
      </c>
      <c r="H569" s="161">
        <v>234</v>
      </c>
    </row>
    <row r="570" spans="1:8" ht="25" customHeight="1" x14ac:dyDescent="0.25">
      <c r="A570" s="159">
        <v>19</v>
      </c>
      <c r="B570" s="159" t="s">
        <v>11290</v>
      </c>
      <c r="C570" s="159">
        <v>19171</v>
      </c>
      <c r="D570" s="160" t="s">
        <v>11366</v>
      </c>
      <c r="E570" s="159" t="s">
        <v>16734</v>
      </c>
      <c r="F570" s="159">
        <v>8</v>
      </c>
      <c r="G570" s="160" t="str">
        <f>VLOOKUP(F570,'Zonas rurales CLM'!$J$4:$L$12,3,FALSE)</f>
        <v>8 - Periurbana</v>
      </c>
      <c r="H570" s="161">
        <v>7684</v>
      </c>
    </row>
    <row r="571" spans="1:8" ht="25" customHeight="1" x14ac:dyDescent="0.25">
      <c r="A571" s="159">
        <v>19</v>
      </c>
      <c r="B571" s="159" t="s">
        <v>11290</v>
      </c>
      <c r="C571" s="159">
        <v>19172</v>
      </c>
      <c r="D571" s="160" t="s">
        <v>11367</v>
      </c>
      <c r="E571" s="159" t="s">
        <v>16730</v>
      </c>
      <c r="F571" s="159">
        <v>1</v>
      </c>
      <c r="G571" s="160" t="str">
        <f>VLOOKUP(F571,'Zonas rurales CLM'!$J$4:$L$12,3,FALSE)</f>
        <v>1 - Extrema despoblación - 2000</v>
      </c>
      <c r="H571" s="161">
        <v>49</v>
      </c>
    </row>
    <row r="572" spans="1:8" ht="25" customHeight="1" x14ac:dyDescent="0.25">
      <c r="A572" s="159">
        <v>19</v>
      </c>
      <c r="B572" s="159" t="s">
        <v>11290</v>
      </c>
      <c r="C572" s="159">
        <v>19173</v>
      </c>
      <c r="D572" s="160" t="s">
        <v>11368</v>
      </c>
      <c r="E572" s="159" t="s">
        <v>16730</v>
      </c>
      <c r="F572" s="159">
        <v>1</v>
      </c>
      <c r="G572" s="160" t="str">
        <f>VLOOKUP(F572,'Zonas rurales CLM'!$J$4:$L$12,3,FALSE)</f>
        <v>1 - Extrema despoblación - 2000</v>
      </c>
      <c r="H572" s="161">
        <v>57</v>
      </c>
    </row>
    <row r="573" spans="1:8" ht="25" customHeight="1" x14ac:dyDescent="0.25">
      <c r="A573" s="159">
        <v>19</v>
      </c>
      <c r="B573" s="159" t="s">
        <v>11290</v>
      </c>
      <c r="C573" s="159">
        <v>19174</v>
      </c>
      <c r="D573" s="160" t="s">
        <v>11369</v>
      </c>
      <c r="E573" s="159" t="s">
        <v>16733</v>
      </c>
      <c r="F573" s="159">
        <v>1</v>
      </c>
      <c r="G573" s="160" t="str">
        <f>VLOOKUP(F573,'Zonas rurales CLM'!$J$4:$L$12,3,FALSE)</f>
        <v>1 - Extrema despoblación - 2000</v>
      </c>
      <c r="H573" s="161">
        <v>101</v>
      </c>
    </row>
    <row r="574" spans="1:8" ht="25" customHeight="1" x14ac:dyDescent="0.25">
      <c r="A574" s="159">
        <v>19</v>
      </c>
      <c r="B574" s="159" t="s">
        <v>11290</v>
      </c>
      <c r="C574" s="159">
        <v>19175</v>
      </c>
      <c r="D574" s="160" t="s">
        <v>11370</v>
      </c>
      <c r="E574" s="159" t="s">
        <v>16731</v>
      </c>
      <c r="F574" s="159">
        <v>1</v>
      </c>
      <c r="G574" s="160" t="str">
        <f>VLOOKUP(F574,'Zonas rurales CLM'!$J$4:$L$12,3,FALSE)</f>
        <v>1 - Extrema despoblación - 2000</v>
      </c>
      <c r="H574" s="161">
        <v>35</v>
      </c>
    </row>
    <row r="575" spans="1:8" ht="25" customHeight="1" x14ac:dyDescent="0.25">
      <c r="A575" s="159">
        <v>19</v>
      </c>
      <c r="B575" s="159" t="s">
        <v>11290</v>
      </c>
      <c r="C575" s="159">
        <v>19176</v>
      </c>
      <c r="D575" s="160" t="s">
        <v>11371</v>
      </c>
      <c r="E575" s="159" t="s">
        <v>16732</v>
      </c>
      <c r="F575" s="159">
        <v>1</v>
      </c>
      <c r="G575" s="160" t="str">
        <f>VLOOKUP(F575,'Zonas rurales CLM'!$J$4:$L$12,3,FALSE)</f>
        <v>1 - Extrema despoblación - 2000</v>
      </c>
      <c r="H575" s="161">
        <v>266</v>
      </c>
    </row>
    <row r="576" spans="1:8" ht="25" customHeight="1" x14ac:dyDescent="0.25">
      <c r="A576" s="159">
        <v>19</v>
      </c>
      <c r="B576" s="159" t="s">
        <v>11290</v>
      </c>
      <c r="C576" s="159">
        <v>19177</v>
      </c>
      <c r="D576" s="160" t="s">
        <v>11372</v>
      </c>
      <c r="E576" s="159" t="s">
        <v>16733</v>
      </c>
      <c r="F576" s="159">
        <v>1</v>
      </c>
      <c r="G576" s="160" t="str">
        <f>VLOOKUP(F576,'Zonas rurales CLM'!$J$4:$L$12,3,FALSE)</f>
        <v>1 - Extrema despoblación - 2000</v>
      </c>
      <c r="H576" s="161">
        <v>60</v>
      </c>
    </row>
    <row r="577" spans="1:8" ht="25" customHeight="1" x14ac:dyDescent="0.25">
      <c r="A577" s="159">
        <v>19</v>
      </c>
      <c r="B577" s="159" t="s">
        <v>11290</v>
      </c>
      <c r="C577" s="159">
        <v>19178</v>
      </c>
      <c r="D577" s="160" t="s">
        <v>11373</v>
      </c>
      <c r="E577" s="159" t="s">
        <v>16731</v>
      </c>
      <c r="F577" s="159">
        <v>1</v>
      </c>
      <c r="G577" s="160" t="str">
        <f>VLOOKUP(F577,'Zonas rurales CLM'!$J$4:$L$12,3,FALSE)</f>
        <v>1 - Extrema despoblación - 2000</v>
      </c>
      <c r="H577" s="161">
        <v>29</v>
      </c>
    </row>
    <row r="578" spans="1:8" ht="25" customHeight="1" x14ac:dyDescent="0.25">
      <c r="A578" s="159">
        <v>19</v>
      </c>
      <c r="B578" s="159" t="s">
        <v>11290</v>
      </c>
      <c r="C578" s="159">
        <v>19179</v>
      </c>
      <c r="D578" s="160" t="s">
        <v>11374</v>
      </c>
      <c r="E578" s="159" t="s">
        <v>16733</v>
      </c>
      <c r="F578" s="159">
        <v>1</v>
      </c>
      <c r="G578" s="160" t="str">
        <f>VLOOKUP(F578,'Zonas rurales CLM'!$J$4:$L$12,3,FALSE)</f>
        <v>1 - Extrema despoblación - 2000</v>
      </c>
      <c r="H578" s="161">
        <v>87</v>
      </c>
    </row>
    <row r="579" spans="1:8" ht="25" customHeight="1" x14ac:dyDescent="0.25">
      <c r="A579" s="159">
        <v>19</v>
      </c>
      <c r="B579" s="159" t="s">
        <v>11290</v>
      </c>
      <c r="C579" s="159">
        <v>19181</v>
      </c>
      <c r="D579" s="160" t="s">
        <v>11375</v>
      </c>
      <c r="E579" s="159" t="s">
        <v>16733</v>
      </c>
      <c r="F579" s="159">
        <v>1</v>
      </c>
      <c r="G579" s="160" t="str">
        <f>VLOOKUP(F579,'Zonas rurales CLM'!$J$4:$L$12,3,FALSE)</f>
        <v>1 - Extrema despoblación - 2000</v>
      </c>
      <c r="H579" s="161">
        <v>53</v>
      </c>
    </row>
    <row r="580" spans="1:8" ht="25" customHeight="1" x14ac:dyDescent="0.25">
      <c r="A580" s="159">
        <v>19</v>
      </c>
      <c r="B580" s="159" t="s">
        <v>11290</v>
      </c>
      <c r="C580" s="159">
        <v>19182</v>
      </c>
      <c r="D580" s="160" t="s">
        <v>11376</v>
      </c>
      <c r="E580" s="159" t="s">
        <v>16733</v>
      </c>
      <c r="F580" s="159">
        <v>1</v>
      </c>
      <c r="G580" s="160" t="str">
        <f>VLOOKUP(F580,'Zonas rurales CLM'!$J$4:$L$12,3,FALSE)</f>
        <v>1 - Extrema despoblación - 2000</v>
      </c>
      <c r="H580" s="161">
        <v>39</v>
      </c>
    </row>
    <row r="581" spans="1:8" ht="25" customHeight="1" x14ac:dyDescent="0.25">
      <c r="A581" s="159">
        <v>19</v>
      </c>
      <c r="B581" s="159" t="s">
        <v>11290</v>
      </c>
      <c r="C581" s="159">
        <v>19183</v>
      </c>
      <c r="D581" s="160" t="s">
        <v>11377</v>
      </c>
      <c r="E581" s="159" t="s">
        <v>16731</v>
      </c>
      <c r="F581" s="159">
        <v>1</v>
      </c>
      <c r="G581" s="160" t="str">
        <f>VLOOKUP(F581,'Zonas rurales CLM'!$J$4:$L$12,3,FALSE)</f>
        <v>1 - Extrema despoblación - 2000</v>
      </c>
      <c r="H581" s="161">
        <v>78</v>
      </c>
    </row>
    <row r="582" spans="1:8" ht="25" customHeight="1" x14ac:dyDescent="0.25">
      <c r="A582" s="159">
        <v>19</v>
      </c>
      <c r="B582" s="159" t="s">
        <v>11290</v>
      </c>
      <c r="C582" s="159">
        <v>19184</v>
      </c>
      <c r="D582" s="160" t="s">
        <v>11378</v>
      </c>
      <c r="E582" s="159" t="s">
        <v>16732</v>
      </c>
      <c r="F582" s="159">
        <v>1</v>
      </c>
      <c r="G582" s="160" t="str">
        <f>VLOOKUP(F582,'Zonas rurales CLM'!$J$4:$L$12,3,FALSE)</f>
        <v>1 - Extrema despoblación - 2000</v>
      </c>
      <c r="H582" s="161">
        <v>105</v>
      </c>
    </row>
    <row r="583" spans="1:8" ht="25" customHeight="1" x14ac:dyDescent="0.25">
      <c r="A583" s="159">
        <v>19</v>
      </c>
      <c r="B583" s="159" t="s">
        <v>11290</v>
      </c>
      <c r="C583" s="159">
        <v>19185</v>
      </c>
      <c r="D583" s="160" t="s">
        <v>11379</v>
      </c>
      <c r="E583" s="159" t="s">
        <v>16733</v>
      </c>
      <c r="F583" s="159">
        <v>1</v>
      </c>
      <c r="G583" s="160" t="str">
        <f>VLOOKUP(F583,'Zonas rurales CLM'!$J$4:$L$12,3,FALSE)</f>
        <v>1 - Extrema despoblación - 2000</v>
      </c>
      <c r="H583" s="161">
        <v>26</v>
      </c>
    </row>
    <row r="584" spans="1:8" ht="25" customHeight="1" x14ac:dyDescent="0.25">
      <c r="A584" s="159">
        <v>19</v>
      </c>
      <c r="B584" s="159" t="s">
        <v>11290</v>
      </c>
      <c r="C584" s="159">
        <v>19186</v>
      </c>
      <c r="D584" s="160" t="s">
        <v>11380</v>
      </c>
      <c r="E584" s="159" t="s">
        <v>16733</v>
      </c>
      <c r="F584" s="159">
        <v>1</v>
      </c>
      <c r="G584" s="160" t="str">
        <f>VLOOKUP(F584,'Zonas rurales CLM'!$J$4:$L$12,3,FALSE)</f>
        <v>1 - Extrema despoblación - 2000</v>
      </c>
      <c r="H584" s="161">
        <v>74</v>
      </c>
    </row>
    <row r="585" spans="1:8" ht="25" customHeight="1" x14ac:dyDescent="0.25">
      <c r="A585" s="159">
        <v>19</v>
      </c>
      <c r="B585" s="159" t="s">
        <v>11290</v>
      </c>
      <c r="C585" s="159">
        <v>19187</v>
      </c>
      <c r="D585" s="160" t="s">
        <v>17061</v>
      </c>
      <c r="E585" s="159" t="s">
        <v>16733</v>
      </c>
      <c r="F585" s="159">
        <v>1</v>
      </c>
      <c r="G585" s="160" t="str">
        <f>VLOOKUP(F585,'Zonas rurales CLM'!$J$4:$L$12,3,FALSE)</f>
        <v>1 - Extrema despoblación - 2000</v>
      </c>
      <c r="H585" s="161">
        <v>53</v>
      </c>
    </row>
    <row r="586" spans="1:8" ht="25" customHeight="1" x14ac:dyDescent="0.25">
      <c r="A586" s="159">
        <v>19</v>
      </c>
      <c r="B586" s="159" t="s">
        <v>11290</v>
      </c>
      <c r="C586" s="159">
        <v>19188</v>
      </c>
      <c r="D586" s="160" t="s">
        <v>11381</v>
      </c>
      <c r="E586" s="159" t="s">
        <v>16731</v>
      </c>
      <c r="F586" s="159">
        <v>1</v>
      </c>
      <c r="G586" s="160" t="str">
        <f>VLOOKUP(F586,'Zonas rurales CLM'!$J$4:$L$12,3,FALSE)</f>
        <v>1 - Extrema despoblación - 2000</v>
      </c>
      <c r="H586" s="161">
        <v>40</v>
      </c>
    </row>
    <row r="587" spans="1:8" ht="25" customHeight="1" x14ac:dyDescent="0.25">
      <c r="A587" s="159">
        <v>19</v>
      </c>
      <c r="B587" s="159" t="s">
        <v>11290</v>
      </c>
      <c r="C587" s="159">
        <v>19189</v>
      </c>
      <c r="D587" s="160" t="s">
        <v>11382</v>
      </c>
      <c r="E587" s="159" t="s">
        <v>16730</v>
      </c>
      <c r="F587" s="159">
        <v>1</v>
      </c>
      <c r="G587" s="160" t="str">
        <f>VLOOKUP(F587,'Zonas rurales CLM'!$J$4:$L$12,3,FALSE)</f>
        <v>1 - Extrema despoblación - 2000</v>
      </c>
      <c r="H587" s="161">
        <v>183</v>
      </c>
    </row>
    <row r="588" spans="1:8" ht="25" customHeight="1" x14ac:dyDescent="0.25">
      <c r="A588" s="159">
        <v>19</v>
      </c>
      <c r="B588" s="159" t="s">
        <v>11290</v>
      </c>
      <c r="C588" s="159">
        <v>19190</v>
      </c>
      <c r="D588" s="160" t="s">
        <v>17102</v>
      </c>
      <c r="E588" s="159" t="s">
        <v>16731</v>
      </c>
      <c r="F588" s="159">
        <v>2</v>
      </c>
      <c r="G588" s="160" t="str">
        <f>VLOOKUP(F588,'Zonas rurales CLM'!$J$4:$L$12,3,FALSE)</f>
        <v>2 - Extrema despoblación + 2000</v>
      </c>
      <c r="H588" s="161">
        <v>3233</v>
      </c>
    </row>
    <row r="589" spans="1:8" ht="25" customHeight="1" x14ac:dyDescent="0.25">
      <c r="A589" s="159">
        <v>19</v>
      </c>
      <c r="B589" s="159" t="s">
        <v>11290</v>
      </c>
      <c r="C589" s="159">
        <v>19191</v>
      </c>
      <c r="D589" s="160" t="s">
        <v>11383</v>
      </c>
      <c r="E589" s="159" t="s">
        <v>16733</v>
      </c>
      <c r="F589" s="159">
        <v>1</v>
      </c>
      <c r="G589" s="160" t="str">
        <f>VLOOKUP(F589,'Zonas rurales CLM'!$J$4:$L$12,3,FALSE)</f>
        <v>1 - Extrema despoblación - 2000</v>
      </c>
      <c r="H589" s="161">
        <v>14</v>
      </c>
    </row>
    <row r="590" spans="1:8" ht="25" customHeight="1" x14ac:dyDescent="0.25">
      <c r="A590" s="159">
        <v>19</v>
      </c>
      <c r="B590" s="159" t="s">
        <v>11290</v>
      </c>
      <c r="C590" s="159">
        <v>19192</v>
      </c>
      <c r="D590" s="160" t="s">
        <v>17031</v>
      </c>
      <c r="E590" s="159" t="s">
        <v>16732</v>
      </c>
      <c r="F590" s="159">
        <v>2</v>
      </c>
      <c r="G590" s="160" t="str">
        <f>VLOOKUP(F590,'Zonas rurales CLM'!$J$4:$L$12,3,FALSE)</f>
        <v>2 - Extrema despoblación + 2000</v>
      </c>
      <c r="H590" s="161">
        <v>2686</v>
      </c>
    </row>
    <row r="591" spans="1:8" ht="25" customHeight="1" x14ac:dyDescent="0.25">
      <c r="A591" s="159">
        <v>19</v>
      </c>
      <c r="B591" s="159" t="s">
        <v>11290</v>
      </c>
      <c r="C591" s="159">
        <v>19193</v>
      </c>
      <c r="D591" s="160" t="s">
        <v>17103</v>
      </c>
      <c r="E591" s="159" t="s">
        <v>16733</v>
      </c>
      <c r="F591" s="159">
        <v>1</v>
      </c>
      <c r="G591" s="160" t="str">
        <f>VLOOKUP(F591,'Zonas rurales CLM'!$J$4:$L$12,3,FALSE)</f>
        <v>1 - Extrema despoblación - 2000</v>
      </c>
      <c r="H591" s="161">
        <v>25</v>
      </c>
    </row>
    <row r="592" spans="1:8" ht="25" customHeight="1" x14ac:dyDescent="0.25">
      <c r="A592" s="159">
        <v>19</v>
      </c>
      <c r="B592" s="159" t="s">
        <v>11290</v>
      </c>
      <c r="C592" s="159">
        <v>19194</v>
      </c>
      <c r="D592" s="160" t="s">
        <v>11384</v>
      </c>
      <c r="E592" s="159" t="s">
        <v>16732</v>
      </c>
      <c r="F592" s="159">
        <v>1</v>
      </c>
      <c r="G592" s="160" t="str">
        <f>VLOOKUP(F592,'Zonas rurales CLM'!$J$4:$L$12,3,FALSE)</f>
        <v>1 - Extrema despoblación - 2000</v>
      </c>
      <c r="H592" s="161">
        <v>100</v>
      </c>
    </row>
    <row r="593" spans="1:8" ht="25" customHeight="1" x14ac:dyDescent="0.25">
      <c r="A593" s="159">
        <v>19</v>
      </c>
      <c r="B593" s="159" t="s">
        <v>11290</v>
      </c>
      <c r="C593" s="159">
        <v>19195</v>
      </c>
      <c r="D593" s="160" t="s">
        <v>11385</v>
      </c>
      <c r="E593" s="159" t="s">
        <v>16731</v>
      </c>
      <c r="F593" s="159">
        <v>1</v>
      </c>
      <c r="G593" s="160" t="str">
        <f>VLOOKUP(F593,'Zonas rurales CLM'!$J$4:$L$12,3,FALSE)</f>
        <v>1 - Extrema despoblación - 2000</v>
      </c>
      <c r="H593" s="161">
        <v>37</v>
      </c>
    </row>
    <row r="594" spans="1:8" ht="25" customHeight="1" x14ac:dyDescent="0.25">
      <c r="A594" s="159">
        <v>19</v>
      </c>
      <c r="B594" s="159" t="s">
        <v>11290</v>
      </c>
      <c r="C594" s="159">
        <v>19196</v>
      </c>
      <c r="D594" s="160" t="s">
        <v>11386</v>
      </c>
      <c r="E594" s="159" t="s">
        <v>16730</v>
      </c>
      <c r="F594" s="159">
        <v>1</v>
      </c>
      <c r="G594" s="160" t="str">
        <f>VLOOKUP(F594,'Zonas rurales CLM'!$J$4:$L$12,3,FALSE)</f>
        <v>1 - Extrema despoblación - 2000</v>
      </c>
      <c r="H594" s="161">
        <v>100</v>
      </c>
    </row>
    <row r="595" spans="1:8" ht="25" customHeight="1" x14ac:dyDescent="0.25">
      <c r="A595" s="159">
        <v>19</v>
      </c>
      <c r="B595" s="159" t="s">
        <v>11290</v>
      </c>
      <c r="C595" s="159">
        <v>19197</v>
      </c>
      <c r="D595" s="160" t="s">
        <v>11387</v>
      </c>
      <c r="E595" s="159" t="s">
        <v>16733</v>
      </c>
      <c r="F595" s="159">
        <v>1</v>
      </c>
      <c r="G595" s="160" t="str">
        <f>VLOOKUP(F595,'Zonas rurales CLM'!$J$4:$L$12,3,FALSE)</f>
        <v>1 - Extrema despoblación - 2000</v>
      </c>
      <c r="H595" s="161">
        <v>32</v>
      </c>
    </row>
    <row r="596" spans="1:8" ht="25" customHeight="1" x14ac:dyDescent="0.25">
      <c r="A596" s="159">
        <v>19</v>
      </c>
      <c r="B596" s="159" t="s">
        <v>11290</v>
      </c>
      <c r="C596" s="159">
        <v>19198</v>
      </c>
      <c r="D596" s="160" t="s">
        <v>11388</v>
      </c>
      <c r="E596" s="159" t="s">
        <v>16733</v>
      </c>
      <c r="F596" s="159">
        <v>1</v>
      </c>
      <c r="G596" s="160" t="str">
        <f>VLOOKUP(F596,'Zonas rurales CLM'!$J$4:$L$12,3,FALSE)</f>
        <v>1 - Extrema despoblación - 2000</v>
      </c>
      <c r="H596" s="161">
        <v>17</v>
      </c>
    </row>
    <row r="597" spans="1:8" ht="25" customHeight="1" x14ac:dyDescent="0.25">
      <c r="A597" s="159">
        <v>19</v>
      </c>
      <c r="B597" s="159" t="s">
        <v>11290</v>
      </c>
      <c r="C597" s="159">
        <v>19199</v>
      </c>
      <c r="D597" s="160" t="s">
        <v>11389</v>
      </c>
      <c r="E597" s="159" t="s">
        <v>16730</v>
      </c>
      <c r="F597" s="159">
        <v>1</v>
      </c>
      <c r="G597" s="160" t="str">
        <f>VLOOKUP(F597,'Zonas rurales CLM'!$J$4:$L$12,3,FALSE)</f>
        <v>1 - Extrema despoblación - 2000</v>
      </c>
      <c r="H597" s="161">
        <v>18</v>
      </c>
    </row>
    <row r="598" spans="1:8" ht="25" customHeight="1" x14ac:dyDescent="0.25">
      <c r="A598" s="159">
        <v>19</v>
      </c>
      <c r="B598" s="159" t="s">
        <v>11290</v>
      </c>
      <c r="C598" s="159">
        <v>19200</v>
      </c>
      <c r="D598" s="160" t="s">
        <v>11390</v>
      </c>
      <c r="E598" s="159" t="s">
        <v>16732</v>
      </c>
      <c r="F598" s="159">
        <v>1</v>
      </c>
      <c r="G598" s="160" t="str">
        <f>VLOOKUP(F598,'Zonas rurales CLM'!$J$4:$L$12,3,FALSE)</f>
        <v>1 - Extrema despoblación - 2000</v>
      </c>
      <c r="H598" s="161">
        <v>69</v>
      </c>
    </row>
    <row r="599" spans="1:8" ht="25" customHeight="1" x14ac:dyDescent="0.25">
      <c r="A599" s="159">
        <v>19</v>
      </c>
      <c r="B599" s="159" t="s">
        <v>11290</v>
      </c>
      <c r="C599" s="159">
        <v>19201</v>
      </c>
      <c r="D599" s="160" t="s">
        <v>11391</v>
      </c>
      <c r="E599" s="159" t="s">
        <v>16731</v>
      </c>
      <c r="F599" s="159">
        <v>1</v>
      </c>
      <c r="G599" s="160" t="str">
        <f>VLOOKUP(F599,'Zonas rurales CLM'!$J$4:$L$12,3,FALSE)</f>
        <v>1 - Extrema despoblación - 2000</v>
      </c>
      <c r="H599" s="161">
        <v>67</v>
      </c>
    </row>
    <row r="600" spans="1:8" ht="25" customHeight="1" x14ac:dyDescent="0.25">
      <c r="A600" s="159">
        <v>19</v>
      </c>
      <c r="B600" s="159" t="s">
        <v>11290</v>
      </c>
      <c r="C600" s="159">
        <v>19202</v>
      </c>
      <c r="D600" s="160" t="s">
        <v>11392</v>
      </c>
      <c r="E600" s="159" t="s">
        <v>16733</v>
      </c>
      <c r="F600" s="159">
        <v>1</v>
      </c>
      <c r="G600" s="160" t="str">
        <f>VLOOKUP(F600,'Zonas rurales CLM'!$J$4:$L$12,3,FALSE)</f>
        <v>1 - Extrema despoblación - 2000</v>
      </c>
      <c r="H600" s="161">
        <v>15</v>
      </c>
    </row>
    <row r="601" spans="1:8" ht="25" customHeight="1" x14ac:dyDescent="0.25">
      <c r="A601" s="159">
        <v>19</v>
      </c>
      <c r="B601" s="159" t="s">
        <v>11290</v>
      </c>
      <c r="C601" s="159">
        <v>19203</v>
      </c>
      <c r="D601" s="160" t="s">
        <v>11393</v>
      </c>
      <c r="E601" s="159" t="s">
        <v>16733</v>
      </c>
      <c r="F601" s="159">
        <v>1</v>
      </c>
      <c r="G601" s="160" t="str">
        <f>VLOOKUP(F601,'Zonas rurales CLM'!$J$4:$L$12,3,FALSE)</f>
        <v>1 - Extrema despoblación - 2000</v>
      </c>
      <c r="H601" s="161">
        <v>28</v>
      </c>
    </row>
    <row r="602" spans="1:8" ht="25" customHeight="1" x14ac:dyDescent="0.25">
      <c r="A602" s="159">
        <v>19</v>
      </c>
      <c r="B602" s="159" t="s">
        <v>11290</v>
      </c>
      <c r="C602" s="159">
        <v>19204</v>
      </c>
      <c r="D602" s="160" t="s">
        <v>11394</v>
      </c>
      <c r="E602" s="159" t="s">
        <v>16731</v>
      </c>
      <c r="F602" s="159">
        <v>1</v>
      </c>
      <c r="G602" s="160" t="str">
        <f>VLOOKUP(F602,'Zonas rurales CLM'!$J$4:$L$12,3,FALSE)</f>
        <v>1 - Extrema despoblación - 2000</v>
      </c>
      <c r="H602" s="161">
        <v>181</v>
      </c>
    </row>
    <row r="603" spans="1:8" ht="25" customHeight="1" x14ac:dyDescent="0.25">
      <c r="A603" s="159">
        <v>19</v>
      </c>
      <c r="B603" s="159" t="s">
        <v>11290</v>
      </c>
      <c r="C603" s="159">
        <v>19208</v>
      </c>
      <c r="D603" s="160" t="s">
        <v>16998</v>
      </c>
      <c r="E603" s="159" t="s">
        <v>16733</v>
      </c>
      <c r="F603" s="159">
        <v>1</v>
      </c>
      <c r="G603" s="160" t="str">
        <f>VLOOKUP(F603,'Zonas rurales CLM'!$J$4:$L$12,3,FALSE)</f>
        <v>1 - Extrema despoblación - 2000</v>
      </c>
      <c r="H603" s="161">
        <v>40</v>
      </c>
    </row>
    <row r="604" spans="1:8" ht="25" customHeight="1" x14ac:dyDescent="0.25">
      <c r="A604" s="159">
        <v>19</v>
      </c>
      <c r="B604" s="159" t="s">
        <v>11290</v>
      </c>
      <c r="C604" s="159">
        <v>19209</v>
      </c>
      <c r="D604" s="160" t="s">
        <v>11395</v>
      </c>
      <c r="E604" s="159" t="s">
        <v>16731</v>
      </c>
      <c r="F604" s="159">
        <v>1</v>
      </c>
      <c r="G604" s="160" t="str">
        <f>VLOOKUP(F604,'Zonas rurales CLM'!$J$4:$L$12,3,FALSE)</f>
        <v>1 - Extrema despoblación - 2000</v>
      </c>
      <c r="H604" s="161">
        <v>43</v>
      </c>
    </row>
    <row r="605" spans="1:8" ht="25" customHeight="1" x14ac:dyDescent="0.25">
      <c r="A605" s="159">
        <v>19</v>
      </c>
      <c r="B605" s="159" t="s">
        <v>11290</v>
      </c>
      <c r="C605" s="159">
        <v>19210</v>
      </c>
      <c r="D605" s="160" t="s">
        <v>11396</v>
      </c>
      <c r="E605" s="159" t="s">
        <v>16733</v>
      </c>
      <c r="F605" s="159">
        <v>1</v>
      </c>
      <c r="G605" s="160" t="str">
        <f>VLOOKUP(F605,'Zonas rurales CLM'!$J$4:$L$12,3,FALSE)</f>
        <v>1 - Extrema despoblación - 2000</v>
      </c>
      <c r="H605" s="161">
        <v>22</v>
      </c>
    </row>
    <row r="606" spans="1:8" ht="25" customHeight="1" x14ac:dyDescent="0.25">
      <c r="A606" s="159">
        <v>19</v>
      </c>
      <c r="B606" s="159" t="s">
        <v>11290</v>
      </c>
      <c r="C606" s="159">
        <v>19211</v>
      </c>
      <c r="D606" s="160" t="s">
        <v>11397</v>
      </c>
      <c r="E606" s="159" t="s">
        <v>16732</v>
      </c>
      <c r="F606" s="159">
        <v>1</v>
      </c>
      <c r="G606" s="160" t="str">
        <f>VLOOKUP(F606,'Zonas rurales CLM'!$J$4:$L$12,3,FALSE)</f>
        <v>1 - Extrema despoblación - 2000</v>
      </c>
      <c r="H606" s="161">
        <v>393</v>
      </c>
    </row>
    <row r="607" spans="1:8" ht="25" customHeight="1" x14ac:dyDescent="0.25">
      <c r="A607" s="159">
        <v>19</v>
      </c>
      <c r="B607" s="159" t="s">
        <v>11290</v>
      </c>
      <c r="C607" s="159">
        <v>19212</v>
      </c>
      <c r="D607" s="160" t="s">
        <v>11398</v>
      </c>
      <c r="E607" s="159" t="s">
        <v>16732</v>
      </c>
      <c r="F607" s="159">
        <v>1</v>
      </c>
      <c r="G607" s="160" t="str">
        <f>VLOOKUP(F607,'Zonas rurales CLM'!$J$4:$L$12,3,FALSE)</f>
        <v>1 - Extrema despoblación - 2000</v>
      </c>
      <c r="H607" s="161">
        <v>858</v>
      </c>
    </row>
    <row r="608" spans="1:8" ht="25" customHeight="1" x14ac:dyDescent="0.25">
      <c r="A608" s="159">
        <v>19</v>
      </c>
      <c r="B608" s="159" t="s">
        <v>11290</v>
      </c>
      <c r="C608" s="159">
        <v>19213</v>
      </c>
      <c r="D608" s="160" t="s">
        <v>11399</v>
      </c>
      <c r="E608" s="159" t="s">
        <v>16731</v>
      </c>
      <c r="F608" s="159">
        <v>1</v>
      </c>
      <c r="G608" s="160" t="str">
        <f>VLOOKUP(F608,'Zonas rurales CLM'!$J$4:$L$12,3,FALSE)</f>
        <v>1 - Extrema despoblación - 2000</v>
      </c>
      <c r="H608" s="161">
        <v>72</v>
      </c>
    </row>
    <row r="609" spans="1:8" ht="25" customHeight="1" x14ac:dyDescent="0.25">
      <c r="A609" s="159">
        <v>19</v>
      </c>
      <c r="B609" s="159" t="s">
        <v>11290</v>
      </c>
      <c r="C609" s="159">
        <v>19214</v>
      </c>
      <c r="D609" s="160" t="s">
        <v>17032</v>
      </c>
      <c r="E609" s="159" t="s">
        <v>16732</v>
      </c>
      <c r="F609" s="159">
        <v>1</v>
      </c>
      <c r="G609" s="160" t="str">
        <f>VLOOKUP(F609,'Zonas rurales CLM'!$J$4:$L$12,3,FALSE)</f>
        <v>1 - Extrema despoblación - 2000</v>
      </c>
      <c r="H609" s="161">
        <v>75</v>
      </c>
    </row>
    <row r="610" spans="1:8" ht="25" customHeight="1" x14ac:dyDescent="0.25">
      <c r="A610" s="159">
        <v>19</v>
      </c>
      <c r="B610" s="159" t="s">
        <v>11290</v>
      </c>
      <c r="C610" s="159">
        <v>19215</v>
      </c>
      <c r="D610" s="160" t="s">
        <v>11400</v>
      </c>
      <c r="E610" s="159" t="s">
        <v>16732</v>
      </c>
      <c r="F610" s="159">
        <v>1</v>
      </c>
      <c r="G610" s="160" t="str">
        <f>VLOOKUP(F610,'Zonas rurales CLM'!$J$4:$L$12,3,FALSE)</f>
        <v>1 - Extrema despoblación - 2000</v>
      </c>
      <c r="H610" s="161">
        <v>133</v>
      </c>
    </row>
    <row r="611" spans="1:8" ht="25" customHeight="1" x14ac:dyDescent="0.25">
      <c r="A611" s="159">
        <v>19</v>
      </c>
      <c r="B611" s="159" t="s">
        <v>11290</v>
      </c>
      <c r="C611" s="159">
        <v>19216</v>
      </c>
      <c r="D611" s="160" t="s">
        <v>11401</v>
      </c>
      <c r="E611" s="159" t="s">
        <v>16731</v>
      </c>
      <c r="F611" s="159">
        <v>1</v>
      </c>
      <c r="G611" s="160" t="str">
        <f>VLOOKUP(F611,'Zonas rurales CLM'!$J$4:$L$12,3,FALSE)</f>
        <v>1 - Extrema despoblación - 2000</v>
      </c>
      <c r="H611" s="161">
        <v>152</v>
      </c>
    </row>
    <row r="612" spans="1:8" ht="25" customHeight="1" x14ac:dyDescent="0.25">
      <c r="A612" s="159">
        <v>19</v>
      </c>
      <c r="B612" s="159" t="s">
        <v>11290</v>
      </c>
      <c r="C612" s="159">
        <v>19217</v>
      </c>
      <c r="D612" s="160" t="s">
        <v>11402</v>
      </c>
      <c r="E612" s="159" t="s">
        <v>16732</v>
      </c>
      <c r="F612" s="159">
        <v>1</v>
      </c>
      <c r="G612" s="160" t="str">
        <f>VLOOKUP(F612,'Zonas rurales CLM'!$J$4:$L$12,3,FALSE)</f>
        <v>1 - Extrema despoblación - 2000</v>
      </c>
      <c r="H612" s="161">
        <v>38</v>
      </c>
    </row>
    <row r="613" spans="1:8" ht="25" customHeight="1" x14ac:dyDescent="0.25">
      <c r="A613" s="159">
        <v>19</v>
      </c>
      <c r="B613" s="159" t="s">
        <v>11290</v>
      </c>
      <c r="C613" s="159">
        <v>19218</v>
      </c>
      <c r="D613" s="160" t="s">
        <v>11403</v>
      </c>
      <c r="E613" s="159" t="s">
        <v>16733</v>
      </c>
      <c r="F613" s="159">
        <v>1</v>
      </c>
      <c r="G613" s="160" t="str">
        <f>VLOOKUP(F613,'Zonas rurales CLM'!$J$4:$L$12,3,FALSE)</f>
        <v>1 - Extrema despoblación - 2000</v>
      </c>
      <c r="H613" s="161">
        <v>47</v>
      </c>
    </row>
    <row r="614" spans="1:8" ht="25" customHeight="1" x14ac:dyDescent="0.25">
      <c r="A614" s="159">
        <v>19</v>
      </c>
      <c r="B614" s="159" t="s">
        <v>11290</v>
      </c>
      <c r="C614" s="159">
        <v>19219</v>
      </c>
      <c r="D614" s="160" t="s">
        <v>11404</v>
      </c>
      <c r="E614" s="159" t="s">
        <v>16731</v>
      </c>
      <c r="F614" s="159">
        <v>1</v>
      </c>
      <c r="G614" s="160" t="str">
        <f>VLOOKUP(F614,'Zonas rurales CLM'!$J$4:$L$12,3,FALSE)</f>
        <v>1 - Extrema despoblación - 2000</v>
      </c>
      <c r="H614" s="161">
        <v>9</v>
      </c>
    </row>
    <row r="615" spans="1:8" ht="25" customHeight="1" x14ac:dyDescent="0.25">
      <c r="A615" s="159">
        <v>19</v>
      </c>
      <c r="B615" s="159" t="s">
        <v>11290</v>
      </c>
      <c r="C615" s="159">
        <v>19220</v>
      </c>
      <c r="D615" s="160" t="s">
        <v>11405</v>
      </c>
      <c r="E615" s="159" t="s">
        <v>16734</v>
      </c>
      <c r="F615" s="159">
        <v>8</v>
      </c>
      <c r="G615" s="160" t="str">
        <f>VLOOKUP(F615,'Zonas rurales CLM'!$J$4:$L$12,3,FALSE)</f>
        <v>8 - Periurbana</v>
      </c>
      <c r="H615" s="161">
        <v>4352</v>
      </c>
    </row>
    <row r="616" spans="1:8" ht="25" customHeight="1" x14ac:dyDescent="0.25">
      <c r="A616" s="159">
        <v>19</v>
      </c>
      <c r="B616" s="159" t="s">
        <v>11290</v>
      </c>
      <c r="C616" s="159">
        <v>19221</v>
      </c>
      <c r="D616" s="160" t="s">
        <v>11406</v>
      </c>
      <c r="E616" s="159" t="s">
        <v>16731</v>
      </c>
      <c r="F616" s="159">
        <v>1</v>
      </c>
      <c r="G616" s="160" t="str">
        <f>VLOOKUP(F616,'Zonas rurales CLM'!$J$4:$L$12,3,FALSE)</f>
        <v>1 - Extrema despoblación - 2000</v>
      </c>
      <c r="H616" s="161">
        <v>52</v>
      </c>
    </row>
    <row r="617" spans="1:8" ht="25" customHeight="1" x14ac:dyDescent="0.25">
      <c r="A617" s="159">
        <v>19</v>
      </c>
      <c r="B617" s="159" t="s">
        <v>11290</v>
      </c>
      <c r="C617" s="159">
        <v>19222</v>
      </c>
      <c r="D617" s="160" t="s">
        <v>11407</v>
      </c>
      <c r="E617" s="159" t="s">
        <v>16731</v>
      </c>
      <c r="F617" s="159">
        <v>1</v>
      </c>
      <c r="G617" s="160" t="str">
        <f>VLOOKUP(F617,'Zonas rurales CLM'!$J$4:$L$12,3,FALSE)</f>
        <v>1 - Extrema despoblación - 2000</v>
      </c>
      <c r="H617" s="161">
        <v>108</v>
      </c>
    </row>
    <row r="618" spans="1:8" ht="25" customHeight="1" x14ac:dyDescent="0.25">
      <c r="A618" s="159">
        <v>19</v>
      </c>
      <c r="B618" s="159" t="s">
        <v>11290</v>
      </c>
      <c r="C618" s="159">
        <v>19223</v>
      </c>
      <c r="D618" s="160" t="s">
        <v>11408</v>
      </c>
      <c r="E618" s="159" t="s">
        <v>16732</v>
      </c>
      <c r="F618" s="159">
        <v>1</v>
      </c>
      <c r="G618" s="160" t="str">
        <f>VLOOKUP(F618,'Zonas rurales CLM'!$J$4:$L$12,3,FALSE)</f>
        <v>1 - Extrema despoblación - 2000</v>
      </c>
      <c r="H618" s="161">
        <v>114</v>
      </c>
    </row>
    <row r="619" spans="1:8" ht="25" customHeight="1" x14ac:dyDescent="0.25">
      <c r="A619" s="159">
        <v>19</v>
      </c>
      <c r="B619" s="159" t="s">
        <v>11290</v>
      </c>
      <c r="C619" s="159">
        <v>19224</v>
      </c>
      <c r="D619" s="160" t="s">
        <v>11409</v>
      </c>
      <c r="E619" s="159" t="s">
        <v>16732</v>
      </c>
      <c r="F619" s="159">
        <v>1</v>
      </c>
      <c r="G619" s="160" t="str">
        <f>VLOOKUP(F619,'Zonas rurales CLM'!$J$4:$L$12,3,FALSE)</f>
        <v>1 - Extrema despoblación - 2000</v>
      </c>
      <c r="H619" s="161">
        <v>107</v>
      </c>
    </row>
    <row r="620" spans="1:8" ht="25" customHeight="1" x14ac:dyDescent="0.25">
      <c r="A620" s="159">
        <v>19</v>
      </c>
      <c r="B620" s="159" t="s">
        <v>11290</v>
      </c>
      <c r="C620" s="159">
        <v>19225</v>
      </c>
      <c r="D620" s="160" t="s">
        <v>11410</v>
      </c>
      <c r="E620" s="159" t="s">
        <v>16734</v>
      </c>
      <c r="F620" s="159">
        <v>8</v>
      </c>
      <c r="G620" s="160" t="str">
        <f>VLOOKUP(F620,'Zonas rurales CLM'!$J$4:$L$12,3,FALSE)</f>
        <v>8 - Periurbana</v>
      </c>
      <c r="H620" s="161">
        <v>1332</v>
      </c>
    </row>
    <row r="621" spans="1:8" ht="25" customHeight="1" x14ac:dyDescent="0.25">
      <c r="A621" s="159">
        <v>19</v>
      </c>
      <c r="B621" s="159" t="s">
        <v>11290</v>
      </c>
      <c r="C621" s="159">
        <v>19226</v>
      </c>
      <c r="D621" s="160" t="s">
        <v>16999</v>
      </c>
      <c r="E621" s="159" t="s">
        <v>16733</v>
      </c>
      <c r="F621" s="159">
        <v>1</v>
      </c>
      <c r="G621" s="160" t="str">
        <f>VLOOKUP(F621,'Zonas rurales CLM'!$J$4:$L$12,3,FALSE)</f>
        <v>1 - Extrema despoblación - 2000</v>
      </c>
      <c r="H621" s="161">
        <v>47</v>
      </c>
    </row>
    <row r="622" spans="1:8" ht="25" customHeight="1" x14ac:dyDescent="0.25">
      <c r="A622" s="159">
        <v>19</v>
      </c>
      <c r="B622" s="159" t="s">
        <v>11290</v>
      </c>
      <c r="C622" s="159">
        <v>19227</v>
      </c>
      <c r="D622" s="160" t="s">
        <v>11411</v>
      </c>
      <c r="E622" s="159" t="s">
        <v>16731</v>
      </c>
      <c r="F622" s="159">
        <v>1</v>
      </c>
      <c r="G622" s="160" t="str">
        <f>VLOOKUP(F622,'Zonas rurales CLM'!$J$4:$L$12,3,FALSE)</f>
        <v>1 - Extrema despoblación - 2000</v>
      </c>
      <c r="H622" s="161">
        <v>60</v>
      </c>
    </row>
    <row r="623" spans="1:8" ht="25" customHeight="1" x14ac:dyDescent="0.25">
      <c r="A623" s="159">
        <v>19</v>
      </c>
      <c r="B623" s="159" t="s">
        <v>11290</v>
      </c>
      <c r="C623" s="159">
        <v>19228</v>
      </c>
      <c r="D623" s="160" t="s">
        <v>11412</v>
      </c>
      <c r="E623" s="159" t="s">
        <v>16730</v>
      </c>
      <c r="F623" s="159">
        <v>1</v>
      </c>
      <c r="G623" s="160" t="str">
        <f>VLOOKUP(F623,'Zonas rurales CLM'!$J$4:$L$12,3,FALSE)</f>
        <v>1 - Extrema despoblación - 2000</v>
      </c>
      <c r="H623" s="161">
        <v>43</v>
      </c>
    </row>
    <row r="624" spans="1:8" ht="25" customHeight="1" x14ac:dyDescent="0.25">
      <c r="A624" s="159">
        <v>19</v>
      </c>
      <c r="B624" s="159" t="s">
        <v>11290</v>
      </c>
      <c r="C624" s="159">
        <v>19229</v>
      </c>
      <c r="D624" s="160" t="s">
        <v>11413</v>
      </c>
      <c r="E624" s="159" t="s">
        <v>16733</v>
      </c>
      <c r="F624" s="159">
        <v>1</v>
      </c>
      <c r="G624" s="160" t="str">
        <f>VLOOKUP(F624,'Zonas rurales CLM'!$J$4:$L$12,3,FALSE)</f>
        <v>1 - Extrema despoblación - 2000</v>
      </c>
      <c r="H624" s="161">
        <v>59</v>
      </c>
    </row>
    <row r="625" spans="1:8" ht="25" customHeight="1" x14ac:dyDescent="0.25">
      <c r="A625" s="159">
        <v>19</v>
      </c>
      <c r="B625" s="159" t="s">
        <v>11290</v>
      </c>
      <c r="C625" s="159">
        <v>19230</v>
      </c>
      <c r="D625" s="160" t="s">
        <v>11414</v>
      </c>
      <c r="E625" s="159" t="s">
        <v>16734</v>
      </c>
      <c r="F625" s="159">
        <v>8</v>
      </c>
      <c r="G625" s="160" t="str">
        <f>VLOOKUP(F625,'Zonas rurales CLM'!$J$4:$L$12,3,FALSE)</f>
        <v>8 - Periurbana</v>
      </c>
      <c r="H625" s="161">
        <v>830</v>
      </c>
    </row>
    <row r="626" spans="1:8" ht="25" customHeight="1" x14ac:dyDescent="0.25">
      <c r="A626" s="159">
        <v>19</v>
      </c>
      <c r="B626" s="159" t="s">
        <v>11290</v>
      </c>
      <c r="C626" s="159">
        <v>19231</v>
      </c>
      <c r="D626" s="160" t="s">
        <v>11415</v>
      </c>
      <c r="E626" s="159" t="s">
        <v>16733</v>
      </c>
      <c r="F626" s="159">
        <v>1</v>
      </c>
      <c r="G626" s="160" t="str">
        <f>VLOOKUP(F626,'Zonas rurales CLM'!$J$4:$L$12,3,FALSE)</f>
        <v>1 - Extrema despoblación - 2000</v>
      </c>
      <c r="H626" s="161">
        <v>10</v>
      </c>
    </row>
    <row r="627" spans="1:8" ht="25" customHeight="1" x14ac:dyDescent="0.25">
      <c r="A627" s="159">
        <v>19</v>
      </c>
      <c r="B627" s="159" t="s">
        <v>11290</v>
      </c>
      <c r="C627" s="159">
        <v>19232</v>
      </c>
      <c r="D627" s="160" t="s">
        <v>11416</v>
      </c>
      <c r="E627" s="159" t="s">
        <v>16732</v>
      </c>
      <c r="F627" s="159">
        <v>1</v>
      </c>
      <c r="G627" s="160" t="str">
        <f>VLOOKUP(F627,'Zonas rurales CLM'!$J$4:$L$12,3,FALSE)</f>
        <v>1 - Extrema despoblación - 2000</v>
      </c>
      <c r="H627" s="161">
        <v>59</v>
      </c>
    </row>
    <row r="628" spans="1:8" ht="25" customHeight="1" x14ac:dyDescent="0.25">
      <c r="A628" s="159">
        <v>19</v>
      </c>
      <c r="B628" s="159" t="s">
        <v>11290</v>
      </c>
      <c r="C628" s="159">
        <v>19233</v>
      </c>
      <c r="D628" s="160" t="s">
        <v>11417</v>
      </c>
      <c r="E628" s="159" t="s">
        <v>16732</v>
      </c>
      <c r="F628" s="159">
        <v>1</v>
      </c>
      <c r="G628" s="160" t="str">
        <f>VLOOKUP(F628,'Zonas rurales CLM'!$J$4:$L$12,3,FALSE)</f>
        <v>1 - Extrema despoblación - 2000</v>
      </c>
      <c r="H628" s="161">
        <v>100</v>
      </c>
    </row>
    <row r="629" spans="1:8" ht="25" customHeight="1" x14ac:dyDescent="0.25">
      <c r="A629" s="159">
        <v>19</v>
      </c>
      <c r="B629" s="159" t="s">
        <v>11290</v>
      </c>
      <c r="C629" s="159">
        <v>19234</v>
      </c>
      <c r="D629" s="160" t="s">
        <v>11418</v>
      </c>
      <c r="E629" s="159" t="s">
        <v>16733</v>
      </c>
      <c r="F629" s="159">
        <v>1</v>
      </c>
      <c r="G629" s="160" t="str">
        <f>VLOOKUP(F629,'Zonas rurales CLM'!$J$4:$L$12,3,FALSE)</f>
        <v>1 - Extrema despoblación - 2000</v>
      </c>
      <c r="H629" s="161">
        <v>43</v>
      </c>
    </row>
    <row r="630" spans="1:8" ht="25" customHeight="1" x14ac:dyDescent="0.25">
      <c r="A630" s="159">
        <v>19</v>
      </c>
      <c r="B630" s="159" t="s">
        <v>11290</v>
      </c>
      <c r="C630" s="159">
        <v>19235</v>
      </c>
      <c r="D630" s="160" t="s">
        <v>11419</v>
      </c>
      <c r="E630" s="159" t="s">
        <v>16730</v>
      </c>
      <c r="F630" s="159">
        <v>1</v>
      </c>
      <c r="G630" s="160" t="str">
        <f>VLOOKUP(F630,'Zonas rurales CLM'!$J$4:$L$12,3,FALSE)</f>
        <v>1 - Extrema despoblación - 2000</v>
      </c>
      <c r="H630" s="161">
        <v>102</v>
      </c>
    </row>
    <row r="631" spans="1:8" ht="25" customHeight="1" x14ac:dyDescent="0.25">
      <c r="A631" s="159">
        <v>19</v>
      </c>
      <c r="B631" s="159" t="s">
        <v>11290</v>
      </c>
      <c r="C631" s="159">
        <v>19237</v>
      </c>
      <c r="D631" s="160" t="s">
        <v>11420</v>
      </c>
      <c r="E631" s="159" t="s">
        <v>16731</v>
      </c>
      <c r="F631" s="159">
        <v>1</v>
      </c>
      <c r="G631" s="160" t="str">
        <f>VLOOKUP(F631,'Zonas rurales CLM'!$J$4:$L$12,3,FALSE)</f>
        <v>1 - Extrema despoblación - 2000</v>
      </c>
      <c r="H631" s="161">
        <v>42</v>
      </c>
    </row>
    <row r="632" spans="1:8" ht="25" customHeight="1" x14ac:dyDescent="0.25">
      <c r="A632" s="159">
        <v>19</v>
      </c>
      <c r="B632" s="159" t="s">
        <v>11290</v>
      </c>
      <c r="C632" s="159">
        <v>19238</v>
      </c>
      <c r="D632" s="160" t="s">
        <v>17062</v>
      </c>
      <c r="E632" s="159" t="s">
        <v>16733</v>
      </c>
      <c r="F632" s="159">
        <v>1</v>
      </c>
      <c r="G632" s="160" t="str">
        <f>VLOOKUP(F632,'Zonas rurales CLM'!$J$4:$L$12,3,FALSE)</f>
        <v>1 - Extrema despoblación - 2000</v>
      </c>
      <c r="H632" s="161">
        <v>57</v>
      </c>
    </row>
    <row r="633" spans="1:8" ht="25" customHeight="1" x14ac:dyDescent="0.25">
      <c r="A633" s="159">
        <v>19</v>
      </c>
      <c r="B633" s="159" t="s">
        <v>11290</v>
      </c>
      <c r="C633" s="159">
        <v>19239</v>
      </c>
      <c r="D633" s="160" t="s">
        <v>11421</v>
      </c>
      <c r="E633" s="159" t="s">
        <v>16730</v>
      </c>
      <c r="F633" s="159">
        <v>1</v>
      </c>
      <c r="G633" s="160" t="str">
        <f>VLOOKUP(F633,'Zonas rurales CLM'!$J$4:$L$12,3,FALSE)</f>
        <v>1 - Extrema despoblación - 2000</v>
      </c>
      <c r="H633" s="161">
        <v>117</v>
      </c>
    </row>
    <row r="634" spans="1:8" ht="25" customHeight="1" x14ac:dyDescent="0.25">
      <c r="A634" s="159">
        <v>19</v>
      </c>
      <c r="B634" s="159" t="s">
        <v>11290</v>
      </c>
      <c r="C634" s="159">
        <v>19240</v>
      </c>
      <c r="D634" s="160" t="s">
        <v>11422</v>
      </c>
      <c r="E634" s="159" t="s">
        <v>16733</v>
      </c>
      <c r="F634" s="159">
        <v>1</v>
      </c>
      <c r="G634" s="160" t="str">
        <f>VLOOKUP(F634,'Zonas rurales CLM'!$J$4:$L$12,3,FALSE)</f>
        <v>1 - Extrema despoblación - 2000</v>
      </c>
      <c r="H634" s="161">
        <v>44</v>
      </c>
    </row>
    <row r="635" spans="1:8" ht="25" customHeight="1" x14ac:dyDescent="0.25">
      <c r="A635" s="159">
        <v>19</v>
      </c>
      <c r="B635" s="159" t="s">
        <v>11290</v>
      </c>
      <c r="C635" s="159">
        <v>19241</v>
      </c>
      <c r="D635" s="160" t="s">
        <v>11423</v>
      </c>
      <c r="E635" s="159" t="s">
        <v>16733</v>
      </c>
      <c r="F635" s="159">
        <v>1</v>
      </c>
      <c r="G635" s="160" t="str">
        <f>VLOOKUP(F635,'Zonas rurales CLM'!$J$4:$L$12,3,FALSE)</f>
        <v>1 - Extrema despoblación - 2000</v>
      </c>
      <c r="H635" s="161">
        <v>36</v>
      </c>
    </row>
    <row r="636" spans="1:8" ht="25" customHeight="1" x14ac:dyDescent="0.25">
      <c r="A636" s="159">
        <v>19</v>
      </c>
      <c r="B636" s="159" t="s">
        <v>11290</v>
      </c>
      <c r="C636" s="159">
        <v>19242</v>
      </c>
      <c r="D636" s="160" t="s">
        <v>11424</v>
      </c>
      <c r="E636" s="159" t="s">
        <v>16732</v>
      </c>
      <c r="F636" s="159">
        <v>1</v>
      </c>
      <c r="G636" s="160" t="str">
        <f>VLOOKUP(F636,'Zonas rurales CLM'!$J$4:$L$12,3,FALSE)</f>
        <v>1 - Extrema despoblación - 2000</v>
      </c>
      <c r="H636" s="161">
        <v>95</v>
      </c>
    </row>
    <row r="637" spans="1:8" ht="25" customHeight="1" x14ac:dyDescent="0.25">
      <c r="A637" s="159">
        <v>19</v>
      </c>
      <c r="B637" s="159" t="s">
        <v>11290</v>
      </c>
      <c r="C637" s="159">
        <v>19243</v>
      </c>
      <c r="D637" s="160" t="s">
        <v>11425</v>
      </c>
      <c r="E637" s="159" t="s">
        <v>16731</v>
      </c>
      <c r="F637" s="159">
        <v>1</v>
      </c>
      <c r="G637" s="160" t="str">
        <f>VLOOKUP(F637,'Zonas rurales CLM'!$J$4:$L$12,3,FALSE)</f>
        <v>1 - Extrema despoblación - 2000</v>
      </c>
      <c r="H637" s="161">
        <v>39</v>
      </c>
    </row>
    <row r="638" spans="1:8" ht="25" customHeight="1" x14ac:dyDescent="0.25">
      <c r="A638" s="159">
        <v>19</v>
      </c>
      <c r="B638" s="159" t="s">
        <v>11290</v>
      </c>
      <c r="C638" s="159">
        <v>19244</v>
      </c>
      <c r="D638" s="160" t="s">
        <v>11426</v>
      </c>
      <c r="E638" s="159" t="s">
        <v>16730</v>
      </c>
      <c r="F638" s="159">
        <v>1</v>
      </c>
      <c r="G638" s="160" t="str">
        <f>VLOOKUP(F638,'Zonas rurales CLM'!$J$4:$L$12,3,FALSE)</f>
        <v>1 - Extrema despoblación - 2000</v>
      </c>
      <c r="H638" s="161">
        <v>89</v>
      </c>
    </row>
    <row r="639" spans="1:8" ht="25" customHeight="1" x14ac:dyDescent="0.25">
      <c r="A639" s="159">
        <v>19</v>
      </c>
      <c r="B639" s="159" t="s">
        <v>11290</v>
      </c>
      <c r="C639" s="159">
        <v>19245</v>
      </c>
      <c r="D639" s="160" t="s">
        <v>17104</v>
      </c>
      <c r="E639" s="159" t="s">
        <v>16732</v>
      </c>
      <c r="F639" s="159">
        <v>1</v>
      </c>
      <c r="G639" s="160" t="str">
        <f>VLOOKUP(F639,'Zonas rurales CLM'!$J$4:$L$12,3,FALSE)</f>
        <v>1 - Extrema despoblación - 2000</v>
      </c>
      <c r="H639" s="161">
        <v>1523</v>
      </c>
    </row>
    <row r="640" spans="1:8" ht="25" customHeight="1" x14ac:dyDescent="0.25">
      <c r="A640" s="159">
        <v>19</v>
      </c>
      <c r="B640" s="159" t="s">
        <v>11290</v>
      </c>
      <c r="C640" s="159">
        <v>19246</v>
      </c>
      <c r="D640" s="160" t="s">
        <v>11427</v>
      </c>
      <c r="E640" s="159" t="s">
        <v>16730</v>
      </c>
      <c r="F640" s="159">
        <v>1</v>
      </c>
      <c r="G640" s="160" t="str">
        <f>VLOOKUP(F640,'Zonas rurales CLM'!$J$4:$L$12,3,FALSE)</f>
        <v>1 - Extrema despoblación - 2000</v>
      </c>
      <c r="H640" s="161">
        <v>39</v>
      </c>
    </row>
    <row r="641" spans="1:8" ht="25" customHeight="1" x14ac:dyDescent="0.25">
      <c r="A641" s="159">
        <v>19</v>
      </c>
      <c r="B641" s="159" t="s">
        <v>11290</v>
      </c>
      <c r="C641" s="159">
        <v>19247</v>
      </c>
      <c r="D641" s="160" t="s">
        <v>17105</v>
      </c>
      <c r="E641" s="159" t="s">
        <v>16732</v>
      </c>
      <c r="F641" s="159">
        <v>1</v>
      </c>
      <c r="G641" s="160" t="str">
        <f>VLOOKUP(F641,'Zonas rurales CLM'!$J$4:$L$12,3,FALSE)</f>
        <v>1 - Extrema despoblación - 2000</v>
      </c>
      <c r="H641" s="161">
        <v>140</v>
      </c>
    </row>
    <row r="642" spans="1:8" ht="25" customHeight="1" x14ac:dyDescent="0.25">
      <c r="A642" s="159">
        <v>19</v>
      </c>
      <c r="B642" s="159" t="s">
        <v>11290</v>
      </c>
      <c r="C642" s="159">
        <v>19248</v>
      </c>
      <c r="D642" s="160" t="s">
        <v>17033</v>
      </c>
      <c r="E642" s="159" t="s">
        <v>16733</v>
      </c>
      <c r="F642" s="159">
        <v>1</v>
      </c>
      <c r="G642" s="160" t="str">
        <f>VLOOKUP(F642,'Zonas rurales CLM'!$J$4:$L$12,3,FALSE)</f>
        <v>1 - Extrema despoblación - 2000</v>
      </c>
      <c r="H642" s="161">
        <v>74</v>
      </c>
    </row>
    <row r="643" spans="1:8" ht="25" customHeight="1" x14ac:dyDescent="0.25">
      <c r="A643" s="159">
        <v>19</v>
      </c>
      <c r="B643" s="159" t="s">
        <v>11290</v>
      </c>
      <c r="C643" s="159">
        <v>19249</v>
      </c>
      <c r="D643" s="160" t="s">
        <v>17034</v>
      </c>
      <c r="E643" s="159" t="s">
        <v>16732</v>
      </c>
      <c r="F643" s="159">
        <v>1</v>
      </c>
      <c r="G643" s="160" t="str">
        <f>VLOOKUP(F643,'Zonas rurales CLM'!$J$4:$L$12,3,FALSE)</f>
        <v>1 - Extrema despoblación - 2000</v>
      </c>
      <c r="H643" s="161">
        <v>40</v>
      </c>
    </row>
    <row r="644" spans="1:8" ht="25" customHeight="1" x14ac:dyDescent="0.25">
      <c r="A644" s="159">
        <v>19</v>
      </c>
      <c r="B644" s="159" t="s">
        <v>11290</v>
      </c>
      <c r="C644" s="159">
        <v>19250</v>
      </c>
      <c r="D644" s="160" t="s">
        <v>11428</v>
      </c>
      <c r="E644" s="159" t="s">
        <v>16733</v>
      </c>
      <c r="F644" s="159">
        <v>1</v>
      </c>
      <c r="G644" s="160" t="str">
        <f>VLOOKUP(F644,'Zonas rurales CLM'!$J$4:$L$12,3,FALSE)</f>
        <v>1 - Extrema despoblación - 2000</v>
      </c>
      <c r="H644" s="161">
        <v>14</v>
      </c>
    </row>
    <row r="645" spans="1:8" ht="25" customHeight="1" x14ac:dyDescent="0.25">
      <c r="A645" s="159">
        <v>19</v>
      </c>
      <c r="B645" s="159" t="s">
        <v>11290</v>
      </c>
      <c r="C645" s="159">
        <v>19251</v>
      </c>
      <c r="D645" s="160" t="s">
        <v>17122</v>
      </c>
      <c r="E645" s="159" t="s">
        <v>16730</v>
      </c>
      <c r="F645" s="159">
        <v>1</v>
      </c>
      <c r="G645" s="160" t="str">
        <f>VLOOKUP(F645,'Zonas rurales CLM'!$J$4:$L$12,3,FALSE)</f>
        <v>1 - Extrema despoblación - 2000</v>
      </c>
      <c r="H645" s="161">
        <v>56</v>
      </c>
    </row>
    <row r="646" spans="1:8" ht="25" customHeight="1" x14ac:dyDescent="0.25">
      <c r="A646" s="159">
        <v>19</v>
      </c>
      <c r="B646" s="159" t="s">
        <v>11290</v>
      </c>
      <c r="C646" s="159">
        <v>19252</v>
      </c>
      <c r="D646" s="160" t="s">
        <v>17106</v>
      </c>
      <c r="E646" s="159" t="s">
        <v>16732</v>
      </c>
      <c r="F646" s="159">
        <v>1</v>
      </c>
      <c r="G646" s="160" t="str">
        <f>VLOOKUP(F646,'Zonas rurales CLM'!$J$4:$L$12,3,FALSE)</f>
        <v>1 - Extrema despoblación - 2000</v>
      </c>
      <c r="H646" s="161">
        <v>68</v>
      </c>
    </row>
    <row r="647" spans="1:8" ht="25" customHeight="1" x14ac:dyDescent="0.25">
      <c r="A647" s="159">
        <v>19</v>
      </c>
      <c r="B647" s="159" t="s">
        <v>11290</v>
      </c>
      <c r="C647" s="159">
        <v>19254</v>
      </c>
      <c r="D647" s="160" t="s">
        <v>11429</v>
      </c>
      <c r="E647" s="159" t="s">
        <v>16731</v>
      </c>
      <c r="F647" s="159">
        <v>1</v>
      </c>
      <c r="G647" s="160" t="str">
        <f>VLOOKUP(F647,'Zonas rurales CLM'!$J$4:$L$12,3,FALSE)</f>
        <v>1 - Extrema despoblación - 2000</v>
      </c>
      <c r="H647" s="161">
        <v>44</v>
      </c>
    </row>
    <row r="648" spans="1:8" ht="25" customHeight="1" x14ac:dyDescent="0.25">
      <c r="A648" s="159">
        <v>19</v>
      </c>
      <c r="B648" s="159" t="s">
        <v>11290</v>
      </c>
      <c r="C648" s="159">
        <v>19255</v>
      </c>
      <c r="D648" s="160" t="s">
        <v>11430</v>
      </c>
      <c r="E648" s="159" t="s">
        <v>16731</v>
      </c>
      <c r="F648" s="159">
        <v>1</v>
      </c>
      <c r="G648" s="160" t="str">
        <f>VLOOKUP(F648,'Zonas rurales CLM'!$J$4:$L$12,3,FALSE)</f>
        <v>1 - Extrema despoblación - 2000</v>
      </c>
      <c r="H648" s="161">
        <v>80</v>
      </c>
    </row>
    <row r="649" spans="1:8" ht="25" customHeight="1" x14ac:dyDescent="0.25">
      <c r="A649" s="159">
        <v>19</v>
      </c>
      <c r="B649" s="159" t="s">
        <v>11290</v>
      </c>
      <c r="C649" s="159">
        <v>19256</v>
      </c>
      <c r="D649" s="160" t="s">
        <v>11431</v>
      </c>
      <c r="E649" s="159" t="s">
        <v>16733</v>
      </c>
      <c r="F649" s="159">
        <v>1</v>
      </c>
      <c r="G649" s="160" t="str">
        <f>VLOOKUP(F649,'Zonas rurales CLM'!$J$4:$L$12,3,FALSE)</f>
        <v>1 - Extrema despoblación - 2000</v>
      </c>
      <c r="H649" s="161">
        <v>52</v>
      </c>
    </row>
    <row r="650" spans="1:8" ht="25" customHeight="1" x14ac:dyDescent="0.25">
      <c r="A650" s="159">
        <v>19</v>
      </c>
      <c r="B650" s="159" t="s">
        <v>11290</v>
      </c>
      <c r="C650" s="159">
        <v>19257</v>
      </c>
      <c r="D650" s="160" t="s">
        <v>11432</v>
      </c>
      <c r="E650" s="159" t="s">
        <v>16733</v>
      </c>
      <c r="F650" s="159">
        <v>2</v>
      </c>
      <c r="G650" s="160" t="str">
        <f>VLOOKUP(F650,'Zonas rurales CLM'!$J$4:$L$12,3,FALSE)</f>
        <v>2 - Extrema despoblación + 2000</v>
      </c>
      <c r="H650" s="161">
        <v>4319</v>
      </c>
    </row>
    <row r="651" spans="1:8" ht="25" customHeight="1" x14ac:dyDescent="0.25">
      <c r="A651" s="159">
        <v>19</v>
      </c>
      <c r="B651" s="159" t="s">
        <v>11290</v>
      </c>
      <c r="C651" s="159">
        <v>19258</v>
      </c>
      <c r="D651" s="160" t="s">
        <v>11433</v>
      </c>
      <c r="E651" s="159" t="s">
        <v>16730</v>
      </c>
      <c r="F651" s="159">
        <v>1</v>
      </c>
      <c r="G651" s="160" t="str">
        <f>VLOOKUP(F651,'Zonas rurales CLM'!$J$4:$L$12,3,FALSE)</f>
        <v>1 - Extrema despoblación - 2000</v>
      </c>
      <c r="H651" s="161">
        <v>88</v>
      </c>
    </row>
    <row r="652" spans="1:8" ht="25" customHeight="1" x14ac:dyDescent="0.25">
      <c r="A652" s="159">
        <v>19</v>
      </c>
      <c r="B652" s="159" t="s">
        <v>11290</v>
      </c>
      <c r="C652" s="159">
        <v>19259</v>
      </c>
      <c r="D652" s="160" t="s">
        <v>11434</v>
      </c>
      <c r="E652" s="159" t="s">
        <v>16733</v>
      </c>
      <c r="F652" s="159">
        <v>1</v>
      </c>
      <c r="G652" s="160" t="str">
        <f>VLOOKUP(F652,'Zonas rurales CLM'!$J$4:$L$12,3,FALSE)</f>
        <v>1 - Extrema despoblación - 2000</v>
      </c>
      <c r="H652" s="161">
        <v>29</v>
      </c>
    </row>
    <row r="653" spans="1:8" ht="25" customHeight="1" x14ac:dyDescent="0.25">
      <c r="A653" s="159">
        <v>19</v>
      </c>
      <c r="B653" s="159" t="s">
        <v>11290</v>
      </c>
      <c r="C653" s="159">
        <v>19260</v>
      </c>
      <c r="D653" s="160" t="s">
        <v>11435</v>
      </c>
      <c r="E653" s="159" t="s">
        <v>16730</v>
      </c>
      <c r="F653" s="159">
        <v>1</v>
      </c>
      <c r="G653" s="160" t="str">
        <f>VLOOKUP(F653,'Zonas rurales CLM'!$J$4:$L$12,3,FALSE)</f>
        <v>1 - Extrema despoblación - 2000</v>
      </c>
      <c r="H653" s="161">
        <v>43</v>
      </c>
    </row>
    <row r="654" spans="1:8" ht="25" customHeight="1" x14ac:dyDescent="0.25">
      <c r="A654" s="159">
        <v>19</v>
      </c>
      <c r="B654" s="159" t="s">
        <v>11290</v>
      </c>
      <c r="C654" s="159">
        <v>19261</v>
      </c>
      <c r="D654" s="160" t="s">
        <v>11436</v>
      </c>
      <c r="E654" s="159" t="s">
        <v>16730</v>
      </c>
      <c r="F654" s="159">
        <v>1</v>
      </c>
      <c r="G654" s="160" t="str">
        <f>VLOOKUP(F654,'Zonas rurales CLM'!$J$4:$L$12,3,FALSE)</f>
        <v>1 - Extrema despoblación - 2000</v>
      </c>
      <c r="H654" s="161">
        <v>33</v>
      </c>
    </row>
    <row r="655" spans="1:8" ht="25" customHeight="1" x14ac:dyDescent="0.25">
      <c r="A655" s="159">
        <v>19</v>
      </c>
      <c r="B655" s="159" t="s">
        <v>11290</v>
      </c>
      <c r="C655" s="159">
        <v>19262</v>
      </c>
      <c r="D655" s="160" t="s">
        <v>17107</v>
      </c>
      <c r="E655" s="159" t="s">
        <v>16733</v>
      </c>
      <c r="F655" s="159">
        <v>1</v>
      </c>
      <c r="G655" s="160" t="str">
        <f>VLOOKUP(F655,'Zonas rurales CLM'!$J$4:$L$12,3,FALSE)</f>
        <v>1 - Extrema despoblación - 2000</v>
      </c>
      <c r="H655" s="161">
        <v>137</v>
      </c>
    </row>
    <row r="656" spans="1:8" ht="25" customHeight="1" x14ac:dyDescent="0.25">
      <c r="A656" s="159">
        <v>19</v>
      </c>
      <c r="B656" s="159" t="s">
        <v>11290</v>
      </c>
      <c r="C656" s="159">
        <v>19263</v>
      </c>
      <c r="D656" s="160" t="s">
        <v>11437</v>
      </c>
      <c r="E656" s="159" t="s">
        <v>16730</v>
      </c>
      <c r="F656" s="159">
        <v>1</v>
      </c>
      <c r="G656" s="160" t="str">
        <f>VLOOKUP(F656,'Zonas rurales CLM'!$J$4:$L$12,3,FALSE)</f>
        <v>1 - Extrema despoblación - 2000</v>
      </c>
      <c r="H656" s="161">
        <v>44</v>
      </c>
    </row>
    <row r="657" spans="1:8" ht="25" customHeight="1" x14ac:dyDescent="0.25">
      <c r="A657" s="159">
        <v>19</v>
      </c>
      <c r="B657" s="159" t="s">
        <v>11290</v>
      </c>
      <c r="C657" s="159">
        <v>19264</v>
      </c>
      <c r="D657" s="160" t="s">
        <v>11438</v>
      </c>
      <c r="E657" s="159" t="s">
        <v>16731</v>
      </c>
      <c r="F657" s="159">
        <v>1</v>
      </c>
      <c r="G657" s="160" t="str">
        <f>VLOOKUP(F657,'Zonas rurales CLM'!$J$4:$L$12,3,FALSE)</f>
        <v>1 - Extrema despoblación - 2000</v>
      </c>
      <c r="H657" s="161">
        <v>36</v>
      </c>
    </row>
    <row r="658" spans="1:8" ht="25" customHeight="1" x14ac:dyDescent="0.25">
      <c r="A658" s="159">
        <v>19</v>
      </c>
      <c r="B658" s="159" t="s">
        <v>11290</v>
      </c>
      <c r="C658" s="159">
        <v>19265</v>
      </c>
      <c r="D658" s="160" t="s">
        <v>11439</v>
      </c>
      <c r="E658" s="159" t="s">
        <v>16731</v>
      </c>
      <c r="F658" s="159">
        <v>1</v>
      </c>
      <c r="G658" s="160" t="str">
        <f>VLOOKUP(F658,'Zonas rurales CLM'!$J$4:$L$12,3,FALSE)</f>
        <v>1 - Extrema despoblación - 2000</v>
      </c>
      <c r="H658" s="161">
        <v>144</v>
      </c>
    </row>
    <row r="659" spans="1:8" ht="25" customHeight="1" x14ac:dyDescent="0.25">
      <c r="A659" s="159">
        <v>19</v>
      </c>
      <c r="B659" s="159" t="s">
        <v>11290</v>
      </c>
      <c r="C659" s="159">
        <v>19266</v>
      </c>
      <c r="D659" s="160" t="s">
        <v>11440</v>
      </c>
      <c r="E659" s="159" t="s">
        <v>16732</v>
      </c>
      <c r="F659" s="159">
        <v>1</v>
      </c>
      <c r="G659" s="160" t="str">
        <f>VLOOKUP(F659,'Zonas rurales CLM'!$J$4:$L$12,3,FALSE)</f>
        <v>1 - Extrema despoblación - 2000</v>
      </c>
      <c r="H659" s="161">
        <v>304</v>
      </c>
    </row>
    <row r="660" spans="1:8" ht="25" customHeight="1" x14ac:dyDescent="0.25">
      <c r="A660" s="159">
        <v>19</v>
      </c>
      <c r="B660" s="159" t="s">
        <v>11290</v>
      </c>
      <c r="C660" s="159">
        <v>19267</v>
      </c>
      <c r="D660" s="160" t="s">
        <v>11441</v>
      </c>
      <c r="E660" s="159" t="s">
        <v>16731</v>
      </c>
      <c r="F660" s="159">
        <v>1</v>
      </c>
      <c r="G660" s="160" t="str">
        <f>VLOOKUP(F660,'Zonas rurales CLM'!$J$4:$L$12,3,FALSE)</f>
        <v>1 - Extrema despoblación - 2000</v>
      </c>
      <c r="H660" s="161">
        <v>22</v>
      </c>
    </row>
    <row r="661" spans="1:8" ht="25" customHeight="1" x14ac:dyDescent="0.25">
      <c r="A661" s="159">
        <v>19</v>
      </c>
      <c r="B661" s="159" t="s">
        <v>11290</v>
      </c>
      <c r="C661" s="159">
        <v>19268</v>
      </c>
      <c r="D661" s="160" t="s">
        <v>11442</v>
      </c>
      <c r="E661" s="159" t="s">
        <v>16731</v>
      </c>
      <c r="F661" s="159">
        <v>1</v>
      </c>
      <c r="G661" s="160" t="str">
        <f>VLOOKUP(F661,'Zonas rurales CLM'!$J$4:$L$12,3,FALSE)</f>
        <v>1 - Extrema despoblación - 2000</v>
      </c>
      <c r="H661" s="161">
        <v>55</v>
      </c>
    </row>
    <row r="662" spans="1:8" ht="25" customHeight="1" x14ac:dyDescent="0.25">
      <c r="A662" s="159">
        <v>19</v>
      </c>
      <c r="B662" s="159" t="s">
        <v>11290</v>
      </c>
      <c r="C662" s="159">
        <v>19269</v>
      </c>
      <c r="D662" s="160" t="s">
        <v>11443</v>
      </c>
      <c r="E662" s="159" t="s">
        <v>16733</v>
      </c>
      <c r="F662" s="159">
        <v>1</v>
      </c>
      <c r="G662" s="160" t="str">
        <f>VLOOKUP(F662,'Zonas rurales CLM'!$J$4:$L$12,3,FALSE)</f>
        <v>1 - Extrema despoblación - 2000</v>
      </c>
      <c r="H662" s="161">
        <v>85</v>
      </c>
    </row>
    <row r="663" spans="1:8" ht="25" customHeight="1" x14ac:dyDescent="0.25">
      <c r="A663" s="159">
        <v>19</v>
      </c>
      <c r="B663" s="159" t="s">
        <v>11290</v>
      </c>
      <c r="C663" s="159">
        <v>19270</v>
      </c>
      <c r="D663" s="160" t="s">
        <v>17000</v>
      </c>
      <c r="E663" s="159" t="s">
        <v>16733</v>
      </c>
      <c r="F663" s="159">
        <v>1</v>
      </c>
      <c r="G663" s="160" t="str">
        <f>VLOOKUP(F663,'Zonas rurales CLM'!$J$4:$L$12,3,FALSE)</f>
        <v>1 - Extrema despoblación - 2000</v>
      </c>
      <c r="H663" s="161">
        <v>11</v>
      </c>
    </row>
    <row r="664" spans="1:8" ht="25" customHeight="1" x14ac:dyDescent="0.25">
      <c r="A664" s="159">
        <v>19</v>
      </c>
      <c r="B664" s="159" t="s">
        <v>11290</v>
      </c>
      <c r="C664" s="159">
        <v>19271</v>
      </c>
      <c r="D664" s="160" t="s">
        <v>11444</v>
      </c>
      <c r="E664" s="159" t="s">
        <v>16731</v>
      </c>
      <c r="F664" s="159">
        <v>1</v>
      </c>
      <c r="G664" s="160" t="str">
        <f>VLOOKUP(F664,'Zonas rurales CLM'!$J$4:$L$12,3,FALSE)</f>
        <v>1 - Extrema despoblación - 2000</v>
      </c>
      <c r="H664" s="161">
        <v>47</v>
      </c>
    </row>
    <row r="665" spans="1:8" ht="25" customHeight="1" x14ac:dyDescent="0.25">
      <c r="A665" s="159">
        <v>19</v>
      </c>
      <c r="B665" s="159" t="s">
        <v>11290</v>
      </c>
      <c r="C665" s="159">
        <v>19272</v>
      </c>
      <c r="D665" s="160" t="s">
        <v>11445</v>
      </c>
      <c r="E665" s="159" t="s">
        <v>16731</v>
      </c>
      <c r="F665" s="159">
        <v>1</v>
      </c>
      <c r="G665" s="160" t="str">
        <f>VLOOKUP(F665,'Zonas rurales CLM'!$J$4:$L$12,3,FALSE)</f>
        <v>1 - Extrema despoblación - 2000</v>
      </c>
      <c r="H665" s="161">
        <v>85</v>
      </c>
    </row>
    <row r="666" spans="1:8" ht="25" customHeight="1" x14ac:dyDescent="0.25">
      <c r="A666" s="159">
        <v>19</v>
      </c>
      <c r="B666" s="159" t="s">
        <v>11290</v>
      </c>
      <c r="C666" s="159">
        <v>19274</v>
      </c>
      <c r="D666" s="160" t="s">
        <v>11446</v>
      </c>
      <c r="E666" s="159" t="s">
        <v>16734</v>
      </c>
      <c r="F666" s="159">
        <v>8</v>
      </c>
      <c r="G666" s="160" t="str">
        <f>VLOOKUP(F666,'Zonas rurales CLM'!$J$4:$L$12,3,FALSE)</f>
        <v>8 - Periurbana</v>
      </c>
      <c r="H666" s="161">
        <v>1527</v>
      </c>
    </row>
    <row r="667" spans="1:8" ht="25" customHeight="1" x14ac:dyDescent="0.25">
      <c r="A667" s="159">
        <v>19</v>
      </c>
      <c r="B667" s="159" t="s">
        <v>11290</v>
      </c>
      <c r="C667" s="159">
        <v>19277</v>
      </c>
      <c r="D667" s="160" t="s">
        <v>11447</v>
      </c>
      <c r="E667" s="159" t="s">
        <v>16731</v>
      </c>
      <c r="F667" s="159">
        <v>1</v>
      </c>
      <c r="G667" s="160" t="str">
        <f>VLOOKUP(F667,'Zonas rurales CLM'!$J$4:$L$12,3,FALSE)</f>
        <v>1 - Extrema despoblación - 2000</v>
      </c>
      <c r="H667" s="161">
        <v>18</v>
      </c>
    </row>
    <row r="668" spans="1:8" ht="25" customHeight="1" x14ac:dyDescent="0.25">
      <c r="A668" s="159">
        <v>19</v>
      </c>
      <c r="B668" s="159" t="s">
        <v>11290</v>
      </c>
      <c r="C668" s="159">
        <v>19278</v>
      </c>
      <c r="D668" s="160" t="s">
        <v>11448</v>
      </c>
      <c r="E668" s="159" t="s">
        <v>16730</v>
      </c>
      <c r="F668" s="159">
        <v>1</v>
      </c>
      <c r="G668" s="160" t="str">
        <f>VLOOKUP(F668,'Zonas rurales CLM'!$J$4:$L$12,3,FALSE)</f>
        <v>1 - Extrema despoblación - 2000</v>
      </c>
      <c r="H668" s="161">
        <v>27</v>
      </c>
    </row>
    <row r="669" spans="1:8" ht="25" customHeight="1" x14ac:dyDescent="0.25">
      <c r="A669" s="159">
        <v>19</v>
      </c>
      <c r="B669" s="159" t="s">
        <v>11290</v>
      </c>
      <c r="C669" s="159">
        <v>19279</v>
      </c>
      <c r="D669" s="160" t="s">
        <v>11449</v>
      </c>
      <c r="E669" s="159" t="s">
        <v>16730</v>
      </c>
      <c r="F669" s="159">
        <v>1</v>
      </c>
      <c r="G669" s="160" t="str">
        <f>VLOOKUP(F669,'Zonas rurales CLM'!$J$4:$L$12,3,FALSE)</f>
        <v>1 - Extrema despoblación - 2000</v>
      </c>
      <c r="H669" s="161">
        <v>611</v>
      </c>
    </row>
    <row r="670" spans="1:8" ht="25" customHeight="1" x14ac:dyDescent="0.25">
      <c r="A670" s="159">
        <v>19</v>
      </c>
      <c r="B670" s="159" t="s">
        <v>11290</v>
      </c>
      <c r="C670" s="159">
        <v>19280</v>
      </c>
      <c r="D670" s="160" t="s">
        <v>17108</v>
      </c>
      <c r="E670" s="159" t="s">
        <v>16734</v>
      </c>
      <c r="F670" s="159">
        <v>8</v>
      </c>
      <c r="G670" s="160" t="str">
        <f>VLOOKUP(F670,'Zonas rurales CLM'!$J$4:$L$12,3,FALSE)</f>
        <v>8 - Periurbana</v>
      </c>
      <c r="H670" s="161">
        <v>5623</v>
      </c>
    </row>
    <row r="671" spans="1:8" ht="25" customHeight="1" x14ac:dyDescent="0.25">
      <c r="A671" s="159">
        <v>19</v>
      </c>
      <c r="B671" s="159" t="s">
        <v>11290</v>
      </c>
      <c r="C671" s="159">
        <v>19281</v>
      </c>
      <c r="D671" s="160" t="s">
        <v>11450</v>
      </c>
      <c r="E671" s="159" t="s">
        <v>16733</v>
      </c>
      <c r="F671" s="159">
        <v>1</v>
      </c>
      <c r="G671" s="160" t="str">
        <f>VLOOKUP(F671,'Zonas rurales CLM'!$J$4:$L$12,3,FALSE)</f>
        <v>1 - Extrema despoblación - 2000</v>
      </c>
      <c r="H671" s="161">
        <v>21</v>
      </c>
    </row>
    <row r="672" spans="1:8" ht="25" customHeight="1" x14ac:dyDescent="0.25">
      <c r="A672" s="159">
        <v>19</v>
      </c>
      <c r="B672" s="159" t="s">
        <v>11290</v>
      </c>
      <c r="C672" s="159">
        <v>19282</v>
      </c>
      <c r="D672" s="160" t="s">
        <v>11451</v>
      </c>
      <c r="E672" s="159" t="s">
        <v>16730</v>
      </c>
      <c r="F672" s="159">
        <v>1</v>
      </c>
      <c r="G672" s="160" t="str">
        <f>VLOOKUP(F672,'Zonas rurales CLM'!$J$4:$L$12,3,FALSE)</f>
        <v>1 - Extrema despoblación - 2000</v>
      </c>
      <c r="H672" s="161">
        <v>172</v>
      </c>
    </row>
    <row r="673" spans="1:8" ht="25" customHeight="1" x14ac:dyDescent="0.25">
      <c r="A673" s="159">
        <v>19</v>
      </c>
      <c r="B673" s="159" t="s">
        <v>11290</v>
      </c>
      <c r="C673" s="159">
        <v>19283</v>
      </c>
      <c r="D673" s="160" t="s">
        <v>11452</v>
      </c>
      <c r="E673" s="159" t="s">
        <v>16731</v>
      </c>
      <c r="F673" s="159">
        <v>1</v>
      </c>
      <c r="G673" s="160" t="str">
        <f>VLOOKUP(F673,'Zonas rurales CLM'!$J$4:$L$12,3,FALSE)</f>
        <v>1 - Extrema despoblación - 2000</v>
      </c>
      <c r="H673" s="161">
        <v>38</v>
      </c>
    </row>
    <row r="674" spans="1:8" ht="25" customHeight="1" x14ac:dyDescent="0.25">
      <c r="A674" s="159">
        <v>19</v>
      </c>
      <c r="B674" s="159" t="s">
        <v>11290</v>
      </c>
      <c r="C674" s="159">
        <v>19284</v>
      </c>
      <c r="D674" s="160" t="s">
        <v>11453</v>
      </c>
      <c r="E674" s="159" t="s">
        <v>16731</v>
      </c>
      <c r="F674" s="159">
        <v>1</v>
      </c>
      <c r="G674" s="160" t="str">
        <f>VLOOKUP(F674,'Zonas rurales CLM'!$J$4:$L$12,3,FALSE)</f>
        <v>1 - Extrema despoblación - 2000</v>
      </c>
      <c r="H674" s="161">
        <v>9</v>
      </c>
    </row>
    <row r="675" spans="1:8" ht="25" customHeight="1" x14ac:dyDescent="0.25">
      <c r="A675" s="159">
        <v>19</v>
      </c>
      <c r="B675" s="159" t="s">
        <v>11290</v>
      </c>
      <c r="C675" s="159">
        <v>19285</v>
      </c>
      <c r="D675" s="160" t="s">
        <v>11454</v>
      </c>
      <c r="E675" s="159" t="s">
        <v>16731</v>
      </c>
      <c r="F675" s="159">
        <v>1</v>
      </c>
      <c r="G675" s="160" t="str">
        <f>VLOOKUP(F675,'Zonas rurales CLM'!$J$4:$L$12,3,FALSE)</f>
        <v>1 - Extrema despoblación - 2000</v>
      </c>
      <c r="H675" s="161">
        <v>20</v>
      </c>
    </row>
    <row r="676" spans="1:8" ht="25" customHeight="1" x14ac:dyDescent="0.25">
      <c r="A676" s="159">
        <v>19</v>
      </c>
      <c r="B676" s="159" t="s">
        <v>11290</v>
      </c>
      <c r="C676" s="159">
        <v>19286</v>
      </c>
      <c r="D676" s="160" t="s">
        <v>17109</v>
      </c>
      <c r="E676" s="159" t="s">
        <v>16734</v>
      </c>
      <c r="F676" s="159">
        <v>8</v>
      </c>
      <c r="G676" s="160" t="str">
        <f>VLOOKUP(F676,'Zonas rurales CLM'!$J$4:$L$12,3,FALSE)</f>
        <v>8 - Periurbana</v>
      </c>
      <c r="H676" s="161">
        <v>1165</v>
      </c>
    </row>
    <row r="677" spans="1:8" ht="25" customHeight="1" x14ac:dyDescent="0.25">
      <c r="A677" s="159">
        <v>19</v>
      </c>
      <c r="B677" s="159" t="s">
        <v>11290</v>
      </c>
      <c r="C677" s="159">
        <v>19287</v>
      </c>
      <c r="D677" s="160" t="s">
        <v>11455</v>
      </c>
      <c r="E677" s="159" t="s">
        <v>16731</v>
      </c>
      <c r="F677" s="159">
        <v>1</v>
      </c>
      <c r="G677" s="160" t="str">
        <f>VLOOKUP(F677,'Zonas rurales CLM'!$J$4:$L$12,3,FALSE)</f>
        <v>1 - Extrema despoblación - 2000</v>
      </c>
      <c r="H677" s="161">
        <v>191</v>
      </c>
    </row>
    <row r="678" spans="1:8" ht="25" customHeight="1" x14ac:dyDescent="0.25">
      <c r="A678" s="159">
        <v>19</v>
      </c>
      <c r="B678" s="159" t="s">
        <v>11290</v>
      </c>
      <c r="C678" s="159">
        <v>19288</v>
      </c>
      <c r="D678" s="160" t="s">
        <v>11456</v>
      </c>
      <c r="E678" s="159" t="s">
        <v>16730</v>
      </c>
      <c r="F678" s="159">
        <v>1</v>
      </c>
      <c r="G678" s="160" t="str">
        <f>VLOOKUP(F678,'Zonas rurales CLM'!$J$4:$L$12,3,FALSE)</f>
        <v>1 - Extrema despoblación - 2000</v>
      </c>
      <c r="H678" s="161">
        <v>16</v>
      </c>
    </row>
    <row r="679" spans="1:8" ht="25" customHeight="1" x14ac:dyDescent="0.25">
      <c r="A679" s="159">
        <v>19</v>
      </c>
      <c r="B679" s="159" t="s">
        <v>11290</v>
      </c>
      <c r="C679" s="159">
        <v>19289</v>
      </c>
      <c r="D679" s="160" t="s">
        <v>17063</v>
      </c>
      <c r="E679" s="159" t="s">
        <v>16731</v>
      </c>
      <c r="F679" s="159">
        <v>1</v>
      </c>
      <c r="G679" s="160" t="str">
        <f>VLOOKUP(F679,'Zonas rurales CLM'!$J$4:$L$12,3,FALSE)</f>
        <v>1 - Extrema despoblación - 2000</v>
      </c>
      <c r="H679" s="161">
        <v>25</v>
      </c>
    </row>
    <row r="680" spans="1:8" ht="25" customHeight="1" x14ac:dyDescent="0.25">
      <c r="A680" s="159">
        <v>19</v>
      </c>
      <c r="B680" s="159" t="s">
        <v>11290</v>
      </c>
      <c r="C680" s="159">
        <v>19290</v>
      </c>
      <c r="D680" s="160" t="s">
        <v>11457</v>
      </c>
      <c r="E680" s="159" t="s">
        <v>16734</v>
      </c>
      <c r="F680" s="159">
        <v>8</v>
      </c>
      <c r="G680" s="160" t="str">
        <f>VLOOKUP(F680,'Zonas rurales CLM'!$J$4:$L$12,3,FALSE)</f>
        <v>8 - Periurbana</v>
      </c>
      <c r="H680" s="161">
        <v>1226</v>
      </c>
    </row>
    <row r="681" spans="1:8" ht="25" customHeight="1" x14ac:dyDescent="0.25">
      <c r="A681" s="159">
        <v>19</v>
      </c>
      <c r="B681" s="159" t="s">
        <v>11290</v>
      </c>
      <c r="C681" s="159">
        <v>19291</v>
      </c>
      <c r="D681" s="160" t="s">
        <v>11458</v>
      </c>
      <c r="E681" s="159" t="s">
        <v>16730</v>
      </c>
      <c r="F681" s="159">
        <v>1</v>
      </c>
      <c r="G681" s="160" t="str">
        <f>VLOOKUP(F681,'Zonas rurales CLM'!$J$4:$L$12,3,FALSE)</f>
        <v>1 - Extrema despoblación - 2000</v>
      </c>
      <c r="H681" s="161">
        <v>1338</v>
      </c>
    </row>
    <row r="682" spans="1:8" ht="25" customHeight="1" x14ac:dyDescent="0.25">
      <c r="A682" s="159">
        <v>19</v>
      </c>
      <c r="B682" s="159" t="s">
        <v>11290</v>
      </c>
      <c r="C682" s="159">
        <v>19293</v>
      </c>
      <c r="D682" s="160" t="s">
        <v>11459</v>
      </c>
      <c r="E682" s="159" t="s">
        <v>16730</v>
      </c>
      <c r="F682" s="159">
        <v>2</v>
      </c>
      <c r="G682" s="160" t="str">
        <f>VLOOKUP(F682,'Zonas rurales CLM'!$J$4:$L$12,3,FALSE)</f>
        <v>2 - Extrema despoblación + 2000</v>
      </c>
      <c r="H682" s="161">
        <v>2715</v>
      </c>
    </row>
    <row r="683" spans="1:8" ht="25" customHeight="1" x14ac:dyDescent="0.25">
      <c r="A683" s="159">
        <v>19</v>
      </c>
      <c r="B683" s="159" t="s">
        <v>11290</v>
      </c>
      <c r="C683" s="159">
        <v>19294</v>
      </c>
      <c r="D683" s="160" t="s">
        <v>11460</v>
      </c>
      <c r="E683" s="159" t="s">
        <v>16733</v>
      </c>
      <c r="F683" s="159">
        <v>1</v>
      </c>
      <c r="G683" s="160" t="str">
        <f>VLOOKUP(F683,'Zonas rurales CLM'!$J$4:$L$12,3,FALSE)</f>
        <v>1 - Extrema despoblación - 2000</v>
      </c>
      <c r="H683" s="161">
        <v>30</v>
      </c>
    </row>
    <row r="684" spans="1:8" ht="25" customHeight="1" x14ac:dyDescent="0.25">
      <c r="A684" s="159">
        <v>19</v>
      </c>
      <c r="B684" s="159" t="s">
        <v>11290</v>
      </c>
      <c r="C684" s="159">
        <v>19296</v>
      </c>
      <c r="D684" s="160" t="s">
        <v>11461</v>
      </c>
      <c r="E684" s="159" t="s">
        <v>16730</v>
      </c>
      <c r="F684" s="159">
        <v>1</v>
      </c>
      <c r="G684" s="160" t="str">
        <f>VLOOKUP(F684,'Zonas rurales CLM'!$J$4:$L$12,3,FALSE)</f>
        <v>1 - Extrema despoblación - 2000</v>
      </c>
      <c r="H684" s="161">
        <v>39</v>
      </c>
    </row>
    <row r="685" spans="1:8" ht="25" customHeight="1" x14ac:dyDescent="0.25">
      <c r="A685" s="159">
        <v>19</v>
      </c>
      <c r="B685" s="159" t="s">
        <v>11290</v>
      </c>
      <c r="C685" s="159">
        <v>19297</v>
      </c>
      <c r="D685" s="160" t="s">
        <v>11462</v>
      </c>
      <c r="E685" s="159" t="s">
        <v>16732</v>
      </c>
      <c r="F685" s="159">
        <v>1</v>
      </c>
      <c r="G685" s="160" t="str">
        <f>VLOOKUP(F685,'Zonas rurales CLM'!$J$4:$L$12,3,FALSE)</f>
        <v>1 - Extrema despoblación - 2000</v>
      </c>
      <c r="H685" s="161">
        <v>40</v>
      </c>
    </row>
    <row r="686" spans="1:8" ht="25" customHeight="1" x14ac:dyDescent="0.25">
      <c r="A686" s="159">
        <v>19</v>
      </c>
      <c r="B686" s="159" t="s">
        <v>11290</v>
      </c>
      <c r="C686" s="159">
        <v>19298</v>
      </c>
      <c r="D686" s="160" t="s">
        <v>11463</v>
      </c>
      <c r="E686" s="159" t="s">
        <v>16730</v>
      </c>
      <c r="F686" s="159">
        <v>1</v>
      </c>
      <c r="G686" s="160" t="str">
        <f>VLOOKUP(F686,'Zonas rurales CLM'!$J$4:$L$12,3,FALSE)</f>
        <v>1 - Extrema despoblación - 2000</v>
      </c>
      <c r="H686" s="161">
        <v>78</v>
      </c>
    </row>
    <row r="687" spans="1:8" ht="25" customHeight="1" x14ac:dyDescent="0.25">
      <c r="A687" s="159">
        <v>19</v>
      </c>
      <c r="B687" s="159" t="s">
        <v>11290</v>
      </c>
      <c r="C687" s="159">
        <v>19299</v>
      </c>
      <c r="D687" s="160" t="s">
        <v>11464</v>
      </c>
      <c r="E687" s="159" t="s">
        <v>16730</v>
      </c>
      <c r="F687" s="159">
        <v>1</v>
      </c>
      <c r="G687" s="160" t="str">
        <f>VLOOKUP(F687,'Zonas rurales CLM'!$J$4:$L$12,3,FALSE)</f>
        <v>1 - Extrema despoblación - 2000</v>
      </c>
      <c r="H687" s="161">
        <v>105</v>
      </c>
    </row>
    <row r="688" spans="1:8" ht="25" customHeight="1" x14ac:dyDescent="0.25">
      <c r="A688" s="159">
        <v>19</v>
      </c>
      <c r="B688" s="159" t="s">
        <v>11290</v>
      </c>
      <c r="C688" s="159">
        <v>19300</v>
      </c>
      <c r="D688" s="160" t="s">
        <v>11465</v>
      </c>
      <c r="E688" s="159" t="s">
        <v>16734</v>
      </c>
      <c r="F688" s="159">
        <v>8</v>
      </c>
      <c r="G688" s="160" t="str">
        <f>VLOOKUP(F688,'Zonas rurales CLM'!$J$4:$L$12,3,FALSE)</f>
        <v>8 - Periurbana</v>
      </c>
      <c r="H688" s="161">
        <v>1084</v>
      </c>
    </row>
    <row r="689" spans="1:8" ht="25" customHeight="1" x14ac:dyDescent="0.25">
      <c r="A689" s="159">
        <v>19</v>
      </c>
      <c r="B689" s="159" t="s">
        <v>11290</v>
      </c>
      <c r="C689" s="159">
        <v>19301</v>
      </c>
      <c r="D689" s="160" t="s">
        <v>11466</v>
      </c>
      <c r="E689" s="159" t="s">
        <v>16732</v>
      </c>
      <c r="F689" s="159">
        <v>1</v>
      </c>
      <c r="G689" s="160" t="str">
        <f>VLOOKUP(F689,'Zonas rurales CLM'!$J$4:$L$12,3,FALSE)</f>
        <v>1 - Extrema despoblación - 2000</v>
      </c>
      <c r="H689" s="161">
        <v>37</v>
      </c>
    </row>
    <row r="690" spans="1:8" ht="25" customHeight="1" x14ac:dyDescent="0.25">
      <c r="A690" s="159">
        <v>19</v>
      </c>
      <c r="B690" s="159" t="s">
        <v>11290</v>
      </c>
      <c r="C690" s="159">
        <v>19302</v>
      </c>
      <c r="D690" s="160" t="s">
        <v>11467</v>
      </c>
      <c r="E690" s="159" t="s">
        <v>16730</v>
      </c>
      <c r="F690" s="159">
        <v>1</v>
      </c>
      <c r="G690" s="160" t="str">
        <f>VLOOKUP(F690,'Zonas rurales CLM'!$J$4:$L$12,3,FALSE)</f>
        <v>1 - Extrema despoblación - 2000</v>
      </c>
      <c r="H690" s="161">
        <v>55</v>
      </c>
    </row>
    <row r="691" spans="1:8" ht="25" customHeight="1" x14ac:dyDescent="0.25">
      <c r="A691" s="159">
        <v>19</v>
      </c>
      <c r="B691" s="159" t="s">
        <v>11290</v>
      </c>
      <c r="C691" s="159">
        <v>19303</v>
      </c>
      <c r="D691" s="160" t="s">
        <v>11468</v>
      </c>
      <c r="E691" s="159" t="s">
        <v>16733</v>
      </c>
      <c r="F691" s="159">
        <v>1</v>
      </c>
      <c r="G691" s="160" t="str">
        <f>VLOOKUP(F691,'Zonas rurales CLM'!$J$4:$L$12,3,FALSE)</f>
        <v>1 - Extrema despoblación - 2000</v>
      </c>
      <c r="H691" s="161">
        <v>42</v>
      </c>
    </row>
    <row r="692" spans="1:8" ht="25" customHeight="1" x14ac:dyDescent="0.25">
      <c r="A692" s="159">
        <v>19</v>
      </c>
      <c r="B692" s="159" t="s">
        <v>11290</v>
      </c>
      <c r="C692" s="159">
        <v>19304</v>
      </c>
      <c r="D692" s="160" t="s">
        <v>17001</v>
      </c>
      <c r="E692" s="159" t="s">
        <v>16730</v>
      </c>
      <c r="F692" s="159">
        <v>1</v>
      </c>
      <c r="G692" s="160" t="str">
        <f>VLOOKUP(F692,'Zonas rurales CLM'!$J$4:$L$12,3,FALSE)</f>
        <v>1 - Extrema despoblación - 2000</v>
      </c>
      <c r="H692" s="161">
        <v>269</v>
      </c>
    </row>
    <row r="693" spans="1:8" ht="25" customHeight="1" x14ac:dyDescent="0.25">
      <c r="A693" s="159">
        <v>19</v>
      </c>
      <c r="B693" s="159" t="s">
        <v>11290</v>
      </c>
      <c r="C693" s="159">
        <v>19305</v>
      </c>
      <c r="D693" s="160" t="s">
        <v>11469</v>
      </c>
      <c r="E693" s="159" t="s">
        <v>16730</v>
      </c>
      <c r="F693" s="159">
        <v>1</v>
      </c>
      <c r="G693" s="160" t="str">
        <f>VLOOKUP(F693,'Zonas rurales CLM'!$J$4:$L$12,3,FALSE)</f>
        <v>1 - Extrema despoblación - 2000</v>
      </c>
      <c r="H693" s="161">
        <v>149</v>
      </c>
    </row>
    <row r="694" spans="1:8" ht="25" customHeight="1" x14ac:dyDescent="0.25">
      <c r="A694" s="159">
        <v>19</v>
      </c>
      <c r="B694" s="159" t="s">
        <v>11290</v>
      </c>
      <c r="C694" s="159">
        <v>19306</v>
      </c>
      <c r="D694" s="160" t="s">
        <v>11470</v>
      </c>
      <c r="E694" s="159" t="s">
        <v>16730</v>
      </c>
      <c r="F694" s="159">
        <v>1</v>
      </c>
      <c r="G694" s="160" t="str">
        <f>VLOOKUP(F694,'Zonas rurales CLM'!$J$4:$L$12,3,FALSE)</f>
        <v>1 - Extrema despoblación - 2000</v>
      </c>
      <c r="H694" s="161">
        <v>23</v>
      </c>
    </row>
    <row r="695" spans="1:8" ht="25" customHeight="1" x14ac:dyDescent="0.25">
      <c r="A695" s="159">
        <v>19</v>
      </c>
      <c r="B695" s="159" t="s">
        <v>11290</v>
      </c>
      <c r="C695" s="159">
        <v>19307</v>
      </c>
      <c r="D695" s="160" t="s">
        <v>11471</v>
      </c>
      <c r="E695" s="159" t="s">
        <v>16733</v>
      </c>
      <c r="F695" s="159">
        <v>1</v>
      </c>
      <c r="G695" s="160" t="str">
        <f>VLOOKUP(F695,'Zonas rurales CLM'!$J$4:$L$12,3,FALSE)</f>
        <v>1 - Extrema despoblación - 2000</v>
      </c>
      <c r="H695" s="161">
        <v>22</v>
      </c>
    </row>
    <row r="696" spans="1:8" ht="25" customHeight="1" x14ac:dyDescent="0.25">
      <c r="A696" s="159">
        <v>19</v>
      </c>
      <c r="B696" s="159" t="s">
        <v>11290</v>
      </c>
      <c r="C696" s="159">
        <v>19308</v>
      </c>
      <c r="D696" s="160" t="s">
        <v>11472</v>
      </c>
      <c r="E696" s="159" t="s">
        <v>16732</v>
      </c>
      <c r="F696" s="159">
        <v>1</v>
      </c>
      <c r="G696" s="160" t="str">
        <f>VLOOKUP(F696,'Zonas rurales CLM'!$J$4:$L$12,3,FALSE)</f>
        <v>1 - Extrema despoblación - 2000</v>
      </c>
      <c r="H696" s="161">
        <v>64</v>
      </c>
    </row>
    <row r="697" spans="1:8" ht="25" customHeight="1" x14ac:dyDescent="0.25">
      <c r="A697" s="159">
        <v>19</v>
      </c>
      <c r="B697" s="159" t="s">
        <v>11290</v>
      </c>
      <c r="C697" s="159">
        <v>19309</v>
      </c>
      <c r="D697" s="160" t="s">
        <v>11473</v>
      </c>
      <c r="E697" s="159" t="s">
        <v>16731</v>
      </c>
      <c r="F697" s="159">
        <v>1</v>
      </c>
      <c r="G697" s="160" t="str">
        <f>VLOOKUP(F697,'Zonas rurales CLM'!$J$4:$L$12,3,FALSE)</f>
        <v>1 - Extrema despoblación - 2000</v>
      </c>
      <c r="H697" s="161">
        <v>22</v>
      </c>
    </row>
    <row r="698" spans="1:8" ht="25" customHeight="1" x14ac:dyDescent="0.25">
      <c r="A698" s="159">
        <v>19</v>
      </c>
      <c r="B698" s="159" t="s">
        <v>11290</v>
      </c>
      <c r="C698" s="159">
        <v>19310</v>
      </c>
      <c r="D698" s="160" t="s">
        <v>17064</v>
      </c>
      <c r="E698" s="159" t="s">
        <v>16732</v>
      </c>
      <c r="F698" s="159">
        <v>1</v>
      </c>
      <c r="G698" s="160" t="str">
        <f>VLOOKUP(F698,'Zonas rurales CLM'!$J$4:$L$12,3,FALSE)</f>
        <v>1 - Extrema despoblación - 2000</v>
      </c>
      <c r="H698" s="161">
        <v>7</v>
      </c>
    </row>
    <row r="699" spans="1:8" ht="25" customHeight="1" x14ac:dyDescent="0.25">
      <c r="A699" s="159">
        <v>19</v>
      </c>
      <c r="B699" s="159" t="s">
        <v>11290</v>
      </c>
      <c r="C699" s="159">
        <v>19311</v>
      </c>
      <c r="D699" s="160" t="s">
        <v>11474</v>
      </c>
      <c r="E699" s="159" t="s">
        <v>16733</v>
      </c>
      <c r="F699" s="159">
        <v>1</v>
      </c>
      <c r="G699" s="160" t="str">
        <f>VLOOKUP(F699,'Zonas rurales CLM'!$J$4:$L$12,3,FALSE)</f>
        <v>1 - Extrema despoblación - 2000</v>
      </c>
      <c r="H699" s="161">
        <v>93</v>
      </c>
    </row>
    <row r="700" spans="1:8" ht="25" customHeight="1" x14ac:dyDescent="0.25">
      <c r="A700" s="159">
        <v>19</v>
      </c>
      <c r="B700" s="159" t="s">
        <v>11290</v>
      </c>
      <c r="C700" s="159">
        <v>19314</v>
      </c>
      <c r="D700" s="160" t="s">
        <v>11475</v>
      </c>
      <c r="E700" s="159" t="s">
        <v>16733</v>
      </c>
      <c r="F700" s="159">
        <v>1</v>
      </c>
      <c r="G700" s="160" t="str">
        <f>VLOOKUP(F700,'Zonas rurales CLM'!$J$4:$L$12,3,FALSE)</f>
        <v>1 - Extrema despoblación - 2000</v>
      </c>
      <c r="H700" s="161">
        <v>44</v>
      </c>
    </row>
    <row r="701" spans="1:8" ht="25" customHeight="1" x14ac:dyDescent="0.25">
      <c r="A701" s="159">
        <v>19</v>
      </c>
      <c r="B701" s="159" t="s">
        <v>11290</v>
      </c>
      <c r="C701" s="159">
        <v>19317</v>
      </c>
      <c r="D701" s="160" t="s">
        <v>17110</v>
      </c>
      <c r="E701" s="159" t="s">
        <v>16732</v>
      </c>
      <c r="F701" s="159">
        <v>1</v>
      </c>
      <c r="G701" s="160" t="str">
        <f>VLOOKUP(F701,'Zonas rurales CLM'!$J$4:$L$12,3,FALSE)</f>
        <v>1 - Extrema despoblación - 2000</v>
      </c>
      <c r="H701" s="161">
        <v>148</v>
      </c>
    </row>
    <row r="702" spans="1:8" ht="25" customHeight="1" x14ac:dyDescent="0.25">
      <c r="A702" s="159">
        <v>19</v>
      </c>
      <c r="B702" s="159" t="s">
        <v>11290</v>
      </c>
      <c r="C702" s="159">
        <v>19318</v>
      </c>
      <c r="D702" s="160" t="s">
        <v>11476</v>
      </c>
      <c r="E702" s="159" t="s">
        <v>16733</v>
      </c>
      <c r="F702" s="159">
        <v>1</v>
      </c>
      <c r="G702" s="160" t="str">
        <f>VLOOKUP(F702,'Zonas rurales CLM'!$J$4:$L$12,3,FALSE)</f>
        <v>1 - Extrema despoblación - 2000</v>
      </c>
      <c r="H702" s="161">
        <v>37</v>
      </c>
    </row>
    <row r="703" spans="1:8" ht="25" customHeight="1" x14ac:dyDescent="0.25">
      <c r="A703" s="159">
        <v>19</v>
      </c>
      <c r="B703" s="159" t="s">
        <v>11290</v>
      </c>
      <c r="C703" s="159">
        <v>19319</v>
      </c>
      <c r="D703" s="160" t="s">
        <v>11477</v>
      </c>
      <c r="E703" s="159" t="s">
        <v>16734</v>
      </c>
      <c r="F703" s="159">
        <v>8</v>
      </c>
      <c r="G703" s="160" t="str">
        <f>VLOOKUP(F703,'Zonas rurales CLM'!$J$4:$L$12,3,FALSE)</f>
        <v>8 - Periurbana</v>
      </c>
      <c r="H703" s="161">
        <v>6631</v>
      </c>
    </row>
    <row r="704" spans="1:8" ht="25" customHeight="1" x14ac:dyDescent="0.25">
      <c r="A704" s="159">
        <v>19</v>
      </c>
      <c r="B704" s="159" t="s">
        <v>11290</v>
      </c>
      <c r="C704" s="159">
        <v>19321</v>
      </c>
      <c r="D704" s="160" t="s">
        <v>11478</v>
      </c>
      <c r="E704" s="159" t="s">
        <v>16733</v>
      </c>
      <c r="F704" s="159">
        <v>1</v>
      </c>
      <c r="G704" s="160" t="str">
        <f>VLOOKUP(F704,'Zonas rurales CLM'!$J$4:$L$12,3,FALSE)</f>
        <v>1 - Extrema despoblación - 2000</v>
      </c>
      <c r="H704" s="161">
        <v>43</v>
      </c>
    </row>
    <row r="705" spans="1:8" ht="25" customHeight="1" x14ac:dyDescent="0.25">
      <c r="A705" s="159">
        <v>19</v>
      </c>
      <c r="B705" s="159" t="s">
        <v>11290</v>
      </c>
      <c r="C705" s="159">
        <v>19322</v>
      </c>
      <c r="D705" s="160" t="s">
        <v>11479</v>
      </c>
      <c r="E705" s="159" t="s">
        <v>16733</v>
      </c>
      <c r="F705" s="159">
        <v>1</v>
      </c>
      <c r="G705" s="160" t="str">
        <f>VLOOKUP(F705,'Zonas rurales CLM'!$J$4:$L$12,3,FALSE)</f>
        <v>1 - Extrema despoblación - 2000</v>
      </c>
      <c r="H705" s="161">
        <v>25</v>
      </c>
    </row>
    <row r="706" spans="1:8" ht="25" customHeight="1" x14ac:dyDescent="0.25">
      <c r="A706" s="159">
        <v>19</v>
      </c>
      <c r="B706" s="159" t="s">
        <v>11290</v>
      </c>
      <c r="C706" s="159">
        <v>19323</v>
      </c>
      <c r="D706" s="160" t="s">
        <v>11480</v>
      </c>
      <c r="E706" s="159" t="s">
        <v>16730</v>
      </c>
      <c r="F706" s="159">
        <v>1</v>
      </c>
      <c r="G706" s="160" t="str">
        <f>VLOOKUP(F706,'Zonas rurales CLM'!$J$4:$L$12,3,FALSE)</f>
        <v>1 - Extrema despoblación - 2000</v>
      </c>
      <c r="H706" s="161">
        <v>39</v>
      </c>
    </row>
    <row r="707" spans="1:8" ht="25" customHeight="1" x14ac:dyDescent="0.25">
      <c r="A707" s="159">
        <v>19</v>
      </c>
      <c r="B707" s="159" t="s">
        <v>11290</v>
      </c>
      <c r="C707" s="159">
        <v>19324</v>
      </c>
      <c r="D707" s="160" t="s">
        <v>11481</v>
      </c>
      <c r="E707" s="159" t="s">
        <v>16731</v>
      </c>
      <c r="F707" s="159">
        <v>1</v>
      </c>
      <c r="G707" s="160" t="str">
        <f>VLOOKUP(F707,'Zonas rurales CLM'!$J$4:$L$12,3,FALSE)</f>
        <v>1 - Extrema despoblación - 2000</v>
      </c>
      <c r="H707" s="161">
        <v>178</v>
      </c>
    </row>
    <row r="708" spans="1:8" ht="25" customHeight="1" x14ac:dyDescent="0.25">
      <c r="A708" s="159">
        <v>19</v>
      </c>
      <c r="B708" s="159" t="s">
        <v>11290</v>
      </c>
      <c r="C708" s="159">
        <v>19325</v>
      </c>
      <c r="D708" s="160" t="s">
        <v>11482</v>
      </c>
      <c r="E708" s="159" t="s">
        <v>16730</v>
      </c>
      <c r="F708" s="159">
        <v>1</v>
      </c>
      <c r="G708" s="160" t="str">
        <f>VLOOKUP(F708,'Zonas rurales CLM'!$J$4:$L$12,3,FALSE)</f>
        <v>1 - Extrema despoblación - 2000</v>
      </c>
      <c r="H708" s="161">
        <v>162</v>
      </c>
    </row>
    <row r="709" spans="1:8" ht="25" customHeight="1" x14ac:dyDescent="0.25">
      <c r="A709" s="159">
        <v>19</v>
      </c>
      <c r="B709" s="159" t="s">
        <v>11290</v>
      </c>
      <c r="C709" s="159">
        <v>19326</v>
      </c>
      <c r="D709" s="160" t="s">
        <v>11483</v>
      </c>
      <c r="E709" s="159" t="s">
        <v>16734</v>
      </c>
      <c r="F709" s="159">
        <v>8</v>
      </c>
      <c r="G709" s="160" t="str">
        <f>VLOOKUP(F709,'Zonas rurales CLM'!$J$4:$L$12,3,FALSE)</f>
        <v>8 - Periurbana</v>
      </c>
      <c r="H709" s="161">
        <v>4189</v>
      </c>
    </row>
    <row r="710" spans="1:8" ht="25" customHeight="1" x14ac:dyDescent="0.25">
      <c r="A710" s="159">
        <v>19</v>
      </c>
      <c r="B710" s="159" t="s">
        <v>11290</v>
      </c>
      <c r="C710" s="159">
        <v>19327</v>
      </c>
      <c r="D710" s="160" t="s">
        <v>11484</v>
      </c>
      <c r="E710" s="159" t="s">
        <v>16732</v>
      </c>
      <c r="F710" s="159">
        <v>1</v>
      </c>
      <c r="G710" s="160" t="str">
        <f>VLOOKUP(F710,'Zonas rurales CLM'!$J$4:$L$12,3,FALSE)</f>
        <v>1 - Extrema despoblación - 2000</v>
      </c>
      <c r="H710" s="161">
        <v>453</v>
      </c>
    </row>
    <row r="711" spans="1:8" ht="25" customHeight="1" x14ac:dyDescent="0.25">
      <c r="A711" s="159">
        <v>19</v>
      </c>
      <c r="B711" s="159" t="s">
        <v>11290</v>
      </c>
      <c r="C711" s="159">
        <v>19329</v>
      </c>
      <c r="D711" s="160" t="s">
        <v>17035</v>
      </c>
      <c r="E711" s="159" t="s">
        <v>16732</v>
      </c>
      <c r="F711" s="159">
        <v>1</v>
      </c>
      <c r="G711" s="160" t="str">
        <f>VLOOKUP(F711,'Zonas rurales CLM'!$J$4:$L$12,3,FALSE)</f>
        <v>1 - Extrema despoblación - 2000</v>
      </c>
      <c r="H711" s="161">
        <v>63</v>
      </c>
    </row>
    <row r="712" spans="1:8" ht="25" customHeight="1" x14ac:dyDescent="0.25">
      <c r="A712" s="159">
        <v>19</v>
      </c>
      <c r="B712" s="159" t="s">
        <v>11290</v>
      </c>
      <c r="C712" s="159">
        <v>19330</v>
      </c>
      <c r="D712" s="160" t="s">
        <v>17036</v>
      </c>
      <c r="E712" s="159" t="s">
        <v>16732</v>
      </c>
      <c r="F712" s="159">
        <v>1</v>
      </c>
      <c r="G712" s="160" t="str">
        <f>VLOOKUP(F712,'Zonas rurales CLM'!$J$4:$L$12,3,FALSE)</f>
        <v>1 - Extrema despoblación - 2000</v>
      </c>
      <c r="H712" s="161">
        <v>74</v>
      </c>
    </row>
    <row r="713" spans="1:8" ht="25" customHeight="1" x14ac:dyDescent="0.25">
      <c r="A713" s="159">
        <v>19</v>
      </c>
      <c r="B713" s="159" t="s">
        <v>11290</v>
      </c>
      <c r="C713" s="159">
        <v>19331</v>
      </c>
      <c r="D713" s="160" t="s">
        <v>11485</v>
      </c>
      <c r="E713" s="159" t="s">
        <v>16734</v>
      </c>
      <c r="F713" s="159">
        <v>8</v>
      </c>
      <c r="G713" s="160" t="str">
        <f>VLOOKUP(F713,'Zonas rurales CLM'!$J$4:$L$12,3,FALSE)</f>
        <v>8 - Periurbana</v>
      </c>
      <c r="H713" s="161">
        <v>4205</v>
      </c>
    </row>
    <row r="714" spans="1:8" ht="25" customHeight="1" x14ac:dyDescent="0.25">
      <c r="A714" s="159">
        <v>19</v>
      </c>
      <c r="B714" s="159" t="s">
        <v>11290</v>
      </c>
      <c r="C714" s="159">
        <v>19332</v>
      </c>
      <c r="D714" s="160" t="s">
        <v>11486</v>
      </c>
      <c r="E714" s="159" t="s">
        <v>16731</v>
      </c>
      <c r="F714" s="159">
        <v>1</v>
      </c>
      <c r="G714" s="160" t="str">
        <f>VLOOKUP(F714,'Zonas rurales CLM'!$J$4:$L$12,3,FALSE)</f>
        <v>1 - Extrema despoblación - 2000</v>
      </c>
      <c r="H714" s="161">
        <v>90</v>
      </c>
    </row>
    <row r="715" spans="1:8" ht="25" customHeight="1" x14ac:dyDescent="0.25">
      <c r="A715" s="159">
        <v>19</v>
      </c>
      <c r="B715" s="159" t="s">
        <v>11290</v>
      </c>
      <c r="C715" s="159">
        <v>19333</v>
      </c>
      <c r="D715" s="160" t="s">
        <v>11487</v>
      </c>
      <c r="E715" s="159" t="s">
        <v>16732</v>
      </c>
      <c r="F715" s="159">
        <v>1</v>
      </c>
      <c r="G715" s="160" t="str">
        <f>VLOOKUP(F715,'Zonas rurales CLM'!$J$4:$L$12,3,FALSE)</f>
        <v>1 - Extrema despoblación - 2000</v>
      </c>
      <c r="H715" s="161">
        <v>104</v>
      </c>
    </row>
    <row r="716" spans="1:8" ht="25" customHeight="1" x14ac:dyDescent="0.25">
      <c r="A716" s="159">
        <v>19</v>
      </c>
      <c r="B716" s="159" t="s">
        <v>11290</v>
      </c>
      <c r="C716" s="159">
        <v>19334</v>
      </c>
      <c r="D716" s="160" t="s">
        <v>11488</v>
      </c>
      <c r="E716" s="159" t="s">
        <v>16733</v>
      </c>
      <c r="F716" s="159">
        <v>1</v>
      </c>
      <c r="G716" s="160" t="str">
        <f>VLOOKUP(F716,'Zonas rurales CLM'!$J$4:$L$12,3,FALSE)</f>
        <v>1 - Extrema despoblación - 2000</v>
      </c>
      <c r="H716" s="161">
        <v>42</v>
      </c>
    </row>
    <row r="717" spans="1:8" ht="25" customHeight="1" x14ac:dyDescent="0.25">
      <c r="A717" s="159">
        <v>19</v>
      </c>
      <c r="B717" s="159" t="s">
        <v>11290</v>
      </c>
      <c r="C717" s="159">
        <v>19335</v>
      </c>
      <c r="D717" s="160" t="s">
        <v>11489</v>
      </c>
      <c r="E717" s="159" t="s">
        <v>16732</v>
      </c>
      <c r="F717" s="159">
        <v>1</v>
      </c>
      <c r="G717" s="160" t="str">
        <f>VLOOKUP(F717,'Zonas rurales CLM'!$J$4:$L$12,3,FALSE)</f>
        <v>1 - Extrema despoblación - 2000</v>
      </c>
      <c r="H717" s="161">
        <v>70</v>
      </c>
    </row>
    <row r="718" spans="1:8" ht="25" customHeight="1" x14ac:dyDescent="0.25">
      <c r="A718" s="159">
        <v>19</v>
      </c>
      <c r="B718" s="159" t="s">
        <v>11290</v>
      </c>
      <c r="C718" s="159">
        <v>19901</v>
      </c>
      <c r="D718" s="160" t="s">
        <v>11490</v>
      </c>
      <c r="E718" s="159" t="s">
        <v>16733</v>
      </c>
      <c r="F718" s="159">
        <v>1</v>
      </c>
      <c r="G718" s="160" t="str">
        <f>VLOOKUP(F718,'Zonas rurales CLM'!$J$4:$L$12,3,FALSE)</f>
        <v>1 - Extrema despoblación - 2000</v>
      </c>
      <c r="H718" s="161">
        <v>35</v>
      </c>
    </row>
    <row r="719" spans="1:8" ht="25" customHeight="1" x14ac:dyDescent="0.25">
      <c r="A719" s="159">
        <v>45</v>
      </c>
      <c r="B719" s="159" t="s">
        <v>15321</v>
      </c>
      <c r="C719" s="159">
        <v>45001</v>
      </c>
      <c r="D719" s="160" t="s">
        <v>17065</v>
      </c>
      <c r="E719" s="159" t="s">
        <v>16736</v>
      </c>
      <c r="F719" s="159">
        <v>6</v>
      </c>
      <c r="G719" s="160" t="str">
        <f>VLOOKUP(F719,'Zonas rurales CLM'!$J$4:$L$12,3,FALSE)</f>
        <v>6 - Intermedia agrícola</v>
      </c>
      <c r="H719" s="161">
        <v>2259</v>
      </c>
    </row>
    <row r="720" spans="1:8" ht="25" customHeight="1" x14ac:dyDescent="0.25">
      <c r="A720" s="159">
        <v>45</v>
      </c>
      <c r="B720" s="159" t="s">
        <v>15321</v>
      </c>
      <c r="C720" s="159">
        <v>45002</v>
      </c>
      <c r="D720" s="160" t="s">
        <v>15322</v>
      </c>
      <c r="E720" s="159" t="s">
        <v>16737</v>
      </c>
      <c r="F720" s="159">
        <v>7</v>
      </c>
      <c r="G720" s="160" t="str">
        <f>VLOOKUP(F720,'Zonas rurales CLM'!$J$4:$L$12,3,FALSE)</f>
        <v>7 - Intermedia diversificada</v>
      </c>
      <c r="H720" s="161">
        <v>3734</v>
      </c>
    </row>
    <row r="721" spans="1:8" ht="25" customHeight="1" x14ac:dyDescent="0.25">
      <c r="A721" s="159">
        <v>45</v>
      </c>
      <c r="B721" s="159" t="s">
        <v>15321</v>
      </c>
      <c r="C721" s="159">
        <v>45003</v>
      </c>
      <c r="D721" s="160" t="s">
        <v>15323</v>
      </c>
      <c r="E721" s="159" t="s">
        <v>16738</v>
      </c>
      <c r="F721" s="159">
        <v>7</v>
      </c>
      <c r="G721" s="160" t="str">
        <f>VLOOKUP(F721,'Zonas rurales CLM'!$J$4:$L$12,3,FALSE)</f>
        <v>7 - Intermedia diversificada</v>
      </c>
      <c r="H721" s="161">
        <v>679</v>
      </c>
    </row>
    <row r="722" spans="1:8" ht="25" customHeight="1" x14ac:dyDescent="0.25">
      <c r="A722" s="159">
        <v>45</v>
      </c>
      <c r="B722" s="159" t="s">
        <v>15321</v>
      </c>
      <c r="C722" s="159">
        <v>45004</v>
      </c>
      <c r="D722" s="160" t="s">
        <v>17111</v>
      </c>
      <c r="E722" s="159" t="s">
        <v>16738</v>
      </c>
      <c r="F722" s="159">
        <v>7</v>
      </c>
      <c r="G722" s="160" t="str">
        <f>VLOOKUP(F722,'Zonas rurales CLM'!$J$4:$L$12,3,FALSE)</f>
        <v>7 - Intermedia diversificada</v>
      </c>
      <c r="H722" s="161">
        <v>664</v>
      </c>
    </row>
    <row r="723" spans="1:8" ht="25" customHeight="1" x14ac:dyDescent="0.25">
      <c r="A723" s="159">
        <v>45</v>
      </c>
      <c r="B723" s="159" t="s">
        <v>15321</v>
      </c>
      <c r="C723" s="159">
        <v>45005</v>
      </c>
      <c r="D723" s="160" t="s">
        <v>15324</v>
      </c>
      <c r="E723" s="159" t="s">
        <v>16739</v>
      </c>
      <c r="F723" s="159">
        <v>5</v>
      </c>
      <c r="G723" s="160" t="str">
        <f>VLOOKUP(F723,'Zonas rurales CLM'!$J$4:$L$12,3,FALSE)</f>
        <v>5 - En riesgo</v>
      </c>
      <c r="H723" s="161">
        <v>274</v>
      </c>
    </row>
    <row r="724" spans="1:8" ht="25" customHeight="1" x14ac:dyDescent="0.25">
      <c r="A724" s="159">
        <v>45</v>
      </c>
      <c r="B724" s="159" t="s">
        <v>15321</v>
      </c>
      <c r="C724" s="159">
        <v>45006</v>
      </c>
      <c r="D724" s="160" t="s">
        <v>15325</v>
      </c>
      <c r="E724" s="159" t="s">
        <v>16740</v>
      </c>
      <c r="F724" s="159">
        <v>1</v>
      </c>
      <c r="G724" s="160" t="str">
        <f>VLOOKUP(F724,'Zonas rurales CLM'!$J$4:$L$12,3,FALSE)</f>
        <v>1 - Extrema despoblación - 2000</v>
      </c>
      <c r="H724" s="161">
        <v>1660</v>
      </c>
    </row>
    <row r="725" spans="1:8" ht="25" customHeight="1" x14ac:dyDescent="0.25">
      <c r="A725" s="159">
        <v>45</v>
      </c>
      <c r="B725" s="159" t="s">
        <v>15321</v>
      </c>
      <c r="C725" s="159">
        <v>45007</v>
      </c>
      <c r="D725" s="160" t="s">
        <v>15326</v>
      </c>
      <c r="E725" s="159" t="s">
        <v>16739</v>
      </c>
      <c r="F725" s="159">
        <v>5</v>
      </c>
      <c r="G725" s="160" t="str">
        <f>VLOOKUP(F725,'Zonas rurales CLM'!$J$4:$L$12,3,FALSE)</f>
        <v>5 - En riesgo</v>
      </c>
      <c r="H725" s="161">
        <v>807</v>
      </c>
    </row>
    <row r="726" spans="1:8" ht="25" customHeight="1" x14ac:dyDescent="0.25">
      <c r="A726" s="159">
        <v>45</v>
      </c>
      <c r="B726" s="159" t="s">
        <v>15321</v>
      </c>
      <c r="C726" s="159">
        <v>45008</v>
      </c>
      <c r="D726" s="160" t="s">
        <v>15327</v>
      </c>
      <c r="E726" s="159" t="s">
        <v>16741</v>
      </c>
      <c r="F726" s="159">
        <v>3</v>
      </c>
      <c r="G726" s="160" t="str">
        <f>VLOOKUP(F726,'Zonas rurales CLM'!$J$4:$L$12,3,FALSE)</f>
        <v>3 - Intensa despoblación - 2000</v>
      </c>
      <c r="H726" s="161">
        <v>168</v>
      </c>
    </row>
    <row r="727" spans="1:8" ht="25" customHeight="1" x14ac:dyDescent="0.25">
      <c r="A727" s="159">
        <v>45</v>
      </c>
      <c r="B727" s="159" t="s">
        <v>15321</v>
      </c>
      <c r="C727" s="159">
        <v>45009</v>
      </c>
      <c r="D727" s="160" t="s">
        <v>15328</v>
      </c>
      <c r="E727" s="159" t="s">
        <v>16740</v>
      </c>
      <c r="F727" s="159">
        <v>1</v>
      </c>
      <c r="G727" s="160" t="str">
        <f>VLOOKUP(F727,'Zonas rurales CLM'!$J$4:$L$12,3,FALSE)</f>
        <v>1 - Extrema despoblación - 2000</v>
      </c>
      <c r="H727" s="161">
        <v>501</v>
      </c>
    </row>
    <row r="728" spans="1:8" ht="25" customHeight="1" x14ac:dyDescent="0.25">
      <c r="A728" s="159">
        <v>45</v>
      </c>
      <c r="B728" s="159" t="s">
        <v>15321</v>
      </c>
      <c r="C728" s="159">
        <v>45010</v>
      </c>
      <c r="D728" s="160" t="s">
        <v>17037</v>
      </c>
      <c r="E728" s="159" t="s">
        <v>16740</v>
      </c>
      <c r="F728" s="159">
        <v>1</v>
      </c>
      <c r="G728" s="160" t="str">
        <f>VLOOKUP(F728,'Zonas rurales CLM'!$J$4:$L$12,3,FALSE)</f>
        <v>1 - Extrema despoblación - 2000</v>
      </c>
      <c r="H728" s="161">
        <v>414</v>
      </c>
    </row>
    <row r="729" spans="1:8" ht="25" customHeight="1" x14ac:dyDescent="0.25">
      <c r="A729" s="159">
        <v>45</v>
      </c>
      <c r="B729" s="159" t="s">
        <v>15321</v>
      </c>
      <c r="C729" s="159">
        <v>45011</v>
      </c>
      <c r="D729" s="160" t="s">
        <v>15329</v>
      </c>
      <c r="E729" s="159" t="s">
        <v>16741</v>
      </c>
      <c r="F729" s="159">
        <v>3</v>
      </c>
      <c r="G729" s="160" t="str">
        <f>VLOOKUP(F729,'Zonas rurales CLM'!$J$4:$L$12,3,FALSE)</f>
        <v>3 - Intensa despoblación - 2000</v>
      </c>
      <c r="H729" s="161">
        <v>323</v>
      </c>
    </row>
    <row r="730" spans="1:8" ht="25" customHeight="1" x14ac:dyDescent="0.25">
      <c r="A730" s="159">
        <v>45</v>
      </c>
      <c r="B730" s="159" t="s">
        <v>15321</v>
      </c>
      <c r="C730" s="159">
        <v>45012</v>
      </c>
      <c r="D730" s="160" t="s">
        <v>15330</v>
      </c>
      <c r="E730" s="159" t="s">
        <v>16736</v>
      </c>
      <c r="F730" s="159">
        <v>6</v>
      </c>
      <c r="G730" s="160" t="str">
        <f>VLOOKUP(F730,'Zonas rurales CLM'!$J$4:$L$12,3,FALSE)</f>
        <v>6 - Intermedia agrícola</v>
      </c>
      <c r="H730" s="161">
        <v>810</v>
      </c>
    </row>
    <row r="731" spans="1:8" ht="25" customHeight="1" x14ac:dyDescent="0.25">
      <c r="A731" s="159">
        <v>45</v>
      </c>
      <c r="B731" s="159" t="s">
        <v>15321</v>
      </c>
      <c r="C731" s="159">
        <v>45013</v>
      </c>
      <c r="D731" s="160" t="s">
        <v>15331</v>
      </c>
      <c r="E731" s="159" t="s">
        <v>16738</v>
      </c>
      <c r="F731" s="159">
        <v>7</v>
      </c>
      <c r="G731" s="160" t="str">
        <f>VLOOKUP(F731,'Zonas rurales CLM'!$J$4:$L$12,3,FALSE)</f>
        <v>7 - Intermedia diversificada</v>
      </c>
      <c r="H731" s="161">
        <v>2170</v>
      </c>
    </row>
    <row r="732" spans="1:8" ht="25" customHeight="1" x14ac:dyDescent="0.25">
      <c r="A732" s="159">
        <v>45</v>
      </c>
      <c r="B732" s="159" t="s">
        <v>15321</v>
      </c>
      <c r="C732" s="159">
        <v>45014</v>
      </c>
      <c r="D732" s="160" t="s">
        <v>15332</v>
      </c>
      <c r="E732" s="159" t="s">
        <v>16737</v>
      </c>
      <c r="F732" s="159">
        <v>7</v>
      </c>
      <c r="G732" s="160" t="str">
        <f>VLOOKUP(F732,'Zonas rurales CLM'!$J$4:$L$12,3,FALSE)</f>
        <v>7 - Intermedia diversificada</v>
      </c>
      <c r="H732" s="161">
        <v>5176</v>
      </c>
    </row>
    <row r="733" spans="1:8" ht="25" customHeight="1" x14ac:dyDescent="0.25">
      <c r="A733" s="159">
        <v>45</v>
      </c>
      <c r="B733" s="159" t="s">
        <v>15321</v>
      </c>
      <c r="C733" s="159">
        <v>45015</v>
      </c>
      <c r="D733" s="160" t="s">
        <v>17112</v>
      </c>
      <c r="E733" s="159" t="s">
        <v>16737</v>
      </c>
      <c r="F733" s="159">
        <v>7</v>
      </c>
      <c r="G733" s="160" t="str">
        <f>VLOOKUP(F733,'Zonas rurales CLM'!$J$4:$L$12,3,FALSE)</f>
        <v>7 - Intermedia diversificada</v>
      </c>
      <c r="H733" s="161">
        <v>908</v>
      </c>
    </row>
    <row r="734" spans="1:8" ht="25" customHeight="1" x14ac:dyDescent="0.25">
      <c r="A734" s="159">
        <v>45</v>
      </c>
      <c r="B734" s="159" t="s">
        <v>15321</v>
      </c>
      <c r="C734" s="159">
        <v>45016</v>
      </c>
      <c r="D734" s="160" t="s">
        <v>17038</v>
      </c>
      <c r="E734" s="159" t="s">
        <v>16742</v>
      </c>
      <c r="F734" s="159">
        <v>8</v>
      </c>
      <c r="G734" s="160" t="str">
        <f>VLOOKUP(F734,'Zonas rurales CLM'!$J$4:$L$12,3,FALSE)</f>
        <v>8 - Periurbana</v>
      </c>
      <c r="H734" s="161">
        <v>6563</v>
      </c>
    </row>
    <row r="735" spans="1:8" ht="25" customHeight="1" x14ac:dyDescent="0.25">
      <c r="A735" s="159">
        <v>45</v>
      </c>
      <c r="B735" s="159" t="s">
        <v>15321</v>
      </c>
      <c r="C735" s="159">
        <v>45017</v>
      </c>
      <c r="D735" s="160" t="s">
        <v>17002</v>
      </c>
      <c r="E735" s="159" t="s">
        <v>16739</v>
      </c>
      <c r="F735" s="159">
        <v>5</v>
      </c>
      <c r="G735" s="160" t="str">
        <f>VLOOKUP(F735,'Zonas rurales CLM'!$J$4:$L$12,3,FALSE)</f>
        <v>5 - En riesgo</v>
      </c>
      <c r="H735" s="161">
        <v>290</v>
      </c>
    </row>
    <row r="736" spans="1:8" ht="25" customHeight="1" x14ac:dyDescent="0.25">
      <c r="A736" s="159">
        <v>45</v>
      </c>
      <c r="B736" s="159" t="s">
        <v>15321</v>
      </c>
      <c r="C736" s="159">
        <v>45018</v>
      </c>
      <c r="D736" s="160" t="s">
        <v>15333</v>
      </c>
      <c r="E736" s="159" t="s">
        <v>16738</v>
      </c>
      <c r="F736" s="159">
        <v>7</v>
      </c>
      <c r="G736" s="160" t="str">
        <f>VLOOKUP(F736,'Zonas rurales CLM'!$J$4:$L$12,3,FALSE)</f>
        <v>7 - Intermedia diversificada</v>
      </c>
      <c r="H736" s="161">
        <v>883</v>
      </c>
    </row>
    <row r="737" spans="1:8" ht="25" customHeight="1" x14ac:dyDescent="0.25">
      <c r="A737" s="159">
        <v>45</v>
      </c>
      <c r="B737" s="159" t="s">
        <v>15321</v>
      </c>
      <c r="C737" s="159">
        <v>45019</v>
      </c>
      <c r="D737" s="160" t="s">
        <v>15334</v>
      </c>
      <c r="E737" s="159" t="s">
        <v>16742</v>
      </c>
      <c r="F737" s="159">
        <v>8</v>
      </c>
      <c r="G737" s="160" t="str">
        <f>VLOOKUP(F737,'Zonas rurales CLM'!$J$4:$L$12,3,FALSE)</f>
        <v>8 - Periurbana</v>
      </c>
      <c r="H737" s="161">
        <v>10535</v>
      </c>
    </row>
    <row r="738" spans="1:8" ht="25" customHeight="1" x14ac:dyDescent="0.25">
      <c r="A738" s="159">
        <v>45</v>
      </c>
      <c r="B738" s="159" t="s">
        <v>15321</v>
      </c>
      <c r="C738" s="159">
        <v>45020</v>
      </c>
      <c r="D738" s="160" t="s">
        <v>17066</v>
      </c>
      <c r="E738" s="159" t="s">
        <v>16740</v>
      </c>
      <c r="F738" s="159">
        <v>1</v>
      </c>
      <c r="G738" s="160" t="str">
        <f>VLOOKUP(F738,'Zonas rurales CLM'!$J$4:$L$12,3,FALSE)</f>
        <v>1 - Extrema despoblación - 2000</v>
      </c>
      <c r="H738" s="161">
        <v>1535</v>
      </c>
    </row>
    <row r="739" spans="1:8" ht="25" customHeight="1" x14ac:dyDescent="0.25">
      <c r="A739" s="159">
        <v>45</v>
      </c>
      <c r="B739" s="159" t="s">
        <v>15321</v>
      </c>
      <c r="C739" s="159">
        <v>45021</v>
      </c>
      <c r="D739" s="160" t="s">
        <v>15335</v>
      </c>
      <c r="E739" s="159" t="s">
        <v>16743</v>
      </c>
      <c r="F739" s="159">
        <v>8</v>
      </c>
      <c r="G739" s="160" t="str">
        <f>VLOOKUP(F739,'Zonas rurales CLM'!$J$4:$L$12,3,FALSE)</f>
        <v>8 - Periurbana</v>
      </c>
      <c r="H739" s="161">
        <v>3958</v>
      </c>
    </row>
    <row r="740" spans="1:8" ht="25" customHeight="1" x14ac:dyDescent="0.25">
      <c r="A740" s="159">
        <v>45</v>
      </c>
      <c r="B740" s="159" t="s">
        <v>15321</v>
      </c>
      <c r="C740" s="159">
        <v>45022</v>
      </c>
      <c r="D740" s="160" t="s">
        <v>15336</v>
      </c>
      <c r="E740" s="159" t="s">
        <v>16741</v>
      </c>
      <c r="F740" s="159">
        <v>3</v>
      </c>
      <c r="G740" s="160" t="str">
        <f>VLOOKUP(F740,'Zonas rurales CLM'!$J$4:$L$12,3,FALSE)</f>
        <v>3 - Intensa despoblación - 2000</v>
      </c>
      <c r="H740" s="161">
        <v>423</v>
      </c>
    </row>
    <row r="741" spans="1:8" ht="25" customHeight="1" x14ac:dyDescent="0.25">
      <c r="A741" s="159">
        <v>45</v>
      </c>
      <c r="B741" s="159" t="s">
        <v>15321</v>
      </c>
      <c r="C741" s="159">
        <v>45023</v>
      </c>
      <c r="D741" s="160" t="s">
        <v>15337</v>
      </c>
      <c r="E741" s="159" t="s">
        <v>16742</v>
      </c>
      <c r="F741" s="159">
        <v>8</v>
      </c>
      <c r="G741" s="160" t="str">
        <f>VLOOKUP(F741,'Zonas rurales CLM'!$J$4:$L$12,3,FALSE)</f>
        <v>8 - Periurbana</v>
      </c>
      <c r="H741" s="161">
        <v>3288</v>
      </c>
    </row>
    <row r="742" spans="1:8" ht="25" customHeight="1" x14ac:dyDescent="0.25">
      <c r="A742" s="159">
        <v>45</v>
      </c>
      <c r="B742" s="159" t="s">
        <v>15321</v>
      </c>
      <c r="C742" s="159">
        <v>45024</v>
      </c>
      <c r="D742" s="160" t="s">
        <v>17113</v>
      </c>
      <c r="E742" s="159" t="s">
        <v>16738</v>
      </c>
      <c r="F742" s="159">
        <v>7</v>
      </c>
      <c r="G742" s="160" t="str">
        <f>VLOOKUP(F742,'Zonas rurales CLM'!$J$4:$L$12,3,FALSE)</f>
        <v>7 - Intermedia diversificada</v>
      </c>
      <c r="H742" s="161">
        <v>1307</v>
      </c>
    </row>
    <row r="743" spans="1:8" ht="25" customHeight="1" x14ac:dyDescent="0.25">
      <c r="A743" s="159">
        <v>45</v>
      </c>
      <c r="B743" s="159" t="s">
        <v>15321</v>
      </c>
      <c r="C743" s="159">
        <v>45025</v>
      </c>
      <c r="D743" s="160" t="s">
        <v>15338</v>
      </c>
      <c r="E743" s="159" t="s">
        <v>16737</v>
      </c>
      <c r="F743" s="159">
        <v>7</v>
      </c>
      <c r="G743" s="160" t="str">
        <f>VLOOKUP(F743,'Zonas rurales CLM'!$J$4:$L$12,3,FALSE)</f>
        <v>7 - Intermedia diversificada</v>
      </c>
      <c r="H743" s="161">
        <v>1857</v>
      </c>
    </row>
    <row r="744" spans="1:8" ht="25" customHeight="1" x14ac:dyDescent="0.25">
      <c r="A744" s="159">
        <v>45</v>
      </c>
      <c r="B744" s="159" t="s">
        <v>15321</v>
      </c>
      <c r="C744" s="159">
        <v>45026</v>
      </c>
      <c r="D744" s="160" t="s">
        <v>15339</v>
      </c>
      <c r="E744" s="159" t="s">
        <v>16744</v>
      </c>
      <c r="F744" s="159">
        <v>7</v>
      </c>
      <c r="G744" s="160" t="str">
        <f>VLOOKUP(F744,'Zonas rurales CLM'!$J$4:$L$12,3,FALSE)</f>
        <v>7 - Intermedia diversificada</v>
      </c>
      <c r="H744" s="161">
        <v>260</v>
      </c>
    </row>
    <row r="745" spans="1:8" ht="25" customHeight="1" x14ac:dyDescent="0.25">
      <c r="A745" s="159">
        <v>45</v>
      </c>
      <c r="B745" s="159" t="s">
        <v>15321</v>
      </c>
      <c r="C745" s="159">
        <v>45027</v>
      </c>
      <c r="D745" s="160" t="s">
        <v>15340</v>
      </c>
      <c r="E745" s="159" t="s">
        <v>16745</v>
      </c>
      <c r="F745" s="159">
        <v>5</v>
      </c>
      <c r="G745" s="160" t="str">
        <f>VLOOKUP(F745,'Zonas rurales CLM'!$J$4:$L$12,3,FALSE)</f>
        <v>5 - En riesgo</v>
      </c>
      <c r="H745" s="161">
        <v>343</v>
      </c>
    </row>
    <row r="746" spans="1:8" ht="25" customHeight="1" x14ac:dyDescent="0.25">
      <c r="A746" s="159">
        <v>45</v>
      </c>
      <c r="B746" s="159" t="s">
        <v>15321</v>
      </c>
      <c r="C746" s="159">
        <v>45028</v>
      </c>
      <c r="D746" s="160" t="s">
        <v>15341</v>
      </c>
      <c r="E746" s="159" t="s">
        <v>16746</v>
      </c>
      <c r="F746" s="159">
        <v>8</v>
      </c>
      <c r="G746" s="160" t="str">
        <f>VLOOKUP(F746,'Zonas rurales CLM'!$J$4:$L$12,3,FALSE)</f>
        <v>8 - Periurbana</v>
      </c>
      <c r="H746" s="161">
        <v>4608</v>
      </c>
    </row>
    <row r="747" spans="1:8" ht="25" customHeight="1" x14ac:dyDescent="0.25">
      <c r="A747" s="159">
        <v>45</v>
      </c>
      <c r="B747" s="159" t="s">
        <v>15321</v>
      </c>
      <c r="C747" s="159">
        <v>45029</v>
      </c>
      <c r="D747" s="160" t="s">
        <v>15344</v>
      </c>
      <c r="E747" s="159" t="s">
        <v>16739</v>
      </c>
      <c r="F747" s="159">
        <v>5</v>
      </c>
      <c r="G747" s="160" t="str">
        <f>VLOOKUP(F747,'Zonas rurales CLM'!$J$4:$L$12,3,FALSE)</f>
        <v>5 - En riesgo</v>
      </c>
      <c r="H747" s="161">
        <v>209</v>
      </c>
    </row>
    <row r="748" spans="1:8" ht="25" customHeight="1" x14ac:dyDescent="0.25">
      <c r="A748" s="159">
        <v>45</v>
      </c>
      <c r="B748" s="159" t="s">
        <v>15321</v>
      </c>
      <c r="C748" s="159">
        <v>45030</v>
      </c>
      <c r="D748" s="160" t="s">
        <v>15345</v>
      </c>
      <c r="E748" s="159" t="s">
        <v>16739</v>
      </c>
      <c r="F748" s="159">
        <v>5</v>
      </c>
      <c r="G748" s="160" t="str">
        <f>VLOOKUP(F748,'Zonas rurales CLM'!$J$4:$L$12,3,FALSE)</f>
        <v>5 - En riesgo</v>
      </c>
      <c r="H748" s="161">
        <v>523</v>
      </c>
    </row>
    <row r="749" spans="1:8" ht="25" customHeight="1" x14ac:dyDescent="0.25">
      <c r="A749" s="159">
        <v>45</v>
      </c>
      <c r="B749" s="159" t="s">
        <v>15321</v>
      </c>
      <c r="C749" s="159">
        <v>45031</v>
      </c>
      <c r="D749" s="160" t="s">
        <v>15346</v>
      </c>
      <c r="E749" s="159" t="s">
        <v>16737</v>
      </c>
      <c r="F749" s="159">
        <v>7</v>
      </c>
      <c r="G749" s="160" t="str">
        <f>VLOOKUP(F749,'Zonas rurales CLM'!$J$4:$L$12,3,FALSE)</f>
        <v>7 - Intermedia diversificada</v>
      </c>
      <c r="H749" s="161">
        <v>4082</v>
      </c>
    </row>
    <row r="750" spans="1:8" ht="25" customHeight="1" x14ac:dyDescent="0.25">
      <c r="A750" s="159">
        <v>45</v>
      </c>
      <c r="B750" s="159" t="s">
        <v>15321</v>
      </c>
      <c r="C750" s="159">
        <v>45032</v>
      </c>
      <c r="D750" s="160" t="s">
        <v>15347</v>
      </c>
      <c r="E750" s="159" t="s">
        <v>16737</v>
      </c>
      <c r="F750" s="159">
        <v>7</v>
      </c>
      <c r="G750" s="160" t="str">
        <f>VLOOKUP(F750,'Zonas rurales CLM'!$J$4:$L$12,3,FALSE)</f>
        <v>7 - Intermedia diversificada</v>
      </c>
      <c r="H750" s="161">
        <v>577</v>
      </c>
    </row>
    <row r="751" spans="1:8" ht="25" customHeight="1" x14ac:dyDescent="0.25">
      <c r="A751" s="159">
        <v>45</v>
      </c>
      <c r="B751" s="159" t="s">
        <v>15321</v>
      </c>
      <c r="C751" s="159">
        <v>45033</v>
      </c>
      <c r="D751" s="160" t="s">
        <v>15348</v>
      </c>
      <c r="E751" s="159" t="s">
        <v>16740</v>
      </c>
      <c r="F751" s="159">
        <v>1</v>
      </c>
      <c r="G751" s="160" t="str">
        <f>VLOOKUP(F751,'Zonas rurales CLM'!$J$4:$L$12,3,FALSE)</f>
        <v>1 - Extrema despoblación - 2000</v>
      </c>
      <c r="H751" s="161">
        <v>342</v>
      </c>
    </row>
    <row r="752" spans="1:8" ht="25" customHeight="1" x14ac:dyDescent="0.25">
      <c r="A752" s="159">
        <v>45</v>
      </c>
      <c r="B752" s="159" t="s">
        <v>15321</v>
      </c>
      <c r="C752" s="159">
        <v>45034</v>
      </c>
      <c r="D752" s="160" t="s">
        <v>15349</v>
      </c>
      <c r="E752" s="159" t="s">
        <v>16747</v>
      </c>
      <c r="F752" s="159">
        <v>6</v>
      </c>
      <c r="G752" s="160" t="str">
        <f>VLOOKUP(F752,'Zonas rurales CLM'!$J$4:$L$12,3,FALSE)</f>
        <v>6 - Intermedia agrícola</v>
      </c>
      <c r="H752" s="161">
        <v>1752</v>
      </c>
    </row>
    <row r="753" spans="1:8" ht="25" customHeight="1" x14ac:dyDescent="0.25">
      <c r="A753" s="159">
        <v>45</v>
      </c>
      <c r="B753" s="159" t="s">
        <v>15321</v>
      </c>
      <c r="C753" s="159">
        <v>45035</v>
      </c>
      <c r="D753" s="160" t="s">
        <v>15350</v>
      </c>
      <c r="E753" s="159" t="s">
        <v>16741</v>
      </c>
      <c r="F753" s="159">
        <v>3</v>
      </c>
      <c r="G753" s="160" t="str">
        <f>VLOOKUP(F753,'Zonas rurales CLM'!$J$4:$L$12,3,FALSE)</f>
        <v>3 - Intensa despoblación - 2000</v>
      </c>
      <c r="H753" s="161">
        <v>352</v>
      </c>
    </row>
    <row r="754" spans="1:8" ht="25" customHeight="1" x14ac:dyDescent="0.25">
      <c r="A754" s="159">
        <v>45</v>
      </c>
      <c r="B754" s="159" t="s">
        <v>15321</v>
      </c>
      <c r="C754" s="159">
        <v>45036</v>
      </c>
      <c r="D754" s="160" t="s">
        <v>15351</v>
      </c>
      <c r="E754" s="159" t="s">
        <v>16738</v>
      </c>
      <c r="F754" s="159">
        <v>7</v>
      </c>
      <c r="G754" s="160" t="str">
        <f>VLOOKUP(F754,'Zonas rurales CLM'!$J$4:$L$12,3,FALSE)</f>
        <v>7 - Intermedia diversificada</v>
      </c>
      <c r="H754" s="161">
        <v>768</v>
      </c>
    </row>
    <row r="755" spans="1:8" ht="25" customHeight="1" x14ac:dyDescent="0.25">
      <c r="A755" s="159">
        <v>45</v>
      </c>
      <c r="B755" s="159" t="s">
        <v>15321</v>
      </c>
      <c r="C755" s="159">
        <v>45037</v>
      </c>
      <c r="D755" s="160" t="s">
        <v>15352</v>
      </c>
      <c r="E755" s="159" t="s">
        <v>16738</v>
      </c>
      <c r="F755" s="159">
        <v>7</v>
      </c>
      <c r="G755" s="160" t="str">
        <f>VLOOKUP(F755,'Zonas rurales CLM'!$J$4:$L$12,3,FALSE)</f>
        <v>7 - Intermedia diversificada</v>
      </c>
      <c r="H755" s="161">
        <v>1816</v>
      </c>
    </row>
    <row r="756" spans="1:8" ht="25" customHeight="1" x14ac:dyDescent="0.25">
      <c r="A756" s="159">
        <v>45</v>
      </c>
      <c r="B756" s="159" t="s">
        <v>15321</v>
      </c>
      <c r="C756" s="159">
        <v>45038</v>
      </c>
      <c r="D756" s="160" t="s">
        <v>15353</v>
      </c>
      <c r="E756" s="159" t="s">
        <v>16743</v>
      </c>
      <c r="F756" s="159">
        <v>8</v>
      </c>
      <c r="G756" s="160" t="str">
        <f>VLOOKUP(F756,'Zonas rurales CLM'!$J$4:$L$12,3,FALSE)</f>
        <v>8 - Periurbana</v>
      </c>
      <c r="H756" s="161">
        <v>4953</v>
      </c>
    </row>
    <row r="757" spans="1:8" ht="25" customHeight="1" x14ac:dyDescent="0.25">
      <c r="A757" s="159">
        <v>45</v>
      </c>
      <c r="B757" s="159" t="s">
        <v>15321</v>
      </c>
      <c r="C757" s="159">
        <v>45039</v>
      </c>
      <c r="D757" s="160" t="s">
        <v>15354</v>
      </c>
      <c r="E757" s="159" t="s">
        <v>16738</v>
      </c>
      <c r="F757" s="159">
        <v>7</v>
      </c>
      <c r="G757" s="160" t="str">
        <f>VLOOKUP(F757,'Zonas rurales CLM'!$J$4:$L$12,3,FALSE)</f>
        <v>7 - Intermedia diversificada</v>
      </c>
      <c r="H757" s="161">
        <v>260</v>
      </c>
    </row>
    <row r="758" spans="1:8" ht="25" customHeight="1" x14ac:dyDescent="0.25">
      <c r="A758" s="159">
        <v>45</v>
      </c>
      <c r="B758" s="159" t="s">
        <v>15321</v>
      </c>
      <c r="C758" s="159">
        <v>45040</v>
      </c>
      <c r="D758" s="160" t="s">
        <v>15355</v>
      </c>
      <c r="E758" s="159" t="s">
        <v>16738</v>
      </c>
      <c r="F758" s="159">
        <v>7</v>
      </c>
      <c r="G758" s="160" t="str">
        <f>VLOOKUP(F758,'Zonas rurales CLM'!$J$4:$L$12,3,FALSE)</f>
        <v>7 - Intermedia diversificada</v>
      </c>
      <c r="H758" s="161">
        <v>1718</v>
      </c>
    </row>
    <row r="759" spans="1:8" ht="25" customHeight="1" x14ac:dyDescent="0.25">
      <c r="A759" s="159">
        <v>45</v>
      </c>
      <c r="B759" s="159" t="s">
        <v>15321</v>
      </c>
      <c r="C759" s="159">
        <v>45041</v>
      </c>
      <c r="D759" s="160" t="s">
        <v>15356</v>
      </c>
      <c r="E759" s="159" t="s">
        <v>16737</v>
      </c>
      <c r="F759" s="159">
        <v>7</v>
      </c>
      <c r="G759" s="160" t="str">
        <f>VLOOKUP(F759,'Zonas rurales CLM'!$J$4:$L$12,3,FALSE)</f>
        <v>7 - Intermedia diversificada</v>
      </c>
      <c r="H759" s="161">
        <v>5995</v>
      </c>
    </row>
    <row r="760" spans="1:8" ht="25" customHeight="1" x14ac:dyDescent="0.25">
      <c r="A760" s="159">
        <v>45</v>
      </c>
      <c r="B760" s="159" t="s">
        <v>15321</v>
      </c>
      <c r="C760" s="159">
        <v>45042</v>
      </c>
      <c r="D760" s="160" t="s">
        <v>15357</v>
      </c>
      <c r="E760" s="159" t="s">
        <v>16736</v>
      </c>
      <c r="F760" s="159">
        <v>6</v>
      </c>
      <c r="G760" s="160" t="str">
        <f>VLOOKUP(F760,'Zonas rurales CLM'!$J$4:$L$12,3,FALSE)</f>
        <v>6 - Intermedia agrícola</v>
      </c>
      <c r="H760" s="161">
        <v>187</v>
      </c>
    </row>
    <row r="761" spans="1:8" ht="25" customHeight="1" x14ac:dyDescent="0.25">
      <c r="A761" s="159">
        <v>45</v>
      </c>
      <c r="B761" s="159" t="s">
        <v>15321</v>
      </c>
      <c r="C761" s="159">
        <v>45043</v>
      </c>
      <c r="D761" s="160" t="s">
        <v>15358</v>
      </c>
      <c r="E761" s="159" t="s">
        <v>16741</v>
      </c>
      <c r="F761" s="159">
        <v>3</v>
      </c>
      <c r="G761" s="160" t="str">
        <f>VLOOKUP(F761,'Zonas rurales CLM'!$J$4:$L$12,3,FALSE)</f>
        <v>3 - Intensa despoblación - 2000</v>
      </c>
      <c r="H761" s="161">
        <v>920</v>
      </c>
    </row>
    <row r="762" spans="1:8" ht="25" customHeight="1" x14ac:dyDescent="0.25">
      <c r="A762" s="159">
        <v>45</v>
      </c>
      <c r="B762" s="159" t="s">
        <v>15321</v>
      </c>
      <c r="C762" s="159">
        <v>45045</v>
      </c>
      <c r="D762" s="160" t="s">
        <v>15359</v>
      </c>
      <c r="E762" s="159" t="s">
        <v>16746</v>
      </c>
      <c r="F762" s="159">
        <v>8</v>
      </c>
      <c r="G762" s="160" t="str">
        <f>VLOOKUP(F762,'Zonas rurales CLM'!$J$4:$L$12,3,FALSE)</f>
        <v>8 - Periurbana</v>
      </c>
      <c r="H762" s="161">
        <v>1813</v>
      </c>
    </row>
    <row r="763" spans="1:8" ht="25" customHeight="1" x14ac:dyDescent="0.25">
      <c r="A763" s="159">
        <v>45</v>
      </c>
      <c r="B763" s="159" t="s">
        <v>15321</v>
      </c>
      <c r="C763" s="159">
        <v>45046</v>
      </c>
      <c r="D763" s="160" t="s">
        <v>15360</v>
      </c>
      <c r="E763" s="159" t="s">
        <v>16738</v>
      </c>
      <c r="F763" s="159">
        <v>7</v>
      </c>
      <c r="G763" s="160" t="str">
        <f>VLOOKUP(F763,'Zonas rurales CLM'!$J$4:$L$12,3,FALSE)</f>
        <v>7 - Intermedia diversificada</v>
      </c>
      <c r="H763" s="161">
        <v>3209</v>
      </c>
    </row>
    <row r="764" spans="1:8" ht="25" customHeight="1" x14ac:dyDescent="0.25">
      <c r="A764" s="159">
        <v>45</v>
      </c>
      <c r="B764" s="159" t="s">
        <v>15321</v>
      </c>
      <c r="C764" s="159">
        <v>45047</v>
      </c>
      <c r="D764" s="160" t="s">
        <v>15361</v>
      </c>
      <c r="E764" s="159" t="s">
        <v>16737</v>
      </c>
      <c r="F764" s="159">
        <v>7</v>
      </c>
      <c r="G764" s="160" t="str">
        <f>VLOOKUP(F764,'Zonas rurales CLM'!$J$4:$L$12,3,FALSE)</f>
        <v>7 - Intermedia diversificada</v>
      </c>
      <c r="H764" s="161">
        <v>3826</v>
      </c>
    </row>
    <row r="765" spans="1:8" ht="25" customHeight="1" x14ac:dyDescent="0.25">
      <c r="A765" s="159">
        <v>45</v>
      </c>
      <c r="B765" s="159" t="s">
        <v>15321</v>
      </c>
      <c r="C765" s="159">
        <v>45048</v>
      </c>
      <c r="D765" s="160" t="s">
        <v>15362</v>
      </c>
      <c r="E765" s="159" t="s">
        <v>16738</v>
      </c>
      <c r="F765" s="159">
        <v>7</v>
      </c>
      <c r="G765" s="160" t="str">
        <f>VLOOKUP(F765,'Zonas rurales CLM'!$J$4:$L$12,3,FALSE)</f>
        <v>7 - Intermedia diversificada</v>
      </c>
      <c r="H765" s="161">
        <v>414</v>
      </c>
    </row>
    <row r="766" spans="1:8" ht="25" customHeight="1" x14ac:dyDescent="0.25">
      <c r="A766" s="159">
        <v>45</v>
      </c>
      <c r="B766" s="159" t="s">
        <v>15321</v>
      </c>
      <c r="C766" s="159">
        <v>45049</v>
      </c>
      <c r="D766" s="160" t="s">
        <v>15363</v>
      </c>
      <c r="E766" s="159" t="s">
        <v>16741</v>
      </c>
      <c r="F766" s="159">
        <v>3</v>
      </c>
      <c r="G766" s="160" t="str">
        <f>VLOOKUP(F766,'Zonas rurales CLM'!$J$4:$L$12,3,FALSE)</f>
        <v>3 - Intensa despoblación - 2000</v>
      </c>
      <c r="H766" s="161">
        <v>499</v>
      </c>
    </row>
    <row r="767" spans="1:8" ht="25" customHeight="1" x14ac:dyDescent="0.25">
      <c r="A767" s="159">
        <v>45</v>
      </c>
      <c r="B767" s="159" t="s">
        <v>15321</v>
      </c>
      <c r="C767" s="159">
        <v>45050</v>
      </c>
      <c r="D767" s="160" t="s">
        <v>15364</v>
      </c>
      <c r="E767" s="159" t="s">
        <v>16744</v>
      </c>
      <c r="F767" s="159">
        <v>7</v>
      </c>
      <c r="G767" s="160" t="str">
        <f>VLOOKUP(F767,'Zonas rurales CLM'!$J$4:$L$12,3,FALSE)</f>
        <v>7 - Intermedia diversificada</v>
      </c>
      <c r="H767" s="161">
        <v>569</v>
      </c>
    </row>
    <row r="768" spans="1:8" ht="25" customHeight="1" x14ac:dyDescent="0.25">
      <c r="A768" s="159">
        <v>45</v>
      </c>
      <c r="B768" s="159" t="s">
        <v>15321</v>
      </c>
      <c r="C768" s="159">
        <v>45051</v>
      </c>
      <c r="D768" s="160" t="s">
        <v>15365</v>
      </c>
      <c r="E768" s="159" t="s">
        <v>16737</v>
      </c>
      <c r="F768" s="159">
        <v>7</v>
      </c>
      <c r="G768" s="160" t="str">
        <f>VLOOKUP(F768,'Zonas rurales CLM'!$J$4:$L$12,3,FALSE)</f>
        <v>7 - Intermedia diversificada</v>
      </c>
      <c r="H768" s="161">
        <v>2366</v>
      </c>
    </row>
    <row r="769" spans="1:8" ht="25" customHeight="1" x14ac:dyDescent="0.25">
      <c r="A769" s="159">
        <v>45</v>
      </c>
      <c r="B769" s="159" t="s">
        <v>15321</v>
      </c>
      <c r="C769" s="159">
        <v>45052</v>
      </c>
      <c r="D769" s="160" t="s">
        <v>15366</v>
      </c>
      <c r="E769" s="159" t="s">
        <v>16742</v>
      </c>
      <c r="F769" s="159">
        <v>8</v>
      </c>
      <c r="G769" s="160" t="str">
        <f>VLOOKUP(F769,'Zonas rurales CLM'!$J$4:$L$12,3,FALSE)</f>
        <v>8 - Periurbana</v>
      </c>
      <c r="H769" s="161">
        <v>4306</v>
      </c>
    </row>
    <row r="770" spans="1:8" ht="25" customHeight="1" x14ac:dyDescent="0.25">
      <c r="A770" s="159">
        <v>45</v>
      </c>
      <c r="B770" s="159" t="s">
        <v>15321</v>
      </c>
      <c r="C770" s="159">
        <v>45053</v>
      </c>
      <c r="D770" s="160" t="s">
        <v>15367</v>
      </c>
      <c r="E770" s="159" t="s">
        <v>16747</v>
      </c>
      <c r="F770" s="159">
        <v>6</v>
      </c>
      <c r="G770" s="160" t="str">
        <f>VLOOKUP(F770,'Zonas rurales CLM'!$J$4:$L$12,3,FALSE)</f>
        <v>6 - Intermedia agrícola</v>
      </c>
      <c r="H770" s="161">
        <v>9970</v>
      </c>
    </row>
    <row r="771" spans="1:8" ht="25" customHeight="1" x14ac:dyDescent="0.25">
      <c r="A771" s="159">
        <v>45</v>
      </c>
      <c r="B771" s="159" t="s">
        <v>15321</v>
      </c>
      <c r="C771" s="159">
        <v>45054</v>
      </c>
      <c r="D771" s="160" t="s">
        <v>15368</v>
      </c>
      <c r="E771" s="159" t="s">
        <v>16747</v>
      </c>
      <c r="F771" s="159">
        <v>6</v>
      </c>
      <c r="G771" s="160" t="str">
        <f>VLOOKUP(F771,'Zonas rurales CLM'!$J$4:$L$12,3,FALSE)</f>
        <v>6 - Intermedia agrícola</v>
      </c>
      <c r="H771" s="161">
        <v>5246</v>
      </c>
    </row>
    <row r="772" spans="1:8" ht="25" customHeight="1" x14ac:dyDescent="0.25">
      <c r="A772" s="159">
        <v>45</v>
      </c>
      <c r="B772" s="159" t="s">
        <v>15321</v>
      </c>
      <c r="C772" s="159">
        <v>45055</v>
      </c>
      <c r="D772" s="160" t="s">
        <v>15369</v>
      </c>
      <c r="E772" s="159" t="s">
        <v>16736</v>
      </c>
      <c r="F772" s="159">
        <v>6</v>
      </c>
      <c r="G772" s="160" t="str">
        <f>VLOOKUP(F772,'Zonas rurales CLM'!$J$4:$L$12,3,FALSE)</f>
        <v>6 - Intermedia agrícola</v>
      </c>
      <c r="H772" s="161">
        <v>1299</v>
      </c>
    </row>
    <row r="773" spans="1:8" ht="25" customHeight="1" x14ac:dyDescent="0.25">
      <c r="A773" s="159">
        <v>45</v>
      </c>
      <c r="B773" s="159" t="s">
        <v>15321</v>
      </c>
      <c r="C773" s="159">
        <v>45056</v>
      </c>
      <c r="D773" s="160" t="s">
        <v>15370</v>
      </c>
      <c r="E773" s="159" t="s">
        <v>16737</v>
      </c>
      <c r="F773" s="159">
        <v>7</v>
      </c>
      <c r="G773" s="160" t="str">
        <f>VLOOKUP(F773,'Zonas rurales CLM'!$J$4:$L$12,3,FALSE)</f>
        <v>7 - Intermedia diversificada</v>
      </c>
      <c r="H773" s="161">
        <v>4104</v>
      </c>
    </row>
    <row r="774" spans="1:8" ht="25" customHeight="1" x14ac:dyDescent="0.25">
      <c r="A774" s="159">
        <v>45</v>
      </c>
      <c r="B774" s="159" t="s">
        <v>15321</v>
      </c>
      <c r="C774" s="159">
        <v>45057</v>
      </c>
      <c r="D774" s="160" t="s">
        <v>15371</v>
      </c>
      <c r="E774" s="159" t="s">
        <v>16736</v>
      </c>
      <c r="F774" s="159">
        <v>6</v>
      </c>
      <c r="G774" s="160" t="str">
        <f>VLOOKUP(F774,'Zonas rurales CLM'!$J$4:$L$12,3,FALSE)</f>
        <v>6 - Intermedia agrícola</v>
      </c>
      <c r="H774" s="161">
        <v>251</v>
      </c>
    </row>
    <row r="775" spans="1:8" ht="25" customHeight="1" x14ac:dyDescent="0.25">
      <c r="A775" s="159">
        <v>45</v>
      </c>
      <c r="B775" s="159" t="s">
        <v>15321</v>
      </c>
      <c r="C775" s="159">
        <v>45058</v>
      </c>
      <c r="D775" s="160" t="s">
        <v>17039</v>
      </c>
      <c r="E775" s="159" t="s">
        <v>16738</v>
      </c>
      <c r="F775" s="159">
        <v>7</v>
      </c>
      <c r="G775" s="160" t="str">
        <f>VLOOKUP(F775,'Zonas rurales CLM'!$J$4:$L$12,3,FALSE)</f>
        <v>7 - Intermedia diversificada</v>
      </c>
      <c r="H775" s="161">
        <v>345</v>
      </c>
    </row>
    <row r="776" spans="1:8" ht="25" customHeight="1" x14ac:dyDescent="0.25">
      <c r="A776" s="159">
        <v>45</v>
      </c>
      <c r="B776" s="159" t="s">
        <v>15321</v>
      </c>
      <c r="C776" s="159">
        <v>45059</v>
      </c>
      <c r="D776" s="160" t="s">
        <v>15372</v>
      </c>
      <c r="E776" s="159" t="s">
        <v>16745</v>
      </c>
      <c r="F776" s="159">
        <v>5</v>
      </c>
      <c r="G776" s="160" t="str">
        <f>VLOOKUP(F776,'Zonas rurales CLM'!$J$4:$L$12,3,FALSE)</f>
        <v>5 - En riesgo</v>
      </c>
      <c r="H776" s="161">
        <v>2260</v>
      </c>
    </row>
    <row r="777" spans="1:8" ht="25" customHeight="1" x14ac:dyDescent="0.25">
      <c r="A777" s="159">
        <v>45</v>
      </c>
      <c r="B777" s="159" t="s">
        <v>15321</v>
      </c>
      <c r="C777" s="159">
        <v>45060</v>
      </c>
      <c r="D777" s="160" t="s">
        <v>15373</v>
      </c>
      <c r="E777" s="159" t="s">
        <v>16738</v>
      </c>
      <c r="F777" s="159">
        <v>7</v>
      </c>
      <c r="G777" s="160" t="str">
        <f>VLOOKUP(F777,'Zonas rurales CLM'!$J$4:$L$12,3,FALSE)</f>
        <v>7 - Intermedia diversificada</v>
      </c>
      <c r="H777" s="161">
        <v>189</v>
      </c>
    </row>
    <row r="778" spans="1:8" ht="25" customHeight="1" x14ac:dyDescent="0.25">
      <c r="A778" s="159">
        <v>45</v>
      </c>
      <c r="B778" s="159" t="s">
        <v>15321</v>
      </c>
      <c r="C778" s="159">
        <v>45061</v>
      </c>
      <c r="D778" s="160" t="s">
        <v>15374</v>
      </c>
      <c r="E778" s="159" t="s">
        <v>16738</v>
      </c>
      <c r="F778" s="159">
        <v>7</v>
      </c>
      <c r="G778" s="160" t="str">
        <f>VLOOKUP(F778,'Zonas rurales CLM'!$J$4:$L$12,3,FALSE)</f>
        <v>7 - Intermedia diversificada</v>
      </c>
      <c r="H778" s="161">
        <v>3276</v>
      </c>
    </row>
    <row r="779" spans="1:8" ht="25" customHeight="1" x14ac:dyDescent="0.25">
      <c r="A779" s="159">
        <v>45</v>
      </c>
      <c r="B779" s="159" t="s">
        <v>15321</v>
      </c>
      <c r="C779" s="159">
        <v>45062</v>
      </c>
      <c r="D779" s="160" t="s">
        <v>15375</v>
      </c>
      <c r="E779" s="159" t="s">
        <v>16738</v>
      </c>
      <c r="F779" s="159">
        <v>7</v>
      </c>
      <c r="G779" s="160" t="str">
        <f>VLOOKUP(F779,'Zonas rurales CLM'!$J$4:$L$12,3,FALSE)</f>
        <v>7 - Intermedia diversificada</v>
      </c>
      <c r="H779" s="161">
        <v>1420</v>
      </c>
    </row>
    <row r="780" spans="1:8" ht="25" customHeight="1" x14ac:dyDescent="0.25">
      <c r="A780" s="159">
        <v>45</v>
      </c>
      <c r="B780" s="159" t="s">
        <v>15321</v>
      </c>
      <c r="C780" s="159">
        <v>45063</v>
      </c>
      <c r="D780" s="160" t="s">
        <v>15376</v>
      </c>
      <c r="E780" s="159" t="s">
        <v>16740</v>
      </c>
      <c r="F780" s="159">
        <v>1</v>
      </c>
      <c r="G780" s="160" t="str">
        <f>VLOOKUP(F780,'Zonas rurales CLM'!$J$4:$L$12,3,FALSE)</f>
        <v>1 - Extrema despoblación - 2000</v>
      </c>
      <c r="H780" s="161">
        <v>425</v>
      </c>
    </row>
    <row r="781" spans="1:8" ht="25" customHeight="1" x14ac:dyDescent="0.25">
      <c r="A781" s="159">
        <v>45</v>
      </c>
      <c r="B781" s="159" t="s">
        <v>15321</v>
      </c>
      <c r="C781" s="159">
        <v>45064</v>
      </c>
      <c r="D781" s="160" t="s">
        <v>15377</v>
      </c>
      <c r="E781" s="159" t="s">
        <v>16743</v>
      </c>
      <c r="F781" s="159">
        <v>8</v>
      </c>
      <c r="G781" s="160" t="str">
        <f>VLOOKUP(F781,'Zonas rurales CLM'!$J$4:$L$12,3,FALSE)</f>
        <v>8 - Periurbana</v>
      </c>
      <c r="H781" s="161">
        <v>5628</v>
      </c>
    </row>
    <row r="782" spans="1:8" ht="25" customHeight="1" x14ac:dyDescent="0.25">
      <c r="A782" s="159">
        <v>45</v>
      </c>
      <c r="B782" s="159" t="s">
        <v>15321</v>
      </c>
      <c r="C782" s="159">
        <v>45065</v>
      </c>
      <c r="D782" s="160" t="s">
        <v>15378</v>
      </c>
      <c r="E782" s="159" t="s">
        <v>16740</v>
      </c>
      <c r="F782" s="159">
        <v>1</v>
      </c>
      <c r="G782" s="160" t="str">
        <f>VLOOKUP(F782,'Zonas rurales CLM'!$J$4:$L$12,3,FALSE)</f>
        <v>1 - Extrema despoblación - 2000</v>
      </c>
      <c r="H782" s="161">
        <v>215</v>
      </c>
    </row>
    <row r="783" spans="1:8" ht="25" customHeight="1" x14ac:dyDescent="0.25">
      <c r="A783" s="159">
        <v>45</v>
      </c>
      <c r="B783" s="159" t="s">
        <v>15321</v>
      </c>
      <c r="C783" s="159">
        <v>45066</v>
      </c>
      <c r="D783" s="160" t="s">
        <v>15379</v>
      </c>
      <c r="E783" s="159" t="s">
        <v>16738</v>
      </c>
      <c r="F783" s="159">
        <v>7</v>
      </c>
      <c r="G783" s="160" t="str">
        <f>VLOOKUP(F783,'Zonas rurales CLM'!$J$4:$L$12,3,FALSE)</f>
        <v>7 - Intermedia diversificada</v>
      </c>
      <c r="H783" s="161">
        <v>11655</v>
      </c>
    </row>
    <row r="784" spans="1:8" ht="25" customHeight="1" x14ac:dyDescent="0.25">
      <c r="A784" s="159">
        <v>45</v>
      </c>
      <c r="B784" s="159" t="s">
        <v>15321</v>
      </c>
      <c r="C784" s="159">
        <v>45067</v>
      </c>
      <c r="D784" s="160" t="s">
        <v>17003</v>
      </c>
      <c r="E784" s="159" t="s">
        <v>16736</v>
      </c>
      <c r="F784" s="159">
        <v>6</v>
      </c>
      <c r="G784" s="160" t="str">
        <f>VLOOKUP(F784,'Zonas rurales CLM'!$J$4:$L$12,3,FALSE)</f>
        <v>6 - Intermedia agrícola</v>
      </c>
      <c r="H784" s="161">
        <v>3012</v>
      </c>
    </row>
    <row r="785" spans="1:8" ht="25" customHeight="1" x14ac:dyDescent="0.25">
      <c r="A785" s="159">
        <v>45</v>
      </c>
      <c r="B785" s="159" t="s">
        <v>15321</v>
      </c>
      <c r="C785" s="159">
        <v>45068</v>
      </c>
      <c r="D785" s="160" t="s">
        <v>15380</v>
      </c>
      <c r="E785" s="159" t="s">
        <v>16741</v>
      </c>
      <c r="F785" s="159">
        <v>3</v>
      </c>
      <c r="G785" s="160" t="str">
        <f>VLOOKUP(F785,'Zonas rurales CLM'!$J$4:$L$12,3,FALSE)</f>
        <v>3 - Intensa despoblación - 2000</v>
      </c>
      <c r="H785" s="161">
        <v>202</v>
      </c>
    </row>
    <row r="786" spans="1:8" ht="25" customHeight="1" x14ac:dyDescent="0.25">
      <c r="A786" s="159">
        <v>45</v>
      </c>
      <c r="B786" s="159" t="s">
        <v>15321</v>
      </c>
      <c r="C786" s="159">
        <v>45069</v>
      </c>
      <c r="D786" s="160" t="s">
        <v>15381</v>
      </c>
      <c r="E786" s="159" t="s">
        <v>16738</v>
      </c>
      <c r="F786" s="159">
        <v>7</v>
      </c>
      <c r="G786" s="160" t="str">
        <f>VLOOKUP(F786,'Zonas rurales CLM'!$J$4:$L$12,3,FALSE)</f>
        <v>7 - Intermedia diversificada</v>
      </c>
      <c r="H786" s="161">
        <v>2339</v>
      </c>
    </row>
    <row r="787" spans="1:8" ht="25" customHeight="1" x14ac:dyDescent="0.25">
      <c r="A787" s="159">
        <v>45</v>
      </c>
      <c r="B787" s="159" t="s">
        <v>15321</v>
      </c>
      <c r="C787" s="159">
        <v>45070</v>
      </c>
      <c r="D787" s="160" t="s">
        <v>15382</v>
      </c>
      <c r="E787" s="159" t="s">
        <v>16736</v>
      </c>
      <c r="F787" s="159">
        <v>6</v>
      </c>
      <c r="G787" s="160" t="str">
        <f>VLOOKUP(F787,'Zonas rurales CLM'!$J$4:$L$12,3,FALSE)</f>
        <v>6 - Intermedia agrícola</v>
      </c>
      <c r="H787" s="161">
        <v>1784</v>
      </c>
    </row>
    <row r="788" spans="1:8" ht="25" customHeight="1" x14ac:dyDescent="0.25">
      <c r="A788" s="159">
        <v>45</v>
      </c>
      <c r="B788" s="159" t="s">
        <v>15321</v>
      </c>
      <c r="C788" s="159">
        <v>45071</v>
      </c>
      <c r="D788" s="160" t="s">
        <v>15383</v>
      </c>
      <c r="E788" s="159" t="s">
        <v>16745</v>
      </c>
      <c r="F788" s="159">
        <v>5</v>
      </c>
      <c r="G788" s="160" t="str">
        <f>VLOOKUP(F788,'Zonas rurales CLM'!$J$4:$L$12,3,FALSE)</f>
        <v>5 - En riesgo</v>
      </c>
      <c r="H788" s="161">
        <v>2213</v>
      </c>
    </row>
    <row r="789" spans="1:8" ht="25" customHeight="1" x14ac:dyDescent="0.25">
      <c r="A789" s="159">
        <v>45</v>
      </c>
      <c r="B789" s="159" t="s">
        <v>15321</v>
      </c>
      <c r="C789" s="159">
        <v>45072</v>
      </c>
      <c r="D789" s="160" t="s">
        <v>15384</v>
      </c>
      <c r="E789" s="159" t="s">
        <v>16740</v>
      </c>
      <c r="F789" s="159">
        <v>1</v>
      </c>
      <c r="G789" s="160" t="str">
        <f>VLOOKUP(F789,'Zonas rurales CLM'!$J$4:$L$12,3,FALSE)</f>
        <v>1 - Extrema despoblación - 2000</v>
      </c>
      <c r="H789" s="161">
        <v>772</v>
      </c>
    </row>
    <row r="790" spans="1:8" ht="25" customHeight="1" x14ac:dyDescent="0.25">
      <c r="A790" s="159">
        <v>45</v>
      </c>
      <c r="B790" s="159" t="s">
        <v>15321</v>
      </c>
      <c r="C790" s="159">
        <v>45073</v>
      </c>
      <c r="D790" s="160" t="s">
        <v>15385</v>
      </c>
      <c r="E790" s="159" t="s">
        <v>16739</v>
      </c>
      <c r="F790" s="159">
        <v>5</v>
      </c>
      <c r="G790" s="160" t="str">
        <f>VLOOKUP(F790,'Zonas rurales CLM'!$J$4:$L$12,3,FALSE)</f>
        <v>5 - En riesgo</v>
      </c>
      <c r="H790" s="161">
        <v>327</v>
      </c>
    </row>
    <row r="791" spans="1:8" ht="25" customHeight="1" x14ac:dyDescent="0.25">
      <c r="A791" s="159">
        <v>45</v>
      </c>
      <c r="B791" s="159" t="s">
        <v>15321</v>
      </c>
      <c r="C791" s="159">
        <v>45074</v>
      </c>
      <c r="D791" s="160" t="s">
        <v>15386</v>
      </c>
      <c r="E791" s="159" t="s">
        <v>16741</v>
      </c>
      <c r="F791" s="159">
        <v>3</v>
      </c>
      <c r="G791" s="160" t="str">
        <f>VLOOKUP(F791,'Zonas rurales CLM'!$J$4:$L$12,3,FALSE)</f>
        <v>3 - Intensa despoblación - 2000</v>
      </c>
      <c r="H791" s="161">
        <v>381</v>
      </c>
    </row>
    <row r="792" spans="1:8" ht="25" customHeight="1" x14ac:dyDescent="0.25">
      <c r="A792" s="159">
        <v>45</v>
      </c>
      <c r="B792" s="159" t="s">
        <v>15321</v>
      </c>
      <c r="C792" s="159">
        <v>45075</v>
      </c>
      <c r="D792" s="160" t="s">
        <v>15387</v>
      </c>
      <c r="E792" s="159" t="s">
        <v>16748</v>
      </c>
      <c r="F792" s="159">
        <v>3</v>
      </c>
      <c r="G792" s="160" t="str">
        <f>VLOOKUP(F792,'Zonas rurales CLM'!$J$4:$L$12,3,FALSE)</f>
        <v>3 - Intensa despoblación - 2000</v>
      </c>
      <c r="H792" s="161">
        <v>136</v>
      </c>
    </row>
    <row r="793" spans="1:8" ht="25" customHeight="1" x14ac:dyDescent="0.25">
      <c r="A793" s="159">
        <v>45</v>
      </c>
      <c r="B793" s="159" t="s">
        <v>15321</v>
      </c>
      <c r="C793" s="159">
        <v>45076</v>
      </c>
      <c r="D793" s="160" t="s">
        <v>15388</v>
      </c>
      <c r="E793" s="159" t="s">
        <v>16738</v>
      </c>
      <c r="F793" s="159">
        <v>7</v>
      </c>
      <c r="G793" s="160" t="str">
        <f>VLOOKUP(F793,'Zonas rurales CLM'!$J$4:$L$12,3,FALSE)</f>
        <v>7 - Intermedia diversificada</v>
      </c>
      <c r="H793" s="161">
        <v>712</v>
      </c>
    </row>
    <row r="794" spans="1:8" ht="25" customHeight="1" x14ac:dyDescent="0.25">
      <c r="A794" s="159">
        <v>45</v>
      </c>
      <c r="B794" s="159" t="s">
        <v>15321</v>
      </c>
      <c r="C794" s="159">
        <v>45077</v>
      </c>
      <c r="D794" s="160" t="s">
        <v>15389</v>
      </c>
      <c r="E794" s="159" t="s">
        <v>16738</v>
      </c>
      <c r="F794" s="159">
        <v>7</v>
      </c>
      <c r="G794" s="160" t="str">
        <f>VLOOKUP(F794,'Zonas rurales CLM'!$J$4:$L$12,3,FALSE)</f>
        <v>7 - Intermedia diversificada</v>
      </c>
      <c r="H794" s="161">
        <v>722</v>
      </c>
    </row>
    <row r="795" spans="1:8" ht="25" customHeight="1" x14ac:dyDescent="0.25">
      <c r="A795" s="159">
        <v>45</v>
      </c>
      <c r="B795" s="159" t="s">
        <v>15321</v>
      </c>
      <c r="C795" s="159">
        <v>45078</v>
      </c>
      <c r="D795" s="160" t="s">
        <v>17004</v>
      </c>
      <c r="E795" s="159" t="s">
        <v>16744</v>
      </c>
      <c r="F795" s="159">
        <v>7</v>
      </c>
      <c r="G795" s="160" t="str">
        <f>VLOOKUP(F795,'Zonas rurales CLM'!$J$4:$L$12,3,FALSE)</f>
        <v>7 - Intermedia diversificada</v>
      </c>
      <c r="H795" s="161">
        <v>1683</v>
      </c>
    </row>
    <row r="796" spans="1:8" ht="25" customHeight="1" x14ac:dyDescent="0.25">
      <c r="A796" s="159">
        <v>45</v>
      </c>
      <c r="B796" s="159" t="s">
        <v>15321</v>
      </c>
      <c r="C796" s="159">
        <v>45079</v>
      </c>
      <c r="D796" s="160" t="s">
        <v>17125</v>
      </c>
      <c r="E796" s="159" t="s">
        <v>16741</v>
      </c>
      <c r="F796" s="159">
        <v>3</v>
      </c>
      <c r="G796" s="160" t="str">
        <f>VLOOKUP(F796,'Zonas rurales CLM'!$J$4:$L$12,3,FALSE)</f>
        <v>3 - Intensa despoblación - 2000</v>
      </c>
      <c r="H796" s="161">
        <v>424</v>
      </c>
    </row>
    <row r="797" spans="1:8" ht="25" customHeight="1" x14ac:dyDescent="0.25">
      <c r="A797" s="159">
        <v>45</v>
      </c>
      <c r="B797" s="159" t="s">
        <v>15321</v>
      </c>
      <c r="C797" s="159">
        <v>45080</v>
      </c>
      <c r="D797" s="160" t="s">
        <v>17005</v>
      </c>
      <c r="E797" s="159" t="s">
        <v>16738</v>
      </c>
      <c r="F797" s="159">
        <v>7</v>
      </c>
      <c r="G797" s="160" t="str">
        <f>VLOOKUP(F797,'Zonas rurales CLM'!$J$4:$L$12,3,FALSE)</f>
        <v>7 - Intermedia diversificada</v>
      </c>
      <c r="H797" s="161">
        <v>3</v>
      </c>
    </row>
    <row r="798" spans="1:8" ht="25" customHeight="1" x14ac:dyDescent="0.25">
      <c r="A798" s="159">
        <v>45</v>
      </c>
      <c r="B798" s="159" t="s">
        <v>15321</v>
      </c>
      <c r="C798" s="159">
        <v>45081</v>
      </c>
      <c r="D798" s="160" t="s">
        <v>15390</v>
      </c>
      <c r="E798" s="159" t="s">
        <v>16743</v>
      </c>
      <c r="F798" s="159">
        <v>8</v>
      </c>
      <c r="G798" s="160" t="str">
        <f>VLOOKUP(F798,'Zonas rurales CLM'!$J$4:$L$12,3,FALSE)</f>
        <v>8 - Periurbana</v>
      </c>
      <c r="H798" s="161">
        <v>29558</v>
      </c>
    </row>
    <row r="799" spans="1:8" ht="25" customHeight="1" x14ac:dyDescent="0.25">
      <c r="A799" s="159">
        <v>45</v>
      </c>
      <c r="B799" s="159" t="s">
        <v>15321</v>
      </c>
      <c r="C799" s="159">
        <v>45082</v>
      </c>
      <c r="D799" s="160" t="s">
        <v>15391</v>
      </c>
      <c r="E799" s="159" t="s">
        <v>16739</v>
      </c>
      <c r="F799" s="159">
        <v>5</v>
      </c>
      <c r="G799" s="160" t="str">
        <f>VLOOKUP(F799,'Zonas rurales CLM'!$J$4:$L$12,3,FALSE)</f>
        <v>5 - En riesgo</v>
      </c>
      <c r="H799" s="161">
        <v>1354</v>
      </c>
    </row>
    <row r="800" spans="1:8" ht="25" customHeight="1" x14ac:dyDescent="0.25">
      <c r="A800" s="159">
        <v>45</v>
      </c>
      <c r="B800" s="159" t="s">
        <v>15321</v>
      </c>
      <c r="C800" s="159">
        <v>45083</v>
      </c>
      <c r="D800" s="160" t="s">
        <v>15392</v>
      </c>
      <c r="E800" s="159" t="s">
        <v>16742</v>
      </c>
      <c r="F800" s="159">
        <v>8</v>
      </c>
      <c r="G800" s="160" t="str">
        <f>VLOOKUP(F800,'Zonas rurales CLM'!$J$4:$L$12,3,FALSE)</f>
        <v>8 - Periurbana</v>
      </c>
      <c r="H800" s="161">
        <v>777</v>
      </c>
    </row>
    <row r="801" spans="1:8" ht="25" customHeight="1" x14ac:dyDescent="0.25">
      <c r="A801" s="159">
        <v>45</v>
      </c>
      <c r="B801" s="159" t="s">
        <v>15321</v>
      </c>
      <c r="C801" s="159">
        <v>45084</v>
      </c>
      <c r="D801" s="160" t="s">
        <v>15393</v>
      </c>
      <c r="E801" s="159" t="s">
        <v>16747</v>
      </c>
      <c r="F801" s="159">
        <v>6</v>
      </c>
      <c r="G801" s="160" t="str">
        <f>VLOOKUP(F801,'Zonas rurales CLM'!$J$4:$L$12,3,FALSE)</f>
        <v>6 - Intermedia agrícola</v>
      </c>
      <c r="H801" s="161">
        <v>2561</v>
      </c>
    </row>
    <row r="802" spans="1:8" ht="25" customHeight="1" x14ac:dyDescent="0.25">
      <c r="A802" s="159">
        <v>45</v>
      </c>
      <c r="B802" s="159" t="s">
        <v>15321</v>
      </c>
      <c r="C802" s="159">
        <v>45085</v>
      </c>
      <c r="D802" s="160" t="s">
        <v>15394</v>
      </c>
      <c r="E802" s="159" t="s">
        <v>16737</v>
      </c>
      <c r="F802" s="159">
        <v>7</v>
      </c>
      <c r="G802" s="160" t="str">
        <f>VLOOKUP(F802,'Zonas rurales CLM'!$J$4:$L$12,3,FALSE)</f>
        <v>7 - Intermedia diversificada</v>
      </c>
      <c r="H802" s="161">
        <v>2475</v>
      </c>
    </row>
    <row r="803" spans="1:8" ht="25" customHeight="1" x14ac:dyDescent="0.25">
      <c r="A803" s="159">
        <v>45</v>
      </c>
      <c r="B803" s="159" t="s">
        <v>15321</v>
      </c>
      <c r="C803" s="159">
        <v>45086</v>
      </c>
      <c r="D803" s="160" t="s">
        <v>15395</v>
      </c>
      <c r="E803" s="159" t="s">
        <v>16738</v>
      </c>
      <c r="F803" s="159">
        <v>7</v>
      </c>
      <c r="G803" s="160" t="str">
        <f>VLOOKUP(F803,'Zonas rurales CLM'!$J$4:$L$12,3,FALSE)</f>
        <v>7 - Intermedia diversificada</v>
      </c>
      <c r="H803" s="161">
        <v>563</v>
      </c>
    </row>
    <row r="804" spans="1:8" ht="25" customHeight="1" x14ac:dyDescent="0.25">
      <c r="A804" s="159">
        <v>45</v>
      </c>
      <c r="B804" s="159" t="s">
        <v>15321</v>
      </c>
      <c r="C804" s="159">
        <v>45087</v>
      </c>
      <c r="D804" s="160" t="s">
        <v>15396</v>
      </c>
      <c r="E804" s="159" t="s">
        <v>16747</v>
      </c>
      <c r="F804" s="159">
        <v>6</v>
      </c>
      <c r="G804" s="160" t="str">
        <f>VLOOKUP(F804,'Zonas rurales CLM'!$J$4:$L$12,3,FALSE)</f>
        <v>6 - Intermedia agrícola</v>
      </c>
      <c r="H804" s="161">
        <v>10334</v>
      </c>
    </row>
    <row r="805" spans="1:8" ht="25" customHeight="1" x14ac:dyDescent="0.25">
      <c r="A805" s="159">
        <v>45</v>
      </c>
      <c r="B805" s="159" t="s">
        <v>15321</v>
      </c>
      <c r="C805" s="159">
        <v>45088</v>
      </c>
      <c r="D805" s="160" t="s">
        <v>17006</v>
      </c>
      <c r="E805" s="159" t="s">
        <v>16742</v>
      </c>
      <c r="F805" s="159">
        <v>8</v>
      </c>
      <c r="G805" s="160" t="str">
        <f>VLOOKUP(F805,'Zonas rurales CLM'!$J$4:$L$12,3,FALSE)</f>
        <v>8 - Periurbana</v>
      </c>
      <c r="H805" s="161">
        <v>3731</v>
      </c>
    </row>
    <row r="806" spans="1:8" ht="25" customHeight="1" x14ac:dyDescent="0.25">
      <c r="A806" s="159">
        <v>45</v>
      </c>
      <c r="B806" s="159" t="s">
        <v>15321</v>
      </c>
      <c r="C806" s="159">
        <v>45089</v>
      </c>
      <c r="D806" s="160" t="s">
        <v>15397</v>
      </c>
      <c r="E806" s="159" t="s">
        <v>16738</v>
      </c>
      <c r="F806" s="159">
        <v>7</v>
      </c>
      <c r="G806" s="160" t="str">
        <f>VLOOKUP(F806,'Zonas rurales CLM'!$J$4:$L$12,3,FALSE)</f>
        <v>7 - Intermedia diversificada</v>
      </c>
      <c r="H806" s="161">
        <v>1680</v>
      </c>
    </row>
    <row r="807" spans="1:8" ht="25" customHeight="1" x14ac:dyDescent="0.25">
      <c r="A807" s="159">
        <v>45</v>
      </c>
      <c r="B807" s="159" t="s">
        <v>15321</v>
      </c>
      <c r="C807" s="159">
        <v>45090</v>
      </c>
      <c r="D807" s="160" t="s">
        <v>15398</v>
      </c>
      <c r="E807" s="159" t="s">
        <v>16736</v>
      </c>
      <c r="F807" s="159">
        <v>6</v>
      </c>
      <c r="G807" s="160" t="str">
        <f>VLOOKUP(F807,'Zonas rurales CLM'!$J$4:$L$12,3,FALSE)</f>
        <v>6 - Intermedia agrícola</v>
      </c>
      <c r="H807" s="161">
        <v>390</v>
      </c>
    </row>
    <row r="808" spans="1:8" ht="25" customHeight="1" x14ac:dyDescent="0.25">
      <c r="A808" s="159">
        <v>45</v>
      </c>
      <c r="B808" s="159" t="s">
        <v>15321</v>
      </c>
      <c r="C808" s="159">
        <v>45091</v>
      </c>
      <c r="D808" s="160" t="s">
        <v>15399</v>
      </c>
      <c r="E808" s="159" t="s">
        <v>16738</v>
      </c>
      <c r="F808" s="159">
        <v>7</v>
      </c>
      <c r="G808" s="160" t="str">
        <f>VLOOKUP(F808,'Zonas rurales CLM'!$J$4:$L$12,3,FALSE)</f>
        <v>7 - Intermedia diversificada</v>
      </c>
      <c r="H808" s="161">
        <v>443</v>
      </c>
    </row>
    <row r="809" spans="1:8" ht="25" customHeight="1" x14ac:dyDescent="0.25">
      <c r="A809" s="159">
        <v>45</v>
      </c>
      <c r="B809" s="159" t="s">
        <v>15321</v>
      </c>
      <c r="C809" s="159">
        <v>45092</v>
      </c>
      <c r="D809" s="160" t="s">
        <v>15400</v>
      </c>
      <c r="E809" s="159" t="s">
        <v>16749</v>
      </c>
      <c r="F809" s="159">
        <v>3</v>
      </c>
      <c r="G809" s="160" t="str">
        <f>VLOOKUP(F809,'Zonas rurales CLM'!$J$4:$L$12,3,FALSE)</f>
        <v>3 - Intensa despoblación - 2000</v>
      </c>
      <c r="H809" s="161">
        <v>243</v>
      </c>
    </row>
    <row r="810" spans="1:8" ht="25" customHeight="1" x14ac:dyDescent="0.25">
      <c r="A810" s="159">
        <v>45</v>
      </c>
      <c r="B810" s="159" t="s">
        <v>15321</v>
      </c>
      <c r="C810" s="159">
        <v>45093</v>
      </c>
      <c r="D810" s="160" t="s">
        <v>15401</v>
      </c>
      <c r="E810" s="159" t="s">
        <v>16741</v>
      </c>
      <c r="F810" s="159">
        <v>3</v>
      </c>
      <c r="G810" s="160" t="str">
        <f>VLOOKUP(F810,'Zonas rurales CLM'!$J$4:$L$12,3,FALSE)</f>
        <v>3 - Intensa despoblación - 2000</v>
      </c>
      <c r="H810" s="161">
        <v>149</v>
      </c>
    </row>
    <row r="811" spans="1:8" ht="25" customHeight="1" x14ac:dyDescent="0.25">
      <c r="A811" s="159">
        <v>45</v>
      </c>
      <c r="B811" s="159" t="s">
        <v>15321</v>
      </c>
      <c r="C811" s="159">
        <v>45094</v>
      </c>
      <c r="D811" s="160" t="s">
        <v>15402</v>
      </c>
      <c r="E811" s="159" t="s">
        <v>16736</v>
      </c>
      <c r="F811" s="159">
        <v>6</v>
      </c>
      <c r="G811" s="160" t="str">
        <f>VLOOKUP(F811,'Zonas rurales CLM'!$J$4:$L$12,3,FALSE)</f>
        <v>6 - Intermedia agrícola</v>
      </c>
      <c r="H811" s="161">
        <v>425</v>
      </c>
    </row>
    <row r="812" spans="1:8" ht="25" customHeight="1" x14ac:dyDescent="0.25">
      <c r="A812" s="159">
        <v>45</v>
      </c>
      <c r="B812" s="159" t="s">
        <v>15321</v>
      </c>
      <c r="C812" s="159">
        <v>45095</v>
      </c>
      <c r="D812" s="160" t="s">
        <v>15403</v>
      </c>
      <c r="E812" s="159" t="s">
        <v>16738</v>
      </c>
      <c r="F812" s="159">
        <v>7</v>
      </c>
      <c r="G812" s="160" t="str">
        <f>VLOOKUP(F812,'Zonas rurales CLM'!$J$4:$L$12,3,FALSE)</f>
        <v>7 - Intermedia diversificada</v>
      </c>
      <c r="H812" s="161">
        <v>817</v>
      </c>
    </row>
    <row r="813" spans="1:8" ht="25" customHeight="1" x14ac:dyDescent="0.25">
      <c r="A813" s="159">
        <v>45</v>
      </c>
      <c r="B813" s="159" t="s">
        <v>15321</v>
      </c>
      <c r="C813" s="159">
        <v>45096</v>
      </c>
      <c r="D813" s="160" t="s">
        <v>15404</v>
      </c>
      <c r="E813" s="159" t="s">
        <v>16736</v>
      </c>
      <c r="F813" s="159">
        <v>6</v>
      </c>
      <c r="G813" s="160" t="str">
        <f>VLOOKUP(F813,'Zonas rurales CLM'!$J$4:$L$12,3,FALSE)</f>
        <v>6 - Intermedia agrícola</v>
      </c>
      <c r="H813" s="161">
        <v>1244</v>
      </c>
    </row>
    <row r="814" spans="1:8" ht="25" customHeight="1" x14ac:dyDescent="0.25">
      <c r="A814" s="159">
        <v>45</v>
      </c>
      <c r="B814" s="159" t="s">
        <v>15321</v>
      </c>
      <c r="C814" s="159">
        <v>45097</v>
      </c>
      <c r="D814" s="160" t="s">
        <v>15405</v>
      </c>
      <c r="E814" s="159" t="s">
        <v>16746</v>
      </c>
      <c r="F814" s="159">
        <v>8</v>
      </c>
      <c r="G814" s="160" t="str">
        <f>VLOOKUP(F814,'Zonas rurales CLM'!$J$4:$L$12,3,FALSE)</f>
        <v>8 - Periurbana</v>
      </c>
      <c r="H814" s="161">
        <v>1261</v>
      </c>
    </row>
    <row r="815" spans="1:8" ht="25" customHeight="1" x14ac:dyDescent="0.25">
      <c r="A815" s="159">
        <v>45</v>
      </c>
      <c r="B815" s="159" t="s">
        <v>15321</v>
      </c>
      <c r="C815" s="159">
        <v>45098</v>
      </c>
      <c r="D815" s="160" t="s">
        <v>15406</v>
      </c>
      <c r="E815" s="159" t="s">
        <v>16748</v>
      </c>
      <c r="F815" s="159">
        <v>4</v>
      </c>
      <c r="G815" s="160" t="str">
        <f>VLOOKUP(F815,'Zonas rurales CLM'!$J$4:$L$12,3,FALSE)</f>
        <v>4 - Intensa despoblación + 2000</v>
      </c>
      <c r="H815" s="161">
        <v>2600</v>
      </c>
    </row>
    <row r="816" spans="1:8" ht="25" customHeight="1" x14ac:dyDescent="0.25">
      <c r="A816" s="159">
        <v>45</v>
      </c>
      <c r="B816" s="159" t="s">
        <v>15321</v>
      </c>
      <c r="C816" s="159">
        <v>45099</v>
      </c>
      <c r="D816" s="160" t="s">
        <v>17040</v>
      </c>
      <c r="E816" s="159" t="s">
        <v>16737</v>
      </c>
      <c r="F816" s="159">
        <v>7</v>
      </c>
      <c r="G816" s="160" t="str">
        <f>VLOOKUP(F816,'Zonas rurales CLM'!$J$4:$L$12,3,FALSE)</f>
        <v>7 - Intermedia diversificada</v>
      </c>
      <c r="H816" s="161">
        <v>5320</v>
      </c>
    </row>
    <row r="817" spans="1:8" ht="25" customHeight="1" x14ac:dyDescent="0.25">
      <c r="A817" s="159">
        <v>45</v>
      </c>
      <c r="B817" s="159" t="s">
        <v>15321</v>
      </c>
      <c r="C817" s="159">
        <v>45100</v>
      </c>
      <c r="D817" s="160" t="s">
        <v>15407</v>
      </c>
      <c r="E817" s="159" t="s">
        <v>16738</v>
      </c>
      <c r="F817" s="159">
        <v>7</v>
      </c>
      <c r="G817" s="160" t="str">
        <f>VLOOKUP(F817,'Zonas rurales CLM'!$J$4:$L$12,3,FALSE)</f>
        <v>7 - Intermedia diversificada</v>
      </c>
      <c r="H817" s="161">
        <v>215</v>
      </c>
    </row>
    <row r="818" spans="1:8" ht="25" customHeight="1" x14ac:dyDescent="0.25">
      <c r="A818" s="159">
        <v>45</v>
      </c>
      <c r="B818" s="159" t="s">
        <v>15321</v>
      </c>
      <c r="C818" s="159">
        <v>45101</v>
      </c>
      <c r="D818" s="160" t="s">
        <v>15408</v>
      </c>
      <c r="E818" s="159" t="s">
        <v>16747</v>
      </c>
      <c r="F818" s="159">
        <v>6</v>
      </c>
      <c r="G818" s="160" t="str">
        <f>VLOOKUP(F818,'Zonas rurales CLM'!$J$4:$L$12,3,FALSE)</f>
        <v>6 - Intermedia agrícola</v>
      </c>
      <c r="H818" s="161">
        <v>4788</v>
      </c>
    </row>
    <row r="819" spans="1:8" ht="25" customHeight="1" x14ac:dyDescent="0.25">
      <c r="A819" s="159">
        <v>45</v>
      </c>
      <c r="B819" s="159" t="s">
        <v>15321</v>
      </c>
      <c r="C819" s="159">
        <v>45102</v>
      </c>
      <c r="D819" s="160" t="s">
        <v>17114</v>
      </c>
      <c r="E819" s="159" t="s">
        <v>16742</v>
      </c>
      <c r="F819" s="159">
        <v>8</v>
      </c>
      <c r="G819" s="160" t="str">
        <f>VLOOKUP(F819,'Zonas rurales CLM'!$J$4:$L$12,3,FALSE)</f>
        <v>8 - Periurbana</v>
      </c>
      <c r="H819" s="161">
        <v>4963</v>
      </c>
    </row>
    <row r="820" spans="1:8" ht="25" customHeight="1" x14ac:dyDescent="0.25">
      <c r="A820" s="159">
        <v>45</v>
      </c>
      <c r="B820" s="159" t="s">
        <v>15321</v>
      </c>
      <c r="C820" s="159">
        <v>45103</v>
      </c>
      <c r="D820" s="160" t="s">
        <v>15409</v>
      </c>
      <c r="E820" s="159" t="s">
        <v>16740</v>
      </c>
      <c r="F820" s="159">
        <v>1</v>
      </c>
      <c r="G820" s="160" t="str">
        <f>VLOOKUP(F820,'Zonas rurales CLM'!$J$4:$L$12,3,FALSE)</f>
        <v>1 - Extrema despoblación - 2000</v>
      </c>
      <c r="H820" s="161">
        <v>400</v>
      </c>
    </row>
    <row r="821" spans="1:8" ht="25" customHeight="1" x14ac:dyDescent="0.25">
      <c r="A821" s="159">
        <v>45</v>
      </c>
      <c r="B821" s="159" t="s">
        <v>15321</v>
      </c>
      <c r="C821" s="159">
        <v>45104</v>
      </c>
      <c r="D821" s="160" t="s">
        <v>17115</v>
      </c>
      <c r="E821" s="159" t="s">
        <v>16738</v>
      </c>
      <c r="F821" s="159">
        <v>7</v>
      </c>
      <c r="G821" s="160" t="str">
        <f>VLOOKUP(F821,'Zonas rurales CLM'!$J$4:$L$12,3,FALSE)</f>
        <v>7 - Intermedia diversificada</v>
      </c>
      <c r="H821" s="161">
        <v>518</v>
      </c>
    </row>
    <row r="822" spans="1:8" ht="25" customHeight="1" x14ac:dyDescent="0.25">
      <c r="A822" s="159">
        <v>45</v>
      </c>
      <c r="B822" s="159" t="s">
        <v>15321</v>
      </c>
      <c r="C822" s="159">
        <v>45105</v>
      </c>
      <c r="D822" s="160" t="s">
        <v>15410</v>
      </c>
      <c r="E822" s="159" t="s">
        <v>16741</v>
      </c>
      <c r="F822" s="159">
        <v>3</v>
      </c>
      <c r="G822" s="160" t="str">
        <f>VLOOKUP(F822,'Zonas rurales CLM'!$J$4:$L$12,3,FALSE)</f>
        <v>3 - Intensa despoblación - 2000</v>
      </c>
      <c r="H822" s="161">
        <v>393</v>
      </c>
    </row>
    <row r="823" spans="1:8" ht="25" customHeight="1" x14ac:dyDescent="0.25">
      <c r="A823" s="159">
        <v>45</v>
      </c>
      <c r="B823" s="159" t="s">
        <v>15321</v>
      </c>
      <c r="C823" s="159">
        <v>45106</v>
      </c>
      <c r="D823" s="160" t="s">
        <v>15411</v>
      </c>
      <c r="E823" s="159" t="s">
        <v>16736</v>
      </c>
      <c r="F823" s="159">
        <v>6</v>
      </c>
      <c r="G823" s="160" t="str">
        <f>VLOOKUP(F823,'Zonas rurales CLM'!$J$4:$L$12,3,FALSE)</f>
        <v>6 - Intermedia agrícola</v>
      </c>
      <c r="H823" s="161">
        <v>9819</v>
      </c>
    </row>
    <row r="824" spans="1:8" ht="25" customHeight="1" x14ac:dyDescent="0.25">
      <c r="A824" s="159">
        <v>45</v>
      </c>
      <c r="B824" s="159" t="s">
        <v>15321</v>
      </c>
      <c r="C824" s="159">
        <v>45107</v>
      </c>
      <c r="D824" s="160" t="s">
        <v>15412</v>
      </c>
      <c r="E824" s="159" t="s">
        <v>16742</v>
      </c>
      <c r="F824" s="159">
        <v>8</v>
      </c>
      <c r="G824" s="160" t="str">
        <f>VLOOKUP(F824,'Zonas rurales CLM'!$J$4:$L$12,3,FALSE)</f>
        <v>8 - Periurbana</v>
      </c>
      <c r="H824" s="161">
        <v>4862</v>
      </c>
    </row>
    <row r="825" spans="1:8" ht="25" customHeight="1" x14ac:dyDescent="0.25">
      <c r="A825" s="159">
        <v>45</v>
      </c>
      <c r="B825" s="159" t="s">
        <v>15321</v>
      </c>
      <c r="C825" s="159">
        <v>45108</v>
      </c>
      <c r="D825" s="160" t="s">
        <v>15413</v>
      </c>
      <c r="E825" s="159" t="s">
        <v>16740</v>
      </c>
      <c r="F825" s="159">
        <v>1</v>
      </c>
      <c r="G825" s="160" t="str">
        <f>VLOOKUP(F825,'Zonas rurales CLM'!$J$4:$L$12,3,FALSE)</f>
        <v>1 - Extrema despoblación - 2000</v>
      </c>
      <c r="H825" s="161">
        <v>519</v>
      </c>
    </row>
    <row r="826" spans="1:8" ht="25" customHeight="1" x14ac:dyDescent="0.25">
      <c r="A826" s="159">
        <v>45</v>
      </c>
      <c r="B826" s="159" t="s">
        <v>15321</v>
      </c>
      <c r="C826" s="159">
        <v>45109</v>
      </c>
      <c r="D826" s="160" t="s">
        <v>15414</v>
      </c>
      <c r="E826" s="159" t="s">
        <v>16748</v>
      </c>
      <c r="F826" s="159">
        <v>4</v>
      </c>
      <c r="G826" s="160" t="str">
        <f>VLOOKUP(F826,'Zonas rurales CLM'!$J$4:$L$12,3,FALSE)</f>
        <v>4 - Intensa despoblación + 2000</v>
      </c>
      <c r="H826" s="161">
        <v>3564</v>
      </c>
    </row>
    <row r="827" spans="1:8" ht="25" customHeight="1" x14ac:dyDescent="0.25">
      <c r="A827" s="159">
        <v>45</v>
      </c>
      <c r="B827" s="159" t="s">
        <v>15321</v>
      </c>
      <c r="C827" s="159">
        <v>45110</v>
      </c>
      <c r="D827" s="160" t="s">
        <v>17007</v>
      </c>
      <c r="E827" s="159" t="s">
        <v>16739</v>
      </c>
      <c r="F827" s="159">
        <v>5</v>
      </c>
      <c r="G827" s="160" t="str">
        <f>VLOOKUP(F827,'Zonas rurales CLM'!$J$4:$L$12,3,FALSE)</f>
        <v>5 - En riesgo</v>
      </c>
      <c r="H827" s="161">
        <v>1955</v>
      </c>
    </row>
    <row r="828" spans="1:8" ht="25" customHeight="1" x14ac:dyDescent="0.25">
      <c r="A828" s="159">
        <v>45</v>
      </c>
      <c r="B828" s="159" t="s">
        <v>15321</v>
      </c>
      <c r="C828" s="159">
        <v>45111</v>
      </c>
      <c r="D828" s="160" t="s">
        <v>15415</v>
      </c>
      <c r="E828" s="159" t="s">
        <v>16740</v>
      </c>
      <c r="F828" s="159">
        <v>1</v>
      </c>
      <c r="G828" s="160" t="str">
        <f>VLOOKUP(F828,'Zonas rurales CLM'!$J$4:$L$12,3,FALSE)</f>
        <v>1 - Extrema despoblación - 2000</v>
      </c>
      <c r="H828" s="161">
        <v>58</v>
      </c>
    </row>
    <row r="829" spans="1:8" ht="25" customHeight="1" x14ac:dyDescent="0.25">
      <c r="A829" s="159">
        <v>45</v>
      </c>
      <c r="B829" s="159" t="s">
        <v>15321</v>
      </c>
      <c r="C829" s="159">
        <v>45112</v>
      </c>
      <c r="D829" s="160" t="s">
        <v>15416</v>
      </c>
      <c r="E829" s="159" t="s">
        <v>16740</v>
      </c>
      <c r="F829" s="159">
        <v>2</v>
      </c>
      <c r="G829" s="160" t="str">
        <f>VLOOKUP(F829,'Zonas rurales CLM'!$J$4:$L$12,3,FALSE)</f>
        <v>2 - Extrema despoblación + 2000</v>
      </c>
      <c r="H829" s="161">
        <v>2420</v>
      </c>
    </row>
    <row r="830" spans="1:8" ht="25" customHeight="1" x14ac:dyDescent="0.25">
      <c r="A830" s="159">
        <v>45</v>
      </c>
      <c r="B830" s="159" t="s">
        <v>15321</v>
      </c>
      <c r="C830" s="159">
        <v>45113</v>
      </c>
      <c r="D830" s="160" t="s">
        <v>15417</v>
      </c>
      <c r="E830" s="159" t="s">
        <v>16740</v>
      </c>
      <c r="F830" s="159">
        <v>2</v>
      </c>
      <c r="G830" s="160" t="str">
        <f>VLOOKUP(F830,'Zonas rurales CLM'!$J$4:$L$12,3,FALSE)</f>
        <v>2 - Extrema despoblación + 2000</v>
      </c>
      <c r="H830" s="161">
        <v>2050</v>
      </c>
    </row>
    <row r="831" spans="1:8" ht="25" customHeight="1" x14ac:dyDescent="0.25">
      <c r="A831" s="159">
        <v>45</v>
      </c>
      <c r="B831" s="159" t="s">
        <v>15321</v>
      </c>
      <c r="C831" s="159">
        <v>45114</v>
      </c>
      <c r="D831" s="160" t="s">
        <v>15418</v>
      </c>
      <c r="E831" s="159" t="s">
        <v>16741</v>
      </c>
      <c r="F831" s="159">
        <v>3</v>
      </c>
      <c r="G831" s="160" t="str">
        <f>VLOOKUP(F831,'Zonas rurales CLM'!$J$4:$L$12,3,FALSE)</f>
        <v>3 - Intensa despoblación - 2000</v>
      </c>
      <c r="H831" s="161">
        <v>598</v>
      </c>
    </row>
    <row r="832" spans="1:8" ht="25" customHeight="1" x14ac:dyDescent="0.25">
      <c r="A832" s="159">
        <v>45</v>
      </c>
      <c r="B832" s="159" t="s">
        <v>15321</v>
      </c>
      <c r="C832" s="159">
        <v>45115</v>
      </c>
      <c r="D832" s="160" t="s">
        <v>15419</v>
      </c>
      <c r="E832" s="159" t="s">
        <v>16744</v>
      </c>
      <c r="F832" s="159">
        <v>7</v>
      </c>
      <c r="G832" s="160" t="str">
        <f>VLOOKUP(F832,'Zonas rurales CLM'!$J$4:$L$12,3,FALSE)</f>
        <v>7 - Intermedia diversificada</v>
      </c>
      <c r="H832" s="161">
        <v>3652</v>
      </c>
    </row>
    <row r="833" spans="1:8" ht="25" customHeight="1" x14ac:dyDescent="0.25">
      <c r="A833" s="159">
        <v>45</v>
      </c>
      <c r="B833" s="159" t="s">
        <v>15321</v>
      </c>
      <c r="C833" s="159">
        <v>45116</v>
      </c>
      <c r="D833" s="160" t="s">
        <v>15420</v>
      </c>
      <c r="E833" s="159" t="s">
        <v>16736</v>
      </c>
      <c r="F833" s="159">
        <v>6</v>
      </c>
      <c r="G833" s="160" t="str">
        <f>VLOOKUP(F833,'Zonas rurales CLM'!$J$4:$L$12,3,FALSE)</f>
        <v>6 - Intermedia agrícola</v>
      </c>
      <c r="H833" s="161">
        <v>861</v>
      </c>
    </row>
    <row r="834" spans="1:8" ht="25" customHeight="1" x14ac:dyDescent="0.25">
      <c r="A834" s="159">
        <v>45</v>
      </c>
      <c r="B834" s="159" t="s">
        <v>15321</v>
      </c>
      <c r="C834" s="159">
        <v>45117</v>
      </c>
      <c r="D834" s="160" t="s">
        <v>15421</v>
      </c>
      <c r="E834" s="159" t="s">
        <v>16741</v>
      </c>
      <c r="F834" s="159">
        <v>3</v>
      </c>
      <c r="G834" s="160" t="str">
        <f>VLOOKUP(F834,'Zonas rurales CLM'!$J$4:$L$12,3,FALSE)</f>
        <v>3 - Intensa despoblación - 2000</v>
      </c>
      <c r="H834" s="161">
        <v>854</v>
      </c>
    </row>
    <row r="835" spans="1:8" ht="25" customHeight="1" x14ac:dyDescent="0.25">
      <c r="A835" s="159">
        <v>45</v>
      </c>
      <c r="B835" s="159" t="s">
        <v>15321</v>
      </c>
      <c r="C835" s="159">
        <v>45118</v>
      </c>
      <c r="D835" s="160" t="s">
        <v>17041</v>
      </c>
      <c r="E835" s="159" t="s">
        <v>16738</v>
      </c>
      <c r="F835" s="159">
        <v>7</v>
      </c>
      <c r="G835" s="160" t="str">
        <f>VLOOKUP(F835,'Zonas rurales CLM'!$J$4:$L$12,3,FALSE)</f>
        <v>7 - Intermedia diversificada</v>
      </c>
      <c r="H835" s="161">
        <v>3019</v>
      </c>
    </row>
    <row r="836" spans="1:8" ht="25" customHeight="1" x14ac:dyDescent="0.25">
      <c r="A836" s="159">
        <v>45</v>
      </c>
      <c r="B836" s="159" t="s">
        <v>15321</v>
      </c>
      <c r="C836" s="159">
        <v>45119</v>
      </c>
      <c r="D836" s="160" t="s">
        <v>15422</v>
      </c>
      <c r="E836" s="159" t="s">
        <v>16737</v>
      </c>
      <c r="F836" s="159">
        <v>7</v>
      </c>
      <c r="G836" s="160" t="str">
        <f>VLOOKUP(F836,'Zonas rurales CLM'!$J$4:$L$12,3,FALSE)</f>
        <v>7 - Intermedia diversificada</v>
      </c>
      <c r="H836" s="161">
        <v>4985</v>
      </c>
    </row>
    <row r="837" spans="1:8" ht="25" customHeight="1" x14ac:dyDescent="0.25">
      <c r="A837" s="159">
        <v>45</v>
      </c>
      <c r="B837" s="159" t="s">
        <v>15321</v>
      </c>
      <c r="C837" s="159">
        <v>45120</v>
      </c>
      <c r="D837" s="160" t="s">
        <v>17116</v>
      </c>
      <c r="E837" s="159" t="s">
        <v>16741</v>
      </c>
      <c r="F837" s="159">
        <v>3</v>
      </c>
      <c r="G837" s="160" t="str">
        <f>VLOOKUP(F837,'Zonas rurales CLM'!$J$4:$L$12,3,FALSE)</f>
        <v>3 - Intensa despoblación - 2000</v>
      </c>
      <c r="H837" s="161">
        <v>125</v>
      </c>
    </row>
    <row r="838" spans="1:8" ht="25" customHeight="1" x14ac:dyDescent="0.25">
      <c r="A838" s="159">
        <v>45</v>
      </c>
      <c r="B838" s="159" t="s">
        <v>15321</v>
      </c>
      <c r="C838" s="159">
        <v>45121</v>
      </c>
      <c r="D838" s="160" t="s">
        <v>15423</v>
      </c>
      <c r="E838" s="159" t="s">
        <v>16744</v>
      </c>
      <c r="F838" s="159">
        <v>7</v>
      </c>
      <c r="G838" s="160" t="str">
        <f>VLOOKUP(F838,'Zonas rurales CLM'!$J$4:$L$12,3,FALSE)</f>
        <v>7 - Intermedia diversificada</v>
      </c>
      <c r="H838" s="161">
        <v>12437</v>
      </c>
    </row>
    <row r="839" spans="1:8" ht="25" customHeight="1" x14ac:dyDescent="0.25">
      <c r="A839" s="159">
        <v>45</v>
      </c>
      <c r="B839" s="159" t="s">
        <v>15321</v>
      </c>
      <c r="C839" s="159">
        <v>45122</v>
      </c>
      <c r="D839" s="160" t="s">
        <v>17067</v>
      </c>
      <c r="E839" s="159" t="s">
        <v>16742</v>
      </c>
      <c r="F839" s="159">
        <v>8</v>
      </c>
      <c r="G839" s="160" t="str">
        <f>VLOOKUP(F839,'Zonas rurales CLM'!$J$4:$L$12,3,FALSE)</f>
        <v>8 - Periurbana</v>
      </c>
      <c r="H839" s="161">
        <v>8120</v>
      </c>
    </row>
    <row r="840" spans="1:8" ht="25" customHeight="1" x14ac:dyDescent="0.25">
      <c r="A840" s="159">
        <v>45</v>
      </c>
      <c r="B840" s="159" t="s">
        <v>15321</v>
      </c>
      <c r="C840" s="159">
        <v>45123</v>
      </c>
      <c r="D840" s="160" t="s">
        <v>16978</v>
      </c>
      <c r="E840" s="159" t="s">
        <v>16744</v>
      </c>
      <c r="F840" s="159">
        <v>7</v>
      </c>
      <c r="G840" s="160" t="str">
        <f>VLOOKUP(F840,'Zonas rurales CLM'!$J$4:$L$12,3,FALSE)</f>
        <v>7 - Intermedia diversificada</v>
      </c>
      <c r="H840" s="161">
        <v>4540</v>
      </c>
    </row>
    <row r="841" spans="1:8" ht="25" customHeight="1" x14ac:dyDescent="0.25">
      <c r="A841" s="159">
        <v>45</v>
      </c>
      <c r="B841" s="159" t="s">
        <v>15321</v>
      </c>
      <c r="C841" s="159">
        <v>45124</v>
      </c>
      <c r="D841" s="160" t="s">
        <v>15424</v>
      </c>
      <c r="E841" s="159" t="s">
        <v>16736</v>
      </c>
      <c r="F841" s="159">
        <v>6</v>
      </c>
      <c r="G841" s="160" t="str">
        <f>VLOOKUP(F841,'Zonas rurales CLM'!$J$4:$L$12,3,FALSE)</f>
        <v>6 - Intermedia agrícola</v>
      </c>
      <c r="H841" s="161">
        <v>2605</v>
      </c>
    </row>
    <row r="842" spans="1:8" ht="25" customHeight="1" x14ac:dyDescent="0.25">
      <c r="A842" s="159">
        <v>45</v>
      </c>
      <c r="B842" s="159" t="s">
        <v>15321</v>
      </c>
      <c r="C842" s="159">
        <v>45125</v>
      </c>
      <c r="D842" s="160" t="s">
        <v>15425</v>
      </c>
      <c r="E842" s="159" t="s">
        <v>16739</v>
      </c>
      <c r="F842" s="159">
        <v>5</v>
      </c>
      <c r="G842" s="160" t="str">
        <f>VLOOKUP(F842,'Zonas rurales CLM'!$J$4:$L$12,3,FALSE)</f>
        <v>5 - En riesgo</v>
      </c>
      <c r="H842" s="161">
        <v>2626</v>
      </c>
    </row>
    <row r="843" spans="1:8" ht="25" customHeight="1" x14ac:dyDescent="0.25">
      <c r="A843" s="159">
        <v>45</v>
      </c>
      <c r="B843" s="159" t="s">
        <v>15321</v>
      </c>
      <c r="C843" s="159">
        <v>45126</v>
      </c>
      <c r="D843" s="160" t="s">
        <v>15426</v>
      </c>
      <c r="E843" s="159" t="s">
        <v>16738</v>
      </c>
      <c r="F843" s="159">
        <v>7</v>
      </c>
      <c r="G843" s="160" t="str">
        <f>VLOOKUP(F843,'Zonas rurales CLM'!$J$4:$L$12,3,FALSE)</f>
        <v>7 - Intermedia diversificada</v>
      </c>
      <c r="H843" s="161">
        <v>315</v>
      </c>
    </row>
    <row r="844" spans="1:8" ht="25" customHeight="1" x14ac:dyDescent="0.25">
      <c r="A844" s="159">
        <v>45</v>
      </c>
      <c r="B844" s="159" t="s">
        <v>15321</v>
      </c>
      <c r="C844" s="159">
        <v>45127</v>
      </c>
      <c r="D844" s="160" t="s">
        <v>15427</v>
      </c>
      <c r="E844" s="159" t="s">
        <v>16737</v>
      </c>
      <c r="F844" s="159">
        <v>7</v>
      </c>
      <c r="G844" s="160" t="str">
        <f>VLOOKUP(F844,'Zonas rurales CLM'!$J$4:$L$12,3,FALSE)</f>
        <v>7 - Intermedia diversificada</v>
      </c>
      <c r="H844" s="161">
        <v>1011</v>
      </c>
    </row>
    <row r="845" spans="1:8" ht="25" customHeight="1" x14ac:dyDescent="0.25">
      <c r="A845" s="159">
        <v>45</v>
      </c>
      <c r="B845" s="159" t="s">
        <v>15321</v>
      </c>
      <c r="C845" s="159">
        <v>45128</v>
      </c>
      <c r="D845" s="160" t="s">
        <v>15428</v>
      </c>
      <c r="E845" s="159" t="s">
        <v>16737</v>
      </c>
      <c r="F845" s="159">
        <v>7</v>
      </c>
      <c r="G845" s="160" t="str">
        <f>VLOOKUP(F845,'Zonas rurales CLM'!$J$4:$L$12,3,FALSE)</f>
        <v>7 - Intermedia diversificada</v>
      </c>
      <c r="H845" s="161">
        <v>3394</v>
      </c>
    </row>
    <row r="846" spans="1:8" ht="25" customHeight="1" x14ac:dyDescent="0.25">
      <c r="A846" s="159">
        <v>45</v>
      </c>
      <c r="B846" s="159" t="s">
        <v>15321</v>
      </c>
      <c r="C846" s="159">
        <v>45129</v>
      </c>
      <c r="D846" s="160" t="s">
        <v>15429</v>
      </c>
      <c r="E846" s="159" t="s">
        <v>16741</v>
      </c>
      <c r="F846" s="159">
        <v>3</v>
      </c>
      <c r="G846" s="160" t="str">
        <f>VLOOKUP(F846,'Zonas rurales CLM'!$J$4:$L$12,3,FALSE)</f>
        <v>3 - Intensa despoblación - 2000</v>
      </c>
      <c r="H846" s="161">
        <v>112</v>
      </c>
    </row>
    <row r="847" spans="1:8" ht="25" customHeight="1" x14ac:dyDescent="0.25">
      <c r="A847" s="159">
        <v>45</v>
      </c>
      <c r="B847" s="159" t="s">
        <v>15321</v>
      </c>
      <c r="C847" s="159">
        <v>45130</v>
      </c>
      <c r="D847" s="160" t="s">
        <v>15430</v>
      </c>
      <c r="E847" s="159" t="s">
        <v>16739</v>
      </c>
      <c r="F847" s="159">
        <v>5</v>
      </c>
      <c r="G847" s="160" t="str">
        <f>VLOOKUP(F847,'Zonas rurales CLM'!$J$4:$L$12,3,FALSE)</f>
        <v>5 - En riesgo</v>
      </c>
      <c r="H847" s="161">
        <v>338</v>
      </c>
    </row>
    <row r="848" spans="1:8" ht="25" customHeight="1" x14ac:dyDescent="0.25">
      <c r="A848" s="159">
        <v>45</v>
      </c>
      <c r="B848" s="159" t="s">
        <v>15321</v>
      </c>
      <c r="C848" s="159">
        <v>45131</v>
      </c>
      <c r="D848" s="160" t="s">
        <v>17008</v>
      </c>
      <c r="E848" s="159" t="s">
        <v>16741</v>
      </c>
      <c r="F848" s="159">
        <v>3</v>
      </c>
      <c r="G848" s="160" t="str">
        <f>VLOOKUP(F848,'Zonas rurales CLM'!$J$4:$L$12,3,FALSE)</f>
        <v>3 - Intensa despoblación - 2000</v>
      </c>
      <c r="H848" s="161">
        <v>304</v>
      </c>
    </row>
    <row r="849" spans="1:8" ht="25" customHeight="1" x14ac:dyDescent="0.25">
      <c r="A849" s="159">
        <v>45</v>
      </c>
      <c r="B849" s="159" t="s">
        <v>15321</v>
      </c>
      <c r="C849" s="159">
        <v>45132</v>
      </c>
      <c r="D849" s="160" t="s">
        <v>15431</v>
      </c>
      <c r="E849" s="159" t="s">
        <v>16746</v>
      </c>
      <c r="F849" s="159">
        <v>8</v>
      </c>
      <c r="G849" s="160" t="str">
        <f>VLOOKUP(F849,'Zonas rurales CLM'!$J$4:$L$12,3,FALSE)</f>
        <v>8 - Periurbana</v>
      </c>
      <c r="H849" s="161">
        <v>3128</v>
      </c>
    </row>
    <row r="850" spans="1:8" ht="25" customHeight="1" x14ac:dyDescent="0.25">
      <c r="A850" s="159">
        <v>45</v>
      </c>
      <c r="B850" s="159" t="s">
        <v>15321</v>
      </c>
      <c r="C850" s="159">
        <v>45133</v>
      </c>
      <c r="D850" s="160" t="s">
        <v>17009</v>
      </c>
      <c r="E850" s="159" t="s">
        <v>16736</v>
      </c>
      <c r="F850" s="159">
        <v>6</v>
      </c>
      <c r="G850" s="160" t="str">
        <f>VLOOKUP(F850,'Zonas rurales CLM'!$J$4:$L$12,3,FALSE)</f>
        <v>6 - Intermedia agrícola</v>
      </c>
      <c r="H850" s="161">
        <v>3872</v>
      </c>
    </row>
    <row r="851" spans="1:8" ht="25" customHeight="1" x14ac:dyDescent="0.25">
      <c r="A851" s="159">
        <v>45</v>
      </c>
      <c r="B851" s="159" t="s">
        <v>15321</v>
      </c>
      <c r="C851" s="159">
        <v>45134</v>
      </c>
      <c r="D851" s="160" t="s">
        <v>15432</v>
      </c>
      <c r="E851" s="159" t="s">
        <v>16738</v>
      </c>
      <c r="F851" s="159">
        <v>7</v>
      </c>
      <c r="G851" s="160" t="str">
        <f>VLOOKUP(F851,'Zonas rurales CLM'!$J$4:$L$12,3,FALSE)</f>
        <v>7 - Intermedia diversificada</v>
      </c>
      <c r="H851" s="161">
        <v>2231</v>
      </c>
    </row>
    <row r="852" spans="1:8" ht="25" customHeight="1" x14ac:dyDescent="0.25">
      <c r="A852" s="159">
        <v>45</v>
      </c>
      <c r="B852" s="159" t="s">
        <v>15321</v>
      </c>
      <c r="C852" s="159">
        <v>45135</v>
      </c>
      <c r="D852" s="160" t="s">
        <v>15433</v>
      </c>
      <c r="E852" s="159" t="s">
        <v>16747</v>
      </c>
      <c r="F852" s="159">
        <v>6</v>
      </c>
      <c r="G852" s="160" t="str">
        <f>VLOOKUP(F852,'Zonas rurales CLM'!$J$4:$L$12,3,FALSE)</f>
        <v>6 - Intermedia agrícola</v>
      </c>
      <c r="H852" s="161">
        <v>5073</v>
      </c>
    </row>
    <row r="853" spans="1:8" ht="25" customHeight="1" x14ac:dyDescent="0.25">
      <c r="A853" s="159">
        <v>45</v>
      </c>
      <c r="B853" s="159" t="s">
        <v>15321</v>
      </c>
      <c r="C853" s="159">
        <v>45136</v>
      </c>
      <c r="D853" s="160" t="s">
        <v>17126</v>
      </c>
      <c r="E853" s="159" t="s">
        <v>16738</v>
      </c>
      <c r="F853" s="159">
        <v>7</v>
      </c>
      <c r="G853" s="160" t="str">
        <f>VLOOKUP(F853,'Zonas rurales CLM'!$J$4:$L$12,3,FALSE)</f>
        <v>7 - Intermedia diversificada</v>
      </c>
      <c r="H853" s="161">
        <v>7858</v>
      </c>
    </row>
    <row r="854" spans="1:8" ht="25" customHeight="1" x14ac:dyDescent="0.25">
      <c r="A854" s="159">
        <v>45</v>
      </c>
      <c r="B854" s="159" t="s">
        <v>15321</v>
      </c>
      <c r="C854" s="159">
        <v>45137</v>
      </c>
      <c r="D854" s="160" t="s">
        <v>15434</v>
      </c>
      <c r="E854" s="159" t="s">
        <v>16738</v>
      </c>
      <c r="F854" s="159">
        <v>7</v>
      </c>
      <c r="G854" s="160" t="str">
        <f>VLOOKUP(F854,'Zonas rurales CLM'!$J$4:$L$12,3,FALSE)</f>
        <v>7 - Intermedia diversificada</v>
      </c>
      <c r="H854" s="161">
        <v>2142</v>
      </c>
    </row>
    <row r="855" spans="1:8" ht="25" customHeight="1" x14ac:dyDescent="0.25">
      <c r="A855" s="159">
        <v>45</v>
      </c>
      <c r="B855" s="159" t="s">
        <v>15321</v>
      </c>
      <c r="C855" s="159">
        <v>45138</v>
      </c>
      <c r="D855" s="160" t="s">
        <v>15435</v>
      </c>
      <c r="E855" s="159" t="s">
        <v>16739</v>
      </c>
      <c r="F855" s="159">
        <v>5</v>
      </c>
      <c r="G855" s="160" t="str">
        <f>VLOOKUP(F855,'Zonas rurales CLM'!$J$4:$L$12,3,FALSE)</f>
        <v>5 - En riesgo</v>
      </c>
      <c r="H855" s="161">
        <v>1225</v>
      </c>
    </row>
    <row r="856" spans="1:8" ht="25" customHeight="1" x14ac:dyDescent="0.25">
      <c r="A856" s="159">
        <v>45</v>
      </c>
      <c r="B856" s="159" t="s">
        <v>15321</v>
      </c>
      <c r="C856" s="159">
        <v>45139</v>
      </c>
      <c r="D856" s="160" t="s">
        <v>15436</v>
      </c>
      <c r="E856" s="159" t="s">
        <v>16740</v>
      </c>
      <c r="F856" s="159">
        <v>1</v>
      </c>
      <c r="G856" s="160" t="str">
        <f>VLOOKUP(F856,'Zonas rurales CLM'!$J$4:$L$12,3,FALSE)</f>
        <v>1 - Extrema despoblación - 2000</v>
      </c>
      <c r="H856" s="161">
        <v>148</v>
      </c>
    </row>
    <row r="857" spans="1:8" ht="25" customHeight="1" x14ac:dyDescent="0.25">
      <c r="A857" s="159">
        <v>45</v>
      </c>
      <c r="B857" s="159" t="s">
        <v>15321</v>
      </c>
      <c r="C857" s="159">
        <v>45140</v>
      </c>
      <c r="D857" s="160" t="s">
        <v>15437</v>
      </c>
      <c r="E857" s="159" t="s">
        <v>16736</v>
      </c>
      <c r="F857" s="159">
        <v>6</v>
      </c>
      <c r="G857" s="160" t="str">
        <f>VLOOKUP(F857,'Zonas rurales CLM'!$J$4:$L$12,3,FALSE)</f>
        <v>6 - Intermedia agrícola</v>
      </c>
      <c r="H857" s="161">
        <v>1491</v>
      </c>
    </row>
    <row r="858" spans="1:8" ht="25" customHeight="1" x14ac:dyDescent="0.25">
      <c r="A858" s="159">
        <v>45</v>
      </c>
      <c r="B858" s="159" t="s">
        <v>15321</v>
      </c>
      <c r="C858" s="159">
        <v>45141</v>
      </c>
      <c r="D858" s="160" t="s">
        <v>15438</v>
      </c>
      <c r="E858" s="159" t="s">
        <v>16747</v>
      </c>
      <c r="F858" s="159">
        <v>6</v>
      </c>
      <c r="G858" s="160" t="str">
        <f>VLOOKUP(F858,'Zonas rurales CLM'!$J$4:$L$12,3,FALSE)</f>
        <v>6 - Intermedia agrícola</v>
      </c>
      <c r="H858" s="161">
        <v>980</v>
      </c>
    </row>
    <row r="859" spans="1:8" ht="25" customHeight="1" x14ac:dyDescent="0.25">
      <c r="A859" s="159">
        <v>45</v>
      </c>
      <c r="B859" s="159" t="s">
        <v>15321</v>
      </c>
      <c r="C859" s="159">
        <v>45142</v>
      </c>
      <c r="D859" s="160" t="s">
        <v>15439</v>
      </c>
      <c r="E859" s="159" t="s">
        <v>16747</v>
      </c>
      <c r="F859" s="159">
        <v>6</v>
      </c>
      <c r="G859" s="160" t="str">
        <f>VLOOKUP(F859,'Zonas rurales CLM'!$J$4:$L$12,3,FALSE)</f>
        <v>6 - Intermedia agrícola</v>
      </c>
      <c r="H859" s="161">
        <v>11148</v>
      </c>
    </row>
    <row r="860" spans="1:8" ht="25" customHeight="1" x14ac:dyDescent="0.25">
      <c r="A860" s="159">
        <v>45</v>
      </c>
      <c r="B860" s="159" t="s">
        <v>15321</v>
      </c>
      <c r="C860" s="159">
        <v>45143</v>
      </c>
      <c r="D860" s="160" t="s">
        <v>15440</v>
      </c>
      <c r="E860" s="159" t="s">
        <v>16738</v>
      </c>
      <c r="F860" s="159">
        <v>7</v>
      </c>
      <c r="G860" s="160" t="str">
        <f>VLOOKUP(F860,'Zonas rurales CLM'!$J$4:$L$12,3,FALSE)</f>
        <v>7 - Intermedia diversificada</v>
      </c>
      <c r="H860" s="161">
        <v>1564</v>
      </c>
    </row>
    <row r="861" spans="1:8" ht="25" customHeight="1" x14ac:dyDescent="0.25">
      <c r="A861" s="159">
        <v>45</v>
      </c>
      <c r="B861" s="159" t="s">
        <v>15321</v>
      </c>
      <c r="C861" s="159">
        <v>45144</v>
      </c>
      <c r="D861" s="160" t="s">
        <v>15441</v>
      </c>
      <c r="E861" s="159" t="s">
        <v>16741</v>
      </c>
      <c r="F861" s="159">
        <v>3</v>
      </c>
      <c r="G861" s="160" t="str">
        <f>VLOOKUP(F861,'Zonas rurales CLM'!$J$4:$L$12,3,FALSE)</f>
        <v>3 - Intensa despoblación - 2000</v>
      </c>
      <c r="H861" s="161">
        <v>919</v>
      </c>
    </row>
    <row r="862" spans="1:8" ht="25" customHeight="1" x14ac:dyDescent="0.25">
      <c r="A862" s="159">
        <v>45</v>
      </c>
      <c r="B862" s="159" t="s">
        <v>15321</v>
      </c>
      <c r="C862" s="159">
        <v>45145</v>
      </c>
      <c r="D862" s="160" t="s">
        <v>15442</v>
      </c>
      <c r="E862" s="159" t="s">
        <v>16737</v>
      </c>
      <c r="F862" s="159">
        <v>7</v>
      </c>
      <c r="G862" s="160" t="str">
        <f>VLOOKUP(F862,'Zonas rurales CLM'!$J$4:$L$12,3,FALSE)</f>
        <v>7 - Intermedia diversificada</v>
      </c>
      <c r="H862" s="161">
        <v>4504</v>
      </c>
    </row>
    <row r="863" spans="1:8" ht="25" customHeight="1" x14ac:dyDescent="0.25">
      <c r="A863" s="159">
        <v>45</v>
      </c>
      <c r="B863" s="159" t="s">
        <v>15321</v>
      </c>
      <c r="C863" s="159">
        <v>45146</v>
      </c>
      <c r="D863" s="160" t="s">
        <v>15443</v>
      </c>
      <c r="E863" s="159" t="s">
        <v>16740</v>
      </c>
      <c r="F863" s="159">
        <v>1</v>
      </c>
      <c r="G863" s="160" t="str">
        <f>VLOOKUP(F863,'Zonas rurales CLM'!$J$4:$L$12,3,FALSE)</f>
        <v>1 - Extrema despoblación - 2000</v>
      </c>
      <c r="H863" s="161">
        <v>103</v>
      </c>
    </row>
    <row r="864" spans="1:8" ht="25" customHeight="1" x14ac:dyDescent="0.25">
      <c r="A864" s="159">
        <v>45</v>
      </c>
      <c r="B864" s="159" t="s">
        <v>15321</v>
      </c>
      <c r="C864" s="159">
        <v>45147</v>
      </c>
      <c r="D864" s="160" t="s">
        <v>15444</v>
      </c>
      <c r="E864" s="159" t="s">
        <v>16738</v>
      </c>
      <c r="F864" s="159">
        <v>7</v>
      </c>
      <c r="G864" s="160" t="str">
        <f>VLOOKUP(F864,'Zonas rurales CLM'!$J$4:$L$12,3,FALSE)</f>
        <v>7 - Intermedia diversificada</v>
      </c>
      <c r="H864" s="161">
        <v>749</v>
      </c>
    </row>
    <row r="865" spans="1:8" ht="25" customHeight="1" x14ac:dyDescent="0.25">
      <c r="A865" s="159">
        <v>45</v>
      </c>
      <c r="B865" s="159" t="s">
        <v>15321</v>
      </c>
      <c r="C865" s="159">
        <v>45148</v>
      </c>
      <c r="D865" s="160" t="s">
        <v>15445</v>
      </c>
      <c r="E865" s="159" t="s">
        <v>16740</v>
      </c>
      <c r="F865" s="159">
        <v>1</v>
      </c>
      <c r="G865" s="160" t="str">
        <f>VLOOKUP(F865,'Zonas rurales CLM'!$J$4:$L$12,3,FALSE)</f>
        <v>1 - Extrema despoblación - 2000</v>
      </c>
      <c r="H865" s="161">
        <v>261</v>
      </c>
    </row>
    <row r="866" spans="1:8" ht="25" customHeight="1" x14ac:dyDescent="0.25">
      <c r="A866" s="159">
        <v>45</v>
      </c>
      <c r="B866" s="159" t="s">
        <v>15321</v>
      </c>
      <c r="C866" s="159">
        <v>45149</v>
      </c>
      <c r="D866" s="160" t="s">
        <v>15446</v>
      </c>
      <c r="E866" s="159" t="s">
        <v>16745</v>
      </c>
      <c r="F866" s="159">
        <v>5</v>
      </c>
      <c r="G866" s="160" t="str">
        <f>VLOOKUP(F866,'Zonas rurales CLM'!$J$4:$L$12,3,FALSE)</f>
        <v>5 - En riesgo</v>
      </c>
      <c r="H866" s="161">
        <v>582</v>
      </c>
    </row>
    <row r="867" spans="1:8" ht="25" customHeight="1" x14ac:dyDescent="0.25">
      <c r="A867" s="159">
        <v>45</v>
      </c>
      <c r="B867" s="159" t="s">
        <v>15321</v>
      </c>
      <c r="C867" s="159">
        <v>45150</v>
      </c>
      <c r="D867" s="160" t="s">
        <v>17042</v>
      </c>
      <c r="E867" s="159" t="s">
        <v>16740</v>
      </c>
      <c r="F867" s="159">
        <v>1</v>
      </c>
      <c r="G867" s="160" t="str">
        <f>VLOOKUP(F867,'Zonas rurales CLM'!$J$4:$L$12,3,FALSE)</f>
        <v>1 - Extrema despoblación - 2000</v>
      </c>
      <c r="H867" s="161">
        <v>437</v>
      </c>
    </row>
    <row r="868" spans="1:8" ht="25" customHeight="1" x14ac:dyDescent="0.25">
      <c r="A868" s="159">
        <v>45</v>
      </c>
      <c r="B868" s="159" t="s">
        <v>15321</v>
      </c>
      <c r="C868" s="159">
        <v>45151</v>
      </c>
      <c r="D868" s="160" t="s">
        <v>17069</v>
      </c>
      <c r="E868" s="159" t="s">
        <v>16748</v>
      </c>
      <c r="F868" s="159">
        <v>3</v>
      </c>
      <c r="G868" s="160" t="str">
        <f>VLOOKUP(F868,'Zonas rurales CLM'!$J$4:$L$12,3,FALSE)</f>
        <v>3 - Intensa despoblación - 2000</v>
      </c>
      <c r="H868" s="161">
        <v>726</v>
      </c>
    </row>
    <row r="869" spans="1:8" ht="25" customHeight="1" x14ac:dyDescent="0.25">
      <c r="A869" s="159">
        <v>45</v>
      </c>
      <c r="B869" s="159" t="s">
        <v>15321</v>
      </c>
      <c r="C869" s="159">
        <v>45152</v>
      </c>
      <c r="D869" s="160" t="s">
        <v>17068</v>
      </c>
      <c r="E869" s="159" t="s">
        <v>16740</v>
      </c>
      <c r="F869" s="159">
        <v>1</v>
      </c>
      <c r="G869" s="160" t="str">
        <f>VLOOKUP(F869,'Zonas rurales CLM'!$J$4:$L$12,3,FALSE)</f>
        <v>1 - Extrema despoblación - 2000</v>
      </c>
      <c r="H869" s="161">
        <v>629</v>
      </c>
    </row>
    <row r="870" spans="1:8" ht="25" customHeight="1" x14ac:dyDescent="0.25">
      <c r="A870" s="159">
        <v>45</v>
      </c>
      <c r="B870" s="159" t="s">
        <v>15321</v>
      </c>
      <c r="C870" s="159">
        <v>45153</v>
      </c>
      <c r="D870" s="160" t="s">
        <v>15447</v>
      </c>
      <c r="E870" s="159" t="s">
        <v>16748</v>
      </c>
      <c r="F870" s="159">
        <v>3</v>
      </c>
      <c r="G870" s="160" t="str">
        <f>VLOOKUP(F870,'Zonas rurales CLM'!$J$4:$L$12,3,FALSE)</f>
        <v>3 - Intensa despoblación - 2000</v>
      </c>
      <c r="H870" s="161">
        <v>1743</v>
      </c>
    </row>
    <row r="871" spans="1:8" ht="25" customHeight="1" x14ac:dyDescent="0.25">
      <c r="A871" s="159">
        <v>45</v>
      </c>
      <c r="B871" s="159" t="s">
        <v>15321</v>
      </c>
      <c r="C871" s="159">
        <v>45154</v>
      </c>
      <c r="D871" s="160" t="s">
        <v>17010</v>
      </c>
      <c r="E871" s="159" t="s">
        <v>16746</v>
      </c>
      <c r="F871" s="159">
        <v>8</v>
      </c>
      <c r="G871" s="160" t="str">
        <f>VLOOKUP(F871,'Zonas rurales CLM'!$J$4:$L$12,3,FALSE)</f>
        <v>8 - Periurbana</v>
      </c>
      <c r="H871" s="161">
        <v>1921</v>
      </c>
    </row>
    <row r="872" spans="1:8" ht="25" customHeight="1" x14ac:dyDescent="0.25">
      <c r="A872" s="159">
        <v>45</v>
      </c>
      <c r="B872" s="159" t="s">
        <v>15321</v>
      </c>
      <c r="C872" s="159">
        <v>45155</v>
      </c>
      <c r="D872" s="160" t="s">
        <v>15448</v>
      </c>
      <c r="E872" s="159" t="s">
        <v>16740</v>
      </c>
      <c r="F872" s="159">
        <v>1</v>
      </c>
      <c r="G872" s="160" t="str">
        <f>VLOOKUP(F872,'Zonas rurales CLM'!$J$4:$L$12,3,FALSE)</f>
        <v>1 - Extrema despoblación - 2000</v>
      </c>
      <c r="H872" s="161">
        <v>350</v>
      </c>
    </row>
    <row r="873" spans="1:8" ht="25" customHeight="1" x14ac:dyDescent="0.25">
      <c r="A873" s="159">
        <v>45</v>
      </c>
      <c r="B873" s="159" t="s">
        <v>15321</v>
      </c>
      <c r="C873" s="159">
        <v>45156</v>
      </c>
      <c r="D873" s="160" t="s">
        <v>15449</v>
      </c>
      <c r="E873" s="159" t="s">
        <v>16745</v>
      </c>
      <c r="F873" s="159">
        <v>5</v>
      </c>
      <c r="G873" s="160" t="str">
        <f>VLOOKUP(F873,'Zonas rurales CLM'!$J$4:$L$12,3,FALSE)</f>
        <v>5 - En riesgo</v>
      </c>
      <c r="H873" s="161">
        <v>4089</v>
      </c>
    </row>
    <row r="874" spans="1:8" ht="25" customHeight="1" x14ac:dyDescent="0.25">
      <c r="A874" s="159">
        <v>45</v>
      </c>
      <c r="B874" s="159" t="s">
        <v>15321</v>
      </c>
      <c r="C874" s="159">
        <v>45157</v>
      </c>
      <c r="D874" s="160" t="s">
        <v>15450</v>
      </c>
      <c r="E874" s="159" t="s">
        <v>16738</v>
      </c>
      <c r="F874" s="159">
        <v>7</v>
      </c>
      <c r="G874" s="160" t="str">
        <f>VLOOKUP(F874,'Zonas rurales CLM'!$J$4:$L$12,3,FALSE)</f>
        <v>7 - Intermedia diversificada</v>
      </c>
      <c r="H874" s="161">
        <v>3302</v>
      </c>
    </row>
    <row r="875" spans="1:8" ht="25" customHeight="1" x14ac:dyDescent="0.25">
      <c r="A875" s="159">
        <v>45</v>
      </c>
      <c r="B875" s="159" t="s">
        <v>15321</v>
      </c>
      <c r="C875" s="159">
        <v>45158</v>
      </c>
      <c r="D875" s="160" t="s">
        <v>15451</v>
      </c>
      <c r="E875" s="159" t="s">
        <v>16738</v>
      </c>
      <c r="F875" s="159">
        <v>7</v>
      </c>
      <c r="G875" s="160" t="str">
        <f>VLOOKUP(F875,'Zonas rurales CLM'!$J$4:$L$12,3,FALSE)</f>
        <v>7 - Intermedia diversificada</v>
      </c>
      <c r="H875" s="161">
        <v>3279</v>
      </c>
    </row>
    <row r="876" spans="1:8" ht="25" customHeight="1" x14ac:dyDescent="0.25">
      <c r="A876" s="159">
        <v>45</v>
      </c>
      <c r="B876" s="159" t="s">
        <v>15321</v>
      </c>
      <c r="C876" s="159">
        <v>45159</v>
      </c>
      <c r="D876" s="160" t="s">
        <v>15452</v>
      </c>
      <c r="E876" s="159" t="s">
        <v>16741</v>
      </c>
      <c r="F876" s="159">
        <v>3</v>
      </c>
      <c r="G876" s="160" t="str">
        <f>VLOOKUP(F876,'Zonas rurales CLM'!$J$4:$L$12,3,FALSE)</f>
        <v>3 - Intensa despoblación - 2000</v>
      </c>
      <c r="H876" s="161">
        <v>94</v>
      </c>
    </row>
    <row r="877" spans="1:8" ht="25" customHeight="1" x14ac:dyDescent="0.25">
      <c r="A877" s="159">
        <v>45</v>
      </c>
      <c r="B877" s="159" t="s">
        <v>15321</v>
      </c>
      <c r="C877" s="159">
        <v>45160</v>
      </c>
      <c r="D877" s="160" t="s">
        <v>15453</v>
      </c>
      <c r="E877" s="159" t="s">
        <v>16746</v>
      </c>
      <c r="F877" s="159">
        <v>8</v>
      </c>
      <c r="G877" s="160" t="str">
        <f>VLOOKUP(F877,'Zonas rurales CLM'!$J$4:$L$12,3,FALSE)</f>
        <v>8 - Periurbana</v>
      </c>
      <c r="H877" s="161">
        <v>1349</v>
      </c>
    </row>
    <row r="878" spans="1:8" ht="25" customHeight="1" x14ac:dyDescent="0.25">
      <c r="A878" s="159">
        <v>45</v>
      </c>
      <c r="B878" s="159" t="s">
        <v>15321</v>
      </c>
      <c r="C878" s="159">
        <v>45161</v>
      </c>
      <c r="D878" s="160" t="s">
        <v>15454</v>
      </c>
      <c r="E878" s="159" t="s">
        <v>16743</v>
      </c>
      <c r="F878" s="159">
        <v>8</v>
      </c>
      <c r="G878" s="160" t="str">
        <f>VLOOKUP(F878,'Zonas rurales CLM'!$J$4:$L$12,3,FALSE)</f>
        <v>8 - Periurbana</v>
      </c>
      <c r="H878" s="161">
        <v>27066</v>
      </c>
    </row>
    <row r="879" spans="1:8" ht="25" customHeight="1" x14ac:dyDescent="0.25">
      <c r="A879" s="159">
        <v>45</v>
      </c>
      <c r="B879" s="159" t="s">
        <v>15321</v>
      </c>
      <c r="C879" s="159">
        <v>45162</v>
      </c>
      <c r="D879" s="160" t="s">
        <v>15455</v>
      </c>
      <c r="E879" s="159" t="s">
        <v>16740</v>
      </c>
      <c r="F879" s="159">
        <v>1</v>
      </c>
      <c r="G879" s="160" t="str">
        <f>VLOOKUP(F879,'Zonas rurales CLM'!$J$4:$L$12,3,FALSE)</f>
        <v>1 - Extrema despoblación - 2000</v>
      </c>
      <c r="H879" s="161">
        <v>668</v>
      </c>
    </row>
    <row r="880" spans="1:8" ht="25" customHeight="1" x14ac:dyDescent="0.25">
      <c r="A880" s="159">
        <v>45</v>
      </c>
      <c r="B880" s="159" t="s">
        <v>15321</v>
      </c>
      <c r="C880" s="159">
        <v>45163</v>
      </c>
      <c r="D880" s="160" t="s">
        <v>15456</v>
      </c>
      <c r="E880" s="159" t="s">
        <v>16736</v>
      </c>
      <c r="F880" s="159">
        <v>6</v>
      </c>
      <c r="G880" s="160" t="str">
        <f>VLOOKUP(F880,'Zonas rurales CLM'!$J$4:$L$12,3,FALSE)</f>
        <v>6 - Intermedia agrícola</v>
      </c>
      <c r="H880" s="161">
        <v>11082</v>
      </c>
    </row>
    <row r="881" spans="1:8" ht="25" customHeight="1" x14ac:dyDescent="0.25">
      <c r="A881" s="159">
        <v>45</v>
      </c>
      <c r="B881" s="159" t="s">
        <v>15321</v>
      </c>
      <c r="C881" s="159">
        <v>45164</v>
      </c>
      <c r="D881" s="160" t="s">
        <v>15457</v>
      </c>
      <c r="E881" s="159" t="s">
        <v>16741</v>
      </c>
      <c r="F881" s="159">
        <v>3</v>
      </c>
      <c r="G881" s="160" t="str">
        <f>VLOOKUP(F881,'Zonas rurales CLM'!$J$4:$L$12,3,FALSE)</f>
        <v>3 - Intensa despoblación - 2000</v>
      </c>
      <c r="H881" s="161">
        <v>175</v>
      </c>
    </row>
    <row r="882" spans="1:8" ht="25" customHeight="1" x14ac:dyDescent="0.25">
      <c r="A882" s="159">
        <v>45</v>
      </c>
      <c r="B882" s="159" t="s">
        <v>15321</v>
      </c>
      <c r="C882" s="159">
        <v>45165</v>
      </c>
      <c r="D882" s="160" t="s">
        <v>15343</v>
      </c>
      <c r="E882" s="159" t="s">
        <v>16750</v>
      </c>
      <c r="F882" s="159">
        <v>9</v>
      </c>
      <c r="G882" s="160" t="str">
        <f>VLOOKUP(F882,'Zonas rurales CLM'!$J$4:$L$12,3,FALSE)</f>
        <v>9 - Urbana</v>
      </c>
      <c r="H882" s="161">
        <v>83663</v>
      </c>
    </row>
    <row r="883" spans="1:8" ht="25" customHeight="1" x14ac:dyDescent="0.25">
      <c r="A883" s="159">
        <v>45</v>
      </c>
      <c r="B883" s="159" t="s">
        <v>15321</v>
      </c>
      <c r="C883" s="159">
        <v>45166</v>
      </c>
      <c r="D883" s="160" t="s">
        <v>15459</v>
      </c>
      <c r="E883" s="159" t="s">
        <v>16745</v>
      </c>
      <c r="F883" s="159">
        <v>5</v>
      </c>
      <c r="G883" s="160" t="str">
        <f>VLOOKUP(F883,'Zonas rurales CLM'!$J$4:$L$12,3,FALSE)</f>
        <v>5 - En riesgo</v>
      </c>
      <c r="H883" s="161">
        <v>1966</v>
      </c>
    </row>
    <row r="884" spans="1:8" ht="25" customHeight="1" x14ac:dyDescent="0.25">
      <c r="A884" s="159">
        <v>45</v>
      </c>
      <c r="B884" s="159" t="s">
        <v>15321</v>
      </c>
      <c r="C884" s="159">
        <v>45167</v>
      </c>
      <c r="D884" s="160" t="s">
        <v>15460</v>
      </c>
      <c r="E884" s="159" t="s">
        <v>16747</v>
      </c>
      <c r="F884" s="159">
        <v>6</v>
      </c>
      <c r="G884" s="160" t="str">
        <f>VLOOKUP(F884,'Zonas rurales CLM'!$J$4:$L$12,3,FALSE)</f>
        <v>6 - Intermedia agrícola</v>
      </c>
      <c r="H884" s="161">
        <v>1741</v>
      </c>
    </row>
    <row r="885" spans="1:8" ht="25" customHeight="1" x14ac:dyDescent="0.25">
      <c r="A885" s="159">
        <v>45</v>
      </c>
      <c r="B885" s="159" t="s">
        <v>15321</v>
      </c>
      <c r="C885" s="159">
        <v>45168</v>
      </c>
      <c r="D885" s="160" t="s">
        <v>15321</v>
      </c>
      <c r="E885" s="159" t="s">
        <v>16751</v>
      </c>
      <c r="F885" s="159">
        <v>9</v>
      </c>
      <c r="G885" s="160" t="str">
        <f>VLOOKUP(F885,'Zonas rurales CLM'!$J$4:$L$12,3,FALSE)</f>
        <v>9 - Urbana</v>
      </c>
      <c r="H885" s="161">
        <v>85811</v>
      </c>
    </row>
    <row r="886" spans="1:8" ht="25" customHeight="1" x14ac:dyDescent="0.25">
      <c r="A886" s="159">
        <v>45</v>
      </c>
      <c r="B886" s="159" t="s">
        <v>15321</v>
      </c>
      <c r="C886" s="159">
        <v>45169</v>
      </c>
      <c r="D886" s="160" t="s">
        <v>15461</v>
      </c>
      <c r="E886" s="159" t="s">
        <v>16739</v>
      </c>
      <c r="F886" s="159">
        <v>5</v>
      </c>
      <c r="G886" s="160" t="str">
        <f>VLOOKUP(F886,'Zonas rurales CLM'!$J$4:$L$12,3,FALSE)</f>
        <v>5 - En riesgo</v>
      </c>
      <c r="H886" s="161">
        <v>197</v>
      </c>
    </row>
    <row r="887" spans="1:8" ht="25" customHeight="1" x14ac:dyDescent="0.25">
      <c r="A887" s="159">
        <v>45</v>
      </c>
      <c r="B887" s="159" t="s">
        <v>15321</v>
      </c>
      <c r="C887" s="159">
        <v>45170</v>
      </c>
      <c r="D887" s="160" t="s">
        <v>15462</v>
      </c>
      <c r="E887" s="159" t="s">
        <v>16740</v>
      </c>
      <c r="F887" s="159">
        <v>1</v>
      </c>
      <c r="G887" s="160" t="str">
        <f>VLOOKUP(F887,'Zonas rurales CLM'!$J$4:$L$12,3,FALSE)</f>
        <v>1 - Extrema despoblación - 2000</v>
      </c>
      <c r="H887" s="161">
        <v>207</v>
      </c>
    </row>
    <row r="888" spans="1:8" ht="25" customHeight="1" x14ac:dyDescent="0.25">
      <c r="A888" s="159">
        <v>45</v>
      </c>
      <c r="B888" s="159" t="s">
        <v>15321</v>
      </c>
      <c r="C888" s="159">
        <v>45171</v>
      </c>
      <c r="D888" s="160" t="s">
        <v>17127</v>
      </c>
      <c r="E888" s="159" t="s">
        <v>16737</v>
      </c>
      <c r="F888" s="159">
        <v>7</v>
      </c>
      <c r="G888" s="160" t="str">
        <f>VLOOKUP(F888,'Zonas rurales CLM'!$J$4:$L$12,3,FALSE)</f>
        <v>7 - Intermedia diversificada</v>
      </c>
      <c r="H888" s="161">
        <v>1670</v>
      </c>
    </row>
    <row r="889" spans="1:8" ht="25" customHeight="1" x14ac:dyDescent="0.25">
      <c r="A889" s="159">
        <v>45</v>
      </c>
      <c r="B889" s="159" t="s">
        <v>15321</v>
      </c>
      <c r="C889" s="159">
        <v>45172</v>
      </c>
      <c r="D889" s="160" t="s">
        <v>15463</v>
      </c>
      <c r="E889" s="159" t="s">
        <v>16739</v>
      </c>
      <c r="F889" s="159">
        <v>5</v>
      </c>
      <c r="G889" s="160" t="str">
        <f>VLOOKUP(F889,'Zonas rurales CLM'!$J$4:$L$12,3,FALSE)</f>
        <v>5 - En riesgo</v>
      </c>
      <c r="H889" s="161">
        <v>698</v>
      </c>
    </row>
    <row r="890" spans="1:8" ht="25" customHeight="1" x14ac:dyDescent="0.25">
      <c r="A890" s="159">
        <v>45</v>
      </c>
      <c r="B890" s="159" t="s">
        <v>15321</v>
      </c>
      <c r="C890" s="159">
        <v>45173</v>
      </c>
      <c r="D890" s="160" t="s">
        <v>15464</v>
      </c>
      <c r="E890" s="159" t="s">
        <v>16738</v>
      </c>
      <c r="F890" s="159">
        <v>7</v>
      </c>
      <c r="G890" s="160" t="str">
        <f>VLOOKUP(F890,'Zonas rurales CLM'!$J$4:$L$12,3,FALSE)</f>
        <v>7 - Intermedia diversificada</v>
      </c>
      <c r="H890" s="161">
        <v>13684</v>
      </c>
    </row>
    <row r="891" spans="1:8" ht="25" customHeight="1" x14ac:dyDescent="0.25">
      <c r="A891" s="159">
        <v>45</v>
      </c>
      <c r="B891" s="159" t="s">
        <v>15321</v>
      </c>
      <c r="C891" s="159">
        <v>45174</v>
      </c>
      <c r="D891" s="160" t="s">
        <v>17043</v>
      </c>
      <c r="E891" s="159" t="s">
        <v>16736</v>
      </c>
      <c r="F891" s="159">
        <v>6</v>
      </c>
      <c r="G891" s="160" t="str">
        <f>VLOOKUP(F891,'Zonas rurales CLM'!$J$4:$L$12,3,FALSE)</f>
        <v>6 - Intermedia agrícola</v>
      </c>
      <c r="H891" s="161">
        <v>355</v>
      </c>
    </row>
    <row r="892" spans="1:8" ht="25" customHeight="1" x14ac:dyDescent="0.25">
      <c r="A892" s="159">
        <v>45</v>
      </c>
      <c r="B892" s="159" t="s">
        <v>15321</v>
      </c>
      <c r="C892" s="159">
        <v>45175</v>
      </c>
      <c r="D892" s="160" t="s">
        <v>15465</v>
      </c>
      <c r="E892" s="159" t="s">
        <v>16745</v>
      </c>
      <c r="F892" s="159">
        <v>5</v>
      </c>
      <c r="G892" s="160" t="str">
        <f>VLOOKUP(F892,'Zonas rurales CLM'!$J$4:$L$12,3,FALSE)</f>
        <v>5 - En riesgo</v>
      </c>
      <c r="H892" s="161">
        <v>736</v>
      </c>
    </row>
    <row r="893" spans="1:8" ht="25" customHeight="1" x14ac:dyDescent="0.25">
      <c r="A893" s="159">
        <v>45</v>
      </c>
      <c r="B893" s="159" t="s">
        <v>15321</v>
      </c>
      <c r="C893" s="159">
        <v>45176</v>
      </c>
      <c r="D893" s="160" t="s">
        <v>15466</v>
      </c>
      <c r="E893" s="159" t="s">
        <v>16743</v>
      </c>
      <c r="F893" s="159">
        <v>8</v>
      </c>
      <c r="G893" s="160" t="str">
        <f>VLOOKUP(F893,'Zonas rurales CLM'!$J$4:$L$12,3,FALSE)</f>
        <v>8 - Periurbana</v>
      </c>
      <c r="H893" s="161">
        <v>5467</v>
      </c>
    </row>
    <row r="894" spans="1:8" ht="25" customHeight="1" x14ac:dyDescent="0.25">
      <c r="A894" s="159">
        <v>45</v>
      </c>
      <c r="B894" s="159" t="s">
        <v>15321</v>
      </c>
      <c r="C894" s="159">
        <v>45177</v>
      </c>
      <c r="D894" s="160" t="s">
        <v>15467</v>
      </c>
      <c r="E894" s="159" t="s">
        <v>16749</v>
      </c>
      <c r="F894" s="159">
        <v>4</v>
      </c>
      <c r="G894" s="160" t="str">
        <f>VLOOKUP(F894,'Zonas rurales CLM'!$J$4:$L$12,3,FALSE)</f>
        <v>4 - Intensa despoblación + 2000</v>
      </c>
      <c r="H894" s="161">
        <v>2477</v>
      </c>
    </row>
    <row r="895" spans="1:8" ht="25" customHeight="1" x14ac:dyDescent="0.25">
      <c r="A895" s="159">
        <v>45</v>
      </c>
      <c r="B895" s="159" t="s">
        <v>15321</v>
      </c>
      <c r="C895" s="159">
        <v>45179</v>
      </c>
      <c r="D895" s="160" t="s">
        <v>15468</v>
      </c>
      <c r="E895" s="159" t="s">
        <v>16739</v>
      </c>
      <c r="F895" s="159">
        <v>5</v>
      </c>
      <c r="G895" s="160" t="str">
        <f>VLOOKUP(F895,'Zonas rurales CLM'!$J$4:$L$12,3,FALSE)</f>
        <v>5 - En riesgo</v>
      </c>
      <c r="H895" s="161">
        <v>549</v>
      </c>
    </row>
    <row r="896" spans="1:8" ht="25" customHeight="1" x14ac:dyDescent="0.25">
      <c r="A896" s="159">
        <v>45</v>
      </c>
      <c r="B896" s="159" t="s">
        <v>15321</v>
      </c>
      <c r="C896" s="159">
        <v>45180</v>
      </c>
      <c r="D896" s="160" t="s">
        <v>15469</v>
      </c>
      <c r="E896" s="159" t="s">
        <v>16737</v>
      </c>
      <c r="F896" s="159">
        <v>7</v>
      </c>
      <c r="G896" s="160" t="str">
        <f>VLOOKUP(F896,'Zonas rurales CLM'!$J$4:$L$12,3,FALSE)</f>
        <v>7 - Intermedia diversificada</v>
      </c>
      <c r="H896" s="161">
        <v>4371</v>
      </c>
    </row>
    <row r="897" spans="1:8" ht="25" customHeight="1" x14ac:dyDescent="0.25">
      <c r="A897" s="159">
        <v>45</v>
      </c>
      <c r="B897" s="159" t="s">
        <v>15321</v>
      </c>
      <c r="C897" s="159">
        <v>45181</v>
      </c>
      <c r="D897" s="160" t="s">
        <v>15470</v>
      </c>
      <c r="E897" s="159" t="s">
        <v>16739</v>
      </c>
      <c r="F897" s="159">
        <v>5</v>
      </c>
      <c r="G897" s="160" t="str">
        <f>VLOOKUP(F897,'Zonas rurales CLM'!$J$4:$L$12,3,FALSE)</f>
        <v>5 - En riesgo</v>
      </c>
      <c r="H897" s="161">
        <v>2903</v>
      </c>
    </row>
    <row r="898" spans="1:8" ht="25" customHeight="1" x14ac:dyDescent="0.25">
      <c r="A898" s="159">
        <v>45</v>
      </c>
      <c r="B898" s="159" t="s">
        <v>15321</v>
      </c>
      <c r="C898" s="159">
        <v>45182</v>
      </c>
      <c r="D898" s="160" t="s">
        <v>15471</v>
      </c>
      <c r="E898" s="159" t="s">
        <v>16748</v>
      </c>
      <c r="F898" s="159">
        <v>3</v>
      </c>
      <c r="G898" s="160" t="str">
        <f>VLOOKUP(F898,'Zonas rurales CLM'!$J$4:$L$12,3,FALSE)</f>
        <v>3 - Intensa despoblación - 2000</v>
      </c>
      <c r="H898" s="161">
        <v>1062</v>
      </c>
    </row>
    <row r="899" spans="1:8" ht="25" customHeight="1" x14ac:dyDescent="0.25">
      <c r="A899" s="159">
        <v>45</v>
      </c>
      <c r="B899" s="159" t="s">
        <v>15321</v>
      </c>
      <c r="C899" s="159">
        <v>45183</v>
      </c>
      <c r="D899" s="160" t="s">
        <v>15472</v>
      </c>
      <c r="E899" s="159" t="s">
        <v>16737</v>
      </c>
      <c r="F899" s="159">
        <v>7</v>
      </c>
      <c r="G899" s="160" t="str">
        <f>VLOOKUP(F899,'Zonas rurales CLM'!$J$4:$L$12,3,FALSE)</f>
        <v>7 - Intermedia diversificada</v>
      </c>
      <c r="H899" s="161">
        <v>3510</v>
      </c>
    </row>
    <row r="900" spans="1:8" ht="25" customHeight="1" x14ac:dyDescent="0.25">
      <c r="A900" s="159">
        <v>45</v>
      </c>
      <c r="B900" s="159" t="s">
        <v>15321</v>
      </c>
      <c r="C900" s="159">
        <v>45184</v>
      </c>
      <c r="D900" s="160" t="s">
        <v>17128</v>
      </c>
      <c r="E900" s="159" t="s">
        <v>16739</v>
      </c>
      <c r="F900" s="159">
        <v>5</v>
      </c>
      <c r="G900" s="160" t="str">
        <f>VLOOKUP(F900,'Zonas rurales CLM'!$J$4:$L$12,3,FALSE)</f>
        <v>5 - En riesgo</v>
      </c>
      <c r="H900" s="161">
        <v>233</v>
      </c>
    </row>
    <row r="901" spans="1:8" ht="25" customHeight="1" x14ac:dyDescent="0.25">
      <c r="A901" s="159">
        <v>45</v>
      </c>
      <c r="B901" s="159" t="s">
        <v>15321</v>
      </c>
      <c r="C901" s="159">
        <v>45185</v>
      </c>
      <c r="D901" s="160" t="s">
        <v>15473</v>
      </c>
      <c r="E901" s="159" t="s">
        <v>16747</v>
      </c>
      <c r="F901" s="159">
        <v>6</v>
      </c>
      <c r="G901" s="160" t="str">
        <f>VLOOKUP(F901,'Zonas rurales CLM'!$J$4:$L$12,3,FALSE)</f>
        <v>6 - Intermedia agrícola</v>
      </c>
      <c r="H901" s="161">
        <v>9489</v>
      </c>
    </row>
    <row r="902" spans="1:8" ht="25" customHeight="1" x14ac:dyDescent="0.25">
      <c r="A902" s="159">
        <v>45</v>
      </c>
      <c r="B902" s="159" t="s">
        <v>15321</v>
      </c>
      <c r="C902" s="159">
        <v>45186</v>
      </c>
      <c r="D902" s="160" t="s">
        <v>15474</v>
      </c>
      <c r="E902" s="159" t="s">
        <v>16747</v>
      </c>
      <c r="F902" s="159">
        <v>6</v>
      </c>
      <c r="G902" s="160" t="str">
        <f>VLOOKUP(F902,'Zonas rurales CLM'!$J$4:$L$12,3,FALSE)</f>
        <v>6 - Intermedia agrícola</v>
      </c>
      <c r="H902" s="161">
        <v>3623</v>
      </c>
    </row>
    <row r="903" spans="1:8" ht="25" customHeight="1" x14ac:dyDescent="0.25">
      <c r="A903" s="159">
        <v>45</v>
      </c>
      <c r="B903" s="159" t="s">
        <v>15321</v>
      </c>
      <c r="C903" s="159">
        <v>45187</v>
      </c>
      <c r="D903" s="160" t="s">
        <v>15475</v>
      </c>
      <c r="E903" s="159" t="s">
        <v>16747</v>
      </c>
      <c r="F903" s="159">
        <v>6</v>
      </c>
      <c r="G903" s="160" t="str">
        <f>VLOOKUP(F903,'Zonas rurales CLM'!$J$4:$L$12,3,FALSE)</f>
        <v>6 - Intermedia agrícola</v>
      </c>
      <c r="H903" s="161">
        <v>4876</v>
      </c>
    </row>
    <row r="904" spans="1:8" ht="25" customHeight="1" x14ac:dyDescent="0.25">
      <c r="A904" s="159">
        <v>45</v>
      </c>
      <c r="B904" s="159" t="s">
        <v>15321</v>
      </c>
      <c r="C904" s="159">
        <v>45188</v>
      </c>
      <c r="D904" s="160" t="s">
        <v>15476</v>
      </c>
      <c r="E904" s="159" t="s">
        <v>16737</v>
      </c>
      <c r="F904" s="159">
        <v>7</v>
      </c>
      <c r="G904" s="160" t="str">
        <f>VLOOKUP(F904,'Zonas rurales CLM'!$J$4:$L$12,3,FALSE)</f>
        <v>7 - Intermedia diversificada</v>
      </c>
      <c r="H904" s="161">
        <v>3887</v>
      </c>
    </row>
    <row r="905" spans="1:8" ht="25" customHeight="1" x14ac:dyDescent="0.25">
      <c r="A905" s="159">
        <v>45</v>
      </c>
      <c r="B905" s="159" t="s">
        <v>15321</v>
      </c>
      <c r="C905" s="159">
        <v>45189</v>
      </c>
      <c r="D905" s="160" t="s">
        <v>15477</v>
      </c>
      <c r="E905" s="159" t="s">
        <v>16738</v>
      </c>
      <c r="F905" s="159">
        <v>7</v>
      </c>
      <c r="G905" s="160" t="str">
        <f>VLOOKUP(F905,'Zonas rurales CLM'!$J$4:$L$12,3,FALSE)</f>
        <v>7 - Intermedia diversificada</v>
      </c>
      <c r="H905" s="161">
        <v>926</v>
      </c>
    </row>
    <row r="906" spans="1:8" ht="25" customHeight="1" x14ac:dyDescent="0.25">
      <c r="A906" s="159">
        <v>45</v>
      </c>
      <c r="B906" s="159" t="s">
        <v>15321</v>
      </c>
      <c r="C906" s="159">
        <v>45190</v>
      </c>
      <c r="D906" s="160" t="s">
        <v>15478</v>
      </c>
      <c r="E906" s="159" t="s">
        <v>16736</v>
      </c>
      <c r="F906" s="159">
        <v>6</v>
      </c>
      <c r="G906" s="160" t="str">
        <f>VLOOKUP(F906,'Zonas rurales CLM'!$J$4:$L$12,3,FALSE)</f>
        <v>6 - Intermedia agrícola</v>
      </c>
      <c r="H906" s="161">
        <v>537</v>
      </c>
    </row>
    <row r="907" spans="1:8" ht="25" customHeight="1" x14ac:dyDescent="0.25">
      <c r="A907" s="159">
        <v>45</v>
      </c>
      <c r="B907" s="159" t="s">
        <v>15321</v>
      </c>
      <c r="C907" s="159">
        <v>45191</v>
      </c>
      <c r="D907" s="160" t="s">
        <v>15479</v>
      </c>
      <c r="E907" s="159" t="s">
        <v>16744</v>
      </c>
      <c r="F907" s="159">
        <v>7</v>
      </c>
      <c r="G907" s="160" t="str">
        <f>VLOOKUP(F907,'Zonas rurales CLM'!$J$4:$L$12,3,FALSE)</f>
        <v>7 - Intermedia diversificada</v>
      </c>
      <c r="H907" s="161">
        <v>606</v>
      </c>
    </row>
    <row r="908" spans="1:8" ht="25" customHeight="1" x14ac:dyDescent="0.25">
      <c r="A908" s="159">
        <v>45</v>
      </c>
      <c r="B908" s="159" t="s">
        <v>15321</v>
      </c>
      <c r="C908" s="159">
        <v>45192</v>
      </c>
      <c r="D908" s="160" t="s">
        <v>15480</v>
      </c>
      <c r="E908" s="159" t="s">
        <v>16747</v>
      </c>
      <c r="F908" s="159">
        <v>6</v>
      </c>
      <c r="G908" s="160" t="str">
        <f>VLOOKUP(F908,'Zonas rurales CLM'!$J$4:$L$12,3,FALSE)</f>
        <v>6 - Intermedia agrícola</v>
      </c>
      <c r="H908" s="161">
        <v>3172</v>
      </c>
    </row>
    <row r="909" spans="1:8" ht="25" customHeight="1" x14ac:dyDescent="0.25">
      <c r="A909" s="159">
        <v>45</v>
      </c>
      <c r="B909" s="159" t="s">
        <v>15321</v>
      </c>
      <c r="C909" s="159">
        <v>45193</v>
      </c>
      <c r="D909" s="160" t="s">
        <v>15481</v>
      </c>
      <c r="E909" s="159" t="s">
        <v>16736</v>
      </c>
      <c r="F909" s="159">
        <v>6</v>
      </c>
      <c r="G909" s="160" t="str">
        <f>VLOOKUP(F909,'Zonas rurales CLM'!$J$4:$L$12,3,FALSE)</f>
        <v>6 - Intermedia agrícola</v>
      </c>
      <c r="H909" s="161">
        <v>699</v>
      </c>
    </row>
    <row r="910" spans="1:8" ht="25" customHeight="1" x14ac:dyDescent="0.25">
      <c r="A910" s="159">
        <v>45</v>
      </c>
      <c r="B910" s="159" t="s">
        <v>15321</v>
      </c>
      <c r="C910" s="159">
        <v>45194</v>
      </c>
      <c r="D910" s="160" t="s">
        <v>17011</v>
      </c>
      <c r="E910" s="159" t="s">
        <v>16740</v>
      </c>
      <c r="F910" s="159">
        <v>1</v>
      </c>
      <c r="G910" s="160" t="str">
        <f>VLOOKUP(F910,'Zonas rurales CLM'!$J$4:$L$12,3,FALSE)</f>
        <v>1 - Extrema despoblación - 2000</v>
      </c>
      <c r="H910" s="161">
        <v>71</v>
      </c>
    </row>
    <row r="911" spans="1:8" ht="25" customHeight="1" x14ac:dyDescent="0.25">
      <c r="A911" s="159">
        <v>45</v>
      </c>
      <c r="B911" s="159" t="s">
        <v>15321</v>
      </c>
      <c r="C911" s="159">
        <v>45195</v>
      </c>
      <c r="D911" s="160" t="s">
        <v>15482</v>
      </c>
      <c r="E911" s="159" t="s">
        <v>16745</v>
      </c>
      <c r="F911" s="159">
        <v>5</v>
      </c>
      <c r="G911" s="160" t="str">
        <f>VLOOKUP(F911,'Zonas rurales CLM'!$J$4:$L$12,3,FALSE)</f>
        <v>5 - En riesgo</v>
      </c>
      <c r="H911" s="161">
        <v>2514</v>
      </c>
    </row>
    <row r="912" spans="1:8" ht="25" customHeight="1" x14ac:dyDescent="0.25">
      <c r="A912" s="159">
        <v>45</v>
      </c>
      <c r="B912" s="159" t="s">
        <v>15321</v>
      </c>
      <c r="C912" s="159">
        <v>45196</v>
      </c>
      <c r="D912" s="160" t="s">
        <v>15483</v>
      </c>
      <c r="E912" s="159" t="s">
        <v>16737</v>
      </c>
      <c r="F912" s="159">
        <v>7</v>
      </c>
      <c r="G912" s="160" t="str">
        <f>VLOOKUP(F912,'Zonas rurales CLM'!$J$4:$L$12,3,FALSE)</f>
        <v>7 - Intermedia diversificada</v>
      </c>
      <c r="H912" s="161">
        <v>1851</v>
      </c>
    </row>
    <row r="913" spans="1:8" ht="25" customHeight="1" x14ac:dyDescent="0.25">
      <c r="A913" s="159">
        <v>45</v>
      </c>
      <c r="B913" s="159" t="s">
        <v>15321</v>
      </c>
      <c r="C913" s="159">
        <v>45197</v>
      </c>
      <c r="D913" s="160" t="s">
        <v>15484</v>
      </c>
      <c r="E913" s="159" t="s">
        <v>16744</v>
      </c>
      <c r="F913" s="159">
        <v>7</v>
      </c>
      <c r="G913" s="160" t="str">
        <f>VLOOKUP(F913,'Zonas rurales CLM'!$J$4:$L$12,3,FALSE)</f>
        <v>7 - Intermedia diversificada</v>
      </c>
      <c r="H913" s="161">
        <v>2522</v>
      </c>
    </row>
    <row r="914" spans="1:8" ht="25" customHeight="1" x14ac:dyDescent="0.25">
      <c r="A914" s="159">
        <v>45</v>
      </c>
      <c r="B914" s="159" t="s">
        <v>15321</v>
      </c>
      <c r="C914" s="159">
        <v>45198</v>
      </c>
      <c r="D914" s="160" t="s">
        <v>15485</v>
      </c>
      <c r="E914" s="159" t="s">
        <v>16745</v>
      </c>
      <c r="F914" s="159">
        <v>5</v>
      </c>
      <c r="G914" s="160" t="str">
        <f>VLOOKUP(F914,'Zonas rurales CLM'!$J$4:$L$12,3,FALSE)</f>
        <v>5 - En riesgo</v>
      </c>
      <c r="H914" s="161">
        <v>2482</v>
      </c>
    </row>
    <row r="915" spans="1:8" ht="25" customHeight="1" x14ac:dyDescent="0.25">
      <c r="A915" s="159">
        <v>45</v>
      </c>
      <c r="B915" s="159" t="s">
        <v>15321</v>
      </c>
      <c r="C915" s="159">
        <v>45199</v>
      </c>
      <c r="D915" s="160" t="s">
        <v>15486</v>
      </c>
      <c r="E915" s="159" t="s">
        <v>16737</v>
      </c>
      <c r="F915" s="159">
        <v>7</v>
      </c>
      <c r="G915" s="160" t="str">
        <f>VLOOKUP(F915,'Zonas rurales CLM'!$J$4:$L$12,3,FALSE)</f>
        <v>7 - Intermedia diversificada</v>
      </c>
      <c r="H915" s="161">
        <v>4828</v>
      </c>
    </row>
    <row r="916" spans="1:8" ht="25" customHeight="1" x14ac:dyDescent="0.25">
      <c r="A916" s="159">
        <v>45</v>
      </c>
      <c r="B916" s="159" t="s">
        <v>15321</v>
      </c>
      <c r="C916" s="159">
        <v>45200</v>
      </c>
      <c r="D916" s="160" t="s">
        <v>17129</v>
      </c>
      <c r="E916" s="159" t="s">
        <v>16749</v>
      </c>
      <c r="F916" s="159">
        <v>4</v>
      </c>
      <c r="G916" s="160" t="str">
        <f>VLOOKUP(F916,'Zonas rurales CLM'!$J$4:$L$12,3,FALSE)</f>
        <v>4 - Intensa despoblación + 2000</v>
      </c>
      <c r="H916" s="161">
        <v>5882</v>
      </c>
    </row>
    <row r="917" spans="1:8" ht="25" customHeight="1" x14ac:dyDescent="0.25">
      <c r="A917" s="159">
        <v>45</v>
      </c>
      <c r="B917" s="159" t="s">
        <v>15321</v>
      </c>
      <c r="C917" s="159">
        <v>45201</v>
      </c>
      <c r="D917" s="160" t="s">
        <v>15487</v>
      </c>
      <c r="E917" s="159" t="s">
        <v>16743</v>
      </c>
      <c r="F917" s="159">
        <v>8</v>
      </c>
      <c r="G917" s="160" t="str">
        <f>VLOOKUP(F917,'Zonas rurales CLM'!$J$4:$L$12,3,FALSE)</f>
        <v>8 - Periurbana</v>
      </c>
      <c r="H917" s="161">
        <v>5555</v>
      </c>
    </row>
    <row r="918" spans="1:8" ht="25" customHeight="1" x14ac:dyDescent="0.25">
      <c r="A918" s="159">
        <v>45</v>
      </c>
      <c r="B918" s="159" t="s">
        <v>15321</v>
      </c>
      <c r="C918" s="159">
        <v>45202</v>
      </c>
      <c r="D918" s="160" t="s">
        <v>15488</v>
      </c>
      <c r="E918" s="159" t="s">
        <v>16744</v>
      </c>
      <c r="F918" s="159">
        <v>7</v>
      </c>
      <c r="G918" s="160" t="str">
        <f>VLOOKUP(F918,'Zonas rurales CLM'!$J$4:$L$12,3,FALSE)</f>
        <v>7 - Intermedia diversificada</v>
      </c>
      <c r="H918" s="161">
        <v>5288</v>
      </c>
    </row>
    <row r="919" spans="1:8" ht="25" customHeight="1" x14ac:dyDescent="0.25">
      <c r="A919" s="159">
        <v>45</v>
      </c>
      <c r="B919" s="159" t="s">
        <v>15321</v>
      </c>
      <c r="C919" s="159">
        <v>45203</v>
      </c>
      <c r="D919" s="160" t="s">
        <v>15489</v>
      </c>
      <c r="E919" s="159" t="s">
        <v>16737</v>
      </c>
      <c r="F919" s="159">
        <v>7</v>
      </c>
      <c r="G919" s="160" t="str">
        <f>VLOOKUP(F919,'Zonas rurales CLM'!$J$4:$L$12,3,FALSE)</f>
        <v>7 - Intermedia diversificada</v>
      </c>
      <c r="H919" s="161">
        <v>4098</v>
      </c>
    </row>
    <row r="920" spans="1:8" ht="25" customHeight="1" x14ac:dyDescent="0.25">
      <c r="A920" s="159">
        <v>45</v>
      </c>
      <c r="B920" s="159" t="s">
        <v>15321</v>
      </c>
      <c r="C920" s="159">
        <v>45204</v>
      </c>
      <c r="D920" s="160" t="s">
        <v>15490</v>
      </c>
      <c r="E920" s="159" t="s">
        <v>16737</v>
      </c>
      <c r="F920" s="159">
        <v>7</v>
      </c>
      <c r="G920" s="160" t="str">
        <f>VLOOKUP(F920,'Zonas rurales CLM'!$J$4:$L$12,3,FALSE)</f>
        <v>7 - Intermedia diversificada</v>
      </c>
      <c r="H920" s="161">
        <v>795</v>
      </c>
    </row>
    <row r="921" spans="1:8" ht="25" customHeight="1" x14ac:dyDescent="0.25">
      <c r="A921" s="159">
        <v>45</v>
      </c>
      <c r="B921" s="159" t="s">
        <v>15321</v>
      </c>
      <c r="C921" s="159">
        <v>45205</v>
      </c>
      <c r="D921" s="160" t="s">
        <v>15491</v>
      </c>
      <c r="E921" s="159" t="s">
        <v>16743</v>
      </c>
      <c r="F921" s="159">
        <v>8</v>
      </c>
      <c r="G921" s="160" t="str">
        <f>VLOOKUP(F921,'Zonas rurales CLM'!$J$4:$L$12,3,FALSE)</f>
        <v>8 - Periurbana</v>
      </c>
      <c r="H921" s="161">
        <v>11646</v>
      </c>
    </row>
    <row r="922" spans="1:8" ht="25" customHeight="1" x14ac:dyDescent="0.25">
      <c r="A922" s="159">
        <v>45</v>
      </c>
      <c r="B922" s="159" t="s">
        <v>15321</v>
      </c>
      <c r="C922" s="159">
        <v>45901</v>
      </c>
      <c r="D922" s="160" t="s">
        <v>15492</v>
      </c>
      <c r="E922" s="159" t="s">
        <v>16738</v>
      </c>
      <c r="F922" s="159">
        <v>7</v>
      </c>
      <c r="G922" s="160" t="str">
        <f>VLOOKUP(F922,'Zonas rurales CLM'!$J$4:$L$12,3,FALSE)</f>
        <v>7 - Intermedia diversificada</v>
      </c>
      <c r="H922" s="161">
        <v>1046</v>
      </c>
    </row>
  </sheetData>
  <autoFilter ref="A3:H922" xr:uid="{00000000-0009-0000-0000-000000000000}"/>
  <hyperlinks>
    <hyperlink ref="A2" r:id="rId1" xr:uid="{8CA0C016-A1AD-40AD-B531-D11876495318}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96C49-B330-46F3-88A3-F7362FCAC33D}">
  <sheetPr codeName="Hoja2"/>
  <dimension ref="A2:E37"/>
  <sheetViews>
    <sheetView showGridLines="0" topLeftCell="B7" zoomScaleNormal="100" workbookViewId="0">
      <selection activeCell="G30" sqref="G30"/>
    </sheetView>
  </sheetViews>
  <sheetFormatPr baseColWidth="10" defaultColWidth="11.5" defaultRowHeight="14.3" x14ac:dyDescent="0.25"/>
  <cols>
    <col min="1" max="1" width="70.625" style="177" hidden="1" customWidth="1"/>
    <col min="2" max="2" width="70.625" style="177" customWidth="1"/>
    <col min="3" max="3" width="4.5" style="175" customWidth="1"/>
    <col min="4" max="4" width="5.125" style="175" customWidth="1"/>
    <col min="5" max="5" width="8.625" style="175" customWidth="1"/>
    <col min="6" max="16384" width="11.5" style="5"/>
  </cols>
  <sheetData>
    <row r="2" spans="1:5" s="128" customFormat="1" x14ac:dyDescent="0.25">
      <c r="C2" s="206" t="s">
        <v>16828</v>
      </c>
      <c r="D2" s="176"/>
      <c r="E2" s="176"/>
    </row>
    <row r="3" spans="1:5" ht="24.45" x14ac:dyDescent="0.25">
      <c r="A3" s="189" t="s">
        <v>16764</v>
      </c>
      <c r="B3" s="189" t="s">
        <v>16877</v>
      </c>
      <c r="C3" s="178" t="s">
        <v>8253</v>
      </c>
      <c r="D3" s="178" t="s">
        <v>8252</v>
      </c>
      <c r="E3" s="179" t="s">
        <v>16763</v>
      </c>
    </row>
    <row r="4" spans="1:5" x14ac:dyDescent="0.25">
      <c r="A4" s="180" t="s">
        <v>16766</v>
      </c>
      <c r="B4" s="180" t="str">
        <f t="shared" ref="B4:B37" si="0">CONCATENATE(E4," ",A4)</f>
        <v>01/4a.01 Subvenciones para el fomento del empleo estable y de calidad. Contratación indefinida</v>
      </c>
      <c r="C4" s="181">
        <v>1</v>
      </c>
      <c r="D4" s="181" t="s">
        <v>8300</v>
      </c>
      <c r="E4" s="182" t="s">
        <v>16765</v>
      </c>
    </row>
    <row r="5" spans="1:5" x14ac:dyDescent="0.25">
      <c r="A5" s="180" t="s">
        <v>16768</v>
      </c>
      <c r="B5" s="180" t="str">
        <f t="shared" si="0"/>
        <v>01/4a.02 Contratación de Personal Investigador Postdoctoral</v>
      </c>
      <c r="C5" s="181">
        <v>1</v>
      </c>
      <c r="D5" s="181" t="s">
        <v>8300</v>
      </c>
      <c r="E5" s="182" t="s">
        <v>16767</v>
      </c>
    </row>
    <row r="6" spans="1:5" ht="24.45" x14ac:dyDescent="0.25">
      <c r="A6" s="180" t="s">
        <v>16770</v>
      </c>
      <c r="B6" s="180" t="str">
        <f t="shared" si="0"/>
        <v>01/4a.03 Convenio INCRECYT (Instituto de Recursos Humanos para la Ciencia y la Tecnología) para la contratación de personal investigador</v>
      </c>
      <c r="C6" s="181">
        <v>1</v>
      </c>
      <c r="D6" s="181" t="s">
        <v>8300</v>
      </c>
      <c r="E6" s="182" t="s">
        <v>16769</v>
      </c>
    </row>
    <row r="7" spans="1:5" x14ac:dyDescent="0.25">
      <c r="A7" s="180" t="s">
        <v>16772</v>
      </c>
      <c r="B7" s="180" t="str">
        <f t="shared" si="0"/>
        <v>01/4a.04 Contratación de Personal Investigador Postdoctoral - UCLM</v>
      </c>
      <c r="C7" s="181">
        <v>1</v>
      </c>
      <c r="D7" s="181" t="s">
        <v>8300</v>
      </c>
      <c r="E7" s="182" t="s">
        <v>16771</v>
      </c>
    </row>
    <row r="8" spans="1:5" x14ac:dyDescent="0.25">
      <c r="A8" s="180" t="s">
        <v>16774</v>
      </c>
      <c r="B8" s="180" t="str">
        <f t="shared" si="0"/>
        <v>01/4a.05 Contratación de Personal Tecnólogo - UCLM</v>
      </c>
      <c r="C8" s="181">
        <v>1</v>
      </c>
      <c r="D8" s="181" t="s">
        <v>8300</v>
      </c>
      <c r="E8" s="182" t="s">
        <v>16773</v>
      </c>
    </row>
    <row r="9" spans="1:5" x14ac:dyDescent="0.25">
      <c r="A9" s="180" t="s">
        <v>16776</v>
      </c>
      <c r="B9" s="180" t="str">
        <f t="shared" si="0"/>
        <v>01/4a.06 Ayudas para el fomento del autoempleo. Inicio de actividad</v>
      </c>
      <c r="C9" s="181">
        <v>1</v>
      </c>
      <c r="D9" s="181" t="s">
        <v>8300</v>
      </c>
      <c r="E9" s="182" t="s">
        <v>16775</v>
      </c>
    </row>
    <row r="10" spans="1:5" x14ac:dyDescent="0.25">
      <c r="A10" s="180" t="s">
        <v>16778</v>
      </c>
      <c r="B10" s="180" t="str">
        <f t="shared" si="0"/>
        <v>01/4a.07 Asesoramiento para la promoción del emprendimiento y creación de empresas</v>
      </c>
      <c r="C10" s="181">
        <v>1</v>
      </c>
      <c r="D10" s="181" t="s">
        <v>8300</v>
      </c>
      <c r="E10" s="182" t="s">
        <v>16777</v>
      </c>
    </row>
    <row r="11" spans="1:5" x14ac:dyDescent="0.25">
      <c r="A11" s="180" t="s">
        <v>16780</v>
      </c>
      <c r="B11" s="180" t="str">
        <f t="shared" si="0"/>
        <v>01/4a.08 Programa de Fomento de Entidades de Economía Social</v>
      </c>
      <c r="C11" s="181">
        <v>1</v>
      </c>
      <c r="D11" s="181" t="s">
        <v>8300</v>
      </c>
      <c r="E11" s="182" t="s">
        <v>16779</v>
      </c>
    </row>
    <row r="12" spans="1:5" x14ac:dyDescent="0.25">
      <c r="A12" s="180" t="s">
        <v>16782</v>
      </c>
      <c r="B12" s="180" t="str">
        <f t="shared" si="0"/>
        <v>01/4c.01 Servicio de información, asesoramiento y orientación laboral a las mujeres</v>
      </c>
      <c r="C12" s="181">
        <v>1</v>
      </c>
      <c r="D12" s="181" t="s">
        <v>8301</v>
      </c>
      <c r="E12" s="182" t="s">
        <v>16781</v>
      </c>
    </row>
    <row r="13" spans="1:5" x14ac:dyDescent="0.25">
      <c r="A13" s="180" t="s">
        <v>16784</v>
      </c>
      <c r="B13" s="180" t="str">
        <f t="shared" si="0"/>
        <v>01/4c.02 Incentivos para fomentar la conciliación de la vida familiar y laboral</v>
      </c>
      <c r="C13" s="181">
        <v>1</v>
      </c>
      <c r="D13" s="181" t="s">
        <v>8301</v>
      </c>
      <c r="E13" s="182" t="s">
        <v>16783</v>
      </c>
    </row>
    <row r="14" spans="1:5" x14ac:dyDescent="0.25">
      <c r="A14" s="186" t="s">
        <v>8296</v>
      </c>
      <c r="B14" s="186" t="str">
        <f t="shared" si="0"/>
        <v xml:space="preserve">02/4h.01 Equipos Técnicos de Inclusión y Acciones Complementarias. </v>
      </c>
      <c r="C14" s="187">
        <v>2</v>
      </c>
      <c r="D14" s="187" t="s">
        <v>8304</v>
      </c>
      <c r="E14" s="188" t="s">
        <v>16785</v>
      </c>
    </row>
    <row r="15" spans="1:5" x14ac:dyDescent="0.25">
      <c r="A15" s="186" t="s">
        <v>8298</v>
      </c>
      <c r="B15" s="186" t="str">
        <f t="shared" si="0"/>
        <v>02/4h.02 Servicios de Carácter Ocupacional (Centros Ocupacionales)</v>
      </c>
      <c r="C15" s="187">
        <v>2</v>
      </c>
      <c r="D15" s="187" t="s">
        <v>8304</v>
      </c>
      <c r="E15" s="188" t="s">
        <v>16786</v>
      </c>
    </row>
    <row r="16" spans="1:5" x14ac:dyDescent="0.25">
      <c r="A16" s="186" t="s">
        <v>16788</v>
      </c>
      <c r="B16" s="186" t="str">
        <f t="shared" si="0"/>
        <v>02/4h.03 Servicios de Capacitación para personas con discapacidad</v>
      </c>
      <c r="C16" s="187">
        <v>2</v>
      </c>
      <c r="D16" s="187" t="s">
        <v>8304</v>
      </c>
      <c r="E16" s="188" t="s">
        <v>16787</v>
      </c>
    </row>
    <row r="17" spans="1:5" x14ac:dyDescent="0.25">
      <c r="A17" s="186" t="s">
        <v>16790</v>
      </c>
      <c r="B17" s="186" t="str">
        <f t="shared" si="0"/>
        <v>02/4h.04 Formación en alternancia con el empleo (CREA)</v>
      </c>
      <c r="C17" s="187">
        <v>2</v>
      </c>
      <c r="D17" s="187" t="s">
        <v>8304</v>
      </c>
      <c r="E17" s="188" t="s">
        <v>16789</v>
      </c>
    </row>
    <row r="18" spans="1:5" x14ac:dyDescent="0.25">
      <c r="A18" s="186" t="s">
        <v>16792</v>
      </c>
      <c r="B18" s="186" t="str">
        <f t="shared" si="0"/>
        <v xml:space="preserve">02/4h.05 Planes Sociales de Empleo para la contratación de personas en situación o riesgo de exclusión. </v>
      </c>
      <c r="C18" s="187">
        <v>2</v>
      </c>
      <c r="D18" s="187" t="s">
        <v>8304</v>
      </c>
      <c r="E18" s="188" t="s">
        <v>16791</v>
      </c>
    </row>
    <row r="19" spans="1:5" x14ac:dyDescent="0.25">
      <c r="A19" s="186" t="s">
        <v>16794</v>
      </c>
      <c r="B19" s="186" t="str">
        <f t="shared" si="0"/>
        <v>02/4h.06 Incentivos a la contratación indefinida en el marco del Programa Cheque Transición</v>
      </c>
      <c r="C19" s="187">
        <v>2</v>
      </c>
      <c r="D19" s="187" t="s">
        <v>8304</v>
      </c>
      <c r="E19" s="188" t="s">
        <v>16793</v>
      </c>
    </row>
    <row r="20" spans="1:5" x14ac:dyDescent="0.25">
      <c r="A20" s="186" t="s">
        <v>8294</v>
      </c>
      <c r="B20" s="186" t="str">
        <f t="shared" si="0"/>
        <v>02/4l.01 Planes integrados en barrios con población en situación de exclusión social</v>
      </c>
      <c r="C20" s="187">
        <v>2</v>
      </c>
      <c r="D20" s="187" t="s">
        <v>8305</v>
      </c>
      <c r="E20" s="188" t="s">
        <v>16795</v>
      </c>
    </row>
    <row r="21" spans="1:5" x14ac:dyDescent="0.25">
      <c r="A21" s="186" t="s">
        <v>8295</v>
      </c>
      <c r="B21" s="186" t="str">
        <f t="shared" si="0"/>
        <v>02/4l.02 Itinerarios de inclusión para personas sin hogar</v>
      </c>
      <c r="C21" s="187">
        <v>2</v>
      </c>
      <c r="D21" s="187" t="s">
        <v>8305</v>
      </c>
      <c r="E21" s="188" t="s">
        <v>16796</v>
      </c>
    </row>
    <row r="22" spans="1:5" x14ac:dyDescent="0.25">
      <c r="A22" s="180" t="s">
        <v>16798</v>
      </c>
      <c r="B22" s="180" t="str">
        <f t="shared" si="0"/>
        <v xml:space="preserve">03/4f.01 Contratación de Personal Investigador Predoctoral (incluidos doctorados industriales) </v>
      </c>
      <c r="C22" s="181">
        <v>3</v>
      </c>
      <c r="D22" s="181" t="s">
        <v>8302</v>
      </c>
      <c r="E22" s="182" t="s">
        <v>16797</v>
      </c>
    </row>
    <row r="23" spans="1:5" x14ac:dyDescent="0.25">
      <c r="A23" s="180" t="s">
        <v>16800</v>
      </c>
      <c r="B23" s="180" t="str">
        <f t="shared" si="0"/>
        <v>03/4f.02 Contratación de personal investigador predoctoral (incluidos doctorados industriales) - UCLM</v>
      </c>
      <c r="C23" s="181">
        <v>3</v>
      </c>
      <c r="D23" s="181" t="s">
        <v>8302</v>
      </c>
      <c r="E23" s="182" t="s">
        <v>16799</v>
      </c>
    </row>
    <row r="24" spans="1:5" x14ac:dyDescent="0.25">
      <c r="A24" s="180" t="s">
        <v>16802</v>
      </c>
      <c r="B24" s="180" t="str">
        <f t="shared" si="0"/>
        <v>03/4f.03 Becas y ayudas para estudiantes universitarios en situación económica vulnerable</v>
      </c>
      <c r="C24" s="181">
        <v>3</v>
      </c>
      <c r="D24" s="181" t="s">
        <v>8302</v>
      </c>
      <c r="E24" s="182" t="s">
        <v>16801</v>
      </c>
    </row>
    <row r="25" spans="1:5" x14ac:dyDescent="0.25">
      <c r="A25" s="180" t="s">
        <v>16804</v>
      </c>
      <c r="B25" s="180" t="str">
        <f t="shared" si="0"/>
        <v>03/4f.04 Programas de prevención del abandono escolar temprano</v>
      </c>
      <c r="C25" s="181">
        <v>3</v>
      </c>
      <c r="D25" s="181" t="s">
        <v>8302</v>
      </c>
      <c r="E25" s="182" t="s">
        <v>16803</v>
      </c>
    </row>
    <row r="26" spans="1:5" x14ac:dyDescent="0.25">
      <c r="A26" s="180" t="s">
        <v>16806</v>
      </c>
      <c r="B26" s="180" t="str">
        <f t="shared" si="0"/>
        <v>03/4g.01 CapacitaTIC+55 - Programa de capacitación digital</v>
      </c>
      <c r="C26" s="181">
        <v>3</v>
      </c>
      <c r="D26" s="181" t="s">
        <v>8303</v>
      </c>
      <c r="E26" s="182" t="s">
        <v>16805</v>
      </c>
    </row>
    <row r="27" spans="1:5" x14ac:dyDescent="0.25">
      <c r="A27" s="186" t="s">
        <v>16808</v>
      </c>
      <c r="B27" s="186" t="str">
        <f t="shared" si="0"/>
        <v>05/4a.01 DECRETO JOVEN - Contratos formativos para la obtención de la práctica profesional y contratos de relevo</v>
      </c>
      <c r="C27" s="187">
        <v>5</v>
      </c>
      <c r="D27" s="187" t="s">
        <v>8300</v>
      </c>
      <c r="E27" s="188" t="s">
        <v>16807</v>
      </c>
    </row>
    <row r="28" spans="1:5" x14ac:dyDescent="0.25">
      <c r="A28" s="186" t="s">
        <v>16810</v>
      </c>
      <c r="B28" s="186" t="str">
        <f t="shared" si="0"/>
        <v xml:space="preserve">05/4a.02 DECRETO JOVEN - Formación en alternancia con el empleo (FORDUAL-Contrato de Formación y Aprendizaje) </v>
      </c>
      <c r="C28" s="187">
        <v>5</v>
      </c>
      <c r="D28" s="187" t="s">
        <v>8300</v>
      </c>
      <c r="E28" s="188" t="s">
        <v>16809</v>
      </c>
    </row>
    <row r="29" spans="1:5" x14ac:dyDescent="0.25">
      <c r="A29" s="186" t="s">
        <v>16812</v>
      </c>
      <c r="B29" s="186" t="str">
        <f t="shared" si="0"/>
        <v>05/4a.03 Contratación de personas jóvenes cualificadas inscritas en el SNGJ</v>
      </c>
      <c r="C29" s="187">
        <v>5</v>
      </c>
      <c r="D29" s="187" t="s">
        <v>8300</v>
      </c>
      <c r="E29" s="188" t="s">
        <v>16811</v>
      </c>
    </row>
    <row r="30" spans="1:5" x14ac:dyDescent="0.25">
      <c r="A30" s="186" t="s">
        <v>16814</v>
      </c>
      <c r="B30" s="186" t="str">
        <f t="shared" si="0"/>
        <v>05/4a.04 Formación en alternancia con el empleo (Escuelas Profesionales)</v>
      </c>
      <c r="C30" s="187">
        <v>5</v>
      </c>
      <c r="D30" s="187" t="s">
        <v>8300</v>
      </c>
      <c r="E30" s="188" t="s">
        <v>16813</v>
      </c>
    </row>
    <row r="31" spans="1:5" x14ac:dyDescent="0.25">
      <c r="A31" s="186" t="s">
        <v>16816</v>
      </c>
      <c r="B31" s="186" t="str">
        <f t="shared" si="0"/>
        <v>05/4a.05 Itinerarios de inclusión para jóvenes - Convocatoria de proyectos</v>
      </c>
      <c r="C31" s="187">
        <v>5</v>
      </c>
      <c r="D31" s="187" t="s">
        <v>8300</v>
      </c>
      <c r="E31" s="188" t="s">
        <v>16815</v>
      </c>
    </row>
    <row r="32" spans="1:5" x14ac:dyDescent="0.25">
      <c r="A32" s="186" t="s">
        <v>16818</v>
      </c>
      <c r="B32" s="186" t="str">
        <f t="shared" si="0"/>
        <v>05/4f.01 Oferta de acciones formativas específicas de Garantía Juvenil - Programas de Segunda Oportunidad-Centros públicos.</v>
      </c>
      <c r="C32" s="187">
        <v>5</v>
      </c>
      <c r="D32" s="187" t="s">
        <v>8302</v>
      </c>
      <c r="E32" s="188" t="s">
        <v>16817</v>
      </c>
    </row>
    <row r="33" spans="1:5" x14ac:dyDescent="0.25">
      <c r="A33" s="186" t="s">
        <v>16820</v>
      </c>
      <c r="B33" s="186" t="str">
        <f t="shared" si="0"/>
        <v>05/4f.02 Ayudas económicas de formación al alumnado de los programas de segunda oportunidad</v>
      </c>
      <c r="C33" s="187">
        <v>5</v>
      </c>
      <c r="D33" s="187" t="s">
        <v>8302</v>
      </c>
      <c r="E33" s="188" t="s">
        <v>16819</v>
      </c>
    </row>
    <row r="34" spans="1:5" x14ac:dyDescent="0.25">
      <c r="A34" s="180" t="s">
        <v>16822</v>
      </c>
      <c r="B34" s="180" t="str">
        <f t="shared" si="0"/>
        <v>07/4f.01 Impulso de la escolarización de 0-3 años</v>
      </c>
      <c r="C34" s="181">
        <v>7</v>
      </c>
      <c r="D34" s="181" t="s">
        <v>8302</v>
      </c>
      <c r="E34" s="182" t="s">
        <v>16821</v>
      </c>
    </row>
    <row r="35" spans="1:5" x14ac:dyDescent="0.25">
      <c r="A35" s="180" t="s">
        <v>16824</v>
      </c>
      <c r="B35" s="180" t="str">
        <f t="shared" si="0"/>
        <v>07/4f.02 Red de apoyo para alumnado con necesidades específicas de apoyo educativo</v>
      </c>
      <c r="C35" s="181">
        <v>7</v>
      </c>
      <c r="D35" s="181" t="s">
        <v>8302</v>
      </c>
      <c r="E35" s="182" t="s">
        <v>16823</v>
      </c>
    </row>
    <row r="36" spans="1:5" x14ac:dyDescent="0.25">
      <c r="A36" s="180" t="s">
        <v>16826</v>
      </c>
      <c r="B36" s="180" t="str">
        <f t="shared" si="0"/>
        <v>07/4f.03 Transporte en enseñanzas secundarias no obligatorias</v>
      </c>
      <c r="C36" s="181">
        <v>7</v>
      </c>
      <c r="D36" s="181" t="s">
        <v>8302</v>
      </c>
      <c r="E36" s="182" t="s">
        <v>16825</v>
      </c>
    </row>
    <row r="37" spans="1:5" x14ac:dyDescent="0.25">
      <c r="A37" s="183" t="s">
        <v>8297</v>
      </c>
      <c r="B37" s="183" t="str">
        <f t="shared" si="0"/>
        <v>07/4j.01 Mediación Socioeducativa con colectivo gitano u otras comunidades marginadas</v>
      </c>
      <c r="C37" s="184">
        <v>7</v>
      </c>
      <c r="D37" s="184" t="s">
        <v>8303</v>
      </c>
      <c r="E37" s="185" t="s">
        <v>16827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C72AD-876E-4700-8C3A-B26669E0CF7F}">
  <sheetPr codeName="Hoja10"/>
  <dimension ref="A1:A5"/>
  <sheetViews>
    <sheetView workbookViewId="0">
      <selection activeCell="E12" sqref="E12"/>
    </sheetView>
  </sheetViews>
  <sheetFormatPr baseColWidth="10" defaultRowHeight="14.3" x14ac:dyDescent="0.25"/>
  <cols>
    <col min="1" max="1" width="24.875" customWidth="1"/>
  </cols>
  <sheetData>
    <row r="1" spans="1:1" x14ac:dyDescent="0.25">
      <c r="A1" s="173" t="s">
        <v>16758</v>
      </c>
    </row>
    <row r="2" spans="1:1" x14ac:dyDescent="0.25">
      <c r="A2" t="s">
        <v>16759</v>
      </c>
    </row>
    <row r="3" spans="1:1" x14ac:dyDescent="0.25">
      <c r="A3" t="s">
        <v>16760</v>
      </c>
    </row>
    <row r="4" spans="1:1" x14ac:dyDescent="0.25">
      <c r="A4" t="s">
        <v>16761</v>
      </c>
    </row>
    <row r="5" spans="1:1" x14ac:dyDescent="0.25">
      <c r="A5" t="s">
        <v>16762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D53"/>
  <sheetViews>
    <sheetView showGridLines="0" workbookViewId="0"/>
  </sheetViews>
  <sheetFormatPr baseColWidth="10" defaultRowHeight="14.3" x14ac:dyDescent="0.25"/>
  <cols>
    <col min="1" max="1" width="15.5" bestFit="1" customWidth="1"/>
    <col min="2" max="2" width="23.5" bestFit="1" customWidth="1"/>
    <col min="4" max="4" width="26.5" hidden="1" customWidth="1"/>
  </cols>
  <sheetData>
    <row r="1" spans="1:4" x14ac:dyDescent="0.25">
      <c r="A1" s="2" t="s">
        <v>8218</v>
      </c>
      <c r="B1" s="2" t="s">
        <v>160</v>
      </c>
    </row>
    <row r="2" spans="1:4" x14ac:dyDescent="0.25">
      <c r="A2" s="3">
        <v>2</v>
      </c>
      <c r="B2" s="1" t="s">
        <v>113</v>
      </c>
      <c r="D2" t="str">
        <f t="shared" ref="D2:D53" si="0">B2</f>
        <v>ALBACETE</v>
      </c>
    </row>
    <row r="3" spans="1:4" x14ac:dyDescent="0.25">
      <c r="A3" s="3">
        <v>13</v>
      </c>
      <c r="B3" s="1" t="s">
        <v>8226</v>
      </c>
      <c r="D3" t="str">
        <f t="shared" si="0"/>
        <v>CIUDADREAL</v>
      </c>
    </row>
    <row r="4" spans="1:4" x14ac:dyDescent="0.25">
      <c r="A4" s="3">
        <v>16</v>
      </c>
      <c r="B4" s="1" t="s">
        <v>125</v>
      </c>
      <c r="D4" t="str">
        <f t="shared" si="0"/>
        <v>CUENCA</v>
      </c>
    </row>
    <row r="5" spans="1:4" x14ac:dyDescent="0.25">
      <c r="A5" s="3">
        <v>19</v>
      </c>
      <c r="B5" s="1" t="s">
        <v>128</v>
      </c>
      <c r="D5" t="str">
        <f t="shared" si="0"/>
        <v>GUADALAJARA</v>
      </c>
    </row>
    <row r="6" spans="1:4" x14ac:dyDescent="0.25">
      <c r="A6" s="3">
        <v>45</v>
      </c>
      <c r="B6" s="1" t="s">
        <v>152</v>
      </c>
      <c r="D6" t="str">
        <f t="shared" si="0"/>
        <v>TOLEDO</v>
      </c>
    </row>
    <row r="7" spans="1:4" x14ac:dyDescent="0.25">
      <c r="A7" s="3">
        <v>1</v>
      </c>
      <c r="B7" s="1" t="s">
        <v>8221</v>
      </c>
      <c r="D7" t="str">
        <f t="shared" si="0"/>
        <v>ALAVA</v>
      </c>
    </row>
    <row r="8" spans="1:4" x14ac:dyDescent="0.25">
      <c r="A8" s="3">
        <v>3</v>
      </c>
      <c r="B8" s="1" t="s">
        <v>114</v>
      </c>
      <c r="D8" t="str">
        <f t="shared" si="0"/>
        <v>ALICANTE</v>
      </c>
    </row>
    <row r="9" spans="1:4" x14ac:dyDescent="0.25">
      <c r="A9" s="3">
        <v>4</v>
      </c>
      <c r="B9" s="1" t="s">
        <v>115</v>
      </c>
      <c r="D9" t="str">
        <f t="shared" si="0"/>
        <v>ALMERIA</v>
      </c>
    </row>
    <row r="10" spans="1:4" x14ac:dyDescent="0.25">
      <c r="A10" s="3">
        <v>5</v>
      </c>
      <c r="B10" s="1" t="s">
        <v>116</v>
      </c>
      <c r="D10" t="str">
        <f t="shared" si="0"/>
        <v>AVILA</v>
      </c>
    </row>
    <row r="11" spans="1:4" x14ac:dyDescent="0.25">
      <c r="A11" s="3">
        <v>6</v>
      </c>
      <c r="B11" s="1" t="s">
        <v>117</v>
      </c>
      <c r="D11" t="str">
        <f t="shared" si="0"/>
        <v>BADAJOZ</v>
      </c>
    </row>
    <row r="12" spans="1:4" x14ac:dyDescent="0.25">
      <c r="A12" s="3">
        <v>7</v>
      </c>
      <c r="B12" s="1" t="s">
        <v>8222</v>
      </c>
      <c r="D12" t="str">
        <f t="shared" si="0"/>
        <v>BALEARS</v>
      </c>
    </row>
    <row r="13" spans="1:4" x14ac:dyDescent="0.25">
      <c r="A13" s="3">
        <v>8</v>
      </c>
      <c r="B13" s="1" t="s">
        <v>118</v>
      </c>
      <c r="D13" t="str">
        <f t="shared" si="0"/>
        <v>BARCELONA</v>
      </c>
    </row>
    <row r="14" spans="1:4" x14ac:dyDescent="0.25">
      <c r="A14" s="3">
        <v>9</v>
      </c>
      <c r="B14" s="1" t="s">
        <v>119</v>
      </c>
      <c r="D14" t="str">
        <f t="shared" si="0"/>
        <v>BURGOS</v>
      </c>
    </row>
    <row r="15" spans="1:4" x14ac:dyDescent="0.25">
      <c r="A15" s="3">
        <v>10</v>
      </c>
      <c r="B15" s="1" t="s">
        <v>120</v>
      </c>
      <c r="D15" t="str">
        <f t="shared" si="0"/>
        <v>CACERES</v>
      </c>
    </row>
    <row r="16" spans="1:4" x14ac:dyDescent="0.25">
      <c r="A16" s="3">
        <v>11</v>
      </c>
      <c r="B16" s="1" t="s">
        <v>121</v>
      </c>
      <c r="D16" t="str">
        <f t="shared" si="0"/>
        <v>CADIZ</v>
      </c>
    </row>
    <row r="17" spans="1:4" x14ac:dyDescent="0.25">
      <c r="A17" s="3">
        <v>12</v>
      </c>
      <c r="B17" s="1" t="s">
        <v>122</v>
      </c>
      <c r="D17" t="str">
        <f t="shared" si="0"/>
        <v>CASTELLON</v>
      </c>
    </row>
    <row r="18" spans="1:4" x14ac:dyDescent="0.25">
      <c r="A18" s="3">
        <v>14</v>
      </c>
      <c r="B18" s="1" t="s">
        <v>124</v>
      </c>
      <c r="D18" t="str">
        <f t="shared" si="0"/>
        <v>CORDOBA</v>
      </c>
    </row>
    <row r="19" spans="1:4" x14ac:dyDescent="0.25">
      <c r="A19" s="3">
        <v>15</v>
      </c>
      <c r="B19" s="1" t="s">
        <v>8223</v>
      </c>
      <c r="D19" t="str">
        <f t="shared" si="0"/>
        <v>CORUÑA</v>
      </c>
    </row>
    <row r="20" spans="1:4" x14ac:dyDescent="0.25">
      <c r="A20" s="3">
        <v>17</v>
      </c>
      <c r="B20" s="1" t="s">
        <v>126</v>
      </c>
      <c r="D20" t="str">
        <f t="shared" si="0"/>
        <v>GIRONA</v>
      </c>
    </row>
    <row r="21" spans="1:4" x14ac:dyDescent="0.25">
      <c r="A21" s="3">
        <v>18</v>
      </c>
      <c r="B21" s="1" t="s">
        <v>127</v>
      </c>
      <c r="D21" t="str">
        <f t="shared" si="0"/>
        <v>GRANADA</v>
      </c>
    </row>
    <row r="22" spans="1:4" x14ac:dyDescent="0.25">
      <c r="A22" s="3">
        <v>20</v>
      </c>
      <c r="B22" s="1" t="s">
        <v>129</v>
      </c>
      <c r="D22" t="str">
        <f t="shared" si="0"/>
        <v>GIPUZKOA</v>
      </c>
    </row>
    <row r="23" spans="1:4" x14ac:dyDescent="0.25">
      <c r="A23" s="3">
        <v>21</v>
      </c>
      <c r="B23" s="1" t="s">
        <v>130</v>
      </c>
      <c r="D23" t="str">
        <f t="shared" si="0"/>
        <v>HUELVA</v>
      </c>
    </row>
    <row r="24" spans="1:4" x14ac:dyDescent="0.25">
      <c r="A24" s="3">
        <v>22</v>
      </c>
      <c r="B24" s="1" t="s">
        <v>131</v>
      </c>
      <c r="D24" t="str">
        <f t="shared" si="0"/>
        <v>HUESCA</v>
      </c>
    </row>
    <row r="25" spans="1:4" x14ac:dyDescent="0.25">
      <c r="A25" s="3">
        <v>23</v>
      </c>
      <c r="B25" s="1" t="s">
        <v>132</v>
      </c>
      <c r="D25" t="str">
        <f t="shared" si="0"/>
        <v>JAEN</v>
      </c>
    </row>
    <row r="26" spans="1:4" x14ac:dyDescent="0.25">
      <c r="A26" s="3">
        <v>24</v>
      </c>
      <c r="B26" s="1" t="s">
        <v>133</v>
      </c>
      <c r="D26" t="str">
        <f t="shared" si="0"/>
        <v>LEON</v>
      </c>
    </row>
    <row r="27" spans="1:4" x14ac:dyDescent="0.25">
      <c r="A27" s="3">
        <v>25</v>
      </c>
      <c r="B27" s="1" t="s">
        <v>134</v>
      </c>
      <c r="D27" t="str">
        <f t="shared" si="0"/>
        <v>LLEIDA</v>
      </c>
    </row>
    <row r="28" spans="1:4" x14ac:dyDescent="0.25">
      <c r="A28" s="3">
        <v>26</v>
      </c>
      <c r="B28" s="1" t="s">
        <v>511</v>
      </c>
      <c r="D28" t="str">
        <f t="shared" si="0"/>
        <v>RIOJA</v>
      </c>
    </row>
    <row r="29" spans="1:4" x14ac:dyDescent="0.25">
      <c r="A29" s="3">
        <v>27</v>
      </c>
      <c r="B29" s="1" t="s">
        <v>135</v>
      </c>
      <c r="D29" t="str">
        <f t="shared" si="0"/>
        <v>LUGO</v>
      </c>
    </row>
    <row r="30" spans="1:4" x14ac:dyDescent="0.25">
      <c r="A30" s="3">
        <v>28</v>
      </c>
      <c r="B30" s="1" t="s">
        <v>136</v>
      </c>
      <c r="D30" t="str">
        <f t="shared" si="0"/>
        <v>MADRID</v>
      </c>
    </row>
    <row r="31" spans="1:4" x14ac:dyDescent="0.25">
      <c r="A31" s="3">
        <v>29</v>
      </c>
      <c r="B31" s="1" t="s">
        <v>137</v>
      </c>
      <c r="D31" t="str">
        <f t="shared" si="0"/>
        <v>MALAGA</v>
      </c>
    </row>
    <row r="32" spans="1:4" x14ac:dyDescent="0.25">
      <c r="A32" s="3">
        <v>30</v>
      </c>
      <c r="B32" s="1" t="s">
        <v>138</v>
      </c>
      <c r="D32" t="str">
        <f t="shared" si="0"/>
        <v>MURCIA</v>
      </c>
    </row>
    <row r="33" spans="1:4" x14ac:dyDescent="0.25">
      <c r="A33" s="3">
        <v>31</v>
      </c>
      <c r="B33" s="1" t="s">
        <v>139</v>
      </c>
      <c r="D33" t="str">
        <f t="shared" si="0"/>
        <v>NAVARRA</v>
      </c>
    </row>
    <row r="34" spans="1:4" x14ac:dyDescent="0.25">
      <c r="A34" s="3">
        <v>32</v>
      </c>
      <c r="B34" s="1" t="s">
        <v>140</v>
      </c>
      <c r="D34" t="str">
        <f t="shared" si="0"/>
        <v>OURENSE</v>
      </c>
    </row>
    <row r="35" spans="1:4" x14ac:dyDescent="0.25">
      <c r="A35" s="3">
        <v>33</v>
      </c>
      <c r="B35" s="1" t="s">
        <v>141</v>
      </c>
      <c r="D35" t="str">
        <f t="shared" si="0"/>
        <v>ASTURIAS</v>
      </c>
    </row>
    <row r="36" spans="1:4" x14ac:dyDescent="0.25">
      <c r="A36" s="3">
        <v>34</v>
      </c>
      <c r="B36" s="1" t="s">
        <v>142</v>
      </c>
      <c r="D36" t="str">
        <f t="shared" si="0"/>
        <v>PALENCIA</v>
      </c>
    </row>
    <row r="37" spans="1:4" x14ac:dyDescent="0.25">
      <c r="A37" s="3">
        <v>35</v>
      </c>
      <c r="B37" s="1" t="s">
        <v>8224</v>
      </c>
      <c r="D37" t="str">
        <f t="shared" si="0"/>
        <v>PALMAS</v>
      </c>
    </row>
    <row r="38" spans="1:4" x14ac:dyDescent="0.25">
      <c r="A38" s="3">
        <v>36</v>
      </c>
      <c r="B38" s="1" t="s">
        <v>143</v>
      </c>
      <c r="D38" t="str">
        <f t="shared" si="0"/>
        <v>PONTEVEDRA</v>
      </c>
    </row>
    <row r="39" spans="1:4" x14ac:dyDescent="0.25">
      <c r="A39" s="3">
        <v>37</v>
      </c>
      <c r="B39" s="1" t="s">
        <v>144</v>
      </c>
      <c r="D39" t="str">
        <f t="shared" si="0"/>
        <v>SALAMANCA</v>
      </c>
    </row>
    <row r="40" spans="1:4" x14ac:dyDescent="0.25">
      <c r="A40" s="3">
        <v>38</v>
      </c>
      <c r="B40" s="1" t="s">
        <v>8225</v>
      </c>
      <c r="D40" t="str">
        <f t="shared" si="0"/>
        <v>TENERIFE</v>
      </c>
    </row>
    <row r="41" spans="1:4" x14ac:dyDescent="0.25">
      <c r="A41" s="3">
        <v>39</v>
      </c>
      <c r="B41" s="1" t="s">
        <v>146</v>
      </c>
      <c r="D41" t="str">
        <f t="shared" si="0"/>
        <v>CANTABRIA</v>
      </c>
    </row>
    <row r="42" spans="1:4" x14ac:dyDescent="0.25">
      <c r="A42" s="3">
        <v>40</v>
      </c>
      <c r="B42" s="1" t="s">
        <v>147</v>
      </c>
      <c r="D42" t="str">
        <f t="shared" si="0"/>
        <v>SEGOVIA</v>
      </c>
    </row>
    <row r="43" spans="1:4" x14ac:dyDescent="0.25">
      <c r="A43" s="3">
        <v>41</v>
      </c>
      <c r="B43" s="1" t="s">
        <v>148</v>
      </c>
      <c r="D43" t="str">
        <f t="shared" si="0"/>
        <v>SEVILLA</v>
      </c>
    </row>
    <row r="44" spans="1:4" x14ac:dyDescent="0.25">
      <c r="A44" s="3">
        <v>42</v>
      </c>
      <c r="B44" s="1" t="s">
        <v>149</v>
      </c>
      <c r="D44" t="str">
        <f t="shared" si="0"/>
        <v>SORIA</v>
      </c>
    </row>
    <row r="45" spans="1:4" x14ac:dyDescent="0.25">
      <c r="A45" s="3">
        <v>43</v>
      </c>
      <c r="B45" s="1" t="s">
        <v>150</v>
      </c>
      <c r="D45" t="str">
        <f t="shared" si="0"/>
        <v>TARRAGONA</v>
      </c>
    </row>
    <row r="46" spans="1:4" x14ac:dyDescent="0.25">
      <c r="A46" s="3">
        <v>44</v>
      </c>
      <c r="B46" s="1" t="s">
        <v>151</v>
      </c>
      <c r="D46" t="str">
        <f t="shared" si="0"/>
        <v>TERUEL</v>
      </c>
    </row>
    <row r="47" spans="1:4" x14ac:dyDescent="0.25">
      <c r="A47" s="3">
        <v>46</v>
      </c>
      <c r="B47" s="1" t="s">
        <v>153</v>
      </c>
      <c r="D47" t="str">
        <f t="shared" si="0"/>
        <v>VALENCIA</v>
      </c>
    </row>
    <row r="48" spans="1:4" x14ac:dyDescent="0.25">
      <c r="A48" s="3">
        <v>47</v>
      </c>
      <c r="B48" s="1" t="s">
        <v>154</v>
      </c>
      <c r="D48" t="str">
        <f t="shared" si="0"/>
        <v>VALLADOLID</v>
      </c>
    </row>
    <row r="49" spans="1:4" x14ac:dyDescent="0.25">
      <c r="A49" s="3">
        <v>48</v>
      </c>
      <c r="B49" s="1" t="s">
        <v>155</v>
      </c>
      <c r="D49" t="str">
        <f t="shared" si="0"/>
        <v>BIZKAIA</v>
      </c>
    </row>
    <row r="50" spans="1:4" x14ac:dyDescent="0.25">
      <c r="A50" s="3">
        <v>49</v>
      </c>
      <c r="B50" s="1" t="s">
        <v>156</v>
      </c>
      <c r="D50" t="str">
        <f t="shared" si="0"/>
        <v>ZAMORA</v>
      </c>
    </row>
    <row r="51" spans="1:4" x14ac:dyDescent="0.25">
      <c r="A51" s="3">
        <v>50</v>
      </c>
      <c r="B51" s="1" t="s">
        <v>157</v>
      </c>
      <c r="D51" t="str">
        <f t="shared" si="0"/>
        <v>ZARAGOZA</v>
      </c>
    </row>
    <row r="52" spans="1:4" x14ac:dyDescent="0.25">
      <c r="A52" s="3">
        <v>51</v>
      </c>
      <c r="B52" s="1" t="s">
        <v>158</v>
      </c>
      <c r="D52" t="str">
        <f t="shared" si="0"/>
        <v>CEUTA</v>
      </c>
    </row>
    <row r="53" spans="1:4" x14ac:dyDescent="0.25">
      <c r="A53" s="3">
        <v>52</v>
      </c>
      <c r="B53" s="1" t="s">
        <v>159</v>
      </c>
      <c r="D53" t="str">
        <f t="shared" si="0"/>
        <v>MELILLA</v>
      </c>
    </row>
  </sheetData>
  <sheetProtection password="82C5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E8114"/>
  <sheetViews>
    <sheetView showGridLines="0" workbookViewId="0"/>
  </sheetViews>
  <sheetFormatPr baseColWidth="10" defaultRowHeight="14.3" x14ac:dyDescent="0.25"/>
  <cols>
    <col min="1" max="1" width="15.5" bestFit="1" customWidth="1"/>
    <col min="2" max="2" width="15.875" bestFit="1" customWidth="1"/>
    <col min="3" max="3" width="42.875" bestFit="1" customWidth="1"/>
    <col min="5" max="5" width="46.5" hidden="1" customWidth="1"/>
  </cols>
  <sheetData>
    <row r="1" spans="1:5" x14ac:dyDescent="0.25">
      <c r="A1" s="2" t="s">
        <v>8218</v>
      </c>
      <c r="B1" s="2" t="s">
        <v>8219</v>
      </c>
      <c r="C1" s="2" t="s">
        <v>8220</v>
      </c>
    </row>
    <row r="2" spans="1:5" x14ac:dyDescent="0.25">
      <c r="A2" s="1">
        <v>1</v>
      </c>
      <c r="B2" s="3">
        <v>1</v>
      </c>
      <c r="C2" s="1" t="s">
        <v>161</v>
      </c>
      <c r="E2" t="str">
        <f>CONCATENATE(B2,"-",C2)</f>
        <v>1-ALEGRIA-DULANTZI</v>
      </c>
    </row>
    <row r="3" spans="1:5" x14ac:dyDescent="0.25">
      <c r="A3" s="1">
        <v>1</v>
      </c>
      <c r="B3" s="3">
        <v>2</v>
      </c>
      <c r="C3" s="1" t="s">
        <v>162</v>
      </c>
      <c r="E3" t="str">
        <f t="shared" ref="E3:E66" si="0">CONCATENATE(B3,"-",C3)</f>
        <v>2-AMURRIO</v>
      </c>
    </row>
    <row r="4" spans="1:5" x14ac:dyDescent="0.25">
      <c r="A4" s="1">
        <v>1</v>
      </c>
      <c r="B4" s="3">
        <v>3</v>
      </c>
      <c r="C4" s="1" t="s">
        <v>163</v>
      </c>
      <c r="E4" t="str">
        <f t="shared" si="0"/>
        <v>3-ARAMAIO</v>
      </c>
    </row>
    <row r="5" spans="1:5" x14ac:dyDescent="0.25">
      <c r="A5" s="1">
        <v>1</v>
      </c>
      <c r="B5" s="3">
        <v>4</v>
      </c>
      <c r="C5" s="1" t="s">
        <v>164</v>
      </c>
      <c r="E5" t="str">
        <f t="shared" si="0"/>
        <v>4-ARTZINIEGA</v>
      </c>
    </row>
    <row r="6" spans="1:5" x14ac:dyDescent="0.25">
      <c r="A6" s="1">
        <v>1</v>
      </c>
      <c r="B6" s="3">
        <v>6</v>
      </c>
      <c r="C6" s="1" t="s">
        <v>165</v>
      </c>
      <c r="E6" t="str">
        <f t="shared" si="0"/>
        <v>6-ARMI/ON</v>
      </c>
    </row>
    <row r="7" spans="1:5" x14ac:dyDescent="0.25">
      <c r="A7" s="1">
        <v>1</v>
      </c>
      <c r="B7" s="3">
        <v>8</v>
      </c>
      <c r="C7" s="1" t="s">
        <v>166</v>
      </c>
      <c r="E7" t="str">
        <f t="shared" si="0"/>
        <v>8-ARRAZUA-UBARRUNDIA</v>
      </c>
    </row>
    <row r="8" spans="1:5" x14ac:dyDescent="0.25">
      <c r="A8" s="1">
        <v>1</v>
      </c>
      <c r="B8" s="3">
        <v>9</v>
      </c>
      <c r="C8" s="1" t="s">
        <v>167</v>
      </c>
      <c r="E8" t="str">
        <f t="shared" si="0"/>
        <v>9-ASPARRENA</v>
      </c>
    </row>
    <row r="9" spans="1:5" x14ac:dyDescent="0.25">
      <c r="A9" s="1">
        <v>1</v>
      </c>
      <c r="B9" s="3">
        <v>10</v>
      </c>
      <c r="C9" s="1" t="s">
        <v>168</v>
      </c>
      <c r="E9" t="str">
        <f t="shared" si="0"/>
        <v>10-AYARA/AIARA</v>
      </c>
    </row>
    <row r="10" spans="1:5" x14ac:dyDescent="0.25">
      <c r="A10" s="1">
        <v>1</v>
      </c>
      <c r="B10" s="3">
        <v>11</v>
      </c>
      <c r="C10" s="1" t="s">
        <v>169</v>
      </c>
      <c r="E10" t="str">
        <f t="shared" si="0"/>
        <v>11-BAÑOS DE EBRO/MAÑUETA</v>
      </c>
    </row>
    <row r="11" spans="1:5" x14ac:dyDescent="0.25">
      <c r="A11" s="1">
        <v>1</v>
      </c>
      <c r="B11" s="3">
        <v>13</v>
      </c>
      <c r="C11" s="1" t="s">
        <v>170</v>
      </c>
      <c r="E11" t="str">
        <f t="shared" si="0"/>
        <v>13-BARRUNDIA</v>
      </c>
    </row>
    <row r="12" spans="1:5" x14ac:dyDescent="0.25">
      <c r="A12" s="1">
        <v>1</v>
      </c>
      <c r="B12" s="3">
        <v>14</v>
      </c>
      <c r="C12" s="1" t="s">
        <v>171</v>
      </c>
      <c r="E12" t="str">
        <f t="shared" si="0"/>
        <v>14-BERANTEVILLA</v>
      </c>
    </row>
    <row r="13" spans="1:5" x14ac:dyDescent="0.25">
      <c r="A13" s="1">
        <v>1</v>
      </c>
      <c r="B13" s="3">
        <v>16</v>
      </c>
      <c r="C13" s="1" t="s">
        <v>172</v>
      </c>
      <c r="E13" t="str">
        <f t="shared" si="0"/>
        <v>16-BERNEDO</v>
      </c>
    </row>
    <row r="14" spans="1:5" x14ac:dyDescent="0.25">
      <c r="A14" s="1">
        <v>1</v>
      </c>
      <c r="B14" s="3">
        <v>17</v>
      </c>
      <c r="C14" s="1" t="s">
        <v>173</v>
      </c>
      <c r="E14" t="str">
        <f t="shared" si="0"/>
        <v>17-CAMPEZO/KANPEZU</v>
      </c>
    </row>
    <row r="15" spans="1:5" x14ac:dyDescent="0.25">
      <c r="A15" s="1">
        <v>1</v>
      </c>
      <c r="B15" s="3">
        <v>18</v>
      </c>
      <c r="C15" s="1" t="s">
        <v>174</v>
      </c>
      <c r="E15" t="str">
        <f t="shared" si="0"/>
        <v>18-ZIGOITIA</v>
      </c>
    </row>
    <row r="16" spans="1:5" x14ac:dyDescent="0.25">
      <c r="A16" s="1">
        <v>1</v>
      </c>
      <c r="B16" s="3">
        <v>19</v>
      </c>
      <c r="C16" s="1" t="s">
        <v>175</v>
      </c>
      <c r="E16" t="str">
        <f t="shared" si="0"/>
        <v>19-KRIPAN</v>
      </c>
    </row>
    <row r="17" spans="1:5" x14ac:dyDescent="0.25">
      <c r="A17" s="1">
        <v>1</v>
      </c>
      <c r="B17" s="3">
        <v>20</v>
      </c>
      <c r="C17" s="1" t="s">
        <v>176</v>
      </c>
      <c r="E17" t="str">
        <f t="shared" si="0"/>
        <v>20-KUARTANGO</v>
      </c>
    </row>
    <row r="18" spans="1:5" x14ac:dyDescent="0.25">
      <c r="A18" s="1">
        <v>1</v>
      </c>
      <c r="B18" s="3">
        <v>21</v>
      </c>
      <c r="C18" s="1" t="s">
        <v>177</v>
      </c>
      <c r="E18" t="str">
        <f t="shared" si="0"/>
        <v>21-ELBURGO/BURGUELU</v>
      </c>
    </row>
    <row r="19" spans="1:5" x14ac:dyDescent="0.25">
      <c r="A19" s="1">
        <v>1</v>
      </c>
      <c r="B19" s="3">
        <v>22</v>
      </c>
      <c r="C19" s="1" t="s">
        <v>178</v>
      </c>
      <c r="E19" t="str">
        <f t="shared" si="0"/>
        <v>22-ELCIEGO</v>
      </c>
    </row>
    <row r="20" spans="1:5" x14ac:dyDescent="0.25">
      <c r="A20" s="1">
        <v>1</v>
      </c>
      <c r="B20" s="3">
        <v>23</v>
      </c>
      <c r="C20" s="1" t="s">
        <v>179</v>
      </c>
      <c r="E20" t="str">
        <f t="shared" si="0"/>
        <v>23-ELVILLAR/BILAR</v>
      </c>
    </row>
    <row r="21" spans="1:5" x14ac:dyDescent="0.25">
      <c r="A21" s="1">
        <v>1</v>
      </c>
      <c r="B21" s="3">
        <v>27</v>
      </c>
      <c r="C21" s="1" t="s">
        <v>180</v>
      </c>
      <c r="E21" t="str">
        <f t="shared" si="0"/>
        <v>27-IRURAIZ-GAUNA</v>
      </c>
    </row>
    <row r="22" spans="1:5" x14ac:dyDescent="0.25">
      <c r="A22" s="1">
        <v>1</v>
      </c>
      <c r="B22" s="3">
        <v>28</v>
      </c>
      <c r="C22" s="1" t="s">
        <v>181</v>
      </c>
      <c r="E22" t="str">
        <f t="shared" si="0"/>
        <v>28-LABASTIDA</v>
      </c>
    </row>
    <row r="23" spans="1:5" x14ac:dyDescent="0.25">
      <c r="A23" s="1">
        <v>1</v>
      </c>
      <c r="B23" s="3">
        <v>30</v>
      </c>
      <c r="C23" s="1" t="s">
        <v>182</v>
      </c>
      <c r="E23" t="str">
        <f t="shared" si="0"/>
        <v>30-LAGRAN</v>
      </c>
    </row>
    <row r="24" spans="1:5" x14ac:dyDescent="0.25">
      <c r="A24" s="1">
        <v>1</v>
      </c>
      <c r="B24" s="3">
        <v>31</v>
      </c>
      <c r="C24" s="1" t="s">
        <v>183</v>
      </c>
      <c r="E24" t="str">
        <f t="shared" si="0"/>
        <v>31-LAGUARDIA</v>
      </c>
    </row>
    <row r="25" spans="1:5" x14ac:dyDescent="0.25">
      <c r="A25" s="1">
        <v>1</v>
      </c>
      <c r="B25" s="3">
        <v>32</v>
      </c>
      <c r="C25" s="1" t="s">
        <v>184</v>
      </c>
      <c r="E25" t="str">
        <f t="shared" si="0"/>
        <v>32-LANCIEGO/LANFZIEGO</v>
      </c>
    </row>
    <row r="26" spans="1:5" x14ac:dyDescent="0.25">
      <c r="A26" s="1">
        <v>1</v>
      </c>
      <c r="B26" s="3">
        <v>33</v>
      </c>
      <c r="C26" s="1" t="s">
        <v>185</v>
      </c>
      <c r="E26" t="str">
        <f t="shared" si="0"/>
        <v>33-LAPUEBLA DE LABARCA</v>
      </c>
    </row>
    <row r="27" spans="1:5" x14ac:dyDescent="0.25">
      <c r="A27" s="1">
        <v>1</v>
      </c>
      <c r="B27" s="3">
        <v>34</v>
      </c>
      <c r="C27" s="1" t="s">
        <v>186</v>
      </c>
      <c r="E27" t="str">
        <f t="shared" si="0"/>
        <v>34-LEZA</v>
      </c>
    </row>
    <row r="28" spans="1:5" x14ac:dyDescent="0.25">
      <c r="A28" s="1">
        <v>1</v>
      </c>
      <c r="B28" s="3">
        <v>36</v>
      </c>
      <c r="C28" s="1" t="s">
        <v>187</v>
      </c>
      <c r="E28" t="str">
        <f t="shared" si="0"/>
        <v>36-LLODIO</v>
      </c>
    </row>
    <row r="29" spans="1:5" x14ac:dyDescent="0.25">
      <c r="A29" s="1">
        <v>1</v>
      </c>
      <c r="B29" s="3">
        <v>37</v>
      </c>
      <c r="C29" s="1" t="s">
        <v>188</v>
      </c>
      <c r="E29" t="str">
        <f t="shared" si="0"/>
        <v>37-ARRAIA-MAEZTU</v>
      </c>
    </row>
    <row r="30" spans="1:5" x14ac:dyDescent="0.25">
      <c r="A30" s="1">
        <v>1</v>
      </c>
      <c r="B30" s="3">
        <v>39</v>
      </c>
      <c r="C30" s="1" t="s">
        <v>189</v>
      </c>
      <c r="E30" t="str">
        <f t="shared" si="0"/>
        <v>39-MOREDA DE ALAVA</v>
      </c>
    </row>
    <row r="31" spans="1:5" x14ac:dyDescent="0.25">
      <c r="A31" s="1">
        <v>1</v>
      </c>
      <c r="B31" s="3">
        <v>41</v>
      </c>
      <c r="C31" s="1" t="s">
        <v>190</v>
      </c>
      <c r="E31" t="str">
        <f t="shared" si="0"/>
        <v>41-NAVARIDAS</v>
      </c>
    </row>
    <row r="32" spans="1:5" x14ac:dyDescent="0.25">
      <c r="A32" s="1">
        <v>1</v>
      </c>
      <c r="B32" s="3">
        <v>42</v>
      </c>
      <c r="C32" s="1" t="s">
        <v>191</v>
      </c>
      <c r="E32" t="str">
        <f t="shared" si="0"/>
        <v>42-OKONDO</v>
      </c>
    </row>
    <row r="33" spans="1:5" x14ac:dyDescent="0.25">
      <c r="A33" s="1">
        <v>1</v>
      </c>
      <c r="B33" s="3">
        <v>43</v>
      </c>
      <c r="C33" s="1" t="s">
        <v>192</v>
      </c>
      <c r="E33" t="str">
        <f t="shared" si="0"/>
        <v>43-OYON/OION</v>
      </c>
    </row>
    <row r="34" spans="1:5" x14ac:dyDescent="0.25">
      <c r="A34" s="1">
        <v>1</v>
      </c>
      <c r="B34" s="3">
        <v>44</v>
      </c>
      <c r="C34" s="1" t="s">
        <v>193</v>
      </c>
      <c r="E34" t="str">
        <f t="shared" si="0"/>
        <v>44-PEÑACERRADA-URIZAHARRA</v>
      </c>
    </row>
    <row r="35" spans="1:5" x14ac:dyDescent="0.25">
      <c r="A35" s="1">
        <v>1</v>
      </c>
      <c r="B35" s="3">
        <v>46</v>
      </c>
      <c r="C35" s="1" t="s">
        <v>194</v>
      </c>
      <c r="E35" t="str">
        <f t="shared" si="0"/>
        <v>46-RIBERA ALTA</v>
      </c>
    </row>
    <row r="36" spans="1:5" x14ac:dyDescent="0.25">
      <c r="A36" s="1">
        <v>1</v>
      </c>
      <c r="B36" s="3">
        <v>47</v>
      </c>
      <c r="C36" s="1" t="s">
        <v>195</v>
      </c>
      <c r="E36" t="str">
        <f t="shared" si="0"/>
        <v>47-RIBERA BAJA/ERRIBERA BEITIA</v>
      </c>
    </row>
    <row r="37" spans="1:5" x14ac:dyDescent="0.25">
      <c r="A37" s="1">
        <v>1</v>
      </c>
      <c r="B37" s="3">
        <v>49</v>
      </c>
      <c r="C37" s="1" t="s">
        <v>196</v>
      </c>
      <c r="E37" t="str">
        <f t="shared" si="0"/>
        <v>49-AÑANA</v>
      </c>
    </row>
    <row r="38" spans="1:5" x14ac:dyDescent="0.25">
      <c r="A38" s="1">
        <v>1</v>
      </c>
      <c r="B38" s="3">
        <v>51</v>
      </c>
      <c r="C38" s="1" t="s">
        <v>197</v>
      </c>
      <c r="E38" t="str">
        <f t="shared" si="0"/>
        <v>51-SALVATIERRA/AGURAIN</v>
      </c>
    </row>
    <row r="39" spans="1:5" x14ac:dyDescent="0.25">
      <c r="A39" s="1">
        <v>1</v>
      </c>
      <c r="B39" s="3">
        <v>52</v>
      </c>
      <c r="C39" s="1" t="s">
        <v>198</v>
      </c>
      <c r="E39" t="str">
        <f t="shared" si="0"/>
        <v>52-SAMANIEGO</v>
      </c>
    </row>
    <row r="40" spans="1:5" x14ac:dyDescent="0.25">
      <c r="A40" s="1">
        <v>1</v>
      </c>
      <c r="B40" s="3">
        <v>53</v>
      </c>
      <c r="C40" s="1" t="s">
        <v>199</v>
      </c>
      <c r="E40" t="str">
        <f t="shared" si="0"/>
        <v>53-SAN MILLAN/DONEMILIAGA</v>
      </c>
    </row>
    <row r="41" spans="1:5" x14ac:dyDescent="0.25">
      <c r="A41" s="1">
        <v>1</v>
      </c>
      <c r="B41" s="3">
        <v>54</v>
      </c>
      <c r="C41" s="1" t="s">
        <v>200</v>
      </c>
      <c r="E41" t="str">
        <f t="shared" si="0"/>
        <v>54-URKABUSTAIZ</v>
      </c>
    </row>
    <row r="42" spans="1:5" x14ac:dyDescent="0.25">
      <c r="A42" s="1">
        <v>1</v>
      </c>
      <c r="B42" s="3">
        <v>55</v>
      </c>
      <c r="C42" s="1" t="s">
        <v>201</v>
      </c>
      <c r="E42" t="str">
        <f t="shared" si="0"/>
        <v>55-VALDEGOVIA</v>
      </c>
    </row>
    <row r="43" spans="1:5" x14ac:dyDescent="0.25">
      <c r="A43" s="1">
        <v>1</v>
      </c>
      <c r="B43" s="3">
        <v>56</v>
      </c>
      <c r="C43" s="1" t="s">
        <v>202</v>
      </c>
      <c r="E43" t="str">
        <f t="shared" si="0"/>
        <v>56-HARANA/VALLE DE ARANA</v>
      </c>
    </row>
    <row r="44" spans="1:5" x14ac:dyDescent="0.25">
      <c r="A44" s="1">
        <v>1</v>
      </c>
      <c r="B44" s="3">
        <v>57</v>
      </c>
      <c r="C44" s="1" t="s">
        <v>203</v>
      </c>
      <c r="E44" t="str">
        <f t="shared" si="0"/>
        <v>57-VILLABUENA DE ALAVA/ESKUERNAGA</v>
      </c>
    </row>
    <row r="45" spans="1:5" x14ac:dyDescent="0.25">
      <c r="A45" s="1">
        <v>1</v>
      </c>
      <c r="B45" s="3">
        <v>58</v>
      </c>
      <c r="C45" s="1" t="s">
        <v>204</v>
      </c>
      <c r="E45" t="str">
        <f t="shared" si="0"/>
        <v>58-LEGUTIANO</v>
      </c>
    </row>
    <row r="46" spans="1:5" x14ac:dyDescent="0.25">
      <c r="A46" s="1">
        <v>1</v>
      </c>
      <c r="B46" s="3">
        <v>59</v>
      </c>
      <c r="C46" s="1" t="s">
        <v>205</v>
      </c>
      <c r="E46" t="str">
        <f t="shared" si="0"/>
        <v>59-VITORIA-GASTEIZ</v>
      </c>
    </row>
    <row r="47" spans="1:5" x14ac:dyDescent="0.25">
      <c r="A47" s="1">
        <v>1</v>
      </c>
      <c r="B47" s="3">
        <v>60</v>
      </c>
      <c r="C47" s="1" t="s">
        <v>206</v>
      </c>
      <c r="E47" t="str">
        <f t="shared" si="0"/>
        <v>60-YECORA/LEKORA</v>
      </c>
    </row>
    <row r="48" spans="1:5" x14ac:dyDescent="0.25">
      <c r="A48" s="1">
        <v>1</v>
      </c>
      <c r="B48" s="3">
        <v>61</v>
      </c>
      <c r="C48" s="1" t="s">
        <v>207</v>
      </c>
      <c r="E48" t="str">
        <f t="shared" si="0"/>
        <v>61-ZALDUONDO</v>
      </c>
    </row>
    <row r="49" spans="1:5" x14ac:dyDescent="0.25">
      <c r="A49" s="1">
        <v>1</v>
      </c>
      <c r="B49" s="3">
        <v>62</v>
      </c>
      <c r="C49" s="1" t="s">
        <v>208</v>
      </c>
      <c r="E49" t="str">
        <f t="shared" si="0"/>
        <v>62-ZAMBRANA</v>
      </c>
    </row>
    <row r="50" spans="1:5" x14ac:dyDescent="0.25">
      <c r="A50" s="1">
        <v>1</v>
      </c>
      <c r="B50" s="3">
        <v>63</v>
      </c>
      <c r="C50" s="1" t="s">
        <v>209</v>
      </c>
      <c r="E50" t="str">
        <f t="shared" si="0"/>
        <v>63-ZUIA</v>
      </c>
    </row>
    <row r="51" spans="1:5" x14ac:dyDescent="0.25">
      <c r="A51" s="1">
        <v>1</v>
      </c>
      <c r="B51" s="3">
        <v>901</v>
      </c>
      <c r="C51" s="1" t="s">
        <v>210</v>
      </c>
      <c r="E51" t="str">
        <f t="shared" si="0"/>
        <v>901-IRUÑA OKA/IRUÑA DE OCA</v>
      </c>
    </row>
    <row r="52" spans="1:5" x14ac:dyDescent="0.25">
      <c r="A52" s="1">
        <v>1</v>
      </c>
      <c r="B52" s="3">
        <v>902</v>
      </c>
      <c r="C52" s="1" t="s">
        <v>211</v>
      </c>
      <c r="E52" t="str">
        <f t="shared" si="0"/>
        <v>902-LANTARON</v>
      </c>
    </row>
    <row r="53" spans="1:5" x14ac:dyDescent="0.25">
      <c r="A53" s="1">
        <v>2</v>
      </c>
      <c r="B53" s="3">
        <v>1</v>
      </c>
      <c r="C53" s="1" t="s">
        <v>212</v>
      </c>
      <c r="E53" t="str">
        <f t="shared" si="0"/>
        <v>1-ABENGIBRE</v>
      </c>
    </row>
    <row r="54" spans="1:5" x14ac:dyDescent="0.25">
      <c r="A54" s="1">
        <v>2</v>
      </c>
      <c r="B54" s="3">
        <v>2</v>
      </c>
      <c r="C54" s="1" t="s">
        <v>213</v>
      </c>
      <c r="E54" t="str">
        <f t="shared" si="0"/>
        <v>2-ALATOZ</v>
      </c>
    </row>
    <row r="55" spans="1:5" x14ac:dyDescent="0.25">
      <c r="A55" s="1">
        <v>2</v>
      </c>
      <c r="B55" s="3">
        <v>3</v>
      </c>
      <c r="C55" s="1" t="s">
        <v>113</v>
      </c>
      <c r="E55" t="str">
        <f t="shared" si="0"/>
        <v>3-ALBACETE</v>
      </c>
    </row>
    <row r="56" spans="1:5" x14ac:dyDescent="0.25">
      <c r="A56" s="1">
        <v>2</v>
      </c>
      <c r="B56" s="3">
        <v>4</v>
      </c>
      <c r="C56" s="1" t="s">
        <v>214</v>
      </c>
      <c r="E56" t="str">
        <f t="shared" si="0"/>
        <v>4-ALBATANA</v>
      </c>
    </row>
    <row r="57" spans="1:5" x14ac:dyDescent="0.25">
      <c r="A57" s="1">
        <v>2</v>
      </c>
      <c r="B57" s="3">
        <v>5</v>
      </c>
      <c r="C57" s="1" t="s">
        <v>215</v>
      </c>
      <c r="E57" t="str">
        <f t="shared" si="0"/>
        <v>5-ALBOREA</v>
      </c>
    </row>
    <row r="58" spans="1:5" x14ac:dyDescent="0.25">
      <c r="A58" s="1">
        <v>2</v>
      </c>
      <c r="B58" s="3">
        <v>6</v>
      </c>
      <c r="C58" s="1" t="s">
        <v>216</v>
      </c>
      <c r="E58" t="str">
        <f t="shared" si="0"/>
        <v>6-ALCADOZO</v>
      </c>
    </row>
    <row r="59" spans="1:5" x14ac:dyDescent="0.25">
      <c r="A59" s="1">
        <v>2</v>
      </c>
      <c r="B59" s="3">
        <v>7</v>
      </c>
      <c r="C59" s="1" t="s">
        <v>217</v>
      </c>
      <c r="E59" t="str">
        <f t="shared" si="0"/>
        <v>7-ALCALA DEL JUCAR</v>
      </c>
    </row>
    <row r="60" spans="1:5" x14ac:dyDescent="0.25">
      <c r="A60" s="1">
        <v>2</v>
      </c>
      <c r="B60" s="3">
        <v>8</v>
      </c>
      <c r="C60" s="1" t="s">
        <v>218</v>
      </c>
      <c r="E60" t="str">
        <f t="shared" si="0"/>
        <v>8-ALCARAZ</v>
      </c>
    </row>
    <row r="61" spans="1:5" x14ac:dyDescent="0.25">
      <c r="A61" s="1">
        <v>2</v>
      </c>
      <c r="B61" s="3">
        <v>9</v>
      </c>
      <c r="C61" s="1" t="s">
        <v>219</v>
      </c>
      <c r="E61" t="str">
        <f t="shared" si="0"/>
        <v>9-ALMANSA</v>
      </c>
    </row>
    <row r="62" spans="1:5" x14ac:dyDescent="0.25">
      <c r="A62" s="1">
        <v>2</v>
      </c>
      <c r="B62" s="3">
        <v>10</v>
      </c>
      <c r="C62" s="1" t="s">
        <v>220</v>
      </c>
      <c r="E62" t="str">
        <f t="shared" si="0"/>
        <v>10-ALPERA</v>
      </c>
    </row>
    <row r="63" spans="1:5" x14ac:dyDescent="0.25">
      <c r="A63" s="1">
        <v>2</v>
      </c>
      <c r="B63" s="3">
        <v>11</v>
      </c>
      <c r="C63" s="1" t="s">
        <v>221</v>
      </c>
      <c r="E63" t="str">
        <f t="shared" si="0"/>
        <v>11-AYNA</v>
      </c>
    </row>
    <row r="64" spans="1:5" x14ac:dyDescent="0.25">
      <c r="A64" s="1">
        <v>2</v>
      </c>
      <c r="B64" s="3">
        <v>12</v>
      </c>
      <c r="C64" s="1" t="s">
        <v>222</v>
      </c>
      <c r="E64" t="str">
        <f t="shared" si="0"/>
        <v>12-BALAZOTE</v>
      </c>
    </row>
    <row r="65" spans="1:5" x14ac:dyDescent="0.25">
      <c r="A65" s="1">
        <v>2</v>
      </c>
      <c r="B65" s="3">
        <v>13</v>
      </c>
      <c r="C65" s="1" t="s">
        <v>223</v>
      </c>
      <c r="E65" t="str">
        <f t="shared" si="0"/>
        <v>13-BALSA DE VES</v>
      </c>
    </row>
    <row r="66" spans="1:5" x14ac:dyDescent="0.25">
      <c r="A66" s="1">
        <v>2</v>
      </c>
      <c r="B66" s="3">
        <v>14</v>
      </c>
      <c r="C66" s="1" t="s">
        <v>224</v>
      </c>
      <c r="E66" t="str">
        <f t="shared" si="0"/>
        <v>14-BALLESTERO, EL</v>
      </c>
    </row>
    <row r="67" spans="1:5" x14ac:dyDescent="0.25">
      <c r="A67" s="1">
        <v>2</v>
      </c>
      <c r="B67" s="3">
        <v>15</v>
      </c>
      <c r="C67" s="1" t="s">
        <v>225</v>
      </c>
      <c r="E67" t="str">
        <f t="shared" ref="E67:E130" si="1">CONCATENATE(B67,"-",C67)</f>
        <v>15-BARRAX</v>
      </c>
    </row>
    <row r="68" spans="1:5" x14ac:dyDescent="0.25">
      <c r="A68" s="1">
        <v>2</v>
      </c>
      <c r="B68" s="3">
        <v>16</v>
      </c>
      <c r="C68" s="1" t="s">
        <v>226</v>
      </c>
      <c r="E68" t="str">
        <f t="shared" si="1"/>
        <v>16-BIENSERVIDA</v>
      </c>
    </row>
    <row r="69" spans="1:5" x14ac:dyDescent="0.25">
      <c r="A69" s="1">
        <v>2</v>
      </c>
      <c r="B69" s="3">
        <v>17</v>
      </c>
      <c r="C69" s="1" t="s">
        <v>227</v>
      </c>
      <c r="E69" t="str">
        <f t="shared" si="1"/>
        <v>17-BOGARRA</v>
      </c>
    </row>
    <row r="70" spans="1:5" x14ac:dyDescent="0.25">
      <c r="A70" s="1">
        <v>2</v>
      </c>
      <c r="B70" s="3">
        <v>18</v>
      </c>
      <c r="C70" s="1" t="s">
        <v>228</v>
      </c>
      <c r="E70" t="str">
        <f t="shared" si="1"/>
        <v>18-BONETE</v>
      </c>
    </row>
    <row r="71" spans="1:5" x14ac:dyDescent="0.25">
      <c r="A71" s="1">
        <v>2</v>
      </c>
      <c r="B71" s="3">
        <v>19</v>
      </c>
      <c r="C71" s="1" t="s">
        <v>229</v>
      </c>
      <c r="E71" t="str">
        <f t="shared" si="1"/>
        <v>19-BONILLO, EL</v>
      </c>
    </row>
    <row r="72" spans="1:5" x14ac:dyDescent="0.25">
      <c r="A72" s="1">
        <v>2</v>
      </c>
      <c r="B72" s="3">
        <v>20</v>
      </c>
      <c r="C72" s="1" t="s">
        <v>230</v>
      </c>
      <c r="E72" t="str">
        <f t="shared" si="1"/>
        <v>20-CARCELEN</v>
      </c>
    </row>
    <row r="73" spans="1:5" x14ac:dyDescent="0.25">
      <c r="A73" s="1">
        <v>2</v>
      </c>
      <c r="B73" s="3">
        <v>21</v>
      </c>
      <c r="C73" s="1" t="s">
        <v>231</v>
      </c>
      <c r="E73" t="str">
        <f t="shared" si="1"/>
        <v>21-CASAS DE JUAN NUÑEZ</v>
      </c>
    </row>
    <row r="74" spans="1:5" x14ac:dyDescent="0.25">
      <c r="A74" s="1">
        <v>2</v>
      </c>
      <c r="B74" s="3">
        <v>22</v>
      </c>
      <c r="C74" s="1" t="s">
        <v>232</v>
      </c>
      <c r="E74" t="str">
        <f t="shared" si="1"/>
        <v>22-CASAS DE LAZARO</v>
      </c>
    </row>
    <row r="75" spans="1:5" x14ac:dyDescent="0.25">
      <c r="A75" s="1">
        <v>2</v>
      </c>
      <c r="B75" s="3">
        <v>23</v>
      </c>
      <c r="C75" s="1" t="s">
        <v>233</v>
      </c>
      <c r="E75" t="str">
        <f t="shared" si="1"/>
        <v>23-CASAS DE VES</v>
      </c>
    </row>
    <row r="76" spans="1:5" x14ac:dyDescent="0.25">
      <c r="A76" s="1">
        <v>2</v>
      </c>
      <c r="B76" s="3">
        <v>24</v>
      </c>
      <c r="C76" s="1" t="s">
        <v>234</v>
      </c>
      <c r="E76" t="str">
        <f t="shared" si="1"/>
        <v>24-CASAS-IBAÑEZ</v>
      </c>
    </row>
    <row r="77" spans="1:5" x14ac:dyDescent="0.25">
      <c r="A77" s="1">
        <v>2</v>
      </c>
      <c r="B77" s="3">
        <v>25</v>
      </c>
      <c r="C77" s="1" t="s">
        <v>235</v>
      </c>
      <c r="E77" t="str">
        <f t="shared" si="1"/>
        <v>25-CAUDETE</v>
      </c>
    </row>
    <row r="78" spans="1:5" x14ac:dyDescent="0.25">
      <c r="A78" s="1">
        <v>2</v>
      </c>
      <c r="B78" s="3">
        <v>26</v>
      </c>
      <c r="C78" s="1" t="s">
        <v>236</v>
      </c>
      <c r="E78" t="str">
        <f t="shared" si="1"/>
        <v>26-CENIZATE</v>
      </c>
    </row>
    <row r="79" spans="1:5" x14ac:dyDescent="0.25">
      <c r="A79" s="1">
        <v>2</v>
      </c>
      <c r="B79" s="3">
        <v>27</v>
      </c>
      <c r="C79" s="1" t="s">
        <v>237</v>
      </c>
      <c r="E79" t="str">
        <f t="shared" si="1"/>
        <v>27-CORRAL-RUBIO</v>
      </c>
    </row>
    <row r="80" spans="1:5" x14ac:dyDescent="0.25">
      <c r="A80" s="1">
        <v>2</v>
      </c>
      <c r="B80" s="3">
        <v>28</v>
      </c>
      <c r="C80" s="1" t="s">
        <v>238</v>
      </c>
      <c r="E80" t="str">
        <f t="shared" si="1"/>
        <v>28-COTILLAS</v>
      </c>
    </row>
    <row r="81" spans="1:5" x14ac:dyDescent="0.25">
      <c r="A81" s="1">
        <v>2</v>
      </c>
      <c r="B81" s="3">
        <v>29</v>
      </c>
      <c r="C81" s="1" t="s">
        <v>239</v>
      </c>
      <c r="E81" t="str">
        <f t="shared" si="1"/>
        <v>29-CHINCHILLA DE MONTE-ARAGON</v>
      </c>
    </row>
    <row r="82" spans="1:5" x14ac:dyDescent="0.25">
      <c r="A82" s="1">
        <v>2</v>
      </c>
      <c r="B82" s="3">
        <v>30</v>
      </c>
      <c r="C82" s="1" t="s">
        <v>240</v>
      </c>
      <c r="E82" t="str">
        <f t="shared" si="1"/>
        <v>30-ELCHE DE LA SIERRA</v>
      </c>
    </row>
    <row r="83" spans="1:5" x14ac:dyDescent="0.25">
      <c r="A83" s="1">
        <v>2</v>
      </c>
      <c r="B83" s="3">
        <v>31</v>
      </c>
      <c r="C83" s="1" t="s">
        <v>241</v>
      </c>
      <c r="E83" t="str">
        <f t="shared" si="1"/>
        <v>31-FEREZ</v>
      </c>
    </row>
    <row r="84" spans="1:5" x14ac:dyDescent="0.25">
      <c r="A84" s="1">
        <v>2</v>
      </c>
      <c r="B84" s="3">
        <v>32</v>
      </c>
      <c r="C84" s="1" t="s">
        <v>242</v>
      </c>
      <c r="E84" t="str">
        <f t="shared" si="1"/>
        <v>32-FUENSANTA</v>
      </c>
    </row>
    <row r="85" spans="1:5" x14ac:dyDescent="0.25">
      <c r="A85" s="1">
        <v>2</v>
      </c>
      <c r="B85" s="3">
        <v>33</v>
      </c>
      <c r="C85" s="1" t="s">
        <v>243</v>
      </c>
      <c r="E85" t="str">
        <f t="shared" si="1"/>
        <v>33-FUENTE-ALAMO</v>
      </c>
    </row>
    <row r="86" spans="1:5" x14ac:dyDescent="0.25">
      <c r="A86" s="1">
        <v>2</v>
      </c>
      <c r="B86" s="3">
        <v>34</v>
      </c>
      <c r="C86" s="1" t="s">
        <v>244</v>
      </c>
      <c r="E86" t="str">
        <f t="shared" si="1"/>
        <v>34-FUENTEALBILLA</v>
      </c>
    </row>
    <row r="87" spans="1:5" x14ac:dyDescent="0.25">
      <c r="A87" s="1">
        <v>2</v>
      </c>
      <c r="B87" s="3">
        <v>35</v>
      </c>
      <c r="C87" s="1" t="s">
        <v>245</v>
      </c>
      <c r="E87" t="str">
        <f t="shared" si="1"/>
        <v>35-GINETA, LA</v>
      </c>
    </row>
    <row r="88" spans="1:5" x14ac:dyDescent="0.25">
      <c r="A88" s="1">
        <v>2</v>
      </c>
      <c r="B88" s="3">
        <v>36</v>
      </c>
      <c r="C88" s="1" t="s">
        <v>246</v>
      </c>
      <c r="E88" t="str">
        <f t="shared" si="1"/>
        <v>36-GOLOSALVO</v>
      </c>
    </row>
    <row r="89" spans="1:5" x14ac:dyDescent="0.25">
      <c r="A89" s="1">
        <v>2</v>
      </c>
      <c r="B89" s="3">
        <v>37</v>
      </c>
      <c r="C89" s="1" t="s">
        <v>247</v>
      </c>
      <c r="E89" t="str">
        <f t="shared" si="1"/>
        <v>37-HELLIN</v>
      </c>
    </row>
    <row r="90" spans="1:5" x14ac:dyDescent="0.25">
      <c r="A90" s="1">
        <v>2</v>
      </c>
      <c r="B90" s="3">
        <v>38</v>
      </c>
      <c r="C90" s="1" t="s">
        <v>248</v>
      </c>
      <c r="E90" t="str">
        <f t="shared" si="1"/>
        <v>38-HERRERA, LA</v>
      </c>
    </row>
    <row r="91" spans="1:5" x14ac:dyDescent="0.25">
      <c r="A91" s="1">
        <v>2</v>
      </c>
      <c r="B91" s="3">
        <v>39</v>
      </c>
      <c r="C91" s="1" t="s">
        <v>249</v>
      </c>
      <c r="E91" t="str">
        <f t="shared" si="1"/>
        <v>39-HIGUERUELA</v>
      </c>
    </row>
    <row r="92" spans="1:5" x14ac:dyDescent="0.25">
      <c r="A92" s="1">
        <v>2</v>
      </c>
      <c r="B92" s="3">
        <v>40</v>
      </c>
      <c r="C92" s="1" t="s">
        <v>250</v>
      </c>
      <c r="E92" t="str">
        <f t="shared" si="1"/>
        <v>40-HOYA-GONZALO</v>
      </c>
    </row>
    <row r="93" spans="1:5" x14ac:dyDescent="0.25">
      <c r="A93" s="1">
        <v>2</v>
      </c>
      <c r="B93" s="3">
        <v>41</v>
      </c>
      <c r="C93" s="1" t="s">
        <v>251</v>
      </c>
      <c r="E93" t="str">
        <f t="shared" si="1"/>
        <v>41-JORQUERA</v>
      </c>
    </row>
    <row r="94" spans="1:5" x14ac:dyDescent="0.25">
      <c r="A94" s="1">
        <v>2</v>
      </c>
      <c r="B94" s="3">
        <v>42</v>
      </c>
      <c r="C94" s="1" t="s">
        <v>252</v>
      </c>
      <c r="E94" t="str">
        <f t="shared" si="1"/>
        <v>42-LETUR</v>
      </c>
    </row>
    <row r="95" spans="1:5" x14ac:dyDescent="0.25">
      <c r="A95" s="1">
        <v>2</v>
      </c>
      <c r="B95" s="3">
        <v>43</v>
      </c>
      <c r="C95" s="1" t="s">
        <v>253</v>
      </c>
      <c r="E95" t="str">
        <f t="shared" si="1"/>
        <v>43-LEZUZA</v>
      </c>
    </row>
    <row r="96" spans="1:5" x14ac:dyDescent="0.25">
      <c r="A96" s="1">
        <v>2</v>
      </c>
      <c r="B96" s="3">
        <v>44</v>
      </c>
      <c r="C96" s="1" t="s">
        <v>254</v>
      </c>
      <c r="E96" t="str">
        <f t="shared" si="1"/>
        <v>44-LIETOR</v>
      </c>
    </row>
    <row r="97" spans="1:5" x14ac:dyDescent="0.25">
      <c r="A97" s="1">
        <v>2</v>
      </c>
      <c r="B97" s="3">
        <v>45</v>
      </c>
      <c r="C97" s="1" t="s">
        <v>255</v>
      </c>
      <c r="E97" t="str">
        <f t="shared" si="1"/>
        <v>45-MADRIGUERAS</v>
      </c>
    </row>
    <row r="98" spans="1:5" x14ac:dyDescent="0.25">
      <c r="A98" s="1">
        <v>2</v>
      </c>
      <c r="B98" s="3">
        <v>46</v>
      </c>
      <c r="C98" s="1" t="s">
        <v>256</v>
      </c>
      <c r="E98" t="str">
        <f t="shared" si="1"/>
        <v>46-MAHORA</v>
      </c>
    </row>
    <row r="99" spans="1:5" x14ac:dyDescent="0.25">
      <c r="A99" s="1">
        <v>2</v>
      </c>
      <c r="B99" s="3">
        <v>47</v>
      </c>
      <c r="C99" s="1" t="s">
        <v>257</v>
      </c>
      <c r="E99" t="str">
        <f t="shared" si="1"/>
        <v>47-MASEGOSO</v>
      </c>
    </row>
    <row r="100" spans="1:5" x14ac:dyDescent="0.25">
      <c r="A100" s="1">
        <v>2</v>
      </c>
      <c r="B100" s="3">
        <v>48</v>
      </c>
      <c r="C100" s="1" t="s">
        <v>258</v>
      </c>
      <c r="E100" t="str">
        <f t="shared" si="1"/>
        <v>48-MINAYA</v>
      </c>
    </row>
    <row r="101" spans="1:5" x14ac:dyDescent="0.25">
      <c r="A101" s="1">
        <v>2</v>
      </c>
      <c r="B101" s="3">
        <v>49</v>
      </c>
      <c r="C101" s="1" t="s">
        <v>259</v>
      </c>
      <c r="E101" t="str">
        <f t="shared" si="1"/>
        <v>49-MOLINICOS</v>
      </c>
    </row>
    <row r="102" spans="1:5" x14ac:dyDescent="0.25">
      <c r="A102" s="1">
        <v>2</v>
      </c>
      <c r="B102" s="3">
        <v>50</v>
      </c>
      <c r="C102" s="1" t="s">
        <v>260</v>
      </c>
      <c r="E102" t="str">
        <f t="shared" si="1"/>
        <v>50-MONTALVOS</v>
      </c>
    </row>
    <row r="103" spans="1:5" x14ac:dyDescent="0.25">
      <c r="A103" s="1">
        <v>2</v>
      </c>
      <c r="B103" s="3">
        <v>51</v>
      </c>
      <c r="C103" s="1" t="s">
        <v>261</v>
      </c>
      <c r="E103" t="str">
        <f t="shared" si="1"/>
        <v>51-MONTEALEGRE DEL CASTILLO</v>
      </c>
    </row>
    <row r="104" spans="1:5" x14ac:dyDescent="0.25">
      <c r="A104" s="1">
        <v>2</v>
      </c>
      <c r="B104" s="3">
        <v>52</v>
      </c>
      <c r="C104" s="1" t="s">
        <v>262</v>
      </c>
      <c r="E104" t="str">
        <f t="shared" si="1"/>
        <v>52-MOTILLEJA</v>
      </c>
    </row>
    <row r="105" spans="1:5" x14ac:dyDescent="0.25">
      <c r="A105" s="1">
        <v>2</v>
      </c>
      <c r="B105" s="3">
        <v>53</v>
      </c>
      <c r="C105" s="1" t="s">
        <v>263</v>
      </c>
      <c r="E105" t="str">
        <f t="shared" si="1"/>
        <v>53-MUNERA</v>
      </c>
    </row>
    <row r="106" spans="1:5" x14ac:dyDescent="0.25">
      <c r="A106" s="1">
        <v>2</v>
      </c>
      <c r="B106" s="3">
        <v>54</v>
      </c>
      <c r="C106" s="1" t="s">
        <v>264</v>
      </c>
      <c r="E106" t="str">
        <f t="shared" si="1"/>
        <v>54-NAVAS DE JORQUERA</v>
      </c>
    </row>
    <row r="107" spans="1:5" x14ac:dyDescent="0.25">
      <c r="A107" s="1">
        <v>2</v>
      </c>
      <c r="B107" s="3">
        <v>55</v>
      </c>
      <c r="C107" s="1" t="s">
        <v>265</v>
      </c>
      <c r="E107" t="str">
        <f t="shared" si="1"/>
        <v>55-NERPIO</v>
      </c>
    </row>
    <row r="108" spans="1:5" x14ac:dyDescent="0.25">
      <c r="A108" s="1">
        <v>2</v>
      </c>
      <c r="B108" s="3">
        <v>56</v>
      </c>
      <c r="C108" s="1" t="s">
        <v>266</v>
      </c>
      <c r="E108" t="str">
        <f t="shared" si="1"/>
        <v>56-ONTUR</v>
      </c>
    </row>
    <row r="109" spans="1:5" x14ac:dyDescent="0.25">
      <c r="A109" s="1">
        <v>2</v>
      </c>
      <c r="B109" s="3">
        <v>57</v>
      </c>
      <c r="C109" s="1" t="s">
        <v>267</v>
      </c>
      <c r="E109" t="str">
        <f t="shared" si="1"/>
        <v>57-OSSA DE MONTIEL</v>
      </c>
    </row>
    <row r="110" spans="1:5" x14ac:dyDescent="0.25">
      <c r="A110" s="1">
        <v>2</v>
      </c>
      <c r="B110" s="3">
        <v>58</v>
      </c>
      <c r="C110" s="1" t="s">
        <v>268</v>
      </c>
      <c r="E110" t="str">
        <f t="shared" si="1"/>
        <v>58-PATERNA DEL MADERA</v>
      </c>
    </row>
    <row r="111" spans="1:5" x14ac:dyDescent="0.25">
      <c r="A111" s="1">
        <v>2</v>
      </c>
      <c r="B111" s="3">
        <v>59</v>
      </c>
      <c r="C111" s="1" t="s">
        <v>269</v>
      </c>
      <c r="E111" t="str">
        <f t="shared" si="1"/>
        <v>59-PEÑASCOSA</v>
      </c>
    </row>
    <row r="112" spans="1:5" x14ac:dyDescent="0.25">
      <c r="A112" s="1">
        <v>2</v>
      </c>
      <c r="B112" s="3">
        <v>60</v>
      </c>
      <c r="C112" s="1" t="s">
        <v>270</v>
      </c>
      <c r="E112" t="str">
        <f t="shared" si="1"/>
        <v>60-PEÑAS DE SAN PEDRO</v>
      </c>
    </row>
    <row r="113" spans="1:5" x14ac:dyDescent="0.25">
      <c r="A113" s="1">
        <v>2</v>
      </c>
      <c r="B113" s="3">
        <v>61</v>
      </c>
      <c r="C113" s="1" t="s">
        <v>271</v>
      </c>
      <c r="E113" t="str">
        <f t="shared" si="1"/>
        <v>61-PETROLA</v>
      </c>
    </row>
    <row r="114" spans="1:5" x14ac:dyDescent="0.25">
      <c r="A114" s="1">
        <v>2</v>
      </c>
      <c r="B114" s="3">
        <v>62</v>
      </c>
      <c r="C114" s="1" t="s">
        <v>272</v>
      </c>
      <c r="E114" t="str">
        <f t="shared" si="1"/>
        <v>62-POVEDILLA</v>
      </c>
    </row>
    <row r="115" spans="1:5" x14ac:dyDescent="0.25">
      <c r="A115" s="1">
        <v>2</v>
      </c>
      <c r="B115" s="3">
        <v>63</v>
      </c>
      <c r="C115" s="1" t="s">
        <v>273</v>
      </c>
      <c r="E115" t="str">
        <f t="shared" si="1"/>
        <v>63-POZOHONDO</v>
      </c>
    </row>
    <row r="116" spans="1:5" x14ac:dyDescent="0.25">
      <c r="A116" s="1">
        <v>2</v>
      </c>
      <c r="B116" s="3">
        <v>64</v>
      </c>
      <c r="C116" s="1" t="s">
        <v>274</v>
      </c>
      <c r="E116" t="str">
        <f t="shared" si="1"/>
        <v>64-POZO-LORENTE</v>
      </c>
    </row>
    <row r="117" spans="1:5" x14ac:dyDescent="0.25">
      <c r="A117" s="1">
        <v>2</v>
      </c>
      <c r="B117" s="3">
        <v>65</v>
      </c>
      <c r="C117" s="1" t="s">
        <v>275</v>
      </c>
      <c r="E117" t="str">
        <f t="shared" si="1"/>
        <v>65-POZUELO</v>
      </c>
    </row>
    <row r="118" spans="1:5" x14ac:dyDescent="0.25">
      <c r="A118" s="1">
        <v>2</v>
      </c>
      <c r="B118" s="3">
        <v>66</v>
      </c>
      <c r="C118" s="1" t="s">
        <v>276</v>
      </c>
      <c r="E118" t="str">
        <f t="shared" si="1"/>
        <v>66-RECUEJA, LA</v>
      </c>
    </row>
    <row r="119" spans="1:5" x14ac:dyDescent="0.25">
      <c r="A119" s="1">
        <v>2</v>
      </c>
      <c r="B119" s="3">
        <v>67</v>
      </c>
      <c r="C119" s="1" t="s">
        <v>277</v>
      </c>
      <c r="E119" t="str">
        <f t="shared" si="1"/>
        <v>67-RIOPAR</v>
      </c>
    </row>
    <row r="120" spans="1:5" x14ac:dyDescent="0.25">
      <c r="A120" s="1">
        <v>2</v>
      </c>
      <c r="B120" s="3">
        <v>68</v>
      </c>
      <c r="C120" s="1" t="s">
        <v>278</v>
      </c>
      <c r="E120" t="str">
        <f t="shared" si="1"/>
        <v>68-ROBLEDO</v>
      </c>
    </row>
    <row r="121" spans="1:5" x14ac:dyDescent="0.25">
      <c r="A121" s="1">
        <v>2</v>
      </c>
      <c r="B121" s="3">
        <v>69</v>
      </c>
      <c r="C121" s="1" t="s">
        <v>279</v>
      </c>
      <c r="E121" t="str">
        <f t="shared" si="1"/>
        <v>69-RODA, LA</v>
      </c>
    </row>
    <row r="122" spans="1:5" x14ac:dyDescent="0.25">
      <c r="A122" s="1">
        <v>2</v>
      </c>
      <c r="B122" s="3">
        <v>70</v>
      </c>
      <c r="C122" s="1" t="s">
        <v>280</v>
      </c>
      <c r="E122" t="str">
        <f t="shared" si="1"/>
        <v>70-SALOBRE</v>
      </c>
    </row>
    <row r="123" spans="1:5" x14ac:dyDescent="0.25">
      <c r="A123" s="1">
        <v>2</v>
      </c>
      <c r="B123" s="3">
        <v>71</v>
      </c>
      <c r="C123" s="1" t="s">
        <v>281</v>
      </c>
      <c r="E123" t="str">
        <f t="shared" si="1"/>
        <v>71-SAN PEDRO</v>
      </c>
    </row>
    <row r="124" spans="1:5" x14ac:dyDescent="0.25">
      <c r="A124" s="1">
        <v>2</v>
      </c>
      <c r="B124" s="3">
        <v>72</v>
      </c>
      <c r="C124" s="1" t="s">
        <v>282</v>
      </c>
      <c r="E124" t="str">
        <f t="shared" si="1"/>
        <v>72-SOCOVOS</v>
      </c>
    </row>
    <row r="125" spans="1:5" x14ac:dyDescent="0.25">
      <c r="A125" s="1">
        <v>2</v>
      </c>
      <c r="B125" s="3">
        <v>73</v>
      </c>
      <c r="C125" s="1" t="s">
        <v>283</v>
      </c>
      <c r="E125" t="str">
        <f t="shared" si="1"/>
        <v>73-TARAZONA DE LA MANCHA</v>
      </c>
    </row>
    <row r="126" spans="1:5" x14ac:dyDescent="0.25">
      <c r="A126" s="1">
        <v>2</v>
      </c>
      <c r="B126" s="3">
        <v>74</v>
      </c>
      <c r="C126" s="1" t="s">
        <v>284</v>
      </c>
      <c r="E126" t="str">
        <f t="shared" si="1"/>
        <v>74-TOBARRA</v>
      </c>
    </row>
    <row r="127" spans="1:5" x14ac:dyDescent="0.25">
      <c r="A127" s="1">
        <v>2</v>
      </c>
      <c r="B127" s="3">
        <v>75</v>
      </c>
      <c r="C127" s="1" t="s">
        <v>285</v>
      </c>
      <c r="E127" t="str">
        <f t="shared" si="1"/>
        <v>75-VALDEGANGA</v>
      </c>
    </row>
    <row r="128" spans="1:5" x14ac:dyDescent="0.25">
      <c r="A128" s="1">
        <v>2</v>
      </c>
      <c r="B128" s="3">
        <v>76</v>
      </c>
      <c r="C128" s="1" t="s">
        <v>286</v>
      </c>
      <c r="E128" t="str">
        <f t="shared" si="1"/>
        <v>76-VIANOS</v>
      </c>
    </row>
    <row r="129" spans="1:5" x14ac:dyDescent="0.25">
      <c r="A129" s="1">
        <v>2</v>
      </c>
      <c r="B129" s="3">
        <v>77</v>
      </c>
      <c r="C129" s="1" t="s">
        <v>287</v>
      </c>
      <c r="E129" t="str">
        <f t="shared" si="1"/>
        <v>77-VILLA DE VES</v>
      </c>
    </row>
    <row r="130" spans="1:5" x14ac:dyDescent="0.25">
      <c r="A130" s="1">
        <v>2</v>
      </c>
      <c r="B130" s="3">
        <v>78</v>
      </c>
      <c r="C130" s="1" t="s">
        <v>288</v>
      </c>
      <c r="E130" t="str">
        <f t="shared" si="1"/>
        <v>78-VILLALGORDO DEL JUCAR</v>
      </c>
    </row>
    <row r="131" spans="1:5" x14ac:dyDescent="0.25">
      <c r="A131" s="1">
        <v>2</v>
      </c>
      <c r="B131" s="3">
        <v>79</v>
      </c>
      <c r="C131" s="1" t="s">
        <v>289</v>
      </c>
      <c r="E131" t="str">
        <f t="shared" ref="E131:E194" si="2">CONCATENATE(B131,"-",C131)</f>
        <v>79-VILLAMALEA</v>
      </c>
    </row>
    <row r="132" spans="1:5" x14ac:dyDescent="0.25">
      <c r="A132" s="1">
        <v>2</v>
      </c>
      <c r="B132" s="3">
        <v>80</v>
      </c>
      <c r="C132" s="1" t="s">
        <v>290</v>
      </c>
      <c r="E132" t="str">
        <f t="shared" si="2"/>
        <v>80-VILLAPALACIOS</v>
      </c>
    </row>
    <row r="133" spans="1:5" x14ac:dyDescent="0.25">
      <c r="A133" s="1">
        <v>2</v>
      </c>
      <c r="B133" s="3">
        <v>81</v>
      </c>
      <c r="C133" s="1" t="s">
        <v>291</v>
      </c>
      <c r="E133" t="str">
        <f t="shared" si="2"/>
        <v>81-VILLARROBLEDO</v>
      </c>
    </row>
    <row r="134" spans="1:5" x14ac:dyDescent="0.25">
      <c r="A134" s="1">
        <v>2</v>
      </c>
      <c r="B134" s="3">
        <v>82</v>
      </c>
      <c r="C134" s="1" t="s">
        <v>292</v>
      </c>
      <c r="E134" t="str">
        <f t="shared" si="2"/>
        <v>82-VILLATOYA</v>
      </c>
    </row>
    <row r="135" spans="1:5" x14ac:dyDescent="0.25">
      <c r="A135" s="1">
        <v>2</v>
      </c>
      <c r="B135" s="3">
        <v>83</v>
      </c>
      <c r="C135" s="1" t="s">
        <v>293</v>
      </c>
      <c r="E135" t="str">
        <f t="shared" si="2"/>
        <v>83-VILLAVALIENTE</v>
      </c>
    </row>
    <row r="136" spans="1:5" x14ac:dyDescent="0.25">
      <c r="A136" s="1">
        <v>2</v>
      </c>
      <c r="B136" s="3">
        <v>84</v>
      </c>
      <c r="C136" s="1" t="s">
        <v>294</v>
      </c>
      <c r="E136" t="str">
        <f t="shared" si="2"/>
        <v>84-VILLAVERDE DE GUADALIMAR</v>
      </c>
    </row>
    <row r="137" spans="1:5" x14ac:dyDescent="0.25">
      <c r="A137" s="1">
        <v>2</v>
      </c>
      <c r="B137" s="3">
        <v>85</v>
      </c>
      <c r="C137" s="1" t="s">
        <v>295</v>
      </c>
      <c r="E137" t="str">
        <f t="shared" si="2"/>
        <v>85-VIVEROS</v>
      </c>
    </row>
    <row r="138" spans="1:5" x14ac:dyDescent="0.25">
      <c r="A138" s="1">
        <v>2</v>
      </c>
      <c r="B138" s="3">
        <v>86</v>
      </c>
      <c r="C138" s="1" t="s">
        <v>296</v>
      </c>
      <c r="E138" t="str">
        <f t="shared" si="2"/>
        <v>86-YESTE</v>
      </c>
    </row>
    <row r="139" spans="1:5" x14ac:dyDescent="0.25">
      <c r="A139" s="1">
        <v>2</v>
      </c>
      <c r="B139" s="3">
        <v>901</v>
      </c>
      <c r="C139" s="1" t="s">
        <v>297</v>
      </c>
      <c r="E139" t="str">
        <f t="shared" si="2"/>
        <v>901-POZO CAÑADA</v>
      </c>
    </row>
    <row r="140" spans="1:5" x14ac:dyDescent="0.25">
      <c r="A140" s="1">
        <v>3</v>
      </c>
      <c r="B140" s="3">
        <v>1</v>
      </c>
      <c r="C140" s="1" t="s">
        <v>298</v>
      </c>
      <c r="E140" t="str">
        <f t="shared" si="2"/>
        <v>1-ADSUBIA</v>
      </c>
    </row>
    <row r="141" spans="1:5" x14ac:dyDescent="0.25">
      <c r="A141" s="1">
        <v>3</v>
      </c>
      <c r="B141" s="3">
        <v>2</v>
      </c>
      <c r="C141" s="1" t="s">
        <v>299</v>
      </c>
      <c r="E141" t="str">
        <f t="shared" si="2"/>
        <v>2-AGOST</v>
      </c>
    </row>
    <row r="142" spans="1:5" x14ac:dyDescent="0.25">
      <c r="A142" s="1">
        <v>3</v>
      </c>
      <c r="B142" s="3">
        <v>3</v>
      </c>
      <c r="C142" s="1" t="s">
        <v>300</v>
      </c>
      <c r="E142" t="str">
        <f t="shared" si="2"/>
        <v>3-AGRES</v>
      </c>
    </row>
    <row r="143" spans="1:5" x14ac:dyDescent="0.25">
      <c r="A143" s="1">
        <v>3</v>
      </c>
      <c r="B143" s="3">
        <v>4</v>
      </c>
      <c r="C143" s="1" t="s">
        <v>301</v>
      </c>
      <c r="E143" t="str">
        <f t="shared" si="2"/>
        <v>4-AIG?S</v>
      </c>
    </row>
    <row r="144" spans="1:5" x14ac:dyDescent="0.25">
      <c r="A144" s="1">
        <v>3</v>
      </c>
      <c r="B144" s="3">
        <v>5</v>
      </c>
      <c r="C144" s="1" t="s">
        <v>302</v>
      </c>
      <c r="E144" t="str">
        <f t="shared" si="2"/>
        <v>5-ALBATERA</v>
      </c>
    </row>
    <row r="145" spans="1:5" x14ac:dyDescent="0.25">
      <c r="A145" s="1">
        <v>3</v>
      </c>
      <c r="B145" s="3">
        <v>6</v>
      </c>
      <c r="C145" s="1" t="s">
        <v>303</v>
      </c>
      <c r="E145" t="str">
        <f t="shared" si="2"/>
        <v>6-ALCALALI</v>
      </c>
    </row>
    <row r="146" spans="1:5" x14ac:dyDescent="0.25">
      <c r="A146" s="1">
        <v>3</v>
      </c>
      <c r="B146" s="3">
        <v>7</v>
      </c>
      <c r="C146" s="1" t="s">
        <v>304</v>
      </c>
      <c r="E146" t="str">
        <f t="shared" si="2"/>
        <v>7-ALCOCER DE PLANES</v>
      </c>
    </row>
    <row r="147" spans="1:5" x14ac:dyDescent="0.25">
      <c r="A147" s="1">
        <v>3</v>
      </c>
      <c r="B147" s="3">
        <v>8</v>
      </c>
      <c r="C147" s="1" t="s">
        <v>305</v>
      </c>
      <c r="E147" t="str">
        <f t="shared" si="2"/>
        <v>8-ALCOLEJA</v>
      </c>
    </row>
    <row r="148" spans="1:5" x14ac:dyDescent="0.25">
      <c r="A148" s="1">
        <v>3</v>
      </c>
      <c r="B148" s="3">
        <v>9</v>
      </c>
      <c r="C148" s="1" t="s">
        <v>306</v>
      </c>
      <c r="E148" t="str">
        <f t="shared" si="2"/>
        <v>9-ALCOY/ALCOI</v>
      </c>
    </row>
    <row r="149" spans="1:5" x14ac:dyDescent="0.25">
      <c r="A149" s="1">
        <v>3</v>
      </c>
      <c r="B149" s="3">
        <v>10</v>
      </c>
      <c r="C149" s="1" t="s">
        <v>307</v>
      </c>
      <c r="E149" t="str">
        <f t="shared" si="2"/>
        <v>10-ALFAFARA</v>
      </c>
    </row>
    <row r="150" spans="1:5" x14ac:dyDescent="0.25">
      <c r="A150" s="1">
        <v>3</v>
      </c>
      <c r="B150" s="3">
        <v>11</v>
      </c>
      <c r="C150" s="1" t="s">
        <v>308</v>
      </c>
      <c r="E150" t="str">
        <f t="shared" si="2"/>
        <v>11-ALFAS DEL PI, L'</v>
      </c>
    </row>
    <row r="151" spans="1:5" x14ac:dyDescent="0.25">
      <c r="A151" s="1">
        <v>3</v>
      </c>
      <c r="B151" s="3">
        <v>12</v>
      </c>
      <c r="C151" s="1" t="s">
        <v>309</v>
      </c>
      <c r="E151" t="str">
        <f t="shared" si="2"/>
        <v>12-ALGORFA</v>
      </c>
    </row>
    <row r="152" spans="1:5" x14ac:dyDescent="0.25">
      <c r="A152" s="1">
        <v>3</v>
      </c>
      <c r="B152" s="3">
        <v>13</v>
      </c>
      <c r="C152" s="1" t="s">
        <v>310</v>
      </c>
      <c r="E152" t="str">
        <f t="shared" si="2"/>
        <v>13-ALGUEÑA</v>
      </c>
    </row>
    <row r="153" spans="1:5" x14ac:dyDescent="0.25">
      <c r="A153" s="1">
        <v>3</v>
      </c>
      <c r="B153" s="3">
        <v>14</v>
      </c>
      <c r="C153" s="1" t="s">
        <v>311</v>
      </c>
      <c r="E153" t="str">
        <f t="shared" si="2"/>
        <v>14-ALICANTE/ALACANT</v>
      </c>
    </row>
    <row r="154" spans="1:5" x14ac:dyDescent="0.25">
      <c r="A154" s="1">
        <v>3</v>
      </c>
      <c r="B154" s="3">
        <v>15</v>
      </c>
      <c r="C154" s="1" t="s">
        <v>312</v>
      </c>
      <c r="E154" t="str">
        <f t="shared" si="2"/>
        <v>15-ALMORADI</v>
      </c>
    </row>
    <row r="155" spans="1:5" x14ac:dyDescent="0.25">
      <c r="A155" s="1">
        <v>3</v>
      </c>
      <c r="B155" s="3">
        <v>16</v>
      </c>
      <c r="C155" s="1" t="s">
        <v>313</v>
      </c>
      <c r="E155" t="str">
        <f t="shared" si="2"/>
        <v>16-ALMUDAINA</v>
      </c>
    </row>
    <row r="156" spans="1:5" x14ac:dyDescent="0.25">
      <c r="A156" s="1">
        <v>3</v>
      </c>
      <c r="B156" s="3">
        <v>17</v>
      </c>
      <c r="C156" s="1" t="s">
        <v>314</v>
      </c>
      <c r="E156" t="str">
        <f t="shared" si="2"/>
        <v>17-ALQUERIA D'ASNAR, L'</v>
      </c>
    </row>
    <row r="157" spans="1:5" x14ac:dyDescent="0.25">
      <c r="A157" s="1">
        <v>3</v>
      </c>
      <c r="B157" s="3">
        <v>18</v>
      </c>
      <c r="C157" s="1" t="s">
        <v>315</v>
      </c>
      <c r="E157" t="str">
        <f t="shared" si="2"/>
        <v>18-ALTEA</v>
      </c>
    </row>
    <row r="158" spans="1:5" x14ac:dyDescent="0.25">
      <c r="A158" s="1">
        <v>3</v>
      </c>
      <c r="B158" s="3">
        <v>19</v>
      </c>
      <c r="C158" s="1" t="s">
        <v>316</v>
      </c>
      <c r="E158" t="str">
        <f t="shared" si="2"/>
        <v>19-ASPE</v>
      </c>
    </row>
    <row r="159" spans="1:5" x14ac:dyDescent="0.25">
      <c r="A159" s="1">
        <v>3</v>
      </c>
      <c r="B159" s="3">
        <v>20</v>
      </c>
      <c r="C159" s="1" t="s">
        <v>317</v>
      </c>
      <c r="E159" t="str">
        <f t="shared" si="2"/>
        <v>20-BALONES</v>
      </c>
    </row>
    <row r="160" spans="1:5" x14ac:dyDescent="0.25">
      <c r="A160" s="1">
        <v>3</v>
      </c>
      <c r="B160" s="3">
        <v>21</v>
      </c>
      <c r="C160" s="1" t="s">
        <v>318</v>
      </c>
      <c r="E160" t="str">
        <f t="shared" si="2"/>
        <v>21-BANYERES DE MARIOLA</v>
      </c>
    </row>
    <row r="161" spans="1:5" x14ac:dyDescent="0.25">
      <c r="A161" s="1">
        <v>3</v>
      </c>
      <c r="B161" s="3">
        <v>22</v>
      </c>
      <c r="C161" s="1" t="s">
        <v>319</v>
      </c>
      <c r="E161" t="str">
        <f t="shared" si="2"/>
        <v>22-BENASAU</v>
      </c>
    </row>
    <row r="162" spans="1:5" x14ac:dyDescent="0.25">
      <c r="A162" s="1">
        <v>3</v>
      </c>
      <c r="B162" s="3">
        <v>23</v>
      </c>
      <c r="C162" s="1" t="s">
        <v>320</v>
      </c>
      <c r="E162" t="str">
        <f t="shared" si="2"/>
        <v>23-BENEIXAMA</v>
      </c>
    </row>
    <row r="163" spans="1:5" x14ac:dyDescent="0.25">
      <c r="A163" s="1">
        <v>3</v>
      </c>
      <c r="B163" s="3">
        <v>24</v>
      </c>
      <c r="C163" s="1" t="s">
        <v>321</v>
      </c>
      <c r="E163" t="str">
        <f t="shared" si="2"/>
        <v>24-BENEJUZAR</v>
      </c>
    </row>
    <row r="164" spans="1:5" x14ac:dyDescent="0.25">
      <c r="A164" s="1">
        <v>3</v>
      </c>
      <c r="B164" s="3">
        <v>25</v>
      </c>
      <c r="C164" s="1" t="s">
        <v>322</v>
      </c>
      <c r="E164" t="str">
        <f t="shared" si="2"/>
        <v>25-BENFERRI</v>
      </c>
    </row>
    <row r="165" spans="1:5" x14ac:dyDescent="0.25">
      <c r="A165" s="1">
        <v>3</v>
      </c>
      <c r="B165" s="3">
        <v>26</v>
      </c>
      <c r="C165" s="1" t="s">
        <v>323</v>
      </c>
      <c r="E165" t="str">
        <f t="shared" si="2"/>
        <v>26-BENIARBEIG</v>
      </c>
    </row>
    <row r="166" spans="1:5" x14ac:dyDescent="0.25">
      <c r="A166" s="1">
        <v>3</v>
      </c>
      <c r="B166" s="3">
        <v>27</v>
      </c>
      <c r="C166" s="1" t="s">
        <v>324</v>
      </c>
      <c r="E166" t="str">
        <f t="shared" si="2"/>
        <v>27-BENIARDA</v>
      </c>
    </row>
    <row r="167" spans="1:5" x14ac:dyDescent="0.25">
      <c r="A167" s="1">
        <v>3</v>
      </c>
      <c r="B167" s="3">
        <v>28</v>
      </c>
      <c r="C167" s="1" t="s">
        <v>325</v>
      </c>
      <c r="E167" t="str">
        <f t="shared" si="2"/>
        <v>28-BENIARRES</v>
      </c>
    </row>
    <row r="168" spans="1:5" x14ac:dyDescent="0.25">
      <c r="A168" s="1">
        <v>3</v>
      </c>
      <c r="B168" s="3">
        <v>29</v>
      </c>
      <c r="C168" s="1" t="s">
        <v>326</v>
      </c>
      <c r="E168" t="str">
        <f t="shared" si="2"/>
        <v>29-BENIGEMBLA</v>
      </c>
    </row>
    <row r="169" spans="1:5" x14ac:dyDescent="0.25">
      <c r="A169" s="1">
        <v>3</v>
      </c>
      <c r="B169" s="3">
        <v>30</v>
      </c>
      <c r="C169" s="1" t="s">
        <v>327</v>
      </c>
      <c r="E169" t="str">
        <f t="shared" si="2"/>
        <v>30-BENIDOLEIG</v>
      </c>
    </row>
    <row r="170" spans="1:5" x14ac:dyDescent="0.25">
      <c r="A170" s="1">
        <v>3</v>
      </c>
      <c r="B170" s="3">
        <v>31</v>
      </c>
      <c r="C170" s="1" t="s">
        <v>328</v>
      </c>
      <c r="E170" t="str">
        <f t="shared" si="2"/>
        <v>31-BENIDORM</v>
      </c>
    </row>
    <row r="171" spans="1:5" x14ac:dyDescent="0.25">
      <c r="A171" s="1">
        <v>3</v>
      </c>
      <c r="B171" s="3">
        <v>32</v>
      </c>
      <c r="C171" s="1" t="s">
        <v>329</v>
      </c>
      <c r="E171" t="str">
        <f t="shared" si="2"/>
        <v>32-BENIFALLIM</v>
      </c>
    </row>
    <row r="172" spans="1:5" x14ac:dyDescent="0.25">
      <c r="A172" s="1">
        <v>3</v>
      </c>
      <c r="B172" s="3">
        <v>33</v>
      </c>
      <c r="C172" s="1" t="s">
        <v>330</v>
      </c>
      <c r="E172" t="str">
        <f t="shared" si="2"/>
        <v>33-BENIFATO</v>
      </c>
    </row>
    <row r="173" spans="1:5" x14ac:dyDescent="0.25">
      <c r="A173" s="1">
        <v>3</v>
      </c>
      <c r="B173" s="3">
        <v>34</v>
      </c>
      <c r="C173" s="1" t="s">
        <v>331</v>
      </c>
      <c r="E173" t="str">
        <f t="shared" si="2"/>
        <v>34-BENIJOFAR</v>
      </c>
    </row>
    <row r="174" spans="1:5" x14ac:dyDescent="0.25">
      <c r="A174" s="1">
        <v>3</v>
      </c>
      <c r="B174" s="3">
        <v>35</v>
      </c>
      <c r="C174" s="1" t="s">
        <v>332</v>
      </c>
      <c r="E174" t="str">
        <f t="shared" si="2"/>
        <v>35-BENILLOBA</v>
      </c>
    </row>
    <row r="175" spans="1:5" x14ac:dyDescent="0.25">
      <c r="A175" s="1">
        <v>3</v>
      </c>
      <c r="B175" s="3">
        <v>36</v>
      </c>
      <c r="C175" s="1" t="s">
        <v>333</v>
      </c>
      <c r="E175" t="str">
        <f t="shared" si="2"/>
        <v>36-BENILLUP</v>
      </c>
    </row>
    <row r="176" spans="1:5" x14ac:dyDescent="0.25">
      <c r="A176" s="1">
        <v>3</v>
      </c>
      <c r="B176" s="3">
        <v>37</v>
      </c>
      <c r="C176" s="1" t="s">
        <v>334</v>
      </c>
      <c r="E176" t="str">
        <f t="shared" si="2"/>
        <v>37-BENIMANTELL</v>
      </c>
    </row>
    <row r="177" spans="1:5" x14ac:dyDescent="0.25">
      <c r="A177" s="1">
        <v>3</v>
      </c>
      <c r="B177" s="3">
        <v>38</v>
      </c>
      <c r="C177" s="1" t="s">
        <v>335</v>
      </c>
      <c r="E177" t="str">
        <f t="shared" si="2"/>
        <v>38-BENIMARFULL</v>
      </c>
    </row>
    <row r="178" spans="1:5" x14ac:dyDescent="0.25">
      <c r="A178" s="1">
        <v>3</v>
      </c>
      <c r="B178" s="3">
        <v>39</v>
      </c>
      <c r="C178" s="1" t="s">
        <v>336</v>
      </c>
      <c r="E178" t="str">
        <f t="shared" si="2"/>
        <v>39-BENIMASSOT</v>
      </c>
    </row>
    <row r="179" spans="1:5" x14ac:dyDescent="0.25">
      <c r="A179" s="1">
        <v>3</v>
      </c>
      <c r="B179" s="3">
        <v>40</v>
      </c>
      <c r="C179" s="1" t="s">
        <v>337</v>
      </c>
      <c r="E179" t="str">
        <f t="shared" si="2"/>
        <v>40-BENIMELI</v>
      </c>
    </row>
    <row r="180" spans="1:5" x14ac:dyDescent="0.25">
      <c r="A180" s="1">
        <v>3</v>
      </c>
      <c r="B180" s="3">
        <v>41</v>
      </c>
      <c r="C180" s="1" t="s">
        <v>338</v>
      </c>
      <c r="E180" t="str">
        <f t="shared" si="2"/>
        <v>41-BENISSA</v>
      </c>
    </row>
    <row r="181" spans="1:5" x14ac:dyDescent="0.25">
      <c r="A181" s="1">
        <v>3</v>
      </c>
      <c r="B181" s="3">
        <v>42</v>
      </c>
      <c r="C181" s="1" t="s">
        <v>339</v>
      </c>
      <c r="E181" t="str">
        <f t="shared" si="2"/>
        <v>42-BENITACHELL/POBLE NOU DE BENITATXELL, EL</v>
      </c>
    </row>
    <row r="182" spans="1:5" x14ac:dyDescent="0.25">
      <c r="A182" s="1">
        <v>3</v>
      </c>
      <c r="B182" s="3">
        <v>43</v>
      </c>
      <c r="C182" s="1" t="s">
        <v>340</v>
      </c>
      <c r="E182" t="str">
        <f t="shared" si="2"/>
        <v>43-BIAR</v>
      </c>
    </row>
    <row r="183" spans="1:5" x14ac:dyDescent="0.25">
      <c r="A183" s="1">
        <v>3</v>
      </c>
      <c r="B183" s="3">
        <v>44</v>
      </c>
      <c r="C183" s="1" t="s">
        <v>341</v>
      </c>
      <c r="E183" t="str">
        <f t="shared" si="2"/>
        <v>44-BIGASTRO</v>
      </c>
    </row>
    <row r="184" spans="1:5" x14ac:dyDescent="0.25">
      <c r="A184" s="1">
        <v>3</v>
      </c>
      <c r="B184" s="3">
        <v>45</v>
      </c>
      <c r="C184" s="1" t="s">
        <v>342</v>
      </c>
      <c r="E184" t="str">
        <f t="shared" si="2"/>
        <v>45-BOLULLA</v>
      </c>
    </row>
    <row r="185" spans="1:5" x14ac:dyDescent="0.25">
      <c r="A185" s="1">
        <v>3</v>
      </c>
      <c r="B185" s="3">
        <v>46</v>
      </c>
      <c r="C185" s="1" t="s">
        <v>343</v>
      </c>
      <c r="E185" t="str">
        <f t="shared" si="2"/>
        <v>46-BUSOT</v>
      </c>
    </row>
    <row r="186" spans="1:5" x14ac:dyDescent="0.25">
      <c r="A186" s="1">
        <v>3</v>
      </c>
      <c r="B186" s="3">
        <v>47</v>
      </c>
      <c r="C186" s="1" t="s">
        <v>344</v>
      </c>
      <c r="E186" t="str">
        <f t="shared" si="2"/>
        <v>47-CALPE/CALP</v>
      </c>
    </row>
    <row r="187" spans="1:5" x14ac:dyDescent="0.25">
      <c r="A187" s="1">
        <v>3</v>
      </c>
      <c r="B187" s="3">
        <v>48</v>
      </c>
      <c r="C187" s="1" t="s">
        <v>345</v>
      </c>
      <c r="E187" t="str">
        <f t="shared" si="2"/>
        <v>48-CALLOSA D'EN SARRIA</v>
      </c>
    </row>
    <row r="188" spans="1:5" x14ac:dyDescent="0.25">
      <c r="A188" s="1">
        <v>3</v>
      </c>
      <c r="B188" s="3">
        <v>49</v>
      </c>
      <c r="C188" s="1" t="s">
        <v>346</v>
      </c>
      <c r="E188" t="str">
        <f t="shared" si="2"/>
        <v>49-CALLOSA DE SEGURA</v>
      </c>
    </row>
    <row r="189" spans="1:5" x14ac:dyDescent="0.25">
      <c r="A189" s="1">
        <v>3</v>
      </c>
      <c r="B189" s="3">
        <v>50</v>
      </c>
      <c r="C189" s="1" t="s">
        <v>347</v>
      </c>
      <c r="E189" t="str">
        <f t="shared" si="2"/>
        <v>50-CAMPELLO, EL</v>
      </c>
    </row>
    <row r="190" spans="1:5" x14ac:dyDescent="0.25">
      <c r="A190" s="1">
        <v>3</v>
      </c>
      <c r="B190" s="3">
        <v>51</v>
      </c>
      <c r="C190" s="1" t="s">
        <v>348</v>
      </c>
      <c r="E190" t="str">
        <f t="shared" si="2"/>
        <v>51-CAMPO DE MIRRA/CAMP DE MIRRA, EL</v>
      </c>
    </row>
    <row r="191" spans="1:5" x14ac:dyDescent="0.25">
      <c r="A191" s="1">
        <v>3</v>
      </c>
      <c r="B191" s="3">
        <v>52</v>
      </c>
      <c r="C191" s="1" t="s">
        <v>349</v>
      </c>
      <c r="E191" t="str">
        <f t="shared" si="2"/>
        <v>52-CAÑADA</v>
      </c>
    </row>
    <row r="192" spans="1:5" x14ac:dyDescent="0.25">
      <c r="A192" s="1">
        <v>3</v>
      </c>
      <c r="B192" s="3">
        <v>53</v>
      </c>
      <c r="C192" s="1" t="s">
        <v>350</v>
      </c>
      <c r="E192" t="str">
        <f t="shared" si="2"/>
        <v>53-CASTALLA</v>
      </c>
    </row>
    <row r="193" spans="1:5" x14ac:dyDescent="0.25">
      <c r="A193" s="1">
        <v>3</v>
      </c>
      <c r="B193" s="3">
        <v>54</v>
      </c>
      <c r="C193" s="1" t="s">
        <v>351</v>
      </c>
      <c r="E193" t="str">
        <f t="shared" si="2"/>
        <v>54-CASTELL DE CASTELLS</v>
      </c>
    </row>
    <row r="194" spans="1:5" x14ac:dyDescent="0.25">
      <c r="A194" s="1">
        <v>3</v>
      </c>
      <c r="B194" s="3">
        <v>55</v>
      </c>
      <c r="C194" s="1" t="s">
        <v>352</v>
      </c>
      <c r="E194" t="str">
        <f t="shared" si="2"/>
        <v>55-CATRAL</v>
      </c>
    </row>
    <row r="195" spans="1:5" x14ac:dyDescent="0.25">
      <c r="A195" s="1">
        <v>3</v>
      </c>
      <c r="B195" s="3">
        <v>56</v>
      </c>
      <c r="C195" s="1" t="s">
        <v>353</v>
      </c>
      <c r="E195" t="str">
        <f t="shared" ref="E195:E258" si="3">CONCATENATE(B195,"-",C195)</f>
        <v>56-COCENTAINA</v>
      </c>
    </row>
    <row r="196" spans="1:5" x14ac:dyDescent="0.25">
      <c r="A196" s="1">
        <v>3</v>
      </c>
      <c r="B196" s="3">
        <v>57</v>
      </c>
      <c r="C196" s="1" t="s">
        <v>354</v>
      </c>
      <c r="E196" t="str">
        <f t="shared" si="3"/>
        <v>57-CONFRIDES</v>
      </c>
    </row>
    <row r="197" spans="1:5" x14ac:dyDescent="0.25">
      <c r="A197" s="1">
        <v>3</v>
      </c>
      <c r="B197" s="3">
        <v>58</v>
      </c>
      <c r="C197" s="1" t="s">
        <v>355</v>
      </c>
      <c r="E197" t="str">
        <f t="shared" si="3"/>
        <v>58-COX</v>
      </c>
    </row>
    <row r="198" spans="1:5" x14ac:dyDescent="0.25">
      <c r="A198" s="1">
        <v>3</v>
      </c>
      <c r="B198" s="3">
        <v>59</v>
      </c>
      <c r="C198" s="1" t="s">
        <v>356</v>
      </c>
      <c r="E198" t="str">
        <f t="shared" si="3"/>
        <v>59-CREVILLENT</v>
      </c>
    </row>
    <row r="199" spans="1:5" x14ac:dyDescent="0.25">
      <c r="A199" s="1">
        <v>3</v>
      </c>
      <c r="B199" s="3">
        <v>60</v>
      </c>
      <c r="C199" s="1" t="s">
        <v>357</v>
      </c>
      <c r="E199" t="str">
        <f t="shared" si="3"/>
        <v>60-QUATRETONDETA</v>
      </c>
    </row>
    <row r="200" spans="1:5" x14ac:dyDescent="0.25">
      <c r="A200" s="1">
        <v>3</v>
      </c>
      <c r="B200" s="3">
        <v>61</v>
      </c>
      <c r="C200" s="1" t="s">
        <v>358</v>
      </c>
      <c r="E200" t="str">
        <f t="shared" si="3"/>
        <v>61-DAYA NUEVA</v>
      </c>
    </row>
    <row r="201" spans="1:5" x14ac:dyDescent="0.25">
      <c r="A201" s="1">
        <v>3</v>
      </c>
      <c r="B201" s="3">
        <v>62</v>
      </c>
      <c r="C201" s="1" t="s">
        <v>359</v>
      </c>
      <c r="E201" t="str">
        <f t="shared" si="3"/>
        <v>62-DAYA VIEJA</v>
      </c>
    </row>
    <row r="202" spans="1:5" x14ac:dyDescent="0.25">
      <c r="A202" s="1">
        <v>3</v>
      </c>
      <c r="B202" s="3">
        <v>63</v>
      </c>
      <c r="C202" s="1" t="s">
        <v>360</v>
      </c>
      <c r="E202" t="str">
        <f t="shared" si="3"/>
        <v>63-DENIA</v>
      </c>
    </row>
    <row r="203" spans="1:5" x14ac:dyDescent="0.25">
      <c r="A203" s="1">
        <v>3</v>
      </c>
      <c r="B203" s="3">
        <v>64</v>
      </c>
      <c r="C203" s="1" t="s">
        <v>361</v>
      </c>
      <c r="E203" t="str">
        <f t="shared" si="3"/>
        <v>64-DOLORES</v>
      </c>
    </row>
    <row r="204" spans="1:5" x14ac:dyDescent="0.25">
      <c r="A204" s="1">
        <v>3</v>
      </c>
      <c r="B204" s="3">
        <v>65</v>
      </c>
      <c r="C204" s="1" t="s">
        <v>362</v>
      </c>
      <c r="E204" t="str">
        <f t="shared" si="3"/>
        <v>65-ELCHE/ELX</v>
      </c>
    </row>
    <row r="205" spans="1:5" x14ac:dyDescent="0.25">
      <c r="A205" s="1">
        <v>3</v>
      </c>
      <c r="B205" s="3">
        <v>66</v>
      </c>
      <c r="C205" s="1" t="s">
        <v>363</v>
      </c>
      <c r="E205" t="str">
        <f t="shared" si="3"/>
        <v>66-ELDA</v>
      </c>
    </row>
    <row r="206" spans="1:5" x14ac:dyDescent="0.25">
      <c r="A206" s="1">
        <v>3</v>
      </c>
      <c r="B206" s="3">
        <v>67</v>
      </c>
      <c r="C206" s="1" t="s">
        <v>364</v>
      </c>
      <c r="E206" t="str">
        <f t="shared" si="3"/>
        <v>67-FACHECA</v>
      </c>
    </row>
    <row r="207" spans="1:5" x14ac:dyDescent="0.25">
      <c r="A207" s="1">
        <v>3</v>
      </c>
      <c r="B207" s="3">
        <v>68</v>
      </c>
      <c r="C207" s="1" t="s">
        <v>365</v>
      </c>
      <c r="E207" t="str">
        <f t="shared" si="3"/>
        <v>68-FAMORCA</v>
      </c>
    </row>
    <row r="208" spans="1:5" x14ac:dyDescent="0.25">
      <c r="A208" s="1">
        <v>3</v>
      </c>
      <c r="B208" s="3">
        <v>69</v>
      </c>
      <c r="C208" s="1" t="s">
        <v>366</v>
      </c>
      <c r="E208" t="str">
        <f t="shared" si="3"/>
        <v>69-FINESTRAT</v>
      </c>
    </row>
    <row r="209" spans="1:5" x14ac:dyDescent="0.25">
      <c r="A209" s="1">
        <v>3</v>
      </c>
      <c r="B209" s="3">
        <v>70</v>
      </c>
      <c r="C209" s="1" t="s">
        <v>367</v>
      </c>
      <c r="E209" t="str">
        <f t="shared" si="3"/>
        <v>70-FORMENTERA DEL SEGURA</v>
      </c>
    </row>
    <row r="210" spans="1:5" x14ac:dyDescent="0.25">
      <c r="A210" s="1">
        <v>3</v>
      </c>
      <c r="B210" s="3">
        <v>71</v>
      </c>
      <c r="C210" s="1" t="s">
        <v>368</v>
      </c>
      <c r="E210" t="str">
        <f t="shared" si="3"/>
        <v>71-GATA DE GORGOS</v>
      </c>
    </row>
    <row r="211" spans="1:5" x14ac:dyDescent="0.25">
      <c r="A211" s="1">
        <v>3</v>
      </c>
      <c r="B211" s="3">
        <v>72</v>
      </c>
      <c r="C211" s="1" t="s">
        <v>369</v>
      </c>
      <c r="E211" t="str">
        <f t="shared" si="3"/>
        <v>72-GAIANES</v>
      </c>
    </row>
    <row r="212" spans="1:5" x14ac:dyDescent="0.25">
      <c r="A212" s="1">
        <v>3</v>
      </c>
      <c r="B212" s="3">
        <v>73</v>
      </c>
      <c r="C212" s="1" t="s">
        <v>370</v>
      </c>
      <c r="E212" t="str">
        <f t="shared" si="3"/>
        <v>73-GORGA</v>
      </c>
    </row>
    <row r="213" spans="1:5" x14ac:dyDescent="0.25">
      <c r="A213" s="1">
        <v>3</v>
      </c>
      <c r="B213" s="3">
        <v>74</v>
      </c>
      <c r="C213" s="1" t="s">
        <v>371</v>
      </c>
      <c r="E213" t="str">
        <f t="shared" si="3"/>
        <v>74-GRANJA DE ROCAMORA</v>
      </c>
    </row>
    <row r="214" spans="1:5" x14ac:dyDescent="0.25">
      <c r="A214" s="1">
        <v>3</v>
      </c>
      <c r="B214" s="3">
        <v>75</v>
      </c>
      <c r="C214" s="1" t="s">
        <v>372</v>
      </c>
      <c r="E214" t="str">
        <f t="shared" si="3"/>
        <v>75-CASTELL DE GUADALEST (EL)</v>
      </c>
    </row>
    <row r="215" spans="1:5" x14ac:dyDescent="0.25">
      <c r="A215" s="1">
        <v>3</v>
      </c>
      <c r="B215" s="3">
        <v>76</v>
      </c>
      <c r="C215" s="1" t="s">
        <v>373</v>
      </c>
      <c r="E215" t="str">
        <f t="shared" si="3"/>
        <v>76-GUARDAMAR DEL SEGURA</v>
      </c>
    </row>
    <row r="216" spans="1:5" x14ac:dyDescent="0.25">
      <c r="A216" s="1">
        <v>3</v>
      </c>
      <c r="B216" s="3">
        <v>77</v>
      </c>
      <c r="C216" s="1" t="s">
        <v>374</v>
      </c>
      <c r="E216" t="str">
        <f t="shared" si="3"/>
        <v>77-HONDON DE LAS NIEVES</v>
      </c>
    </row>
    <row r="217" spans="1:5" x14ac:dyDescent="0.25">
      <c r="A217" s="1">
        <v>3</v>
      </c>
      <c r="B217" s="3">
        <v>78</v>
      </c>
      <c r="C217" s="1" t="s">
        <v>375</v>
      </c>
      <c r="E217" t="str">
        <f t="shared" si="3"/>
        <v>78-HONDON DE LOS FRAILES</v>
      </c>
    </row>
    <row r="218" spans="1:5" x14ac:dyDescent="0.25">
      <c r="A218" s="1">
        <v>3</v>
      </c>
      <c r="B218" s="3">
        <v>79</v>
      </c>
      <c r="C218" s="1" t="s">
        <v>376</v>
      </c>
      <c r="E218" t="str">
        <f t="shared" si="3"/>
        <v>79-IBI</v>
      </c>
    </row>
    <row r="219" spans="1:5" x14ac:dyDescent="0.25">
      <c r="A219" s="1">
        <v>3</v>
      </c>
      <c r="B219" s="3">
        <v>80</v>
      </c>
      <c r="C219" s="1" t="s">
        <v>377</v>
      </c>
      <c r="E219" t="str">
        <f t="shared" si="3"/>
        <v>80-JACARILLA</v>
      </c>
    </row>
    <row r="220" spans="1:5" x14ac:dyDescent="0.25">
      <c r="A220" s="1">
        <v>3</v>
      </c>
      <c r="B220" s="3">
        <v>81</v>
      </c>
      <c r="C220" s="1" t="s">
        <v>378</v>
      </c>
      <c r="E220" t="str">
        <f t="shared" si="3"/>
        <v>81-JALON/XALO</v>
      </c>
    </row>
    <row r="221" spans="1:5" x14ac:dyDescent="0.25">
      <c r="A221" s="1">
        <v>3</v>
      </c>
      <c r="B221" s="3">
        <v>82</v>
      </c>
      <c r="C221" s="1" t="s">
        <v>379</v>
      </c>
      <c r="E221" t="str">
        <f t="shared" si="3"/>
        <v>82-JAVEA/XABIA</v>
      </c>
    </row>
    <row r="222" spans="1:5" x14ac:dyDescent="0.25">
      <c r="A222" s="1">
        <v>3</v>
      </c>
      <c r="B222" s="3">
        <v>83</v>
      </c>
      <c r="C222" s="1" t="s">
        <v>380</v>
      </c>
      <c r="E222" t="str">
        <f t="shared" si="3"/>
        <v>83-JIJONA/XIXONA</v>
      </c>
    </row>
    <row r="223" spans="1:5" x14ac:dyDescent="0.25">
      <c r="A223" s="1">
        <v>3</v>
      </c>
      <c r="B223" s="3">
        <v>84</v>
      </c>
      <c r="C223" s="1" t="s">
        <v>381</v>
      </c>
      <c r="E223" t="str">
        <f t="shared" si="3"/>
        <v>84-LORCHA/ORXA, L'</v>
      </c>
    </row>
    <row r="224" spans="1:5" x14ac:dyDescent="0.25">
      <c r="A224" s="1">
        <v>3</v>
      </c>
      <c r="B224" s="3">
        <v>85</v>
      </c>
      <c r="C224" s="1" t="s">
        <v>382</v>
      </c>
      <c r="E224" t="str">
        <f t="shared" si="3"/>
        <v>85-LLIBER</v>
      </c>
    </row>
    <row r="225" spans="1:5" x14ac:dyDescent="0.25">
      <c r="A225" s="1">
        <v>3</v>
      </c>
      <c r="B225" s="3">
        <v>86</v>
      </c>
      <c r="C225" s="1" t="s">
        <v>383</v>
      </c>
      <c r="E225" t="str">
        <f t="shared" si="3"/>
        <v>86-MILLENA</v>
      </c>
    </row>
    <row r="226" spans="1:5" x14ac:dyDescent="0.25">
      <c r="A226" s="1">
        <v>3</v>
      </c>
      <c r="B226" s="3">
        <v>88</v>
      </c>
      <c r="C226" s="1" t="s">
        <v>384</v>
      </c>
      <c r="E226" t="str">
        <f t="shared" si="3"/>
        <v>88-MONFORTE DEL CID</v>
      </c>
    </row>
    <row r="227" spans="1:5" x14ac:dyDescent="0.25">
      <c r="A227" s="1">
        <v>3</v>
      </c>
      <c r="B227" s="3">
        <v>89</v>
      </c>
      <c r="C227" s="1" t="s">
        <v>385</v>
      </c>
      <c r="E227" t="str">
        <f t="shared" si="3"/>
        <v>89-MONOVAR/MONOVER</v>
      </c>
    </row>
    <row r="228" spans="1:5" x14ac:dyDescent="0.25">
      <c r="A228" s="1">
        <v>3</v>
      </c>
      <c r="B228" s="3">
        <v>90</v>
      </c>
      <c r="C228" s="1" t="s">
        <v>386</v>
      </c>
      <c r="E228" t="str">
        <f t="shared" si="3"/>
        <v>90-MUTXAMEL</v>
      </c>
    </row>
    <row r="229" spans="1:5" x14ac:dyDescent="0.25">
      <c r="A229" s="1">
        <v>3</v>
      </c>
      <c r="B229" s="3">
        <v>91</v>
      </c>
      <c r="C229" s="1" t="s">
        <v>387</v>
      </c>
      <c r="E229" t="str">
        <f t="shared" si="3"/>
        <v>91-MURLA</v>
      </c>
    </row>
    <row r="230" spans="1:5" x14ac:dyDescent="0.25">
      <c r="A230" s="1">
        <v>3</v>
      </c>
      <c r="B230" s="3">
        <v>92</v>
      </c>
      <c r="C230" s="1" t="s">
        <v>388</v>
      </c>
      <c r="E230" t="str">
        <f t="shared" si="3"/>
        <v>92-MURO DE ALCOY</v>
      </c>
    </row>
    <row r="231" spans="1:5" x14ac:dyDescent="0.25">
      <c r="A231" s="1">
        <v>3</v>
      </c>
      <c r="B231" s="3">
        <v>93</v>
      </c>
      <c r="C231" s="1" t="s">
        <v>389</v>
      </c>
      <c r="E231" t="str">
        <f t="shared" si="3"/>
        <v>93-NOVELDA</v>
      </c>
    </row>
    <row r="232" spans="1:5" x14ac:dyDescent="0.25">
      <c r="A232" s="1">
        <v>3</v>
      </c>
      <c r="B232" s="3">
        <v>94</v>
      </c>
      <c r="C232" s="1" t="s">
        <v>390</v>
      </c>
      <c r="E232" t="str">
        <f t="shared" si="3"/>
        <v>94-NUCIA, LA</v>
      </c>
    </row>
    <row r="233" spans="1:5" x14ac:dyDescent="0.25">
      <c r="A233" s="1">
        <v>3</v>
      </c>
      <c r="B233" s="3">
        <v>95</v>
      </c>
      <c r="C233" s="1" t="s">
        <v>391</v>
      </c>
      <c r="E233" t="str">
        <f t="shared" si="3"/>
        <v>95-ONDARA</v>
      </c>
    </row>
    <row r="234" spans="1:5" x14ac:dyDescent="0.25">
      <c r="A234" s="1">
        <v>3</v>
      </c>
      <c r="B234" s="3">
        <v>96</v>
      </c>
      <c r="C234" s="1" t="s">
        <v>392</v>
      </c>
      <c r="E234" t="str">
        <f t="shared" si="3"/>
        <v>96-ONIL</v>
      </c>
    </row>
    <row r="235" spans="1:5" x14ac:dyDescent="0.25">
      <c r="A235" s="1">
        <v>3</v>
      </c>
      <c r="B235" s="3">
        <v>97</v>
      </c>
      <c r="C235" s="1" t="s">
        <v>393</v>
      </c>
      <c r="E235" t="str">
        <f t="shared" si="3"/>
        <v>97-ORBA</v>
      </c>
    </row>
    <row r="236" spans="1:5" x14ac:dyDescent="0.25">
      <c r="A236" s="1">
        <v>3</v>
      </c>
      <c r="B236" s="3">
        <v>98</v>
      </c>
      <c r="C236" s="1" t="s">
        <v>394</v>
      </c>
      <c r="E236" t="str">
        <f t="shared" si="3"/>
        <v>98-ORXETA</v>
      </c>
    </row>
    <row r="237" spans="1:5" x14ac:dyDescent="0.25">
      <c r="A237" s="1">
        <v>3</v>
      </c>
      <c r="B237" s="3">
        <v>99</v>
      </c>
      <c r="C237" s="1" t="s">
        <v>395</v>
      </c>
      <c r="E237" t="str">
        <f t="shared" si="3"/>
        <v>99-ORIHUELA</v>
      </c>
    </row>
    <row r="238" spans="1:5" x14ac:dyDescent="0.25">
      <c r="A238" s="1">
        <v>3</v>
      </c>
      <c r="B238" s="3">
        <v>100</v>
      </c>
      <c r="C238" s="1" t="s">
        <v>396</v>
      </c>
      <c r="E238" t="str">
        <f t="shared" si="3"/>
        <v>100-PARCENT</v>
      </c>
    </row>
    <row r="239" spans="1:5" x14ac:dyDescent="0.25">
      <c r="A239" s="1">
        <v>3</v>
      </c>
      <c r="B239" s="3">
        <v>101</v>
      </c>
      <c r="C239" s="1" t="s">
        <v>397</v>
      </c>
      <c r="E239" t="str">
        <f t="shared" si="3"/>
        <v>101-PEDREGUER</v>
      </c>
    </row>
    <row r="240" spans="1:5" x14ac:dyDescent="0.25">
      <c r="A240" s="1">
        <v>3</v>
      </c>
      <c r="B240" s="3">
        <v>102</v>
      </c>
      <c r="C240" s="1" t="s">
        <v>398</v>
      </c>
      <c r="E240" t="str">
        <f t="shared" si="3"/>
        <v>102-PEGO</v>
      </c>
    </row>
    <row r="241" spans="1:5" x14ac:dyDescent="0.25">
      <c r="A241" s="1">
        <v>3</v>
      </c>
      <c r="B241" s="3">
        <v>103</v>
      </c>
      <c r="C241" s="1" t="s">
        <v>399</v>
      </c>
      <c r="E241" t="str">
        <f t="shared" si="3"/>
        <v>103-PENAGUILA</v>
      </c>
    </row>
    <row r="242" spans="1:5" x14ac:dyDescent="0.25">
      <c r="A242" s="1">
        <v>3</v>
      </c>
      <c r="B242" s="3">
        <v>104</v>
      </c>
      <c r="C242" s="1" t="s">
        <v>400</v>
      </c>
      <c r="E242" t="str">
        <f t="shared" si="3"/>
        <v>104-PETRER</v>
      </c>
    </row>
    <row r="243" spans="1:5" x14ac:dyDescent="0.25">
      <c r="A243" s="1">
        <v>3</v>
      </c>
      <c r="B243" s="3">
        <v>105</v>
      </c>
      <c r="C243" s="1" t="s">
        <v>401</v>
      </c>
      <c r="E243" t="str">
        <f t="shared" si="3"/>
        <v>105-PINOSO</v>
      </c>
    </row>
    <row r="244" spans="1:5" x14ac:dyDescent="0.25">
      <c r="A244" s="1">
        <v>3</v>
      </c>
      <c r="B244" s="3">
        <v>106</v>
      </c>
      <c r="C244" s="1" t="s">
        <v>402</v>
      </c>
      <c r="E244" t="str">
        <f t="shared" si="3"/>
        <v>106-PLANES</v>
      </c>
    </row>
    <row r="245" spans="1:5" x14ac:dyDescent="0.25">
      <c r="A245" s="1">
        <v>3</v>
      </c>
      <c r="B245" s="3">
        <v>107</v>
      </c>
      <c r="C245" s="1" t="s">
        <v>403</v>
      </c>
      <c r="E245" t="str">
        <f t="shared" si="3"/>
        <v>107-POLOP</v>
      </c>
    </row>
    <row r="246" spans="1:5" x14ac:dyDescent="0.25">
      <c r="A246" s="1">
        <v>3</v>
      </c>
      <c r="B246" s="3">
        <v>109</v>
      </c>
      <c r="C246" s="1" t="s">
        <v>404</v>
      </c>
      <c r="E246" t="str">
        <f t="shared" si="3"/>
        <v>109-RAFAL</v>
      </c>
    </row>
    <row r="247" spans="1:5" x14ac:dyDescent="0.25">
      <c r="A247" s="1">
        <v>3</v>
      </c>
      <c r="B247" s="3">
        <v>110</v>
      </c>
      <c r="C247" s="1" t="s">
        <v>405</v>
      </c>
      <c r="E247" t="str">
        <f t="shared" si="3"/>
        <v>110-RAFOL D'ALMUNIA, EL</v>
      </c>
    </row>
    <row r="248" spans="1:5" x14ac:dyDescent="0.25">
      <c r="A248" s="1">
        <v>3</v>
      </c>
      <c r="B248" s="3">
        <v>111</v>
      </c>
      <c r="C248" s="1" t="s">
        <v>406</v>
      </c>
      <c r="E248" t="str">
        <f t="shared" si="3"/>
        <v>111-REDOVAN</v>
      </c>
    </row>
    <row r="249" spans="1:5" x14ac:dyDescent="0.25">
      <c r="A249" s="1">
        <v>3</v>
      </c>
      <c r="B249" s="3">
        <v>112</v>
      </c>
      <c r="C249" s="1" t="s">
        <v>407</v>
      </c>
      <c r="E249" t="str">
        <f t="shared" si="3"/>
        <v>112-RELLEU</v>
      </c>
    </row>
    <row r="250" spans="1:5" x14ac:dyDescent="0.25">
      <c r="A250" s="1">
        <v>3</v>
      </c>
      <c r="B250" s="3">
        <v>113</v>
      </c>
      <c r="C250" s="1" t="s">
        <v>408</v>
      </c>
      <c r="E250" t="str">
        <f t="shared" si="3"/>
        <v>113-ROJALES</v>
      </c>
    </row>
    <row r="251" spans="1:5" x14ac:dyDescent="0.25">
      <c r="A251" s="1">
        <v>3</v>
      </c>
      <c r="B251" s="3">
        <v>114</v>
      </c>
      <c r="C251" s="1" t="s">
        <v>409</v>
      </c>
      <c r="E251" t="str">
        <f t="shared" si="3"/>
        <v>114-ROMANA, LA</v>
      </c>
    </row>
    <row r="252" spans="1:5" x14ac:dyDescent="0.25">
      <c r="A252" s="1">
        <v>3</v>
      </c>
      <c r="B252" s="3">
        <v>115</v>
      </c>
      <c r="C252" s="1" t="s">
        <v>410</v>
      </c>
      <c r="E252" t="str">
        <f t="shared" si="3"/>
        <v>115-SAGRA</v>
      </c>
    </row>
    <row r="253" spans="1:5" x14ac:dyDescent="0.25">
      <c r="A253" s="1">
        <v>3</v>
      </c>
      <c r="B253" s="3">
        <v>116</v>
      </c>
      <c r="C253" s="1" t="s">
        <v>411</v>
      </c>
      <c r="E253" t="str">
        <f t="shared" si="3"/>
        <v>116-SALINAS</v>
      </c>
    </row>
    <row r="254" spans="1:5" x14ac:dyDescent="0.25">
      <c r="A254" s="1">
        <v>3</v>
      </c>
      <c r="B254" s="3">
        <v>117</v>
      </c>
      <c r="C254" s="1" t="s">
        <v>412</v>
      </c>
      <c r="E254" t="str">
        <f t="shared" si="3"/>
        <v>117-SANET Y NEGRALS</v>
      </c>
    </row>
    <row r="255" spans="1:5" x14ac:dyDescent="0.25">
      <c r="A255" s="1">
        <v>3</v>
      </c>
      <c r="B255" s="3">
        <v>118</v>
      </c>
      <c r="C255" s="1" t="s">
        <v>413</v>
      </c>
      <c r="E255" t="str">
        <f t="shared" si="3"/>
        <v>118-SAN FULGENCIO</v>
      </c>
    </row>
    <row r="256" spans="1:5" x14ac:dyDescent="0.25">
      <c r="A256" s="1">
        <v>3</v>
      </c>
      <c r="B256" s="3">
        <v>119</v>
      </c>
      <c r="C256" s="1" t="s">
        <v>414</v>
      </c>
      <c r="E256" t="str">
        <f t="shared" si="3"/>
        <v>119-SAN JOAN D'ALACANT</v>
      </c>
    </row>
    <row r="257" spans="1:5" x14ac:dyDescent="0.25">
      <c r="A257" s="1">
        <v>3</v>
      </c>
      <c r="B257" s="3">
        <v>120</v>
      </c>
      <c r="C257" s="1" t="s">
        <v>415</v>
      </c>
      <c r="E257" t="str">
        <f t="shared" si="3"/>
        <v>120-SAN MIGUEL DE SALINAS</v>
      </c>
    </row>
    <row r="258" spans="1:5" x14ac:dyDescent="0.25">
      <c r="A258" s="1">
        <v>3</v>
      </c>
      <c r="B258" s="3">
        <v>121</v>
      </c>
      <c r="C258" s="1" t="s">
        <v>416</v>
      </c>
      <c r="E258" t="str">
        <f t="shared" si="3"/>
        <v>121-SANTA POLA</v>
      </c>
    </row>
    <row r="259" spans="1:5" x14ac:dyDescent="0.25">
      <c r="A259" s="1">
        <v>3</v>
      </c>
      <c r="B259" s="3">
        <v>122</v>
      </c>
      <c r="C259" s="1" t="s">
        <v>417</v>
      </c>
      <c r="E259" t="str">
        <f t="shared" ref="E259:E322" si="4">CONCATENATE(B259,"-",C259)</f>
        <v>122-SAN VICENTE DEL RASPEIG/SANT VICENT DEL</v>
      </c>
    </row>
    <row r="260" spans="1:5" x14ac:dyDescent="0.25">
      <c r="A260" s="1">
        <v>3</v>
      </c>
      <c r="B260" s="3">
        <v>123</v>
      </c>
      <c r="C260" s="1" t="s">
        <v>418</v>
      </c>
      <c r="E260" t="str">
        <f t="shared" si="4"/>
        <v>123-SAX</v>
      </c>
    </row>
    <row r="261" spans="1:5" x14ac:dyDescent="0.25">
      <c r="A261" s="1">
        <v>3</v>
      </c>
      <c r="B261" s="3">
        <v>124</v>
      </c>
      <c r="C261" s="1" t="s">
        <v>419</v>
      </c>
      <c r="E261" t="str">
        <f t="shared" si="4"/>
        <v>124-SELLA</v>
      </c>
    </row>
    <row r="262" spans="1:5" x14ac:dyDescent="0.25">
      <c r="A262" s="1">
        <v>3</v>
      </c>
      <c r="B262" s="3">
        <v>125</v>
      </c>
      <c r="C262" s="1" t="s">
        <v>420</v>
      </c>
      <c r="E262" t="str">
        <f t="shared" si="4"/>
        <v>125-SENIJA</v>
      </c>
    </row>
    <row r="263" spans="1:5" x14ac:dyDescent="0.25">
      <c r="A263" s="1">
        <v>3</v>
      </c>
      <c r="B263" s="3">
        <v>127</v>
      </c>
      <c r="C263" s="1" t="s">
        <v>421</v>
      </c>
      <c r="E263" t="str">
        <f t="shared" si="4"/>
        <v>127-TARBENA</v>
      </c>
    </row>
    <row r="264" spans="1:5" x14ac:dyDescent="0.25">
      <c r="A264" s="1">
        <v>3</v>
      </c>
      <c r="B264" s="3">
        <v>128</v>
      </c>
      <c r="C264" s="1" t="s">
        <v>422</v>
      </c>
      <c r="E264" t="str">
        <f t="shared" si="4"/>
        <v>128-TEULADA</v>
      </c>
    </row>
    <row r="265" spans="1:5" x14ac:dyDescent="0.25">
      <c r="A265" s="1">
        <v>3</v>
      </c>
      <c r="B265" s="3">
        <v>129</v>
      </c>
      <c r="C265" s="1" t="s">
        <v>423</v>
      </c>
      <c r="E265" t="str">
        <f t="shared" si="4"/>
        <v>129-TIBI</v>
      </c>
    </row>
    <row r="266" spans="1:5" x14ac:dyDescent="0.25">
      <c r="A266" s="1">
        <v>3</v>
      </c>
      <c r="B266" s="3">
        <v>130</v>
      </c>
      <c r="C266" s="1" t="s">
        <v>424</v>
      </c>
      <c r="E266" t="str">
        <f t="shared" si="4"/>
        <v>130-TOLLOS</v>
      </c>
    </row>
    <row r="267" spans="1:5" x14ac:dyDescent="0.25">
      <c r="A267" s="1">
        <v>3</v>
      </c>
      <c r="B267" s="3">
        <v>131</v>
      </c>
      <c r="C267" s="1" t="s">
        <v>425</v>
      </c>
      <c r="E267" t="str">
        <f t="shared" si="4"/>
        <v>131-TORMOS</v>
      </c>
    </row>
    <row r="268" spans="1:5" x14ac:dyDescent="0.25">
      <c r="A268" s="1">
        <v>3</v>
      </c>
      <c r="B268" s="3">
        <v>132</v>
      </c>
      <c r="C268" s="1" t="s">
        <v>426</v>
      </c>
      <c r="E268" t="str">
        <f t="shared" si="4"/>
        <v>132-TORREMANZANAS/TORRE DE LES MA?ANES, LA</v>
      </c>
    </row>
    <row r="269" spans="1:5" x14ac:dyDescent="0.25">
      <c r="A269" s="1">
        <v>3</v>
      </c>
      <c r="B269" s="3">
        <v>133</v>
      </c>
      <c r="C269" s="1" t="s">
        <v>427</v>
      </c>
      <c r="E269" t="str">
        <f t="shared" si="4"/>
        <v>133-TORREVIEJA</v>
      </c>
    </row>
    <row r="270" spans="1:5" x14ac:dyDescent="0.25">
      <c r="A270" s="1">
        <v>3</v>
      </c>
      <c r="B270" s="3">
        <v>134</v>
      </c>
      <c r="C270" s="1" t="s">
        <v>428</v>
      </c>
      <c r="E270" t="str">
        <f t="shared" si="4"/>
        <v>134-VALL D'ALCALA, LA</v>
      </c>
    </row>
    <row r="271" spans="1:5" x14ac:dyDescent="0.25">
      <c r="A271" s="1">
        <v>3</v>
      </c>
      <c r="B271" s="3">
        <v>135</v>
      </c>
      <c r="C271" s="1" t="s">
        <v>429</v>
      </c>
      <c r="E271" t="str">
        <f t="shared" si="4"/>
        <v>135-VALL DE EBO</v>
      </c>
    </row>
    <row r="272" spans="1:5" x14ac:dyDescent="0.25">
      <c r="A272" s="1">
        <v>3</v>
      </c>
      <c r="B272" s="3">
        <v>136</v>
      </c>
      <c r="C272" s="1" t="s">
        <v>430</v>
      </c>
      <c r="E272" t="str">
        <f t="shared" si="4"/>
        <v>136-VALL DE GALLINERA</v>
      </c>
    </row>
    <row r="273" spans="1:5" x14ac:dyDescent="0.25">
      <c r="A273" s="1">
        <v>3</v>
      </c>
      <c r="B273" s="3">
        <v>137</v>
      </c>
      <c r="C273" s="1" t="s">
        <v>431</v>
      </c>
      <c r="E273" t="str">
        <f t="shared" si="4"/>
        <v>137-VALL DE LAGUAR (LA)</v>
      </c>
    </row>
    <row r="274" spans="1:5" x14ac:dyDescent="0.25">
      <c r="A274" s="1">
        <v>3</v>
      </c>
      <c r="B274" s="3">
        <v>138</v>
      </c>
      <c r="C274" s="1" t="s">
        <v>432</v>
      </c>
      <c r="E274" t="str">
        <f t="shared" si="4"/>
        <v>138-VERGER (EL)</v>
      </c>
    </row>
    <row r="275" spans="1:5" x14ac:dyDescent="0.25">
      <c r="A275" s="1">
        <v>3</v>
      </c>
      <c r="B275" s="3">
        <v>139</v>
      </c>
      <c r="C275" s="1" t="s">
        <v>433</v>
      </c>
      <c r="E275" t="str">
        <f t="shared" si="4"/>
        <v>139-VILLAJOYOSA/VILA JOIOSA, LA</v>
      </c>
    </row>
    <row r="276" spans="1:5" x14ac:dyDescent="0.25">
      <c r="A276" s="1">
        <v>3</v>
      </c>
      <c r="B276" s="3">
        <v>140</v>
      </c>
      <c r="C276" s="1" t="s">
        <v>434</v>
      </c>
      <c r="E276" t="str">
        <f t="shared" si="4"/>
        <v>140-VILLENA</v>
      </c>
    </row>
    <row r="277" spans="1:5" x14ac:dyDescent="0.25">
      <c r="A277" s="1">
        <v>3</v>
      </c>
      <c r="B277" s="3">
        <v>901</v>
      </c>
      <c r="C277" s="1" t="s">
        <v>435</v>
      </c>
      <c r="E277" t="str">
        <f t="shared" si="4"/>
        <v>901-POBLETS, ELS</v>
      </c>
    </row>
    <row r="278" spans="1:5" x14ac:dyDescent="0.25">
      <c r="A278" s="1">
        <v>3</v>
      </c>
      <c r="B278" s="3">
        <v>902</v>
      </c>
      <c r="C278" s="1" t="s">
        <v>436</v>
      </c>
      <c r="E278" t="str">
        <f t="shared" si="4"/>
        <v>902-PILAR DE LA HORADADA</v>
      </c>
    </row>
    <row r="279" spans="1:5" x14ac:dyDescent="0.25">
      <c r="A279" s="1">
        <v>3</v>
      </c>
      <c r="B279" s="3">
        <v>903</v>
      </c>
      <c r="C279" s="1" t="s">
        <v>437</v>
      </c>
      <c r="E279" t="str">
        <f t="shared" si="4"/>
        <v>903-MONTESINOS, LOS</v>
      </c>
    </row>
    <row r="280" spans="1:5" x14ac:dyDescent="0.25">
      <c r="A280" s="1">
        <v>3</v>
      </c>
      <c r="B280" s="3">
        <v>904</v>
      </c>
      <c r="C280" s="1" t="s">
        <v>438</v>
      </c>
      <c r="E280" t="str">
        <f t="shared" si="4"/>
        <v>904-SAN ISIDRO</v>
      </c>
    </row>
    <row r="281" spans="1:5" x14ac:dyDescent="0.25">
      <c r="A281" s="1">
        <v>4</v>
      </c>
      <c r="B281" s="3">
        <v>1</v>
      </c>
      <c r="C281" s="1" t="s">
        <v>439</v>
      </c>
      <c r="E281" t="str">
        <f t="shared" si="4"/>
        <v>1-ABLA</v>
      </c>
    </row>
    <row r="282" spans="1:5" x14ac:dyDescent="0.25">
      <c r="A282" s="1">
        <v>4</v>
      </c>
      <c r="B282" s="3">
        <v>2</v>
      </c>
      <c r="C282" s="1" t="s">
        <v>440</v>
      </c>
      <c r="E282" t="str">
        <f t="shared" si="4"/>
        <v>2-ABRUCENA</v>
      </c>
    </row>
    <row r="283" spans="1:5" x14ac:dyDescent="0.25">
      <c r="A283" s="1">
        <v>4</v>
      </c>
      <c r="B283" s="3">
        <v>3</v>
      </c>
      <c r="C283" s="1" t="s">
        <v>441</v>
      </c>
      <c r="E283" t="str">
        <f t="shared" si="4"/>
        <v>3-ADRA</v>
      </c>
    </row>
    <row r="284" spans="1:5" x14ac:dyDescent="0.25">
      <c r="A284" s="1">
        <v>4</v>
      </c>
      <c r="B284" s="3">
        <v>4</v>
      </c>
      <c r="C284" s="1" t="s">
        <v>442</v>
      </c>
      <c r="E284" t="str">
        <f t="shared" si="4"/>
        <v>4-ALBANCHEZ</v>
      </c>
    </row>
    <row r="285" spans="1:5" x14ac:dyDescent="0.25">
      <c r="A285" s="1">
        <v>4</v>
      </c>
      <c r="B285" s="3">
        <v>5</v>
      </c>
      <c r="C285" s="1" t="s">
        <v>443</v>
      </c>
      <c r="E285" t="str">
        <f t="shared" si="4"/>
        <v>5-ALBOLODUY</v>
      </c>
    </row>
    <row r="286" spans="1:5" x14ac:dyDescent="0.25">
      <c r="A286" s="1">
        <v>4</v>
      </c>
      <c r="B286" s="3">
        <v>6</v>
      </c>
      <c r="C286" s="1" t="s">
        <v>444</v>
      </c>
      <c r="E286" t="str">
        <f t="shared" si="4"/>
        <v>6-ALBOX</v>
      </c>
    </row>
    <row r="287" spans="1:5" x14ac:dyDescent="0.25">
      <c r="A287" s="1">
        <v>4</v>
      </c>
      <c r="B287" s="3">
        <v>7</v>
      </c>
      <c r="C287" s="1" t="s">
        <v>445</v>
      </c>
      <c r="E287" t="str">
        <f t="shared" si="4"/>
        <v>7-ALCOLEA</v>
      </c>
    </row>
    <row r="288" spans="1:5" x14ac:dyDescent="0.25">
      <c r="A288" s="1">
        <v>4</v>
      </c>
      <c r="B288" s="3">
        <v>8</v>
      </c>
      <c r="C288" s="1" t="s">
        <v>446</v>
      </c>
      <c r="E288" t="str">
        <f t="shared" si="4"/>
        <v>8-ALCONTAR</v>
      </c>
    </row>
    <row r="289" spans="1:5" x14ac:dyDescent="0.25">
      <c r="A289" s="1">
        <v>4</v>
      </c>
      <c r="B289" s="3">
        <v>9</v>
      </c>
      <c r="C289" s="1" t="s">
        <v>447</v>
      </c>
      <c r="E289" t="str">
        <f t="shared" si="4"/>
        <v>9-ALCUDIA DE MONTEAGUD</v>
      </c>
    </row>
    <row r="290" spans="1:5" x14ac:dyDescent="0.25">
      <c r="A290" s="1">
        <v>4</v>
      </c>
      <c r="B290" s="3">
        <v>10</v>
      </c>
      <c r="C290" s="1" t="s">
        <v>448</v>
      </c>
      <c r="E290" t="str">
        <f t="shared" si="4"/>
        <v>10-ALHABIA</v>
      </c>
    </row>
    <row r="291" spans="1:5" x14ac:dyDescent="0.25">
      <c r="A291" s="1">
        <v>4</v>
      </c>
      <c r="B291" s="3">
        <v>11</v>
      </c>
      <c r="C291" s="1" t="s">
        <v>449</v>
      </c>
      <c r="E291" t="str">
        <f t="shared" si="4"/>
        <v>11-ALHAMA DE ALMERIA</v>
      </c>
    </row>
    <row r="292" spans="1:5" x14ac:dyDescent="0.25">
      <c r="A292" s="1">
        <v>4</v>
      </c>
      <c r="B292" s="3">
        <v>12</v>
      </c>
      <c r="C292" s="1" t="s">
        <v>450</v>
      </c>
      <c r="E292" t="str">
        <f t="shared" si="4"/>
        <v>12-ALICUN</v>
      </c>
    </row>
    <row r="293" spans="1:5" x14ac:dyDescent="0.25">
      <c r="A293" s="1">
        <v>4</v>
      </c>
      <c r="B293" s="3">
        <v>13</v>
      </c>
      <c r="C293" s="1" t="s">
        <v>115</v>
      </c>
      <c r="E293" t="str">
        <f t="shared" si="4"/>
        <v>13-ALMERIA</v>
      </c>
    </row>
    <row r="294" spans="1:5" x14ac:dyDescent="0.25">
      <c r="A294" s="1">
        <v>4</v>
      </c>
      <c r="B294" s="3">
        <v>14</v>
      </c>
      <c r="C294" s="1" t="s">
        <v>451</v>
      </c>
      <c r="E294" t="str">
        <f t="shared" si="4"/>
        <v>14-ALMOCITA</v>
      </c>
    </row>
    <row r="295" spans="1:5" x14ac:dyDescent="0.25">
      <c r="A295" s="1">
        <v>4</v>
      </c>
      <c r="B295" s="3">
        <v>15</v>
      </c>
      <c r="C295" s="1" t="s">
        <v>452</v>
      </c>
      <c r="E295" t="str">
        <f t="shared" si="4"/>
        <v>15-ALSODUX</v>
      </c>
    </row>
    <row r="296" spans="1:5" x14ac:dyDescent="0.25">
      <c r="A296" s="1">
        <v>4</v>
      </c>
      <c r="B296" s="3">
        <v>16</v>
      </c>
      <c r="C296" s="1" t="s">
        <v>453</v>
      </c>
      <c r="E296" t="str">
        <f t="shared" si="4"/>
        <v>16-ANTAS</v>
      </c>
    </row>
    <row r="297" spans="1:5" x14ac:dyDescent="0.25">
      <c r="A297" s="1">
        <v>4</v>
      </c>
      <c r="B297" s="3">
        <v>17</v>
      </c>
      <c r="C297" s="1" t="s">
        <v>454</v>
      </c>
      <c r="E297" t="str">
        <f t="shared" si="4"/>
        <v>17-ARBOLEAS</v>
      </c>
    </row>
    <row r="298" spans="1:5" x14ac:dyDescent="0.25">
      <c r="A298" s="1">
        <v>4</v>
      </c>
      <c r="B298" s="3">
        <v>18</v>
      </c>
      <c r="C298" s="1" t="s">
        <v>455</v>
      </c>
      <c r="E298" t="str">
        <f t="shared" si="4"/>
        <v>18-ARMUÑA DE ALMANZORA</v>
      </c>
    </row>
    <row r="299" spans="1:5" x14ac:dyDescent="0.25">
      <c r="A299" s="1">
        <v>4</v>
      </c>
      <c r="B299" s="3">
        <v>19</v>
      </c>
      <c r="C299" s="1" t="s">
        <v>456</v>
      </c>
      <c r="E299" t="str">
        <f t="shared" si="4"/>
        <v>19-BACARES</v>
      </c>
    </row>
    <row r="300" spans="1:5" x14ac:dyDescent="0.25">
      <c r="A300" s="1">
        <v>4</v>
      </c>
      <c r="B300" s="3">
        <v>20</v>
      </c>
      <c r="C300" s="1" t="s">
        <v>457</v>
      </c>
      <c r="E300" t="str">
        <f t="shared" si="4"/>
        <v>20-BAYARCAL</v>
      </c>
    </row>
    <row r="301" spans="1:5" x14ac:dyDescent="0.25">
      <c r="A301" s="1">
        <v>4</v>
      </c>
      <c r="B301" s="3">
        <v>21</v>
      </c>
      <c r="C301" s="1" t="s">
        <v>458</v>
      </c>
      <c r="E301" t="str">
        <f t="shared" si="4"/>
        <v>21-BAYARQUE</v>
      </c>
    </row>
    <row r="302" spans="1:5" x14ac:dyDescent="0.25">
      <c r="A302" s="1">
        <v>4</v>
      </c>
      <c r="B302" s="3">
        <v>22</v>
      </c>
      <c r="C302" s="1" t="s">
        <v>459</v>
      </c>
      <c r="E302" t="str">
        <f t="shared" si="4"/>
        <v>22-BEDAR</v>
      </c>
    </row>
    <row r="303" spans="1:5" x14ac:dyDescent="0.25">
      <c r="A303" s="1">
        <v>4</v>
      </c>
      <c r="B303" s="3">
        <v>23</v>
      </c>
      <c r="C303" s="1" t="s">
        <v>460</v>
      </c>
      <c r="E303" t="str">
        <f t="shared" si="4"/>
        <v>23-BEIRES</v>
      </c>
    </row>
    <row r="304" spans="1:5" x14ac:dyDescent="0.25">
      <c r="A304" s="1">
        <v>4</v>
      </c>
      <c r="B304" s="3">
        <v>24</v>
      </c>
      <c r="C304" s="1" t="s">
        <v>461</v>
      </c>
      <c r="E304" t="str">
        <f t="shared" si="4"/>
        <v>24-BENAHADUX</v>
      </c>
    </row>
    <row r="305" spans="1:5" x14ac:dyDescent="0.25">
      <c r="A305" s="1">
        <v>4</v>
      </c>
      <c r="B305" s="3">
        <v>26</v>
      </c>
      <c r="C305" s="1" t="s">
        <v>462</v>
      </c>
      <c r="E305" t="str">
        <f t="shared" si="4"/>
        <v>26-BENITAGLA</v>
      </c>
    </row>
    <row r="306" spans="1:5" x14ac:dyDescent="0.25">
      <c r="A306" s="1">
        <v>4</v>
      </c>
      <c r="B306" s="3">
        <v>27</v>
      </c>
      <c r="C306" s="1" t="s">
        <v>463</v>
      </c>
      <c r="E306" t="str">
        <f t="shared" si="4"/>
        <v>27-BENIZALON</v>
      </c>
    </row>
    <row r="307" spans="1:5" x14ac:dyDescent="0.25">
      <c r="A307" s="1">
        <v>4</v>
      </c>
      <c r="B307" s="3">
        <v>28</v>
      </c>
      <c r="C307" s="1" t="s">
        <v>464</v>
      </c>
      <c r="E307" t="str">
        <f t="shared" si="4"/>
        <v>28-BENTARIQUE</v>
      </c>
    </row>
    <row r="308" spans="1:5" x14ac:dyDescent="0.25">
      <c r="A308" s="1">
        <v>4</v>
      </c>
      <c r="B308" s="3">
        <v>29</v>
      </c>
      <c r="C308" s="1" t="s">
        <v>465</v>
      </c>
      <c r="E308" t="str">
        <f t="shared" si="4"/>
        <v>29-BERJA</v>
      </c>
    </row>
    <row r="309" spans="1:5" x14ac:dyDescent="0.25">
      <c r="A309" s="1">
        <v>4</v>
      </c>
      <c r="B309" s="3">
        <v>30</v>
      </c>
      <c r="C309" s="1" t="s">
        <v>466</v>
      </c>
      <c r="E309" t="str">
        <f t="shared" si="4"/>
        <v>30-CANJAYAR</v>
      </c>
    </row>
    <row r="310" spans="1:5" x14ac:dyDescent="0.25">
      <c r="A310" s="1">
        <v>4</v>
      </c>
      <c r="B310" s="3">
        <v>31</v>
      </c>
      <c r="C310" s="1" t="s">
        <v>467</v>
      </c>
      <c r="E310" t="str">
        <f t="shared" si="4"/>
        <v>31-CANTORIA</v>
      </c>
    </row>
    <row r="311" spans="1:5" x14ac:dyDescent="0.25">
      <c r="A311" s="1">
        <v>4</v>
      </c>
      <c r="B311" s="3">
        <v>32</v>
      </c>
      <c r="C311" s="1" t="s">
        <v>468</v>
      </c>
      <c r="E311" t="str">
        <f t="shared" si="4"/>
        <v>32-CARBONERAS</v>
      </c>
    </row>
    <row r="312" spans="1:5" x14ac:dyDescent="0.25">
      <c r="A312" s="1">
        <v>4</v>
      </c>
      <c r="B312" s="3">
        <v>33</v>
      </c>
      <c r="C312" s="1" t="s">
        <v>469</v>
      </c>
      <c r="E312" t="str">
        <f t="shared" si="4"/>
        <v>33-CASTRO DE FILABRES</v>
      </c>
    </row>
    <row r="313" spans="1:5" x14ac:dyDescent="0.25">
      <c r="A313" s="1">
        <v>4</v>
      </c>
      <c r="B313" s="3">
        <v>34</v>
      </c>
      <c r="C313" s="1" t="s">
        <v>470</v>
      </c>
      <c r="E313" t="str">
        <f t="shared" si="4"/>
        <v>34-COBDAR</v>
      </c>
    </row>
    <row r="314" spans="1:5" x14ac:dyDescent="0.25">
      <c r="A314" s="1">
        <v>4</v>
      </c>
      <c r="B314" s="3">
        <v>35</v>
      </c>
      <c r="C314" s="1" t="s">
        <v>471</v>
      </c>
      <c r="E314" t="str">
        <f t="shared" si="4"/>
        <v>35-CUEVAS DEL ALMANZORA</v>
      </c>
    </row>
    <row r="315" spans="1:5" x14ac:dyDescent="0.25">
      <c r="A315" s="1">
        <v>4</v>
      </c>
      <c r="B315" s="3">
        <v>36</v>
      </c>
      <c r="C315" s="1" t="s">
        <v>472</v>
      </c>
      <c r="E315" t="str">
        <f t="shared" si="4"/>
        <v>36-CHERCOS</v>
      </c>
    </row>
    <row r="316" spans="1:5" x14ac:dyDescent="0.25">
      <c r="A316" s="1">
        <v>4</v>
      </c>
      <c r="B316" s="3">
        <v>37</v>
      </c>
      <c r="C316" s="1" t="s">
        <v>473</v>
      </c>
      <c r="E316" t="str">
        <f t="shared" si="4"/>
        <v>37-CHIRIVEL</v>
      </c>
    </row>
    <row r="317" spans="1:5" x14ac:dyDescent="0.25">
      <c r="A317" s="1">
        <v>4</v>
      </c>
      <c r="B317" s="3">
        <v>38</v>
      </c>
      <c r="C317" s="1" t="s">
        <v>474</v>
      </c>
      <c r="E317" t="str">
        <f t="shared" si="4"/>
        <v>38-DALIAS</v>
      </c>
    </row>
    <row r="318" spans="1:5" x14ac:dyDescent="0.25">
      <c r="A318" s="1">
        <v>4</v>
      </c>
      <c r="B318" s="3">
        <v>41</v>
      </c>
      <c r="C318" s="1" t="s">
        <v>475</v>
      </c>
      <c r="E318" t="str">
        <f t="shared" si="4"/>
        <v>41-ENIX</v>
      </c>
    </row>
    <row r="319" spans="1:5" x14ac:dyDescent="0.25">
      <c r="A319" s="1">
        <v>4</v>
      </c>
      <c r="B319" s="3">
        <v>43</v>
      </c>
      <c r="C319" s="1" t="s">
        <v>476</v>
      </c>
      <c r="E319" t="str">
        <f t="shared" si="4"/>
        <v>43-FELIX</v>
      </c>
    </row>
    <row r="320" spans="1:5" x14ac:dyDescent="0.25">
      <c r="A320" s="1">
        <v>4</v>
      </c>
      <c r="B320" s="3">
        <v>44</v>
      </c>
      <c r="C320" s="1" t="s">
        <v>477</v>
      </c>
      <c r="E320" t="str">
        <f t="shared" si="4"/>
        <v>44-FINES</v>
      </c>
    </row>
    <row r="321" spans="1:5" x14ac:dyDescent="0.25">
      <c r="A321" s="1">
        <v>4</v>
      </c>
      <c r="B321" s="3">
        <v>45</v>
      </c>
      <c r="C321" s="1" t="s">
        <v>478</v>
      </c>
      <c r="E321" t="str">
        <f t="shared" si="4"/>
        <v>45-FIÑANA</v>
      </c>
    </row>
    <row r="322" spans="1:5" x14ac:dyDescent="0.25">
      <c r="A322" s="1">
        <v>4</v>
      </c>
      <c r="B322" s="3">
        <v>46</v>
      </c>
      <c r="C322" s="1" t="s">
        <v>479</v>
      </c>
      <c r="E322" t="str">
        <f t="shared" si="4"/>
        <v>46-FONDON</v>
      </c>
    </row>
    <row r="323" spans="1:5" x14ac:dyDescent="0.25">
      <c r="A323" s="1">
        <v>4</v>
      </c>
      <c r="B323" s="3">
        <v>47</v>
      </c>
      <c r="C323" s="1" t="s">
        <v>480</v>
      </c>
      <c r="E323" t="str">
        <f t="shared" ref="E323:E386" si="5">CONCATENATE(B323,"-",C323)</f>
        <v>47-GADOR</v>
      </c>
    </row>
    <row r="324" spans="1:5" x14ac:dyDescent="0.25">
      <c r="A324" s="1">
        <v>4</v>
      </c>
      <c r="B324" s="3">
        <v>48</v>
      </c>
      <c r="C324" s="1" t="s">
        <v>481</v>
      </c>
      <c r="E324" t="str">
        <f t="shared" si="5"/>
        <v>48-GALLARDOS, LOS</v>
      </c>
    </row>
    <row r="325" spans="1:5" x14ac:dyDescent="0.25">
      <c r="A325" s="1">
        <v>4</v>
      </c>
      <c r="B325" s="3">
        <v>49</v>
      </c>
      <c r="C325" s="1" t="s">
        <v>482</v>
      </c>
      <c r="E325" t="str">
        <f t="shared" si="5"/>
        <v>49-GARRUCHA</v>
      </c>
    </row>
    <row r="326" spans="1:5" x14ac:dyDescent="0.25">
      <c r="A326" s="1">
        <v>4</v>
      </c>
      <c r="B326" s="3">
        <v>50</v>
      </c>
      <c r="C326" s="1" t="s">
        <v>483</v>
      </c>
      <c r="E326" t="str">
        <f t="shared" si="5"/>
        <v>50-GERGAL</v>
      </c>
    </row>
    <row r="327" spans="1:5" x14ac:dyDescent="0.25">
      <c r="A327" s="1">
        <v>4</v>
      </c>
      <c r="B327" s="3">
        <v>51</v>
      </c>
      <c r="C327" s="1" t="s">
        <v>484</v>
      </c>
      <c r="E327" t="str">
        <f t="shared" si="5"/>
        <v>51-HUECIJA</v>
      </c>
    </row>
    <row r="328" spans="1:5" x14ac:dyDescent="0.25">
      <c r="A328" s="1">
        <v>4</v>
      </c>
      <c r="B328" s="3">
        <v>52</v>
      </c>
      <c r="C328" s="1" t="s">
        <v>485</v>
      </c>
      <c r="E328" t="str">
        <f t="shared" si="5"/>
        <v>52-HUERCAL DE ALMERIA</v>
      </c>
    </row>
    <row r="329" spans="1:5" x14ac:dyDescent="0.25">
      <c r="A329" s="1">
        <v>4</v>
      </c>
      <c r="B329" s="3">
        <v>53</v>
      </c>
      <c r="C329" s="1" t="s">
        <v>486</v>
      </c>
      <c r="E329" t="str">
        <f t="shared" si="5"/>
        <v>53-HUERCAL-OVERA</v>
      </c>
    </row>
    <row r="330" spans="1:5" x14ac:dyDescent="0.25">
      <c r="A330" s="1">
        <v>4</v>
      </c>
      <c r="B330" s="3">
        <v>54</v>
      </c>
      <c r="C330" s="1" t="s">
        <v>487</v>
      </c>
      <c r="E330" t="str">
        <f t="shared" si="5"/>
        <v>54-ILLAR</v>
      </c>
    </row>
    <row r="331" spans="1:5" x14ac:dyDescent="0.25">
      <c r="A331" s="1">
        <v>4</v>
      </c>
      <c r="B331" s="3">
        <v>55</v>
      </c>
      <c r="C331" s="1" t="s">
        <v>488</v>
      </c>
      <c r="E331" t="str">
        <f t="shared" si="5"/>
        <v>55-INSTINCION</v>
      </c>
    </row>
    <row r="332" spans="1:5" x14ac:dyDescent="0.25">
      <c r="A332" s="1">
        <v>4</v>
      </c>
      <c r="B332" s="3">
        <v>56</v>
      </c>
      <c r="C332" s="1" t="s">
        <v>489</v>
      </c>
      <c r="E332" t="str">
        <f t="shared" si="5"/>
        <v>56-LAROYA</v>
      </c>
    </row>
    <row r="333" spans="1:5" x14ac:dyDescent="0.25">
      <c r="A333" s="1">
        <v>4</v>
      </c>
      <c r="B333" s="3">
        <v>57</v>
      </c>
      <c r="C333" s="1" t="s">
        <v>490</v>
      </c>
      <c r="E333" t="str">
        <f t="shared" si="5"/>
        <v>57-LAUJAR DE ANDARAX</v>
      </c>
    </row>
    <row r="334" spans="1:5" x14ac:dyDescent="0.25">
      <c r="A334" s="1">
        <v>4</v>
      </c>
      <c r="B334" s="3">
        <v>58</v>
      </c>
      <c r="C334" s="1" t="s">
        <v>491</v>
      </c>
      <c r="E334" t="str">
        <f t="shared" si="5"/>
        <v>58-LIJAR</v>
      </c>
    </row>
    <row r="335" spans="1:5" x14ac:dyDescent="0.25">
      <c r="A335" s="1">
        <v>4</v>
      </c>
      <c r="B335" s="3">
        <v>59</v>
      </c>
      <c r="C335" s="1" t="s">
        <v>492</v>
      </c>
      <c r="E335" t="str">
        <f t="shared" si="5"/>
        <v>59-LUBRIN</v>
      </c>
    </row>
    <row r="336" spans="1:5" x14ac:dyDescent="0.25">
      <c r="A336" s="1">
        <v>4</v>
      </c>
      <c r="B336" s="3">
        <v>60</v>
      </c>
      <c r="C336" s="1" t="s">
        <v>493</v>
      </c>
      <c r="E336" t="str">
        <f t="shared" si="5"/>
        <v>60-LUCAINENA DE LAS TORRES</v>
      </c>
    </row>
    <row r="337" spans="1:5" x14ac:dyDescent="0.25">
      <c r="A337" s="1">
        <v>4</v>
      </c>
      <c r="B337" s="3">
        <v>61</v>
      </c>
      <c r="C337" s="1" t="s">
        <v>494</v>
      </c>
      <c r="E337" t="str">
        <f t="shared" si="5"/>
        <v>61-LUCAR</v>
      </c>
    </row>
    <row r="338" spans="1:5" x14ac:dyDescent="0.25">
      <c r="A338" s="1">
        <v>4</v>
      </c>
      <c r="B338" s="3">
        <v>62</v>
      </c>
      <c r="C338" s="1" t="s">
        <v>495</v>
      </c>
      <c r="E338" t="str">
        <f t="shared" si="5"/>
        <v>62-MACAEL</v>
      </c>
    </row>
    <row r="339" spans="1:5" x14ac:dyDescent="0.25">
      <c r="A339" s="1">
        <v>4</v>
      </c>
      <c r="B339" s="3">
        <v>63</v>
      </c>
      <c r="C339" s="1" t="s">
        <v>496</v>
      </c>
      <c r="E339" t="str">
        <f t="shared" si="5"/>
        <v>63-MARIA</v>
      </c>
    </row>
    <row r="340" spans="1:5" x14ac:dyDescent="0.25">
      <c r="A340" s="1">
        <v>4</v>
      </c>
      <c r="B340" s="3">
        <v>64</v>
      </c>
      <c r="C340" s="1" t="s">
        <v>497</v>
      </c>
      <c r="E340" t="str">
        <f t="shared" si="5"/>
        <v>64-MOJACAR</v>
      </c>
    </row>
    <row r="341" spans="1:5" x14ac:dyDescent="0.25">
      <c r="A341" s="1">
        <v>4</v>
      </c>
      <c r="B341" s="3">
        <v>65</v>
      </c>
      <c r="C341" s="1" t="s">
        <v>498</v>
      </c>
      <c r="E341" t="str">
        <f t="shared" si="5"/>
        <v>65-NACIMIENTO</v>
      </c>
    </row>
    <row r="342" spans="1:5" x14ac:dyDescent="0.25">
      <c r="A342" s="1">
        <v>4</v>
      </c>
      <c r="B342" s="3">
        <v>66</v>
      </c>
      <c r="C342" s="1" t="s">
        <v>499</v>
      </c>
      <c r="E342" t="str">
        <f t="shared" si="5"/>
        <v>66-NIJAR</v>
      </c>
    </row>
    <row r="343" spans="1:5" x14ac:dyDescent="0.25">
      <c r="A343" s="1">
        <v>4</v>
      </c>
      <c r="B343" s="3">
        <v>67</v>
      </c>
      <c r="C343" s="1" t="s">
        <v>500</v>
      </c>
      <c r="E343" t="str">
        <f t="shared" si="5"/>
        <v>67-OHANES</v>
      </c>
    </row>
    <row r="344" spans="1:5" x14ac:dyDescent="0.25">
      <c r="A344" s="1">
        <v>4</v>
      </c>
      <c r="B344" s="3">
        <v>68</v>
      </c>
      <c r="C344" s="1" t="s">
        <v>501</v>
      </c>
      <c r="E344" t="str">
        <f t="shared" si="5"/>
        <v>68-OLULA DE CASTRO</v>
      </c>
    </row>
    <row r="345" spans="1:5" x14ac:dyDescent="0.25">
      <c r="A345" s="1">
        <v>4</v>
      </c>
      <c r="B345" s="3">
        <v>69</v>
      </c>
      <c r="C345" s="1" t="s">
        <v>502</v>
      </c>
      <c r="E345" t="str">
        <f t="shared" si="5"/>
        <v>69-OLULA DEL RIO</v>
      </c>
    </row>
    <row r="346" spans="1:5" x14ac:dyDescent="0.25">
      <c r="A346" s="1">
        <v>4</v>
      </c>
      <c r="B346" s="3">
        <v>70</v>
      </c>
      <c r="C346" s="1" t="s">
        <v>503</v>
      </c>
      <c r="E346" t="str">
        <f t="shared" si="5"/>
        <v>70-ORIA</v>
      </c>
    </row>
    <row r="347" spans="1:5" x14ac:dyDescent="0.25">
      <c r="A347" s="1">
        <v>4</v>
      </c>
      <c r="B347" s="3">
        <v>71</v>
      </c>
      <c r="C347" s="1" t="s">
        <v>504</v>
      </c>
      <c r="E347" t="str">
        <f t="shared" si="5"/>
        <v>71-PADULES</v>
      </c>
    </row>
    <row r="348" spans="1:5" x14ac:dyDescent="0.25">
      <c r="A348" s="1">
        <v>4</v>
      </c>
      <c r="B348" s="3">
        <v>72</v>
      </c>
      <c r="C348" s="1" t="s">
        <v>505</v>
      </c>
      <c r="E348" t="str">
        <f t="shared" si="5"/>
        <v>72-PARTALOA</v>
      </c>
    </row>
    <row r="349" spans="1:5" x14ac:dyDescent="0.25">
      <c r="A349" s="1">
        <v>4</v>
      </c>
      <c r="B349" s="3">
        <v>73</v>
      </c>
      <c r="C349" s="1" t="s">
        <v>506</v>
      </c>
      <c r="E349" t="str">
        <f t="shared" si="5"/>
        <v>73-PATERNA DEL RIO</v>
      </c>
    </row>
    <row r="350" spans="1:5" x14ac:dyDescent="0.25">
      <c r="A350" s="1">
        <v>4</v>
      </c>
      <c r="B350" s="3">
        <v>74</v>
      </c>
      <c r="C350" s="1" t="s">
        <v>507</v>
      </c>
      <c r="E350" t="str">
        <f t="shared" si="5"/>
        <v>74-PECHINA</v>
      </c>
    </row>
    <row r="351" spans="1:5" x14ac:dyDescent="0.25">
      <c r="A351" s="1">
        <v>4</v>
      </c>
      <c r="B351" s="3">
        <v>75</v>
      </c>
      <c r="C351" s="1" t="s">
        <v>508</v>
      </c>
      <c r="E351" t="str">
        <f t="shared" si="5"/>
        <v>75-PULPI</v>
      </c>
    </row>
    <row r="352" spans="1:5" x14ac:dyDescent="0.25">
      <c r="A352" s="1">
        <v>4</v>
      </c>
      <c r="B352" s="3">
        <v>76</v>
      </c>
      <c r="C352" s="1" t="s">
        <v>509</v>
      </c>
      <c r="E352" t="str">
        <f t="shared" si="5"/>
        <v>76-PURCHENA</v>
      </c>
    </row>
    <row r="353" spans="1:5" x14ac:dyDescent="0.25">
      <c r="A353" s="1">
        <v>4</v>
      </c>
      <c r="B353" s="3">
        <v>77</v>
      </c>
      <c r="C353" s="1" t="s">
        <v>510</v>
      </c>
      <c r="E353" t="str">
        <f t="shared" si="5"/>
        <v>77-RAGOL</v>
      </c>
    </row>
    <row r="354" spans="1:5" x14ac:dyDescent="0.25">
      <c r="A354" s="1">
        <v>4</v>
      </c>
      <c r="B354" s="3">
        <v>78</v>
      </c>
      <c r="C354" s="1" t="s">
        <v>511</v>
      </c>
      <c r="E354" t="str">
        <f t="shared" si="5"/>
        <v>78-RIOJA</v>
      </c>
    </row>
    <row r="355" spans="1:5" x14ac:dyDescent="0.25">
      <c r="A355" s="1">
        <v>4</v>
      </c>
      <c r="B355" s="3">
        <v>79</v>
      </c>
      <c r="C355" s="1" t="s">
        <v>512</v>
      </c>
      <c r="E355" t="str">
        <f t="shared" si="5"/>
        <v>79-ROQUETAS DE MAR</v>
      </c>
    </row>
    <row r="356" spans="1:5" x14ac:dyDescent="0.25">
      <c r="A356" s="1">
        <v>4</v>
      </c>
      <c r="B356" s="3">
        <v>80</v>
      </c>
      <c r="C356" s="1" t="s">
        <v>513</v>
      </c>
      <c r="E356" t="str">
        <f t="shared" si="5"/>
        <v>80-SANTA CRUZ DE MARCHENA</v>
      </c>
    </row>
    <row r="357" spans="1:5" x14ac:dyDescent="0.25">
      <c r="A357" s="1">
        <v>4</v>
      </c>
      <c r="B357" s="3">
        <v>81</v>
      </c>
      <c r="C357" s="1" t="s">
        <v>514</v>
      </c>
      <c r="E357" t="str">
        <f t="shared" si="5"/>
        <v>81-SANTA FE DE MONDUJAR</v>
      </c>
    </row>
    <row r="358" spans="1:5" x14ac:dyDescent="0.25">
      <c r="A358" s="1">
        <v>4</v>
      </c>
      <c r="B358" s="3">
        <v>82</v>
      </c>
      <c r="C358" s="1" t="s">
        <v>515</v>
      </c>
      <c r="E358" t="str">
        <f t="shared" si="5"/>
        <v>82-SENES</v>
      </c>
    </row>
    <row r="359" spans="1:5" x14ac:dyDescent="0.25">
      <c r="A359" s="1">
        <v>4</v>
      </c>
      <c r="B359" s="3">
        <v>83</v>
      </c>
      <c r="C359" s="1" t="s">
        <v>516</v>
      </c>
      <c r="E359" t="str">
        <f t="shared" si="5"/>
        <v>83-SERON</v>
      </c>
    </row>
    <row r="360" spans="1:5" x14ac:dyDescent="0.25">
      <c r="A360" s="1">
        <v>4</v>
      </c>
      <c r="B360" s="3">
        <v>84</v>
      </c>
      <c r="C360" s="1" t="s">
        <v>517</v>
      </c>
      <c r="E360" t="str">
        <f t="shared" si="5"/>
        <v>84-SIERRO</v>
      </c>
    </row>
    <row r="361" spans="1:5" x14ac:dyDescent="0.25">
      <c r="A361" s="1">
        <v>4</v>
      </c>
      <c r="B361" s="3">
        <v>85</v>
      </c>
      <c r="C361" s="1" t="s">
        <v>518</v>
      </c>
      <c r="E361" t="str">
        <f t="shared" si="5"/>
        <v>85-SOMONTIN</v>
      </c>
    </row>
    <row r="362" spans="1:5" x14ac:dyDescent="0.25">
      <c r="A362" s="1">
        <v>4</v>
      </c>
      <c r="B362" s="3">
        <v>86</v>
      </c>
      <c r="C362" s="1" t="s">
        <v>519</v>
      </c>
      <c r="E362" t="str">
        <f t="shared" si="5"/>
        <v>86-SORBAS</v>
      </c>
    </row>
    <row r="363" spans="1:5" x14ac:dyDescent="0.25">
      <c r="A363" s="1">
        <v>4</v>
      </c>
      <c r="B363" s="3">
        <v>87</v>
      </c>
      <c r="C363" s="1" t="s">
        <v>520</v>
      </c>
      <c r="E363" t="str">
        <f t="shared" si="5"/>
        <v>87-SUFLI</v>
      </c>
    </row>
    <row r="364" spans="1:5" x14ac:dyDescent="0.25">
      <c r="A364" s="1">
        <v>4</v>
      </c>
      <c r="B364" s="3">
        <v>88</v>
      </c>
      <c r="C364" s="1" t="s">
        <v>521</v>
      </c>
      <c r="E364" t="str">
        <f t="shared" si="5"/>
        <v>88-TABERNAS</v>
      </c>
    </row>
    <row r="365" spans="1:5" x14ac:dyDescent="0.25">
      <c r="A365" s="1">
        <v>4</v>
      </c>
      <c r="B365" s="3">
        <v>89</v>
      </c>
      <c r="C365" s="1" t="s">
        <v>522</v>
      </c>
      <c r="E365" t="str">
        <f t="shared" si="5"/>
        <v>89-TABERNO</v>
      </c>
    </row>
    <row r="366" spans="1:5" x14ac:dyDescent="0.25">
      <c r="A366" s="1">
        <v>4</v>
      </c>
      <c r="B366" s="3">
        <v>90</v>
      </c>
      <c r="C366" s="1" t="s">
        <v>523</v>
      </c>
      <c r="E366" t="str">
        <f t="shared" si="5"/>
        <v>90-TAHAL</v>
      </c>
    </row>
    <row r="367" spans="1:5" x14ac:dyDescent="0.25">
      <c r="A367" s="1">
        <v>4</v>
      </c>
      <c r="B367" s="3">
        <v>91</v>
      </c>
      <c r="C367" s="1" t="s">
        <v>524</v>
      </c>
      <c r="E367" t="str">
        <f t="shared" si="5"/>
        <v>91-TERQUE</v>
      </c>
    </row>
    <row r="368" spans="1:5" x14ac:dyDescent="0.25">
      <c r="A368" s="1">
        <v>4</v>
      </c>
      <c r="B368" s="3">
        <v>92</v>
      </c>
      <c r="C368" s="1" t="s">
        <v>525</v>
      </c>
      <c r="E368" t="str">
        <f t="shared" si="5"/>
        <v>92-TIJOLA</v>
      </c>
    </row>
    <row r="369" spans="1:5" x14ac:dyDescent="0.25">
      <c r="A369" s="1">
        <v>4</v>
      </c>
      <c r="B369" s="3">
        <v>93</v>
      </c>
      <c r="C369" s="1" t="s">
        <v>526</v>
      </c>
      <c r="E369" t="str">
        <f t="shared" si="5"/>
        <v>93-TURRE</v>
      </c>
    </row>
    <row r="370" spans="1:5" x14ac:dyDescent="0.25">
      <c r="A370" s="1">
        <v>4</v>
      </c>
      <c r="B370" s="3">
        <v>94</v>
      </c>
      <c r="C370" s="1" t="s">
        <v>527</v>
      </c>
      <c r="E370" t="str">
        <f t="shared" si="5"/>
        <v>94-TURRILLAS</v>
      </c>
    </row>
    <row r="371" spans="1:5" x14ac:dyDescent="0.25">
      <c r="A371" s="1">
        <v>4</v>
      </c>
      <c r="B371" s="3">
        <v>95</v>
      </c>
      <c r="C371" s="1" t="s">
        <v>528</v>
      </c>
      <c r="E371" t="str">
        <f t="shared" si="5"/>
        <v>95-ULEILA DEL CAMPO</v>
      </c>
    </row>
    <row r="372" spans="1:5" x14ac:dyDescent="0.25">
      <c r="A372" s="1">
        <v>4</v>
      </c>
      <c r="B372" s="3">
        <v>96</v>
      </c>
      <c r="C372" s="1" t="s">
        <v>529</v>
      </c>
      <c r="E372" t="str">
        <f t="shared" si="5"/>
        <v>96-URRACAL</v>
      </c>
    </row>
    <row r="373" spans="1:5" x14ac:dyDescent="0.25">
      <c r="A373" s="1">
        <v>4</v>
      </c>
      <c r="B373" s="3">
        <v>97</v>
      </c>
      <c r="C373" s="1" t="s">
        <v>530</v>
      </c>
      <c r="E373" t="str">
        <f t="shared" si="5"/>
        <v>97-VELEFIQUE</v>
      </c>
    </row>
    <row r="374" spans="1:5" x14ac:dyDescent="0.25">
      <c r="A374" s="1">
        <v>4</v>
      </c>
      <c r="B374" s="3">
        <v>98</v>
      </c>
      <c r="C374" s="1" t="s">
        <v>531</v>
      </c>
      <c r="E374" t="str">
        <f t="shared" si="5"/>
        <v>98-VELEZ-BLANCO</v>
      </c>
    </row>
    <row r="375" spans="1:5" x14ac:dyDescent="0.25">
      <c r="A375" s="1">
        <v>4</v>
      </c>
      <c r="B375" s="3">
        <v>99</v>
      </c>
      <c r="C375" s="1" t="s">
        <v>532</v>
      </c>
      <c r="E375" t="str">
        <f t="shared" si="5"/>
        <v>99-VELEZ-RUBIO</v>
      </c>
    </row>
    <row r="376" spans="1:5" x14ac:dyDescent="0.25">
      <c r="A376" s="1">
        <v>4</v>
      </c>
      <c r="B376" s="3">
        <v>100</v>
      </c>
      <c r="C376" s="1" t="s">
        <v>533</v>
      </c>
      <c r="E376" t="str">
        <f t="shared" si="5"/>
        <v>100-VERA</v>
      </c>
    </row>
    <row r="377" spans="1:5" x14ac:dyDescent="0.25">
      <c r="A377" s="1">
        <v>4</v>
      </c>
      <c r="B377" s="3">
        <v>101</v>
      </c>
      <c r="C377" s="1" t="s">
        <v>534</v>
      </c>
      <c r="E377" t="str">
        <f t="shared" si="5"/>
        <v>101-VIATOR</v>
      </c>
    </row>
    <row r="378" spans="1:5" x14ac:dyDescent="0.25">
      <c r="A378" s="1">
        <v>4</v>
      </c>
      <c r="B378" s="3">
        <v>102</v>
      </c>
      <c r="C378" s="1" t="s">
        <v>535</v>
      </c>
      <c r="E378" t="str">
        <f t="shared" si="5"/>
        <v>102-VICAR</v>
      </c>
    </row>
    <row r="379" spans="1:5" x14ac:dyDescent="0.25">
      <c r="A379" s="1">
        <v>4</v>
      </c>
      <c r="B379" s="3">
        <v>103</v>
      </c>
      <c r="C379" s="1" t="s">
        <v>536</v>
      </c>
      <c r="E379" t="str">
        <f t="shared" si="5"/>
        <v>103-ZURGENA</v>
      </c>
    </row>
    <row r="380" spans="1:5" x14ac:dyDescent="0.25">
      <c r="A380" s="1">
        <v>4</v>
      </c>
      <c r="B380" s="3">
        <v>901</v>
      </c>
      <c r="C380" s="1" t="s">
        <v>537</v>
      </c>
      <c r="E380" t="str">
        <f t="shared" si="5"/>
        <v>901-TRES VILLAS, LAS</v>
      </c>
    </row>
    <row r="381" spans="1:5" x14ac:dyDescent="0.25">
      <c r="A381" s="1">
        <v>4</v>
      </c>
      <c r="B381" s="3">
        <v>902</v>
      </c>
      <c r="C381" s="1" t="s">
        <v>538</v>
      </c>
      <c r="E381" t="str">
        <f t="shared" si="5"/>
        <v>902-EJIDO, EL</v>
      </c>
    </row>
    <row r="382" spans="1:5" x14ac:dyDescent="0.25">
      <c r="A382" s="1">
        <v>4</v>
      </c>
      <c r="B382" s="3">
        <v>903</v>
      </c>
      <c r="C382" s="1" t="s">
        <v>539</v>
      </c>
      <c r="E382" t="str">
        <f t="shared" si="5"/>
        <v>903-MOJONERA, LA</v>
      </c>
    </row>
    <row r="383" spans="1:5" x14ac:dyDescent="0.25">
      <c r="A383" s="1">
        <v>5</v>
      </c>
      <c r="B383" s="3">
        <v>1</v>
      </c>
      <c r="C383" s="1" t="s">
        <v>540</v>
      </c>
      <c r="E383" t="str">
        <f t="shared" si="5"/>
        <v>1-ADANERO</v>
      </c>
    </row>
    <row r="384" spans="1:5" x14ac:dyDescent="0.25">
      <c r="A384" s="1">
        <v>5</v>
      </c>
      <c r="B384" s="3">
        <v>2</v>
      </c>
      <c r="C384" s="1" t="s">
        <v>541</v>
      </c>
      <c r="E384" t="str">
        <f t="shared" si="5"/>
        <v>2-ADRADA, LA</v>
      </c>
    </row>
    <row r="385" spans="1:5" x14ac:dyDescent="0.25">
      <c r="A385" s="1">
        <v>5</v>
      </c>
      <c r="B385" s="3">
        <v>5</v>
      </c>
      <c r="C385" s="1" t="s">
        <v>542</v>
      </c>
      <c r="E385" t="str">
        <f t="shared" si="5"/>
        <v>5-ALBORNOS</v>
      </c>
    </row>
    <row r="386" spans="1:5" x14ac:dyDescent="0.25">
      <c r="A386" s="1">
        <v>5</v>
      </c>
      <c r="B386" s="3">
        <v>7</v>
      </c>
      <c r="C386" s="1" t="s">
        <v>543</v>
      </c>
      <c r="E386" t="str">
        <f t="shared" si="5"/>
        <v>7-ALDEANUEVA DE SANTA CRUZ</v>
      </c>
    </row>
    <row r="387" spans="1:5" x14ac:dyDescent="0.25">
      <c r="A387" s="1">
        <v>5</v>
      </c>
      <c r="B387" s="3">
        <v>8</v>
      </c>
      <c r="C387" s="1" t="s">
        <v>544</v>
      </c>
      <c r="E387" t="str">
        <f t="shared" ref="E387:E450" si="6">CONCATENATE(B387,"-",C387)</f>
        <v>8-ALDEASECA</v>
      </c>
    </row>
    <row r="388" spans="1:5" x14ac:dyDescent="0.25">
      <c r="A388" s="1">
        <v>5</v>
      </c>
      <c r="B388" s="3">
        <v>10</v>
      </c>
      <c r="C388" s="1" t="s">
        <v>545</v>
      </c>
      <c r="E388" t="str">
        <f t="shared" si="6"/>
        <v>10-ALDEHUELA, LA</v>
      </c>
    </row>
    <row r="389" spans="1:5" x14ac:dyDescent="0.25">
      <c r="A389" s="1">
        <v>5</v>
      </c>
      <c r="B389" s="3">
        <v>12</v>
      </c>
      <c r="C389" s="1" t="s">
        <v>546</v>
      </c>
      <c r="E389" t="str">
        <f t="shared" si="6"/>
        <v>12-AMAVIDA</v>
      </c>
    </row>
    <row r="390" spans="1:5" x14ac:dyDescent="0.25">
      <c r="A390" s="1">
        <v>5</v>
      </c>
      <c r="B390" s="3">
        <v>13</v>
      </c>
      <c r="C390" s="1" t="s">
        <v>547</v>
      </c>
      <c r="E390" t="str">
        <f t="shared" si="6"/>
        <v>13-ARENAL, EL</v>
      </c>
    </row>
    <row r="391" spans="1:5" x14ac:dyDescent="0.25">
      <c r="A391" s="1">
        <v>5</v>
      </c>
      <c r="B391" s="3">
        <v>14</v>
      </c>
      <c r="C391" s="1" t="s">
        <v>548</v>
      </c>
      <c r="E391" t="str">
        <f t="shared" si="6"/>
        <v>14-ARENAS DE SAN PEDRO</v>
      </c>
    </row>
    <row r="392" spans="1:5" x14ac:dyDescent="0.25">
      <c r="A392" s="1">
        <v>5</v>
      </c>
      <c r="B392" s="3">
        <v>15</v>
      </c>
      <c r="C392" s="1" t="s">
        <v>549</v>
      </c>
      <c r="E392" t="str">
        <f t="shared" si="6"/>
        <v>15-AREVALILLO</v>
      </c>
    </row>
    <row r="393" spans="1:5" x14ac:dyDescent="0.25">
      <c r="A393" s="1">
        <v>5</v>
      </c>
      <c r="B393" s="3">
        <v>16</v>
      </c>
      <c r="C393" s="1" t="s">
        <v>550</v>
      </c>
      <c r="E393" t="str">
        <f t="shared" si="6"/>
        <v>16-AREVALO</v>
      </c>
    </row>
    <row r="394" spans="1:5" x14ac:dyDescent="0.25">
      <c r="A394" s="1">
        <v>5</v>
      </c>
      <c r="B394" s="3">
        <v>17</v>
      </c>
      <c r="C394" s="1" t="s">
        <v>551</v>
      </c>
      <c r="E394" t="str">
        <f t="shared" si="6"/>
        <v>17-AVEINTE</v>
      </c>
    </row>
    <row r="395" spans="1:5" x14ac:dyDescent="0.25">
      <c r="A395" s="1">
        <v>5</v>
      </c>
      <c r="B395" s="3">
        <v>18</v>
      </c>
      <c r="C395" s="1" t="s">
        <v>552</v>
      </c>
      <c r="E395" t="str">
        <f t="shared" si="6"/>
        <v>18-AVELLANEDA</v>
      </c>
    </row>
    <row r="396" spans="1:5" x14ac:dyDescent="0.25">
      <c r="A396" s="1">
        <v>5</v>
      </c>
      <c r="B396" s="3">
        <v>19</v>
      </c>
      <c r="C396" s="1" t="s">
        <v>116</v>
      </c>
      <c r="E396" t="str">
        <f t="shared" si="6"/>
        <v>19-AVILA</v>
      </c>
    </row>
    <row r="397" spans="1:5" x14ac:dyDescent="0.25">
      <c r="A397" s="1">
        <v>5</v>
      </c>
      <c r="B397" s="3">
        <v>21</v>
      </c>
      <c r="C397" s="1" t="s">
        <v>553</v>
      </c>
      <c r="E397" t="str">
        <f t="shared" si="6"/>
        <v>21-BARCO DE AVILA, EL</v>
      </c>
    </row>
    <row r="398" spans="1:5" x14ac:dyDescent="0.25">
      <c r="A398" s="1">
        <v>5</v>
      </c>
      <c r="B398" s="3">
        <v>22</v>
      </c>
      <c r="C398" s="1" t="s">
        <v>554</v>
      </c>
      <c r="E398" t="str">
        <f t="shared" si="6"/>
        <v>22-BARRACO, EL</v>
      </c>
    </row>
    <row r="399" spans="1:5" x14ac:dyDescent="0.25">
      <c r="A399" s="1">
        <v>5</v>
      </c>
      <c r="B399" s="3">
        <v>23</v>
      </c>
      <c r="C399" s="1" t="s">
        <v>555</v>
      </c>
      <c r="E399" t="str">
        <f t="shared" si="6"/>
        <v>23-BARROMAN</v>
      </c>
    </row>
    <row r="400" spans="1:5" x14ac:dyDescent="0.25">
      <c r="A400" s="1">
        <v>5</v>
      </c>
      <c r="B400" s="3">
        <v>24</v>
      </c>
      <c r="C400" s="1" t="s">
        <v>556</v>
      </c>
      <c r="E400" t="str">
        <f t="shared" si="6"/>
        <v>24-BECEDAS</v>
      </c>
    </row>
    <row r="401" spans="1:5" x14ac:dyDescent="0.25">
      <c r="A401" s="1">
        <v>5</v>
      </c>
      <c r="B401" s="3">
        <v>25</v>
      </c>
      <c r="C401" s="1" t="s">
        <v>557</v>
      </c>
      <c r="E401" t="str">
        <f t="shared" si="6"/>
        <v>25-BECEDILLAS</v>
      </c>
    </row>
    <row r="402" spans="1:5" x14ac:dyDescent="0.25">
      <c r="A402" s="1">
        <v>5</v>
      </c>
      <c r="B402" s="3">
        <v>26</v>
      </c>
      <c r="C402" s="1" t="s">
        <v>558</v>
      </c>
      <c r="E402" t="str">
        <f t="shared" si="6"/>
        <v>26-BERCIAL DE ZAPARDIEL</v>
      </c>
    </row>
    <row r="403" spans="1:5" x14ac:dyDescent="0.25">
      <c r="A403" s="1">
        <v>5</v>
      </c>
      <c r="B403" s="3">
        <v>27</v>
      </c>
      <c r="C403" s="1" t="s">
        <v>559</v>
      </c>
      <c r="E403" t="str">
        <f t="shared" si="6"/>
        <v>27-BERLANAS, LAS</v>
      </c>
    </row>
    <row r="404" spans="1:5" x14ac:dyDescent="0.25">
      <c r="A404" s="1">
        <v>5</v>
      </c>
      <c r="B404" s="3">
        <v>29</v>
      </c>
      <c r="C404" s="1" t="s">
        <v>560</v>
      </c>
      <c r="E404" t="str">
        <f t="shared" si="6"/>
        <v>29-BERNUY-ZAPARDIEL</v>
      </c>
    </row>
    <row r="405" spans="1:5" x14ac:dyDescent="0.25">
      <c r="A405" s="1">
        <v>5</v>
      </c>
      <c r="B405" s="3">
        <v>30</v>
      </c>
      <c r="C405" s="1" t="s">
        <v>561</v>
      </c>
      <c r="E405" t="str">
        <f t="shared" si="6"/>
        <v>30-BERROCALEJO DE ARAGONA</v>
      </c>
    </row>
    <row r="406" spans="1:5" x14ac:dyDescent="0.25">
      <c r="A406" s="1">
        <v>5</v>
      </c>
      <c r="B406" s="3">
        <v>33</v>
      </c>
      <c r="C406" s="1" t="s">
        <v>562</v>
      </c>
      <c r="E406" t="str">
        <f t="shared" si="6"/>
        <v>33-BLASCOMILLAN</v>
      </c>
    </row>
    <row r="407" spans="1:5" x14ac:dyDescent="0.25">
      <c r="A407" s="1">
        <v>5</v>
      </c>
      <c r="B407" s="3">
        <v>34</v>
      </c>
      <c r="C407" s="1" t="s">
        <v>563</v>
      </c>
      <c r="E407" t="str">
        <f t="shared" si="6"/>
        <v>34-BLASCONUÑO DE MATACABRAS</v>
      </c>
    </row>
    <row r="408" spans="1:5" x14ac:dyDescent="0.25">
      <c r="A408" s="1">
        <v>5</v>
      </c>
      <c r="B408" s="3">
        <v>35</v>
      </c>
      <c r="C408" s="1" t="s">
        <v>564</v>
      </c>
      <c r="E408" t="str">
        <f t="shared" si="6"/>
        <v>35-BLASCOSANCHO</v>
      </c>
    </row>
    <row r="409" spans="1:5" x14ac:dyDescent="0.25">
      <c r="A409" s="1">
        <v>5</v>
      </c>
      <c r="B409" s="3">
        <v>36</v>
      </c>
      <c r="C409" s="1" t="s">
        <v>565</v>
      </c>
      <c r="E409" t="str">
        <f t="shared" si="6"/>
        <v>36-BOHODON, EL</v>
      </c>
    </row>
    <row r="410" spans="1:5" x14ac:dyDescent="0.25">
      <c r="A410" s="1">
        <v>5</v>
      </c>
      <c r="B410" s="3">
        <v>37</v>
      </c>
      <c r="C410" s="1" t="s">
        <v>566</v>
      </c>
      <c r="E410" t="str">
        <f t="shared" si="6"/>
        <v>37-BOHOYO</v>
      </c>
    </row>
    <row r="411" spans="1:5" x14ac:dyDescent="0.25">
      <c r="A411" s="1">
        <v>5</v>
      </c>
      <c r="B411" s="3">
        <v>38</v>
      </c>
      <c r="C411" s="1" t="s">
        <v>567</v>
      </c>
      <c r="E411" t="str">
        <f t="shared" si="6"/>
        <v>38-BONILLA DE LA SIERRA</v>
      </c>
    </row>
    <row r="412" spans="1:5" x14ac:dyDescent="0.25">
      <c r="A412" s="1">
        <v>5</v>
      </c>
      <c r="B412" s="3">
        <v>39</v>
      </c>
      <c r="C412" s="1" t="s">
        <v>568</v>
      </c>
      <c r="E412" t="str">
        <f t="shared" si="6"/>
        <v>39-BRABOS</v>
      </c>
    </row>
    <row r="413" spans="1:5" x14ac:dyDescent="0.25">
      <c r="A413" s="1">
        <v>5</v>
      </c>
      <c r="B413" s="3">
        <v>40</v>
      </c>
      <c r="C413" s="1" t="s">
        <v>569</v>
      </c>
      <c r="E413" t="str">
        <f t="shared" si="6"/>
        <v>40-BULARROS</v>
      </c>
    </row>
    <row r="414" spans="1:5" x14ac:dyDescent="0.25">
      <c r="A414" s="1">
        <v>5</v>
      </c>
      <c r="B414" s="3">
        <v>41</v>
      </c>
      <c r="C414" s="1" t="s">
        <v>570</v>
      </c>
      <c r="E414" t="str">
        <f t="shared" si="6"/>
        <v>41-BURGOHONDO</v>
      </c>
    </row>
    <row r="415" spans="1:5" x14ac:dyDescent="0.25">
      <c r="A415" s="1">
        <v>5</v>
      </c>
      <c r="B415" s="3">
        <v>42</v>
      </c>
      <c r="C415" s="1" t="s">
        <v>571</v>
      </c>
      <c r="E415" t="str">
        <f t="shared" si="6"/>
        <v>42-CABEZAS DE ALAMBRE</v>
      </c>
    </row>
    <row r="416" spans="1:5" x14ac:dyDescent="0.25">
      <c r="A416" s="1">
        <v>5</v>
      </c>
      <c r="B416" s="3">
        <v>43</v>
      </c>
      <c r="C416" s="1" t="s">
        <v>572</v>
      </c>
      <c r="E416" t="str">
        <f t="shared" si="6"/>
        <v>43-CABEZAS DEL POZO</v>
      </c>
    </row>
    <row r="417" spans="1:5" x14ac:dyDescent="0.25">
      <c r="A417" s="1">
        <v>5</v>
      </c>
      <c r="B417" s="3">
        <v>44</v>
      </c>
      <c r="C417" s="1" t="s">
        <v>573</v>
      </c>
      <c r="E417" t="str">
        <f t="shared" si="6"/>
        <v>44-CABEZAS DEL VILLAR</v>
      </c>
    </row>
    <row r="418" spans="1:5" x14ac:dyDescent="0.25">
      <c r="A418" s="1">
        <v>5</v>
      </c>
      <c r="B418" s="3">
        <v>45</v>
      </c>
      <c r="C418" s="1" t="s">
        <v>574</v>
      </c>
      <c r="E418" t="str">
        <f t="shared" si="6"/>
        <v>45-CABIZUELA</v>
      </c>
    </row>
    <row r="419" spans="1:5" x14ac:dyDescent="0.25">
      <c r="A419" s="1">
        <v>5</v>
      </c>
      <c r="B419" s="3">
        <v>46</v>
      </c>
      <c r="C419" s="1" t="s">
        <v>575</v>
      </c>
      <c r="E419" t="str">
        <f t="shared" si="6"/>
        <v>46-CANALES</v>
      </c>
    </row>
    <row r="420" spans="1:5" x14ac:dyDescent="0.25">
      <c r="A420" s="1">
        <v>5</v>
      </c>
      <c r="B420" s="3">
        <v>47</v>
      </c>
      <c r="C420" s="1" t="s">
        <v>576</v>
      </c>
      <c r="E420" t="str">
        <f t="shared" si="6"/>
        <v>47-CANDELEDA</v>
      </c>
    </row>
    <row r="421" spans="1:5" x14ac:dyDescent="0.25">
      <c r="A421" s="1">
        <v>5</v>
      </c>
      <c r="B421" s="3">
        <v>48</v>
      </c>
      <c r="C421" s="1" t="s">
        <v>577</v>
      </c>
      <c r="E421" t="str">
        <f t="shared" si="6"/>
        <v>48-CANTIVEROS</v>
      </c>
    </row>
    <row r="422" spans="1:5" x14ac:dyDescent="0.25">
      <c r="A422" s="1">
        <v>5</v>
      </c>
      <c r="B422" s="3">
        <v>49</v>
      </c>
      <c r="C422" s="1" t="s">
        <v>578</v>
      </c>
      <c r="E422" t="str">
        <f t="shared" si="6"/>
        <v>49-CARDEÑOSA</v>
      </c>
    </row>
    <row r="423" spans="1:5" x14ac:dyDescent="0.25">
      <c r="A423" s="1">
        <v>5</v>
      </c>
      <c r="B423" s="3">
        <v>51</v>
      </c>
      <c r="C423" s="1" t="s">
        <v>579</v>
      </c>
      <c r="E423" t="str">
        <f t="shared" si="6"/>
        <v>51-CARRERA, LA</v>
      </c>
    </row>
    <row r="424" spans="1:5" x14ac:dyDescent="0.25">
      <c r="A424" s="1">
        <v>5</v>
      </c>
      <c r="B424" s="3">
        <v>52</v>
      </c>
      <c r="C424" s="1" t="s">
        <v>580</v>
      </c>
      <c r="E424" t="str">
        <f t="shared" si="6"/>
        <v>52-CASAS DEL PUERTO DE VILLATORO</v>
      </c>
    </row>
    <row r="425" spans="1:5" x14ac:dyDescent="0.25">
      <c r="A425" s="1">
        <v>5</v>
      </c>
      <c r="B425" s="3">
        <v>53</v>
      </c>
      <c r="C425" s="1" t="s">
        <v>581</v>
      </c>
      <c r="E425" t="str">
        <f t="shared" si="6"/>
        <v>53-CASASOLA</v>
      </c>
    </row>
    <row r="426" spans="1:5" x14ac:dyDescent="0.25">
      <c r="A426" s="1">
        <v>5</v>
      </c>
      <c r="B426" s="3">
        <v>54</v>
      </c>
      <c r="C426" s="1" t="s">
        <v>582</v>
      </c>
      <c r="E426" t="str">
        <f t="shared" si="6"/>
        <v>54-CASAVIEJA</v>
      </c>
    </row>
    <row r="427" spans="1:5" x14ac:dyDescent="0.25">
      <c r="A427" s="1">
        <v>5</v>
      </c>
      <c r="B427" s="3">
        <v>55</v>
      </c>
      <c r="C427" s="1" t="s">
        <v>583</v>
      </c>
      <c r="E427" t="str">
        <f t="shared" si="6"/>
        <v>55-CASILLAS</v>
      </c>
    </row>
    <row r="428" spans="1:5" x14ac:dyDescent="0.25">
      <c r="A428" s="1">
        <v>5</v>
      </c>
      <c r="B428" s="3">
        <v>56</v>
      </c>
      <c r="C428" s="1" t="s">
        <v>584</v>
      </c>
      <c r="E428" t="str">
        <f t="shared" si="6"/>
        <v>56-CASTELLANOS DE ZAPARDIEL</v>
      </c>
    </row>
    <row r="429" spans="1:5" x14ac:dyDescent="0.25">
      <c r="A429" s="1">
        <v>5</v>
      </c>
      <c r="B429" s="3">
        <v>57</v>
      </c>
      <c r="C429" s="1" t="s">
        <v>585</v>
      </c>
      <c r="E429" t="str">
        <f t="shared" si="6"/>
        <v>57-CEBREROS</v>
      </c>
    </row>
    <row r="430" spans="1:5" x14ac:dyDescent="0.25">
      <c r="A430" s="1">
        <v>5</v>
      </c>
      <c r="B430" s="3">
        <v>58</v>
      </c>
      <c r="C430" s="1" t="s">
        <v>586</v>
      </c>
      <c r="E430" t="str">
        <f t="shared" si="6"/>
        <v>58-CEPEDA LA MORA</v>
      </c>
    </row>
    <row r="431" spans="1:5" x14ac:dyDescent="0.25">
      <c r="A431" s="1">
        <v>5</v>
      </c>
      <c r="B431" s="3">
        <v>59</v>
      </c>
      <c r="C431" s="1" t="s">
        <v>587</v>
      </c>
      <c r="E431" t="str">
        <f t="shared" si="6"/>
        <v>59-CILLAN</v>
      </c>
    </row>
    <row r="432" spans="1:5" x14ac:dyDescent="0.25">
      <c r="A432" s="1">
        <v>5</v>
      </c>
      <c r="B432" s="3">
        <v>60</v>
      </c>
      <c r="C432" s="1" t="s">
        <v>588</v>
      </c>
      <c r="E432" t="str">
        <f t="shared" si="6"/>
        <v>60-CISLA</v>
      </c>
    </row>
    <row r="433" spans="1:5" x14ac:dyDescent="0.25">
      <c r="A433" s="1">
        <v>5</v>
      </c>
      <c r="B433" s="3">
        <v>61</v>
      </c>
      <c r="C433" s="1" t="s">
        <v>589</v>
      </c>
      <c r="E433" t="str">
        <f t="shared" si="6"/>
        <v>61-COLILLA, LA</v>
      </c>
    </row>
    <row r="434" spans="1:5" x14ac:dyDescent="0.25">
      <c r="A434" s="1">
        <v>5</v>
      </c>
      <c r="B434" s="3">
        <v>62</v>
      </c>
      <c r="C434" s="1" t="s">
        <v>590</v>
      </c>
      <c r="E434" t="str">
        <f t="shared" si="6"/>
        <v>62-COLLADO DE CONTRERAS</v>
      </c>
    </row>
    <row r="435" spans="1:5" x14ac:dyDescent="0.25">
      <c r="A435" s="1">
        <v>5</v>
      </c>
      <c r="B435" s="3">
        <v>63</v>
      </c>
      <c r="C435" s="1" t="s">
        <v>591</v>
      </c>
      <c r="E435" t="str">
        <f t="shared" si="6"/>
        <v>63-COLLADO DEL MIRON</v>
      </c>
    </row>
    <row r="436" spans="1:5" x14ac:dyDescent="0.25">
      <c r="A436" s="1">
        <v>5</v>
      </c>
      <c r="B436" s="3">
        <v>64</v>
      </c>
      <c r="C436" s="1" t="s">
        <v>592</v>
      </c>
      <c r="E436" t="str">
        <f t="shared" si="6"/>
        <v>64-CONSTANZANA</v>
      </c>
    </row>
    <row r="437" spans="1:5" x14ac:dyDescent="0.25">
      <c r="A437" s="1">
        <v>5</v>
      </c>
      <c r="B437" s="3">
        <v>65</v>
      </c>
      <c r="C437" s="1" t="s">
        <v>593</v>
      </c>
      <c r="E437" t="str">
        <f t="shared" si="6"/>
        <v>65-CRESPOS</v>
      </c>
    </row>
    <row r="438" spans="1:5" x14ac:dyDescent="0.25">
      <c r="A438" s="1">
        <v>5</v>
      </c>
      <c r="B438" s="3">
        <v>66</v>
      </c>
      <c r="C438" s="1" t="s">
        <v>594</v>
      </c>
      <c r="E438" t="str">
        <f t="shared" si="6"/>
        <v>66-CUEVAS DEL VALLE</v>
      </c>
    </row>
    <row r="439" spans="1:5" x14ac:dyDescent="0.25">
      <c r="A439" s="1">
        <v>5</v>
      </c>
      <c r="B439" s="3">
        <v>67</v>
      </c>
      <c r="C439" s="1" t="s">
        <v>595</v>
      </c>
      <c r="E439" t="str">
        <f t="shared" si="6"/>
        <v>67-CHAMARTIN</v>
      </c>
    </row>
    <row r="440" spans="1:5" x14ac:dyDescent="0.25">
      <c r="A440" s="1">
        <v>5</v>
      </c>
      <c r="B440" s="3">
        <v>69</v>
      </c>
      <c r="C440" s="1" t="s">
        <v>596</v>
      </c>
      <c r="E440" t="str">
        <f t="shared" si="6"/>
        <v>69-DONJIMENO</v>
      </c>
    </row>
    <row r="441" spans="1:5" x14ac:dyDescent="0.25">
      <c r="A441" s="1">
        <v>5</v>
      </c>
      <c r="B441" s="3">
        <v>70</v>
      </c>
      <c r="C441" s="1" t="s">
        <v>597</v>
      </c>
      <c r="E441" t="str">
        <f t="shared" si="6"/>
        <v>70-DONVIDAS</v>
      </c>
    </row>
    <row r="442" spans="1:5" x14ac:dyDescent="0.25">
      <c r="A442" s="1">
        <v>5</v>
      </c>
      <c r="B442" s="3">
        <v>72</v>
      </c>
      <c r="C442" s="1" t="s">
        <v>598</v>
      </c>
      <c r="E442" t="str">
        <f t="shared" si="6"/>
        <v>72-ESPINOSA DE LOS CABALLEROS</v>
      </c>
    </row>
    <row r="443" spans="1:5" x14ac:dyDescent="0.25">
      <c r="A443" s="1">
        <v>5</v>
      </c>
      <c r="B443" s="3">
        <v>73</v>
      </c>
      <c r="C443" s="1" t="s">
        <v>599</v>
      </c>
      <c r="E443" t="str">
        <f t="shared" si="6"/>
        <v>73-FLORES DE AVILA</v>
      </c>
    </row>
    <row r="444" spans="1:5" x14ac:dyDescent="0.25">
      <c r="A444" s="1">
        <v>5</v>
      </c>
      <c r="B444" s="3">
        <v>74</v>
      </c>
      <c r="C444" s="1" t="s">
        <v>600</v>
      </c>
      <c r="E444" t="str">
        <f t="shared" si="6"/>
        <v>74-FONTIVEROS</v>
      </c>
    </row>
    <row r="445" spans="1:5" x14ac:dyDescent="0.25">
      <c r="A445" s="1">
        <v>5</v>
      </c>
      <c r="B445" s="3">
        <v>75</v>
      </c>
      <c r="C445" s="1" t="s">
        <v>601</v>
      </c>
      <c r="E445" t="str">
        <f t="shared" si="6"/>
        <v>75-FRESNEDILLA</v>
      </c>
    </row>
    <row r="446" spans="1:5" x14ac:dyDescent="0.25">
      <c r="A446" s="1">
        <v>5</v>
      </c>
      <c r="B446" s="3">
        <v>76</v>
      </c>
      <c r="C446" s="1" t="s">
        <v>602</v>
      </c>
      <c r="E446" t="str">
        <f t="shared" si="6"/>
        <v>76-FRESNO, EL</v>
      </c>
    </row>
    <row r="447" spans="1:5" x14ac:dyDescent="0.25">
      <c r="A447" s="1">
        <v>5</v>
      </c>
      <c r="B447" s="3">
        <v>77</v>
      </c>
      <c r="C447" s="1" t="s">
        <v>603</v>
      </c>
      <c r="E447" t="str">
        <f t="shared" si="6"/>
        <v>77-FUENTE EL SAUZ</v>
      </c>
    </row>
    <row r="448" spans="1:5" x14ac:dyDescent="0.25">
      <c r="A448" s="1">
        <v>5</v>
      </c>
      <c r="B448" s="3">
        <v>78</v>
      </c>
      <c r="C448" s="1" t="s">
        <v>604</v>
      </c>
      <c r="E448" t="str">
        <f t="shared" si="6"/>
        <v>78-FUENTES DE AÑO</v>
      </c>
    </row>
    <row r="449" spans="1:5" x14ac:dyDescent="0.25">
      <c r="A449" s="1">
        <v>5</v>
      </c>
      <c r="B449" s="3">
        <v>79</v>
      </c>
      <c r="C449" s="1" t="s">
        <v>605</v>
      </c>
      <c r="E449" t="str">
        <f t="shared" si="6"/>
        <v>79-GALLEGOS DE ALTAMIROS</v>
      </c>
    </row>
    <row r="450" spans="1:5" x14ac:dyDescent="0.25">
      <c r="A450" s="1">
        <v>5</v>
      </c>
      <c r="B450" s="3">
        <v>80</v>
      </c>
      <c r="C450" s="1" t="s">
        <v>606</v>
      </c>
      <c r="E450" t="str">
        <f t="shared" si="6"/>
        <v>80-GALLEGOS DE SOBRINOS</v>
      </c>
    </row>
    <row r="451" spans="1:5" x14ac:dyDescent="0.25">
      <c r="A451" s="1">
        <v>5</v>
      </c>
      <c r="B451" s="3">
        <v>81</v>
      </c>
      <c r="C451" s="1" t="s">
        <v>607</v>
      </c>
      <c r="E451" t="str">
        <f t="shared" ref="E451:E514" si="7">CONCATENATE(B451,"-",C451)</f>
        <v>81-GARGANTA DEL VILLAR</v>
      </c>
    </row>
    <row r="452" spans="1:5" x14ac:dyDescent="0.25">
      <c r="A452" s="1">
        <v>5</v>
      </c>
      <c r="B452" s="3">
        <v>82</v>
      </c>
      <c r="C452" s="1" t="s">
        <v>608</v>
      </c>
      <c r="E452" t="str">
        <f t="shared" si="7"/>
        <v>82-GAVILANES</v>
      </c>
    </row>
    <row r="453" spans="1:5" x14ac:dyDescent="0.25">
      <c r="A453" s="1">
        <v>5</v>
      </c>
      <c r="B453" s="3">
        <v>83</v>
      </c>
      <c r="C453" s="1" t="s">
        <v>609</v>
      </c>
      <c r="E453" t="str">
        <f t="shared" si="7"/>
        <v>83-GEMUÑO</v>
      </c>
    </row>
    <row r="454" spans="1:5" x14ac:dyDescent="0.25">
      <c r="A454" s="1">
        <v>5</v>
      </c>
      <c r="B454" s="3">
        <v>84</v>
      </c>
      <c r="C454" s="1" t="s">
        <v>610</v>
      </c>
      <c r="E454" t="str">
        <f t="shared" si="7"/>
        <v>84-GILBUENA</v>
      </c>
    </row>
    <row r="455" spans="1:5" x14ac:dyDescent="0.25">
      <c r="A455" s="1">
        <v>5</v>
      </c>
      <c r="B455" s="3">
        <v>85</v>
      </c>
      <c r="C455" s="1" t="s">
        <v>611</v>
      </c>
      <c r="E455" t="str">
        <f t="shared" si="7"/>
        <v>85-GIL GARCIA</v>
      </c>
    </row>
    <row r="456" spans="1:5" x14ac:dyDescent="0.25">
      <c r="A456" s="1">
        <v>5</v>
      </c>
      <c r="B456" s="3">
        <v>86</v>
      </c>
      <c r="C456" s="1" t="s">
        <v>612</v>
      </c>
      <c r="E456" t="str">
        <f t="shared" si="7"/>
        <v>86-GIMIALCON</v>
      </c>
    </row>
    <row r="457" spans="1:5" x14ac:dyDescent="0.25">
      <c r="A457" s="1">
        <v>5</v>
      </c>
      <c r="B457" s="3">
        <v>87</v>
      </c>
      <c r="C457" s="1" t="s">
        <v>613</v>
      </c>
      <c r="E457" t="str">
        <f t="shared" si="7"/>
        <v>87-GOTARRENDURA</v>
      </c>
    </row>
    <row r="458" spans="1:5" x14ac:dyDescent="0.25">
      <c r="A458" s="1">
        <v>5</v>
      </c>
      <c r="B458" s="3">
        <v>88</v>
      </c>
      <c r="C458" s="1" t="s">
        <v>614</v>
      </c>
      <c r="E458" t="str">
        <f t="shared" si="7"/>
        <v>88-GRANDES Y SAN MARTIN</v>
      </c>
    </row>
    <row r="459" spans="1:5" x14ac:dyDescent="0.25">
      <c r="A459" s="1">
        <v>5</v>
      </c>
      <c r="B459" s="3">
        <v>89</v>
      </c>
      <c r="C459" s="1" t="s">
        <v>615</v>
      </c>
      <c r="E459" t="str">
        <f t="shared" si="7"/>
        <v>89-GUISANDO</v>
      </c>
    </row>
    <row r="460" spans="1:5" x14ac:dyDescent="0.25">
      <c r="A460" s="1">
        <v>5</v>
      </c>
      <c r="B460" s="3">
        <v>90</v>
      </c>
      <c r="C460" s="1" t="s">
        <v>616</v>
      </c>
      <c r="E460" t="str">
        <f t="shared" si="7"/>
        <v>90-GUTIERRE-MU/OZ</v>
      </c>
    </row>
    <row r="461" spans="1:5" x14ac:dyDescent="0.25">
      <c r="A461" s="1">
        <v>5</v>
      </c>
      <c r="B461" s="3">
        <v>92</v>
      </c>
      <c r="C461" s="1" t="s">
        <v>617</v>
      </c>
      <c r="E461" t="str">
        <f t="shared" si="7"/>
        <v>92-HERNANSANCHO</v>
      </c>
    </row>
    <row r="462" spans="1:5" x14ac:dyDescent="0.25">
      <c r="A462" s="1">
        <v>5</v>
      </c>
      <c r="B462" s="3">
        <v>93</v>
      </c>
      <c r="C462" s="1" t="s">
        <v>618</v>
      </c>
      <c r="E462" t="str">
        <f t="shared" si="7"/>
        <v>93-HERRADON DE PINARES</v>
      </c>
    </row>
    <row r="463" spans="1:5" x14ac:dyDescent="0.25">
      <c r="A463" s="1">
        <v>5</v>
      </c>
      <c r="B463" s="3">
        <v>94</v>
      </c>
      <c r="C463" s="1" t="s">
        <v>619</v>
      </c>
      <c r="E463" t="str">
        <f t="shared" si="7"/>
        <v>94-HERREROS DE SUSO</v>
      </c>
    </row>
    <row r="464" spans="1:5" x14ac:dyDescent="0.25">
      <c r="A464" s="1">
        <v>5</v>
      </c>
      <c r="B464" s="3">
        <v>95</v>
      </c>
      <c r="C464" s="1" t="s">
        <v>620</v>
      </c>
      <c r="E464" t="str">
        <f t="shared" si="7"/>
        <v>95-HIGUERA DE LAS DUEÑAS</v>
      </c>
    </row>
    <row r="465" spans="1:5" x14ac:dyDescent="0.25">
      <c r="A465" s="1">
        <v>5</v>
      </c>
      <c r="B465" s="3">
        <v>96</v>
      </c>
      <c r="C465" s="1" t="s">
        <v>621</v>
      </c>
      <c r="E465" t="str">
        <f t="shared" si="7"/>
        <v>96-HIJA DE DIOS, LA</v>
      </c>
    </row>
    <row r="466" spans="1:5" x14ac:dyDescent="0.25">
      <c r="A466" s="1">
        <v>5</v>
      </c>
      <c r="B466" s="3">
        <v>97</v>
      </c>
      <c r="C466" s="1" t="s">
        <v>622</v>
      </c>
      <c r="E466" t="str">
        <f t="shared" si="7"/>
        <v>97-HORCAJADA, LA</v>
      </c>
    </row>
    <row r="467" spans="1:5" x14ac:dyDescent="0.25">
      <c r="A467" s="1">
        <v>5</v>
      </c>
      <c r="B467" s="3">
        <v>99</v>
      </c>
      <c r="C467" s="1" t="s">
        <v>623</v>
      </c>
      <c r="E467" t="str">
        <f t="shared" si="7"/>
        <v>99-HORCAJO DE LAS TORRES</v>
      </c>
    </row>
    <row r="468" spans="1:5" x14ac:dyDescent="0.25">
      <c r="A468" s="1">
        <v>5</v>
      </c>
      <c r="B468" s="3">
        <v>100</v>
      </c>
      <c r="C468" s="1" t="s">
        <v>624</v>
      </c>
      <c r="E468" t="str">
        <f t="shared" si="7"/>
        <v>100-HORNILLO, EL</v>
      </c>
    </row>
    <row r="469" spans="1:5" x14ac:dyDescent="0.25">
      <c r="A469" s="1">
        <v>5</v>
      </c>
      <c r="B469" s="3">
        <v>101</v>
      </c>
      <c r="C469" s="1" t="s">
        <v>625</v>
      </c>
      <c r="E469" t="str">
        <f t="shared" si="7"/>
        <v>101-HOYOCASERO</v>
      </c>
    </row>
    <row r="470" spans="1:5" x14ac:dyDescent="0.25">
      <c r="A470" s="1">
        <v>5</v>
      </c>
      <c r="B470" s="3">
        <v>102</v>
      </c>
      <c r="C470" s="1" t="s">
        <v>626</v>
      </c>
      <c r="E470" t="str">
        <f t="shared" si="7"/>
        <v>102-HOYO DE PINARES, EL</v>
      </c>
    </row>
    <row r="471" spans="1:5" x14ac:dyDescent="0.25">
      <c r="A471" s="1">
        <v>5</v>
      </c>
      <c r="B471" s="3">
        <v>103</v>
      </c>
      <c r="C471" s="1" t="s">
        <v>627</v>
      </c>
      <c r="E471" t="str">
        <f t="shared" si="7"/>
        <v>103-HOYORREDONDO</v>
      </c>
    </row>
    <row r="472" spans="1:5" x14ac:dyDescent="0.25">
      <c r="A472" s="1">
        <v>5</v>
      </c>
      <c r="B472" s="3">
        <v>104</v>
      </c>
      <c r="C472" s="1" t="s">
        <v>628</v>
      </c>
      <c r="E472" t="str">
        <f t="shared" si="7"/>
        <v>104-HOYOS DEL COLLADO</v>
      </c>
    </row>
    <row r="473" spans="1:5" x14ac:dyDescent="0.25">
      <c r="A473" s="1">
        <v>5</v>
      </c>
      <c r="B473" s="3">
        <v>105</v>
      </c>
      <c r="C473" s="1" t="s">
        <v>629</v>
      </c>
      <c r="E473" t="str">
        <f t="shared" si="7"/>
        <v>105-HOYOS DEL ESPINO</v>
      </c>
    </row>
    <row r="474" spans="1:5" x14ac:dyDescent="0.25">
      <c r="A474" s="1">
        <v>5</v>
      </c>
      <c r="B474" s="3">
        <v>106</v>
      </c>
      <c r="C474" s="1" t="s">
        <v>630</v>
      </c>
      <c r="E474" t="str">
        <f t="shared" si="7"/>
        <v>106-HOYOS DE MIGUEL MUÑOZ</v>
      </c>
    </row>
    <row r="475" spans="1:5" x14ac:dyDescent="0.25">
      <c r="A475" s="1">
        <v>5</v>
      </c>
      <c r="B475" s="3">
        <v>107</v>
      </c>
      <c r="C475" s="1" t="s">
        <v>631</v>
      </c>
      <c r="E475" t="str">
        <f t="shared" si="7"/>
        <v>107-HURTUMPASCUAL</v>
      </c>
    </row>
    <row r="476" spans="1:5" x14ac:dyDescent="0.25">
      <c r="A476" s="1">
        <v>5</v>
      </c>
      <c r="B476" s="3">
        <v>108</v>
      </c>
      <c r="C476" s="1" t="s">
        <v>632</v>
      </c>
      <c r="E476" t="str">
        <f t="shared" si="7"/>
        <v>108-JUNCIANA</v>
      </c>
    </row>
    <row r="477" spans="1:5" x14ac:dyDescent="0.25">
      <c r="A477" s="1">
        <v>5</v>
      </c>
      <c r="B477" s="3">
        <v>109</v>
      </c>
      <c r="C477" s="1" t="s">
        <v>633</v>
      </c>
      <c r="E477" t="str">
        <f t="shared" si="7"/>
        <v>109-LANGA</v>
      </c>
    </row>
    <row r="478" spans="1:5" x14ac:dyDescent="0.25">
      <c r="A478" s="1">
        <v>5</v>
      </c>
      <c r="B478" s="3">
        <v>110</v>
      </c>
      <c r="C478" s="1" t="s">
        <v>634</v>
      </c>
      <c r="E478" t="str">
        <f t="shared" si="7"/>
        <v>110-LANZAHITA</v>
      </c>
    </row>
    <row r="479" spans="1:5" x14ac:dyDescent="0.25">
      <c r="A479" s="1">
        <v>5</v>
      </c>
      <c r="B479" s="3">
        <v>112</v>
      </c>
      <c r="C479" s="1" t="s">
        <v>635</v>
      </c>
      <c r="E479" t="str">
        <f t="shared" si="7"/>
        <v>112-LOSAR DEL BARCO, EL</v>
      </c>
    </row>
    <row r="480" spans="1:5" x14ac:dyDescent="0.25">
      <c r="A480" s="1">
        <v>5</v>
      </c>
      <c r="B480" s="3">
        <v>113</v>
      </c>
      <c r="C480" s="1" t="s">
        <v>636</v>
      </c>
      <c r="E480" t="str">
        <f t="shared" si="7"/>
        <v>113-LLANOS DE TORMES, LOS</v>
      </c>
    </row>
    <row r="481" spans="1:5" x14ac:dyDescent="0.25">
      <c r="A481" s="1">
        <v>5</v>
      </c>
      <c r="B481" s="3">
        <v>114</v>
      </c>
      <c r="C481" s="1" t="s">
        <v>637</v>
      </c>
      <c r="E481" t="str">
        <f t="shared" si="7"/>
        <v>114-MADRIGAL DE LAS ALTAS TORRES</v>
      </c>
    </row>
    <row r="482" spans="1:5" x14ac:dyDescent="0.25">
      <c r="A482" s="1">
        <v>5</v>
      </c>
      <c r="B482" s="3">
        <v>115</v>
      </c>
      <c r="C482" s="1" t="s">
        <v>638</v>
      </c>
      <c r="E482" t="str">
        <f t="shared" si="7"/>
        <v>115-MAELLO</v>
      </c>
    </row>
    <row r="483" spans="1:5" x14ac:dyDescent="0.25">
      <c r="A483" s="1">
        <v>5</v>
      </c>
      <c r="B483" s="3">
        <v>116</v>
      </c>
      <c r="C483" s="1" t="s">
        <v>639</v>
      </c>
      <c r="E483" t="str">
        <f t="shared" si="7"/>
        <v>116-MALPARTIDA DE CORNEJA</v>
      </c>
    </row>
    <row r="484" spans="1:5" x14ac:dyDescent="0.25">
      <c r="A484" s="1">
        <v>5</v>
      </c>
      <c r="B484" s="3">
        <v>117</v>
      </c>
      <c r="C484" s="1" t="s">
        <v>640</v>
      </c>
      <c r="E484" t="str">
        <f t="shared" si="7"/>
        <v>117-MAMBLAS</v>
      </c>
    </row>
    <row r="485" spans="1:5" x14ac:dyDescent="0.25">
      <c r="A485" s="1">
        <v>5</v>
      </c>
      <c r="B485" s="3">
        <v>118</v>
      </c>
      <c r="C485" s="1" t="s">
        <v>641</v>
      </c>
      <c r="E485" t="str">
        <f t="shared" si="7"/>
        <v>118-MANCERA DE ARRIBA</v>
      </c>
    </row>
    <row r="486" spans="1:5" x14ac:dyDescent="0.25">
      <c r="A486" s="1">
        <v>5</v>
      </c>
      <c r="B486" s="3">
        <v>119</v>
      </c>
      <c r="C486" s="1" t="s">
        <v>642</v>
      </c>
      <c r="E486" t="str">
        <f t="shared" si="7"/>
        <v>119-MANJABALAGO</v>
      </c>
    </row>
    <row r="487" spans="1:5" x14ac:dyDescent="0.25">
      <c r="A487" s="1">
        <v>5</v>
      </c>
      <c r="B487" s="3">
        <v>120</v>
      </c>
      <c r="C487" s="1" t="s">
        <v>643</v>
      </c>
      <c r="E487" t="str">
        <f t="shared" si="7"/>
        <v>120-MARLIN</v>
      </c>
    </row>
    <row r="488" spans="1:5" x14ac:dyDescent="0.25">
      <c r="A488" s="1">
        <v>5</v>
      </c>
      <c r="B488" s="3">
        <v>121</v>
      </c>
      <c r="C488" s="1" t="s">
        <v>644</v>
      </c>
      <c r="E488" t="str">
        <f t="shared" si="7"/>
        <v>121-MARTIHERRERO</v>
      </c>
    </row>
    <row r="489" spans="1:5" x14ac:dyDescent="0.25">
      <c r="A489" s="1">
        <v>5</v>
      </c>
      <c r="B489" s="3">
        <v>122</v>
      </c>
      <c r="C489" s="1" t="s">
        <v>645</v>
      </c>
      <c r="E489" t="str">
        <f t="shared" si="7"/>
        <v>122-MARTINEZ</v>
      </c>
    </row>
    <row r="490" spans="1:5" x14ac:dyDescent="0.25">
      <c r="A490" s="1">
        <v>5</v>
      </c>
      <c r="B490" s="3">
        <v>123</v>
      </c>
      <c r="C490" s="1" t="s">
        <v>646</v>
      </c>
      <c r="E490" t="str">
        <f t="shared" si="7"/>
        <v>123-MEDIANA DE VOLTOYA</v>
      </c>
    </row>
    <row r="491" spans="1:5" x14ac:dyDescent="0.25">
      <c r="A491" s="1">
        <v>5</v>
      </c>
      <c r="B491" s="3">
        <v>124</v>
      </c>
      <c r="C491" s="1" t="s">
        <v>647</v>
      </c>
      <c r="E491" t="str">
        <f t="shared" si="7"/>
        <v>124-MEDINILLA</v>
      </c>
    </row>
    <row r="492" spans="1:5" x14ac:dyDescent="0.25">
      <c r="A492" s="1">
        <v>5</v>
      </c>
      <c r="B492" s="3">
        <v>125</v>
      </c>
      <c r="C492" s="1" t="s">
        <v>648</v>
      </c>
      <c r="E492" t="str">
        <f t="shared" si="7"/>
        <v>125-MENGAMUÑOZ</v>
      </c>
    </row>
    <row r="493" spans="1:5" x14ac:dyDescent="0.25">
      <c r="A493" s="1">
        <v>5</v>
      </c>
      <c r="B493" s="3">
        <v>126</v>
      </c>
      <c r="C493" s="1" t="s">
        <v>649</v>
      </c>
      <c r="E493" t="str">
        <f t="shared" si="7"/>
        <v>126-MESEGAR DE CORNEJA</v>
      </c>
    </row>
    <row r="494" spans="1:5" x14ac:dyDescent="0.25">
      <c r="A494" s="1">
        <v>5</v>
      </c>
      <c r="B494" s="3">
        <v>127</v>
      </c>
      <c r="C494" s="1" t="s">
        <v>650</v>
      </c>
      <c r="E494" t="str">
        <f t="shared" si="7"/>
        <v>127-MIJARES</v>
      </c>
    </row>
    <row r="495" spans="1:5" x14ac:dyDescent="0.25">
      <c r="A495" s="1">
        <v>5</v>
      </c>
      <c r="B495" s="3">
        <v>128</v>
      </c>
      <c r="C495" s="1" t="s">
        <v>651</v>
      </c>
      <c r="E495" t="str">
        <f t="shared" si="7"/>
        <v>128-MINGORRIA</v>
      </c>
    </row>
    <row r="496" spans="1:5" x14ac:dyDescent="0.25">
      <c r="A496" s="1">
        <v>5</v>
      </c>
      <c r="B496" s="3">
        <v>129</v>
      </c>
      <c r="C496" s="1" t="s">
        <v>652</v>
      </c>
      <c r="E496" t="str">
        <f t="shared" si="7"/>
        <v>129-MIRON, EL</v>
      </c>
    </row>
    <row r="497" spans="1:5" x14ac:dyDescent="0.25">
      <c r="A497" s="1">
        <v>5</v>
      </c>
      <c r="B497" s="3">
        <v>130</v>
      </c>
      <c r="C497" s="1" t="s">
        <v>653</v>
      </c>
      <c r="E497" t="str">
        <f t="shared" si="7"/>
        <v>130-MIRONCILLO</v>
      </c>
    </row>
    <row r="498" spans="1:5" x14ac:dyDescent="0.25">
      <c r="A498" s="1">
        <v>5</v>
      </c>
      <c r="B498" s="3">
        <v>131</v>
      </c>
      <c r="C498" s="1" t="s">
        <v>654</v>
      </c>
      <c r="E498" t="str">
        <f t="shared" si="7"/>
        <v>131-MIRUEÑA DE LOS INFANZONES</v>
      </c>
    </row>
    <row r="499" spans="1:5" x14ac:dyDescent="0.25">
      <c r="A499" s="1">
        <v>5</v>
      </c>
      <c r="B499" s="3">
        <v>132</v>
      </c>
      <c r="C499" s="1" t="s">
        <v>655</v>
      </c>
      <c r="E499" t="str">
        <f t="shared" si="7"/>
        <v>132-MOMBELTRAN</v>
      </c>
    </row>
    <row r="500" spans="1:5" x14ac:dyDescent="0.25">
      <c r="A500" s="1">
        <v>5</v>
      </c>
      <c r="B500" s="3">
        <v>133</v>
      </c>
      <c r="C500" s="1" t="s">
        <v>656</v>
      </c>
      <c r="E500" t="str">
        <f t="shared" si="7"/>
        <v>133-MONSALUPE</v>
      </c>
    </row>
    <row r="501" spans="1:5" x14ac:dyDescent="0.25">
      <c r="A501" s="1">
        <v>5</v>
      </c>
      <c r="B501" s="3">
        <v>134</v>
      </c>
      <c r="C501" s="1" t="s">
        <v>657</v>
      </c>
      <c r="E501" t="str">
        <f t="shared" si="7"/>
        <v>134-MORALEJA DE MATACABRAS</v>
      </c>
    </row>
    <row r="502" spans="1:5" x14ac:dyDescent="0.25">
      <c r="A502" s="1">
        <v>5</v>
      </c>
      <c r="B502" s="3">
        <v>135</v>
      </c>
      <c r="C502" s="1" t="s">
        <v>658</v>
      </c>
      <c r="E502" t="str">
        <f t="shared" si="7"/>
        <v>135-MUÑANA</v>
      </c>
    </row>
    <row r="503" spans="1:5" x14ac:dyDescent="0.25">
      <c r="A503" s="1">
        <v>5</v>
      </c>
      <c r="B503" s="3">
        <v>136</v>
      </c>
      <c r="C503" s="1" t="s">
        <v>659</v>
      </c>
      <c r="E503" t="str">
        <f t="shared" si="7"/>
        <v>136-MUÑICO</v>
      </c>
    </row>
    <row r="504" spans="1:5" x14ac:dyDescent="0.25">
      <c r="A504" s="1">
        <v>5</v>
      </c>
      <c r="B504" s="3">
        <v>138</v>
      </c>
      <c r="C504" s="1" t="s">
        <v>660</v>
      </c>
      <c r="E504" t="str">
        <f t="shared" si="7"/>
        <v>138-MUÑOGALINDO</v>
      </c>
    </row>
    <row r="505" spans="1:5" x14ac:dyDescent="0.25">
      <c r="A505" s="1">
        <v>5</v>
      </c>
      <c r="B505" s="3">
        <v>139</v>
      </c>
      <c r="C505" s="1" t="s">
        <v>661</v>
      </c>
      <c r="E505" t="str">
        <f t="shared" si="7"/>
        <v>139-MUÑOGRANDE</v>
      </c>
    </row>
    <row r="506" spans="1:5" x14ac:dyDescent="0.25">
      <c r="A506" s="1">
        <v>5</v>
      </c>
      <c r="B506" s="3">
        <v>140</v>
      </c>
      <c r="C506" s="1" t="s">
        <v>662</v>
      </c>
      <c r="E506" t="str">
        <f t="shared" si="7"/>
        <v>140-MUÑOMER DEL PECO</v>
      </c>
    </row>
    <row r="507" spans="1:5" x14ac:dyDescent="0.25">
      <c r="A507" s="1">
        <v>5</v>
      </c>
      <c r="B507" s="3">
        <v>141</v>
      </c>
      <c r="C507" s="1" t="s">
        <v>663</v>
      </c>
      <c r="E507" t="str">
        <f t="shared" si="7"/>
        <v>141-MUÑOPEPE</v>
      </c>
    </row>
    <row r="508" spans="1:5" x14ac:dyDescent="0.25">
      <c r="A508" s="1">
        <v>5</v>
      </c>
      <c r="B508" s="3">
        <v>142</v>
      </c>
      <c r="C508" s="1" t="s">
        <v>664</v>
      </c>
      <c r="E508" t="str">
        <f t="shared" si="7"/>
        <v>142-MUÑOSANCHO</v>
      </c>
    </row>
    <row r="509" spans="1:5" x14ac:dyDescent="0.25">
      <c r="A509" s="1">
        <v>5</v>
      </c>
      <c r="B509" s="3">
        <v>143</v>
      </c>
      <c r="C509" s="1" t="s">
        <v>665</v>
      </c>
      <c r="E509" t="str">
        <f t="shared" si="7"/>
        <v>143-MUÑOTELLO</v>
      </c>
    </row>
    <row r="510" spans="1:5" x14ac:dyDescent="0.25">
      <c r="A510" s="1">
        <v>5</v>
      </c>
      <c r="B510" s="3">
        <v>144</v>
      </c>
      <c r="C510" s="1" t="s">
        <v>666</v>
      </c>
      <c r="E510" t="str">
        <f t="shared" si="7"/>
        <v>144-NARRILLOS DEL ALAMO</v>
      </c>
    </row>
    <row r="511" spans="1:5" x14ac:dyDescent="0.25">
      <c r="A511" s="1">
        <v>5</v>
      </c>
      <c r="B511" s="3">
        <v>145</v>
      </c>
      <c r="C511" s="1" t="s">
        <v>667</v>
      </c>
      <c r="E511" t="str">
        <f t="shared" si="7"/>
        <v>145-NARRILLOS DEL REBOLLAR</v>
      </c>
    </row>
    <row r="512" spans="1:5" x14ac:dyDescent="0.25">
      <c r="A512" s="1">
        <v>5</v>
      </c>
      <c r="B512" s="3">
        <v>147</v>
      </c>
      <c r="C512" s="1" t="s">
        <v>668</v>
      </c>
      <c r="E512" t="str">
        <f t="shared" si="7"/>
        <v>147-NARROS DEL CASTILLO</v>
      </c>
    </row>
    <row r="513" spans="1:5" x14ac:dyDescent="0.25">
      <c r="A513" s="1">
        <v>5</v>
      </c>
      <c r="B513" s="3">
        <v>148</v>
      </c>
      <c r="C513" s="1" t="s">
        <v>669</v>
      </c>
      <c r="E513" t="str">
        <f t="shared" si="7"/>
        <v>148-NARROS DEL PUERTO</v>
      </c>
    </row>
    <row r="514" spans="1:5" x14ac:dyDescent="0.25">
      <c r="A514" s="1">
        <v>5</v>
      </c>
      <c r="B514" s="3">
        <v>149</v>
      </c>
      <c r="C514" s="1" t="s">
        <v>670</v>
      </c>
      <c r="E514" t="str">
        <f t="shared" si="7"/>
        <v>149-NARROS DE SALDUEÑA</v>
      </c>
    </row>
    <row r="515" spans="1:5" x14ac:dyDescent="0.25">
      <c r="A515" s="1">
        <v>5</v>
      </c>
      <c r="B515" s="3">
        <v>151</v>
      </c>
      <c r="C515" s="1" t="s">
        <v>671</v>
      </c>
      <c r="E515" t="str">
        <f t="shared" ref="E515:E578" si="8">CONCATENATE(B515,"-",C515)</f>
        <v>151-NAVACEPEDILLA DE CORNEJA</v>
      </c>
    </row>
    <row r="516" spans="1:5" x14ac:dyDescent="0.25">
      <c r="A516" s="1">
        <v>5</v>
      </c>
      <c r="B516" s="3">
        <v>152</v>
      </c>
      <c r="C516" s="1" t="s">
        <v>672</v>
      </c>
      <c r="E516" t="str">
        <f t="shared" si="8"/>
        <v>152-NAVA DE AREVALO</v>
      </c>
    </row>
    <row r="517" spans="1:5" x14ac:dyDescent="0.25">
      <c r="A517" s="1">
        <v>5</v>
      </c>
      <c r="B517" s="3">
        <v>153</v>
      </c>
      <c r="C517" s="1" t="s">
        <v>673</v>
      </c>
      <c r="E517" t="str">
        <f t="shared" si="8"/>
        <v>153-NAVA DEL BARCO</v>
      </c>
    </row>
    <row r="518" spans="1:5" x14ac:dyDescent="0.25">
      <c r="A518" s="1">
        <v>5</v>
      </c>
      <c r="B518" s="3">
        <v>154</v>
      </c>
      <c r="C518" s="1" t="s">
        <v>674</v>
      </c>
      <c r="E518" t="str">
        <f t="shared" si="8"/>
        <v>154-NAVADIJOS</v>
      </c>
    </row>
    <row r="519" spans="1:5" x14ac:dyDescent="0.25">
      <c r="A519" s="1">
        <v>5</v>
      </c>
      <c r="B519" s="3">
        <v>155</v>
      </c>
      <c r="C519" s="1" t="s">
        <v>675</v>
      </c>
      <c r="E519" t="str">
        <f t="shared" si="8"/>
        <v>155-NAVAESCURIAL</v>
      </c>
    </row>
    <row r="520" spans="1:5" x14ac:dyDescent="0.25">
      <c r="A520" s="1">
        <v>5</v>
      </c>
      <c r="B520" s="3">
        <v>156</v>
      </c>
      <c r="C520" s="1" t="s">
        <v>676</v>
      </c>
      <c r="E520" t="str">
        <f t="shared" si="8"/>
        <v>156-NAVAHONDILLA</v>
      </c>
    </row>
    <row r="521" spans="1:5" x14ac:dyDescent="0.25">
      <c r="A521" s="1">
        <v>5</v>
      </c>
      <c r="B521" s="3">
        <v>157</v>
      </c>
      <c r="C521" s="1" t="s">
        <v>677</v>
      </c>
      <c r="E521" t="str">
        <f t="shared" si="8"/>
        <v>157-NAVALACRUZ</v>
      </c>
    </row>
    <row r="522" spans="1:5" x14ac:dyDescent="0.25">
      <c r="A522" s="1">
        <v>5</v>
      </c>
      <c r="B522" s="3">
        <v>158</v>
      </c>
      <c r="C522" s="1" t="s">
        <v>678</v>
      </c>
      <c r="E522" t="str">
        <f t="shared" si="8"/>
        <v>158-NAVALMORAL</v>
      </c>
    </row>
    <row r="523" spans="1:5" x14ac:dyDescent="0.25">
      <c r="A523" s="1">
        <v>5</v>
      </c>
      <c r="B523" s="3">
        <v>159</v>
      </c>
      <c r="C523" s="1" t="s">
        <v>679</v>
      </c>
      <c r="E523" t="str">
        <f t="shared" si="8"/>
        <v>159-NAVALONGUILLA</v>
      </c>
    </row>
    <row r="524" spans="1:5" x14ac:dyDescent="0.25">
      <c r="A524" s="1">
        <v>5</v>
      </c>
      <c r="B524" s="3">
        <v>160</v>
      </c>
      <c r="C524" s="1" t="s">
        <v>680</v>
      </c>
      <c r="E524" t="str">
        <f t="shared" si="8"/>
        <v>160-NAVALOSA</v>
      </c>
    </row>
    <row r="525" spans="1:5" x14ac:dyDescent="0.25">
      <c r="A525" s="1">
        <v>5</v>
      </c>
      <c r="B525" s="3">
        <v>161</v>
      </c>
      <c r="C525" s="1" t="s">
        <v>681</v>
      </c>
      <c r="E525" t="str">
        <f t="shared" si="8"/>
        <v>161-NAVALPERAL DE PINARES</v>
      </c>
    </row>
    <row r="526" spans="1:5" x14ac:dyDescent="0.25">
      <c r="A526" s="1">
        <v>5</v>
      </c>
      <c r="B526" s="3">
        <v>162</v>
      </c>
      <c r="C526" s="1" t="s">
        <v>682</v>
      </c>
      <c r="E526" t="str">
        <f t="shared" si="8"/>
        <v>162-NAVALPERAL DE TORMES</v>
      </c>
    </row>
    <row r="527" spans="1:5" x14ac:dyDescent="0.25">
      <c r="A527" s="1">
        <v>5</v>
      </c>
      <c r="B527" s="3">
        <v>163</v>
      </c>
      <c r="C527" s="1" t="s">
        <v>683</v>
      </c>
      <c r="E527" t="str">
        <f t="shared" si="8"/>
        <v>163-NAVALUENGA</v>
      </c>
    </row>
    <row r="528" spans="1:5" x14ac:dyDescent="0.25">
      <c r="A528" s="1">
        <v>5</v>
      </c>
      <c r="B528" s="3">
        <v>164</v>
      </c>
      <c r="C528" s="1" t="s">
        <v>684</v>
      </c>
      <c r="E528" t="str">
        <f t="shared" si="8"/>
        <v>164-NAVAQUESERA</v>
      </c>
    </row>
    <row r="529" spans="1:5" x14ac:dyDescent="0.25">
      <c r="A529" s="1">
        <v>5</v>
      </c>
      <c r="B529" s="3">
        <v>165</v>
      </c>
      <c r="C529" s="1" t="s">
        <v>685</v>
      </c>
      <c r="E529" t="str">
        <f t="shared" si="8"/>
        <v>165-NAVARREDONDA DE GREDOS</v>
      </c>
    </row>
    <row r="530" spans="1:5" x14ac:dyDescent="0.25">
      <c r="A530" s="1">
        <v>5</v>
      </c>
      <c r="B530" s="3">
        <v>166</v>
      </c>
      <c r="C530" s="1" t="s">
        <v>686</v>
      </c>
      <c r="E530" t="str">
        <f t="shared" si="8"/>
        <v>166-NAVARREDONDILLA</v>
      </c>
    </row>
    <row r="531" spans="1:5" x14ac:dyDescent="0.25">
      <c r="A531" s="1">
        <v>5</v>
      </c>
      <c r="B531" s="3">
        <v>167</v>
      </c>
      <c r="C531" s="1" t="s">
        <v>687</v>
      </c>
      <c r="E531" t="str">
        <f t="shared" si="8"/>
        <v>167-NAVARREVISCA</v>
      </c>
    </row>
    <row r="532" spans="1:5" x14ac:dyDescent="0.25">
      <c r="A532" s="1">
        <v>5</v>
      </c>
      <c r="B532" s="3">
        <v>168</v>
      </c>
      <c r="C532" s="1" t="s">
        <v>688</v>
      </c>
      <c r="E532" t="str">
        <f t="shared" si="8"/>
        <v>168-NAVAS DEL MARQUES, LAS</v>
      </c>
    </row>
    <row r="533" spans="1:5" x14ac:dyDescent="0.25">
      <c r="A533" s="1">
        <v>5</v>
      </c>
      <c r="B533" s="3">
        <v>169</v>
      </c>
      <c r="C533" s="1" t="s">
        <v>689</v>
      </c>
      <c r="E533" t="str">
        <f t="shared" si="8"/>
        <v>169-NAVATALGORDO</v>
      </c>
    </row>
    <row r="534" spans="1:5" x14ac:dyDescent="0.25">
      <c r="A534" s="1">
        <v>5</v>
      </c>
      <c r="B534" s="3">
        <v>170</v>
      </c>
      <c r="C534" s="1" t="s">
        <v>690</v>
      </c>
      <c r="E534" t="str">
        <f t="shared" si="8"/>
        <v>170-NAVATEJARES</v>
      </c>
    </row>
    <row r="535" spans="1:5" x14ac:dyDescent="0.25">
      <c r="A535" s="1">
        <v>5</v>
      </c>
      <c r="B535" s="3">
        <v>171</v>
      </c>
      <c r="C535" s="1" t="s">
        <v>691</v>
      </c>
      <c r="E535" t="str">
        <f t="shared" si="8"/>
        <v>171-NEILA DE SAN MIGUEL</v>
      </c>
    </row>
    <row r="536" spans="1:5" x14ac:dyDescent="0.25">
      <c r="A536" s="1">
        <v>5</v>
      </c>
      <c r="B536" s="3">
        <v>172</v>
      </c>
      <c r="C536" s="1" t="s">
        <v>692</v>
      </c>
      <c r="E536" t="str">
        <f t="shared" si="8"/>
        <v>172-NIHARRA</v>
      </c>
    </row>
    <row r="537" spans="1:5" x14ac:dyDescent="0.25">
      <c r="A537" s="1">
        <v>5</v>
      </c>
      <c r="B537" s="3">
        <v>173</v>
      </c>
      <c r="C537" s="1" t="s">
        <v>693</v>
      </c>
      <c r="E537" t="str">
        <f t="shared" si="8"/>
        <v>173-OJOS-ALBOS</v>
      </c>
    </row>
    <row r="538" spans="1:5" x14ac:dyDescent="0.25">
      <c r="A538" s="1">
        <v>5</v>
      </c>
      <c r="B538" s="3">
        <v>174</v>
      </c>
      <c r="C538" s="1" t="s">
        <v>694</v>
      </c>
      <c r="E538" t="str">
        <f t="shared" si="8"/>
        <v>174-ORBITA</v>
      </c>
    </row>
    <row r="539" spans="1:5" x14ac:dyDescent="0.25">
      <c r="A539" s="1">
        <v>5</v>
      </c>
      <c r="B539" s="3">
        <v>175</v>
      </c>
      <c r="C539" s="1" t="s">
        <v>695</v>
      </c>
      <c r="E539" t="str">
        <f t="shared" si="8"/>
        <v>175-OSO, EL</v>
      </c>
    </row>
    <row r="540" spans="1:5" x14ac:dyDescent="0.25">
      <c r="A540" s="1">
        <v>5</v>
      </c>
      <c r="B540" s="3">
        <v>176</v>
      </c>
      <c r="C540" s="1" t="s">
        <v>696</v>
      </c>
      <c r="E540" t="str">
        <f t="shared" si="8"/>
        <v>176-PADIERNOS</v>
      </c>
    </row>
    <row r="541" spans="1:5" x14ac:dyDescent="0.25">
      <c r="A541" s="1">
        <v>5</v>
      </c>
      <c r="B541" s="3">
        <v>177</v>
      </c>
      <c r="C541" s="1" t="s">
        <v>697</v>
      </c>
      <c r="E541" t="str">
        <f t="shared" si="8"/>
        <v>177-PAJARES DE ADAJA</v>
      </c>
    </row>
    <row r="542" spans="1:5" x14ac:dyDescent="0.25">
      <c r="A542" s="1">
        <v>5</v>
      </c>
      <c r="B542" s="3">
        <v>178</v>
      </c>
      <c r="C542" s="1" t="s">
        <v>698</v>
      </c>
      <c r="E542" t="str">
        <f t="shared" si="8"/>
        <v>178-PALACIOS DE GODA</v>
      </c>
    </row>
    <row r="543" spans="1:5" x14ac:dyDescent="0.25">
      <c r="A543" s="1">
        <v>5</v>
      </c>
      <c r="B543" s="3">
        <v>179</v>
      </c>
      <c r="C543" s="1" t="s">
        <v>699</v>
      </c>
      <c r="E543" t="str">
        <f t="shared" si="8"/>
        <v>179-PAPATRIGO</v>
      </c>
    </row>
    <row r="544" spans="1:5" x14ac:dyDescent="0.25">
      <c r="A544" s="1">
        <v>5</v>
      </c>
      <c r="B544" s="3">
        <v>180</v>
      </c>
      <c r="C544" s="1" t="s">
        <v>700</v>
      </c>
      <c r="E544" t="str">
        <f t="shared" si="8"/>
        <v>180-PARRAL, EL</v>
      </c>
    </row>
    <row r="545" spans="1:5" x14ac:dyDescent="0.25">
      <c r="A545" s="1">
        <v>5</v>
      </c>
      <c r="B545" s="3">
        <v>181</v>
      </c>
      <c r="C545" s="1" t="s">
        <v>701</v>
      </c>
      <c r="E545" t="str">
        <f t="shared" si="8"/>
        <v>181-PASCUALCOBO</v>
      </c>
    </row>
    <row r="546" spans="1:5" x14ac:dyDescent="0.25">
      <c r="A546" s="1">
        <v>5</v>
      </c>
      <c r="B546" s="3">
        <v>182</v>
      </c>
      <c r="C546" s="1" t="s">
        <v>702</v>
      </c>
      <c r="E546" t="str">
        <f t="shared" si="8"/>
        <v>182-PEDRO BERNARDO</v>
      </c>
    </row>
    <row r="547" spans="1:5" x14ac:dyDescent="0.25">
      <c r="A547" s="1">
        <v>5</v>
      </c>
      <c r="B547" s="3">
        <v>183</v>
      </c>
      <c r="C547" s="1" t="s">
        <v>703</v>
      </c>
      <c r="E547" t="str">
        <f t="shared" si="8"/>
        <v>183-PEDRO-RODRIGUEZ</v>
      </c>
    </row>
    <row r="548" spans="1:5" x14ac:dyDescent="0.25">
      <c r="A548" s="1">
        <v>5</v>
      </c>
      <c r="B548" s="3">
        <v>184</v>
      </c>
      <c r="C548" s="1" t="s">
        <v>704</v>
      </c>
      <c r="E548" t="str">
        <f t="shared" si="8"/>
        <v>184-PEGUERINOS</v>
      </c>
    </row>
    <row r="549" spans="1:5" x14ac:dyDescent="0.25">
      <c r="A549" s="1">
        <v>5</v>
      </c>
      <c r="B549" s="3">
        <v>185</v>
      </c>
      <c r="C549" s="1" t="s">
        <v>705</v>
      </c>
      <c r="E549" t="str">
        <f t="shared" si="8"/>
        <v>185-PEÑALBA DE AVILA</v>
      </c>
    </row>
    <row r="550" spans="1:5" x14ac:dyDescent="0.25">
      <c r="A550" s="1">
        <v>5</v>
      </c>
      <c r="B550" s="3">
        <v>186</v>
      </c>
      <c r="C550" s="1" t="s">
        <v>706</v>
      </c>
      <c r="E550" t="str">
        <f t="shared" si="8"/>
        <v>186-PIEDRAHITA</v>
      </c>
    </row>
    <row r="551" spans="1:5" x14ac:dyDescent="0.25">
      <c r="A551" s="1">
        <v>5</v>
      </c>
      <c r="B551" s="3">
        <v>187</v>
      </c>
      <c r="C551" s="1" t="s">
        <v>707</v>
      </c>
      <c r="E551" t="str">
        <f t="shared" si="8"/>
        <v>187-PIEDRALAVES</v>
      </c>
    </row>
    <row r="552" spans="1:5" x14ac:dyDescent="0.25">
      <c r="A552" s="1">
        <v>5</v>
      </c>
      <c r="B552" s="3">
        <v>188</v>
      </c>
      <c r="C552" s="1" t="s">
        <v>708</v>
      </c>
      <c r="E552" t="str">
        <f t="shared" si="8"/>
        <v>188-POVEDA</v>
      </c>
    </row>
    <row r="553" spans="1:5" x14ac:dyDescent="0.25">
      <c r="A553" s="1">
        <v>5</v>
      </c>
      <c r="B553" s="3">
        <v>189</v>
      </c>
      <c r="C553" s="1" t="s">
        <v>709</v>
      </c>
      <c r="E553" t="str">
        <f t="shared" si="8"/>
        <v>189-POYALES DEL HOYO</v>
      </c>
    </row>
    <row r="554" spans="1:5" x14ac:dyDescent="0.25">
      <c r="A554" s="1">
        <v>5</v>
      </c>
      <c r="B554" s="3">
        <v>190</v>
      </c>
      <c r="C554" s="1" t="s">
        <v>710</v>
      </c>
      <c r="E554" t="str">
        <f t="shared" si="8"/>
        <v>190-POZANCO</v>
      </c>
    </row>
    <row r="555" spans="1:5" x14ac:dyDescent="0.25">
      <c r="A555" s="1">
        <v>5</v>
      </c>
      <c r="B555" s="3">
        <v>191</v>
      </c>
      <c r="C555" s="1" t="s">
        <v>711</v>
      </c>
      <c r="E555" t="str">
        <f t="shared" si="8"/>
        <v>191-PRADOSEGAR</v>
      </c>
    </row>
    <row r="556" spans="1:5" x14ac:dyDescent="0.25">
      <c r="A556" s="1">
        <v>5</v>
      </c>
      <c r="B556" s="3">
        <v>192</v>
      </c>
      <c r="C556" s="1" t="s">
        <v>712</v>
      </c>
      <c r="E556" t="str">
        <f t="shared" si="8"/>
        <v>192-PUERTO CASTILLA</v>
      </c>
    </row>
    <row r="557" spans="1:5" x14ac:dyDescent="0.25">
      <c r="A557" s="1">
        <v>5</v>
      </c>
      <c r="B557" s="3">
        <v>193</v>
      </c>
      <c r="C557" s="1" t="s">
        <v>713</v>
      </c>
      <c r="E557" t="str">
        <f t="shared" si="8"/>
        <v>193-RASUEROS</v>
      </c>
    </row>
    <row r="558" spans="1:5" x14ac:dyDescent="0.25">
      <c r="A558" s="1">
        <v>5</v>
      </c>
      <c r="B558" s="3">
        <v>194</v>
      </c>
      <c r="C558" s="1" t="s">
        <v>714</v>
      </c>
      <c r="E558" t="str">
        <f t="shared" si="8"/>
        <v>194-RIOCABADO</v>
      </c>
    </row>
    <row r="559" spans="1:5" x14ac:dyDescent="0.25">
      <c r="A559" s="1">
        <v>5</v>
      </c>
      <c r="B559" s="3">
        <v>195</v>
      </c>
      <c r="C559" s="1" t="s">
        <v>715</v>
      </c>
      <c r="E559" t="str">
        <f t="shared" si="8"/>
        <v>195-RIOFRIO</v>
      </c>
    </row>
    <row r="560" spans="1:5" x14ac:dyDescent="0.25">
      <c r="A560" s="1">
        <v>5</v>
      </c>
      <c r="B560" s="3">
        <v>196</v>
      </c>
      <c r="C560" s="1" t="s">
        <v>716</v>
      </c>
      <c r="E560" t="str">
        <f t="shared" si="8"/>
        <v>196-RIVILLA DE BARAJAS</v>
      </c>
    </row>
    <row r="561" spans="1:5" x14ac:dyDescent="0.25">
      <c r="A561" s="1">
        <v>5</v>
      </c>
      <c r="B561" s="3">
        <v>197</v>
      </c>
      <c r="C561" s="1" t="s">
        <v>717</v>
      </c>
      <c r="E561" t="str">
        <f t="shared" si="8"/>
        <v>197-SALOBRAL</v>
      </c>
    </row>
    <row r="562" spans="1:5" x14ac:dyDescent="0.25">
      <c r="A562" s="1">
        <v>5</v>
      </c>
      <c r="B562" s="3">
        <v>198</v>
      </c>
      <c r="C562" s="1" t="s">
        <v>718</v>
      </c>
      <c r="E562" t="str">
        <f t="shared" si="8"/>
        <v>198-SALVADIOS</v>
      </c>
    </row>
    <row r="563" spans="1:5" x14ac:dyDescent="0.25">
      <c r="A563" s="1">
        <v>5</v>
      </c>
      <c r="B563" s="3">
        <v>199</v>
      </c>
      <c r="C563" s="1" t="s">
        <v>719</v>
      </c>
      <c r="E563" t="str">
        <f t="shared" si="8"/>
        <v>199-SAN BARTOLOME DE BEJAR</v>
      </c>
    </row>
    <row r="564" spans="1:5" x14ac:dyDescent="0.25">
      <c r="A564" s="1">
        <v>5</v>
      </c>
      <c r="B564" s="3">
        <v>200</v>
      </c>
      <c r="C564" s="1" t="s">
        <v>720</v>
      </c>
      <c r="E564" t="str">
        <f t="shared" si="8"/>
        <v>200-SAN BARTOLOME DE CORNEJA</v>
      </c>
    </row>
    <row r="565" spans="1:5" x14ac:dyDescent="0.25">
      <c r="A565" s="1">
        <v>5</v>
      </c>
      <c r="B565" s="3">
        <v>201</v>
      </c>
      <c r="C565" s="1" t="s">
        <v>721</v>
      </c>
      <c r="E565" t="str">
        <f t="shared" si="8"/>
        <v>201-SAN BARTOLOME DE PINARES</v>
      </c>
    </row>
    <row r="566" spans="1:5" x14ac:dyDescent="0.25">
      <c r="A566" s="1">
        <v>5</v>
      </c>
      <c r="B566" s="3">
        <v>204</v>
      </c>
      <c r="C566" s="1" t="s">
        <v>722</v>
      </c>
      <c r="E566" t="str">
        <f t="shared" si="8"/>
        <v>204-SANCHIDRIAN</v>
      </c>
    </row>
    <row r="567" spans="1:5" x14ac:dyDescent="0.25">
      <c r="A567" s="1">
        <v>5</v>
      </c>
      <c r="B567" s="3">
        <v>205</v>
      </c>
      <c r="C567" s="1" t="s">
        <v>723</v>
      </c>
      <c r="E567" t="str">
        <f t="shared" si="8"/>
        <v>205-SANCHORREJA</v>
      </c>
    </row>
    <row r="568" spans="1:5" x14ac:dyDescent="0.25">
      <c r="A568" s="1">
        <v>5</v>
      </c>
      <c r="B568" s="3">
        <v>206</v>
      </c>
      <c r="C568" s="1" t="s">
        <v>724</v>
      </c>
      <c r="E568" t="str">
        <f t="shared" si="8"/>
        <v>206-SAN ESTEBAN DE LOS PATOS</v>
      </c>
    </row>
    <row r="569" spans="1:5" x14ac:dyDescent="0.25">
      <c r="A569" s="1">
        <v>5</v>
      </c>
      <c r="B569" s="3">
        <v>207</v>
      </c>
      <c r="C569" s="1" t="s">
        <v>725</v>
      </c>
      <c r="E569" t="str">
        <f t="shared" si="8"/>
        <v>207-SAN ESTEBAN DEL VALLE</v>
      </c>
    </row>
    <row r="570" spans="1:5" x14ac:dyDescent="0.25">
      <c r="A570" s="1">
        <v>5</v>
      </c>
      <c r="B570" s="3">
        <v>208</v>
      </c>
      <c r="C570" s="1" t="s">
        <v>726</v>
      </c>
      <c r="E570" t="str">
        <f t="shared" si="8"/>
        <v>208-SAN ESTEBAN DE ZAPARDIEL</v>
      </c>
    </row>
    <row r="571" spans="1:5" x14ac:dyDescent="0.25">
      <c r="A571" s="1">
        <v>5</v>
      </c>
      <c r="B571" s="3">
        <v>209</v>
      </c>
      <c r="C571" s="1" t="s">
        <v>727</v>
      </c>
      <c r="E571" t="str">
        <f t="shared" si="8"/>
        <v>209-SAN GARCIA DE INGELMOS</v>
      </c>
    </row>
    <row r="572" spans="1:5" x14ac:dyDescent="0.25">
      <c r="A572" s="1">
        <v>5</v>
      </c>
      <c r="B572" s="3">
        <v>210</v>
      </c>
      <c r="C572" s="1" t="s">
        <v>728</v>
      </c>
      <c r="E572" t="str">
        <f t="shared" si="8"/>
        <v>210-SAN JUAN DE LA ENCINILLA</v>
      </c>
    </row>
    <row r="573" spans="1:5" x14ac:dyDescent="0.25">
      <c r="A573" s="1">
        <v>5</v>
      </c>
      <c r="B573" s="3">
        <v>211</v>
      </c>
      <c r="C573" s="1" t="s">
        <v>729</v>
      </c>
      <c r="E573" t="str">
        <f t="shared" si="8"/>
        <v>211-SAN JUAN DE LA NAVA</v>
      </c>
    </row>
    <row r="574" spans="1:5" x14ac:dyDescent="0.25">
      <c r="A574" s="1">
        <v>5</v>
      </c>
      <c r="B574" s="3">
        <v>212</v>
      </c>
      <c r="C574" s="1" t="s">
        <v>730</v>
      </c>
      <c r="E574" t="str">
        <f t="shared" si="8"/>
        <v>212-SAN JUAN DEL MOLINILLO</v>
      </c>
    </row>
    <row r="575" spans="1:5" x14ac:dyDescent="0.25">
      <c r="A575" s="1">
        <v>5</v>
      </c>
      <c r="B575" s="3">
        <v>213</v>
      </c>
      <c r="C575" s="1" t="s">
        <v>731</v>
      </c>
      <c r="E575" t="str">
        <f t="shared" si="8"/>
        <v>213-SAN JUAN DEL OLMO</v>
      </c>
    </row>
    <row r="576" spans="1:5" x14ac:dyDescent="0.25">
      <c r="A576" s="1">
        <v>5</v>
      </c>
      <c r="B576" s="3">
        <v>214</v>
      </c>
      <c r="C576" s="1" t="s">
        <v>732</v>
      </c>
      <c r="E576" t="str">
        <f t="shared" si="8"/>
        <v>214-SAN LORENZO DE TORMES</v>
      </c>
    </row>
    <row r="577" spans="1:5" x14ac:dyDescent="0.25">
      <c r="A577" s="1">
        <v>5</v>
      </c>
      <c r="B577" s="3">
        <v>215</v>
      </c>
      <c r="C577" s="1" t="s">
        <v>733</v>
      </c>
      <c r="E577" t="str">
        <f t="shared" si="8"/>
        <v>215-SAN MARTIN DE LA VEGA DEL ALBERCHE</v>
      </c>
    </row>
    <row r="578" spans="1:5" x14ac:dyDescent="0.25">
      <c r="A578" s="1">
        <v>5</v>
      </c>
      <c r="B578" s="3">
        <v>216</v>
      </c>
      <c r="C578" s="1" t="s">
        <v>734</v>
      </c>
      <c r="E578" t="str">
        <f t="shared" si="8"/>
        <v>216-SAN MARTIN DEL PIMPOLLAR</v>
      </c>
    </row>
    <row r="579" spans="1:5" x14ac:dyDescent="0.25">
      <c r="A579" s="1">
        <v>5</v>
      </c>
      <c r="B579" s="3">
        <v>217</v>
      </c>
      <c r="C579" s="1" t="s">
        <v>735</v>
      </c>
      <c r="E579" t="str">
        <f t="shared" ref="E579:E642" si="9">CONCATENATE(B579,"-",C579)</f>
        <v>217-SAN MIGUEL DE CORNEJA</v>
      </c>
    </row>
    <row r="580" spans="1:5" x14ac:dyDescent="0.25">
      <c r="A580" s="1">
        <v>5</v>
      </c>
      <c r="B580" s="3">
        <v>218</v>
      </c>
      <c r="C580" s="1" t="s">
        <v>736</v>
      </c>
      <c r="E580" t="str">
        <f t="shared" si="9"/>
        <v>218-SAN MIGUEL DE SERREZUELA</v>
      </c>
    </row>
    <row r="581" spans="1:5" x14ac:dyDescent="0.25">
      <c r="A581" s="1">
        <v>5</v>
      </c>
      <c r="B581" s="3">
        <v>219</v>
      </c>
      <c r="C581" s="1" t="s">
        <v>737</v>
      </c>
      <c r="E581" t="str">
        <f t="shared" si="9"/>
        <v>219-SAN PASCUAL</v>
      </c>
    </row>
    <row r="582" spans="1:5" x14ac:dyDescent="0.25">
      <c r="A582" s="1">
        <v>5</v>
      </c>
      <c r="B582" s="3">
        <v>220</v>
      </c>
      <c r="C582" s="1" t="s">
        <v>738</v>
      </c>
      <c r="E582" t="str">
        <f t="shared" si="9"/>
        <v>220-SAN PEDRO DEL ARROYO</v>
      </c>
    </row>
    <row r="583" spans="1:5" x14ac:dyDescent="0.25">
      <c r="A583" s="1">
        <v>5</v>
      </c>
      <c r="B583" s="3">
        <v>221</v>
      </c>
      <c r="C583" s="1" t="s">
        <v>739</v>
      </c>
      <c r="E583" t="str">
        <f t="shared" si="9"/>
        <v>221-SANTA CRUZ DEL VALLE</v>
      </c>
    </row>
    <row r="584" spans="1:5" x14ac:dyDescent="0.25">
      <c r="A584" s="1">
        <v>5</v>
      </c>
      <c r="B584" s="3">
        <v>222</v>
      </c>
      <c r="C584" s="1" t="s">
        <v>740</v>
      </c>
      <c r="E584" t="str">
        <f t="shared" si="9"/>
        <v>222-SANTA CRUZ DE PINARES</v>
      </c>
    </row>
    <row r="585" spans="1:5" x14ac:dyDescent="0.25">
      <c r="A585" s="1">
        <v>5</v>
      </c>
      <c r="B585" s="3">
        <v>224</v>
      </c>
      <c r="C585" s="1" t="s">
        <v>741</v>
      </c>
      <c r="E585" t="str">
        <f t="shared" si="9"/>
        <v>224-SANTA MARIA DEL ARROYO</v>
      </c>
    </row>
    <row r="586" spans="1:5" x14ac:dyDescent="0.25">
      <c r="A586" s="1">
        <v>5</v>
      </c>
      <c r="B586" s="3">
        <v>225</v>
      </c>
      <c r="C586" s="1" t="s">
        <v>742</v>
      </c>
      <c r="E586" t="str">
        <f t="shared" si="9"/>
        <v>225-SANTA MARIA DEL BERROCAL</v>
      </c>
    </row>
    <row r="587" spans="1:5" x14ac:dyDescent="0.25">
      <c r="A587" s="1">
        <v>5</v>
      </c>
      <c r="B587" s="3">
        <v>226</v>
      </c>
      <c r="C587" s="1" t="s">
        <v>743</v>
      </c>
      <c r="E587" t="str">
        <f t="shared" si="9"/>
        <v>226-SANTA MARIA DE LOS CABALLEROS</v>
      </c>
    </row>
    <row r="588" spans="1:5" x14ac:dyDescent="0.25">
      <c r="A588" s="1">
        <v>5</v>
      </c>
      <c r="B588" s="3">
        <v>227</v>
      </c>
      <c r="C588" s="1" t="s">
        <v>744</v>
      </c>
      <c r="E588" t="str">
        <f t="shared" si="9"/>
        <v>227-SANTA MARIA DEL TIETAR</v>
      </c>
    </row>
    <row r="589" spans="1:5" x14ac:dyDescent="0.25">
      <c r="A589" s="1">
        <v>5</v>
      </c>
      <c r="B589" s="3">
        <v>228</v>
      </c>
      <c r="C589" s="1" t="s">
        <v>745</v>
      </c>
      <c r="E589" t="str">
        <f t="shared" si="9"/>
        <v>228-SANTIAGO DEL COLLADO</v>
      </c>
    </row>
    <row r="590" spans="1:5" x14ac:dyDescent="0.25">
      <c r="A590" s="1">
        <v>5</v>
      </c>
      <c r="B590" s="3">
        <v>229</v>
      </c>
      <c r="C590" s="1" t="s">
        <v>746</v>
      </c>
      <c r="E590" t="str">
        <f t="shared" si="9"/>
        <v>229-SANTO DOMINGO DE LAS POSADAS</v>
      </c>
    </row>
    <row r="591" spans="1:5" x14ac:dyDescent="0.25">
      <c r="A591" s="1">
        <v>5</v>
      </c>
      <c r="B591" s="3">
        <v>230</v>
      </c>
      <c r="C591" s="1" t="s">
        <v>747</v>
      </c>
      <c r="E591" t="str">
        <f t="shared" si="9"/>
        <v>230-SANTO TOME DE ZABARCOS</v>
      </c>
    </row>
    <row r="592" spans="1:5" x14ac:dyDescent="0.25">
      <c r="A592" s="1">
        <v>5</v>
      </c>
      <c r="B592" s="3">
        <v>231</v>
      </c>
      <c r="C592" s="1" t="s">
        <v>748</v>
      </c>
      <c r="E592" t="str">
        <f t="shared" si="9"/>
        <v>231-SAN VICENTE DE AREVALO</v>
      </c>
    </row>
    <row r="593" spans="1:5" x14ac:dyDescent="0.25">
      <c r="A593" s="1">
        <v>5</v>
      </c>
      <c r="B593" s="3">
        <v>232</v>
      </c>
      <c r="C593" s="1" t="s">
        <v>749</v>
      </c>
      <c r="E593" t="str">
        <f t="shared" si="9"/>
        <v>232-SERRADA, LA</v>
      </c>
    </row>
    <row r="594" spans="1:5" x14ac:dyDescent="0.25">
      <c r="A594" s="1">
        <v>5</v>
      </c>
      <c r="B594" s="3">
        <v>233</v>
      </c>
      <c r="C594" s="1" t="s">
        <v>750</v>
      </c>
      <c r="E594" t="str">
        <f t="shared" si="9"/>
        <v>233-SERRANILLOS</v>
      </c>
    </row>
    <row r="595" spans="1:5" x14ac:dyDescent="0.25">
      <c r="A595" s="1">
        <v>5</v>
      </c>
      <c r="B595" s="3">
        <v>234</v>
      </c>
      <c r="C595" s="1" t="s">
        <v>751</v>
      </c>
      <c r="E595" t="str">
        <f t="shared" si="9"/>
        <v>234-SIGERES</v>
      </c>
    </row>
    <row r="596" spans="1:5" x14ac:dyDescent="0.25">
      <c r="A596" s="1">
        <v>5</v>
      </c>
      <c r="B596" s="3">
        <v>235</v>
      </c>
      <c r="C596" s="1" t="s">
        <v>752</v>
      </c>
      <c r="E596" t="str">
        <f t="shared" si="9"/>
        <v>235-SINLABAJOS</v>
      </c>
    </row>
    <row r="597" spans="1:5" x14ac:dyDescent="0.25">
      <c r="A597" s="1">
        <v>5</v>
      </c>
      <c r="B597" s="3">
        <v>236</v>
      </c>
      <c r="C597" s="1" t="s">
        <v>753</v>
      </c>
      <c r="E597" t="str">
        <f t="shared" si="9"/>
        <v>236-SOLANA DE AVILA</v>
      </c>
    </row>
    <row r="598" spans="1:5" x14ac:dyDescent="0.25">
      <c r="A598" s="1">
        <v>5</v>
      </c>
      <c r="B598" s="3">
        <v>237</v>
      </c>
      <c r="C598" s="1" t="s">
        <v>754</v>
      </c>
      <c r="E598" t="str">
        <f t="shared" si="9"/>
        <v>237-SOLANA DE RIOALMAR</v>
      </c>
    </row>
    <row r="599" spans="1:5" x14ac:dyDescent="0.25">
      <c r="A599" s="1">
        <v>5</v>
      </c>
      <c r="B599" s="3">
        <v>238</v>
      </c>
      <c r="C599" s="1" t="s">
        <v>755</v>
      </c>
      <c r="E599" t="str">
        <f t="shared" si="9"/>
        <v>238-SOLOSANCHO</v>
      </c>
    </row>
    <row r="600" spans="1:5" x14ac:dyDescent="0.25">
      <c r="A600" s="1">
        <v>5</v>
      </c>
      <c r="B600" s="3">
        <v>239</v>
      </c>
      <c r="C600" s="1" t="s">
        <v>756</v>
      </c>
      <c r="E600" t="str">
        <f t="shared" si="9"/>
        <v>239-SOTALBO</v>
      </c>
    </row>
    <row r="601" spans="1:5" x14ac:dyDescent="0.25">
      <c r="A601" s="1">
        <v>5</v>
      </c>
      <c r="B601" s="3">
        <v>240</v>
      </c>
      <c r="C601" s="1" t="s">
        <v>757</v>
      </c>
      <c r="E601" t="str">
        <f t="shared" si="9"/>
        <v>240-SOTILLO DE LA ADRADA</v>
      </c>
    </row>
    <row r="602" spans="1:5" x14ac:dyDescent="0.25">
      <c r="A602" s="1">
        <v>5</v>
      </c>
      <c r="B602" s="3">
        <v>241</v>
      </c>
      <c r="C602" s="1" t="s">
        <v>758</v>
      </c>
      <c r="E602" t="str">
        <f t="shared" si="9"/>
        <v>241-TIEMBLO, EL</v>
      </c>
    </row>
    <row r="603" spans="1:5" x14ac:dyDescent="0.25">
      <c r="A603" s="1">
        <v>5</v>
      </c>
      <c r="B603" s="3">
        <v>242</v>
      </c>
      <c r="C603" s="1" t="s">
        <v>759</v>
      </c>
      <c r="E603" t="str">
        <f t="shared" si="9"/>
        <v>242-TIÑOSILLOS</v>
      </c>
    </row>
    <row r="604" spans="1:5" x14ac:dyDescent="0.25">
      <c r="A604" s="1">
        <v>5</v>
      </c>
      <c r="B604" s="3">
        <v>243</v>
      </c>
      <c r="C604" s="1" t="s">
        <v>760</v>
      </c>
      <c r="E604" t="str">
        <f t="shared" si="9"/>
        <v>243-TOLBAÑOS</v>
      </c>
    </row>
    <row r="605" spans="1:5" x14ac:dyDescent="0.25">
      <c r="A605" s="1">
        <v>5</v>
      </c>
      <c r="B605" s="3">
        <v>244</v>
      </c>
      <c r="C605" s="1" t="s">
        <v>761</v>
      </c>
      <c r="E605" t="str">
        <f t="shared" si="9"/>
        <v>244-TORMELLAS</v>
      </c>
    </row>
    <row r="606" spans="1:5" x14ac:dyDescent="0.25">
      <c r="A606" s="1">
        <v>5</v>
      </c>
      <c r="B606" s="3">
        <v>245</v>
      </c>
      <c r="C606" s="1" t="s">
        <v>762</v>
      </c>
      <c r="E606" t="str">
        <f t="shared" si="9"/>
        <v>245-TORNADIZOS DE AVILA</v>
      </c>
    </row>
    <row r="607" spans="1:5" x14ac:dyDescent="0.25">
      <c r="A607" s="1">
        <v>5</v>
      </c>
      <c r="B607" s="3">
        <v>246</v>
      </c>
      <c r="C607" s="1" t="s">
        <v>763</v>
      </c>
      <c r="E607" t="str">
        <f t="shared" si="9"/>
        <v>246-TORTOLES</v>
      </c>
    </row>
    <row r="608" spans="1:5" x14ac:dyDescent="0.25">
      <c r="A608" s="1">
        <v>5</v>
      </c>
      <c r="B608" s="3">
        <v>247</v>
      </c>
      <c r="C608" s="1" t="s">
        <v>764</v>
      </c>
      <c r="E608" t="str">
        <f t="shared" si="9"/>
        <v>247-TORRE, LA</v>
      </c>
    </row>
    <row r="609" spans="1:5" x14ac:dyDescent="0.25">
      <c r="A609" s="1">
        <v>5</v>
      </c>
      <c r="B609" s="3">
        <v>249</v>
      </c>
      <c r="C609" s="1" t="s">
        <v>765</v>
      </c>
      <c r="E609" t="str">
        <f t="shared" si="9"/>
        <v>249-UMBRIAS</v>
      </c>
    </row>
    <row r="610" spans="1:5" x14ac:dyDescent="0.25">
      <c r="A610" s="1">
        <v>5</v>
      </c>
      <c r="B610" s="3">
        <v>251</v>
      </c>
      <c r="C610" s="1" t="s">
        <v>766</v>
      </c>
      <c r="E610" t="str">
        <f t="shared" si="9"/>
        <v>251-VADILLO DE LA SIERRA</v>
      </c>
    </row>
    <row r="611" spans="1:5" x14ac:dyDescent="0.25">
      <c r="A611" s="1">
        <v>5</v>
      </c>
      <c r="B611" s="3">
        <v>252</v>
      </c>
      <c r="C611" s="1" t="s">
        <v>767</v>
      </c>
      <c r="E611" t="str">
        <f t="shared" si="9"/>
        <v>252-VALDECASA</v>
      </c>
    </row>
    <row r="612" spans="1:5" x14ac:dyDescent="0.25">
      <c r="A612" s="1">
        <v>5</v>
      </c>
      <c r="B612" s="3">
        <v>253</v>
      </c>
      <c r="C612" s="1" t="s">
        <v>768</v>
      </c>
      <c r="E612" t="str">
        <f t="shared" si="9"/>
        <v>253-VEGA DE SANTA MARIA</v>
      </c>
    </row>
    <row r="613" spans="1:5" x14ac:dyDescent="0.25">
      <c r="A613" s="1">
        <v>5</v>
      </c>
      <c r="B613" s="3">
        <v>254</v>
      </c>
      <c r="C613" s="1" t="s">
        <v>769</v>
      </c>
      <c r="E613" t="str">
        <f t="shared" si="9"/>
        <v>254-VELAYOS</v>
      </c>
    </row>
    <row r="614" spans="1:5" x14ac:dyDescent="0.25">
      <c r="A614" s="1">
        <v>5</v>
      </c>
      <c r="B614" s="3">
        <v>256</v>
      </c>
      <c r="C614" s="1" t="s">
        <v>770</v>
      </c>
      <c r="E614" t="str">
        <f t="shared" si="9"/>
        <v>256-VILLAFLOR</v>
      </c>
    </row>
    <row r="615" spans="1:5" x14ac:dyDescent="0.25">
      <c r="A615" s="1">
        <v>5</v>
      </c>
      <c r="B615" s="3">
        <v>257</v>
      </c>
      <c r="C615" s="1" t="s">
        <v>771</v>
      </c>
      <c r="E615" t="str">
        <f t="shared" si="9"/>
        <v>257-VILLAFRANCA DE LA SIERRA</v>
      </c>
    </row>
    <row r="616" spans="1:5" x14ac:dyDescent="0.25">
      <c r="A616" s="1">
        <v>5</v>
      </c>
      <c r="B616" s="3">
        <v>258</v>
      </c>
      <c r="C616" s="1" t="s">
        <v>772</v>
      </c>
      <c r="E616" t="str">
        <f t="shared" si="9"/>
        <v>258-VILLANUEVA DE GOMEZ</v>
      </c>
    </row>
    <row r="617" spans="1:5" x14ac:dyDescent="0.25">
      <c r="A617" s="1">
        <v>5</v>
      </c>
      <c r="B617" s="3">
        <v>259</v>
      </c>
      <c r="C617" s="1" t="s">
        <v>773</v>
      </c>
      <c r="E617" t="str">
        <f t="shared" si="9"/>
        <v>259-VILLANUEVA DEL ACERAL</v>
      </c>
    </row>
    <row r="618" spans="1:5" x14ac:dyDescent="0.25">
      <c r="A618" s="1">
        <v>5</v>
      </c>
      <c r="B618" s="3">
        <v>260</v>
      </c>
      <c r="C618" s="1" t="s">
        <v>774</v>
      </c>
      <c r="E618" t="str">
        <f t="shared" si="9"/>
        <v>260-VILLANUEVA DEL CAMPILLO</v>
      </c>
    </row>
    <row r="619" spans="1:5" x14ac:dyDescent="0.25">
      <c r="A619" s="1">
        <v>5</v>
      </c>
      <c r="B619" s="3">
        <v>261</v>
      </c>
      <c r="C619" s="1" t="s">
        <v>775</v>
      </c>
      <c r="E619" t="str">
        <f t="shared" si="9"/>
        <v>261-VILLAR DE CORNEJA</v>
      </c>
    </row>
    <row r="620" spans="1:5" x14ac:dyDescent="0.25">
      <c r="A620" s="1">
        <v>5</v>
      </c>
      <c r="B620" s="3">
        <v>262</v>
      </c>
      <c r="C620" s="1" t="s">
        <v>776</v>
      </c>
      <c r="E620" t="str">
        <f t="shared" si="9"/>
        <v>262-VILLAREJO DEL VALLE</v>
      </c>
    </row>
    <row r="621" spans="1:5" x14ac:dyDescent="0.25">
      <c r="A621" s="1">
        <v>5</v>
      </c>
      <c r="B621" s="3">
        <v>263</v>
      </c>
      <c r="C621" s="1" t="s">
        <v>777</v>
      </c>
      <c r="E621" t="str">
        <f t="shared" si="9"/>
        <v>263-VILLATORO</v>
      </c>
    </row>
    <row r="622" spans="1:5" x14ac:dyDescent="0.25">
      <c r="A622" s="1">
        <v>5</v>
      </c>
      <c r="B622" s="3">
        <v>264</v>
      </c>
      <c r="C622" s="1" t="s">
        <v>778</v>
      </c>
      <c r="E622" t="str">
        <f t="shared" si="9"/>
        <v>264-VIÑEGRA DE MORAÑA</v>
      </c>
    </row>
    <row r="623" spans="1:5" x14ac:dyDescent="0.25">
      <c r="A623" s="1">
        <v>5</v>
      </c>
      <c r="B623" s="3">
        <v>265</v>
      </c>
      <c r="C623" s="1" t="s">
        <v>779</v>
      </c>
      <c r="E623" t="str">
        <f t="shared" si="9"/>
        <v>265-VITA</v>
      </c>
    </row>
    <row r="624" spans="1:5" x14ac:dyDescent="0.25">
      <c r="A624" s="1">
        <v>5</v>
      </c>
      <c r="B624" s="3">
        <v>266</v>
      </c>
      <c r="C624" s="1" t="s">
        <v>780</v>
      </c>
      <c r="E624" t="str">
        <f t="shared" si="9"/>
        <v>266-ZAPARDIEL DE LA CAÑADA</v>
      </c>
    </row>
    <row r="625" spans="1:5" x14ac:dyDescent="0.25">
      <c r="A625" s="1">
        <v>5</v>
      </c>
      <c r="B625" s="3">
        <v>267</v>
      </c>
      <c r="C625" s="1" t="s">
        <v>781</v>
      </c>
      <c r="E625" t="str">
        <f t="shared" si="9"/>
        <v>267-ZAPARDIEL DE LA RIBERA</v>
      </c>
    </row>
    <row r="626" spans="1:5" x14ac:dyDescent="0.25">
      <c r="A626" s="1">
        <v>5</v>
      </c>
      <c r="B626" s="3">
        <v>901</v>
      </c>
      <c r="C626" s="1" t="s">
        <v>782</v>
      </c>
      <c r="E626" t="str">
        <f t="shared" si="9"/>
        <v>901-SAN JUAN DE GREDOS</v>
      </c>
    </row>
    <row r="627" spans="1:5" x14ac:dyDescent="0.25">
      <c r="A627" s="1">
        <v>5</v>
      </c>
      <c r="B627" s="3">
        <v>902</v>
      </c>
      <c r="C627" s="1" t="s">
        <v>783</v>
      </c>
      <c r="E627" t="str">
        <f t="shared" si="9"/>
        <v>902-SANTA MARIA DEL CUBILLO</v>
      </c>
    </row>
    <row r="628" spans="1:5" x14ac:dyDescent="0.25">
      <c r="A628" s="1">
        <v>5</v>
      </c>
      <c r="B628" s="3">
        <v>903</v>
      </c>
      <c r="C628" s="1" t="s">
        <v>784</v>
      </c>
      <c r="E628" t="str">
        <f t="shared" si="9"/>
        <v>903-DIEGO DEL CARPIO</v>
      </c>
    </row>
    <row r="629" spans="1:5" x14ac:dyDescent="0.25">
      <c r="A629" s="1">
        <v>5</v>
      </c>
      <c r="B629" s="3">
        <v>904</v>
      </c>
      <c r="C629" s="1" t="s">
        <v>785</v>
      </c>
      <c r="E629" t="str">
        <f t="shared" si="9"/>
        <v>904-SANTIAGO DEL TORMES</v>
      </c>
    </row>
    <row r="630" spans="1:5" x14ac:dyDescent="0.25">
      <c r="A630" s="1">
        <v>5</v>
      </c>
      <c r="B630" s="3">
        <v>905</v>
      </c>
      <c r="C630" s="1" t="s">
        <v>786</v>
      </c>
      <c r="E630" t="str">
        <f t="shared" si="9"/>
        <v>905-VILLANUEVA DE AVILA</v>
      </c>
    </row>
    <row r="631" spans="1:5" x14ac:dyDescent="0.25">
      <c r="A631" s="1">
        <v>6</v>
      </c>
      <c r="B631" s="3">
        <v>1</v>
      </c>
      <c r="C631" s="1" t="s">
        <v>787</v>
      </c>
      <c r="E631" t="str">
        <f t="shared" si="9"/>
        <v>1-ACEDERA</v>
      </c>
    </row>
    <row r="632" spans="1:5" x14ac:dyDescent="0.25">
      <c r="A632" s="1">
        <v>6</v>
      </c>
      <c r="B632" s="3">
        <v>2</v>
      </c>
      <c r="C632" s="1" t="s">
        <v>788</v>
      </c>
      <c r="E632" t="str">
        <f t="shared" si="9"/>
        <v>2-ACEUCHAL</v>
      </c>
    </row>
    <row r="633" spans="1:5" x14ac:dyDescent="0.25">
      <c r="A633" s="1">
        <v>6</v>
      </c>
      <c r="B633" s="3">
        <v>3</v>
      </c>
      <c r="C633" s="1" t="s">
        <v>789</v>
      </c>
      <c r="E633" t="str">
        <f t="shared" si="9"/>
        <v>3-AHILLONES</v>
      </c>
    </row>
    <row r="634" spans="1:5" x14ac:dyDescent="0.25">
      <c r="A634" s="1">
        <v>6</v>
      </c>
      <c r="B634" s="3">
        <v>4</v>
      </c>
      <c r="C634" s="1" t="s">
        <v>790</v>
      </c>
      <c r="E634" t="str">
        <f t="shared" si="9"/>
        <v>4-ALANGE</v>
      </c>
    </row>
    <row r="635" spans="1:5" x14ac:dyDescent="0.25">
      <c r="A635" s="1">
        <v>6</v>
      </c>
      <c r="B635" s="3">
        <v>5</v>
      </c>
      <c r="C635" s="1" t="s">
        <v>791</v>
      </c>
      <c r="E635" t="str">
        <f t="shared" si="9"/>
        <v>5-ALBUERA, LA</v>
      </c>
    </row>
    <row r="636" spans="1:5" x14ac:dyDescent="0.25">
      <c r="A636" s="1">
        <v>6</v>
      </c>
      <c r="B636" s="3">
        <v>6</v>
      </c>
      <c r="C636" s="1" t="s">
        <v>792</v>
      </c>
      <c r="E636" t="str">
        <f t="shared" si="9"/>
        <v>6-ALBURQUERQUE</v>
      </c>
    </row>
    <row r="637" spans="1:5" x14ac:dyDescent="0.25">
      <c r="A637" s="1">
        <v>6</v>
      </c>
      <c r="B637" s="3">
        <v>7</v>
      </c>
      <c r="C637" s="1" t="s">
        <v>793</v>
      </c>
      <c r="E637" t="str">
        <f t="shared" si="9"/>
        <v>7-ALCONCHEL</v>
      </c>
    </row>
    <row r="638" spans="1:5" x14ac:dyDescent="0.25">
      <c r="A638" s="1">
        <v>6</v>
      </c>
      <c r="B638" s="3">
        <v>8</v>
      </c>
      <c r="C638" s="1" t="s">
        <v>794</v>
      </c>
      <c r="E638" t="str">
        <f t="shared" si="9"/>
        <v>8-ALCONERA</v>
      </c>
    </row>
    <row r="639" spans="1:5" x14ac:dyDescent="0.25">
      <c r="A639" s="1">
        <v>6</v>
      </c>
      <c r="B639" s="3">
        <v>9</v>
      </c>
      <c r="C639" s="1" t="s">
        <v>795</v>
      </c>
      <c r="E639" t="str">
        <f t="shared" si="9"/>
        <v>9-ALJUCEN</v>
      </c>
    </row>
    <row r="640" spans="1:5" x14ac:dyDescent="0.25">
      <c r="A640" s="1">
        <v>6</v>
      </c>
      <c r="B640" s="3">
        <v>10</v>
      </c>
      <c r="C640" s="1" t="s">
        <v>796</v>
      </c>
      <c r="E640" t="str">
        <f t="shared" si="9"/>
        <v>10-ALMENDRAL</v>
      </c>
    </row>
    <row r="641" spans="1:5" x14ac:dyDescent="0.25">
      <c r="A641" s="1">
        <v>6</v>
      </c>
      <c r="B641" s="3">
        <v>11</v>
      </c>
      <c r="C641" s="1" t="s">
        <v>797</v>
      </c>
      <c r="E641" t="str">
        <f t="shared" si="9"/>
        <v>11-ALMENDRALEJO</v>
      </c>
    </row>
    <row r="642" spans="1:5" x14ac:dyDescent="0.25">
      <c r="A642" s="1">
        <v>6</v>
      </c>
      <c r="B642" s="3">
        <v>12</v>
      </c>
      <c r="C642" s="1" t="s">
        <v>798</v>
      </c>
      <c r="E642" t="str">
        <f t="shared" si="9"/>
        <v>12-ARROYO DE SAN SERVAN</v>
      </c>
    </row>
    <row r="643" spans="1:5" x14ac:dyDescent="0.25">
      <c r="A643" s="1">
        <v>6</v>
      </c>
      <c r="B643" s="3">
        <v>13</v>
      </c>
      <c r="C643" s="1" t="s">
        <v>799</v>
      </c>
      <c r="E643" t="str">
        <f t="shared" ref="E643:E706" si="10">CONCATENATE(B643,"-",C643)</f>
        <v>13-ATALAYA</v>
      </c>
    </row>
    <row r="644" spans="1:5" x14ac:dyDescent="0.25">
      <c r="A644" s="1">
        <v>6</v>
      </c>
      <c r="B644" s="3">
        <v>14</v>
      </c>
      <c r="C644" s="1" t="s">
        <v>800</v>
      </c>
      <c r="E644" t="str">
        <f t="shared" si="10"/>
        <v>14-AZUAGA</v>
      </c>
    </row>
    <row r="645" spans="1:5" x14ac:dyDescent="0.25">
      <c r="A645" s="1">
        <v>6</v>
      </c>
      <c r="B645" s="3">
        <v>15</v>
      </c>
      <c r="C645" s="1" t="s">
        <v>117</v>
      </c>
      <c r="E645" t="str">
        <f t="shared" si="10"/>
        <v>15-BADAJOZ</v>
      </c>
    </row>
    <row r="646" spans="1:5" x14ac:dyDescent="0.25">
      <c r="A646" s="1">
        <v>6</v>
      </c>
      <c r="B646" s="3">
        <v>16</v>
      </c>
      <c r="C646" s="1" t="s">
        <v>801</v>
      </c>
      <c r="E646" t="str">
        <f t="shared" si="10"/>
        <v>16-BARCARROTA</v>
      </c>
    </row>
    <row r="647" spans="1:5" x14ac:dyDescent="0.25">
      <c r="A647" s="1">
        <v>6</v>
      </c>
      <c r="B647" s="3">
        <v>17</v>
      </c>
      <c r="C647" s="1" t="s">
        <v>802</v>
      </c>
      <c r="E647" t="str">
        <f t="shared" si="10"/>
        <v>17-BATERNO</v>
      </c>
    </row>
    <row r="648" spans="1:5" x14ac:dyDescent="0.25">
      <c r="A648" s="1">
        <v>6</v>
      </c>
      <c r="B648" s="3">
        <v>18</v>
      </c>
      <c r="C648" s="1" t="s">
        <v>803</v>
      </c>
      <c r="E648" t="str">
        <f t="shared" si="10"/>
        <v>18-BENQUERENCIA DE LA SERENA</v>
      </c>
    </row>
    <row r="649" spans="1:5" x14ac:dyDescent="0.25">
      <c r="A649" s="1">
        <v>6</v>
      </c>
      <c r="B649" s="3">
        <v>19</v>
      </c>
      <c r="C649" s="1" t="s">
        <v>804</v>
      </c>
      <c r="E649" t="str">
        <f t="shared" si="10"/>
        <v>19-BERLANGA</v>
      </c>
    </row>
    <row r="650" spans="1:5" x14ac:dyDescent="0.25">
      <c r="A650" s="1">
        <v>6</v>
      </c>
      <c r="B650" s="3">
        <v>20</v>
      </c>
      <c r="C650" s="1" t="s">
        <v>805</v>
      </c>
      <c r="E650" t="str">
        <f t="shared" si="10"/>
        <v>20-BIENVENIDA</v>
      </c>
    </row>
    <row r="651" spans="1:5" x14ac:dyDescent="0.25">
      <c r="A651" s="1">
        <v>6</v>
      </c>
      <c r="B651" s="3">
        <v>21</v>
      </c>
      <c r="C651" s="1" t="s">
        <v>806</v>
      </c>
      <c r="E651" t="str">
        <f t="shared" si="10"/>
        <v>21-BODONAL DE LA SIERRA</v>
      </c>
    </row>
    <row r="652" spans="1:5" x14ac:dyDescent="0.25">
      <c r="A652" s="1">
        <v>6</v>
      </c>
      <c r="B652" s="3">
        <v>22</v>
      </c>
      <c r="C652" s="1" t="s">
        <v>807</v>
      </c>
      <c r="E652" t="str">
        <f t="shared" si="10"/>
        <v>22-BURGUILLOS DEL CERRO</v>
      </c>
    </row>
    <row r="653" spans="1:5" x14ac:dyDescent="0.25">
      <c r="A653" s="1">
        <v>6</v>
      </c>
      <c r="B653" s="3">
        <v>23</v>
      </c>
      <c r="C653" s="1" t="s">
        <v>808</v>
      </c>
      <c r="E653" t="str">
        <f t="shared" si="10"/>
        <v>23-CABEZA DEL BUEY</v>
      </c>
    </row>
    <row r="654" spans="1:5" x14ac:dyDescent="0.25">
      <c r="A654" s="1">
        <v>6</v>
      </c>
      <c r="B654" s="3">
        <v>24</v>
      </c>
      <c r="C654" s="1" t="s">
        <v>809</v>
      </c>
      <c r="E654" t="str">
        <f t="shared" si="10"/>
        <v>24-CABEZA LA VACA</v>
      </c>
    </row>
    <row r="655" spans="1:5" x14ac:dyDescent="0.25">
      <c r="A655" s="1">
        <v>6</v>
      </c>
      <c r="B655" s="3">
        <v>25</v>
      </c>
      <c r="C655" s="1" t="s">
        <v>810</v>
      </c>
      <c r="E655" t="str">
        <f t="shared" si="10"/>
        <v>25-CALAMONTE</v>
      </c>
    </row>
    <row r="656" spans="1:5" x14ac:dyDescent="0.25">
      <c r="A656" s="1">
        <v>6</v>
      </c>
      <c r="B656" s="3">
        <v>26</v>
      </c>
      <c r="C656" s="1" t="s">
        <v>811</v>
      </c>
      <c r="E656" t="str">
        <f t="shared" si="10"/>
        <v>26-CALERA DE LEON</v>
      </c>
    </row>
    <row r="657" spans="1:5" x14ac:dyDescent="0.25">
      <c r="A657" s="1">
        <v>6</v>
      </c>
      <c r="B657" s="3">
        <v>27</v>
      </c>
      <c r="C657" s="1" t="s">
        <v>812</v>
      </c>
      <c r="E657" t="str">
        <f t="shared" si="10"/>
        <v>27-CALZADILLA DE LOS BARROS</v>
      </c>
    </row>
    <row r="658" spans="1:5" x14ac:dyDescent="0.25">
      <c r="A658" s="1">
        <v>6</v>
      </c>
      <c r="B658" s="3">
        <v>28</v>
      </c>
      <c r="C658" s="1" t="s">
        <v>813</v>
      </c>
      <c r="E658" t="str">
        <f t="shared" si="10"/>
        <v>28-CAMPANARIO</v>
      </c>
    </row>
    <row r="659" spans="1:5" x14ac:dyDescent="0.25">
      <c r="A659" s="1">
        <v>6</v>
      </c>
      <c r="B659" s="3">
        <v>29</v>
      </c>
      <c r="C659" s="1" t="s">
        <v>814</v>
      </c>
      <c r="E659" t="str">
        <f t="shared" si="10"/>
        <v>29-CAMPILLO DE LLERENA</v>
      </c>
    </row>
    <row r="660" spans="1:5" x14ac:dyDescent="0.25">
      <c r="A660" s="1">
        <v>6</v>
      </c>
      <c r="B660" s="3">
        <v>30</v>
      </c>
      <c r="C660" s="1" t="s">
        <v>815</v>
      </c>
      <c r="E660" t="str">
        <f t="shared" si="10"/>
        <v>30-CAPILLA</v>
      </c>
    </row>
    <row r="661" spans="1:5" x14ac:dyDescent="0.25">
      <c r="A661" s="1">
        <v>6</v>
      </c>
      <c r="B661" s="3">
        <v>31</v>
      </c>
      <c r="C661" s="1" t="s">
        <v>816</v>
      </c>
      <c r="E661" t="str">
        <f t="shared" si="10"/>
        <v>31-CARMONITA</v>
      </c>
    </row>
    <row r="662" spans="1:5" x14ac:dyDescent="0.25">
      <c r="A662" s="1">
        <v>6</v>
      </c>
      <c r="B662" s="3">
        <v>32</v>
      </c>
      <c r="C662" s="1" t="s">
        <v>817</v>
      </c>
      <c r="E662" t="str">
        <f t="shared" si="10"/>
        <v>32-CARRASCALEJO, EL</v>
      </c>
    </row>
    <row r="663" spans="1:5" x14ac:dyDescent="0.25">
      <c r="A663" s="1">
        <v>6</v>
      </c>
      <c r="B663" s="3">
        <v>33</v>
      </c>
      <c r="C663" s="1" t="s">
        <v>818</v>
      </c>
      <c r="E663" t="str">
        <f t="shared" si="10"/>
        <v>33-CASAS DE DON PEDRO</v>
      </c>
    </row>
    <row r="664" spans="1:5" x14ac:dyDescent="0.25">
      <c r="A664" s="1">
        <v>6</v>
      </c>
      <c r="B664" s="3">
        <v>34</v>
      </c>
      <c r="C664" s="1" t="s">
        <v>819</v>
      </c>
      <c r="E664" t="str">
        <f t="shared" si="10"/>
        <v>34-CASAS DE REINA</v>
      </c>
    </row>
    <row r="665" spans="1:5" x14ac:dyDescent="0.25">
      <c r="A665" s="1">
        <v>6</v>
      </c>
      <c r="B665" s="3">
        <v>35</v>
      </c>
      <c r="C665" s="1" t="s">
        <v>820</v>
      </c>
      <c r="E665" t="str">
        <f t="shared" si="10"/>
        <v>35-CASTILBLANCO</v>
      </c>
    </row>
    <row r="666" spans="1:5" x14ac:dyDescent="0.25">
      <c r="A666" s="1">
        <v>6</v>
      </c>
      <c r="B666" s="3">
        <v>36</v>
      </c>
      <c r="C666" s="1" t="s">
        <v>821</v>
      </c>
      <c r="E666" t="str">
        <f t="shared" si="10"/>
        <v>36-CASTUERA</v>
      </c>
    </row>
    <row r="667" spans="1:5" x14ac:dyDescent="0.25">
      <c r="A667" s="1">
        <v>6</v>
      </c>
      <c r="B667" s="3">
        <v>37</v>
      </c>
      <c r="C667" s="1" t="s">
        <v>822</v>
      </c>
      <c r="E667" t="str">
        <f t="shared" si="10"/>
        <v>37-CODOSERA, LA</v>
      </c>
    </row>
    <row r="668" spans="1:5" x14ac:dyDescent="0.25">
      <c r="A668" s="1">
        <v>6</v>
      </c>
      <c r="B668" s="3">
        <v>38</v>
      </c>
      <c r="C668" s="1" t="s">
        <v>823</v>
      </c>
      <c r="E668" t="str">
        <f t="shared" si="10"/>
        <v>38-CORDOBILLA DE LACARA</v>
      </c>
    </row>
    <row r="669" spans="1:5" x14ac:dyDescent="0.25">
      <c r="A669" s="1">
        <v>6</v>
      </c>
      <c r="B669" s="3">
        <v>39</v>
      </c>
      <c r="C669" s="1" t="s">
        <v>824</v>
      </c>
      <c r="E669" t="str">
        <f t="shared" si="10"/>
        <v>39-CORONADA, LA</v>
      </c>
    </row>
    <row r="670" spans="1:5" x14ac:dyDescent="0.25">
      <c r="A670" s="1">
        <v>6</v>
      </c>
      <c r="B670" s="3">
        <v>40</v>
      </c>
      <c r="C670" s="1" t="s">
        <v>825</v>
      </c>
      <c r="E670" t="str">
        <f t="shared" si="10"/>
        <v>40-CORTE DE PELEAS</v>
      </c>
    </row>
    <row r="671" spans="1:5" x14ac:dyDescent="0.25">
      <c r="A671" s="1">
        <v>6</v>
      </c>
      <c r="B671" s="3">
        <v>41</v>
      </c>
      <c r="C671" s="1" t="s">
        <v>826</v>
      </c>
      <c r="E671" t="str">
        <f t="shared" si="10"/>
        <v>41-CRISTINA</v>
      </c>
    </row>
    <row r="672" spans="1:5" x14ac:dyDescent="0.25">
      <c r="A672" s="1">
        <v>6</v>
      </c>
      <c r="B672" s="3">
        <v>42</v>
      </c>
      <c r="C672" s="1" t="s">
        <v>827</v>
      </c>
      <c r="E672" t="str">
        <f t="shared" si="10"/>
        <v>42-CHELES</v>
      </c>
    </row>
    <row r="673" spans="1:5" x14ac:dyDescent="0.25">
      <c r="A673" s="1">
        <v>6</v>
      </c>
      <c r="B673" s="3">
        <v>43</v>
      </c>
      <c r="C673" s="1" t="s">
        <v>828</v>
      </c>
      <c r="E673" t="str">
        <f t="shared" si="10"/>
        <v>43-DON ALVARO</v>
      </c>
    </row>
    <row r="674" spans="1:5" x14ac:dyDescent="0.25">
      <c r="A674" s="1">
        <v>6</v>
      </c>
      <c r="B674" s="3">
        <v>44</v>
      </c>
      <c r="C674" s="1" t="s">
        <v>829</v>
      </c>
      <c r="E674" t="str">
        <f t="shared" si="10"/>
        <v>44-DON BENITO</v>
      </c>
    </row>
    <row r="675" spans="1:5" x14ac:dyDescent="0.25">
      <c r="A675" s="1">
        <v>6</v>
      </c>
      <c r="B675" s="3">
        <v>45</v>
      </c>
      <c r="C675" s="1" t="s">
        <v>830</v>
      </c>
      <c r="E675" t="str">
        <f t="shared" si="10"/>
        <v>45-ENTRIN BAJO</v>
      </c>
    </row>
    <row r="676" spans="1:5" x14ac:dyDescent="0.25">
      <c r="A676" s="1">
        <v>6</v>
      </c>
      <c r="B676" s="3">
        <v>46</v>
      </c>
      <c r="C676" s="1" t="s">
        <v>831</v>
      </c>
      <c r="E676" t="str">
        <f t="shared" si="10"/>
        <v>46-ESPARRAGALEJO</v>
      </c>
    </row>
    <row r="677" spans="1:5" x14ac:dyDescent="0.25">
      <c r="A677" s="1">
        <v>6</v>
      </c>
      <c r="B677" s="3">
        <v>47</v>
      </c>
      <c r="C677" s="1" t="s">
        <v>832</v>
      </c>
      <c r="E677" t="str">
        <f t="shared" si="10"/>
        <v>47-ESPARRAGOSA DE LA SERENA</v>
      </c>
    </row>
    <row r="678" spans="1:5" x14ac:dyDescent="0.25">
      <c r="A678" s="1">
        <v>6</v>
      </c>
      <c r="B678" s="3">
        <v>48</v>
      </c>
      <c r="C678" s="1" t="s">
        <v>833</v>
      </c>
      <c r="E678" t="str">
        <f t="shared" si="10"/>
        <v>48-ESPARRAGOSA DE LARES</v>
      </c>
    </row>
    <row r="679" spans="1:5" x14ac:dyDescent="0.25">
      <c r="A679" s="1">
        <v>6</v>
      </c>
      <c r="B679" s="3">
        <v>49</v>
      </c>
      <c r="C679" s="1" t="s">
        <v>834</v>
      </c>
      <c r="E679" t="str">
        <f t="shared" si="10"/>
        <v>49-FERIA</v>
      </c>
    </row>
    <row r="680" spans="1:5" x14ac:dyDescent="0.25">
      <c r="A680" s="1">
        <v>6</v>
      </c>
      <c r="B680" s="3">
        <v>50</v>
      </c>
      <c r="C680" s="1" t="s">
        <v>835</v>
      </c>
      <c r="E680" t="str">
        <f t="shared" si="10"/>
        <v>50-FREGENAL DE LA SIERRA</v>
      </c>
    </row>
    <row r="681" spans="1:5" x14ac:dyDescent="0.25">
      <c r="A681" s="1">
        <v>6</v>
      </c>
      <c r="B681" s="3">
        <v>51</v>
      </c>
      <c r="C681" s="1" t="s">
        <v>836</v>
      </c>
      <c r="E681" t="str">
        <f t="shared" si="10"/>
        <v>51-FUENLABRADA DE LOS MONTES</v>
      </c>
    </row>
    <row r="682" spans="1:5" x14ac:dyDescent="0.25">
      <c r="A682" s="1">
        <v>6</v>
      </c>
      <c r="B682" s="3">
        <v>52</v>
      </c>
      <c r="C682" s="1" t="s">
        <v>837</v>
      </c>
      <c r="E682" t="str">
        <f t="shared" si="10"/>
        <v>52-FUENTE DE CANTOS</v>
      </c>
    </row>
    <row r="683" spans="1:5" x14ac:dyDescent="0.25">
      <c r="A683" s="1">
        <v>6</v>
      </c>
      <c r="B683" s="3">
        <v>53</v>
      </c>
      <c r="C683" s="1" t="s">
        <v>838</v>
      </c>
      <c r="E683" t="str">
        <f t="shared" si="10"/>
        <v>53-FUENTE DEL ARCO</v>
      </c>
    </row>
    <row r="684" spans="1:5" x14ac:dyDescent="0.25">
      <c r="A684" s="1">
        <v>6</v>
      </c>
      <c r="B684" s="3">
        <v>54</v>
      </c>
      <c r="C684" s="1" t="s">
        <v>839</v>
      </c>
      <c r="E684" t="str">
        <f t="shared" si="10"/>
        <v>54-FUENTE DEL MAESTRE</v>
      </c>
    </row>
    <row r="685" spans="1:5" x14ac:dyDescent="0.25">
      <c r="A685" s="1">
        <v>6</v>
      </c>
      <c r="B685" s="3">
        <v>55</v>
      </c>
      <c r="C685" s="1" t="s">
        <v>840</v>
      </c>
      <c r="E685" t="str">
        <f t="shared" si="10"/>
        <v>55-FUENTES DE LEON</v>
      </c>
    </row>
    <row r="686" spans="1:5" x14ac:dyDescent="0.25">
      <c r="A686" s="1">
        <v>6</v>
      </c>
      <c r="B686" s="3">
        <v>56</v>
      </c>
      <c r="C686" s="1" t="s">
        <v>841</v>
      </c>
      <c r="E686" t="str">
        <f t="shared" si="10"/>
        <v>56-GARBAYUELA</v>
      </c>
    </row>
    <row r="687" spans="1:5" x14ac:dyDescent="0.25">
      <c r="A687" s="1">
        <v>6</v>
      </c>
      <c r="B687" s="3">
        <v>57</v>
      </c>
      <c r="C687" s="1" t="s">
        <v>842</v>
      </c>
      <c r="E687" t="str">
        <f t="shared" si="10"/>
        <v>57-GARLITOS</v>
      </c>
    </row>
    <row r="688" spans="1:5" x14ac:dyDescent="0.25">
      <c r="A688" s="1">
        <v>6</v>
      </c>
      <c r="B688" s="3">
        <v>58</v>
      </c>
      <c r="C688" s="1" t="s">
        <v>843</v>
      </c>
      <c r="E688" t="str">
        <f t="shared" si="10"/>
        <v>58-GARROVILLA, LA</v>
      </c>
    </row>
    <row r="689" spans="1:5" x14ac:dyDescent="0.25">
      <c r="A689" s="1">
        <v>6</v>
      </c>
      <c r="B689" s="3">
        <v>59</v>
      </c>
      <c r="C689" s="1" t="s">
        <v>844</v>
      </c>
      <c r="E689" t="str">
        <f t="shared" si="10"/>
        <v>59-GRANJA DE TORREHERMOSA</v>
      </c>
    </row>
    <row r="690" spans="1:5" x14ac:dyDescent="0.25">
      <c r="A690" s="1">
        <v>6</v>
      </c>
      <c r="B690" s="3">
        <v>60</v>
      </c>
      <c r="C690" s="1" t="s">
        <v>845</v>
      </c>
      <c r="E690" t="str">
        <f t="shared" si="10"/>
        <v>60-GUAREÑA</v>
      </c>
    </row>
    <row r="691" spans="1:5" x14ac:dyDescent="0.25">
      <c r="A691" s="1">
        <v>6</v>
      </c>
      <c r="B691" s="3">
        <v>61</v>
      </c>
      <c r="C691" s="1" t="s">
        <v>846</v>
      </c>
      <c r="E691" t="str">
        <f t="shared" si="10"/>
        <v>61-HABA, LA</v>
      </c>
    </row>
    <row r="692" spans="1:5" x14ac:dyDescent="0.25">
      <c r="A692" s="1">
        <v>6</v>
      </c>
      <c r="B692" s="3">
        <v>62</v>
      </c>
      <c r="C692" s="1" t="s">
        <v>847</v>
      </c>
      <c r="E692" t="str">
        <f t="shared" si="10"/>
        <v>62-HELECHOSA DE LOS MONTES</v>
      </c>
    </row>
    <row r="693" spans="1:5" x14ac:dyDescent="0.25">
      <c r="A693" s="1">
        <v>6</v>
      </c>
      <c r="B693" s="3">
        <v>63</v>
      </c>
      <c r="C693" s="1" t="s">
        <v>848</v>
      </c>
      <c r="E693" t="str">
        <f t="shared" si="10"/>
        <v>63-HERRERA DEL DUQUE</v>
      </c>
    </row>
    <row r="694" spans="1:5" x14ac:dyDescent="0.25">
      <c r="A694" s="1">
        <v>6</v>
      </c>
      <c r="B694" s="3">
        <v>64</v>
      </c>
      <c r="C694" s="1" t="s">
        <v>849</v>
      </c>
      <c r="E694" t="str">
        <f t="shared" si="10"/>
        <v>64-HIGUERA DE LA SERENA</v>
      </c>
    </row>
    <row r="695" spans="1:5" x14ac:dyDescent="0.25">
      <c r="A695" s="1">
        <v>6</v>
      </c>
      <c r="B695" s="3">
        <v>65</v>
      </c>
      <c r="C695" s="1" t="s">
        <v>850</v>
      </c>
      <c r="E695" t="str">
        <f t="shared" si="10"/>
        <v>65-HIGUERA DE LLERENA</v>
      </c>
    </row>
    <row r="696" spans="1:5" x14ac:dyDescent="0.25">
      <c r="A696" s="1">
        <v>6</v>
      </c>
      <c r="B696" s="3">
        <v>66</v>
      </c>
      <c r="C696" s="1" t="s">
        <v>851</v>
      </c>
      <c r="E696" t="str">
        <f t="shared" si="10"/>
        <v>66-HIGUERA DE VARGAS</v>
      </c>
    </row>
    <row r="697" spans="1:5" x14ac:dyDescent="0.25">
      <c r="A697" s="1">
        <v>6</v>
      </c>
      <c r="B697" s="3">
        <v>67</v>
      </c>
      <c r="C697" s="1" t="s">
        <v>852</v>
      </c>
      <c r="E697" t="str">
        <f t="shared" si="10"/>
        <v>67-HIGUERA LA REAL</v>
      </c>
    </row>
    <row r="698" spans="1:5" x14ac:dyDescent="0.25">
      <c r="A698" s="1">
        <v>6</v>
      </c>
      <c r="B698" s="3">
        <v>68</v>
      </c>
      <c r="C698" s="1" t="s">
        <v>853</v>
      </c>
      <c r="E698" t="str">
        <f t="shared" si="10"/>
        <v>68-HINOJOSA DEL VALLE</v>
      </c>
    </row>
    <row r="699" spans="1:5" x14ac:dyDescent="0.25">
      <c r="A699" s="1">
        <v>6</v>
      </c>
      <c r="B699" s="3">
        <v>69</v>
      </c>
      <c r="C699" s="1" t="s">
        <v>854</v>
      </c>
      <c r="E699" t="str">
        <f t="shared" si="10"/>
        <v>69-HORNACHOS</v>
      </c>
    </row>
    <row r="700" spans="1:5" x14ac:dyDescent="0.25">
      <c r="A700" s="1">
        <v>6</v>
      </c>
      <c r="B700" s="3">
        <v>70</v>
      </c>
      <c r="C700" s="1" t="s">
        <v>855</v>
      </c>
      <c r="E700" t="str">
        <f t="shared" si="10"/>
        <v>70-JEREZ DE LOS CABALLEROS</v>
      </c>
    </row>
    <row r="701" spans="1:5" x14ac:dyDescent="0.25">
      <c r="A701" s="1">
        <v>6</v>
      </c>
      <c r="B701" s="3">
        <v>71</v>
      </c>
      <c r="C701" s="1" t="s">
        <v>856</v>
      </c>
      <c r="E701" t="str">
        <f t="shared" si="10"/>
        <v>71-LAPA, LA</v>
      </c>
    </row>
    <row r="702" spans="1:5" x14ac:dyDescent="0.25">
      <c r="A702" s="1">
        <v>6</v>
      </c>
      <c r="B702" s="3">
        <v>72</v>
      </c>
      <c r="C702" s="1" t="s">
        <v>857</v>
      </c>
      <c r="E702" t="str">
        <f t="shared" si="10"/>
        <v>72-LOBON</v>
      </c>
    </row>
    <row r="703" spans="1:5" x14ac:dyDescent="0.25">
      <c r="A703" s="1">
        <v>6</v>
      </c>
      <c r="B703" s="3">
        <v>73</v>
      </c>
      <c r="C703" s="1" t="s">
        <v>858</v>
      </c>
      <c r="E703" t="str">
        <f t="shared" si="10"/>
        <v>73-LLERA</v>
      </c>
    </row>
    <row r="704" spans="1:5" x14ac:dyDescent="0.25">
      <c r="A704" s="1">
        <v>6</v>
      </c>
      <c r="B704" s="3">
        <v>74</v>
      </c>
      <c r="C704" s="1" t="s">
        <v>859</v>
      </c>
      <c r="E704" t="str">
        <f t="shared" si="10"/>
        <v>74-LLERENA</v>
      </c>
    </row>
    <row r="705" spans="1:5" x14ac:dyDescent="0.25">
      <c r="A705" s="1">
        <v>6</v>
      </c>
      <c r="B705" s="3">
        <v>75</v>
      </c>
      <c r="C705" s="1" t="s">
        <v>860</v>
      </c>
      <c r="E705" t="str">
        <f t="shared" si="10"/>
        <v>75-MAGACELA</v>
      </c>
    </row>
    <row r="706" spans="1:5" x14ac:dyDescent="0.25">
      <c r="A706" s="1">
        <v>6</v>
      </c>
      <c r="B706" s="3">
        <v>76</v>
      </c>
      <c r="C706" s="1" t="s">
        <v>861</v>
      </c>
      <c r="E706" t="str">
        <f t="shared" si="10"/>
        <v>76-MAGUILLA</v>
      </c>
    </row>
    <row r="707" spans="1:5" x14ac:dyDescent="0.25">
      <c r="A707" s="1">
        <v>6</v>
      </c>
      <c r="B707" s="3">
        <v>77</v>
      </c>
      <c r="C707" s="1" t="s">
        <v>862</v>
      </c>
      <c r="E707" t="str">
        <f t="shared" ref="E707:E770" si="11">CONCATENATE(B707,"-",C707)</f>
        <v>77-MALCOCINADO</v>
      </c>
    </row>
    <row r="708" spans="1:5" x14ac:dyDescent="0.25">
      <c r="A708" s="1">
        <v>6</v>
      </c>
      <c r="B708" s="3">
        <v>78</v>
      </c>
      <c r="C708" s="1" t="s">
        <v>863</v>
      </c>
      <c r="E708" t="str">
        <f t="shared" si="11"/>
        <v>78-MALPARTIDA DE LA SERENA</v>
      </c>
    </row>
    <row r="709" spans="1:5" x14ac:dyDescent="0.25">
      <c r="A709" s="1">
        <v>6</v>
      </c>
      <c r="B709" s="3">
        <v>79</v>
      </c>
      <c r="C709" s="1" t="s">
        <v>864</v>
      </c>
      <c r="E709" t="str">
        <f t="shared" si="11"/>
        <v>79-MANCHITA</v>
      </c>
    </row>
    <row r="710" spans="1:5" x14ac:dyDescent="0.25">
      <c r="A710" s="1">
        <v>6</v>
      </c>
      <c r="B710" s="3">
        <v>80</v>
      </c>
      <c r="C710" s="1" t="s">
        <v>865</v>
      </c>
      <c r="E710" t="str">
        <f t="shared" si="11"/>
        <v>80-MEDELLIN</v>
      </c>
    </row>
    <row r="711" spans="1:5" x14ac:dyDescent="0.25">
      <c r="A711" s="1">
        <v>6</v>
      </c>
      <c r="B711" s="3">
        <v>81</v>
      </c>
      <c r="C711" s="1" t="s">
        <v>866</v>
      </c>
      <c r="E711" t="str">
        <f t="shared" si="11"/>
        <v>81-MEDINA DE LAS TORRES</v>
      </c>
    </row>
    <row r="712" spans="1:5" x14ac:dyDescent="0.25">
      <c r="A712" s="1">
        <v>6</v>
      </c>
      <c r="B712" s="3">
        <v>82</v>
      </c>
      <c r="C712" s="1" t="s">
        <v>867</v>
      </c>
      <c r="E712" t="str">
        <f t="shared" si="11"/>
        <v>82-MENGABRIL</v>
      </c>
    </row>
    <row r="713" spans="1:5" x14ac:dyDescent="0.25">
      <c r="A713" s="1">
        <v>6</v>
      </c>
      <c r="B713" s="3">
        <v>83</v>
      </c>
      <c r="C713" s="1" t="s">
        <v>868</v>
      </c>
      <c r="E713" t="str">
        <f t="shared" si="11"/>
        <v>83-MERIDA</v>
      </c>
    </row>
    <row r="714" spans="1:5" x14ac:dyDescent="0.25">
      <c r="A714" s="1">
        <v>6</v>
      </c>
      <c r="B714" s="3">
        <v>84</v>
      </c>
      <c r="C714" s="1" t="s">
        <v>869</v>
      </c>
      <c r="E714" t="str">
        <f t="shared" si="11"/>
        <v>84-MIRANDILLA</v>
      </c>
    </row>
    <row r="715" spans="1:5" x14ac:dyDescent="0.25">
      <c r="A715" s="1">
        <v>6</v>
      </c>
      <c r="B715" s="3">
        <v>85</v>
      </c>
      <c r="C715" s="1" t="s">
        <v>870</v>
      </c>
      <c r="E715" t="str">
        <f t="shared" si="11"/>
        <v>85-MONESTERIO</v>
      </c>
    </row>
    <row r="716" spans="1:5" x14ac:dyDescent="0.25">
      <c r="A716" s="1">
        <v>6</v>
      </c>
      <c r="B716" s="3">
        <v>86</v>
      </c>
      <c r="C716" s="1" t="s">
        <v>871</v>
      </c>
      <c r="E716" t="str">
        <f t="shared" si="11"/>
        <v>86-MONTEMOLIN</v>
      </c>
    </row>
    <row r="717" spans="1:5" x14ac:dyDescent="0.25">
      <c r="A717" s="1">
        <v>6</v>
      </c>
      <c r="B717" s="3">
        <v>87</v>
      </c>
      <c r="C717" s="1" t="s">
        <v>872</v>
      </c>
      <c r="E717" t="str">
        <f t="shared" si="11"/>
        <v>87-MONTERRUBIO DE LA SERENA</v>
      </c>
    </row>
    <row r="718" spans="1:5" x14ac:dyDescent="0.25">
      <c r="A718" s="1">
        <v>6</v>
      </c>
      <c r="B718" s="3">
        <v>88</v>
      </c>
      <c r="C718" s="1" t="s">
        <v>873</v>
      </c>
      <c r="E718" t="str">
        <f t="shared" si="11"/>
        <v>88-MONTIJO</v>
      </c>
    </row>
    <row r="719" spans="1:5" x14ac:dyDescent="0.25">
      <c r="A719" s="1">
        <v>6</v>
      </c>
      <c r="B719" s="3">
        <v>89</v>
      </c>
      <c r="C719" s="1" t="s">
        <v>874</v>
      </c>
      <c r="E719" t="str">
        <f t="shared" si="11"/>
        <v>89-MORERA, LA</v>
      </c>
    </row>
    <row r="720" spans="1:5" x14ac:dyDescent="0.25">
      <c r="A720" s="1">
        <v>6</v>
      </c>
      <c r="B720" s="3">
        <v>90</v>
      </c>
      <c r="C720" s="1" t="s">
        <v>875</v>
      </c>
      <c r="E720" t="str">
        <f t="shared" si="11"/>
        <v>90-NAVA DE SANTIAGO, LA</v>
      </c>
    </row>
    <row r="721" spans="1:5" x14ac:dyDescent="0.25">
      <c r="A721" s="1">
        <v>6</v>
      </c>
      <c r="B721" s="3">
        <v>91</v>
      </c>
      <c r="C721" s="1" t="s">
        <v>876</v>
      </c>
      <c r="E721" t="str">
        <f t="shared" si="11"/>
        <v>91-NAVALVILLAR DE PELA</v>
      </c>
    </row>
    <row r="722" spans="1:5" x14ac:dyDescent="0.25">
      <c r="A722" s="1">
        <v>6</v>
      </c>
      <c r="B722" s="3">
        <v>92</v>
      </c>
      <c r="C722" s="1" t="s">
        <v>877</v>
      </c>
      <c r="E722" t="str">
        <f t="shared" si="11"/>
        <v>92-NOGALES</v>
      </c>
    </row>
    <row r="723" spans="1:5" x14ac:dyDescent="0.25">
      <c r="A723" s="1">
        <v>6</v>
      </c>
      <c r="B723" s="3">
        <v>93</v>
      </c>
      <c r="C723" s="1" t="s">
        <v>878</v>
      </c>
      <c r="E723" t="str">
        <f t="shared" si="11"/>
        <v>93-OLIVA DE LA FRONTERA</v>
      </c>
    </row>
    <row r="724" spans="1:5" x14ac:dyDescent="0.25">
      <c r="A724" s="1">
        <v>6</v>
      </c>
      <c r="B724" s="3">
        <v>94</v>
      </c>
      <c r="C724" s="1" t="s">
        <v>879</v>
      </c>
      <c r="E724" t="str">
        <f t="shared" si="11"/>
        <v>94-OLIVA DE MERIDA</v>
      </c>
    </row>
    <row r="725" spans="1:5" x14ac:dyDescent="0.25">
      <c r="A725" s="1">
        <v>6</v>
      </c>
      <c r="B725" s="3">
        <v>95</v>
      </c>
      <c r="C725" s="1" t="s">
        <v>880</v>
      </c>
      <c r="E725" t="str">
        <f t="shared" si="11"/>
        <v>95-OLIVENZA</v>
      </c>
    </row>
    <row r="726" spans="1:5" x14ac:dyDescent="0.25">
      <c r="A726" s="1">
        <v>6</v>
      </c>
      <c r="B726" s="3">
        <v>96</v>
      </c>
      <c r="C726" s="1" t="s">
        <v>881</v>
      </c>
      <c r="E726" t="str">
        <f t="shared" si="11"/>
        <v>96-ORELLANA DE LA SIERRA</v>
      </c>
    </row>
    <row r="727" spans="1:5" x14ac:dyDescent="0.25">
      <c r="A727" s="1">
        <v>6</v>
      </c>
      <c r="B727" s="3">
        <v>97</v>
      </c>
      <c r="C727" s="1" t="s">
        <v>882</v>
      </c>
      <c r="E727" t="str">
        <f t="shared" si="11"/>
        <v>97-ORELLANA LA VIEJA</v>
      </c>
    </row>
    <row r="728" spans="1:5" x14ac:dyDescent="0.25">
      <c r="A728" s="1">
        <v>6</v>
      </c>
      <c r="B728" s="3">
        <v>98</v>
      </c>
      <c r="C728" s="1" t="s">
        <v>883</v>
      </c>
      <c r="E728" t="str">
        <f t="shared" si="11"/>
        <v>98-PALOMAS</v>
      </c>
    </row>
    <row r="729" spans="1:5" x14ac:dyDescent="0.25">
      <c r="A729" s="1">
        <v>6</v>
      </c>
      <c r="B729" s="3">
        <v>99</v>
      </c>
      <c r="C729" s="1" t="s">
        <v>884</v>
      </c>
      <c r="E729" t="str">
        <f t="shared" si="11"/>
        <v>99-PARRA, LA</v>
      </c>
    </row>
    <row r="730" spans="1:5" x14ac:dyDescent="0.25">
      <c r="A730" s="1">
        <v>6</v>
      </c>
      <c r="B730" s="3">
        <v>100</v>
      </c>
      <c r="C730" s="1" t="s">
        <v>885</v>
      </c>
      <c r="E730" t="str">
        <f t="shared" si="11"/>
        <v>100-PEÑALSORDO</v>
      </c>
    </row>
    <row r="731" spans="1:5" x14ac:dyDescent="0.25">
      <c r="A731" s="1">
        <v>6</v>
      </c>
      <c r="B731" s="3">
        <v>101</v>
      </c>
      <c r="C731" s="1" t="s">
        <v>886</v>
      </c>
      <c r="E731" t="str">
        <f t="shared" si="11"/>
        <v>101-PERALEDA DEL ZAUCEJO</v>
      </c>
    </row>
    <row r="732" spans="1:5" x14ac:dyDescent="0.25">
      <c r="A732" s="1">
        <v>6</v>
      </c>
      <c r="B732" s="3">
        <v>102</v>
      </c>
      <c r="C732" s="1" t="s">
        <v>887</v>
      </c>
      <c r="E732" t="str">
        <f t="shared" si="11"/>
        <v>102-PUEBLA DE ALCOCER</v>
      </c>
    </row>
    <row r="733" spans="1:5" x14ac:dyDescent="0.25">
      <c r="A733" s="1">
        <v>6</v>
      </c>
      <c r="B733" s="3">
        <v>103</v>
      </c>
      <c r="C733" s="1" t="s">
        <v>888</v>
      </c>
      <c r="E733" t="str">
        <f t="shared" si="11"/>
        <v>103-PUEBLA DE LA CALZADA</v>
      </c>
    </row>
    <row r="734" spans="1:5" x14ac:dyDescent="0.25">
      <c r="A734" s="1">
        <v>6</v>
      </c>
      <c r="B734" s="3">
        <v>104</v>
      </c>
      <c r="C734" s="1" t="s">
        <v>889</v>
      </c>
      <c r="E734" t="str">
        <f t="shared" si="11"/>
        <v>104-PUEBLA DE LA REINA</v>
      </c>
    </row>
    <row r="735" spans="1:5" x14ac:dyDescent="0.25">
      <c r="A735" s="1">
        <v>6</v>
      </c>
      <c r="B735" s="3">
        <v>105</v>
      </c>
      <c r="C735" s="1" t="s">
        <v>890</v>
      </c>
      <c r="E735" t="str">
        <f t="shared" si="11"/>
        <v>105-PUEBLA DEL MAESTRE</v>
      </c>
    </row>
    <row r="736" spans="1:5" x14ac:dyDescent="0.25">
      <c r="A736" s="1">
        <v>6</v>
      </c>
      <c r="B736" s="3">
        <v>106</v>
      </c>
      <c r="C736" s="1" t="s">
        <v>891</v>
      </c>
      <c r="E736" t="str">
        <f t="shared" si="11"/>
        <v>106-PUEBLA DEL PRIOR</v>
      </c>
    </row>
    <row r="737" spans="1:5" x14ac:dyDescent="0.25">
      <c r="A737" s="1">
        <v>6</v>
      </c>
      <c r="B737" s="3">
        <v>107</v>
      </c>
      <c r="C737" s="1" t="s">
        <v>892</v>
      </c>
      <c r="E737" t="str">
        <f t="shared" si="11"/>
        <v>107-PUEBLA DE OBANDO</v>
      </c>
    </row>
    <row r="738" spans="1:5" x14ac:dyDescent="0.25">
      <c r="A738" s="1">
        <v>6</v>
      </c>
      <c r="B738" s="3">
        <v>108</v>
      </c>
      <c r="C738" s="1" t="s">
        <v>893</v>
      </c>
      <c r="E738" t="str">
        <f t="shared" si="11"/>
        <v>108-PUEBLA DE SANCHO PEREZ</v>
      </c>
    </row>
    <row r="739" spans="1:5" x14ac:dyDescent="0.25">
      <c r="A739" s="1">
        <v>6</v>
      </c>
      <c r="B739" s="3">
        <v>109</v>
      </c>
      <c r="C739" s="1" t="s">
        <v>894</v>
      </c>
      <c r="E739" t="str">
        <f t="shared" si="11"/>
        <v>109-QUINTANA DE LA SERENA</v>
      </c>
    </row>
    <row r="740" spans="1:5" x14ac:dyDescent="0.25">
      <c r="A740" s="1">
        <v>6</v>
      </c>
      <c r="B740" s="3">
        <v>110</v>
      </c>
      <c r="C740" s="1" t="s">
        <v>895</v>
      </c>
      <c r="E740" t="str">
        <f t="shared" si="11"/>
        <v>110-REINA</v>
      </c>
    </row>
    <row r="741" spans="1:5" x14ac:dyDescent="0.25">
      <c r="A741" s="1">
        <v>6</v>
      </c>
      <c r="B741" s="3">
        <v>111</v>
      </c>
      <c r="C741" s="1" t="s">
        <v>896</v>
      </c>
      <c r="E741" t="str">
        <f t="shared" si="11"/>
        <v>111-RENA</v>
      </c>
    </row>
    <row r="742" spans="1:5" x14ac:dyDescent="0.25">
      <c r="A742" s="1">
        <v>6</v>
      </c>
      <c r="B742" s="3">
        <v>112</v>
      </c>
      <c r="C742" s="1" t="s">
        <v>897</v>
      </c>
      <c r="E742" t="str">
        <f t="shared" si="11"/>
        <v>112-RETAMAL DE LLERENA</v>
      </c>
    </row>
    <row r="743" spans="1:5" x14ac:dyDescent="0.25">
      <c r="A743" s="1">
        <v>6</v>
      </c>
      <c r="B743" s="3">
        <v>113</v>
      </c>
      <c r="C743" s="1" t="s">
        <v>898</v>
      </c>
      <c r="E743" t="str">
        <f t="shared" si="11"/>
        <v>113-RIBERA DEL FRESNO</v>
      </c>
    </row>
    <row r="744" spans="1:5" x14ac:dyDescent="0.25">
      <c r="A744" s="1">
        <v>6</v>
      </c>
      <c r="B744" s="3">
        <v>114</v>
      </c>
      <c r="C744" s="1" t="s">
        <v>899</v>
      </c>
      <c r="E744" t="str">
        <f t="shared" si="11"/>
        <v>114-RISCO</v>
      </c>
    </row>
    <row r="745" spans="1:5" x14ac:dyDescent="0.25">
      <c r="A745" s="1">
        <v>6</v>
      </c>
      <c r="B745" s="3">
        <v>115</v>
      </c>
      <c r="C745" s="1" t="s">
        <v>900</v>
      </c>
      <c r="E745" t="str">
        <f t="shared" si="11"/>
        <v>115-ROCA DE LA SIERRA, LA</v>
      </c>
    </row>
    <row r="746" spans="1:5" x14ac:dyDescent="0.25">
      <c r="A746" s="1">
        <v>6</v>
      </c>
      <c r="B746" s="3">
        <v>116</v>
      </c>
      <c r="C746" s="1" t="s">
        <v>901</v>
      </c>
      <c r="E746" t="str">
        <f t="shared" si="11"/>
        <v>116-SALVALEON</v>
      </c>
    </row>
    <row r="747" spans="1:5" x14ac:dyDescent="0.25">
      <c r="A747" s="1">
        <v>6</v>
      </c>
      <c r="B747" s="3">
        <v>117</v>
      </c>
      <c r="C747" s="1" t="s">
        <v>902</v>
      </c>
      <c r="E747" t="str">
        <f t="shared" si="11"/>
        <v>117-SALVATIERRA DE LOS BARROS</v>
      </c>
    </row>
    <row r="748" spans="1:5" x14ac:dyDescent="0.25">
      <c r="A748" s="1">
        <v>6</v>
      </c>
      <c r="B748" s="3">
        <v>118</v>
      </c>
      <c r="C748" s="1" t="s">
        <v>903</v>
      </c>
      <c r="E748" t="str">
        <f t="shared" si="11"/>
        <v>118-SANCTI-SPIRITUS</v>
      </c>
    </row>
    <row r="749" spans="1:5" x14ac:dyDescent="0.25">
      <c r="A749" s="1">
        <v>6</v>
      </c>
      <c r="B749" s="3">
        <v>119</v>
      </c>
      <c r="C749" s="1" t="s">
        <v>904</v>
      </c>
      <c r="E749" t="str">
        <f t="shared" si="11"/>
        <v>119-SAN PEDRO DE MERIDA</v>
      </c>
    </row>
    <row r="750" spans="1:5" x14ac:dyDescent="0.25">
      <c r="A750" s="1">
        <v>6</v>
      </c>
      <c r="B750" s="3">
        <v>120</v>
      </c>
      <c r="C750" s="1" t="s">
        <v>905</v>
      </c>
      <c r="E750" t="str">
        <f t="shared" si="11"/>
        <v>120-SANTA AMALIA</v>
      </c>
    </row>
    <row r="751" spans="1:5" x14ac:dyDescent="0.25">
      <c r="A751" s="1">
        <v>6</v>
      </c>
      <c r="B751" s="3">
        <v>121</v>
      </c>
      <c r="C751" s="1" t="s">
        <v>906</v>
      </c>
      <c r="E751" t="str">
        <f t="shared" si="11"/>
        <v>121-SANTA MARTA</v>
      </c>
    </row>
    <row r="752" spans="1:5" x14ac:dyDescent="0.25">
      <c r="A752" s="1">
        <v>6</v>
      </c>
      <c r="B752" s="3">
        <v>122</v>
      </c>
      <c r="C752" s="1" t="s">
        <v>907</v>
      </c>
      <c r="E752" t="str">
        <f t="shared" si="11"/>
        <v>122-SANTOS DE MAIMONA, LOS</v>
      </c>
    </row>
    <row r="753" spans="1:5" x14ac:dyDescent="0.25">
      <c r="A753" s="1">
        <v>6</v>
      </c>
      <c r="B753" s="3">
        <v>123</v>
      </c>
      <c r="C753" s="1" t="s">
        <v>908</v>
      </c>
      <c r="E753" t="str">
        <f t="shared" si="11"/>
        <v>123-SAN VICENTE DE ALCANTARA</v>
      </c>
    </row>
    <row r="754" spans="1:5" x14ac:dyDescent="0.25">
      <c r="A754" s="1">
        <v>6</v>
      </c>
      <c r="B754" s="3">
        <v>124</v>
      </c>
      <c r="C754" s="1" t="s">
        <v>909</v>
      </c>
      <c r="E754" t="str">
        <f t="shared" si="11"/>
        <v>124-SEGURA DE LEON</v>
      </c>
    </row>
    <row r="755" spans="1:5" x14ac:dyDescent="0.25">
      <c r="A755" s="1">
        <v>6</v>
      </c>
      <c r="B755" s="3">
        <v>125</v>
      </c>
      <c r="C755" s="1" t="s">
        <v>910</v>
      </c>
      <c r="E755" t="str">
        <f t="shared" si="11"/>
        <v>125-SIRUELA</v>
      </c>
    </row>
    <row r="756" spans="1:5" x14ac:dyDescent="0.25">
      <c r="A756" s="1">
        <v>6</v>
      </c>
      <c r="B756" s="3">
        <v>126</v>
      </c>
      <c r="C756" s="1" t="s">
        <v>911</v>
      </c>
      <c r="E756" t="str">
        <f t="shared" si="11"/>
        <v>126-SOLANA DE LOS BARROS</v>
      </c>
    </row>
    <row r="757" spans="1:5" x14ac:dyDescent="0.25">
      <c r="A757" s="1">
        <v>6</v>
      </c>
      <c r="B757" s="3">
        <v>127</v>
      </c>
      <c r="C757" s="1" t="s">
        <v>912</v>
      </c>
      <c r="E757" t="str">
        <f t="shared" si="11"/>
        <v>127-TALARRUBIAS</v>
      </c>
    </row>
    <row r="758" spans="1:5" x14ac:dyDescent="0.25">
      <c r="A758" s="1">
        <v>6</v>
      </c>
      <c r="B758" s="3">
        <v>128</v>
      </c>
      <c r="C758" s="1" t="s">
        <v>913</v>
      </c>
      <c r="E758" t="str">
        <f t="shared" si="11"/>
        <v>128-TALAVERA LA REAL</v>
      </c>
    </row>
    <row r="759" spans="1:5" x14ac:dyDescent="0.25">
      <c r="A759" s="1">
        <v>6</v>
      </c>
      <c r="B759" s="3">
        <v>129</v>
      </c>
      <c r="C759" s="1" t="s">
        <v>914</v>
      </c>
      <c r="E759" t="str">
        <f t="shared" si="11"/>
        <v>129-TALIGA</v>
      </c>
    </row>
    <row r="760" spans="1:5" x14ac:dyDescent="0.25">
      <c r="A760" s="1">
        <v>6</v>
      </c>
      <c r="B760" s="3">
        <v>130</v>
      </c>
      <c r="C760" s="1" t="s">
        <v>915</v>
      </c>
      <c r="E760" t="str">
        <f t="shared" si="11"/>
        <v>130-TAMUREJO</v>
      </c>
    </row>
    <row r="761" spans="1:5" x14ac:dyDescent="0.25">
      <c r="A761" s="1">
        <v>6</v>
      </c>
      <c r="B761" s="3">
        <v>131</v>
      </c>
      <c r="C761" s="1" t="s">
        <v>916</v>
      </c>
      <c r="E761" t="str">
        <f t="shared" si="11"/>
        <v>131-TORRE DE MIGUEL SESMERO</v>
      </c>
    </row>
    <row r="762" spans="1:5" x14ac:dyDescent="0.25">
      <c r="A762" s="1">
        <v>6</v>
      </c>
      <c r="B762" s="3">
        <v>132</v>
      </c>
      <c r="C762" s="1" t="s">
        <v>917</v>
      </c>
      <c r="E762" t="str">
        <f t="shared" si="11"/>
        <v>132-TORREMAYOR</v>
      </c>
    </row>
    <row r="763" spans="1:5" x14ac:dyDescent="0.25">
      <c r="A763" s="1">
        <v>6</v>
      </c>
      <c r="B763" s="3">
        <v>133</v>
      </c>
      <c r="C763" s="1" t="s">
        <v>918</v>
      </c>
      <c r="E763" t="str">
        <f t="shared" si="11"/>
        <v>133-TORREMEJIA</v>
      </c>
    </row>
    <row r="764" spans="1:5" x14ac:dyDescent="0.25">
      <c r="A764" s="1">
        <v>6</v>
      </c>
      <c r="B764" s="3">
        <v>134</v>
      </c>
      <c r="C764" s="1" t="s">
        <v>919</v>
      </c>
      <c r="E764" t="str">
        <f t="shared" si="11"/>
        <v>134-TRASIERRA</v>
      </c>
    </row>
    <row r="765" spans="1:5" x14ac:dyDescent="0.25">
      <c r="A765" s="1">
        <v>6</v>
      </c>
      <c r="B765" s="3">
        <v>135</v>
      </c>
      <c r="C765" s="1" t="s">
        <v>920</v>
      </c>
      <c r="E765" t="str">
        <f t="shared" si="11"/>
        <v>135-TRUJILLANOS</v>
      </c>
    </row>
    <row r="766" spans="1:5" x14ac:dyDescent="0.25">
      <c r="A766" s="1">
        <v>6</v>
      </c>
      <c r="B766" s="3">
        <v>136</v>
      </c>
      <c r="C766" s="1" t="s">
        <v>921</v>
      </c>
      <c r="E766" t="str">
        <f t="shared" si="11"/>
        <v>136-USAGRE</v>
      </c>
    </row>
    <row r="767" spans="1:5" x14ac:dyDescent="0.25">
      <c r="A767" s="1">
        <v>6</v>
      </c>
      <c r="B767" s="3">
        <v>137</v>
      </c>
      <c r="C767" s="1" t="s">
        <v>922</v>
      </c>
      <c r="E767" t="str">
        <f t="shared" si="11"/>
        <v>137-VALDECABALLEROS</v>
      </c>
    </row>
    <row r="768" spans="1:5" x14ac:dyDescent="0.25">
      <c r="A768" s="1">
        <v>6</v>
      </c>
      <c r="B768" s="3">
        <v>138</v>
      </c>
      <c r="C768" s="1" t="s">
        <v>923</v>
      </c>
      <c r="E768" t="str">
        <f t="shared" si="11"/>
        <v>138-VALDETORRES</v>
      </c>
    </row>
    <row r="769" spans="1:5" x14ac:dyDescent="0.25">
      <c r="A769" s="1">
        <v>6</v>
      </c>
      <c r="B769" s="3">
        <v>139</v>
      </c>
      <c r="C769" s="1" t="s">
        <v>924</v>
      </c>
      <c r="E769" t="str">
        <f t="shared" si="11"/>
        <v>139-VALENCIA DE LAS TORRES</v>
      </c>
    </row>
    <row r="770" spans="1:5" x14ac:dyDescent="0.25">
      <c r="A770" s="1">
        <v>6</v>
      </c>
      <c r="B770" s="3">
        <v>140</v>
      </c>
      <c r="C770" s="1" t="s">
        <v>925</v>
      </c>
      <c r="E770" t="str">
        <f t="shared" si="11"/>
        <v>140-VALENCIA DEL MOMBUEY</v>
      </c>
    </row>
    <row r="771" spans="1:5" x14ac:dyDescent="0.25">
      <c r="A771" s="1">
        <v>6</v>
      </c>
      <c r="B771" s="3">
        <v>141</v>
      </c>
      <c r="C771" s="1" t="s">
        <v>926</v>
      </c>
      <c r="E771" t="str">
        <f t="shared" ref="E771:E834" si="12">CONCATENATE(B771,"-",C771)</f>
        <v>141-VALENCIA DEL VENTOSO</v>
      </c>
    </row>
    <row r="772" spans="1:5" x14ac:dyDescent="0.25">
      <c r="A772" s="1">
        <v>6</v>
      </c>
      <c r="B772" s="3">
        <v>142</v>
      </c>
      <c r="C772" s="1" t="s">
        <v>927</v>
      </c>
      <c r="E772" t="str">
        <f t="shared" si="12"/>
        <v>142-VALVERDE DE BURGUILLOS</v>
      </c>
    </row>
    <row r="773" spans="1:5" x14ac:dyDescent="0.25">
      <c r="A773" s="1">
        <v>6</v>
      </c>
      <c r="B773" s="3">
        <v>143</v>
      </c>
      <c r="C773" s="1" t="s">
        <v>928</v>
      </c>
      <c r="E773" t="str">
        <f t="shared" si="12"/>
        <v>143-VALVERDE DE LEGANES</v>
      </c>
    </row>
    <row r="774" spans="1:5" x14ac:dyDescent="0.25">
      <c r="A774" s="1">
        <v>6</v>
      </c>
      <c r="B774" s="3">
        <v>144</v>
      </c>
      <c r="C774" s="1" t="s">
        <v>929</v>
      </c>
      <c r="E774" t="str">
        <f t="shared" si="12"/>
        <v>144-VALVERDE DE LLERENA</v>
      </c>
    </row>
    <row r="775" spans="1:5" x14ac:dyDescent="0.25">
      <c r="A775" s="1">
        <v>6</v>
      </c>
      <c r="B775" s="3">
        <v>145</v>
      </c>
      <c r="C775" s="1" t="s">
        <v>930</v>
      </c>
      <c r="E775" t="str">
        <f t="shared" si="12"/>
        <v>145-VALVERDE DE MERIDA</v>
      </c>
    </row>
    <row r="776" spans="1:5" x14ac:dyDescent="0.25">
      <c r="A776" s="1">
        <v>6</v>
      </c>
      <c r="B776" s="3">
        <v>146</v>
      </c>
      <c r="C776" s="1" t="s">
        <v>931</v>
      </c>
      <c r="E776" t="str">
        <f t="shared" si="12"/>
        <v>146-VALLE DE LA SERENA</v>
      </c>
    </row>
    <row r="777" spans="1:5" x14ac:dyDescent="0.25">
      <c r="A777" s="1">
        <v>6</v>
      </c>
      <c r="B777" s="3">
        <v>147</v>
      </c>
      <c r="C777" s="1" t="s">
        <v>932</v>
      </c>
      <c r="E777" t="str">
        <f t="shared" si="12"/>
        <v>147-VALLE DE MATAMOROS</v>
      </c>
    </row>
    <row r="778" spans="1:5" x14ac:dyDescent="0.25">
      <c r="A778" s="1">
        <v>6</v>
      </c>
      <c r="B778" s="3">
        <v>148</v>
      </c>
      <c r="C778" s="1" t="s">
        <v>933</v>
      </c>
      <c r="E778" t="str">
        <f t="shared" si="12"/>
        <v>148-VALLE DE SANTA ANA</v>
      </c>
    </row>
    <row r="779" spans="1:5" x14ac:dyDescent="0.25">
      <c r="A779" s="1">
        <v>6</v>
      </c>
      <c r="B779" s="3">
        <v>149</v>
      </c>
      <c r="C779" s="1" t="s">
        <v>934</v>
      </c>
      <c r="E779" t="str">
        <f t="shared" si="12"/>
        <v>149-VILLAFRANCA DE LOS BARROS</v>
      </c>
    </row>
    <row r="780" spans="1:5" x14ac:dyDescent="0.25">
      <c r="A780" s="1">
        <v>6</v>
      </c>
      <c r="B780" s="3">
        <v>150</v>
      </c>
      <c r="C780" s="1" t="s">
        <v>935</v>
      </c>
      <c r="E780" t="str">
        <f t="shared" si="12"/>
        <v>150-VILLAGARCIA DE LA TORRE</v>
      </c>
    </row>
    <row r="781" spans="1:5" x14ac:dyDescent="0.25">
      <c r="A781" s="1">
        <v>6</v>
      </c>
      <c r="B781" s="3">
        <v>151</v>
      </c>
      <c r="C781" s="1" t="s">
        <v>936</v>
      </c>
      <c r="E781" t="str">
        <f t="shared" si="12"/>
        <v>151-VILLAGONZALO</v>
      </c>
    </row>
    <row r="782" spans="1:5" x14ac:dyDescent="0.25">
      <c r="A782" s="1">
        <v>6</v>
      </c>
      <c r="B782" s="3">
        <v>152</v>
      </c>
      <c r="C782" s="1" t="s">
        <v>937</v>
      </c>
      <c r="E782" t="str">
        <f t="shared" si="12"/>
        <v>152-VILLALBA DE LOS BARROS</v>
      </c>
    </row>
    <row r="783" spans="1:5" x14ac:dyDescent="0.25">
      <c r="A783" s="1">
        <v>6</v>
      </c>
      <c r="B783" s="3">
        <v>153</v>
      </c>
      <c r="C783" s="1" t="s">
        <v>938</v>
      </c>
      <c r="E783" t="str">
        <f t="shared" si="12"/>
        <v>153-VILLANUEVA DE LA SERENA</v>
      </c>
    </row>
    <row r="784" spans="1:5" x14ac:dyDescent="0.25">
      <c r="A784" s="1">
        <v>6</v>
      </c>
      <c r="B784" s="3">
        <v>154</v>
      </c>
      <c r="C784" s="1" t="s">
        <v>939</v>
      </c>
      <c r="E784" t="str">
        <f t="shared" si="12"/>
        <v>154-VILLANUEVA DEL FRESNO</v>
      </c>
    </row>
    <row r="785" spans="1:5" x14ac:dyDescent="0.25">
      <c r="A785" s="1">
        <v>6</v>
      </c>
      <c r="B785" s="3">
        <v>155</v>
      </c>
      <c r="C785" s="1" t="s">
        <v>940</v>
      </c>
      <c r="E785" t="str">
        <f t="shared" si="12"/>
        <v>155-VILLAR DEL REY</v>
      </c>
    </row>
    <row r="786" spans="1:5" x14ac:dyDescent="0.25">
      <c r="A786" s="1">
        <v>6</v>
      </c>
      <c r="B786" s="3">
        <v>156</v>
      </c>
      <c r="C786" s="1" t="s">
        <v>941</v>
      </c>
      <c r="E786" t="str">
        <f t="shared" si="12"/>
        <v>156-VILLAR DE RENA</v>
      </c>
    </row>
    <row r="787" spans="1:5" x14ac:dyDescent="0.25">
      <c r="A787" s="1">
        <v>6</v>
      </c>
      <c r="B787" s="3">
        <v>157</v>
      </c>
      <c r="C787" s="1" t="s">
        <v>942</v>
      </c>
      <c r="E787" t="str">
        <f t="shared" si="12"/>
        <v>157-VILLARTA DE LOS MONTES</v>
      </c>
    </row>
    <row r="788" spans="1:5" x14ac:dyDescent="0.25">
      <c r="A788" s="1">
        <v>6</v>
      </c>
      <c r="B788" s="3">
        <v>158</v>
      </c>
      <c r="C788" s="1" t="s">
        <v>943</v>
      </c>
      <c r="E788" t="str">
        <f t="shared" si="12"/>
        <v>158-ZAFRA</v>
      </c>
    </row>
    <row r="789" spans="1:5" x14ac:dyDescent="0.25">
      <c r="A789" s="1">
        <v>6</v>
      </c>
      <c r="B789" s="3">
        <v>159</v>
      </c>
      <c r="C789" s="1" t="s">
        <v>944</v>
      </c>
      <c r="E789" t="str">
        <f t="shared" si="12"/>
        <v>159-ZAHINOS</v>
      </c>
    </row>
    <row r="790" spans="1:5" x14ac:dyDescent="0.25">
      <c r="A790" s="1">
        <v>6</v>
      </c>
      <c r="B790" s="3">
        <v>160</v>
      </c>
      <c r="C790" s="1" t="s">
        <v>945</v>
      </c>
      <c r="E790" t="str">
        <f t="shared" si="12"/>
        <v>160-ZALAMEA DE LA SERENA</v>
      </c>
    </row>
    <row r="791" spans="1:5" x14ac:dyDescent="0.25">
      <c r="A791" s="1">
        <v>6</v>
      </c>
      <c r="B791" s="3">
        <v>161</v>
      </c>
      <c r="C791" s="1" t="s">
        <v>946</v>
      </c>
      <c r="E791" t="str">
        <f t="shared" si="12"/>
        <v>161-ZARZA-CAPILLA</v>
      </c>
    </row>
    <row r="792" spans="1:5" x14ac:dyDescent="0.25">
      <c r="A792" s="1">
        <v>6</v>
      </c>
      <c r="B792" s="3">
        <v>162</v>
      </c>
      <c r="C792" s="1" t="s">
        <v>947</v>
      </c>
      <c r="E792" t="str">
        <f t="shared" si="12"/>
        <v>162-ZARZA (LA)</v>
      </c>
    </row>
    <row r="793" spans="1:5" x14ac:dyDescent="0.25">
      <c r="A793" s="1">
        <v>6</v>
      </c>
      <c r="B793" s="3">
        <v>901</v>
      </c>
      <c r="C793" s="1" t="s">
        <v>948</v>
      </c>
      <c r="E793" t="str">
        <f t="shared" si="12"/>
        <v>901-VALDELACALZADA</v>
      </c>
    </row>
    <row r="794" spans="1:5" x14ac:dyDescent="0.25">
      <c r="A794" s="1">
        <v>6</v>
      </c>
      <c r="B794" s="3">
        <v>902</v>
      </c>
      <c r="C794" s="1" t="s">
        <v>949</v>
      </c>
      <c r="E794" t="str">
        <f t="shared" si="12"/>
        <v>902-PUEBLONUEVO DEL GUADIANA</v>
      </c>
    </row>
    <row r="795" spans="1:5" x14ac:dyDescent="0.25">
      <c r="A795" s="1">
        <v>7</v>
      </c>
      <c r="B795" s="3">
        <v>1</v>
      </c>
      <c r="C795" s="1" t="s">
        <v>950</v>
      </c>
      <c r="E795" t="str">
        <f t="shared" si="12"/>
        <v>1-ALARO</v>
      </c>
    </row>
    <row r="796" spans="1:5" x14ac:dyDescent="0.25">
      <c r="A796" s="1">
        <v>7</v>
      </c>
      <c r="B796" s="3">
        <v>2</v>
      </c>
      <c r="C796" s="1" t="s">
        <v>951</v>
      </c>
      <c r="E796" t="str">
        <f t="shared" si="12"/>
        <v>2-ALAIOR</v>
      </c>
    </row>
    <row r="797" spans="1:5" x14ac:dyDescent="0.25">
      <c r="A797" s="1">
        <v>7</v>
      </c>
      <c r="B797" s="3">
        <v>3</v>
      </c>
      <c r="C797" s="1" t="s">
        <v>952</v>
      </c>
      <c r="E797" t="str">
        <f t="shared" si="12"/>
        <v>3-ALCUDIA</v>
      </c>
    </row>
    <row r="798" spans="1:5" x14ac:dyDescent="0.25">
      <c r="A798" s="1">
        <v>7</v>
      </c>
      <c r="B798" s="3">
        <v>4</v>
      </c>
      <c r="C798" s="1" t="s">
        <v>953</v>
      </c>
      <c r="E798" t="str">
        <f t="shared" si="12"/>
        <v>4-ALGAIDA</v>
      </c>
    </row>
    <row r="799" spans="1:5" x14ac:dyDescent="0.25">
      <c r="A799" s="1">
        <v>7</v>
      </c>
      <c r="B799" s="3">
        <v>5</v>
      </c>
      <c r="C799" s="1" t="s">
        <v>954</v>
      </c>
      <c r="E799" t="str">
        <f t="shared" si="12"/>
        <v>5-ANDRATX</v>
      </c>
    </row>
    <row r="800" spans="1:5" x14ac:dyDescent="0.25">
      <c r="A800" s="1">
        <v>7</v>
      </c>
      <c r="B800" s="3">
        <v>6</v>
      </c>
      <c r="C800" s="1" t="s">
        <v>955</v>
      </c>
      <c r="E800" t="str">
        <f t="shared" si="12"/>
        <v>6-ARTA</v>
      </c>
    </row>
    <row r="801" spans="1:5" x14ac:dyDescent="0.25">
      <c r="A801" s="1">
        <v>7</v>
      </c>
      <c r="B801" s="3">
        <v>7</v>
      </c>
      <c r="C801" s="1" t="s">
        <v>956</v>
      </c>
      <c r="E801" t="str">
        <f t="shared" si="12"/>
        <v>7-BAYALBUFAR</v>
      </c>
    </row>
    <row r="802" spans="1:5" x14ac:dyDescent="0.25">
      <c r="A802" s="1">
        <v>7</v>
      </c>
      <c r="B802" s="3">
        <v>8</v>
      </c>
      <c r="C802" s="1" t="s">
        <v>957</v>
      </c>
      <c r="E802" t="str">
        <f t="shared" si="12"/>
        <v>8-BINISSALEM</v>
      </c>
    </row>
    <row r="803" spans="1:5" x14ac:dyDescent="0.25">
      <c r="A803" s="1">
        <v>7</v>
      </c>
      <c r="B803" s="3">
        <v>9</v>
      </c>
      <c r="C803" s="1" t="s">
        <v>958</v>
      </c>
      <c r="E803" t="str">
        <f t="shared" si="12"/>
        <v>9-BUGER</v>
      </c>
    </row>
    <row r="804" spans="1:5" x14ac:dyDescent="0.25">
      <c r="A804" s="1">
        <v>7</v>
      </c>
      <c r="B804" s="3">
        <v>10</v>
      </c>
      <c r="C804" s="1" t="s">
        <v>959</v>
      </c>
      <c r="E804" t="str">
        <f t="shared" si="12"/>
        <v>10-BUNYOLA</v>
      </c>
    </row>
    <row r="805" spans="1:5" x14ac:dyDescent="0.25">
      <c r="A805" s="1">
        <v>7</v>
      </c>
      <c r="B805" s="3">
        <v>11</v>
      </c>
      <c r="C805" s="1" t="s">
        <v>960</v>
      </c>
      <c r="E805" t="str">
        <f t="shared" si="12"/>
        <v>11-CALVIA</v>
      </c>
    </row>
    <row r="806" spans="1:5" x14ac:dyDescent="0.25">
      <c r="A806" s="1">
        <v>7</v>
      </c>
      <c r="B806" s="3">
        <v>12</v>
      </c>
      <c r="C806" s="1" t="s">
        <v>961</v>
      </c>
      <c r="E806" t="str">
        <f t="shared" si="12"/>
        <v>12-CAMPANET</v>
      </c>
    </row>
    <row r="807" spans="1:5" x14ac:dyDescent="0.25">
      <c r="A807" s="1">
        <v>7</v>
      </c>
      <c r="B807" s="3">
        <v>13</v>
      </c>
      <c r="C807" s="1" t="s">
        <v>962</v>
      </c>
      <c r="E807" t="str">
        <f t="shared" si="12"/>
        <v>13-CAMPOS</v>
      </c>
    </row>
    <row r="808" spans="1:5" x14ac:dyDescent="0.25">
      <c r="A808" s="1">
        <v>7</v>
      </c>
      <c r="B808" s="3">
        <v>14</v>
      </c>
      <c r="C808" s="1" t="s">
        <v>963</v>
      </c>
      <c r="E808" t="str">
        <f t="shared" si="12"/>
        <v>14-CAPDEPERA</v>
      </c>
    </row>
    <row r="809" spans="1:5" x14ac:dyDescent="0.25">
      <c r="A809" s="1">
        <v>7</v>
      </c>
      <c r="B809" s="3">
        <v>15</v>
      </c>
      <c r="C809" s="1" t="s">
        <v>964</v>
      </c>
      <c r="E809" t="str">
        <f t="shared" si="12"/>
        <v>15-CIUTADELLA DE MENORCA</v>
      </c>
    </row>
    <row r="810" spans="1:5" x14ac:dyDescent="0.25">
      <c r="A810" s="1">
        <v>7</v>
      </c>
      <c r="B810" s="3">
        <v>16</v>
      </c>
      <c r="C810" s="1" t="s">
        <v>965</v>
      </c>
      <c r="E810" t="str">
        <f t="shared" si="12"/>
        <v>16-CONSELL</v>
      </c>
    </row>
    <row r="811" spans="1:5" x14ac:dyDescent="0.25">
      <c r="A811" s="1">
        <v>7</v>
      </c>
      <c r="B811" s="3">
        <v>17</v>
      </c>
      <c r="C811" s="1" t="s">
        <v>966</v>
      </c>
      <c r="E811" t="str">
        <f t="shared" si="12"/>
        <v>17-COSTITX</v>
      </c>
    </row>
    <row r="812" spans="1:5" x14ac:dyDescent="0.25">
      <c r="A812" s="1">
        <v>7</v>
      </c>
      <c r="B812" s="3">
        <v>18</v>
      </c>
      <c r="C812" s="1" t="s">
        <v>967</v>
      </c>
      <c r="E812" t="str">
        <f t="shared" si="12"/>
        <v>18-DEYA</v>
      </c>
    </row>
    <row r="813" spans="1:5" x14ac:dyDescent="0.25">
      <c r="A813" s="1">
        <v>7</v>
      </c>
      <c r="B813" s="3">
        <v>19</v>
      </c>
      <c r="C813" s="1" t="s">
        <v>968</v>
      </c>
      <c r="E813" t="str">
        <f t="shared" si="12"/>
        <v>19-ESCORCA</v>
      </c>
    </row>
    <row r="814" spans="1:5" x14ac:dyDescent="0.25">
      <c r="A814" s="1">
        <v>7</v>
      </c>
      <c r="B814" s="3">
        <v>20</v>
      </c>
      <c r="C814" s="1" t="s">
        <v>969</v>
      </c>
      <c r="E814" t="str">
        <f t="shared" si="12"/>
        <v>20-ESPORLES</v>
      </c>
    </row>
    <row r="815" spans="1:5" x14ac:dyDescent="0.25">
      <c r="A815" s="1">
        <v>7</v>
      </c>
      <c r="B815" s="3">
        <v>21</v>
      </c>
      <c r="C815" s="1" t="s">
        <v>970</v>
      </c>
      <c r="E815" t="str">
        <f t="shared" si="12"/>
        <v>21-ESTELLENCS</v>
      </c>
    </row>
    <row r="816" spans="1:5" x14ac:dyDescent="0.25">
      <c r="A816" s="1">
        <v>7</v>
      </c>
      <c r="B816" s="3">
        <v>22</v>
      </c>
      <c r="C816" s="1" t="s">
        <v>971</v>
      </c>
      <c r="E816" t="str">
        <f t="shared" si="12"/>
        <v>22-FELANITX</v>
      </c>
    </row>
    <row r="817" spans="1:5" x14ac:dyDescent="0.25">
      <c r="A817" s="1">
        <v>7</v>
      </c>
      <c r="B817" s="3">
        <v>23</v>
      </c>
      <c r="C817" s="1" t="s">
        <v>972</v>
      </c>
      <c r="E817" t="str">
        <f t="shared" si="12"/>
        <v>23-FERRERIES</v>
      </c>
    </row>
    <row r="818" spans="1:5" x14ac:dyDescent="0.25">
      <c r="A818" s="1">
        <v>7</v>
      </c>
      <c r="B818" s="3">
        <v>24</v>
      </c>
      <c r="C818" s="1" t="s">
        <v>973</v>
      </c>
      <c r="E818" t="str">
        <f t="shared" si="12"/>
        <v>24-FORMENTERA</v>
      </c>
    </row>
    <row r="819" spans="1:5" x14ac:dyDescent="0.25">
      <c r="A819" s="1">
        <v>7</v>
      </c>
      <c r="B819" s="3">
        <v>25</v>
      </c>
      <c r="C819" s="1" t="s">
        <v>974</v>
      </c>
      <c r="E819" t="str">
        <f t="shared" si="12"/>
        <v>25-FORNALUTX</v>
      </c>
    </row>
    <row r="820" spans="1:5" x14ac:dyDescent="0.25">
      <c r="A820" s="1">
        <v>7</v>
      </c>
      <c r="B820" s="3">
        <v>26</v>
      </c>
      <c r="C820" s="1" t="s">
        <v>975</v>
      </c>
      <c r="E820" t="str">
        <f t="shared" si="12"/>
        <v>26-EIVISSA</v>
      </c>
    </row>
    <row r="821" spans="1:5" x14ac:dyDescent="0.25">
      <c r="A821" s="1">
        <v>7</v>
      </c>
      <c r="B821" s="3">
        <v>27</v>
      </c>
      <c r="C821" s="1" t="s">
        <v>976</v>
      </c>
      <c r="E821" t="str">
        <f t="shared" si="12"/>
        <v>27-INCA</v>
      </c>
    </row>
    <row r="822" spans="1:5" x14ac:dyDescent="0.25">
      <c r="A822" s="1">
        <v>7</v>
      </c>
      <c r="B822" s="3">
        <v>28</v>
      </c>
      <c r="C822" s="1" t="s">
        <v>977</v>
      </c>
      <c r="E822" t="str">
        <f t="shared" si="12"/>
        <v>28-LLORET DE VISTALEGRE</v>
      </c>
    </row>
    <row r="823" spans="1:5" x14ac:dyDescent="0.25">
      <c r="A823" s="1">
        <v>7</v>
      </c>
      <c r="B823" s="3">
        <v>29</v>
      </c>
      <c r="C823" s="1" t="s">
        <v>978</v>
      </c>
      <c r="E823" t="str">
        <f t="shared" si="12"/>
        <v>29-LLOSETA</v>
      </c>
    </row>
    <row r="824" spans="1:5" x14ac:dyDescent="0.25">
      <c r="A824" s="1">
        <v>7</v>
      </c>
      <c r="B824" s="3">
        <v>30</v>
      </c>
      <c r="C824" s="1" t="s">
        <v>979</v>
      </c>
      <c r="E824" t="str">
        <f t="shared" si="12"/>
        <v>30-LLUBI</v>
      </c>
    </row>
    <row r="825" spans="1:5" x14ac:dyDescent="0.25">
      <c r="A825" s="1">
        <v>7</v>
      </c>
      <c r="B825" s="3">
        <v>31</v>
      </c>
      <c r="C825" s="1" t="s">
        <v>980</v>
      </c>
      <c r="E825" t="str">
        <f t="shared" si="12"/>
        <v>31-LLUCMAJOR</v>
      </c>
    </row>
    <row r="826" spans="1:5" x14ac:dyDescent="0.25">
      <c r="A826" s="1">
        <v>7</v>
      </c>
      <c r="B826" s="3">
        <v>32</v>
      </c>
      <c r="C826" s="1" t="s">
        <v>981</v>
      </c>
      <c r="E826" t="str">
        <f t="shared" si="12"/>
        <v>32-MAHON</v>
      </c>
    </row>
    <row r="827" spans="1:5" x14ac:dyDescent="0.25">
      <c r="A827" s="1">
        <v>7</v>
      </c>
      <c r="B827" s="3">
        <v>33</v>
      </c>
      <c r="C827" s="1" t="s">
        <v>982</v>
      </c>
      <c r="E827" t="str">
        <f t="shared" si="12"/>
        <v>33-MANACOR</v>
      </c>
    </row>
    <row r="828" spans="1:5" x14ac:dyDescent="0.25">
      <c r="A828" s="1">
        <v>7</v>
      </c>
      <c r="B828" s="3">
        <v>34</v>
      </c>
      <c r="C828" s="1" t="s">
        <v>983</v>
      </c>
      <c r="E828" t="str">
        <f t="shared" si="12"/>
        <v>34-MANCOR DE LA VALL</v>
      </c>
    </row>
    <row r="829" spans="1:5" x14ac:dyDescent="0.25">
      <c r="A829" s="1">
        <v>7</v>
      </c>
      <c r="B829" s="3">
        <v>35</v>
      </c>
      <c r="C829" s="1" t="s">
        <v>984</v>
      </c>
      <c r="E829" t="str">
        <f t="shared" si="12"/>
        <v>35-MARIA DE LA SALUT</v>
      </c>
    </row>
    <row r="830" spans="1:5" x14ac:dyDescent="0.25">
      <c r="A830" s="1">
        <v>7</v>
      </c>
      <c r="B830" s="3">
        <v>36</v>
      </c>
      <c r="C830" s="1" t="s">
        <v>985</v>
      </c>
      <c r="E830" t="str">
        <f t="shared" si="12"/>
        <v>36-MARRATXI</v>
      </c>
    </row>
    <row r="831" spans="1:5" x14ac:dyDescent="0.25">
      <c r="A831" s="1">
        <v>7</v>
      </c>
      <c r="B831" s="3">
        <v>37</v>
      </c>
      <c r="C831" s="1" t="s">
        <v>986</v>
      </c>
      <c r="E831" t="str">
        <f t="shared" si="12"/>
        <v>37-MERCADAL, ES</v>
      </c>
    </row>
    <row r="832" spans="1:5" x14ac:dyDescent="0.25">
      <c r="A832" s="1">
        <v>7</v>
      </c>
      <c r="B832" s="3">
        <v>38</v>
      </c>
      <c r="C832" s="1" t="s">
        <v>987</v>
      </c>
      <c r="E832" t="str">
        <f t="shared" si="12"/>
        <v>38-MONTUIRI</v>
      </c>
    </row>
    <row r="833" spans="1:5" x14ac:dyDescent="0.25">
      <c r="A833" s="1">
        <v>7</v>
      </c>
      <c r="B833" s="3">
        <v>39</v>
      </c>
      <c r="C833" s="1" t="s">
        <v>988</v>
      </c>
      <c r="E833" t="str">
        <f t="shared" si="12"/>
        <v>39-MURO</v>
      </c>
    </row>
    <row r="834" spans="1:5" x14ac:dyDescent="0.25">
      <c r="A834" s="1">
        <v>7</v>
      </c>
      <c r="B834" s="3">
        <v>40</v>
      </c>
      <c r="C834" s="1" t="s">
        <v>989</v>
      </c>
      <c r="E834" t="str">
        <f t="shared" si="12"/>
        <v>40-PALMA DE MALLORCA</v>
      </c>
    </row>
    <row r="835" spans="1:5" x14ac:dyDescent="0.25">
      <c r="A835" s="1">
        <v>7</v>
      </c>
      <c r="B835" s="3">
        <v>41</v>
      </c>
      <c r="C835" s="1" t="s">
        <v>990</v>
      </c>
      <c r="E835" t="str">
        <f t="shared" ref="E835:E898" si="13">CONCATENATE(B835,"-",C835)</f>
        <v>41-PETRA</v>
      </c>
    </row>
    <row r="836" spans="1:5" x14ac:dyDescent="0.25">
      <c r="A836" s="1">
        <v>7</v>
      </c>
      <c r="B836" s="3">
        <v>42</v>
      </c>
      <c r="C836" s="1" t="s">
        <v>991</v>
      </c>
      <c r="E836" t="str">
        <f t="shared" si="13"/>
        <v>42-POLLEN?A</v>
      </c>
    </row>
    <row r="837" spans="1:5" x14ac:dyDescent="0.25">
      <c r="A837" s="1">
        <v>7</v>
      </c>
      <c r="B837" s="3">
        <v>43</v>
      </c>
      <c r="C837" s="1" t="s">
        <v>992</v>
      </c>
      <c r="E837" t="str">
        <f t="shared" si="13"/>
        <v>43-PORRERES</v>
      </c>
    </row>
    <row r="838" spans="1:5" x14ac:dyDescent="0.25">
      <c r="A838" s="1">
        <v>7</v>
      </c>
      <c r="B838" s="3">
        <v>44</v>
      </c>
      <c r="C838" s="1" t="s">
        <v>993</v>
      </c>
      <c r="E838" t="str">
        <f t="shared" si="13"/>
        <v>44-POBLA, SA</v>
      </c>
    </row>
    <row r="839" spans="1:5" x14ac:dyDescent="0.25">
      <c r="A839" s="1">
        <v>7</v>
      </c>
      <c r="B839" s="3">
        <v>45</v>
      </c>
      <c r="C839" s="1" t="s">
        <v>994</v>
      </c>
      <c r="E839" t="str">
        <f t="shared" si="13"/>
        <v>45-PUIGPUNYENT</v>
      </c>
    </row>
    <row r="840" spans="1:5" x14ac:dyDescent="0.25">
      <c r="A840" s="1">
        <v>7</v>
      </c>
      <c r="B840" s="3">
        <v>46</v>
      </c>
      <c r="C840" s="1" t="s">
        <v>995</v>
      </c>
      <c r="E840" t="str">
        <f t="shared" si="13"/>
        <v>46-SANT ANTONI DE PORTMANY</v>
      </c>
    </row>
    <row r="841" spans="1:5" x14ac:dyDescent="0.25">
      <c r="A841" s="1">
        <v>7</v>
      </c>
      <c r="B841" s="3">
        <v>47</v>
      </c>
      <c r="C841" s="1" t="s">
        <v>996</v>
      </c>
      <c r="E841" t="str">
        <f t="shared" si="13"/>
        <v>47-SENCELLES</v>
      </c>
    </row>
    <row r="842" spans="1:5" x14ac:dyDescent="0.25">
      <c r="A842" s="1">
        <v>7</v>
      </c>
      <c r="B842" s="3">
        <v>48</v>
      </c>
      <c r="C842" s="1" t="s">
        <v>997</v>
      </c>
      <c r="E842" t="str">
        <f t="shared" si="13"/>
        <v>48-SANT JOSEP DE SA TALAIA</v>
      </c>
    </row>
    <row r="843" spans="1:5" x14ac:dyDescent="0.25">
      <c r="A843" s="1">
        <v>7</v>
      </c>
      <c r="B843" s="3">
        <v>49</v>
      </c>
      <c r="C843" s="1" t="s">
        <v>998</v>
      </c>
      <c r="E843" t="str">
        <f t="shared" si="13"/>
        <v>49-SANT JOAN</v>
      </c>
    </row>
    <row r="844" spans="1:5" x14ac:dyDescent="0.25">
      <c r="A844" s="1">
        <v>7</v>
      </c>
      <c r="B844" s="3">
        <v>50</v>
      </c>
      <c r="C844" s="1" t="s">
        <v>999</v>
      </c>
      <c r="E844" t="str">
        <f t="shared" si="13"/>
        <v>50-SANT JOAN DE LABRITJA</v>
      </c>
    </row>
    <row r="845" spans="1:5" x14ac:dyDescent="0.25">
      <c r="A845" s="1">
        <v>7</v>
      </c>
      <c r="B845" s="3">
        <v>51</v>
      </c>
      <c r="C845" s="1" t="s">
        <v>1000</v>
      </c>
      <c r="E845" t="str">
        <f t="shared" si="13"/>
        <v>51-SANT LLOREN? DES CARDASSAR</v>
      </c>
    </row>
    <row r="846" spans="1:5" x14ac:dyDescent="0.25">
      <c r="A846" s="1">
        <v>7</v>
      </c>
      <c r="B846" s="3">
        <v>52</v>
      </c>
      <c r="C846" s="1" t="s">
        <v>1001</v>
      </c>
      <c r="E846" t="str">
        <f t="shared" si="13"/>
        <v>52-SANT LLUIS</v>
      </c>
    </row>
    <row r="847" spans="1:5" x14ac:dyDescent="0.25">
      <c r="A847" s="1">
        <v>7</v>
      </c>
      <c r="B847" s="3">
        <v>53</v>
      </c>
      <c r="C847" s="1" t="s">
        <v>1002</v>
      </c>
      <c r="E847" t="str">
        <f t="shared" si="13"/>
        <v>53-SANTA EUGENIA</v>
      </c>
    </row>
    <row r="848" spans="1:5" x14ac:dyDescent="0.25">
      <c r="A848" s="1">
        <v>7</v>
      </c>
      <c r="B848" s="3">
        <v>54</v>
      </c>
      <c r="C848" s="1" t="s">
        <v>1003</v>
      </c>
      <c r="E848" t="str">
        <f t="shared" si="13"/>
        <v>54-SANTA EULALIA DEL RIO</v>
      </c>
    </row>
    <row r="849" spans="1:5" x14ac:dyDescent="0.25">
      <c r="A849" s="1">
        <v>7</v>
      </c>
      <c r="B849" s="3">
        <v>55</v>
      </c>
      <c r="C849" s="1" t="s">
        <v>1004</v>
      </c>
      <c r="E849" t="str">
        <f t="shared" si="13"/>
        <v>55-SANTA MARGALIDA</v>
      </c>
    </row>
    <row r="850" spans="1:5" x14ac:dyDescent="0.25">
      <c r="A850" s="1">
        <v>7</v>
      </c>
      <c r="B850" s="3">
        <v>56</v>
      </c>
      <c r="C850" s="1" t="s">
        <v>1005</v>
      </c>
      <c r="E850" t="str">
        <f t="shared" si="13"/>
        <v>56-SANTA MARIA DEL CAMI</v>
      </c>
    </row>
    <row r="851" spans="1:5" x14ac:dyDescent="0.25">
      <c r="A851" s="1">
        <v>7</v>
      </c>
      <c r="B851" s="3">
        <v>57</v>
      </c>
      <c r="C851" s="1" t="s">
        <v>1006</v>
      </c>
      <c r="E851" t="str">
        <f t="shared" si="13"/>
        <v>57-SANTANYI</v>
      </c>
    </row>
    <row r="852" spans="1:5" x14ac:dyDescent="0.25">
      <c r="A852" s="1">
        <v>7</v>
      </c>
      <c r="B852" s="3">
        <v>58</v>
      </c>
      <c r="C852" s="1" t="s">
        <v>1007</v>
      </c>
      <c r="E852" t="str">
        <f t="shared" si="13"/>
        <v>58-SELVA</v>
      </c>
    </row>
    <row r="853" spans="1:5" x14ac:dyDescent="0.25">
      <c r="A853" s="1">
        <v>7</v>
      </c>
      <c r="B853" s="3">
        <v>59</v>
      </c>
      <c r="C853" s="1" t="s">
        <v>1008</v>
      </c>
      <c r="E853" t="str">
        <f t="shared" si="13"/>
        <v>59-SALINES, SES</v>
      </c>
    </row>
    <row r="854" spans="1:5" x14ac:dyDescent="0.25">
      <c r="A854" s="1">
        <v>7</v>
      </c>
      <c r="B854" s="3">
        <v>60</v>
      </c>
      <c r="C854" s="1" t="s">
        <v>1009</v>
      </c>
      <c r="E854" t="str">
        <f t="shared" si="13"/>
        <v>60-SINEU</v>
      </c>
    </row>
    <row r="855" spans="1:5" x14ac:dyDescent="0.25">
      <c r="A855" s="1">
        <v>7</v>
      </c>
      <c r="B855" s="3">
        <v>61</v>
      </c>
      <c r="C855" s="1" t="s">
        <v>1010</v>
      </c>
      <c r="E855" t="str">
        <f t="shared" si="13"/>
        <v>61-SOLLER</v>
      </c>
    </row>
    <row r="856" spans="1:5" x14ac:dyDescent="0.25">
      <c r="A856" s="1">
        <v>7</v>
      </c>
      <c r="B856" s="3">
        <v>62</v>
      </c>
      <c r="C856" s="1" t="s">
        <v>1011</v>
      </c>
      <c r="E856" t="str">
        <f t="shared" si="13"/>
        <v>62-SON SERVERA</v>
      </c>
    </row>
    <row r="857" spans="1:5" x14ac:dyDescent="0.25">
      <c r="A857" s="1">
        <v>7</v>
      </c>
      <c r="B857" s="3">
        <v>63</v>
      </c>
      <c r="C857" s="1" t="s">
        <v>1012</v>
      </c>
      <c r="E857" t="str">
        <f t="shared" si="13"/>
        <v>63-VALLDEMOSSA</v>
      </c>
    </row>
    <row r="858" spans="1:5" x14ac:dyDescent="0.25">
      <c r="A858" s="1">
        <v>7</v>
      </c>
      <c r="B858" s="3">
        <v>64</v>
      </c>
      <c r="C858" s="1" t="s">
        <v>1013</v>
      </c>
      <c r="E858" t="str">
        <f t="shared" si="13"/>
        <v>64-CASTELL, ES</v>
      </c>
    </row>
    <row r="859" spans="1:5" x14ac:dyDescent="0.25">
      <c r="A859" s="1">
        <v>7</v>
      </c>
      <c r="B859" s="3">
        <v>65</v>
      </c>
      <c r="C859" s="1" t="s">
        <v>1014</v>
      </c>
      <c r="E859" t="str">
        <f t="shared" si="13"/>
        <v>65-VILAFRANCA DE BONANY</v>
      </c>
    </row>
    <row r="860" spans="1:5" x14ac:dyDescent="0.25">
      <c r="A860" s="1">
        <v>7</v>
      </c>
      <c r="B860" s="3">
        <v>901</v>
      </c>
      <c r="C860" s="1" t="s">
        <v>1015</v>
      </c>
      <c r="E860" t="str">
        <f t="shared" si="13"/>
        <v>901-ARIANY</v>
      </c>
    </row>
    <row r="861" spans="1:5" x14ac:dyDescent="0.25">
      <c r="A861" s="1">
        <v>7</v>
      </c>
      <c r="B861" s="3">
        <v>902</v>
      </c>
      <c r="C861" s="1" t="s">
        <v>1016</v>
      </c>
      <c r="E861" t="str">
        <f t="shared" si="13"/>
        <v>902-MIGJORN GRAN, ES</v>
      </c>
    </row>
    <row r="862" spans="1:5" x14ac:dyDescent="0.25">
      <c r="A862" s="1">
        <v>8</v>
      </c>
      <c r="B862" s="3">
        <v>1</v>
      </c>
      <c r="C862" s="1" t="s">
        <v>1017</v>
      </c>
      <c r="E862" t="str">
        <f t="shared" si="13"/>
        <v>1-ABRERA</v>
      </c>
    </row>
    <row r="863" spans="1:5" x14ac:dyDescent="0.25">
      <c r="A863" s="1">
        <v>8</v>
      </c>
      <c r="B863" s="3">
        <v>2</v>
      </c>
      <c r="C863" s="1" t="s">
        <v>1018</v>
      </c>
      <c r="E863" t="str">
        <f t="shared" si="13"/>
        <v>2-AGUILAR DE SEGARRA</v>
      </c>
    </row>
    <row r="864" spans="1:5" x14ac:dyDescent="0.25">
      <c r="A864" s="1">
        <v>8</v>
      </c>
      <c r="B864" s="3">
        <v>3</v>
      </c>
      <c r="C864" s="1" t="s">
        <v>1019</v>
      </c>
      <c r="E864" t="str">
        <f t="shared" si="13"/>
        <v>3-ALELLA</v>
      </c>
    </row>
    <row r="865" spans="1:5" x14ac:dyDescent="0.25">
      <c r="A865" s="1">
        <v>8</v>
      </c>
      <c r="B865" s="3">
        <v>4</v>
      </c>
      <c r="C865" s="1" t="s">
        <v>1020</v>
      </c>
      <c r="E865" t="str">
        <f t="shared" si="13"/>
        <v>4-ALPENS</v>
      </c>
    </row>
    <row r="866" spans="1:5" x14ac:dyDescent="0.25">
      <c r="A866" s="1">
        <v>8</v>
      </c>
      <c r="B866" s="3">
        <v>5</v>
      </c>
      <c r="C866" s="1" t="s">
        <v>1021</v>
      </c>
      <c r="E866" t="str">
        <f t="shared" si="13"/>
        <v>5-AMETLLA DEL VALLES, L'</v>
      </c>
    </row>
    <row r="867" spans="1:5" x14ac:dyDescent="0.25">
      <c r="A867" s="1">
        <v>8</v>
      </c>
      <c r="B867" s="3">
        <v>6</v>
      </c>
      <c r="C867" s="1" t="s">
        <v>1022</v>
      </c>
      <c r="E867" t="str">
        <f t="shared" si="13"/>
        <v>6-ARENYS DE MAR</v>
      </c>
    </row>
    <row r="868" spans="1:5" x14ac:dyDescent="0.25">
      <c r="A868" s="1">
        <v>8</v>
      </c>
      <c r="B868" s="3">
        <v>7</v>
      </c>
      <c r="C868" s="1" t="s">
        <v>1023</v>
      </c>
      <c r="E868" t="str">
        <f t="shared" si="13"/>
        <v>7-ARENYS DE MUNT</v>
      </c>
    </row>
    <row r="869" spans="1:5" x14ac:dyDescent="0.25">
      <c r="A869" s="1">
        <v>8</v>
      </c>
      <c r="B869" s="3">
        <v>8</v>
      </c>
      <c r="C869" s="1" t="s">
        <v>1024</v>
      </c>
      <c r="E869" t="str">
        <f t="shared" si="13"/>
        <v>8-ARGEN?OLA</v>
      </c>
    </row>
    <row r="870" spans="1:5" x14ac:dyDescent="0.25">
      <c r="A870" s="1">
        <v>8</v>
      </c>
      <c r="B870" s="3">
        <v>9</v>
      </c>
      <c r="C870" s="1" t="s">
        <v>1025</v>
      </c>
      <c r="E870" t="str">
        <f t="shared" si="13"/>
        <v>9-ARGENTONA</v>
      </c>
    </row>
    <row r="871" spans="1:5" x14ac:dyDescent="0.25">
      <c r="A871" s="1">
        <v>8</v>
      </c>
      <c r="B871" s="3">
        <v>10</v>
      </c>
      <c r="C871" s="1" t="s">
        <v>1026</v>
      </c>
      <c r="E871" t="str">
        <f t="shared" si="13"/>
        <v>10-ARTES</v>
      </c>
    </row>
    <row r="872" spans="1:5" x14ac:dyDescent="0.25">
      <c r="A872" s="1">
        <v>8</v>
      </c>
      <c r="B872" s="3">
        <v>11</v>
      </c>
      <c r="C872" s="1" t="s">
        <v>1027</v>
      </c>
      <c r="E872" t="str">
        <f t="shared" si="13"/>
        <v>11-AVIA</v>
      </c>
    </row>
    <row r="873" spans="1:5" x14ac:dyDescent="0.25">
      <c r="A873" s="1">
        <v>8</v>
      </c>
      <c r="B873" s="3">
        <v>12</v>
      </c>
      <c r="C873" s="1" t="s">
        <v>1028</v>
      </c>
      <c r="E873" t="str">
        <f t="shared" si="13"/>
        <v>12-AVINYO</v>
      </c>
    </row>
    <row r="874" spans="1:5" x14ac:dyDescent="0.25">
      <c r="A874" s="1">
        <v>8</v>
      </c>
      <c r="B874" s="3">
        <v>13</v>
      </c>
      <c r="C874" s="1" t="s">
        <v>1029</v>
      </c>
      <c r="E874" t="str">
        <f t="shared" si="13"/>
        <v>13-AVINYONET DEL PENEDES</v>
      </c>
    </row>
    <row r="875" spans="1:5" x14ac:dyDescent="0.25">
      <c r="A875" s="1">
        <v>8</v>
      </c>
      <c r="B875" s="3">
        <v>14</v>
      </c>
      <c r="C875" s="1" t="s">
        <v>1030</v>
      </c>
      <c r="E875" t="str">
        <f t="shared" si="13"/>
        <v>14-AIGUAFREDA</v>
      </c>
    </row>
    <row r="876" spans="1:5" x14ac:dyDescent="0.25">
      <c r="A876" s="1">
        <v>8</v>
      </c>
      <c r="B876" s="3">
        <v>15</v>
      </c>
      <c r="C876" s="1" t="s">
        <v>1031</v>
      </c>
      <c r="E876" t="str">
        <f t="shared" si="13"/>
        <v>15-BADALONA</v>
      </c>
    </row>
    <row r="877" spans="1:5" x14ac:dyDescent="0.25">
      <c r="A877" s="1">
        <v>8</v>
      </c>
      <c r="B877" s="3">
        <v>16</v>
      </c>
      <c r="C877" s="1" t="s">
        <v>1032</v>
      </c>
      <c r="E877" t="str">
        <f t="shared" si="13"/>
        <v>16-BAGA</v>
      </c>
    </row>
    <row r="878" spans="1:5" x14ac:dyDescent="0.25">
      <c r="A878" s="1">
        <v>8</v>
      </c>
      <c r="B878" s="3">
        <v>17</v>
      </c>
      <c r="C878" s="1" t="s">
        <v>1033</v>
      </c>
      <c r="E878" t="str">
        <f t="shared" si="13"/>
        <v>17-BALENYA</v>
      </c>
    </row>
    <row r="879" spans="1:5" x14ac:dyDescent="0.25">
      <c r="A879" s="1">
        <v>8</v>
      </c>
      <c r="B879" s="3">
        <v>18</v>
      </c>
      <c r="C879" s="1" t="s">
        <v>1034</v>
      </c>
      <c r="E879" t="str">
        <f t="shared" si="13"/>
        <v>18-BALSARENY</v>
      </c>
    </row>
    <row r="880" spans="1:5" x14ac:dyDescent="0.25">
      <c r="A880" s="1">
        <v>8</v>
      </c>
      <c r="B880" s="3">
        <v>19</v>
      </c>
      <c r="C880" s="1" t="s">
        <v>118</v>
      </c>
      <c r="E880" t="str">
        <f t="shared" si="13"/>
        <v>19-BARCELONA</v>
      </c>
    </row>
    <row r="881" spans="1:5" x14ac:dyDescent="0.25">
      <c r="A881" s="1">
        <v>8</v>
      </c>
      <c r="B881" s="3">
        <v>20</v>
      </c>
      <c r="C881" s="1" t="s">
        <v>1035</v>
      </c>
      <c r="E881" t="str">
        <f t="shared" si="13"/>
        <v>20-BEGUES</v>
      </c>
    </row>
    <row r="882" spans="1:5" x14ac:dyDescent="0.25">
      <c r="A882" s="1">
        <v>8</v>
      </c>
      <c r="B882" s="3">
        <v>21</v>
      </c>
      <c r="C882" s="1" t="s">
        <v>1036</v>
      </c>
      <c r="E882" t="str">
        <f t="shared" si="13"/>
        <v>21-BELLPRAT</v>
      </c>
    </row>
    <row r="883" spans="1:5" x14ac:dyDescent="0.25">
      <c r="A883" s="1">
        <v>8</v>
      </c>
      <c r="B883" s="3">
        <v>22</v>
      </c>
      <c r="C883" s="1" t="s">
        <v>1037</v>
      </c>
      <c r="E883" t="str">
        <f t="shared" si="13"/>
        <v>22-BERGA</v>
      </c>
    </row>
    <row r="884" spans="1:5" x14ac:dyDescent="0.25">
      <c r="A884" s="1">
        <v>8</v>
      </c>
      <c r="B884" s="3">
        <v>23</v>
      </c>
      <c r="C884" s="1" t="s">
        <v>1038</v>
      </c>
      <c r="E884" t="str">
        <f t="shared" si="13"/>
        <v>23-BIGUES I RIELLS</v>
      </c>
    </row>
    <row r="885" spans="1:5" x14ac:dyDescent="0.25">
      <c r="A885" s="1">
        <v>8</v>
      </c>
      <c r="B885" s="3">
        <v>24</v>
      </c>
      <c r="C885" s="1" t="s">
        <v>1039</v>
      </c>
      <c r="E885" t="str">
        <f t="shared" si="13"/>
        <v>24-BORREDA</v>
      </c>
    </row>
    <row r="886" spans="1:5" x14ac:dyDescent="0.25">
      <c r="A886" s="1">
        <v>8</v>
      </c>
      <c r="B886" s="3">
        <v>25</v>
      </c>
      <c r="C886" s="1" t="s">
        <v>1040</v>
      </c>
      <c r="E886" t="str">
        <f t="shared" si="13"/>
        <v>25-BRUC, EL</v>
      </c>
    </row>
    <row r="887" spans="1:5" x14ac:dyDescent="0.25">
      <c r="A887" s="1">
        <v>8</v>
      </c>
      <c r="B887" s="3">
        <v>26</v>
      </c>
      <c r="C887" s="1" t="s">
        <v>1041</v>
      </c>
      <c r="E887" t="str">
        <f t="shared" si="13"/>
        <v>26-BRULL, EL</v>
      </c>
    </row>
    <row r="888" spans="1:5" x14ac:dyDescent="0.25">
      <c r="A888" s="1">
        <v>8</v>
      </c>
      <c r="B888" s="3">
        <v>27</v>
      </c>
      <c r="C888" s="1" t="s">
        <v>1042</v>
      </c>
      <c r="E888" t="str">
        <f t="shared" si="13"/>
        <v>27-CABANYES, LES</v>
      </c>
    </row>
    <row r="889" spans="1:5" x14ac:dyDescent="0.25">
      <c r="A889" s="1">
        <v>8</v>
      </c>
      <c r="B889" s="3">
        <v>28</v>
      </c>
      <c r="C889" s="1" t="s">
        <v>1043</v>
      </c>
      <c r="E889" t="str">
        <f t="shared" si="13"/>
        <v>28-CABRERA D'IGUALADA</v>
      </c>
    </row>
    <row r="890" spans="1:5" x14ac:dyDescent="0.25">
      <c r="A890" s="1">
        <v>8</v>
      </c>
      <c r="B890" s="3">
        <v>29</v>
      </c>
      <c r="C890" s="1" t="s">
        <v>1044</v>
      </c>
      <c r="E890" t="str">
        <f t="shared" si="13"/>
        <v>29-CABRERA DE MAR</v>
      </c>
    </row>
    <row r="891" spans="1:5" x14ac:dyDescent="0.25">
      <c r="A891" s="1">
        <v>8</v>
      </c>
      <c r="B891" s="3">
        <v>30</v>
      </c>
      <c r="C891" s="1" t="s">
        <v>1045</v>
      </c>
      <c r="E891" t="str">
        <f t="shared" si="13"/>
        <v>30-CABRILS</v>
      </c>
    </row>
    <row r="892" spans="1:5" x14ac:dyDescent="0.25">
      <c r="A892" s="1">
        <v>8</v>
      </c>
      <c r="B892" s="3">
        <v>31</v>
      </c>
      <c r="C892" s="1" t="s">
        <v>1046</v>
      </c>
      <c r="E892" t="str">
        <f t="shared" si="13"/>
        <v>31-CALAF</v>
      </c>
    </row>
    <row r="893" spans="1:5" x14ac:dyDescent="0.25">
      <c r="A893" s="1">
        <v>8</v>
      </c>
      <c r="B893" s="3">
        <v>32</v>
      </c>
      <c r="C893" s="1" t="s">
        <v>1047</v>
      </c>
      <c r="E893" t="str">
        <f t="shared" si="13"/>
        <v>32-CALDES D'ESTRAC</v>
      </c>
    </row>
    <row r="894" spans="1:5" x14ac:dyDescent="0.25">
      <c r="A894" s="1">
        <v>8</v>
      </c>
      <c r="B894" s="3">
        <v>33</v>
      </c>
      <c r="C894" s="1" t="s">
        <v>1048</v>
      </c>
      <c r="E894" t="str">
        <f t="shared" si="13"/>
        <v>33-CALDES DE MONTBUI</v>
      </c>
    </row>
    <row r="895" spans="1:5" x14ac:dyDescent="0.25">
      <c r="A895" s="1">
        <v>8</v>
      </c>
      <c r="B895" s="3">
        <v>34</v>
      </c>
      <c r="C895" s="1" t="s">
        <v>1049</v>
      </c>
      <c r="E895" t="str">
        <f t="shared" si="13"/>
        <v>34-CALDERS</v>
      </c>
    </row>
    <row r="896" spans="1:5" x14ac:dyDescent="0.25">
      <c r="A896" s="1">
        <v>8</v>
      </c>
      <c r="B896" s="3">
        <v>35</v>
      </c>
      <c r="C896" s="1" t="s">
        <v>1050</v>
      </c>
      <c r="E896" t="str">
        <f t="shared" si="13"/>
        <v>35-CALELLA</v>
      </c>
    </row>
    <row r="897" spans="1:5" x14ac:dyDescent="0.25">
      <c r="A897" s="1">
        <v>8</v>
      </c>
      <c r="B897" s="3">
        <v>36</v>
      </c>
      <c r="C897" s="1" t="s">
        <v>1051</v>
      </c>
      <c r="E897" t="str">
        <f t="shared" si="13"/>
        <v>36-CALONGE DE SEGARRA</v>
      </c>
    </row>
    <row r="898" spans="1:5" x14ac:dyDescent="0.25">
      <c r="A898" s="1">
        <v>8</v>
      </c>
      <c r="B898" s="3">
        <v>37</v>
      </c>
      <c r="C898" s="1" t="s">
        <v>1052</v>
      </c>
      <c r="E898" t="str">
        <f t="shared" si="13"/>
        <v>37-CALLDETENES</v>
      </c>
    </row>
    <row r="899" spans="1:5" x14ac:dyDescent="0.25">
      <c r="A899" s="1">
        <v>8</v>
      </c>
      <c r="B899" s="3">
        <v>38</v>
      </c>
      <c r="C899" s="1" t="s">
        <v>1053</v>
      </c>
      <c r="E899" t="str">
        <f t="shared" ref="E899:E962" si="14">CONCATENATE(B899,"-",C899)</f>
        <v>38-CALLUS</v>
      </c>
    </row>
    <row r="900" spans="1:5" x14ac:dyDescent="0.25">
      <c r="A900" s="1">
        <v>8</v>
      </c>
      <c r="B900" s="3">
        <v>39</v>
      </c>
      <c r="C900" s="1" t="s">
        <v>1054</v>
      </c>
      <c r="E900" t="str">
        <f t="shared" si="14"/>
        <v>39-CAMPINS</v>
      </c>
    </row>
    <row r="901" spans="1:5" x14ac:dyDescent="0.25">
      <c r="A901" s="1">
        <v>8</v>
      </c>
      <c r="B901" s="3">
        <v>40</v>
      </c>
      <c r="C901" s="1" t="s">
        <v>1055</v>
      </c>
      <c r="E901" t="str">
        <f t="shared" si="14"/>
        <v>40-CANET DE MAR</v>
      </c>
    </row>
    <row r="902" spans="1:5" x14ac:dyDescent="0.25">
      <c r="A902" s="1">
        <v>8</v>
      </c>
      <c r="B902" s="3">
        <v>41</v>
      </c>
      <c r="C902" s="1" t="s">
        <v>1056</v>
      </c>
      <c r="E902" t="str">
        <f t="shared" si="14"/>
        <v>41-CANOVELLES</v>
      </c>
    </row>
    <row r="903" spans="1:5" x14ac:dyDescent="0.25">
      <c r="A903" s="1">
        <v>8</v>
      </c>
      <c r="B903" s="3">
        <v>42</v>
      </c>
      <c r="C903" s="1" t="s">
        <v>1057</v>
      </c>
      <c r="E903" t="str">
        <f t="shared" si="14"/>
        <v>42-CANOVES I SAMALUS</v>
      </c>
    </row>
    <row r="904" spans="1:5" x14ac:dyDescent="0.25">
      <c r="A904" s="1">
        <v>8</v>
      </c>
      <c r="B904" s="3">
        <v>43</v>
      </c>
      <c r="C904" s="1" t="s">
        <v>1058</v>
      </c>
      <c r="E904" t="str">
        <f t="shared" si="14"/>
        <v>43-CANYELLES</v>
      </c>
    </row>
    <row r="905" spans="1:5" x14ac:dyDescent="0.25">
      <c r="A905" s="1">
        <v>8</v>
      </c>
      <c r="B905" s="3">
        <v>44</v>
      </c>
      <c r="C905" s="1" t="s">
        <v>1059</v>
      </c>
      <c r="E905" t="str">
        <f t="shared" si="14"/>
        <v>44-CAPELLADES</v>
      </c>
    </row>
    <row r="906" spans="1:5" x14ac:dyDescent="0.25">
      <c r="A906" s="1">
        <v>8</v>
      </c>
      <c r="B906" s="3">
        <v>45</v>
      </c>
      <c r="C906" s="1" t="s">
        <v>1060</v>
      </c>
      <c r="E906" t="str">
        <f t="shared" si="14"/>
        <v>45-CAPOLAT</v>
      </c>
    </row>
    <row r="907" spans="1:5" x14ac:dyDescent="0.25">
      <c r="A907" s="1">
        <v>8</v>
      </c>
      <c r="B907" s="3">
        <v>46</v>
      </c>
      <c r="C907" s="1" t="s">
        <v>1061</v>
      </c>
      <c r="E907" t="str">
        <f t="shared" si="14"/>
        <v>46-CARDEDEU</v>
      </c>
    </row>
    <row r="908" spans="1:5" x14ac:dyDescent="0.25">
      <c r="A908" s="1">
        <v>8</v>
      </c>
      <c r="B908" s="3">
        <v>47</v>
      </c>
      <c r="C908" s="1" t="s">
        <v>1062</v>
      </c>
      <c r="E908" t="str">
        <f t="shared" si="14"/>
        <v>47-CARDONA</v>
      </c>
    </row>
    <row r="909" spans="1:5" x14ac:dyDescent="0.25">
      <c r="A909" s="1">
        <v>8</v>
      </c>
      <c r="B909" s="3">
        <v>48</v>
      </c>
      <c r="C909" s="1" t="s">
        <v>1063</v>
      </c>
      <c r="E909" t="str">
        <f t="shared" si="14"/>
        <v>48-CARME</v>
      </c>
    </row>
    <row r="910" spans="1:5" x14ac:dyDescent="0.25">
      <c r="A910" s="1">
        <v>8</v>
      </c>
      <c r="B910" s="3">
        <v>49</v>
      </c>
      <c r="C910" s="1" t="s">
        <v>1064</v>
      </c>
      <c r="E910" t="str">
        <f t="shared" si="14"/>
        <v>49-CASSERRES</v>
      </c>
    </row>
    <row r="911" spans="1:5" x14ac:dyDescent="0.25">
      <c r="A911" s="1">
        <v>8</v>
      </c>
      <c r="B911" s="3">
        <v>50</v>
      </c>
      <c r="C911" s="1" t="s">
        <v>1065</v>
      </c>
      <c r="E911" t="str">
        <f t="shared" si="14"/>
        <v>50-CASTELLAR DEL RIU</v>
      </c>
    </row>
    <row r="912" spans="1:5" x14ac:dyDescent="0.25">
      <c r="A912" s="1">
        <v>8</v>
      </c>
      <c r="B912" s="3">
        <v>51</v>
      </c>
      <c r="C912" s="1" t="s">
        <v>1066</v>
      </c>
      <c r="E912" t="str">
        <f t="shared" si="14"/>
        <v>51-CASTELLAR DEL VALLES</v>
      </c>
    </row>
    <row r="913" spans="1:5" x14ac:dyDescent="0.25">
      <c r="A913" s="1">
        <v>8</v>
      </c>
      <c r="B913" s="3">
        <v>52</v>
      </c>
      <c r="C913" s="1" t="s">
        <v>1067</v>
      </c>
      <c r="E913" t="str">
        <f t="shared" si="14"/>
        <v>52-CASTELLAR DE N'HUG</v>
      </c>
    </row>
    <row r="914" spans="1:5" x14ac:dyDescent="0.25">
      <c r="A914" s="1">
        <v>8</v>
      </c>
      <c r="B914" s="3">
        <v>53</v>
      </c>
      <c r="C914" s="1" t="s">
        <v>1068</v>
      </c>
      <c r="E914" t="str">
        <f t="shared" si="14"/>
        <v>53-CASTELLBELL I EL VILAR</v>
      </c>
    </row>
    <row r="915" spans="1:5" x14ac:dyDescent="0.25">
      <c r="A915" s="1">
        <v>8</v>
      </c>
      <c r="B915" s="3">
        <v>54</v>
      </c>
      <c r="C915" s="1" t="s">
        <v>1069</v>
      </c>
      <c r="E915" t="str">
        <f t="shared" si="14"/>
        <v>54-CASTELLBISBAL</v>
      </c>
    </row>
    <row r="916" spans="1:5" x14ac:dyDescent="0.25">
      <c r="A916" s="1">
        <v>8</v>
      </c>
      <c r="B916" s="3">
        <v>55</v>
      </c>
      <c r="C916" s="1" t="s">
        <v>1070</v>
      </c>
      <c r="E916" t="str">
        <f t="shared" si="14"/>
        <v>55-CASTELLCIR</v>
      </c>
    </row>
    <row r="917" spans="1:5" x14ac:dyDescent="0.25">
      <c r="A917" s="1">
        <v>8</v>
      </c>
      <c r="B917" s="3">
        <v>56</v>
      </c>
      <c r="C917" s="1" t="s">
        <v>1071</v>
      </c>
      <c r="E917" t="str">
        <f t="shared" si="14"/>
        <v>56-CASTELLDEFELS</v>
      </c>
    </row>
    <row r="918" spans="1:5" x14ac:dyDescent="0.25">
      <c r="A918" s="1">
        <v>8</v>
      </c>
      <c r="B918" s="3">
        <v>57</v>
      </c>
      <c r="C918" s="1" t="s">
        <v>1072</v>
      </c>
      <c r="E918" t="str">
        <f t="shared" si="14"/>
        <v>57-CASTELL DE L'ARENY</v>
      </c>
    </row>
    <row r="919" spans="1:5" x14ac:dyDescent="0.25">
      <c r="A919" s="1">
        <v>8</v>
      </c>
      <c r="B919" s="3">
        <v>58</v>
      </c>
      <c r="C919" s="1" t="s">
        <v>1073</v>
      </c>
      <c r="E919" t="str">
        <f t="shared" si="14"/>
        <v>58-CASTELLET I LA GORNAL</v>
      </c>
    </row>
    <row r="920" spans="1:5" x14ac:dyDescent="0.25">
      <c r="A920" s="1">
        <v>8</v>
      </c>
      <c r="B920" s="3">
        <v>59</v>
      </c>
      <c r="C920" s="1" t="s">
        <v>1074</v>
      </c>
      <c r="E920" t="str">
        <f t="shared" si="14"/>
        <v>59-CASTELLFOLLIT DEL BOIX</v>
      </c>
    </row>
    <row r="921" spans="1:5" x14ac:dyDescent="0.25">
      <c r="A921" s="1">
        <v>8</v>
      </c>
      <c r="B921" s="3">
        <v>60</v>
      </c>
      <c r="C921" s="1" t="s">
        <v>1075</v>
      </c>
      <c r="E921" t="str">
        <f t="shared" si="14"/>
        <v>60-CASTELLFOLLIT DE RIUBREGOS</v>
      </c>
    </row>
    <row r="922" spans="1:5" x14ac:dyDescent="0.25">
      <c r="A922" s="1">
        <v>8</v>
      </c>
      <c r="B922" s="3">
        <v>61</v>
      </c>
      <c r="C922" s="1" t="s">
        <v>1076</v>
      </c>
      <c r="E922" t="str">
        <f t="shared" si="14"/>
        <v>61-CASTELLGALI</v>
      </c>
    </row>
    <row r="923" spans="1:5" x14ac:dyDescent="0.25">
      <c r="A923" s="1">
        <v>8</v>
      </c>
      <c r="B923" s="3">
        <v>62</v>
      </c>
      <c r="C923" s="1" t="s">
        <v>1077</v>
      </c>
      <c r="E923" t="str">
        <f t="shared" si="14"/>
        <v>62-CASTELLNOU DE BAGES</v>
      </c>
    </row>
    <row r="924" spans="1:5" x14ac:dyDescent="0.25">
      <c r="A924" s="1">
        <v>8</v>
      </c>
      <c r="B924" s="3">
        <v>63</v>
      </c>
      <c r="C924" s="1" t="s">
        <v>1078</v>
      </c>
      <c r="E924" t="str">
        <f t="shared" si="14"/>
        <v>63-CASTELLOLI</v>
      </c>
    </row>
    <row r="925" spans="1:5" x14ac:dyDescent="0.25">
      <c r="A925" s="1">
        <v>8</v>
      </c>
      <c r="B925" s="3">
        <v>64</v>
      </c>
      <c r="C925" s="1" t="s">
        <v>1079</v>
      </c>
      <c r="E925" t="str">
        <f t="shared" si="14"/>
        <v>64-CASTELLTER?OL</v>
      </c>
    </row>
    <row r="926" spans="1:5" x14ac:dyDescent="0.25">
      <c r="A926" s="1">
        <v>8</v>
      </c>
      <c r="B926" s="3">
        <v>65</v>
      </c>
      <c r="C926" s="1" t="s">
        <v>1080</v>
      </c>
      <c r="E926" t="str">
        <f t="shared" si="14"/>
        <v>65-CASTELLVI DE LA MARCA</v>
      </c>
    </row>
    <row r="927" spans="1:5" x14ac:dyDescent="0.25">
      <c r="A927" s="1">
        <v>8</v>
      </c>
      <c r="B927" s="3">
        <v>66</v>
      </c>
      <c r="C927" s="1" t="s">
        <v>1081</v>
      </c>
      <c r="E927" t="str">
        <f t="shared" si="14"/>
        <v>66-CASTELLVI DE ROSANES</v>
      </c>
    </row>
    <row r="928" spans="1:5" x14ac:dyDescent="0.25">
      <c r="A928" s="1">
        <v>8</v>
      </c>
      <c r="B928" s="3">
        <v>67</v>
      </c>
      <c r="C928" s="1" t="s">
        <v>1082</v>
      </c>
      <c r="E928" t="str">
        <f t="shared" si="14"/>
        <v>67-CENTELLES</v>
      </c>
    </row>
    <row r="929" spans="1:5" x14ac:dyDescent="0.25">
      <c r="A929" s="1">
        <v>8</v>
      </c>
      <c r="B929" s="3">
        <v>68</v>
      </c>
      <c r="C929" s="1" t="s">
        <v>1083</v>
      </c>
      <c r="E929" t="str">
        <f t="shared" si="14"/>
        <v>68-CERVELLO</v>
      </c>
    </row>
    <row r="930" spans="1:5" x14ac:dyDescent="0.25">
      <c r="A930" s="1">
        <v>8</v>
      </c>
      <c r="B930" s="3">
        <v>69</v>
      </c>
      <c r="C930" s="1" t="s">
        <v>1084</v>
      </c>
      <c r="E930" t="str">
        <f t="shared" si="14"/>
        <v>69-COLLBATO</v>
      </c>
    </row>
    <row r="931" spans="1:5" x14ac:dyDescent="0.25">
      <c r="A931" s="1">
        <v>8</v>
      </c>
      <c r="B931" s="3">
        <v>70</v>
      </c>
      <c r="C931" s="1" t="s">
        <v>1085</v>
      </c>
      <c r="E931" t="str">
        <f t="shared" si="14"/>
        <v>70-COLLSUSPINA</v>
      </c>
    </row>
    <row r="932" spans="1:5" x14ac:dyDescent="0.25">
      <c r="A932" s="1">
        <v>8</v>
      </c>
      <c r="B932" s="3">
        <v>71</v>
      </c>
      <c r="C932" s="1" t="s">
        <v>1086</v>
      </c>
      <c r="E932" t="str">
        <f t="shared" si="14"/>
        <v>71-COPONS</v>
      </c>
    </row>
    <row r="933" spans="1:5" x14ac:dyDescent="0.25">
      <c r="A933" s="1">
        <v>8</v>
      </c>
      <c r="B933" s="3">
        <v>72</v>
      </c>
      <c r="C933" s="1" t="s">
        <v>1087</v>
      </c>
      <c r="E933" t="str">
        <f t="shared" si="14"/>
        <v>72-CORBERA DE LLOBREGAT</v>
      </c>
    </row>
    <row r="934" spans="1:5" x14ac:dyDescent="0.25">
      <c r="A934" s="1">
        <v>8</v>
      </c>
      <c r="B934" s="3">
        <v>73</v>
      </c>
      <c r="C934" s="1" t="s">
        <v>1088</v>
      </c>
      <c r="E934" t="str">
        <f t="shared" si="14"/>
        <v>73-CORNELLA DE LLOBREGAT</v>
      </c>
    </row>
    <row r="935" spans="1:5" x14ac:dyDescent="0.25">
      <c r="A935" s="1">
        <v>8</v>
      </c>
      <c r="B935" s="3">
        <v>74</v>
      </c>
      <c r="C935" s="1" t="s">
        <v>1089</v>
      </c>
      <c r="E935" t="str">
        <f t="shared" si="14"/>
        <v>74-CUBELLES</v>
      </c>
    </row>
    <row r="936" spans="1:5" x14ac:dyDescent="0.25">
      <c r="A936" s="1">
        <v>8</v>
      </c>
      <c r="B936" s="3">
        <v>75</v>
      </c>
      <c r="C936" s="1" t="s">
        <v>1090</v>
      </c>
      <c r="E936" t="str">
        <f t="shared" si="14"/>
        <v>75-DOSRIUS</v>
      </c>
    </row>
    <row r="937" spans="1:5" x14ac:dyDescent="0.25">
      <c r="A937" s="1">
        <v>8</v>
      </c>
      <c r="B937" s="3">
        <v>76</v>
      </c>
      <c r="C937" s="1" t="s">
        <v>1091</v>
      </c>
      <c r="E937" t="str">
        <f t="shared" si="14"/>
        <v>76-ESPARREGUERA</v>
      </c>
    </row>
    <row r="938" spans="1:5" x14ac:dyDescent="0.25">
      <c r="A938" s="1">
        <v>8</v>
      </c>
      <c r="B938" s="3">
        <v>77</v>
      </c>
      <c r="C938" s="1" t="s">
        <v>1092</v>
      </c>
      <c r="E938" t="str">
        <f t="shared" si="14"/>
        <v>77-ESPLUGUES DE LLOBREGAT</v>
      </c>
    </row>
    <row r="939" spans="1:5" x14ac:dyDescent="0.25">
      <c r="A939" s="1">
        <v>8</v>
      </c>
      <c r="B939" s="3">
        <v>78</v>
      </c>
      <c r="C939" s="1" t="s">
        <v>1093</v>
      </c>
      <c r="E939" t="str">
        <f t="shared" si="14"/>
        <v>78-ESPUNYOLA, L'</v>
      </c>
    </row>
    <row r="940" spans="1:5" x14ac:dyDescent="0.25">
      <c r="A940" s="1">
        <v>8</v>
      </c>
      <c r="B940" s="3">
        <v>79</v>
      </c>
      <c r="C940" s="1" t="s">
        <v>1094</v>
      </c>
      <c r="E940" t="str">
        <f t="shared" si="14"/>
        <v>79-ESTANY, L'</v>
      </c>
    </row>
    <row r="941" spans="1:5" x14ac:dyDescent="0.25">
      <c r="A941" s="1">
        <v>8</v>
      </c>
      <c r="B941" s="3">
        <v>80</v>
      </c>
      <c r="C941" s="1" t="s">
        <v>1095</v>
      </c>
      <c r="E941" t="str">
        <f t="shared" si="14"/>
        <v>80-FIGOLS</v>
      </c>
    </row>
    <row r="942" spans="1:5" x14ac:dyDescent="0.25">
      <c r="A942" s="1">
        <v>8</v>
      </c>
      <c r="B942" s="3">
        <v>81</v>
      </c>
      <c r="C942" s="1" t="s">
        <v>1096</v>
      </c>
      <c r="E942" t="str">
        <f t="shared" si="14"/>
        <v>81-FOGARS DE MONTCLUS</v>
      </c>
    </row>
    <row r="943" spans="1:5" x14ac:dyDescent="0.25">
      <c r="A943" s="1">
        <v>8</v>
      </c>
      <c r="B943" s="3">
        <v>82</v>
      </c>
      <c r="C943" s="1" t="s">
        <v>1097</v>
      </c>
      <c r="E943" t="str">
        <f t="shared" si="14"/>
        <v>82-FOGARS DE LA SELVA</v>
      </c>
    </row>
    <row r="944" spans="1:5" x14ac:dyDescent="0.25">
      <c r="A944" s="1">
        <v>8</v>
      </c>
      <c r="B944" s="3">
        <v>83</v>
      </c>
      <c r="C944" s="1" t="s">
        <v>1098</v>
      </c>
      <c r="E944" t="str">
        <f t="shared" si="14"/>
        <v>83-FOLGUEROLES</v>
      </c>
    </row>
    <row r="945" spans="1:5" x14ac:dyDescent="0.25">
      <c r="A945" s="1">
        <v>8</v>
      </c>
      <c r="B945" s="3">
        <v>84</v>
      </c>
      <c r="C945" s="1" t="s">
        <v>1099</v>
      </c>
      <c r="E945" t="str">
        <f t="shared" si="14"/>
        <v>84-FONOLLOSA</v>
      </c>
    </row>
    <row r="946" spans="1:5" x14ac:dyDescent="0.25">
      <c r="A946" s="1">
        <v>8</v>
      </c>
      <c r="B946" s="3">
        <v>85</v>
      </c>
      <c r="C946" s="1" t="s">
        <v>1100</v>
      </c>
      <c r="E946" t="str">
        <f t="shared" si="14"/>
        <v>85-FONT-RUBI</v>
      </c>
    </row>
    <row r="947" spans="1:5" x14ac:dyDescent="0.25">
      <c r="A947" s="1">
        <v>8</v>
      </c>
      <c r="B947" s="3">
        <v>86</v>
      </c>
      <c r="C947" s="1" t="s">
        <v>1101</v>
      </c>
      <c r="E947" t="str">
        <f t="shared" si="14"/>
        <v>86-FRANQUESES DEL VALLES, LES</v>
      </c>
    </row>
    <row r="948" spans="1:5" x14ac:dyDescent="0.25">
      <c r="A948" s="1">
        <v>8</v>
      </c>
      <c r="B948" s="3">
        <v>87</v>
      </c>
      <c r="C948" s="1" t="s">
        <v>1102</v>
      </c>
      <c r="E948" t="str">
        <f t="shared" si="14"/>
        <v>87-GALLIFA</v>
      </c>
    </row>
    <row r="949" spans="1:5" x14ac:dyDescent="0.25">
      <c r="A949" s="1">
        <v>8</v>
      </c>
      <c r="B949" s="3">
        <v>88</v>
      </c>
      <c r="C949" s="1" t="s">
        <v>1103</v>
      </c>
      <c r="E949" t="str">
        <f t="shared" si="14"/>
        <v>88-GARRIGA, LA</v>
      </c>
    </row>
    <row r="950" spans="1:5" x14ac:dyDescent="0.25">
      <c r="A950" s="1">
        <v>8</v>
      </c>
      <c r="B950" s="3">
        <v>89</v>
      </c>
      <c r="C950" s="1" t="s">
        <v>1104</v>
      </c>
      <c r="E950" t="str">
        <f t="shared" si="14"/>
        <v>89-GAVA</v>
      </c>
    </row>
    <row r="951" spans="1:5" x14ac:dyDescent="0.25">
      <c r="A951" s="1">
        <v>8</v>
      </c>
      <c r="B951" s="3">
        <v>90</v>
      </c>
      <c r="C951" s="1" t="s">
        <v>1105</v>
      </c>
      <c r="E951" t="str">
        <f t="shared" si="14"/>
        <v>90-GAIA</v>
      </c>
    </row>
    <row r="952" spans="1:5" x14ac:dyDescent="0.25">
      <c r="A952" s="1">
        <v>8</v>
      </c>
      <c r="B952" s="3">
        <v>91</v>
      </c>
      <c r="C952" s="1" t="s">
        <v>1106</v>
      </c>
      <c r="E952" t="str">
        <f t="shared" si="14"/>
        <v>91-GELIDA</v>
      </c>
    </row>
    <row r="953" spans="1:5" x14ac:dyDescent="0.25">
      <c r="A953" s="1">
        <v>8</v>
      </c>
      <c r="B953" s="3">
        <v>92</v>
      </c>
      <c r="C953" s="1" t="s">
        <v>1107</v>
      </c>
      <c r="E953" t="str">
        <f t="shared" si="14"/>
        <v>92-GIRONELLA</v>
      </c>
    </row>
    <row r="954" spans="1:5" x14ac:dyDescent="0.25">
      <c r="A954" s="1">
        <v>8</v>
      </c>
      <c r="B954" s="3">
        <v>93</v>
      </c>
      <c r="C954" s="1" t="s">
        <v>1108</v>
      </c>
      <c r="E954" t="str">
        <f t="shared" si="14"/>
        <v>93-GISCLARENY</v>
      </c>
    </row>
    <row r="955" spans="1:5" x14ac:dyDescent="0.25">
      <c r="A955" s="1">
        <v>8</v>
      </c>
      <c r="B955" s="3">
        <v>94</v>
      </c>
      <c r="C955" s="1" t="s">
        <v>1109</v>
      </c>
      <c r="E955" t="str">
        <f t="shared" si="14"/>
        <v>94-GRANADA, LA</v>
      </c>
    </row>
    <row r="956" spans="1:5" x14ac:dyDescent="0.25">
      <c r="A956" s="1">
        <v>8</v>
      </c>
      <c r="B956" s="3">
        <v>95</v>
      </c>
      <c r="C956" s="1" t="s">
        <v>1110</v>
      </c>
      <c r="E956" t="str">
        <f t="shared" si="14"/>
        <v>95-GRANERA</v>
      </c>
    </row>
    <row r="957" spans="1:5" x14ac:dyDescent="0.25">
      <c r="A957" s="1">
        <v>8</v>
      </c>
      <c r="B957" s="3">
        <v>96</v>
      </c>
      <c r="C957" s="1" t="s">
        <v>1111</v>
      </c>
      <c r="E957" t="str">
        <f t="shared" si="14"/>
        <v>96-GRANOLLERS</v>
      </c>
    </row>
    <row r="958" spans="1:5" x14ac:dyDescent="0.25">
      <c r="A958" s="1">
        <v>8</v>
      </c>
      <c r="B958" s="3">
        <v>97</v>
      </c>
      <c r="C958" s="1" t="s">
        <v>1112</v>
      </c>
      <c r="E958" t="str">
        <f t="shared" si="14"/>
        <v>97-GUALBA</v>
      </c>
    </row>
    <row r="959" spans="1:5" x14ac:dyDescent="0.25">
      <c r="A959" s="1">
        <v>8</v>
      </c>
      <c r="B959" s="3">
        <v>98</v>
      </c>
      <c r="C959" s="1" t="s">
        <v>1113</v>
      </c>
      <c r="E959" t="str">
        <f t="shared" si="14"/>
        <v>98-SANT SALVADOR DE GUARDIOLA</v>
      </c>
    </row>
    <row r="960" spans="1:5" x14ac:dyDescent="0.25">
      <c r="A960" s="1">
        <v>8</v>
      </c>
      <c r="B960" s="3">
        <v>99</v>
      </c>
      <c r="C960" s="1" t="s">
        <v>1114</v>
      </c>
      <c r="E960" t="str">
        <f t="shared" si="14"/>
        <v>99-GUARDIOLA DE BERGUEDA</v>
      </c>
    </row>
    <row r="961" spans="1:5" x14ac:dyDescent="0.25">
      <c r="A961" s="1">
        <v>8</v>
      </c>
      <c r="B961" s="3">
        <v>100</v>
      </c>
      <c r="C961" s="1" t="s">
        <v>1115</v>
      </c>
      <c r="E961" t="str">
        <f t="shared" si="14"/>
        <v>100-GURB</v>
      </c>
    </row>
    <row r="962" spans="1:5" x14ac:dyDescent="0.25">
      <c r="A962" s="1">
        <v>8</v>
      </c>
      <c r="B962" s="3">
        <v>101</v>
      </c>
      <c r="C962" s="1" t="s">
        <v>1116</v>
      </c>
      <c r="E962" t="str">
        <f t="shared" si="14"/>
        <v>101-HOSPITALET DE LLOBREGAT, L'</v>
      </c>
    </row>
    <row r="963" spans="1:5" x14ac:dyDescent="0.25">
      <c r="A963" s="1">
        <v>8</v>
      </c>
      <c r="B963" s="3">
        <v>102</v>
      </c>
      <c r="C963" s="1" t="s">
        <v>1117</v>
      </c>
      <c r="E963" t="str">
        <f t="shared" ref="E963:E1026" si="15">CONCATENATE(B963,"-",C963)</f>
        <v>102-IGUALADA</v>
      </c>
    </row>
    <row r="964" spans="1:5" x14ac:dyDescent="0.25">
      <c r="A964" s="1">
        <v>8</v>
      </c>
      <c r="B964" s="3">
        <v>103</v>
      </c>
      <c r="C964" s="1" t="s">
        <v>1118</v>
      </c>
      <c r="E964" t="str">
        <f t="shared" si="15"/>
        <v>103-JORBA</v>
      </c>
    </row>
    <row r="965" spans="1:5" x14ac:dyDescent="0.25">
      <c r="A965" s="1">
        <v>8</v>
      </c>
      <c r="B965" s="3">
        <v>104</v>
      </c>
      <c r="C965" s="1" t="s">
        <v>1119</v>
      </c>
      <c r="E965" t="str">
        <f t="shared" si="15"/>
        <v>104-LLACUNA, LA</v>
      </c>
    </row>
    <row r="966" spans="1:5" x14ac:dyDescent="0.25">
      <c r="A966" s="1">
        <v>8</v>
      </c>
      <c r="B966" s="3">
        <v>105</v>
      </c>
      <c r="C966" s="1" t="s">
        <v>1120</v>
      </c>
      <c r="E966" t="str">
        <f t="shared" si="15"/>
        <v>105-LLAGOSTA, LA</v>
      </c>
    </row>
    <row r="967" spans="1:5" x14ac:dyDescent="0.25">
      <c r="A967" s="1">
        <v>8</v>
      </c>
      <c r="B967" s="3">
        <v>106</v>
      </c>
      <c r="C967" s="1" t="s">
        <v>1121</v>
      </c>
      <c r="E967" t="str">
        <f t="shared" si="15"/>
        <v>106-LLINARS DEL VALLES</v>
      </c>
    </row>
    <row r="968" spans="1:5" x14ac:dyDescent="0.25">
      <c r="A968" s="1">
        <v>8</v>
      </c>
      <c r="B968" s="3">
        <v>107</v>
      </c>
      <c r="C968" s="1" t="s">
        <v>1122</v>
      </c>
      <c r="E968" t="str">
        <f t="shared" si="15"/>
        <v>107-LLI?A D'AMUNT</v>
      </c>
    </row>
    <row r="969" spans="1:5" x14ac:dyDescent="0.25">
      <c r="A969" s="1">
        <v>8</v>
      </c>
      <c r="B969" s="3">
        <v>108</v>
      </c>
      <c r="C969" s="1" t="s">
        <v>1123</v>
      </c>
      <c r="E969" t="str">
        <f t="shared" si="15"/>
        <v>108-LLI?A DE VALL</v>
      </c>
    </row>
    <row r="970" spans="1:5" x14ac:dyDescent="0.25">
      <c r="A970" s="1">
        <v>8</v>
      </c>
      <c r="B970" s="3">
        <v>109</v>
      </c>
      <c r="C970" s="1" t="s">
        <v>1124</v>
      </c>
      <c r="E970" t="str">
        <f t="shared" si="15"/>
        <v>109-LLU?A</v>
      </c>
    </row>
    <row r="971" spans="1:5" x14ac:dyDescent="0.25">
      <c r="A971" s="1">
        <v>8</v>
      </c>
      <c r="B971" s="3">
        <v>110</v>
      </c>
      <c r="C971" s="1" t="s">
        <v>1125</v>
      </c>
      <c r="E971" t="str">
        <f t="shared" si="15"/>
        <v>110-MALGRAT DE MAR</v>
      </c>
    </row>
    <row r="972" spans="1:5" x14ac:dyDescent="0.25">
      <c r="A972" s="1">
        <v>8</v>
      </c>
      <c r="B972" s="3">
        <v>111</v>
      </c>
      <c r="C972" s="1" t="s">
        <v>1126</v>
      </c>
      <c r="E972" t="str">
        <f t="shared" si="15"/>
        <v>111-MALLA</v>
      </c>
    </row>
    <row r="973" spans="1:5" x14ac:dyDescent="0.25">
      <c r="A973" s="1">
        <v>8</v>
      </c>
      <c r="B973" s="3">
        <v>112</v>
      </c>
      <c r="C973" s="1" t="s">
        <v>1127</v>
      </c>
      <c r="E973" t="str">
        <f t="shared" si="15"/>
        <v>112-MANLLEU</v>
      </c>
    </row>
    <row r="974" spans="1:5" x14ac:dyDescent="0.25">
      <c r="A974" s="1">
        <v>8</v>
      </c>
      <c r="B974" s="3">
        <v>113</v>
      </c>
      <c r="C974" s="1" t="s">
        <v>1128</v>
      </c>
      <c r="E974" t="str">
        <f t="shared" si="15"/>
        <v>113-MANRESA</v>
      </c>
    </row>
    <row r="975" spans="1:5" x14ac:dyDescent="0.25">
      <c r="A975" s="1">
        <v>8</v>
      </c>
      <c r="B975" s="3">
        <v>114</v>
      </c>
      <c r="C975" s="1" t="s">
        <v>1129</v>
      </c>
      <c r="E975" t="str">
        <f t="shared" si="15"/>
        <v>114-MARTORELL</v>
      </c>
    </row>
    <row r="976" spans="1:5" x14ac:dyDescent="0.25">
      <c r="A976" s="1">
        <v>8</v>
      </c>
      <c r="B976" s="3">
        <v>115</v>
      </c>
      <c r="C976" s="1" t="s">
        <v>1130</v>
      </c>
      <c r="E976" t="str">
        <f t="shared" si="15"/>
        <v>115-MARTORELLES</v>
      </c>
    </row>
    <row r="977" spans="1:5" x14ac:dyDescent="0.25">
      <c r="A977" s="1">
        <v>8</v>
      </c>
      <c r="B977" s="3">
        <v>116</v>
      </c>
      <c r="C977" s="1" t="s">
        <v>1131</v>
      </c>
      <c r="E977" t="str">
        <f t="shared" si="15"/>
        <v>116-MASIES DE RODA, LES</v>
      </c>
    </row>
    <row r="978" spans="1:5" x14ac:dyDescent="0.25">
      <c r="A978" s="1">
        <v>8</v>
      </c>
      <c r="B978" s="3">
        <v>117</v>
      </c>
      <c r="C978" s="1" t="s">
        <v>1132</v>
      </c>
      <c r="E978" t="str">
        <f t="shared" si="15"/>
        <v>117-MASIES DE VOLTREGA, LES</v>
      </c>
    </row>
    <row r="979" spans="1:5" x14ac:dyDescent="0.25">
      <c r="A979" s="1">
        <v>8</v>
      </c>
      <c r="B979" s="3">
        <v>118</v>
      </c>
      <c r="C979" s="1" t="s">
        <v>1133</v>
      </c>
      <c r="E979" t="str">
        <f t="shared" si="15"/>
        <v>118-MASNOU, EL</v>
      </c>
    </row>
    <row r="980" spans="1:5" x14ac:dyDescent="0.25">
      <c r="A980" s="1">
        <v>8</v>
      </c>
      <c r="B980" s="3">
        <v>119</v>
      </c>
      <c r="C980" s="1" t="s">
        <v>1134</v>
      </c>
      <c r="E980" t="str">
        <f t="shared" si="15"/>
        <v>119-MASQUEFA</v>
      </c>
    </row>
    <row r="981" spans="1:5" x14ac:dyDescent="0.25">
      <c r="A981" s="1">
        <v>8</v>
      </c>
      <c r="B981" s="3">
        <v>120</v>
      </c>
      <c r="C981" s="1" t="s">
        <v>1135</v>
      </c>
      <c r="E981" t="str">
        <f t="shared" si="15"/>
        <v>120-MATADEPERA</v>
      </c>
    </row>
    <row r="982" spans="1:5" x14ac:dyDescent="0.25">
      <c r="A982" s="1">
        <v>8</v>
      </c>
      <c r="B982" s="3">
        <v>121</v>
      </c>
      <c r="C982" s="1" t="s">
        <v>1136</v>
      </c>
      <c r="E982" t="str">
        <f t="shared" si="15"/>
        <v>121-MATARO</v>
      </c>
    </row>
    <row r="983" spans="1:5" x14ac:dyDescent="0.25">
      <c r="A983" s="1">
        <v>8</v>
      </c>
      <c r="B983" s="3">
        <v>122</v>
      </c>
      <c r="C983" s="1" t="s">
        <v>1137</v>
      </c>
      <c r="E983" t="str">
        <f t="shared" si="15"/>
        <v>122-MEDIONA</v>
      </c>
    </row>
    <row r="984" spans="1:5" x14ac:dyDescent="0.25">
      <c r="A984" s="1">
        <v>8</v>
      </c>
      <c r="B984" s="3">
        <v>123</v>
      </c>
      <c r="C984" s="1" t="s">
        <v>1138</v>
      </c>
      <c r="E984" t="str">
        <f t="shared" si="15"/>
        <v>123-MOLINS DE REI</v>
      </c>
    </row>
    <row r="985" spans="1:5" x14ac:dyDescent="0.25">
      <c r="A985" s="1">
        <v>8</v>
      </c>
      <c r="B985" s="3">
        <v>124</v>
      </c>
      <c r="C985" s="1" t="s">
        <v>1139</v>
      </c>
      <c r="E985" t="str">
        <f t="shared" si="15"/>
        <v>124-MOLLET DEL VALLES</v>
      </c>
    </row>
    <row r="986" spans="1:5" x14ac:dyDescent="0.25">
      <c r="A986" s="1">
        <v>8</v>
      </c>
      <c r="B986" s="3">
        <v>125</v>
      </c>
      <c r="C986" s="1" t="s">
        <v>1140</v>
      </c>
      <c r="E986" t="str">
        <f t="shared" si="15"/>
        <v>125-MONTCADA I REIXAC</v>
      </c>
    </row>
    <row r="987" spans="1:5" x14ac:dyDescent="0.25">
      <c r="A987" s="1">
        <v>8</v>
      </c>
      <c r="B987" s="3">
        <v>126</v>
      </c>
      <c r="C987" s="1" t="s">
        <v>1141</v>
      </c>
      <c r="E987" t="str">
        <f t="shared" si="15"/>
        <v>126-MONTGAT</v>
      </c>
    </row>
    <row r="988" spans="1:5" x14ac:dyDescent="0.25">
      <c r="A988" s="1">
        <v>8</v>
      </c>
      <c r="B988" s="3">
        <v>127</v>
      </c>
      <c r="C988" s="1" t="s">
        <v>1142</v>
      </c>
      <c r="E988" t="str">
        <f t="shared" si="15"/>
        <v>127-MONISTROL DE MONTSERRAT</v>
      </c>
    </row>
    <row r="989" spans="1:5" x14ac:dyDescent="0.25">
      <c r="A989" s="1">
        <v>8</v>
      </c>
      <c r="B989" s="3">
        <v>128</v>
      </c>
      <c r="C989" s="1" t="s">
        <v>1143</v>
      </c>
      <c r="E989" t="str">
        <f t="shared" si="15"/>
        <v>128-MONISTROL DE CALDERS</v>
      </c>
    </row>
    <row r="990" spans="1:5" x14ac:dyDescent="0.25">
      <c r="A990" s="1">
        <v>8</v>
      </c>
      <c r="B990" s="3">
        <v>129</v>
      </c>
      <c r="C990" s="1" t="s">
        <v>1144</v>
      </c>
      <c r="E990" t="str">
        <f t="shared" si="15"/>
        <v>129-MUNTANYOLA</v>
      </c>
    </row>
    <row r="991" spans="1:5" x14ac:dyDescent="0.25">
      <c r="A991" s="1">
        <v>8</v>
      </c>
      <c r="B991" s="3">
        <v>130</v>
      </c>
      <c r="C991" s="1" t="s">
        <v>1145</v>
      </c>
      <c r="E991" t="str">
        <f t="shared" si="15"/>
        <v>130-MONTCLAR</v>
      </c>
    </row>
    <row r="992" spans="1:5" x14ac:dyDescent="0.25">
      <c r="A992" s="1">
        <v>8</v>
      </c>
      <c r="B992" s="3">
        <v>131</v>
      </c>
      <c r="C992" s="1" t="s">
        <v>1146</v>
      </c>
      <c r="E992" t="str">
        <f t="shared" si="15"/>
        <v>131-MONTESQUIU</v>
      </c>
    </row>
    <row r="993" spans="1:5" x14ac:dyDescent="0.25">
      <c r="A993" s="1">
        <v>8</v>
      </c>
      <c r="B993" s="3">
        <v>132</v>
      </c>
      <c r="C993" s="1" t="s">
        <v>1147</v>
      </c>
      <c r="E993" t="str">
        <f t="shared" si="15"/>
        <v>132-MONTMAJOR</v>
      </c>
    </row>
    <row r="994" spans="1:5" x14ac:dyDescent="0.25">
      <c r="A994" s="1">
        <v>8</v>
      </c>
      <c r="B994" s="3">
        <v>133</v>
      </c>
      <c r="C994" s="1" t="s">
        <v>1148</v>
      </c>
      <c r="E994" t="str">
        <f t="shared" si="15"/>
        <v>133-MONTMANEU</v>
      </c>
    </row>
    <row r="995" spans="1:5" x14ac:dyDescent="0.25">
      <c r="A995" s="1">
        <v>8</v>
      </c>
      <c r="B995" s="3">
        <v>134</v>
      </c>
      <c r="C995" s="1" t="s">
        <v>1149</v>
      </c>
      <c r="E995" t="str">
        <f t="shared" si="15"/>
        <v>134-FIGARO-MONTMANY</v>
      </c>
    </row>
    <row r="996" spans="1:5" x14ac:dyDescent="0.25">
      <c r="A996" s="1">
        <v>8</v>
      </c>
      <c r="B996" s="3">
        <v>135</v>
      </c>
      <c r="C996" s="1" t="s">
        <v>1150</v>
      </c>
      <c r="E996" t="str">
        <f t="shared" si="15"/>
        <v>135-MONTMELO</v>
      </c>
    </row>
    <row r="997" spans="1:5" x14ac:dyDescent="0.25">
      <c r="A997" s="1">
        <v>8</v>
      </c>
      <c r="B997" s="3">
        <v>136</v>
      </c>
      <c r="C997" s="1" t="s">
        <v>1151</v>
      </c>
      <c r="E997" t="str">
        <f t="shared" si="15"/>
        <v>136-MONTORNES DEL VALLES</v>
      </c>
    </row>
    <row r="998" spans="1:5" x14ac:dyDescent="0.25">
      <c r="A998" s="1">
        <v>8</v>
      </c>
      <c r="B998" s="3">
        <v>137</v>
      </c>
      <c r="C998" s="1" t="s">
        <v>1152</v>
      </c>
      <c r="E998" t="str">
        <f t="shared" si="15"/>
        <v>137-MONTSENY</v>
      </c>
    </row>
    <row r="999" spans="1:5" x14ac:dyDescent="0.25">
      <c r="A999" s="1">
        <v>8</v>
      </c>
      <c r="B999" s="3">
        <v>138</v>
      </c>
      <c r="C999" s="1" t="s">
        <v>1153</v>
      </c>
      <c r="E999" t="str">
        <f t="shared" si="15"/>
        <v>138-MOIA</v>
      </c>
    </row>
    <row r="1000" spans="1:5" x14ac:dyDescent="0.25">
      <c r="A1000" s="1">
        <v>8</v>
      </c>
      <c r="B1000" s="3">
        <v>139</v>
      </c>
      <c r="C1000" s="1" t="s">
        <v>1154</v>
      </c>
      <c r="E1000" t="str">
        <f t="shared" si="15"/>
        <v>139-MURA</v>
      </c>
    </row>
    <row r="1001" spans="1:5" x14ac:dyDescent="0.25">
      <c r="A1001" s="1">
        <v>8</v>
      </c>
      <c r="B1001" s="3">
        <v>140</v>
      </c>
      <c r="C1001" s="1" t="s">
        <v>1155</v>
      </c>
      <c r="E1001" t="str">
        <f t="shared" si="15"/>
        <v>140-NAVARCLES</v>
      </c>
    </row>
    <row r="1002" spans="1:5" x14ac:dyDescent="0.25">
      <c r="A1002" s="1">
        <v>8</v>
      </c>
      <c r="B1002" s="3">
        <v>141</v>
      </c>
      <c r="C1002" s="1" t="s">
        <v>1156</v>
      </c>
      <c r="E1002" t="str">
        <f t="shared" si="15"/>
        <v>141-NAVAS</v>
      </c>
    </row>
    <row r="1003" spans="1:5" x14ac:dyDescent="0.25">
      <c r="A1003" s="1">
        <v>8</v>
      </c>
      <c r="B1003" s="3">
        <v>142</v>
      </c>
      <c r="C1003" s="1" t="s">
        <v>1157</v>
      </c>
      <c r="E1003" t="str">
        <f t="shared" si="15"/>
        <v>142-NOU DE BERGUEDA, LA</v>
      </c>
    </row>
    <row r="1004" spans="1:5" x14ac:dyDescent="0.25">
      <c r="A1004" s="1">
        <v>8</v>
      </c>
      <c r="B1004" s="3">
        <v>143</v>
      </c>
      <c r="C1004" s="1" t="s">
        <v>1158</v>
      </c>
      <c r="E1004" t="str">
        <f t="shared" si="15"/>
        <v>143-ODENA</v>
      </c>
    </row>
    <row r="1005" spans="1:5" x14ac:dyDescent="0.25">
      <c r="A1005" s="1">
        <v>8</v>
      </c>
      <c r="B1005" s="3">
        <v>144</v>
      </c>
      <c r="C1005" s="1" t="s">
        <v>1159</v>
      </c>
      <c r="E1005" t="str">
        <f t="shared" si="15"/>
        <v>144-OLVAN</v>
      </c>
    </row>
    <row r="1006" spans="1:5" x14ac:dyDescent="0.25">
      <c r="A1006" s="1">
        <v>8</v>
      </c>
      <c r="B1006" s="3">
        <v>145</v>
      </c>
      <c r="C1006" s="1" t="s">
        <v>1160</v>
      </c>
      <c r="E1006" t="str">
        <f t="shared" si="15"/>
        <v>145-OLERDOLA</v>
      </c>
    </row>
    <row r="1007" spans="1:5" x14ac:dyDescent="0.25">
      <c r="A1007" s="1">
        <v>8</v>
      </c>
      <c r="B1007" s="3">
        <v>146</v>
      </c>
      <c r="C1007" s="1" t="s">
        <v>1161</v>
      </c>
      <c r="E1007" t="str">
        <f t="shared" si="15"/>
        <v>146-OLESA DE BONESVALLS</v>
      </c>
    </row>
    <row r="1008" spans="1:5" x14ac:dyDescent="0.25">
      <c r="A1008" s="1">
        <v>8</v>
      </c>
      <c r="B1008" s="3">
        <v>147</v>
      </c>
      <c r="C1008" s="1" t="s">
        <v>1162</v>
      </c>
      <c r="E1008" t="str">
        <f t="shared" si="15"/>
        <v>147-OLESA DE MONTSERRAT</v>
      </c>
    </row>
    <row r="1009" spans="1:5" x14ac:dyDescent="0.25">
      <c r="A1009" s="1">
        <v>8</v>
      </c>
      <c r="B1009" s="3">
        <v>148</v>
      </c>
      <c r="C1009" s="1" t="s">
        <v>1163</v>
      </c>
      <c r="E1009" t="str">
        <f t="shared" si="15"/>
        <v>148-OLIVELLA</v>
      </c>
    </row>
    <row r="1010" spans="1:5" x14ac:dyDescent="0.25">
      <c r="A1010" s="1">
        <v>8</v>
      </c>
      <c r="B1010" s="3">
        <v>149</v>
      </c>
      <c r="C1010" s="1" t="s">
        <v>1164</v>
      </c>
      <c r="E1010" t="str">
        <f t="shared" si="15"/>
        <v>149-OLOST</v>
      </c>
    </row>
    <row r="1011" spans="1:5" x14ac:dyDescent="0.25">
      <c r="A1011" s="1">
        <v>8</v>
      </c>
      <c r="B1011" s="3">
        <v>150</v>
      </c>
      <c r="C1011" s="1" t="s">
        <v>1165</v>
      </c>
      <c r="E1011" t="str">
        <f t="shared" si="15"/>
        <v>150-ORIS</v>
      </c>
    </row>
    <row r="1012" spans="1:5" x14ac:dyDescent="0.25">
      <c r="A1012" s="1">
        <v>8</v>
      </c>
      <c r="B1012" s="3">
        <v>151</v>
      </c>
      <c r="C1012" s="1" t="s">
        <v>1166</v>
      </c>
      <c r="E1012" t="str">
        <f t="shared" si="15"/>
        <v>151-ORISTA</v>
      </c>
    </row>
    <row r="1013" spans="1:5" x14ac:dyDescent="0.25">
      <c r="A1013" s="1">
        <v>8</v>
      </c>
      <c r="B1013" s="3">
        <v>152</v>
      </c>
      <c r="C1013" s="1" t="s">
        <v>1167</v>
      </c>
      <c r="E1013" t="str">
        <f t="shared" si="15"/>
        <v>152-ORPI</v>
      </c>
    </row>
    <row r="1014" spans="1:5" x14ac:dyDescent="0.25">
      <c r="A1014" s="1">
        <v>8</v>
      </c>
      <c r="B1014" s="3">
        <v>153</v>
      </c>
      <c r="C1014" s="1" t="s">
        <v>1168</v>
      </c>
      <c r="E1014" t="str">
        <f t="shared" si="15"/>
        <v>153-ORRIUS</v>
      </c>
    </row>
    <row r="1015" spans="1:5" x14ac:dyDescent="0.25">
      <c r="A1015" s="1">
        <v>8</v>
      </c>
      <c r="B1015" s="3">
        <v>154</v>
      </c>
      <c r="C1015" s="1" t="s">
        <v>1169</v>
      </c>
      <c r="E1015" t="str">
        <f t="shared" si="15"/>
        <v>154-PACS DEL PENEDES</v>
      </c>
    </row>
    <row r="1016" spans="1:5" x14ac:dyDescent="0.25">
      <c r="A1016" s="1">
        <v>8</v>
      </c>
      <c r="B1016" s="3">
        <v>155</v>
      </c>
      <c r="C1016" s="1" t="s">
        <v>1170</v>
      </c>
      <c r="E1016" t="str">
        <f t="shared" si="15"/>
        <v>155-PALAFOLLS</v>
      </c>
    </row>
    <row r="1017" spans="1:5" x14ac:dyDescent="0.25">
      <c r="A1017" s="1">
        <v>8</v>
      </c>
      <c r="B1017" s="3">
        <v>156</v>
      </c>
      <c r="C1017" s="1" t="s">
        <v>1171</v>
      </c>
      <c r="E1017" t="str">
        <f t="shared" si="15"/>
        <v>156-PALAU-SOLITA I PLEGAMANS</v>
      </c>
    </row>
    <row r="1018" spans="1:5" x14ac:dyDescent="0.25">
      <c r="A1018" s="1">
        <v>8</v>
      </c>
      <c r="B1018" s="3">
        <v>157</v>
      </c>
      <c r="C1018" s="1" t="s">
        <v>1172</v>
      </c>
      <c r="E1018" t="str">
        <f t="shared" si="15"/>
        <v>157-PALLEJA</v>
      </c>
    </row>
    <row r="1019" spans="1:5" x14ac:dyDescent="0.25">
      <c r="A1019" s="1">
        <v>8</v>
      </c>
      <c r="B1019" s="3">
        <v>158</v>
      </c>
      <c r="C1019" s="1" t="s">
        <v>1173</v>
      </c>
      <c r="E1019" t="str">
        <f t="shared" si="15"/>
        <v>158-PAPIOL, EL</v>
      </c>
    </row>
    <row r="1020" spans="1:5" x14ac:dyDescent="0.25">
      <c r="A1020" s="1">
        <v>8</v>
      </c>
      <c r="B1020" s="3">
        <v>159</v>
      </c>
      <c r="C1020" s="1" t="s">
        <v>1174</v>
      </c>
      <c r="E1020" t="str">
        <f t="shared" si="15"/>
        <v>159-PARETS DEL VALLES</v>
      </c>
    </row>
    <row r="1021" spans="1:5" x14ac:dyDescent="0.25">
      <c r="A1021" s="1">
        <v>8</v>
      </c>
      <c r="B1021" s="3">
        <v>160</v>
      </c>
      <c r="C1021" s="1" t="s">
        <v>1175</v>
      </c>
      <c r="E1021" t="str">
        <f t="shared" si="15"/>
        <v>160-PERAFITA</v>
      </c>
    </row>
    <row r="1022" spans="1:5" x14ac:dyDescent="0.25">
      <c r="A1022" s="1">
        <v>8</v>
      </c>
      <c r="B1022" s="3">
        <v>161</v>
      </c>
      <c r="C1022" s="1" t="s">
        <v>1176</v>
      </c>
      <c r="E1022" t="str">
        <f t="shared" si="15"/>
        <v>161-PIERA</v>
      </c>
    </row>
    <row r="1023" spans="1:5" x14ac:dyDescent="0.25">
      <c r="A1023" s="1">
        <v>8</v>
      </c>
      <c r="B1023" s="3">
        <v>162</v>
      </c>
      <c r="C1023" s="1" t="s">
        <v>1177</v>
      </c>
      <c r="E1023" t="str">
        <f t="shared" si="15"/>
        <v>162-HOSTALETS DE PIEROLA, ELS</v>
      </c>
    </row>
    <row r="1024" spans="1:5" x14ac:dyDescent="0.25">
      <c r="A1024" s="1">
        <v>8</v>
      </c>
      <c r="B1024" s="3">
        <v>163</v>
      </c>
      <c r="C1024" s="1" t="s">
        <v>1178</v>
      </c>
      <c r="E1024" t="str">
        <f t="shared" si="15"/>
        <v>163-PINEDA DE MAR</v>
      </c>
    </row>
    <row r="1025" spans="1:5" x14ac:dyDescent="0.25">
      <c r="A1025" s="1">
        <v>8</v>
      </c>
      <c r="B1025" s="3">
        <v>164</v>
      </c>
      <c r="C1025" s="1" t="s">
        <v>1179</v>
      </c>
      <c r="E1025" t="str">
        <f t="shared" si="15"/>
        <v>164-PLA DEL PENEDES, EL</v>
      </c>
    </row>
    <row r="1026" spans="1:5" x14ac:dyDescent="0.25">
      <c r="A1026" s="1">
        <v>8</v>
      </c>
      <c r="B1026" s="3">
        <v>165</v>
      </c>
      <c r="C1026" s="1" t="s">
        <v>1180</v>
      </c>
      <c r="E1026" t="str">
        <f t="shared" si="15"/>
        <v>165-POBLA DE CLARAMUNT, LA</v>
      </c>
    </row>
    <row r="1027" spans="1:5" x14ac:dyDescent="0.25">
      <c r="A1027" s="1">
        <v>8</v>
      </c>
      <c r="B1027" s="3">
        <v>166</v>
      </c>
      <c r="C1027" s="1" t="s">
        <v>1181</v>
      </c>
      <c r="E1027" t="str">
        <f t="shared" ref="E1027:E1090" si="16">CONCATENATE(B1027,"-",C1027)</f>
        <v>166-POBLA DE LILLET, LA</v>
      </c>
    </row>
    <row r="1028" spans="1:5" x14ac:dyDescent="0.25">
      <c r="A1028" s="1">
        <v>8</v>
      </c>
      <c r="B1028" s="3">
        <v>167</v>
      </c>
      <c r="C1028" s="1" t="s">
        <v>1182</v>
      </c>
      <c r="E1028" t="str">
        <f t="shared" si="16"/>
        <v>167-POLINYA</v>
      </c>
    </row>
    <row r="1029" spans="1:5" x14ac:dyDescent="0.25">
      <c r="A1029" s="1">
        <v>8</v>
      </c>
      <c r="B1029" s="3">
        <v>168</v>
      </c>
      <c r="C1029" s="1" t="s">
        <v>1183</v>
      </c>
      <c r="E1029" t="str">
        <f t="shared" si="16"/>
        <v>168-PONTONS</v>
      </c>
    </row>
    <row r="1030" spans="1:5" x14ac:dyDescent="0.25">
      <c r="A1030" s="1">
        <v>8</v>
      </c>
      <c r="B1030" s="3">
        <v>169</v>
      </c>
      <c r="C1030" s="1" t="s">
        <v>1184</v>
      </c>
      <c r="E1030" t="str">
        <f t="shared" si="16"/>
        <v>169-PRAT DE LLOBREGAT, EL</v>
      </c>
    </row>
    <row r="1031" spans="1:5" x14ac:dyDescent="0.25">
      <c r="A1031" s="1">
        <v>8</v>
      </c>
      <c r="B1031" s="3">
        <v>170</v>
      </c>
      <c r="C1031" s="1" t="s">
        <v>1185</v>
      </c>
      <c r="E1031" t="str">
        <f t="shared" si="16"/>
        <v>170-PRATS DE REI, ELS</v>
      </c>
    </row>
    <row r="1032" spans="1:5" x14ac:dyDescent="0.25">
      <c r="A1032" s="1">
        <v>8</v>
      </c>
      <c r="B1032" s="3">
        <v>171</v>
      </c>
      <c r="C1032" s="1" t="s">
        <v>1186</v>
      </c>
      <c r="E1032" t="str">
        <f t="shared" si="16"/>
        <v>171-PRATS DE LLU?ANES</v>
      </c>
    </row>
    <row r="1033" spans="1:5" x14ac:dyDescent="0.25">
      <c r="A1033" s="1">
        <v>8</v>
      </c>
      <c r="B1033" s="3">
        <v>172</v>
      </c>
      <c r="C1033" s="1" t="s">
        <v>1187</v>
      </c>
      <c r="E1033" t="str">
        <f t="shared" si="16"/>
        <v>172-PREMIA DE MAR</v>
      </c>
    </row>
    <row r="1034" spans="1:5" x14ac:dyDescent="0.25">
      <c r="A1034" s="1">
        <v>8</v>
      </c>
      <c r="B1034" s="3">
        <v>174</v>
      </c>
      <c r="C1034" s="1" t="s">
        <v>1188</v>
      </c>
      <c r="E1034" t="str">
        <f t="shared" si="16"/>
        <v>174-PUIGDALBER</v>
      </c>
    </row>
    <row r="1035" spans="1:5" x14ac:dyDescent="0.25">
      <c r="A1035" s="1">
        <v>8</v>
      </c>
      <c r="B1035" s="3">
        <v>175</v>
      </c>
      <c r="C1035" s="1" t="s">
        <v>1189</v>
      </c>
      <c r="E1035" t="str">
        <f t="shared" si="16"/>
        <v>175-PUIG-REIG</v>
      </c>
    </row>
    <row r="1036" spans="1:5" x14ac:dyDescent="0.25">
      <c r="A1036" s="1">
        <v>8</v>
      </c>
      <c r="B1036" s="3">
        <v>176</v>
      </c>
      <c r="C1036" s="1" t="s">
        <v>1190</v>
      </c>
      <c r="E1036" t="str">
        <f t="shared" si="16"/>
        <v>176-PUJALT</v>
      </c>
    </row>
    <row r="1037" spans="1:5" x14ac:dyDescent="0.25">
      <c r="A1037" s="1">
        <v>8</v>
      </c>
      <c r="B1037" s="3">
        <v>177</v>
      </c>
      <c r="C1037" s="1" t="s">
        <v>1191</v>
      </c>
      <c r="E1037" t="str">
        <f t="shared" si="16"/>
        <v>177-QUAR, LA</v>
      </c>
    </row>
    <row r="1038" spans="1:5" x14ac:dyDescent="0.25">
      <c r="A1038" s="1">
        <v>8</v>
      </c>
      <c r="B1038" s="3">
        <v>178</v>
      </c>
      <c r="C1038" s="1" t="s">
        <v>1192</v>
      </c>
      <c r="E1038" t="str">
        <f t="shared" si="16"/>
        <v>178-RAJADELL</v>
      </c>
    </row>
    <row r="1039" spans="1:5" x14ac:dyDescent="0.25">
      <c r="A1039" s="1">
        <v>8</v>
      </c>
      <c r="B1039" s="3">
        <v>179</v>
      </c>
      <c r="C1039" s="1" t="s">
        <v>1193</v>
      </c>
      <c r="E1039" t="str">
        <f t="shared" si="16"/>
        <v>179-RELLINARS</v>
      </c>
    </row>
    <row r="1040" spans="1:5" x14ac:dyDescent="0.25">
      <c r="A1040" s="1">
        <v>8</v>
      </c>
      <c r="B1040" s="3">
        <v>180</v>
      </c>
      <c r="C1040" s="1" t="s">
        <v>1194</v>
      </c>
      <c r="E1040" t="str">
        <f t="shared" si="16"/>
        <v>180-RIPOLLET</v>
      </c>
    </row>
    <row r="1041" spans="1:5" x14ac:dyDescent="0.25">
      <c r="A1041" s="1">
        <v>8</v>
      </c>
      <c r="B1041" s="3">
        <v>181</v>
      </c>
      <c r="C1041" s="1" t="s">
        <v>1195</v>
      </c>
      <c r="E1041" t="str">
        <f t="shared" si="16"/>
        <v>181-ROCA DEL VALLES, LA</v>
      </c>
    </row>
    <row r="1042" spans="1:5" x14ac:dyDescent="0.25">
      <c r="A1042" s="1">
        <v>8</v>
      </c>
      <c r="B1042" s="3">
        <v>182</v>
      </c>
      <c r="C1042" s="1" t="s">
        <v>1196</v>
      </c>
      <c r="E1042" t="str">
        <f t="shared" si="16"/>
        <v>182-PONT DE VILOMARA I ROCAFORT, EL</v>
      </c>
    </row>
    <row r="1043" spans="1:5" x14ac:dyDescent="0.25">
      <c r="A1043" s="1">
        <v>8</v>
      </c>
      <c r="B1043" s="3">
        <v>183</v>
      </c>
      <c r="C1043" s="1" t="s">
        <v>1197</v>
      </c>
      <c r="E1043" t="str">
        <f t="shared" si="16"/>
        <v>183-RODA DE TER</v>
      </c>
    </row>
    <row r="1044" spans="1:5" x14ac:dyDescent="0.25">
      <c r="A1044" s="1">
        <v>8</v>
      </c>
      <c r="B1044" s="3">
        <v>184</v>
      </c>
      <c r="C1044" s="1" t="s">
        <v>1198</v>
      </c>
      <c r="E1044" t="str">
        <f t="shared" si="16"/>
        <v>184-RUBI</v>
      </c>
    </row>
    <row r="1045" spans="1:5" x14ac:dyDescent="0.25">
      <c r="A1045" s="1">
        <v>8</v>
      </c>
      <c r="B1045" s="3">
        <v>185</v>
      </c>
      <c r="C1045" s="1" t="s">
        <v>1199</v>
      </c>
      <c r="E1045" t="str">
        <f t="shared" si="16"/>
        <v>185-RUBIO</v>
      </c>
    </row>
    <row r="1046" spans="1:5" x14ac:dyDescent="0.25">
      <c r="A1046" s="1">
        <v>8</v>
      </c>
      <c r="B1046" s="3">
        <v>187</v>
      </c>
      <c r="C1046" s="1" t="s">
        <v>1200</v>
      </c>
      <c r="E1046" t="str">
        <f t="shared" si="16"/>
        <v>187-SABADELL</v>
      </c>
    </row>
    <row r="1047" spans="1:5" x14ac:dyDescent="0.25">
      <c r="A1047" s="1">
        <v>8</v>
      </c>
      <c r="B1047" s="3">
        <v>188</v>
      </c>
      <c r="C1047" s="1" t="s">
        <v>1201</v>
      </c>
      <c r="E1047" t="str">
        <f t="shared" si="16"/>
        <v>188-SAGAS</v>
      </c>
    </row>
    <row r="1048" spans="1:5" x14ac:dyDescent="0.25">
      <c r="A1048" s="1">
        <v>8</v>
      </c>
      <c r="B1048" s="3">
        <v>189</v>
      </c>
      <c r="C1048" s="1" t="s">
        <v>1202</v>
      </c>
      <c r="E1048" t="str">
        <f t="shared" si="16"/>
        <v>189-SANT PERE SALLAVINERA</v>
      </c>
    </row>
    <row r="1049" spans="1:5" x14ac:dyDescent="0.25">
      <c r="A1049" s="1">
        <v>8</v>
      </c>
      <c r="B1049" s="3">
        <v>190</v>
      </c>
      <c r="C1049" s="1" t="s">
        <v>1203</v>
      </c>
      <c r="E1049" t="str">
        <f t="shared" si="16"/>
        <v>190-SALDES</v>
      </c>
    </row>
    <row r="1050" spans="1:5" x14ac:dyDescent="0.25">
      <c r="A1050" s="1">
        <v>8</v>
      </c>
      <c r="B1050" s="3">
        <v>191</v>
      </c>
      <c r="C1050" s="1" t="s">
        <v>1204</v>
      </c>
      <c r="E1050" t="str">
        <f t="shared" si="16"/>
        <v>191-SALLENT</v>
      </c>
    </row>
    <row r="1051" spans="1:5" x14ac:dyDescent="0.25">
      <c r="A1051" s="1">
        <v>8</v>
      </c>
      <c r="B1051" s="3">
        <v>192</v>
      </c>
      <c r="C1051" s="1" t="s">
        <v>1205</v>
      </c>
      <c r="E1051" t="str">
        <f t="shared" si="16"/>
        <v>192-SANTPEDOR</v>
      </c>
    </row>
    <row r="1052" spans="1:5" x14ac:dyDescent="0.25">
      <c r="A1052" s="1">
        <v>8</v>
      </c>
      <c r="B1052" s="3">
        <v>193</v>
      </c>
      <c r="C1052" s="1" t="s">
        <v>1206</v>
      </c>
      <c r="E1052" t="str">
        <f t="shared" si="16"/>
        <v>193-SANT ISCLE DE VALLALTA</v>
      </c>
    </row>
    <row r="1053" spans="1:5" x14ac:dyDescent="0.25">
      <c r="A1053" s="1">
        <v>8</v>
      </c>
      <c r="B1053" s="3">
        <v>194</v>
      </c>
      <c r="C1053" s="1" t="s">
        <v>1207</v>
      </c>
      <c r="E1053" t="str">
        <f t="shared" si="16"/>
        <v>194-SANT ADRIA DE BESOS</v>
      </c>
    </row>
    <row r="1054" spans="1:5" x14ac:dyDescent="0.25">
      <c r="A1054" s="1">
        <v>8</v>
      </c>
      <c r="B1054" s="3">
        <v>195</v>
      </c>
      <c r="C1054" s="1" t="s">
        <v>1208</v>
      </c>
      <c r="E1054" t="str">
        <f t="shared" si="16"/>
        <v>195-SANT AGUSTI DE LLU?ANES</v>
      </c>
    </row>
    <row r="1055" spans="1:5" x14ac:dyDescent="0.25">
      <c r="A1055" s="1">
        <v>8</v>
      </c>
      <c r="B1055" s="3">
        <v>196</v>
      </c>
      <c r="C1055" s="1" t="s">
        <v>1209</v>
      </c>
      <c r="E1055" t="str">
        <f t="shared" si="16"/>
        <v>196-SANT ANDREU DE LA BARCA</v>
      </c>
    </row>
    <row r="1056" spans="1:5" x14ac:dyDescent="0.25">
      <c r="A1056" s="1">
        <v>8</v>
      </c>
      <c r="B1056" s="3">
        <v>197</v>
      </c>
      <c r="C1056" s="1" t="s">
        <v>1210</v>
      </c>
      <c r="E1056" t="str">
        <f t="shared" si="16"/>
        <v>197-SANT ANDREU DE LLAVANERES</v>
      </c>
    </row>
    <row r="1057" spans="1:5" x14ac:dyDescent="0.25">
      <c r="A1057" s="1">
        <v>8</v>
      </c>
      <c r="B1057" s="3">
        <v>198</v>
      </c>
      <c r="C1057" s="1" t="s">
        <v>1211</v>
      </c>
      <c r="E1057" t="str">
        <f t="shared" si="16"/>
        <v>198-SANT ANTONI DE VILAMAJOR</v>
      </c>
    </row>
    <row r="1058" spans="1:5" x14ac:dyDescent="0.25">
      <c r="A1058" s="1">
        <v>8</v>
      </c>
      <c r="B1058" s="3">
        <v>199</v>
      </c>
      <c r="C1058" s="1" t="s">
        <v>1212</v>
      </c>
      <c r="E1058" t="str">
        <f t="shared" si="16"/>
        <v>199-SANT BARTOMEU DEL GRAU</v>
      </c>
    </row>
    <row r="1059" spans="1:5" x14ac:dyDescent="0.25">
      <c r="A1059" s="1">
        <v>8</v>
      </c>
      <c r="B1059" s="3">
        <v>200</v>
      </c>
      <c r="C1059" s="1" t="s">
        <v>1213</v>
      </c>
      <c r="E1059" t="str">
        <f t="shared" si="16"/>
        <v>200-SANT BOI DE LLOBREGAT</v>
      </c>
    </row>
    <row r="1060" spans="1:5" x14ac:dyDescent="0.25">
      <c r="A1060" s="1">
        <v>8</v>
      </c>
      <c r="B1060" s="3">
        <v>201</v>
      </c>
      <c r="C1060" s="1" t="s">
        <v>1214</v>
      </c>
      <c r="E1060" t="str">
        <f t="shared" si="16"/>
        <v>201-SANT BOI DE LLU?ANES</v>
      </c>
    </row>
    <row r="1061" spans="1:5" x14ac:dyDescent="0.25">
      <c r="A1061" s="1">
        <v>8</v>
      </c>
      <c r="B1061" s="3">
        <v>202</v>
      </c>
      <c r="C1061" s="1" t="s">
        <v>1215</v>
      </c>
      <c r="E1061" t="str">
        <f t="shared" si="16"/>
        <v>202-SANT CELONI</v>
      </c>
    </row>
    <row r="1062" spans="1:5" x14ac:dyDescent="0.25">
      <c r="A1062" s="1">
        <v>8</v>
      </c>
      <c r="B1062" s="3">
        <v>203</v>
      </c>
      <c r="C1062" s="1" t="s">
        <v>1216</v>
      </c>
      <c r="E1062" t="str">
        <f t="shared" si="16"/>
        <v>203-SANT CEBRIA DE VALLALTA</v>
      </c>
    </row>
    <row r="1063" spans="1:5" x14ac:dyDescent="0.25">
      <c r="A1063" s="1">
        <v>8</v>
      </c>
      <c r="B1063" s="3">
        <v>204</v>
      </c>
      <c r="C1063" s="1" t="s">
        <v>1217</v>
      </c>
      <c r="E1063" t="str">
        <f t="shared" si="16"/>
        <v>204-SANT CLIMENT DE LLOBREGAT</v>
      </c>
    </row>
    <row r="1064" spans="1:5" x14ac:dyDescent="0.25">
      <c r="A1064" s="1">
        <v>8</v>
      </c>
      <c r="B1064" s="3">
        <v>205</v>
      </c>
      <c r="C1064" s="1" t="s">
        <v>1218</v>
      </c>
      <c r="E1064" t="str">
        <f t="shared" si="16"/>
        <v>205-SANT CUGAT DEL VALLES</v>
      </c>
    </row>
    <row r="1065" spans="1:5" x14ac:dyDescent="0.25">
      <c r="A1065" s="1">
        <v>8</v>
      </c>
      <c r="B1065" s="3">
        <v>206</v>
      </c>
      <c r="C1065" s="1" t="s">
        <v>1219</v>
      </c>
      <c r="E1065" t="str">
        <f t="shared" si="16"/>
        <v>206-SANT CUGAT SESGARRIGUES</v>
      </c>
    </row>
    <row r="1066" spans="1:5" x14ac:dyDescent="0.25">
      <c r="A1066" s="1">
        <v>8</v>
      </c>
      <c r="B1066" s="3">
        <v>207</v>
      </c>
      <c r="C1066" s="1" t="s">
        <v>1220</v>
      </c>
      <c r="E1066" t="str">
        <f t="shared" si="16"/>
        <v>207-SANT ESTEVE DE PALAUTORDERA</v>
      </c>
    </row>
    <row r="1067" spans="1:5" x14ac:dyDescent="0.25">
      <c r="A1067" s="1">
        <v>8</v>
      </c>
      <c r="B1067" s="3">
        <v>208</v>
      </c>
      <c r="C1067" s="1" t="s">
        <v>1221</v>
      </c>
      <c r="E1067" t="str">
        <f t="shared" si="16"/>
        <v>208-SANT ESTEVE SESROVIRES</v>
      </c>
    </row>
    <row r="1068" spans="1:5" x14ac:dyDescent="0.25">
      <c r="A1068" s="1">
        <v>8</v>
      </c>
      <c r="B1068" s="3">
        <v>209</v>
      </c>
      <c r="C1068" s="1" t="s">
        <v>1222</v>
      </c>
      <c r="E1068" t="str">
        <f t="shared" si="16"/>
        <v>209-SANT FOST DE CAMPSENTELLES</v>
      </c>
    </row>
    <row r="1069" spans="1:5" x14ac:dyDescent="0.25">
      <c r="A1069" s="1">
        <v>8</v>
      </c>
      <c r="B1069" s="3">
        <v>210</v>
      </c>
      <c r="C1069" s="1" t="s">
        <v>1223</v>
      </c>
      <c r="E1069" t="str">
        <f t="shared" si="16"/>
        <v>210-SANT FELIU DE CODINES</v>
      </c>
    </row>
    <row r="1070" spans="1:5" x14ac:dyDescent="0.25">
      <c r="A1070" s="1">
        <v>8</v>
      </c>
      <c r="B1070" s="3">
        <v>211</v>
      </c>
      <c r="C1070" s="1" t="s">
        <v>1224</v>
      </c>
      <c r="E1070" t="str">
        <f t="shared" si="16"/>
        <v>211-SANT FELIU DE LLOBREGAT</v>
      </c>
    </row>
    <row r="1071" spans="1:5" x14ac:dyDescent="0.25">
      <c r="A1071" s="1">
        <v>8</v>
      </c>
      <c r="B1071" s="3">
        <v>212</v>
      </c>
      <c r="C1071" s="1" t="s">
        <v>1225</v>
      </c>
      <c r="E1071" t="str">
        <f t="shared" si="16"/>
        <v>212-SANT FELIU SASSERRA</v>
      </c>
    </row>
    <row r="1072" spans="1:5" x14ac:dyDescent="0.25">
      <c r="A1072" s="1">
        <v>8</v>
      </c>
      <c r="B1072" s="3">
        <v>213</v>
      </c>
      <c r="C1072" s="1" t="s">
        <v>1226</v>
      </c>
      <c r="E1072" t="str">
        <f t="shared" si="16"/>
        <v>213-SANT FRUITOS DE BAGES</v>
      </c>
    </row>
    <row r="1073" spans="1:5" x14ac:dyDescent="0.25">
      <c r="A1073" s="1">
        <v>8</v>
      </c>
      <c r="B1073" s="3">
        <v>214</v>
      </c>
      <c r="C1073" s="1" t="s">
        <v>1227</v>
      </c>
      <c r="E1073" t="str">
        <f t="shared" si="16"/>
        <v>214-VILASSAR DE DALT</v>
      </c>
    </row>
    <row r="1074" spans="1:5" x14ac:dyDescent="0.25">
      <c r="A1074" s="1">
        <v>8</v>
      </c>
      <c r="B1074" s="3">
        <v>215</v>
      </c>
      <c r="C1074" s="1" t="s">
        <v>1228</v>
      </c>
      <c r="E1074" t="str">
        <f t="shared" si="16"/>
        <v>215-SANT HIPOLIT DE VOLTREGA</v>
      </c>
    </row>
    <row r="1075" spans="1:5" x14ac:dyDescent="0.25">
      <c r="A1075" s="1">
        <v>8</v>
      </c>
      <c r="B1075" s="3">
        <v>216</v>
      </c>
      <c r="C1075" s="1" t="s">
        <v>1229</v>
      </c>
      <c r="E1075" t="str">
        <f t="shared" si="16"/>
        <v>216-SANT JAUME DE FRONTANYA</v>
      </c>
    </row>
    <row r="1076" spans="1:5" x14ac:dyDescent="0.25">
      <c r="A1076" s="1">
        <v>8</v>
      </c>
      <c r="B1076" s="3">
        <v>217</v>
      </c>
      <c r="C1076" s="1" t="s">
        <v>1230</v>
      </c>
      <c r="E1076" t="str">
        <f t="shared" si="16"/>
        <v>217-SANT JOAN DESPI</v>
      </c>
    </row>
    <row r="1077" spans="1:5" x14ac:dyDescent="0.25">
      <c r="A1077" s="1">
        <v>8</v>
      </c>
      <c r="B1077" s="3">
        <v>218</v>
      </c>
      <c r="C1077" s="1" t="s">
        <v>1231</v>
      </c>
      <c r="E1077" t="str">
        <f t="shared" si="16"/>
        <v>218-SANT JOAN DE VILATORRADA</v>
      </c>
    </row>
    <row r="1078" spans="1:5" x14ac:dyDescent="0.25">
      <c r="A1078" s="1">
        <v>8</v>
      </c>
      <c r="B1078" s="3">
        <v>219</v>
      </c>
      <c r="C1078" s="1" t="s">
        <v>1232</v>
      </c>
      <c r="E1078" t="str">
        <f t="shared" si="16"/>
        <v>219-VILASSAR DE MAR</v>
      </c>
    </row>
    <row r="1079" spans="1:5" x14ac:dyDescent="0.25">
      <c r="A1079" s="1">
        <v>8</v>
      </c>
      <c r="B1079" s="3">
        <v>220</v>
      </c>
      <c r="C1079" s="1" t="s">
        <v>1233</v>
      </c>
      <c r="E1079" t="str">
        <f t="shared" si="16"/>
        <v>220-SANT JULIA DE VILATORTA</v>
      </c>
    </row>
    <row r="1080" spans="1:5" x14ac:dyDescent="0.25">
      <c r="A1080" s="1">
        <v>8</v>
      </c>
      <c r="B1080" s="3">
        <v>221</v>
      </c>
      <c r="C1080" s="1" t="s">
        <v>1234</v>
      </c>
      <c r="E1080" t="str">
        <f t="shared" si="16"/>
        <v>221-SANT JUST DESVERN</v>
      </c>
    </row>
    <row r="1081" spans="1:5" x14ac:dyDescent="0.25">
      <c r="A1081" s="1">
        <v>8</v>
      </c>
      <c r="B1081" s="3">
        <v>222</v>
      </c>
      <c r="C1081" s="1" t="s">
        <v>1235</v>
      </c>
      <c r="E1081" t="str">
        <f t="shared" si="16"/>
        <v>222-SANT LLOREN? D'HORTONS</v>
      </c>
    </row>
    <row r="1082" spans="1:5" x14ac:dyDescent="0.25">
      <c r="A1082" s="1">
        <v>8</v>
      </c>
      <c r="B1082" s="3">
        <v>223</v>
      </c>
      <c r="C1082" s="1" t="s">
        <v>1236</v>
      </c>
      <c r="E1082" t="str">
        <f t="shared" si="16"/>
        <v>223-SANT LLOREN? SAVALL</v>
      </c>
    </row>
    <row r="1083" spans="1:5" x14ac:dyDescent="0.25">
      <c r="A1083" s="1">
        <v>8</v>
      </c>
      <c r="B1083" s="3">
        <v>224</v>
      </c>
      <c r="C1083" s="1" t="s">
        <v>1237</v>
      </c>
      <c r="E1083" t="str">
        <f t="shared" si="16"/>
        <v>224-SANT MARTI DE CENTELLES</v>
      </c>
    </row>
    <row r="1084" spans="1:5" x14ac:dyDescent="0.25">
      <c r="A1084" s="1">
        <v>8</v>
      </c>
      <c r="B1084" s="3">
        <v>225</v>
      </c>
      <c r="C1084" s="1" t="s">
        <v>1238</v>
      </c>
      <c r="E1084" t="str">
        <f t="shared" si="16"/>
        <v>225-SANT MARTI D'ALBARS</v>
      </c>
    </row>
    <row r="1085" spans="1:5" x14ac:dyDescent="0.25">
      <c r="A1085" s="1">
        <v>8</v>
      </c>
      <c r="B1085" s="3">
        <v>226</v>
      </c>
      <c r="C1085" s="1" t="s">
        <v>1239</v>
      </c>
      <c r="E1085" t="str">
        <f t="shared" si="16"/>
        <v>226-SANT MARTI DE TOUS</v>
      </c>
    </row>
    <row r="1086" spans="1:5" x14ac:dyDescent="0.25">
      <c r="A1086" s="1">
        <v>8</v>
      </c>
      <c r="B1086" s="3">
        <v>227</v>
      </c>
      <c r="C1086" s="1" t="s">
        <v>1240</v>
      </c>
      <c r="E1086" t="str">
        <f t="shared" si="16"/>
        <v>227-SANT MARTI SARROCA</v>
      </c>
    </row>
    <row r="1087" spans="1:5" x14ac:dyDescent="0.25">
      <c r="A1087" s="1">
        <v>8</v>
      </c>
      <c r="B1087" s="3">
        <v>228</v>
      </c>
      <c r="C1087" s="1" t="s">
        <v>1241</v>
      </c>
      <c r="E1087" t="str">
        <f t="shared" si="16"/>
        <v>228-SANT MARTI SESGUEIOLES</v>
      </c>
    </row>
    <row r="1088" spans="1:5" x14ac:dyDescent="0.25">
      <c r="A1088" s="1">
        <v>8</v>
      </c>
      <c r="B1088" s="3">
        <v>229</v>
      </c>
      <c r="C1088" s="1" t="s">
        <v>1242</v>
      </c>
      <c r="E1088" t="str">
        <f t="shared" si="16"/>
        <v>229-SANT MATEU DE BAGES</v>
      </c>
    </row>
    <row r="1089" spans="1:5" x14ac:dyDescent="0.25">
      <c r="A1089" s="1">
        <v>8</v>
      </c>
      <c r="B1089" s="3">
        <v>230</v>
      </c>
      <c r="C1089" s="1" t="s">
        <v>1243</v>
      </c>
      <c r="E1089" t="str">
        <f t="shared" si="16"/>
        <v>230-PREMIA DE DALT</v>
      </c>
    </row>
    <row r="1090" spans="1:5" x14ac:dyDescent="0.25">
      <c r="A1090" s="1">
        <v>8</v>
      </c>
      <c r="B1090" s="3">
        <v>231</v>
      </c>
      <c r="C1090" s="1" t="s">
        <v>1244</v>
      </c>
      <c r="E1090" t="str">
        <f t="shared" si="16"/>
        <v>231-SANT PERE DE RIBES</v>
      </c>
    </row>
    <row r="1091" spans="1:5" x14ac:dyDescent="0.25">
      <c r="A1091" s="1">
        <v>8</v>
      </c>
      <c r="B1091" s="3">
        <v>232</v>
      </c>
      <c r="C1091" s="1" t="s">
        <v>1245</v>
      </c>
      <c r="E1091" t="str">
        <f t="shared" ref="E1091:E1154" si="17">CONCATENATE(B1091,"-",C1091)</f>
        <v>232-SANT PERE DE RIUDEBITLLES</v>
      </c>
    </row>
    <row r="1092" spans="1:5" x14ac:dyDescent="0.25">
      <c r="A1092" s="1">
        <v>8</v>
      </c>
      <c r="B1092" s="3">
        <v>233</v>
      </c>
      <c r="C1092" s="1" t="s">
        <v>1246</v>
      </c>
      <c r="E1092" t="str">
        <f t="shared" si="17"/>
        <v>233-SANT PERE DE TORELLO</v>
      </c>
    </row>
    <row r="1093" spans="1:5" x14ac:dyDescent="0.25">
      <c r="A1093" s="1">
        <v>8</v>
      </c>
      <c r="B1093" s="3">
        <v>234</v>
      </c>
      <c r="C1093" s="1" t="s">
        <v>1247</v>
      </c>
      <c r="E1093" t="str">
        <f t="shared" si="17"/>
        <v>234-SANT PERE DE VILAMAJOR</v>
      </c>
    </row>
    <row r="1094" spans="1:5" x14ac:dyDescent="0.25">
      <c r="A1094" s="1">
        <v>8</v>
      </c>
      <c r="B1094" s="3">
        <v>235</v>
      </c>
      <c r="C1094" s="1" t="s">
        <v>1248</v>
      </c>
      <c r="E1094" t="str">
        <f t="shared" si="17"/>
        <v>235-SANT POL DE MAR</v>
      </c>
    </row>
    <row r="1095" spans="1:5" x14ac:dyDescent="0.25">
      <c r="A1095" s="1">
        <v>8</v>
      </c>
      <c r="B1095" s="3">
        <v>236</v>
      </c>
      <c r="C1095" s="1" t="s">
        <v>1249</v>
      </c>
      <c r="E1095" t="str">
        <f t="shared" si="17"/>
        <v>236-SANT QUINTI DE MEDIONA</v>
      </c>
    </row>
    <row r="1096" spans="1:5" x14ac:dyDescent="0.25">
      <c r="A1096" s="1">
        <v>8</v>
      </c>
      <c r="B1096" s="3">
        <v>237</v>
      </c>
      <c r="C1096" s="1" t="s">
        <v>1250</v>
      </c>
      <c r="E1096" t="str">
        <f t="shared" si="17"/>
        <v>237-SANT QUIRZE DE BESORA</v>
      </c>
    </row>
    <row r="1097" spans="1:5" x14ac:dyDescent="0.25">
      <c r="A1097" s="1">
        <v>8</v>
      </c>
      <c r="B1097" s="3">
        <v>238</v>
      </c>
      <c r="C1097" s="1" t="s">
        <v>1251</v>
      </c>
      <c r="E1097" t="str">
        <f t="shared" si="17"/>
        <v>238-SANT QUIRZE DEL VALLES</v>
      </c>
    </row>
    <row r="1098" spans="1:5" x14ac:dyDescent="0.25">
      <c r="A1098" s="1">
        <v>8</v>
      </c>
      <c r="B1098" s="3">
        <v>239</v>
      </c>
      <c r="C1098" s="1" t="s">
        <v>1252</v>
      </c>
      <c r="E1098" t="str">
        <f t="shared" si="17"/>
        <v>239-SANT QUIRZE SAFAJA</v>
      </c>
    </row>
    <row r="1099" spans="1:5" x14ac:dyDescent="0.25">
      <c r="A1099" s="1">
        <v>8</v>
      </c>
      <c r="B1099" s="3">
        <v>240</v>
      </c>
      <c r="C1099" s="1" t="s">
        <v>1253</v>
      </c>
      <c r="E1099" t="str">
        <f t="shared" si="17"/>
        <v>240-SANT SADURNI D'ANOIA</v>
      </c>
    </row>
    <row r="1100" spans="1:5" x14ac:dyDescent="0.25">
      <c r="A1100" s="1">
        <v>8</v>
      </c>
      <c r="B1100" s="3">
        <v>241</v>
      </c>
      <c r="C1100" s="1" t="s">
        <v>1254</v>
      </c>
      <c r="E1100" t="str">
        <f t="shared" si="17"/>
        <v>241-SANT SADURNI D'OSORMORT</v>
      </c>
    </row>
    <row r="1101" spans="1:5" x14ac:dyDescent="0.25">
      <c r="A1101" s="1">
        <v>8</v>
      </c>
      <c r="B1101" s="3">
        <v>242</v>
      </c>
      <c r="C1101" s="1" t="s">
        <v>1255</v>
      </c>
      <c r="E1101" t="str">
        <f t="shared" si="17"/>
        <v>242-MARGANELL</v>
      </c>
    </row>
    <row r="1102" spans="1:5" x14ac:dyDescent="0.25">
      <c r="A1102" s="1">
        <v>8</v>
      </c>
      <c r="B1102" s="3">
        <v>243</v>
      </c>
      <c r="C1102" s="1" t="s">
        <v>1256</v>
      </c>
      <c r="E1102" t="str">
        <f t="shared" si="17"/>
        <v>243-SANTA CECILIA DE VOLTREGA</v>
      </c>
    </row>
    <row r="1103" spans="1:5" x14ac:dyDescent="0.25">
      <c r="A1103" s="1">
        <v>8</v>
      </c>
      <c r="B1103" s="3">
        <v>244</v>
      </c>
      <c r="C1103" s="1" t="s">
        <v>1257</v>
      </c>
      <c r="E1103" t="str">
        <f t="shared" si="17"/>
        <v>244-SANTA COLOMA DE CERVELLO</v>
      </c>
    </row>
    <row r="1104" spans="1:5" x14ac:dyDescent="0.25">
      <c r="A1104" s="1">
        <v>8</v>
      </c>
      <c r="B1104" s="3">
        <v>245</v>
      </c>
      <c r="C1104" s="1" t="s">
        <v>1258</v>
      </c>
      <c r="E1104" t="str">
        <f t="shared" si="17"/>
        <v>245-SANTA COLOMA DE GRAMENET</v>
      </c>
    </row>
    <row r="1105" spans="1:5" x14ac:dyDescent="0.25">
      <c r="A1105" s="1">
        <v>8</v>
      </c>
      <c r="B1105" s="3">
        <v>246</v>
      </c>
      <c r="C1105" s="1" t="s">
        <v>1259</v>
      </c>
      <c r="E1105" t="str">
        <f t="shared" si="17"/>
        <v>246-SANTA EUGENIA DE BERGA</v>
      </c>
    </row>
    <row r="1106" spans="1:5" x14ac:dyDescent="0.25">
      <c r="A1106" s="1">
        <v>8</v>
      </c>
      <c r="B1106" s="3">
        <v>247</v>
      </c>
      <c r="C1106" s="1" t="s">
        <v>1260</v>
      </c>
      <c r="E1106" t="str">
        <f t="shared" si="17"/>
        <v>247-SANTA EULALIA DE RIUPRIMER</v>
      </c>
    </row>
    <row r="1107" spans="1:5" x14ac:dyDescent="0.25">
      <c r="A1107" s="1">
        <v>8</v>
      </c>
      <c r="B1107" s="3">
        <v>248</v>
      </c>
      <c r="C1107" s="1" t="s">
        <v>1261</v>
      </c>
      <c r="E1107" t="str">
        <f t="shared" si="17"/>
        <v>248-SANTA EULALIA DE RON?ANA</v>
      </c>
    </row>
    <row r="1108" spans="1:5" x14ac:dyDescent="0.25">
      <c r="A1108" s="1">
        <v>8</v>
      </c>
      <c r="B1108" s="3">
        <v>249</v>
      </c>
      <c r="C1108" s="1" t="s">
        <v>1262</v>
      </c>
      <c r="E1108" t="str">
        <f t="shared" si="17"/>
        <v>249-SANTA FE DEL PENEDES</v>
      </c>
    </row>
    <row r="1109" spans="1:5" x14ac:dyDescent="0.25">
      <c r="A1109" s="1">
        <v>8</v>
      </c>
      <c r="B1109" s="3">
        <v>250</v>
      </c>
      <c r="C1109" s="1" t="s">
        <v>1263</v>
      </c>
      <c r="E1109" t="str">
        <f t="shared" si="17"/>
        <v>250-SANTA MARGARIDA DE MONTBUI</v>
      </c>
    </row>
    <row r="1110" spans="1:5" x14ac:dyDescent="0.25">
      <c r="A1110" s="1">
        <v>8</v>
      </c>
      <c r="B1110" s="3">
        <v>251</v>
      </c>
      <c r="C1110" s="1" t="s">
        <v>1264</v>
      </c>
      <c r="E1110" t="str">
        <f t="shared" si="17"/>
        <v>251-SANTA MARGARIDA I ELS MONJOS</v>
      </c>
    </row>
    <row r="1111" spans="1:5" x14ac:dyDescent="0.25">
      <c r="A1111" s="1">
        <v>8</v>
      </c>
      <c r="B1111" s="3">
        <v>252</v>
      </c>
      <c r="C1111" s="1" t="s">
        <v>1265</v>
      </c>
      <c r="E1111" t="str">
        <f t="shared" si="17"/>
        <v>252-BARBERA DEL VALLES</v>
      </c>
    </row>
    <row r="1112" spans="1:5" x14ac:dyDescent="0.25">
      <c r="A1112" s="1">
        <v>8</v>
      </c>
      <c r="B1112" s="3">
        <v>253</v>
      </c>
      <c r="C1112" s="1" t="s">
        <v>1266</v>
      </c>
      <c r="E1112" t="str">
        <f t="shared" si="17"/>
        <v>253-SANTA MARIA DE BESORA</v>
      </c>
    </row>
    <row r="1113" spans="1:5" x14ac:dyDescent="0.25">
      <c r="A1113" s="1">
        <v>8</v>
      </c>
      <c r="B1113" s="3">
        <v>254</v>
      </c>
      <c r="C1113" s="1" t="s">
        <v>1267</v>
      </c>
      <c r="E1113" t="str">
        <f t="shared" si="17"/>
        <v>254-SANTA MARIA DE CORCO</v>
      </c>
    </row>
    <row r="1114" spans="1:5" x14ac:dyDescent="0.25">
      <c r="A1114" s="1">
        <v>8</v>
      </c>
      <c r="B1114" s="3">
        <v>255</v>
      </c>
      <c r="C1114" s="1" t="s">
        <v>1268</v>
      </c>
      <c r="E1114" t="str">
        <f t="shared" si="17"/>
        <v>255-SANTA MARIA DE MERLES</v>
      </c>
    </row>
    <row r="1115" spans="1:5" x14ac:dyDescent="0.25">
      <c r="A1115" s="1">
        <v>8</v>
      </c>
      <c r="B1115" s="3">
        <v>256</v>
      </c>
      <c r="C1115" s="1" t="s">
        <v>1269</v>
      </c>
      <c r="E1115" t="str">
        <f t="shared" si="17"/>
        <v>256-SANTA MARIA DE MARTORELLES</v>
      </c>
    </row>
    <row r="1116" spans="1:5" x14ac:dyDescent="0.25">
      <c r="A1116" s="1">
        <v>8</v>
      </c>
      <c r="B1116" s="3">
        <v>257</v>
      </c>
      <c r="C1116" s="1" t="s">
        <v>1270</v>
      </c>
      <c r="E1116" t="str">
        <f t="shared" si="17"/>
        <v>257-SANTA MARIA DE MIRALLES</v>
      </c>
    </row>
    <row r="1117" spans="1:5" x14ac:dyDescent="0.25">
      <c r="A1117" s="1">
        <v>8</v>
      </c>
      <c r="B1117" s="3">
        <v>258</v>
      </c>
      <c r="C1117" s="1" t="s">
        <v>1271</v>
      </c>
      <c r="E1117" t="str">
        <f t="shared" si="17"/>
        <v>258-SANTA MARIA D'OLO</v>
      </c>
    </row>
    <row r="1118" spans="1:5" x14ac:dyDescent="0.25">
      <c r="A1118" s="1">
        <v>8</v>
      </c>
      <c r="B1118" s="3">
        <v>259</v>
      </c>
      <c r="C1118" s="1" t="s">
        <v>1272</v>
      </c>
      <c r="E1118" t="str">
        <f t="shared" si="17"/>
        <v>259-SANTA MARIA DE PALAUTORDERA</v>
      </c>
    </row>
    <row r="1119" spans="1:5" x14ac:dyDescent="0.25">
      <c r="A1119" s="1">
        <v>8</v>
      </c>
      <c r="B1119" s="3">
        <v>260</v>
      </c>
      <c r="C1119" s="1" t="s">
        <v>1273</v>
      </c>
      <c r="E1119" t="str">
        <f t="shared" si="17"/>
        <v>260-SANTA PERPETUA DE MOGODA</v>
      </c>
    </row>
    <row r="1120" spans="1:5" x14ac:dyDescent="0.25">
      <c r="A1120" s="1">
        <v>8</v>
      </c>
      <c r="B1120" s="3">
        <v>261</v>
      </c>
      <c r="C1120" s="1" t="s">
        <v>1274</v>
      </c>
      <c r="E1120" t="str">
        <f t="shared" si="17"/>
        <v>261-SANTA SUSANNA</v>
      </c>
    </row>
    <row r="1121" spans="1:5" x14ac:dyDescent="0.25">
      <c r="A1121" s="1">
        <v>8</v>
      </c>
      <c r="B1121" s="3">
        <v>262</v>
      </c>
      <c r="C1121" s="1" t="s">
        <v>1275</v>
      </c>
      <c r="E1121" t="str">
        <f t="shared" si="17"/>
        <v>262-SANT VICEN? DE CASTELLET</v>
      </c>
    </row>
    <row r="1122" spans="1:5" x14ac:dyDescent="0.25">
      <c r="A1122" s="1">
        <v>8</v>
      </c>
      <c r="B1122" s="3">
        <v>263</v>
      </c>
      <c r="C1122" s="1" t="s">
        <v>1276</v>
      </c>
      <c r="E1122" t="str">
        <f t="shared" si="17"/>
        <v>263-SANT VICEN? DELS HORTS</v>
      </c>
    </row>
    <row r="1123" spans="1:5" x14ac:dyDescent="0.25">
      <c r="A1123" s="1">
        <v>8</v>
      </c>
      <c r="B1123" s="3">
        <v>264</v>
      </c>
      <c r="C1123" s="1" t="s">
        <v>1277</v>
      </c>
      <c r="E1123" t="str">
        <f t="shared" si="17"/>
        <v>264-SANT VICEN? DE MONTALT</v>
      </c>
    </row>
    <row r="1124" spans="1:5" x14ac:dyDescent="0.25">
      <c r="A1124" s="1">
        <v>8</v>
      </c>
      <c r="B1124" s="3">
        <v>265</v>
      </c>
      <c r="C1124" s="1" t="s">
        <v>1278</v>
      </c>
      <c r="E1124" t="str">
        <f t="shared" si="17"/>
        <v>265-SANT VICEN? DE TORELLO</v>
      </c>
    </row>
    <row r="1125" spans="1:5" x14ac:dyDescent="0.25">
      <c r="A1125" s="1">
        <v>8</v>
      </c>
      <c r="B1125" s="3">
        <v>266</v>
      </c>
      <c r="C1125" s="1" t="s">
        <v>1279</v>
      </c>
      <c r="E1125" t="str">
        <f t="shared" si="17"/>
        <v>266-CERDANYOLA DEL VALLES</v>
      </c>
    </row>
    <row r="1126" spans="1:5" x14ac:dyDescent="0.25">
      <c r="A1126" s="1">
        <v>8</v>
      </c>
      <c r="B1126" s="3">
        <v>267</v>
      </c>
      <c r="C1126" s="1" t="s">
        <v>1280</v>
      </c>
      <c r="E1126" t="str">
        <f t="shared" si="17"/>
        <v>267-SENTMENAT</v>
      </c>
    </row>
    <row r="1127" spans="1:5" x14ac:dyDescent="0.25">
      <c r="A1127" s="1">
        <v>8</v>
      </c>
      <c r="B1127" s="3">
        <v>268</v>
      </c>
      <c r="C1127" s="1" t="s">
        <v>1281</v>
      </c>
      <c r="E1127" t="str">
        <f t="shared" si="17"/>
        <v>268-CERCS</v>
      </c>
    </row>
    <row r="1128" spans="1:5" x14ac:dyDescent="0.25">
      <c r="A1128" s="1">
        <v>8</v>
      </c>
      <c r="B1128" s="3">
        <v>269</v>
      </c>
      <c r="C1128" s="1" t="s">
        <v>1282</v>
      </c>
      <c r="E1128" t="str">
        <f t="shared" si="17"/>
        <v>269-SEVA</v>
      </c>
    </row>
    <row r="1129" spans="1:5" x14ac:dyDescent="0.25">
      <c r="A1129" s="1">
        <v>8</v>
      </c>
      <c r="B1129" s="3">
        <v>270</v>
      </c>
      <c r="C1129" s="1" t="s">
        <v>1283</v>
      </c>
      <c r="E1129" t="str">
        <f t="shared" si="17"/>
        <v>270-SITGES</v>
      </c>
    </row>
    <row r="1130" spans="1:5" x14ac:dyDescent="0.25">
      <c r="A1130" s="1">
        <v>8</v>
      </c>
      <c r="B1130" s="3">
        <v>271</v>
      </c>
      <c r="C1130" s="1" t="s">
        <v>1284</v>
      </c>
      <c r="E1130" t="str">
        <f t="shared" si="17"/>
        <v>271-SOBREMUNT</v>
      </c>
    </row>
    <row r="1131" spans="1:5" x14ac:dyDescent="0.25">
      <c r="A1131" s="1">
        <v>8</v>
      </c>
      <c r="B1131" s="3">
        <v>272</v>
      </c>
      <c r="C1131" s="1" t="s">
        <v>1285</v>
      </c>
      <c r="E1131" t="str">
        <f t="shared" si="17"/>
        <v>272-SORA</v>
      </c>
    </row>
    <row r="1132" spans="1:5" x14ac:dyDescent="0.25">
      <c r="A1132" s="1">
        <v>8</v>
      </c>
      <c r="B1132" s="3">
        <v>273</v>
      </c>
      <c r="C1132" s="1" t="s">
        <v>1286</v>
      </c>
      <c r="E1132" t="str">
        <f t="shared" si="17"/>
        <v>273-SUBIRATS</v>
      </c>
    </row>
    <row r="1133" spans="1:5" x14ac:dyDescent="0.25">
      <c r="A1133" s="1">
        <v>8</v>
      </c>
      <c r="B1133" s="3">
        <v>274</v>
      </c>
      <c r="C1133" s="1" t="s">
        <v>1287</v>
      </c>
      <c r="E1133" t="str">
        <f t="shared" si="17"/>
        <v>274-SURIA</v>
      </c>
    </row>
    <row r="1134" spans="1:5" x14ac:dyDescent="0.25">
      <c r="A1134" s="1">
        <v>8</v>
      </c>
      <c r="B1134" s="3">
        <v>275</v>
      </c>
      <c r="C1134" s="1" t="s">
        <v>1288</v>
      </c>
      <c r="E1134" t="str">
        <f t="shared" si="17"/>
        <v>275-TAVERNOLES</v>
      </c>
    </row>
    <row r="1135" spans="1:5" x14ac:dyDescent="0.25">
      <c r="A1135" s="1">
        <v>8</v>
      </c>
      <c r="B1135" s="3">
        <v>276</v>
      </c>
      <c r="C1135" s="1" t="s">
        <v>1289</v>
      </c>
      <c r="E1135" t="str">
        <f t="shared" si="17"/>
        <v>276-TAGAMANENT</v>
      </c>
    </row>
    <row r="1136" spans="1:5" x14ac:dyDescent="0.25">
      <c r="A1136" s="1">
        <v>8</v>
      </c>
      <c r="B1136" s="3">
        <v>277</v>
      </c>
      <c r="C1136" s="1" t="s">
        <v>1290</v>
      </c>
      <c r="E1136" t="str">
        <f t="shared" si="17"/>
        <v>277-TALAMANCA</v>
      </c>
    </row>
    <row r="1137" spans="1:5" x14ac:dyDescent="0.25">
      <c r="A1137" s="1">
        <v>8</v>
      </c>
      <c r="B1137" s="3">
        <v>278</v>
      </c>
      <c r="C1137" s="1" t="s">
        <v>1291</v>
      </c>
      <c r="E1137" t="str">
        <f t="shared" si="17"/>
        <v>278-TARADELL</v>
      </c>
    </row>
    <row r="1138" spans="1:5" x14ac:dyDescent="0.25">
      <c r="A1138" s="1">
        <v>8</v>
      </c>
      <c r="B1138" s="3">
        <v>279</v>
      </c>
      <c r="C1138" s="1" t="s">
        <v>1292</v>
      </c>
      <c r="E1138" t="str">
        <f t="shared" si="17"/>
        <v>279-TERRASSA</v>
      </c>
    </row>
    <row r="1139" spans="1:5" x14ac:dyDescent="0.25">
      <c r="A1139" s="1">
        <v>8</v>
      </c>
      <c r="B1139" s="3">
        <v>280</v>
      </c>
      <c r="C1139" s="1" t="s">
        <v>1293</v>
      </c>
      <c r="E1139" t="str">
        <f t="shared" si="17"/>
        <v>280-TAVERTET</v>
      </c>
    </row>
    <row r="1140" spans="1:5" x14ac:dyDescent="0.25">
      <c r="A1140" s="1">
        <v>8</v>
      </c>
      <c r="B1140" s="3">
        <v>281</v>
      </c>
      <c r="C1140" s="1" t="s">
        <v>1294</v>
      </c>
      <c r="E1140" t="str">
        <f t="shared" si="17"/>
        <v>281-TEIA</v>
      </c>
    </row>
    <row r="1141" spans="1:5" x14ac:dyDescent="0.25">
      <c r="A1141" s="1">
        <v>8</v>
      </c>
      <c r="B1141" s="3">
        <v>282</v>
      </c>
      <c r="C1141" s="1" t="s">
        <v>1295</v>
      </c>
      <c r="E1141" t="str">
        <f t="shared" si="17"/>
        <v>282-TIANA</v>
      </c>
    </row>
    <row r="1142" spans="1:5" x14ac:dyDescent="0.25">
      <c r="A1142" s="1">
        <v>8</v>
      </c>
      <c r="B1142" s="3">
        <v>283</v>
      </c>
      <c r="C1142" s="1" t="s">
        <v>1296</v>
      </c>
      <c r="E1142" t="str">
        <f t="shared" si="17"/>
        <v>283-TONA</v>
      </c>
    </row>
    <row r="1143" spans="1:5" x14ac:dyDescent="0.25">
      <c r="A1143" s="1">
        <v>8</v>
      </c>
      <c r="B1143" s="3">
        <v>284</v>
      </c>
      <c r="C1143" s="1" t="s">
        <v>1297</v>
      </c>
      <c r="E1143" t="str">
        <f t="shared" si="17"/>
        <v>284-TORDERA</v>
      </c>
    </row>
    <row r="1144" spans="1:5" x14ac:dyDescent="0.25">
      <c r="A1144" s="1">
        <v>8</v>
      </c>
      <c r="B1144" s="3">
        <v>285</v>
      </c>
      <c r="C1144" s="1" t="s">
        <v>1298</v>
      </c>
      <c r="E1144" t="str">
        <f t="shared" si="17"/>
        <v>285-TORELLO</v>
      </c>
    </row>
    <row r="1145" spans="1:5" x14ac:dyDescent="0.25">
      <c r="A1145" s="1">
        <v>8</v>
      </c>
      <c r="B1145" s="3">
        <v>286</v>
      </c>
      <c r="C1145" s="1" t="s">
        <v>1299</v>
      </c>
      <c r="E1145" t="str">
        <f t="shared" si="17"/>
        <v>286-TORRE DE CLARAMUNT, LA</v>
      </c>
    </row>
    <row r="1146" spans="1:5" x14ac:dyDescent="0.25">
      <c r="A1146" s="1">
        <v>8</v>
      </c>
      <c r="B1146" s="3">
        <v>287</v>
      </c>
      <c r="C1146" s="1" t="s">
        <v>1300</v>
      </c>
      <c r="E1146" t="str">
        <f t="shared" si="17"/>
        <v>287-TORRELAVIT</v>
      </c>
    </row>
    <row r="1147" spans="1:5" x14ac:dyDescent="0.25">
      <c r="A1147" s="1">
        <v>8</v>
      </c>
      <c r="B1147" s="3">
        <v>288</v>
      </c>
      <c r="C1147" s="1" t="s">
        <v>1301</v>
      </c>
      <c r="E1147" t="str">
        <f t="shared" si="17"/>
        <v>288-TORRELLES DE FOIX</v>
      </c>
    </row>
    <row r="1148" spans="1:5" x14ac:dyDescent="0.25">
      <c r="A1148" s="1">
        <v>8</v>
      </c>
      <c r="B1148" s="3">
        <v>289</v>
      </c>
      <c r="C1148" s="1" t="s">
        <v>1302</v>
      </c>
      <c r="E1148" t="str">
        <f t="shared" si="17"/>
        <v>289-TORRELLES DE LLOBREGAT</v>
      </c>
    </row>
    <row r="1149" spans="1:5" x14ac:dyDescent="0.25">
      <c r="A1149" s="1">
        <v>8</v>
      </c>
      <c r="B1149" s="3">
        <v>290</v>
      </c>
      <c r="C1149" s="1" t="s">
        <v>1303</v>
      </c>
      <c r="E1149" t="str">
        <f t="shared" si="17"/>
        <v>290-ULLASTRELL</v>
      </c>
    </row>
    <row r="1150" spans="1:5" x14ac:dyDescent="0.25">
      <c r="A1150" s="1">
        <v>8</v>
      </c>
      <c r="B1150" s="3">
        <v>291</v>
      </c>
      <c r="C1150" s="1" t="s">
        <v>1304</v>
      </c>
      <c r="E1150" t="str">
        <f t="shared" si="17"/>
        <v>291-VACARISSES</v>
      </c>
    </row>
    <row r="1151" spans="1:5" x14ac:dyDescent="0.25">
      <c r="A1151" s="1">
        <v>8</v>
      </c>
      <c r="B1151" s="3">
        <v>292</v>
      </c>
      <c r="C1151" s="1" t="s">
        <v>1305</v>
      </c>
      <c r="E1151" t="str">
        <f t="shared" si="17"/>
        <v>292-VALLBONA D'ANOIA</v>
      </c>
    </row>
    <row r="1152" spans="1:5" x14ac:dyDescent="0.25">
      <c r="A1152" s="1">
        <v>8</v>
      </c>
      <c r="B1152" s="3">
        <v>293</v>
      </c>
      <c r="C1152" s="1" t="s">
        <v>1306</v>
      </c>
      <c r="E1152" t="str">
        <f t="shared" si="17"/>
        <v>293-VALLCEBRE</v>
      </c>
    </row>
    <row r="1153" spans="1:5" x14ac:dyDescent="0.25">
      <c r="A1153" s="1">
        <v>8</v>
      </c>
      <c r="B1153" s="3">
        <v>294</v>
      </c>
      <c r="C1153" s="1" t="s">
        <v>1307</v>
      </c>
      <c r="E1153" t="str">
        <f t="shared" si="17"/>
        <v>294-VALLGORGUINA</v>
      </c>
    </row>
    <row r="1154" spans="1:5" x14ac:dyDescent="0.25">
      <c r="A1154" s="1">
        <v>8</v>
      </c>
      <c r="B1154" s="3">
        <v>295</v>
      </c>
      <c r="C1154" s="1" t="s">
        <v>1308</v>
      </c>
      <c r="E1154" t="str">
        <f t="shared" si="17"/>
        <v>295-VALLIRANA</v>
      </c>
    </row>
    <row r="1155" spans="1:5" x14ac:dyDescent="0.25">
      <c r="A1155" s="1">
        <v>8</v>
      </c>
      <c r="B1155" s="3">
        <v>296</v>
      </c>
      <c r="C1155" s="1" t="s">
        <v>1309</v>
      </c>
      <c r="E1155" t="str">
        <f t="shared" ref="E1155:E1218" si="18">CONCATENATE(B1155,"-",C1155)</f>
        <v>296-VALLROMANES</v>
      </c>
    </row>
    <row r="1156" spans="1:5" x14ac:dyDescent="0.25">
      <c r="A1156" s="1">
        <v>8</v>
      </c>
      <c r="B1156" s="3">
        <v>297</v>
      </c>
      <c r="C1156" s="1" t="s">
        <v>1310</v>
      </c>
      <c r="E1156" t="str">
        <f t="shared" si="18"/>
        <v>297-VECIANA</v>
      </c>
    </row>
    <row r="1157" spans="1:5" x14ac:dyDescent="0.25">
      <c r="A1157" s="1">
        <v>8</v>
      </c>
      <c r="B1157" s="3">
        <v>298</v>
      </c>
      <c r="C1157" s="1" t="s">
        <v>1311</v>
      </c>
      <c r="E1157" t="str">
        <f t="shared" si="18"/>
        <v>298-VIC</v>
      </c>
    </row>
    <row r="1158" spans="1:5" x14ac:dyDescent="0.25">
      <c r="A1158" s="1">
        <v>8</v>
      </c>
      <c r="B1158" s="3">
        <v>299</v>
      </c>
      <c r="C1158" s="1" t="s">
        <v>1312</v>
      </c>
      <c r="E1158" t="str">
        <f t="shared" si="18"/>
        <v>299-VILADA</v>
      </c>
    </row>
    <row r="1159" spans="1:5" x14ac:dyDescent="0.25">
      <c r="A1159" s="1">
        <v>8</v>
      </c>
      <c r="B1159" s="3">
        <v>300</v>
      </c>
      <c r="C1159" s="1" t="s">
        <v>1313</v>
      </c>
      <c r="E1159" t="str">
        <f t="shared" si="18"/>
        <v>300-VILADECAVALLS</v>
      </c>
    </row>
    <row r="1160" spans="1:5" x14ac:dyDescent="0.25">
      <c r="A1160" s="1">
        <v>8</v>
      </c>
      <c r="B1160" s="3">
        <v>301</v>
      </c>
      <c r="C1160" s="1" t="s">
        <v>1314</v>
      </c>
      <c r="E1160" t="str">
        <f t="shared" si="18"/>
        <v>301-VILADECANS</v>
      </c>
    </row>
    <row r="1161" spans="1:5" x14ac:dyDescent="0.25">
      <c r="A1161" s="1">
        <v>8</v>
      </c>
      <c r="B1161" s="3">
        <v>302</v>
      </c>
      <c r="C1161" s="1" t="s">
        <v>1315</v>
      </c>
      <c r="E1161" t="str">
        <f t="shared" si="18"/>
        <v>302-VILANOVA DEL CAMI</v>
      </c>
    </row>
    <row r="1162" spans="1:5" x14ac:dyDescent="0.25">
      <c r="A1162" s="1">
        <v>8</v>
      </c>
      <c r="B1162" s="3">
        <v>303</v>
      </c>
      <c r="C1162" s="1" t="s">
        <v>1316</v>
      </c>
      <c r="E1162" t="str">
        <f t="shared" si="18"/>
        <v>303-VILANOVA DE SAU</v>
      </c>
    </row>
    <row r="1163" spans="1:5" x14ac:dyDescent="0.25">
      <c r="A1163" s="1">
        <v>8</v>
      </c>
      <c r="B1163" s="3">
        <v>304</v>
      </c>
      <c r="C1163" s="1" t="s">
        <v>1317</v>
      </c>
      <c r="E1163" t="str">
        <f t="shared" si="18"/>
        <v>304-VILOBI DEL PENEDES</v>
      </c>
    </row>
    <row r="1164" spans="1:5" x14ac:dyDescent="0.25">
      <c r="A1164" s="1">
        <v>8</v>
      </c>
      <c r="B1164" s="3">
        <v>305</v>
      </c>
      <c r="C1164" s="1" t="s">
        <v>1318</v>
      </c>
      <c r="E1164" t="str">
        <f t="shared" si="18"/>
        <v>305-VILAFRANCA DEL PENEDES</v>
      </c>
    </row>
    <row r="1165" spans="1:5" x14ac:dyDescent="0.25">
      <c r="A1165" s="1">
        <v>8</v>
      </c>
      <c r="B1165" s="3">
        <v>306</v>
      </c>
      <c r="C1165" s="1" t="s">
        <v>1319</v>
      </c>
      <c r="E1165" t="str">
        <f t="shared" si="18"/>
        <v>306-VILALBA SASSERRA</v>
      </c>
    </row>
    <row r="1166" spans="1:5" x14ac:dyDescent="0.25">
      <c r="A1166" s="1">
        <v>8</v>
      </c>
      <c r="B1166" s="3">
        <v>307</v>
      </c>
      <c r="C1166" s="1" t="s">
        <v>1320</v>
      </c>
      <c r="E1166" t="str">
        <f t="shared" si="18"/>
        <v>307-VILANOVA I LA GELTRU</v>
      </c>
    </row>
    <row r="1167" spans="1:5" x14ac:dyDescent="0.25">
      <c r="A1167" s="1">
        <v>8</v>
      </c>
      <c r="B1167" s="3">
        <v>308</v>
      </c>
      <c r="C1167" s="1" t="s">
        <v>1321</v>
      </c>
      <c r="E1167" t="str">
        <f t="shared" si="18"/>
        <v>308-VIVER I SERRATEIX</v>
      </c>
    </row>
    <row r="1168" spans="1:5" x14ac:dyDescent="0.25">
      <c r="A1168" s="1">
        <v>8</v>
      </c>
      <c r="B1168" s="3">
        <v>901</v>
      </c>
      <c r="C1168" s="1" t="s">
        <v>1322</v>
      </c>
      <c r="E1168" t="str">
        <f t="shared" si="18"/>
        <v>901-RUPIT I PRUIT</v>
      </c>
    </row>
    <row r="1169" spans="1:5" x14ac:dyDescent="0.25">
      <c r="A1169" s="1">
        <v>8</v>
      </c>
      <c r="B1169" s="3">
        <v>902</v>
      </c>
      <c r="C1169" s="1" t="s">
        <v>1323</v>
      </c>
      <c r="E1169" t="str">
        <f t="shared" si="18"/>
        <v>902-VILANOVA DEL VALLES</v>
      </c>
    </row>
    <row r="1170" spans="1:5" x14ac:dyDescent="0.25">
      <c r="A1170" s="1">
        <v>8</v>
      </c>
      <c r="B1170" s="3">
        <v>903</v>
      </c>
      <c r="C1170" s="1" t="s">
        <v>1324</v>
      </c>
      <c r="E1170" t="str">
        <f t="shared" si="18"/>
        <v>903-SANT JULIA DE CERDANYOLA</v>
      </c>
    </row>
    <row r="1171" spans="1:5" x14ac:dyDescent="0.25">
      <c r="A1171" s="1">
        <v>8</v>
      </c>
      <c r="B1171" s="3">
        <v>904</v>
      </c>
      <c r="C1171" s="1" t="s">
        <v>1325</v>
      </c>
      <c r="E1171" t="str">
        <f t="shared" si="18"/>
        <v>904-BADIA DEL VALLES</v>
      </c>
    </row>
    <row r="1172" spans="1:5" x14ac:dyDescent="0.25">
      <c r="A1172" s="1">
        <v>8</v>
      </c>
      <c r="B1172" s="3">
        <v>905</v>
      </c>
      <c r="C1172" s="1" t="s">
        <v>1326</v>
      </c>
      <c r="E1172" t="str">
        <f t="shared" si="18"/>
        <v>905-PALMA DE CERVELLO, LA</v>
      </c>
    </row>
    <row r="1173" spans="1:5" x14ac:dyDescent="0.25">
      <c r="A1173" s="1">
        <v>9</v>
      </c>
      <c r="B1173" s="3">
        <v>1</v>
      </c>
      <c r="C1173" s="1" t="s">
        <v>1327</v>
      </c>
      <c r="E1173" t="str">
        <f t="shared" si="18"/>
        <v>1-ABAJAS</v>
      </c>
    </row>
    <row r="1174" spans="1:5" x14ac:dyDescent="0.25">
      <c r="A1174" s="1">
        <v>9</v>
      </c>
      <c r="B1174" s="3">
        <v>3</v>
      </c>
      <c r="C1174" s="1" t="s">
        <v>1328</v>
      </c>
      <c r="E1174" t="str">
        <f t="shared" si="18"/>
        <v>3-ADRADA DE HAZA</v>
      </c>
    </row>
    <row r="1175" spans="1:5" x14ac:dyDescent="0.25">
      <c r="A1175" s="1">
        <v>9</v>
      </c>
      <c r="B1175" s="3">
        <v>6</v>
      </c>
      <c r="C1175" s="1" t="s">
        <v>1329</v>
      </c>
      <c r="E1175" t="str">
        <f t="shared" si="18"/>
        <v>6-AGUAS CANDIDAS</v>
      </c>
    </row>
    <row r="1176" spans="1:5" x14ac:dyDescent="0.25">
      <c r="A1176" s="1">
        <v>9</v>
      </c>
      <c r="B1176" s="3">
        <v>7</v>
      </c>
      <c r="C1176" s="1" t="s">
        <v>1330</v>
      </c>
      <c r="E1176" t="str">
        <f t="shared" si="18"/>
        <v>7-AGUILAR DE BUREBA</v>
      </c>
    </row>
    <row r="1177" spans="1:5" x14ac:dyDescent="0.25">
      <c r="A1177" s="1">
        <v>9</v>
      </c>
      <c r="B1177" s="3">
        <v>9</v>
      </c>
      <c r="C1177" s="1" t="s">
        <v>1331</v>
      </c>
      <c r="E1177" t="str">
        <f t="shared" si="18"/>
        <v>9-ALBILLOS</v>
      </c>
    </row>
    <row r="1178" spans="1:5" x14ac:dyDescent="0.25">
      <c r="A1178" s="1">
        <v>9</v>
      </c>
      <c r="B1178" s="3">
        <v>10</v>
      </c>
      <c r="C1178" s="1" t="s">
        <v>1332</v>
      </c>
      <c r="E1178" t="str">
        <f t="shared" si="18"/>
        <v>10-ALCOCERO DE MOLA</v>
      </c>
    </row>
    <row r="1179" spans="1:5" x14ac:dyDescent="0.25">
      <c r="A1179" s="1">
        <v>9</v>
      </c>
      <c r="B1179" s="3">
        <v>11</v>
      </c>
      <c r="C1179" s="1" t="s">
        <v>1333</v>
      </c>
      <c r="E1179" t="str">
        <f t="shared" si="18"/>
        <v>11-ALFOZ DE BRICIA</v>
      </c>
    </row>
    <row r="1180" spans="1:5" x14ac:dyDescent="0.25">
      <c r="A1180" s="1">
        <v>9</v>
      </c>
      <c r="B1180" s="3">
        <v>12</v>
      </c>
      <c r="C1180" s="1" t="s">
        <v>1334</v>
      </c>
      <c r="E1180" t="str">
        <f t="shared" si="18"/>
        <v>12-ALFOZ DE SANTA GADEA</v>
      </c>
    </row>
    <row r="1181" spans="1:5" x14ac:dyDescent="0.25">
      <c r="A1181" s="1">
        <v>9</v>
      </c>
      <c r="B1181" s="3">
        <v>13</v>
      </c>
      <c r="C1181" s="1" t="s">
        <v>1335</v>
      </c>
      <c r="E1181" t="str">
        <f t="shared" si="18"/>
        <v>13-ALTABLE</v>
      </c>
    </row>
    <row r="1182" spans="1:5" x14ac:dyDescent="0.25">
      <c r="A1182" s="1">
        <v>9</v>
      </c>
      <c r="B1182" s="3">
        <v>14</v>
      </c>
      <c r="C1182" s="1" t="s">
        <v>1336</v>
      </c>
      <c r="E1182" t="str">
        <f t="shared" si="18"/>
        <v>14-ALTOS, LOS</v>
      </c>
    </row>
    <row r="1183" spans="1:5" x14ac:dyDescent="0.25">
      <c r="A1183" s="1">
        <v>9</v>
      </c>
      <c r="B1183" s="3">
        <v>16</v>
      </c>
      <c r="C1183" s="1" t="s">
        <v>1337</v>
      </c>
      <c r="E1183" t="str">
        <f t="shared" si="18"/>
        <v>16-AMEYUGO</v>
      </c>
    </row>
    <row r="1184" spans="1:5" x14ac:dyDescent="0.25">
      <c r="A1184" s="1">
        <v>9</v>
      </c>
      <c r="B1184" s="3">
        <v>17</v>
      </c>
      <c r="C1184" s="1" t="s">
        <v>1338</v>
      </c>
      <c r="E1184" t="str">
        <f t="shared" si="18"/>
        <v>17-ANGUIX</v>
      </c>
    </row>
    <row r="1185" spans="1:5" x14ac:dyDescent="0.25">
      <c r="A1185" s="1">
        <v>9</v>
      </c>
      <c r="B1185" s="3">
        <v>18</v>
      </c>
      <c r="C1185" s="1" t="s">
        <v>1339</v>
      </c>
      <c r="E1185" t="str">
        <f t="shared" si="18"/>
        <v>18-ARANDA DE DUERO</v>
      </c>
    </row>
    <row r="1186" spans="1:5" x14ac:dyDescent="0.25">
      <c r="A1186" s="1">
        <v>9</v>
      </c>
      <c r="B1186" s="3">
        <v>19</v>
      </c>
      <c r="C1186" s="1" t="s">
        <v>1340</v>
      </c>
      <c r="E1186" t="str">
        <f t="shared" si="18"/>
        <v>19-ARANDILLA</v>
      </c>
    </row>
    <row r="1187" spans="1:5" x14ac:dyDescent="0.25">
      <c r="A1187" s="1">
        <v>9</v>
      </c>
      <c r="B1187" s="3">
        <v>20</v>
      </c>
      <c r="C1187" s="1" t="s">
        <v>1341</v>
      </c>
      <c r="E1187" t="str">
        <f t="shared" si="18"/>
        <v>20-ARAUZO DE MIEL</v>
      </c>
    </row>
    <row r="1188" spans="1:5" x14ac:dyDescent="0.25">
      <c r="A1188" s="1">
        <v>9</v>
      </c>
      <c r="B1188" s="3">
        <v>21</v>
      </c>
      <c r="C1188" s="1" t="s">
        <v>1342</v>
      </c>
      <c r="E1188" t="str">
        <f t="shared" si="18"/>
        <v>21-ARAUZO DE SALCE</v>
      </c>
    </row>
    <row r="1189" spans="1:5" x14ac:dyDescent="0.25">
      <c r="A1189" s="1">
        <v>9</v>
      </c>
      <c r="B1189" s="3">
        <v>22</v>
      </c>
      <c r="C1189" s="1" t="s">
        <v>1343</v>
      </c>
      <c r="E1189" t="str">
        <f t="shared" si="18"/>
        <v>22-ARAUZO DE TORRE</v>
      </c>
    </row>
    <row r="1190" spans="1:5" x14ac:dyDescent="0.25">
      <c r="A1190" s="1">
        <v>9</v>
      </c>
      <c r="B1190" s="3">
        <v>23</v>
      </c>
      <c r="C1190" s="1" t="s">
        <v>1344</v>
      </c>
      <c r="E1190" t="str">
        <f t="shared" si="18"/>
        <v>23-ARCOS</v>
      </c>
    </row>
    <row r="1191" spans="1:5" x14ac:dyDescent="0.25">
      <c r="A1191" s="1">
        <v>9</v>
      </c>
      <c r="B1191" s="3">
        <v>24</v>
      </c>
      <c r="C1191" s="1" t="s">
        <v>1345</v>
      </c>
      <c r="E1191" t="str">
        <f t="shared" si="18"/>
        <v>24-ARENILLAS DE RIOPISUERGA</v>
      </c>
    </row>
    <row r="1192" spans="1:5" x14ac:dyDescent="0.25">
      <c r="A1192" s="1">
        <v>9</v>
      </c>
      <c r="B1192" s="3">
        <v>25</v>
      </c>
      <c r="C1192" s="1" t="s">
        <v>1346</v>
      </c>
      <c r="E1192" t="str">
        <f t="shared" si="18"/>
        <v>25-ARIJA</v>
      </c>
    </row>
    <row r="1193" spans="1:5" x14ac:dyDescent="0.25">
      <c r="A1193" s="1">
        <v>9</v>
      </c>
      <c r="B1193" s="3">
        <v>26</v>
      </c>
      <c r="C1193" s="1" t="s">
        <v>1347</v>
      </c>
      <c r="E1193" t="str">
        <f t="shared" si="18"/>
        <v>26-ARLANZON</v>
      </c>
    </row>
    <row r="1194" spans="1:5" x14ac:dyDescent="0.25">
      <c r="A1194" s="1">
        <v>9</v>
      </c>
      <c r="B1194" s="3">
        <v>27</v>
      </c>
      <c r="C1194" s="1" t="s">
        <v>1348</v>
      </c>
      <c r="E1194" t="str">
        <f t="shared" si="18"/>
        <v>27-ARRAYA DE OCA</v>
      </c>
    </row>
    <row r="1195" spans="1:5" x14ac:dyDescent="0.25">
      <c r="A1195" s="1">
        <v>9</v>
      </c>
      <c r="B1195" s="3">
        <v>29</v>
      </c>
      <c r="C1195" s="1" t="s">
        <v>1349</v>
      </c>
      <c r="E1195" t="str">
        <f t="shared" si="18"/>
        <v>29-ATAPUERCA</v>
      </c>
    </row>
    <row r="1196" spans="1:5" x14ac:dyDescent="0.25">
      <c r="A1196" s="1">
        <v>9</v>
      </c>
      <c r="B1196" s="3">
        <v>30</v>
      </c>
      <c r="C1196" s="1" t="s">
        <v>1350</v>
      </c>
      <c r="E1196" t="str">
        <f t="shared" si="18"/>
        <v>30-AUSINES, LOS</v>
      </c>
    </row>
    <row r="1197" spans="1:5" x14ac:dyDescent="0.25">
      <c r="A1197" s="1">
        <v>9</v>
      </c>
      <c r="B1197" s="3">
        <v>32</v>
      </c>
      <c r="C1197" s="1" t="s">
        <v>1351</v>
      </c>
      <c r="E1197" t="str">
        <f t="shared" si="18"/>
        <v>32-AVELLANOSA DE MUÑO</v>
      </c>
    </row>
    <row r="1198" spans="1:5" x14ac:dyDescent="0.25">
      <c r="A1198" s="1">
        <v>9</v>
      </c>
      <c r="B1198" s="3">
        <v>33</v>
      </c>
      <c r="C1198" s="1" t="s">
        <v>1352</v>
      </c>
      <c r="E1198" t="str">
        <f t="shared" si="18"/>
        <v>33-BAHABON DE ESGUEVA</v>
      </c>
    </row>
    <row r="1199" spans="1:5" x14ac:dyDescent="0.25">
      <c r="A1199" s="1">
        <v>9</v>
      </c>
      <c r="B1199" s="3">
        <v>34</v>
      </c>
      <c r="C1199" s="1" t="s">
        <v>1353</v>
      </c>
      <c r="E1199" t="str">
        <f t="shared" si="18"/>
        <v>34-BALBASES, LOS</v>
      </c>
    </row>
    <row r="1200" spans="1:5" x14ac:dyDescent="0.25">
      <c r="A1200" s="1">
        <v>9</v>
      </c>
      <c r="B1200" s="3">
        <v>35</v>
      </c>
      <c r="C1200" s="1" t="s">
        <v>1354</v>
      </c>
      <c r="E1200" t="str">
        <f t="shared" si="18"/>
        <v>35-BAÑOS DE VALDEARADOS</v>
      </c>
    </row>
    <row r="1201" spans="1:5" x14ac:dyDescent="0.25">
      <c r="A1201" s="1">
        <v>9</v>
      </c>
      <c r="B1201" s="3">
        <v>36</v>
      </c>
      <c r="C1201" s="1" t="s">
        <v>1355</v>
      </c>
      <c r="E1201" t="str">
        <f t="shared" si="18"/>
        <v>36-BAÑUELOS DE BUREBA</v>
      </c>
    </row>
    <row r="1202" spans="1:5" x14ac:dyDescent="0.25">
      <c r="A1202" s="1">
        <v>9</v>
      </c>
      <c r="B1202" s="3">
        <v>37</v>
      </c>
      <c r="C1202" s="1" t="s">
        <v>1356</v>
      </c>
      <c r="E1202" t="str">
        <f t="shared" si="18"/>
        <v>37-BARBADILLO DE HERREROS</v>
      </c>
    </row>
    <row r="1203" spans="1:5" x14ac:dyDescent="0.25">
      <c r="A1203" s="1">
        <v>9</v>
      </c>
      <c r="B1203" s="3">
        <v>38</v>
      </c>
      <c r="C1203" s="1" t="s">
        <v>1357</v>
      </c>
      <c r="E1203" t="str">
        <f t="shared" si="18"/>
        <v>38-BARBADILLO DEL MERCADO</v>
      </c>
    </row>
    <row r="1204" spans="1:5" x14ac:dyDescent="0.25">
      <c r="A1204" s="1">
        <v>9</v>
      </c>
      <c r="B1204" s="3">
        <v>39</v>
      </c>
      <c r="C1204" s="1" t="s">
        <v>1358</v>
      </c>
      <c r="E1204" t="str">
        <f t="shared" si="18"/>
        <v>39-BARBADILLO DEL PEZ</v>
      </c>
    </row>
    <row r="1205" spans="1:5" x14ac:dyDescent="0.25">
      <c r="A1205" s="1">
        <v>9</v>
      </c>
      <c r="B1205" s="3">
        <v>41</v>
      </c>
      <c r="C1205" s="1" t="s">
        <v>1359</v>
      </c>
      <c r="E1205" t="str">
        <f t="shared" si="18"/>
        <v>41-BARRIO DE MUÑO</v>
      </c>
    </row>
    <row r="1206" spans="1:5" x14ac:dyDescent="0.25">
      <c r="A1206" s="1">
        <v>9</v>
      </c>
      <c r="B1206" s="3">
        <v>43</v>
      </c>
      <c r="C1206" s="1" t="s">
        <v>1360</v>
      </c>
      <c r="E1206" t="str">
        <f t="shared" si="18"/>
        <v>43-BARRIOS DE BUREBA, LOS</v>
      </c>
    </row>
    <row r="1207" spans="1:5" x14ac:dyDescent="0.25">
      <c r="A1207" s="1">
        <v>9</v>
      </c>
      <c r="B1207" s="3">
        <v>44</v>
      </c>
      <c r="C1207" s="1" t="s">
        <v>1361</v>
      </c>
      <c r="E1207" t="str">
        <f t="shared" si="18"/>
        <v>44-BARRIOS DE COLINA</v>
      </c>
    </row>
    <row r="1208" spans="1:5" x14ac:dyDescent="0.25">
      <c r="A1208" s="1">
        <v>9</v>
      </c>
      <c r="B1208" s="3">
        <v>45</v>
      </c>
      <c r="C1208" s="1" t="s">
        <v>1362</v>
      </c>
      <c r="E1208" t="str">
        <f t="shared" si="18"/>
        <v>45-BASCONCILLOS DEL TOZO</v>
      </c>
    </row>
    <row r="1209" spans="1:5" x14ac:dyDescent="0.25">
      <c r="A1209" s="1">
        <v>9</v>
      </c>
      <c r="B1209" s="3">
        <v>46</v>
      </c>
      <c r="C1209" s="1" t="s">
        <v>1363</v>
      </c>
      <c r="E1209" t="str">
        <f t="shared" si="18"/>
        <v>46-BASCUÑANA</v>
      </c>
    </row>
    <row r="1210" spans="1:5" x14ac:dyDescent="0.25">
      <c r="A1210" s="1">
        <v>9</v>
      </c>
      <c r="B1210" s="3">
        <v>47</v>
      </c>
      <c r="C1210" s="1" t="s">
        <v>1364</v>
      </c>
      <c r="E1210" t="str">
        <f t="shared" si="18"/>
        <v>47-BELBIMBRE</v>
      </c>
    </row>
    <row r="1211" spans="1:5" x14ac:dyDescent="0.25">
      <c r="A1211" s="1">
        <v>9</v>
      </c>
      <c r="B1211" s="3">
        <v>48</v>
      </c>
      <c r="C1211" s="1" t="s">
        <v>1365</v>
      </c>
      <c r="E1211" t="str">
        <f t="shared" si="18"/>
        <v>48-BELORADO</v>
      </c>
    </row>
    <row r="1212" spans="1:5" x14ac:dyDescent="0.25">
      <c r="A1212" s="1">
        <v>9</v>
      </c>
      <c r="B1212" s="3">
        <v>50</v>
      </c>
      <c r="C1212" s="1" t="s">
        <v>1366</v>
      </c>
      <c r="E1212" t="str">
        <f t="shared" si="18"/>
        <v>50-BERBERANA</v>
      </c>
    </row>
    <row r="1213" spans="1:5" x14ac:dyDescent="0.25">
      <c r="A1213" s="1">
        <v>9</v>
      </c>
      <c r="B1213" s="3">
        <v>51</v>
      </c>
      <c r="C1213" s="1" t="s">
        <v>1367</v>
      </c>
      <c r="E1213" t="str">
        <f t="shared" si="18"/>
        <v>51-BERLANGAS DE ROA</v>
      </c>
    </row>
    <row r="1214" spans="1:5" x14ac:dyDescent="0.25">
      <c r="A1214" s="1">
        <v>9</v>
      </c>
      <c r="B1214" s="3">
        <v>52</v>
      </c>
      <c r="C1214" s="1" t="s">
        <v>1368</v>
      </c>
      <c r="E1214" t="str">
        <f t="shared" si="18"/>
        <v>52-BERZOSA DE BUREBA</v>
      </c>
    </row>
    <row r="1215" spans="1:5" x14ac:dyDescent="0.25">
      <c r="A1215" s="1">
        <v>9</v>
      </c>
      <c r="B1215" s="3">
        <v>54</v>
      </c>
      <c r="C1215" s="1" t="s">
        <v>1369</v>
      </c>
      <c r="E1215" t="str">
        <f t="shared" si="18"/>
        <v>54-BOZOO</v>
      </c>
    </row>
    <row r="1216" spans="1:5" x14ac:dyDescent="0.25">
      <c r="A1216" s="1">
        <v>9</v>
      </c>
      <c r="B1216" s="3">
        <v>55</v>
      </c>
      <c r="C1216" s="1" t="s">
        <v>1370</v>
      </c>
      <c r="E1216" t="str">
        <f t="shared" si="18"/>
        <v>55-BRAZACORTA</v>
      </c>
    </row>
    <row r="1217" spans="1:5" x14ac:dyDescent="0.25">
      <c r="A1217" s="1">
        <v>9</v>
      </c>
      <c r="B1217" s="3">
        <v>56</v>
      </c>
      <c r="C1217" s="1" t="s">
        <v>1371</v>
      </c>
      <c r="E1217" t="str">
        <f t="shared" si="18"/>
        <v>56-BRIVIESCA</v>
      </c>
    </row>
    <row r="1218" spans="1:5" x14ac:dyDescent="0.25">
      <c r="A1218" s="1">
        <v>9</v>
      </c>
      <c r="B1218" s="3">
        <v>57</v>
      </c>
      <c r="C1218" s="1" t="s">
        <v>1372</v>
      </c>
      <c r="E1218" t="str">
        <f t="shared" si="18"/>
        <v>57-BUGEDO</v>
      </c>
    </row>
    <row r="1219" spans="1:5" x14ac:dyDescent="0.25">
      <c r="A1219" s="1">
        <v>9</v>
      </c>
      <c r="B1219" s="3">
        <v>58</v>
      </c>
      <c r="C1219" s="1" t="s">
        <v>1373</v>
      </c>
      <c r="E1219" t="str">
        <f t="shared" ref="E1219:E1282" si="19">CONCATENATE(B1219,"-",C1219)</f>
        <v>58-BUNIEL</v>
      </c>
    </row>
    <row r="1220" spans="1:5" x14ac:dyDescent="0.25">
      <c r="A1220" s="1">
        <v>9</v>
      </c>
      <c r="B1220" s="3">
        <v>59</v>
      </c>
      <c r="C1220" s="1" t="s">
        <v>119</v>
      </c>
      <c r="E1220" t="str">
        <f t="shared" si="19"/>
        <v>59-BURGOS</v>
      </c>
    </row>
    <row r="1221" spans="1:5" x14ac:dyDescent="0.25">
      <c r="A1221" s="1">
        <v>9</v>
      </c>
      <c r="B1221" s="3">
        <v>60</v>
      </c>
      <c r="C1221" s="1" t="s">
        <v>1374</v>
      </c>
      <c r="E1221" t="str">
        <f t="shared" si="19"/>
        <v>60-BUSTO DE BUREBA</v>
      </c>
    </row>
    <row r="1222" spans="1:5" x14ac:dyDescent="0.25">
      <c r="A1222" s="1">
        <v>9</v>
      </c>
      <c r="B1222" s="3">
        <v>61</v>
      </c>
      <c r="C1222" s="1" t="s">
        <v>1375</v>
      </c>
      <c r="E1222" t="str">
        <f t="shared" si="19"/>
        <v>61-CABAÑES DE ESGUEVA</v>
      </c>
    </row>
    <row r="1223" spans="1:5" x14ac:dyDescent="0.25">
      <c r="A1223" s="1">
        <v>9</v>
      </c>
      <c r="B1223" s="3">
        <v>62</v>
      </c>
      <c r="C1223" s="1" t="s">
        <v>1376</v>
      </c>
      <c r="E1223" t="str">
        <f t="shared" si="19"/>
        <v>62-CABEZON DE LA SIERRA</v>
      </c>
    </row>
    <row r="1224" spans="1:5" x14ac:dyDescent="0.25">
      <c r="A1224" s="1">
        <v>9</v>
      </c>
      <c r="B1224" s="3">
        <v>63</v>
      </c>
      <c r="C1224" s="1" t="s">
        <v>1377</v>
      </c>
      <c r="E1224" t="str">
        <f t="shared" si="19"/>
        <v>63-CABIA</v>
      </c>
    </row>
    <row r="1225" spans="1:5" x14ac:dyDescent="0.25">
      <c r="A1225" s="1">
        <v>9</v>
      </c>
      <c r="B1225" s="3">
        <v>64</v>
      </c>
      <c r="C1225" s="1" t="s">
        <v>1378</v>
      </c>
      <c r="E1225" t="str">
        <f t="shared" si="19"/>
        <v>64-CALERUEGA</v>
      </c>
    </row>
    <row r="1226" spans="1:5" x14ac:dyDescent="0.25">
      <c r="A1226" s="1">
        <v>9</v>
      </c>
      <c r="B1226" s="3">
        <v>65</v>
      </c>
      <c r="C1226" s="1" t="s">
        <v>1379</v>
      </c>
      <c r="E1226" t="str">
        <f t="shared" si="19"/>
        <v>65-CAMPILLO DE ARANDA</v>
      </c>
    </row>
    <row r="1227" spans="1:5" x14ac:dyDescent="0.25">
      <c r="A1227" s="1">
        <v>9</v>
      </c>
      <c r="B1227" s="3">
        <v>66</v>
      </c>
      <c r="C1227" s="1" t="s">
        <v>1380</v>
      </c>
      <c r="E1227" t="str">
        <f t="shared" si="19"/>
        <v>66-CAMPOLARA</v>
      </c>
    </row>
    <row r="1228" spans="1:5" x14ac:dyDescent="0.25">
      <c r="A1228" s="1">
        <v>9</v>
      </c>
      <c r="B1228" s="3">
        <v>67</v>
      </c>
      <c r="C1228" s="1" t="s">
        <v>1381</v>
      </c>
      <c r="E1228" t="str">
        <f t="shared" si="19"/>
        <v>67-CANICOSA DE LA SIERRA</v>
      </c>
    </row>
    <row r="1229" spans="1:5" x14ac:dyDescent="0.25">
      <c r="A1229" s="1">
        <v>9</v>
      </c>
      <c r="B1229" s="3">
        <v>68</v>
      </c>
      <c r="C1229" s="1" t="s">
        <v>1382</v>
      </c>
      <c r="E1229" t="str">
        <f t="shared" si="19"/>
        <v>68-CANTABRANA</v>
      </c>
    </row>
    <row r="1230" spans="1:5" x14ac:dyDescent="0.25">
      <c r="A1230" s="1">
        <v>9</v>
      </c>
      <c r="B1230" s="3">
        <v>70</v>
      </c>
      <c r="C1230" s="1" t="s">
        <v>1383</v>
      </c>
      <c r="E1230" t="str">
        <f t="shared" si="19"/>
        <v>70-CARAZO</v>
      </c>
    </row>
    <row r="1231" spans="1:5" x14ac:dyDescent="0.25">
      <c r="A1231" s="1">
        <v>9</v>
      </c>
      <c r="B1231" s="3">
        <v>71</v>
      </c>
      <c r="C1231" s="1" t="s">
        <v>1384</v>
      </c>
      <c r="E1231" t="str">
        <f t="shared" si="19"/>
        <v>71-CARCEDO DE BUREBA</v>
      </c>
    </row>
    <row r="1232" spans="1:5" x14ac:dyDescent="0.25">
      <c r="A1232" s="1">
        <v>9</v>
      </c>
      <c r="B1232" s="3">
        <v>72</v>
      </c>
      <c r="C1232" s="1" t="s">
        <v>1385</v>
      </c>
      <c r="E1232" t="str">
        <f t="shared" si="19"/>
        <v>72-CARCEDO DE BURGOS</v>
      </c>
    </row>
    <row r="1233" spans="1:5" x14ac:dyDescent="0.25">
      <c r="A1233" s="1">
        <v>9</v>
      </c>
      <c r="B1233" s="3">
        <v>73</v>
      </c>
      <c r="C1233" s="1" t="s">
        <v>1386</v>
      </c>
      <c r="E1233" t="str">
        <f t="shared" si="19"/>
        <v>73-CARDEÑADIJO</v>
      </c>
    </row>
    <row r="1234" spans="1:5" x14ac:dyDescent="0.25">
      <c r="A1234" s="1">
        <v>9</v>
      </c>
      <c r="B1234" s="3">
        <v>74</v>
      </c>
      <c r="C1234" s="1" t="s">
        <v>1387</v>
      </c>
      <c r="E1234" t="str">
        <f t="shared" si="19"/>
        <v>74-CARDEÑAJIMENO</v>
      </c>
    </row>
    <row r="1235" spans="1:5" x14ac:dyDescent="0.25">
      <c r="A1235" s="1">
        <v>9</v>
      </c>
      <c r="B1235" s="3">
        <v>75</v>
      </c>
      <c r="C1235" s="1" t="s">
        <v>1388</v>
      </c>
      <c r="E1235" t="str">
        <f t="shared" si="19"/>
        <v>75-CARDEÑUELA RIOPICO</v>
      </c>
    </row>
    <row r="1236" spans="1:5" x14ac:dyDescent="0.25">
      <c r="A1236" s="1">
        <v>9</v>
      </c>
      <c r="B1236" s="3">
        <v>76</v>
      </c>
      <c r="C1236" s="1" t="s">
        <v>1389</v>
      </c>
      <c r="E1236" t="str">
        <f t="shared" si="19"/>
        <v>76-CARRIAS</v>
      </c>
    </row>
    <row r="1237" spans="1:5" x14ac:dyDescent="0.25">
      <c r="A1237" s="1">
        <v>9</v>
      </c>
      <c r="B1237" s="3">
        <v>77</v>
      </c>
      <c r="C1237" s="1" t="s">
        <v>1390</v>
      </c>
      <c r="E1237" t="str">
        <f t="shared" si="19"/>
        <v>77-CASCAJARES DE BUREBA</v>
      </c>
    </row>
    <row r="1238" spans="1:5" x14ac:dyDescent="0.25">
      <c r="A1238" s="1">
        <v>9</v>
      </c>
      <c r="B1238" s="3">
        <v>78</v>
      </c>
      <c r="C1238" s="1" t="s">
        <v>1391</v>
      </c>
      <c r="E1238" t="str">
        <f t="shared" si="19"/>
        <v>78-CASCAJARES DE LA SIERRA</v>
      </c>
    </row>
    <row r="1239" spans="1:5" x14ac:dyDescent="0.25">
      <c r="A1239" s="1">
        <v>9</v>
      </c>
      <c r="B1239" s="3">
        <v>79</v>
      </c>
      <c r="C1239" s="1" t="s">
        <v>1392</v>
      </c>
      <c r="E1239" t="str">
        <f t="shared" si="19"/>
        <v>79-CASTELLANOS DE CASTRO</v>
      </c>
    </row>
    <row r="1240" spans="1:5" x14ac:dyDescent="0.25">
      <c r="A1240" s="1">
        <v>9</v>
      </c>
      <c r="B1240" s="3">
        <v>82</v>
      </c>
      <c r="C1240" s="1" t="s">
        <v>1393</v>
      </c>
      <c r="E1240" t="str">
        <f t="shared" si="19"/>
        <v>82-CASTILDELGADO</v>
      </c>
    </row>
    <row r="1241" spans="1:5" x14ac:dyDescent="0.25">
      <c r="A1241" s="1">
        <v>9</v>
      </c>
      <c r="B1241" s="3">
        <v>83</v>
      </c>
      <c r="C1241" s="1" t="s">
        <v>1394</v>
      </c>
      <c r="E1241" t="str">
        <f t="shared" si="19"/>
        <v>83-CASTIL DE PEONES</v>
      </c>
    </row>
    <row r="1242" spans="1:5" x14ac:dyDescent="0.25">
      <c r="A1242" s="1">
        <v>9</v>
      </c>
      <c r="B1242" s="3">
        <v>84</v>
      </c>
      <c r="C1242" s="1" t="s">
        <v>1395</v>
      </c>
      <c r="E1242" t="str">
        <f t="shared" si="19"/>
        <v>84-CASTRILLO DE LA REINA</v>
      </c>
    </row>
    <row r="1243" spans="1:5" x14ac:dyDescent="0.25">
      <c r="A1243" s="1">
        <v>9</v>
      </c>
      <c r="B1243" s="3">
        <v>85</v>
      </c>
      <c r="C1243" s="1" t="s">
        <v>1396</v>
      </c>
      <c r="E1243" t="str">
        <f t="shared" si="19"/>
        <v>85-CASTRILLO DE LA VEGA</v>
      </c>
    </row>
    <row r="1244" spans="1:5" x14ac:dyDescent="0.25">
      <c r="A1244" s="1">
        <v>9</v>
      </c>
      <c r="B1244" s="3">
        <v>86</v>
      </c>
      <c r="C1244" s="1" t="s">
        <v>1397</v>
      </c>
      <c r="E1244" t="str">
        <f t="shared" si="19"/>
        <v>86-CASTRILLO DEL VAL</v>
      </c>
    </row>
    <row r="1245" spans="1:5" x14ac:dyDescent="0.25">
      <c r="A1245" s="1">
        <v>9</v>
      </c>
      <c r="B1245" s="3">
        <v>88</v>
      </c>
      <c r="C1245" s="1" t="s">
        <v>1398</v>
      </c>
      <c r="E1245" t="str">
        <f t="shared" si="19"/>
        <v>88-CASTRILLO DE RIOPISUERGA</v>
      </c>
    </row>
    <row r="1246" spans="1:5" x14ac:dyDescent="0.25">
      <c r="A1246" s="1">
        <v>9</v>
      </c>
      <c r="B1246" s="3">
        <v>90</v>
      </c>
      <c r="C1246" s="1" t="s">
        <v>1399</v>
      </c>
      <c r="E1246" t="str">
        <f t="shared" si="19"/>
        <v>90-CASTRILLO MATAJUDIOS</v>
      </c>
    </row>
    <row r="1247" spans="1:5" x14ac:dyDescent="0.25">
      <c r="A1247" s="1">
        <v>9</v>
      </c>
      <c r="B1247" s="3">
        <v>91</v>
      </c>
      <c r="C1247" s="1" t="s">
        <v>1400</v>
      </c>
      <c r="E1247" t="str">
        <f t="shared" si="19"/>
        <v>91-CASTROJERIZ</v>
      </c>
    </row>
    <row r="1248" spans="1:5" x14ac:dyDescent="0.25">
      <c r="A1248" s="1">
        <v>9</v>
      </c>
      <c r="B1248" s="3">
        <v>93</v>
      </c>
      <c r="C1248" s="1" t="s">
        <v>1401</v>
      </c>
      <c r="E1248" t="str">
        <f t="shared" si="19"/>
        <v>93-CAYUELA</v>
      </c>
    </row>
    <row r="1249" spans="1:5" x14ac:dyDescent="0.25">
      <c r="A1249" s="1">
        <v>9</v>
      </c>
      <c r="B1249" s="3">
        <v>94</v>
      </c>
      <c r="C1249" s="1" t="s">
        <v>1402</v>
      </c>
      <c r="E1249" t="str">
        <f t="shared" si="19"/>
        <v>94-CEBRECOS</v>
      </c>
    </row>
    <row r="1250" spans="1:5" x14ac:dyDescent="0.25">
      <c r="A1250" s="1">
        <v>9</v>
      </c>
      <c r="B1250" s="3">
        <v>95</v>
      </c>
      <c r="C1250" s="1" t="s">
        <v>1403</v>
      </c>
      <c r="E1250" t="str">
        <f t="shared" si="19"/>
        <v>95-CELADA DEL CAMINO</v>
      </c>
    </row>
    <row r="1251" spans="1:5" x14ac:dyDescent="0.25">
      <c r="A1251" s="1">
        <v>9</v>
      </c>
      <c r="B1251" s="3">
        <v>98</v>
      </c>
      <c r="C1251" s="1" t="s">
        <v>1404</v>
      </c>
      <c r="E1251" t="str">
        <f t="shared" si="19"/>
        <v>98-CEREZO DE RIO TIRON</v>
      </c>
    </row>
    <row r="1252" spans="1:5" x14ac:dyDescent="0.25">
      <c r="A1252" s="1">
        <v>9</v>
      </c>
      <c r="B1252" s="3">
        <v>100</v>
      </c>
      <c r="C1252" s="1" t="s">
        <v>1405</v>
      </c>
      <c r="E1252" t="str">
        <f t="shared" si="19"/>
        <v>100-CERRATON DE JUARROS</v>
      </c>
    </row>
    <row r="1253" spans="1:5" x14ac:dyDescent="0.25">
      <c r="A1253" s="1">
        <v>9</v>
      </c>
      <c r="B1253" s="3">
        <v>101</v>
      </c>
      <c r="C1253" s="1" t="s">
        <v>1406</v>
      </c>
      <c r="E1253" t="str">
        <f t="shared" si="19"/>
        <v>101-CIADONCHA</v>
      </c>
    </row>
    <row r="1254" spans="1:5" x14ac:dyDescent="0.25">
      <c r="A1254" s="1">
        <v>9</v>
      </c>
      <c r="B1254" s="3">
        <v>102</v>
      </c>
      <c r="C1254" s="1" t="s">
        <v>1407</v>
      </c>
      <c r="E1254" t="str">
        <f t="shared" si="19"/>
        <v>102-CILLAPERLATA</v>
      </c>
    </row>
    <row r="1255" spans="1:5" x14ac:dyDescent="0.25">
      <c r="A1255" s="1">
        <v>9</v>
      </c>
      <c r="B1255" s="3">
        <v>103</v>
      </c>
      <c r="C1255" s="1" t="s">
        <v>1408</v>
      </c>
      <c r="E1255" t="str">
        <f t="shared" si="19"/>
        <v>103-CILLERUELO DE ABAJO</v>
      </c>
    </row>
    <row r="1256" spans="1:5" x14ac:dyDescent="0.25">
      <c r="A1256" s="1">
        <v>9</v>
      </c>
      <c r="B1256" s="3">
        <v>104</v>
      </c>
      <c r="C1256" s="1" t="s">
        <v>1409</v>
      </c>
      <c r="E1256" t="str">
        <f t="shared" si="19"/>
        <v>104-CILLERUELO DE ARRIBA</v>
      </c>
    </row>
    <row r="1257" spans="1:5" x14ac:dyDescent="0.25">
      <c r="A1257" s="1">
        <v>9</v>
      </c>
      <c r="B1257" s="3">
        <v>105</v>
      </c>
      <c r="C1257" s="1" t="s">
        <v>1410</v>
      </c>
      <c r="E1257" t="str">
        <f t="shared" si="19"/>
        <v>105-CIRUELOS DE CERVERA</v>
      </c>
    </row>
    <row r="1258" spans="1:5" x14ac:dyDescent="0.25">
      <c r="A1258" s="1">
        <v>9</v>
      </c>
      <c r="B1258" s="3">
        <v>108</v>
      </c>
      <c r="C1258" s="1" t="s">
        <v>1411</v>
      </c>
      <c r="E1258" t="str">
        <f t="shared" si="19"/>
        <v>108-COGOLLOS</v>
      </c>
    </row>
    <row r="1259" spans="1:5" x14ac:dyDescent="0.25">
      <c r="A1259" s="1">
        <v>9</v>
      </c>
      <c r="B1259" s="3">
        <v>109</v>
      </c>
      <c r="C1259" s="1" t="s">
        <v>1412</v>
      </c>
      <c r="E1259" t="str">
        <f t="shared" si="19"/>
        <v>109-CONDADO DE TREVIÑO</v>
      </c>
    </row>
    <row r="1260" spans="1:5" x14ac:dyDescent="0.25">
      <c r="A1260" s="1">
        <v>9</v>
      </c>
      <c r="B1260" s="3">
        <v>110</v>
      </c>
      <c r="C1260" s="1" t="s">
        <v>1413</v>
      </c>
      <c r="E1260" t="str">
        <f t="shared" si="19"/>
        <v>110-CONTRERAS</v>
      </c>
    </row>
    <row r="1261" spans="1:5" x14ac:dyDescent="0.25">
      <c r="A1261" s="1">
        <v>9</v>
      </c>
      <c r="B1261" s="3">
        <v>112</v>
      </c>
      <c r="C1261" s="1" t="s">
        <v>1414</v>
      </c>
      <c r="E1261" t="str">
        <f t="shared" si="19"/>
        <v>112-CORUÑA DEL CONDE</v>
      </c>
    </row>
    <row r="1262" spans="1:5" x14ac:dyDescent="0.25">
      <c r="A1262" s="1">
        <v>9</v>
      </c>
      <c r="B1262" s="3">
        <v>113</v>
      </c>
      <c r="C1262" s="1" t="s">
        <v>1415</v>
      </c>
      <c r="E1262" t="str">
        <f t="shared" si="19"/>
        <v>113-COVARRUBIAS</v>
      </c>
    </row>
    <row r="1263" spans="1:5" x14ac:dyDescent="0.25">
      <c r="A1263" s="1">
        <v>9</v>
      </c>
      <c r="B1263" s="3">
        <v>114</v>
      </c>
      <c r="C1263" s="1" t="s">
        <v>1416</v>
      </c>
      <c r="E1263" t="str">
        <f t="shared" si="19"/>
        <v>114-CUBILLO DEL CAMPO</v>
      </c>
    </row>
    <row r="1264" spans="1:5" x14ac:dyDescent="0.25">
      <c r="A1264" s="1">
        <v>9</v>
      </c>
      <c r="B1264" s="3">
        <v>115</v>
      </c>
      <c r="C1264" s="1" t="s">
        <v>1417</v>
      </c>
      <c r="E1264" t="str">
        <f t="shared" si="19"/>
        <v>115-CUBO DE BUREBA</v>
      </c>
    </row>
    <row r="1265" spans="1:5" x14ac:dyDescent="0.25">
      <c r="A1265" s="1">
        <v>9</v>
      </c>
      <c r="B1265" s="3">
        <v>117</v>
      </c>
      <c r="C1265" s="1" t="s">
        <v>1418</v>
      </c>
      <c r="E1265" t="str">
        <f t="shared" si="19"/>
        <v>117-CUEVA DE ROA, LA</v>
      </c>
    </row>
    <row r="1266" spans="1:5" x14ac:dyDescent="0.25">
      <c r="A1266" s="1">
        <v>9</v>
      </c>
      <c r="B1266" s="3">
        <v>119</v>
      </c>
      <c r="C1266" s="1" t="s">
        <v>1419</v>
      </c>
      <c r="E1266" t="str">
        <f t="shared" si="19"/>
        <v>119-CUEVAS DE SAN CLEMENTE</v>
      </c>
    </row>
    <row r="1267" spans="1:5" x14ac:dyDescent="0.25">
      <c r="A1267" s="1">
        <v>9</v>
      </c>
      <c r="B1267" s="3">
        <v>120</v>
      </c>
      <c r="C1267" s="1" t="s">
        <v>1420</v>
      </c>
      <c r="E1267" t="str">
        <f t="shared" si="19"/>
        <v>120-ENCIO</v>
      </c>
    </row>
    <row r="1268" spans="1:5" x14ac:dyDescent="0.25">
      <c r="A1268" s="1">
        <v>9</v>
      </c>
      <c r="B1268" s="3">
        <v>122</v>
      </c>
      <c r="C1268" s="1" t="s">
        <v>1421</v>
      </c>
      <c r="E1268" t="str">
        <f t="shared" si="19"/>
        <v>122-ESPINOSA DE CERVERA</v>
      </c>
    </row>
    <row r="1269" spans="1:5" x14ac:dyDescent="0.25">
      <c r="A1269" s="1">
        <v>9</v>
      </c>
      <c r="B1269" s="3">
        <v>123</v>
      </c>
      <c r="C1269" s="1" t="s">
        <v>1422</v>
      </c>
      <c r="E1269" t="str">
        <f t="shared" si="19"/>
        <v>123-ESPINOSA DEL CAMINO</v>
      </c>
    </row>
    <row r="1270" spans="1:5" x14ac:dyDescent="0.25">
      <c r="A1270" s="1">
        <v>9</v>
      </c>
      <c r="B1270" s="3">
        <v>124</v>
      </c>
      <c r="C1270" s="1" t="s">
        <v>1423</v>
      </c>
      <c r="E1270" t="str">
        <f t="shared" si="19"/>
        <v>124-ESPINOSA DE LOS MONTEROS</v>
      </c>
    </row>
    <row r="1271" spans="1:5" x14ac:dyDescent="0.25">
      <c r="A1271" s="1">
        <v>9</v>
      </c>
      <c r="B1271" s="3">
        <v>125</v>
      </c>
      <c r="C1271" s="1" t="s">
        <v>1424</v>
      </c>
      <c r="E1271" t="str">
        <f t="shared" si="19"/>
        <v>125-ESTEPAR</v>
      </c>
    </row>
    <row r="1272" spans="1:5" x14ac:dyDescent="0.25">
      <c r="A1272" s="1">
        <v>9</v>
      </c>
      <c r="B1272" s="3">
        <v>127</v>
      </c>
      <c r="C1272" s="1" t="s">
        <v>1425</v>
      </c>
      <c r="E1272" t="str">
        <f t="shared" si="19"/>
        <v>127-FONTIOSO</v>
      </c>
    </row>
    <row r="1273" spans="1:5" x14ac:dyDescent="0.25">
      <c r="A1273" s="1">
        <v>9</v>
      </c>
      <c r="B1273" s="3">
        <v>128</v>
      </c>
      <c r="C1273" s="1" t="s">
        <v>1426</v>
      </c>
      <c r="E1273" t="str">
        <f t="shared" si="19"/>
        <v>128-FRANDOVINEZ</v>
      </c>
    </row>
    <row r="1274" spans="1:5" x14ac:dyDescent="0.25">
      <c r="A1274" s="1">
        <v>9</v>
      </c>
      <c r="B1274" s="3">
        <v>129</v>
      </c>
      <c r="C1274" s="1" t="s">
        <v>1427</v>
      </c>
      <c r="E1274" t="str">
        <f t="shared" si="19"/>
        <v>129-FRESNEDA DE LA SIERRA TIRON</v>
      </c>
    </row>
    <row r="1275" spans="1:5" x14ac:dyDescent="0.25">
      <c r="A1275" s="1">
        <v>9</v>
      </c>
      <c r="B1275" s="3">
        <v>130</v>
      </c>
      <c r="C1275" s="1" t="s">
        <v>1428</v>
      </c>
      <c r="E1275" t="str">
        <f t="shared" si="19"/>
        <v>130-FRESNEÑA</v>
      </c>
    </row>
    <row r="1276" spans="1:5" x14ac:dyDescent="0.25">
      <c r="A1276" s="1">
        <v>9</v>
      </c>
      <c r="B1276" s="3">
        <v>131</v>
      </c>
      <c r="C1276" s="1" t="s">
        <v>1429</v>
      </c>
      <c r="E1276" t="str">
        <f t="shared" si="19"/>
        <v>131-FRESNILLO DE LAS DUEÑAS</v>
      </c>
    </row>
    <row r="1277" spans="1:5" x14ac:dyDescent="0.25">
      <c r="A1277" s="1">
        <v>9</v>
      </c>
      <c r="B1277" s="3">
        <v>132</v>
      </c>
      <c r="C1277" s="1" t="s">
        <v>1430</v>
      </c>
      <c r="E1277" t="str">
        <f t="shared" si="19"/>
        <v>132-FRESNO DE RIO TIRON</v>
      </c>
    </row>
    <row r="1278" spans="1:5" x14ac:dyDescent="0.25">
      <c r="A1278" s="1">
        <v>9</v>
      </c>
      <c r="B1278" s="3">
        <v>133</v>
      </c>
      <c r="C1278" s="1" t="s">
        <v>1431</v>
      </c>
      <c r="E1278" t="str">
        <f t="shared" si="19"/>
        <v>133-FRESNO DE RODILLA</v>
      </c>
    </row>
    <row r="1279" spans="1:5" x14ac:dyDescent="0.25">
      <c r="A1279" s="1">
        <v>9</v>
      </c>
      <c r="B1279" s="3">
        <v>134</v>
      </c>
      <c r="C1279" s="1" t="s">
        <v>1432</v>
      </c>
      <c r="E1279" t="str">
        <f t="shared" si="19"/>
        <v>134-FRIAS</v>
      </c>
    </row>
    <row r="1280" spans="1:5" x14ac:dyDescent="0.25">
      <c r="A1280" s="1">
        <v>9</v>
      </c>
      <c r="B1280" s="3">
        <v>135</v>
      </c>
      <c r="C1280" s="1" t="s">
        <v>1433</v>
      </c>
      <c r="E1280" t="str">
        <f t="shared" si="19"/>
        <v>135-FUENTEBUREBA</v>
      </c>
    </row>
    <row r="1281" spans="1:5" x14ac:dyDescent="0.25">
      <c r="A1281" s="1">
        <v>9</v>
      </c>
      <c r="B1281" s="3">
        <v>136</v>
      </c>
      <c r="C1281" s="1" t="s">
        <v>1434</v>
      </c>
      <c r="E1281" t="str">
        <f t="shared" si="19"/>
        <v>136-FUENTECEN</v>
      </c>
    </row>
    <row r="1282" spans="1:5" x14ac:dyDescent="0.25">
      <c r="A1282" s="1">
        <v>9</v>
      </c>
      <c r="B1282" s="3">
        <v>137</v>
      </c>
      <c r="C1282" s="1" t="s">
        <v>1435</v>
      </c>
      <c r="E1282" t="str">
        <f t="shared" si="19"/>
        <v>137-FUENTELCESPED</v>
      </c>
    </row>
    <row r="1283" spans="1:5" x14ac:dyDescent="0.25">
      <c r="A1283" s="1">
        <v>9</v>
      </c>
      <c r="B1283" s="3">
        <v>138</v>
      </c>
      <c r="C1283" s="1" t="s">
        <v>1436</v>
      </c>
      <c r="E1283" t="str">
        <f t="shared" ref="E1283:E1346" si="20">CONCATENATE(B1283,"-",C1283)</f>
        <v>138-FUENTELISENDO</v>
      </c>
    </row>
    <row r="1284" spans="1:5" x14ac:dyDescent="0.25">
      <c r="A1284" s="1">
        <v>9</v>
      </c>
      <c r="B1284" s="3">
        <v>139</v>
      </c>
      <c r="C1284" s="1" t="s">
        <v>1437</v>
      </c>
      <c r="E1284" t="str">
        <f t="shared" si="20"/>
        <v>139-FUENTEMOLINOS</v>
      </c>
    </row>
    <row r="1285" spans="1:5" x14ac:dyDescent="0.25">
      <c r="A1285" s="1">
        <v>9</v>
      </c>
      <c r="B1285" s="3">
        <v>140</v>
      </c>
      <c r="C1285" s="1" t="s">
        <v>1438</v>
      </c>
      <c r="E1285" t="str">
        <f t="shared" si="20"/>
        <v>140-FUENTENEBRO</v>
      </c>
    </row>
    <row r="1286" spans="1:5" x14ac:dyDescent="0.25">
      <c r="A1286" s="1">
        <v>9</v>
      </c>
      <c r="B1286" s="3">
        <v>141</v>
      </c>
      <c r="C1286" s="1" t="s">
        <v>1439</v>
      </c>
      <c r="E1286" t="str">
        <f t="shared" si="20"/>
        <v>141-FUENTESPINA</v>
      </c>
    </row>
    <row r="1287" spans="1:5" x14ac:dyDescent="0.25">
      <c r="A1287" s="1">
        <v>9</v>
      </c>
      <c r="B1287" s="3">
        <v>143</v>
      </c>
      <c r="C1287" s="1" t="s">
        <v>1440</v>
      </c>
      <c r="E1287" t="str">
        <f t="shared" si="20"/>
        <v>143-GALBARROS</v>
      </c>
    </row>
    <row r="1288" spans="1:5" x14ac:dyDescent="0.25">
      <c r="A1288" s="1">
        <v>9</v>
      </c>
      <c r="B1288" s="3">
        <v>144</v>
      </c>
      <c r="C1288" s="1" t="s">
        <v>1441</v>
      </c>
      <c r="E1288" t="str">
        <f t="shared" si="20"/>
        <v>144-GALLEGA, LA</v>
      </c>
    </row>
    <row r="1289" spans="1:5" x14ac:dyDescent="0.25">
      <c r="A1289" s="1">
        <v>9</v>
      </c>
      <c r="B1289" s="3">
        <v>148</v>
      </c>
      <c r="C1289" s="1" t="s">
        <v>1442</v>
      </c>
      <c r="E1289" t="str">
        <f t="shared" si="20"/>
        <v>148-GRIJALBA</v>
      </c>
    </row>
    <row r="1290" spans="1:5" x14ac:dyDescent="0.25">
      <c r="A1290" s="1">
        <v>9</v>
      </c>
      <c r="B1290" s="3">
        <v>149</v>
      </c>
      <c r="C1290" s="1" t="s">
        <v>1443</v>
      </c>
      <c r="E1290" t="str">
        <f t="shared" si="20"/>
        <v>149-GRISALEÑA</v>
      </c>
    </row>
    <row r="1291" spans="1:5" x14ac:dyDescent="0.25">
      <c r="A1291" s="1">
        <v>9</v>
      </c>
      <c r="B1291" s="3">
        <v>151</v>
      </c>
      <c r="C1291" s="1" t="s">
        <v>1444</v>
      </c>
      <c r="E1291" t="str">
        <f t="shared" si="20"/>
        <v>151-GUMIEL DE IZAN</v>
      </c>
    </row>
    <row r="1292" spans="1:5" x14ac:dyDescent="0.25">
      <c r="A1292" s="1">
        <v>9</v>
      </c>
      <c r="B1292" s="3">
        <v>152</v>
      </c>
      <c r="C1292" s="1" t="s">
        <v>1445</v>
      </c>
      <c r="E1292" t="str">
        <f t="shared" si="20"/>
        <v>152-GUMIEL DE MERCADO</v>
      </c>
    </row>
    <row r="1293" spans="1:5" x14ac:dyDescent="0.25">
      <c r="A1293" s="1">
        <v>9</v>
      </c>
      <c r="B1293" s="3">
        <v>154</v>
      </c>
      <c r="C1293" s="1" t="s">
        <v>1446</v>
      </c>
      <c r="E1293" t="str">
        <f t="shared" si="20"/>
        <v>154-HACINAS</v>
      </c>
    </row>
    <row r="1294" spans="1:5" x14ac:dyDescent="0.25">
      <c r="A1294" s="1">
        <v>9</v>
      </c>
      <c r="B1294" s="3">
        <v>155</v>
      </c>
      <c r="C1294" s="1" t="s">
        <v>1447</v>
      </c>
      <c r="E1294" t="str">
        <f t="shared" si="20"/>
        <v>155-HAZA</v>
      </c>
    </row>
    <row r="1295" spans="1:5" x14ac:dyDescent="0.25">
      <c r="A1295" s="1">
        <v>9</v>
      </c>
      <c r="B1295" s="3">
        <v>159</v>
      </c>
      <c r="C1295" s="1" t="s">
        <v>1448</v>
      </c>
      <c r="E1295" t="str">
        <f t="shared" si="20"/>
        <v>159-HONTANAS</v>
      </c>
    </row>
    <row r="1296" spans="1:5" x14ac:dyDescent="0.25">
      <c r="A1296" s="1">
        <v>9</v>
      </c>
      <c r="B1296" s="3">
        <v>160</v>
      </c>
      <c r="C1296" s="1" t="s">
        <v>1449</v>
      </c>
      <c r="E1296" t="str">
        <f t="shared" si="20"/>
        <v>160-HONTANGAS</v>
      </c>
    </row>
    <row r="1297" spans="1:5" x14ac:dyDescent="0.25">
      <c r="A1297" s="1">
        <v>9</v>
      </c>
      <c r="B1297" s="3">
        <v>162</v>
      </c>
      <c r="C1297" s="1" t="s">
        <v>1450</v>
      </c>
      <c r="E1297" t="str">
        <f t="shared" si="20"/>
        <v>162-HONTORIA DE LA CANTERA</v>
      </c>
    </row>
    <row r="1298" spans="1:5" x14ac:dyDescent="0.25">
      <c r="A1298" s="1">
        <v>9</v>
      </c>
      <c r="B1298" s="3">
        <v>163</v>
      </c>
      <c r="C1298" s="1" t="s">
        <v>1451</v>
      </c>
      <c r="E1298" t="str">
        <f t="shared" si="20"/>
        <v>163-HONTORIA DEL PINAR</v>
      </c>
    </row>
    <row r="1299" spans="1:5" x14ac:dyDescent="0.25">
      <c r="A1299" s="1">
        <v>9</v>
      </c>
      <c r="B1299" s="3">
        <v>164</v>
      </c>
      <c r="C1299" s="1" t="s">
        <v>1452</v>
      </c>
      <c r="E1299" t="str">
        <f t="shared" si="20"/>
        <v>164-HONTORIA DE VALDEARADOS</v>
      </c>
    </row>
    <row r="1300" spans="1:5" x14ac:dyDescent="0.25">
      <c r="A1300" s="1">
        <v>9</v>
      </c>
      <c r="B1300" s="3">
        <v>166</v>
      </c>
      <c r="C1300" s="1" t="s">
        <v>1453</v>
      </c>
      <c r="E1300" t="str">
        <f t="shared" si="20"/>
        <v>166-HORMAZAS, LAS</v>
      </c>
    </row>
    <row r="1301" spans="1:5" x14ac:dyDescent="0.25">
      <c r="A1301" s="1">
        <v>9</v>
      </c>
      <c r="B1301" s="3">
        <v>167</v>
      </c>
      <c r="C1301" s="1" t="s">
        <v>1454</v>
      </c>
      <c r="E1301" t="str">
        <f t="shared" si="20"/>
        <v>167-HORNILLOS DEL CAMINO</v>
      </c>
    </row>
    <row r="1302" spans="1:5" x14ac:dyDescent="0.25">
      <c r="A1302" s="1">
        <v>9</v>
      </c>
      <c r="B1302" s="3">
        <v>168</v>
      </c>
      <c r="C1302" s="1" t="s">
        <v>1455</v>
      </c>
      <c r="E1302" t="str">
        <f t="shared" si="20"/>
        <v>168-HORRA, LA</v>
      </c>
    </row>
    <row r="1303" spans="1:5" x14ac:dyDescent="0.25">
      <c r="A1303" s="1">
        <v>9</v>
      </c>
      <c r="B1303" s="3">
        <v>169</v>
      </c>
      <c r="C1303" s="1" t="s">
        <v>1456</v>
      </c>
      <c r="E1303" t="str">
        <f t="shared" si="20"/>
        <v>169-HORTIG?LA</v>
      </c>
    </row>
    <row r="1304" spans="1:5" x14ac:dyDescent="0.25">
      <c r="A1304" s="1">
        <v>9</v>
      </c>
      <c r="B1304" s="3">
        <v>170</v>
      </c>
      <c r="C1304" s="1" t="s">
        <v>1457</v>
      </c>
      <c r="E1304" t="str">
        <f t="shared" si="20"/>
        <v>170-HOYALES DE ROA</v>
      </c>
    </row>
    <row r="1305" spans="1:5" x14ac:dyDescent="0.25">
      <c r="A1305" s="1">
        <v>9</v>
      </c>
      <c r="B1305" s="3">
        <v>172</v>
      </c>
      <c r="C1305" s="1" t="s">
        <v>1458</v>
      </c>
      <c r="E1305" t="str">
        <f t="shared" si="20"/>
        <v>172-HUERMECES</v>
      </c>
    </row>
    <row r="1306" spans="1:5" x14ac:dyDescent="0.25">
      <c r="A1306" s="1">
        <v>9</v>
      </c>
      <c r="B1306" s="3">
        <v>173</v>
      </c>
      <c r="C1306" s="1" t="s">
        <v>1459</v>
      </c>
      <c r="E1306" t="str">
        <f t="shared" si="20"/>
        <v>173-HUERTA DE ARRIBA</v>
      </c>
    </row>
    <row r="1307" spans="1:5" x14ac:dyDescent="0.25">
      <c r="A1307" s="1">
        <v>9</v>
      </c>
      <c r="B1307" s="3">
        <v>174</v>
      </c>
      <c r="C1307" s="1" t="s">
        <v>1460</v>
      </c>
      <c r="E1307" t="str">
        <f t="shared" si="20"/>
        <v>174-HUERTA DE REY</v>
      </c>
    </row>
    <row r="1308" spans="1:5" x14ac:dyDescent="0.25">
      <c r="A1308" s="1">
        <v>9</v>
      </c>
      <c r="B1308" s="3">
        <v>175</v>
      </c>
      <c r="C1308" s="1" t="s">
        <v>1461</v>
      </c>
      <c r="E1308" t="str">
        <f t="shared" si="20"/>
        <v>175-HUMADA</v>
      </c>
    </row>
    <row r="1309" spans="1:5" x14ac:dyDescent="0.25">
      <c r="A1309" s="1">
        <v>9</v>
      </c>
      <c r="B1309" s="3">
        <v>176</v>
      </c>
      <c r="C1309" s="1" t="s">
        <v>1462</v>
      </c>
      <c r="E1309" t="str">
        <f t="shared" si="20"/>
        <v>176-HURONES</v>
      </c>
    </row>
    <row r="1310" spans="1:5" x14ac:dyDescent="0.25">
      <c r="A1310" s="1">
        <v>9</v>
      </c>
      <c r="B1310" s="3">
        <v>177</v>
      </c>
      <c r="C1310" s="1" t="s">
        <v>1463</v>
      </c>
      <c r="E1310" t="str">
        <f t="shared" si="20"/>
        <v>177-IBEAS DE JUARROS</v>
      </c>
    </row>
    <row r="1311" spans="1:5" x14ac:dyDescent="0.25">
      <c r="A1311" s="1">
        <v>9</v>
      </c>
      <c r="B1311" s="3">
        <v>178</v>
      </c>
      <c r="C1311" s="1" t="s">
        <v>1464</v>
      </c>
      <c r="E1311" t="str">
        <f t="shared" si="20"/>
        <v>178-IBRILLOS</v>
      </c>
    </row>
    <row r="1312" spans="1:5" x14ac:dyDescent="0.25">
      <c r="A1312" s="1">
        <v>9</v>
      </c>
      <c r="B1312" s="3">
        <v>179</v>
      </c>
      <c r="C1312" s="1" t="s">
        <v>1465</v>
      </c>
      <c r="E1312" t="str">
        <f t="shared" si="20"/>
        <v>179-IGLESIARRUBIA</v>
      </c>
    </row>
    <row r="1313" spans="1:5" x14ac:dyDescent="0.25">
      <c r="A1313" s="1">
        <v>9</v>
      </c>
      <c r="B1313" s="3">
        <v>180</v>
      </c>
      <c r="C1313" s="1" t="s">
        <v>1466</v>
      </c>
      <c r="E1313" t="str">
        <f t="shared" si="20"/>
        <v>180-IGLESIAS</v>
      </c>
    </row>
    <row r="1314" spans="1:5" x14ac:dyDescent="0.25">
      <c r="A1314" s="1">
        <v>9</v>
      </c>
      <c r="B1314" s="3">
        <v>181</v>
      </c>
      <c r="C1314" s="1" t="s">
        <v>1467</v>
      </c>
      <c r="E1314" t="str">
        <f t="shared" si="20"/>
        <v>181-ISAR</v>
      </c>
    </row>
    <row r="1315" spans="1:5" x14ac:dyDescent="0.25">
      <c r="A1315" s="1">
        <v>9</v>
      </c>
      <c r="B1315" s="3">
        <v>182</v>
      </c>
      <c r="C1315" s="1" t="s">
        <v>1468</v>
      </c>
      <c r="E1315" t="str">
        <f t="shared" si="20"/>
        <v>182-ITERO DEL CASTILLO</v>
      </c>
    </row>
    <row r="1316" spans="1:5" x14ac:dyDescent="0.25">
      <c r="A1316" s="1">
        <v>9</v>
      </c>
      <c r="B1316" s="3">
        <v>183</v>
      </c>
      <c r="C1316" s="1" t="s">
        <v>1469</v>
      </c>
      <c r="E1316" t="str">
        <f t="shared" si="20"/>
        <v>183-JARAMILLO DE LA FUENTE</v>
      </c>
    </row>
    <row r="1317" spans="1:5" x14ac:dyDescent="0.25">
      <c r="A1317" s="1">
        <v>9</v>
      </c>
      <c r="B1317" s="3">
        <v>184</v>
      </c>
      <c r="C1317" s="1" t="s">
        <v>1470</v>
      </c>
      <c r="E1317" t="str">
        <f t="shared" si="20"/>
        <v>184-JARAMILLO QUEMADO</v>
      </c>
    </row>
    <row r="1318" spans="1:5" x14ac:dyDescent="0.25">
      <c r="A1318" s="1">
        <v>9</v>
      </c>
      <c r="B1318" s="3">
        <v>189</v>
      </c>
      <c r="C1318" s="1" t="s">
        <v>1471</v>
      </c>
      <c r="E1318" t="str">
        <f t="shared" si="20"/>
        <v>189-JUNTA DE TRASLALOMA</v>
      </c>
    </row>
    <row r="1319" spans="1:5" x14ac:dyDescent="0.25">
      <c r="A1319" s="1">
        <v>9</v>
      </c>
      <c r="B1319" s="3">
        <v>190</v>
      </c>
      <c r="C1319" s="1" t="s">
        <v>1472</v>
      </c>
      <c r="E1319" t="str">
        <f t="shared" si="20"/>
        <v>190-JUNTA DE VILLALBA DE LOSA</v>
      </c>
    </row>
    <row r="1320" spans="1:5" x14ac:dyDescent="0.25">
      <c r="A1320" s="1">
        <v>9</v>
      </c>
      <c r="B1320" s="3">
        <v>191</v>
      </c>
      <c r="C1320" s="1" t="s">
        <v>1473</v>
      </c>
      <c r="E1320" t="str">
        <f t="shared" si="20"/>
        <v>191-JURISDICCION DE LARA</v>
      </c>
    </row>
    <row r="1321" spans="1:5" x14ac:dyDescent="0.25">
      <c r="A1321" s="1">
        <v>9</v>
      </c>
      <c r="B1321" s="3">
        <v>192</v>
      </c>
      <c r="C1321" s="1" t="s">
        <v>1474</v>
      </c>
      <c r="E1321" t="str">
        <f t="shared" si="20"/>
        <v>192-JURISDICCION DE SAN ZADORNIL</v>
      </c>
    </row>
    <row r="1322" spans="1:5" x14ac:dyDescent="0.25">
      <c r="A1322" s="1">
        <v>9</v>
      </c>
      <c r="B1322" s="3">
        <v>194</v>
      </c>
      <c r="C1322" s="1" t="s">
        <v>1475</v>
      </c>
      <c r="E1322" t="str">
        <f t="shared" si="20"/>
        <v>194-LERMA</v>
      </c>
    </row>
    <row r="1323" spans="1:5" x14ac:dyDescent="0.25">
      <c r="A1323" s="1">
        <v>9</v>
      </c>
      <c r="B1323" s="3">
        <v>195</v>
      </c>
      <c r="C1323" s="1" t="s">
        <v>1476</v>
      </c>
      <c r="E1323" t="str">
        <f t="shared" si="20"/>
        <v>195-LLANO DE BUREBA</v>
      </c>
    </row>
    <row r="1324" spans="1:5" x14ac:dyDescent="0.25">
      <c r="A1324" s="1">
        <v>9</v>
      </c>
      <c r="B1324" s="3">
        <v>196</v>
      </c>
      <c r="C1324" s="1" t="s">
        <v>1477</v>
      </c>
      <c r="E1324" t="str">
        <f t="shared" si="20"/>
        <v>196-MADRIGAL DEL MONTE</v>
      </c>
    </row>
    <row r="1325" spans="1:5" x14ac:dyDescent="0.25">
      <c r="A1325" s="1">
        <v>9</v>
      </c>
      <c r="B1325" s="3">
        <v>197</v>
      </c>
      <c r="C1325" s="1" t="s">
        <v>1478</v>
      </c>
      <c r="E1325" t="str">
        <f t="shared" si="20"/>
        <v>197-MADRIGALEJO DEL MONTE</v>
      </c>
    </row>
    <row r="1326" spans="1:5" x14ac:dyDescent="0.25">
      <c r="A1326" s="1">
        <v>9</v>
      </c>
      <c r="B1326" s="3">
        <v>198</v>
      </c>
      <c r="C1326" s="1" t="s">
        <v>1479</v>
      </c>
      <c r="E1326" t="str">
        <f t="shared" si="20"/>
        <v>198-MAHAMUD</v>
      </c>
    </row>
    <row r="1327" spans="1:5" x14ac:dyDescent="0.25">
      <c r="A1327" s="1">
        <v>9</v>
      </c>
      <c r="B1327" s="3">
        <v>199</v>
      </c>
      <c r="C1327" s="1" t="s">
        <v>1480</v>
      </c>
      <c r="E1327" t="str">
        <f t="shared" si="20"/>
        <v>199-MAMBRILLA DE CASTREJON</v>
      </c>
    </row>
    <row r="1328" spans="1:5" x14ac:dyDescent="0.25">
      <c r="A1328" s="1">
        <v>9</v>
      </c>
      <c r="B1328" s="3">
        <v>200</v>
      </c>
      <c r="C1328" s="1" t="s">
        <v>1481</v>
      </c>
      <c r="E1328" t="str">
        <f t="shared" si="20"/>
        <v>200-MAMBRILLAS DE LARA</v>
      </c>
    </row>
    <row r="1329" spans="1:5" x14ac:dyDescent="0.25">
      <c r="A1329" s="1">
        <v>9</v>
      </c>
      <c r="B1329" s="3">
        <v>201</v>
      </c>
      <c r="C1329" s="1" t="s">
        <v>1482</v>
      </c>
      <c r="E1329" t="str">
        <f t="shared" si="20"/>
        <v>201-MAMOLAR</v>
      </c>
    </row>
    <row r="1330" spans="1:5" x14ac:dyDescent="0.25">
      <c r="A1330" s="1">
        <v>9</v>
      </c>
      <c r="B1330" s="3">
        <v>202</v>
      </c>
      <c r="C1330" s="1" t="s">
        <v>1483</v>
      </c>
      <c r="E1330" t="str">
        <f t="shared" si="20"/>
        <v>202-MANCILES</v>
      </c>
    </row>
    <row r="1331" spans="1:5" x14ac:dyDescent="0.25">
      <c r="A1331" s="1">
        <v>9</v>
      </c>
      <c r="B1331" s="3">
        <v>206</v>
      </c>
      <c r="C1331" s="1" t="s">
        <v>1484</v>
      </c>
      <c r="E1331" t="str">
        <f t="shared" si="20"/>
        <v>206-MAZUELA</v>
      </c>
    </row>
    <row r="1332" spans="1:5" x14ac:dyDescent="0.25">
      <c r="A1332" s="1">
        <v>9</v>
      </c>
      <c r="B1332" s="3">
        <v>208</v>
      </c>
      <c r="C1332" s="1" t="s">
        <v>1485</v>
      </c>
      <c r="E1332" t="str">
        <f t="shared" si="20"/>
        <v>208-MECERREYES</v>
      </c>
    </row>
    <row r="1333" spans="1:5" x14ac:dyDescent="0.25">
      <c r="A1333" s="1">
        <v>9</v>
      </c>
      <c r="B1333" s="3">
        <v>209</v>
      </c>
      <c r="C1333" s="1" t="s">
        <v>1486</v>
      </c>
      <c r="E1333" t="str">
        <f t="shared" si="20"/>
        <v>209-MEDINA DE POMAR</v>
      </c>
    </row>
    <row r="1334" spans="1:5" x14ac:dyDescent="0.25">
      <c r="A1334" s="1">
        <v>9</v>
      </c>
      <c r="B1334" s="3">
        <v>211</v>
      </c>
      <c r="C1334" s="1" t="s">
        <v>1487</v>
      </c>
      <c r="E1334" t="str">
        <f t="shared" si="20"/>
        <v>211-MELGAR DE FERNAMENTAL</v>
      </c>
    </row>
    <row r="1335" spans="1:5" x14ac:dyDescent="0.25">
      <c r="A1335" s="1">
        <v>9</v>
      </c>
      <c r="B1335" s="3">
        <v>213</v>
      </c>
      <c r="C1335" s="1" t="s">
        <v>1488</v>
      </c>
      <c r="E1335" t="str">
        <f t="shared" si="20"/>
        <v>213-MERINDAD DE CUESTA-URRIA</v>
      </c>
    </row>
    <row r="1336" spans="1:5" x14ac:dyDescent="0.25">
      <c r="A1336" s="1">
        <v>9</v>
      </c>
      <c r="B1336" s="3">
        <v>214</v>
      </c>
      <c r="C1336" s="1" t="s">
        <v>1489</v>
      </c>
      <c r="E1336" t="str">
        <f t="shared" si="20"/>
        <v>214-MERINDAD DE MONTIJA</v>
      </c>
    </row>
    <row r="1337" spans="1:5" x14ac:dyDescent="0.25">
      <c r="A1337" s="1">
        <v>9</v>
      </c>
      <c r="B1337" s="3">
        <v>215</v>
      </c>
      <c r="C1337" s="1" t="s">
        <v>1490</v>
      </c>
      <c r="E1337" t="str">
        <f t="shared" si="20"/>
        <v>215-MERINDAD DE SOTOSCUEVA</v>
      </c>
    </row>
    <row r="1338" spans="1:5" x14ac:dyDescent="0.25">
      <c r="A1338" s="1">
        <v>9</v>
      </c>
      <c r="B1338" s="3">
        <v>216</v>
      </c>
      <c r="C1338" s="1" t="s">
        <v>1491</v>
      </c>
      <c r="E1338" t="str">
        <f t="shared" si="20"/>
        <v>216-MERINDAD DE VALDEPORRES</v>
      </c>
    </row>
    <row r="1339" spans="1:5" x14ac:dyDescent="0.25">
      <c r="A1339" s="1">
        <v>9</v>
      </c>
      <c r="B1339" s="3">
        <v>217</v>
      </c>
      <c r="C1339" s="1" t="s">
        <v>1492</v>
      </c>
      <c r="E1339" t="str">
        <f t="shared" si="20"/>
        <v>217-MERINDAD DE VALDIVIELSO</v>
      </c>
    </row>
    <row r="1340" spans="1:5" x14ac:dyDescent="0.25">
      <c r="A1340" s="1">
        <v>9</v>
      </c>
      <c r="B1340" s="3">
        <v>218</v>
      </c>
      <c r="C1340" s="1" t="s">
        <v>1493</v>
      </c>
      <c r="E1340" t="str">
        <f t="shared" si="20"/>
        <v>218-MILAGROS</v>
      </c>
    </row>
    <row r="1341" spans="1:5" x14ac:dyDescent="0.25">
      <c r="A1341" s="1">
        <v>9</v>
      </c>
      <c r="B1341" s="3">
        <v>219</v>
      </c>
      <c r="C1341" s="1" t="s">
        <v>1494</v>
      </c>
      <c r="E1341" t="str">
        <f t="shared" si="20"/>
        <v>219-MIRANDA DE EBRO</v>
      </c>
    </row>
    <row r="1342" spans="1:5" x14ac:dyDescent="0.25">
      <c r="A1342" s="1">
        <v>9</v>
      </c>
      <c r="B1342" s="3">
        <v>220</v>
      </c>
      <c r="C1342" s="1" t="s">
        <v>1495</v>
      </c>
      <c r="E1342" t="str">
        <f t="shared" si="20"/>
        <v>220-MIRAVECHE</v>
      </c>
    </row>
    <row r="1343" spans="1:5" x14ac:dyDescent="0.25">
      <c r="A1343" s="1">
        <v>9</v>
      </c>
      <c r="B1343" s="3">
        <v>221</v>
      </c>
      <c r="C1343" s="1" t="s">
        <v>1496</v>
      </c>
      <c r="E1343" t="str">
        <f t="shared" si="20"/>
        <v>221-MODUBAR DE LA EMPAREDADA</v>
      </c>
    </row>
    <row r="1344" spans="1:5" x14ac:dyDescent="0.25">
      <c r="A1344" s="1">
        <v>9</v>
      </c>
      <c r="B1344" s="3">
        <v>223</v>
      </c>
      <c r="C1344" s="1" t="s">
        <v>1497</v>
      </c>
      <c r="E1344" t="str">
        <f t="shared" si="20"/>
        <v>223-MONASTERIO DE LA SIERRA</v>
      </c>
    </row>
    <row r="1345" spans="1:5" x14ac:dyDescent="0.25">
      <c r="A1345" s="1">
        <v>9</v>
      </c>
      <c r="B1345" s="3">
        <v>224</v>
      </c>
      <c r="C1345" s="1" t="s">
        <v>1498</v>
      </c>
      <c r="E1345" t="str">
        <f t="shared" si="20"/>
        <v>224-MONASTERIO DE RODILLA</v>
      </c>
    </row>
    <row r="1346" spans="1:5" x14ac:dyDescent="0.25">
      <c r="A1346" s="1">
        <v>9</v>
      </c>
      <c r="B1346" s="3">
        <v>225</v>
      </c>
      <c r="C1346" s="1" t="s">
        <v>1499</v>
      </c>
      <c r="E1346" t="str">
        <f t="shared" si="20"/>
        <v>225-MONCALVILLO</v>
      </c>
    </row>
    <row r="1347" spans="1:5" x14ac:dyDescent="0.25">
      <c r="A1347" s="1">
        <v>9</v>
      </c>
      <c r="B1347" s="3">
        <v>226</v>
      </c>
      <c r="C1347" s="1" t="s">
        <v>1500</v>
      </c>
      <c r="E1347" t="str">
        <f t="shared" ref="E1347:E1410" si="21">CONCATENATE(B1347,"-",C1347)</f>
        <v>226-MONTERRUBIO DE LA DEMANDA</v>
      </c>
    </row>
    <row r="1348" spans="1:5" x14ac:dyDescent="0.25">
      <c r="A1348" s="1">
        <v>9</v>
      </c>
      <c r="B1348" s="3">
        <v>227</v>
      </c>
      <c r="C1348" s="1" t="s">
        <v>1501</v>
      </c>
      <c r="E1348" t="str">
        <f t="shared" si="21"/>
        <v>227-MONTORIO</v>
      </c>
    </row>
    <row r="1349" spans="1:5" x14ac:dyDescent="0.25">
      <c r="A1349" s="1">
        <v>9</v>
      </c>
      <c r="B1349" s="3">
        <v>228</v>
      </c>
      <c r="C1349" s="1" t="s">
        <v>1502</v>
      </c>
      <c r="E1349" t="str">
        <f t="shared" si="21"/>
        <v>228-MORADILLO DE ROA</v>
      </c>
    </row>
    <row r="1350" spans="1:5" x14ac:dyDescent="0.25">
      <c r="A1350" s="1">
        <v>9</v>
      </c>
      <c r="B1350" s="3">
        <v>229</v>
      </c>
      <c r="C1350" s="1" t="s">
        <v>1503</v>
      </c>
      <c r="E1350" t="str">
        <f t="shared" si="21"/>
        <v>229-NAVA DE ROA</v>
      </c>
    </row>
    <row r="1351" spans="1:5" x14ac:dyDescent="0.25">
      <c r="A1351" s="1">
        <v>9</v>
      </c>
      <c r="B1351" s="3">
        <v>230</v>
      </c>
      <c r="C1351" s="1" t="s">
        <v>1504</v>
      </c>
      <c r="E1351" t="str">
        <f t="shared" si="21"/>
        <v>230-NAVAS DE BUREBA</v>
      </c>
    </row>
    <row r="1352" spans="1:5" x14ac:dyDescent="0.25">
      <c r="A1352" s="1">
        <v>9</v>
      </c>
      <c r="B1352" s="3">
        <v>231</v>
      </c>
      <c r="C1352" s="1" t="s">
        <v>1505</v>
      </c>
      <c r="E1352" t="str">
        <f t="shared" si="21"/>
        <v>231-NEBREDA</v>
      </c>
    </row>
    <row r="1353" spans="1:5" x14ac:dyDescent="0.25">
      <c r="A1353" s="1">
        <v>9</v>
      </c>
      <c r="B1353" s="3">
        <v>232</v>
      </c>
      <c r="C1353" s="1" t="s">
        <v>1506</v>
      </c>
      <c r="E1353" t="str">
        <f t="shared" si="21"/>
        <v>232-NEILA</v>
      </c>
    </row>
    <row r="1354" spans="1:5" x14ac:dyDescent="0.25">
      <c r="A1354" s="1">
        <v>9</v>
      </c>
      <c r="B1354" s="3">
        <v>235</v>
      </c>
      <c r="C1354" s="1" t="s">
        <v>1507</v>
      </c>
      <c r="E1354" t="str">
        <f t="shared" si="21"/>
        <v>235-OLMEDILLO DE ROA</v>
      </c>
    </row>
    <row r="1355" spans="1:5" x14ac:dyDescent="0.25">
      <c r="A1355" s="1">
        <v>9</v>
      </c>
      <c r="B1355" s="3">
        <v>236</v>
      </c>
      <c r="C1355" s="1" t="s">
        <v>1508</v>
      </c>
      <c r="E1355" t="str">
        <f t="shared" si="21"/>
        <v>236-OLMILLOS DE MUÑO</v>
      </c>
    </row>
    <row r="1356" spans="1:5" x14ac:dyDescent="0.25">
      <c r="A1356" s="1">
        <v>9</v>
      </c>
      <c r="B1356" s="3">
        <v>238</v>
      </c>
      <c r="C1356" s="1" t="s">
        <v>1509</v>
      </c>
      <c r="E1356" t="str">
        <f t="shared" si="21"/>
        <v>238-OÑA</v>
      </c>
    </row>
    <row r="1357" spans="1:5" x14ac:dyDescent="0.25">
      <c r="A1357" s="1">
        <v>9</v>
      </c>
      <c r="B1357" s="3">
        <v>239</v>
      </c>
      <c r="C1357" s="1" t="s">
        <v>1510</v>
      </c>
      <c r="E1357" t="str">
        <f t="shared" si="21"/>
        <v>239-OQUILLAS</v>
      </c>
    </row>
    <row r="1358" spans="1:5" x14ac:dyDescent="0.25">
      <c r="A1358" s="1">
        <v>9</v>
      </c>
      <c r="B1358" s="3">
        <v>241</v>
      </c>
      <c r="C1358" s="1" t="s">
        <v>1511</v>
      </c>
      <c r="E1358" t="str">
        <f t="shared" si="21"/>
        <v>241-ORBANEJA RIOPICO</v>
      </c>
    </row>
    <row r="1359" spans="1:5" x14ac:dyDescent="0.25">
      <c r="A1359" s="1">
        <v>9</v>
      </c>
      <c r="B1359" s="3">
        <v>242</v>
      </c>
      <c r="C1359" s="1" t="s">
        <v>1512</v>
      </c>
      <c r="E1359" t="str">
        <f t="shared" si="21"/>
        <v>242-PADILLA DE ABAJO</v>
      </c>
    </row>
    <row r="1360" spans="1:5" x14ac:dyDescent="0.25">
      <c r="A1360" s="1">
        <v>9</v>
      </c>
      <c r="B1360" s="3">
        <v>243</v>
      </c>
      <c r="C1360" s="1" t="s">
        <v>1513</v>
      </c>
      <c r="E1360" t="str">
        <f t="shared" si="21"/>
        <v>243-PADILLA DE ARRIBA</v>
      </c>
    </row>
    <row r="1361" spans="1:5" x14ac:dyDescent="0.25">
      <c r="A1361" s="1">
        <v>9</v>
      </c>
      <c r="B1361" s="3">
        <v>244</v>
      </c>
      <c r="C1361" s="1" t="s">
        <v>1514</v>
      </c>
      <c r="E1361" t="str">
        <f t="shared" si="21"/>
        <v>244-PADRONES DE BUREBA</v>
      </c>
    </row>
    <row r="1362" spans="1:5" x14ac:dyDescent="0.25">
      <c r="A1362" s="1">
        <v>9</v>
      </c>
      <c r="B1362" s="3">
        <v>246</v>
      </c>
      <c r="C1362" s="1" t="s">
        <v>1515</v>
      </c>
      <c r="E1362" t="str">
        <f t="shared" si="21"/>
        <v>246-PALACIOS DE LA SIERRA</v>
      </c>
    </row>
    <row r="1363" spans="1:5" x14ac:dyDescent="0.25">
      <c r="A1363" s="1">
        <v>9</v>
      </c>
      <c r="B1363" s="3">
        <v>247</v>
      </c>
      <c r="C1363" s="1" t="s">
        <v>1516</v>
      </c>
      <c r="E1363" t="str">
        <f t="shared" si="21"/>
        <v>247-PALACIOS DE RIOPISUERGA</v>
      </c>
    </row>
    <row r="1364" spans="1:5" x14ac:dyDescent="0.25">
      <c r="A1364" s="1">
        <v>9</v>
      </c>
      <c r="B1364" s="3">
        <v>248</v>
      </c>
      <c r="C1364" s="1" t="s">
        <v>1517</v>
      </c>
      <c r="E1364" t="str">
        <f t="shared" si="21"/>
        <v>248-PALAZUELOS DE LA SIERRA</v>
      </c>
    </row>
    <row r="1365" spans="1:5" x14ac:dyDescent="0.25">
      <c r="A1365" s="1">
        <v>9</v>
      </c>
      <c r="B1365" s="3">
        <v>249</v>
      </c>
      <c r="C1365" s="1" t="s">
        <v>1518</v>
      </c>
      <c r="E1365" t="str">
        <f t="shared" si="21"/>
        <v>249-PALAZUELOS DE MUÑO</v>
      </c>
    </row>
    <row r="1366" spans="1:5" x14ac:dyDescent="0.25">
      <c r="A1366" s="1">
        <v>9</v>
      </c>
      <c r="B1366" s="3">
        <v>250</v>
      </c>
      <c r="C1366" s="1" t="s">
        <v>1519</v>
      </c>
      <c r="E1366" t="str">
        <f t="shared" si="21"/>
        <v>250-PAMPLIEGA</v>
      </c>
    </row>
    <row r="1367" spans="1:5" x14ac:dyDescent="0.25">
      <c r="A1367" s="1">
        <v>9</v>
      </c>
      <c r="B1367" s="3">
        <v>251</v>
      </c>
      <c r="C1367" s="1" t="s">
        <v>1520</v>
      </c>
      <c r="E1367" t="str">
        <f t="shared" si="21"/>
        <v>251-PANCORBO</v>
      </c>
    </row>
    <row r="1368" spans="1:5" x14ac:dyDescent="0.25">
      <c r="A1368" s="1">
        <v>9</v>
      </c>
      <c r="B1368" s="3">
        <v>253</v>
      </c>
      <c r="C1368" s="1" t="s">
        <v>1521</v>
      </c>
      <c r="E1368" t="str">
        <f t="shared" si="21"/>
        <v>253-PARDILLA</v>
      </c>
    </row>
    <row r="1369" spans="1:5" x14ac:dyDescent="0.25">
      <c r="A1369" s="1">
        <v>9</v>
      </c>
      <c r="B1369" s="3">
        <v>255</v>
      </c>
      <c r="C1369" s="1" t="s">
        <v>1522</v>
      </c>
      <c r="E1369" t="str">
        <f t="shared" si="21"/>
        <v>255-PARTIDO DE LA SIERRA EN TOBALINA</v>
      </c>
    </row>
    <row r="1370" spans="1:5" x14ac:dyDescent="0.25">
      <c r="A1370" s="1">
        <v>9</v>
      </c>
      <c r="B1370" s="3">
        <v>256</v>
      </c>
      <c r="C1370" s="1" t="s">
        <v>1523</v>
      </c>
      <c r="E1370" t="str">
        <f t="shared" si="21"/>
        <v>256-PEDROSA DE DUERO</v>
      </c>
    </row>
    <row r="1371" spans="1:5" x14ac:dyDescent="0.25">
      <c r="A1371" s="1">
        <v>9</v>
      </c>
      <c r="B1371" s="3">
        <v>257</v>
      </c>
      <c r="C1371" s="1" t="s">
        <v>1524</v>
      </c>
      <c r="E1371" t="str">
        <f t="shared" si="21"/>
        <v>257-PEDROSA DEL PARAMO</v>
      </c>
    </row>
    <row r="1372" spans="1:5" x14ac:dyDescent="0.25">
      <c r="A1372" s="1">
        <v>9</v>
      </c>
      <c r="B1372" s="3">
        <v>258</v>
      </c>
      <c r="C1372" s="1" t="s">
        <v>1525</v>
      </c>
      <c r="E1372" t="str">
        <f t="shared" si="21"/>
        <v>258-PEDROSA DEL PRINCIPE</v>
      </c>
    </row>
    <row r="1373" spans="1:5" x14ac:dyDescent="0.25">
      <c r="A1373" s="1">
        <v>9</v>
      </c>
      <c r="B1373" s="3">
        <v>259</v>
      </c>
      <c r="C1373" s="1" t="s">
        <v>1526</v>
      </c>
      <c r="E1373" t="str">
        <f t="shared" si="21"/>
        <v>259-PEDROSA DE RIO URBEL</v>
      </c>
    </row>
    <row r="1374" spans="1:5" x14ac:dyDescent="0.25">
      <c r="A1374" s="1">
        <v>9</v>
      </c>
      <c r="B1374" s="3">
        <v>261</v>
      </c>
      <c r="C1374" s="1" t="s">
        <v>1527</v>
      </c>
      <c r="E1374" t="str">
        <f t="shared" si="21"/>
        <v>261-PEÑARANDA DE DUERO</v>
      </c>
    </row>
    <row r="1375" spans="1:5" x14ac:dyDescent="0.25">
      <c r="A1375" s="1">
        <v>9</v>
      </c>
      <c r="B1375" s="3">
        <v>262</v>
      </c>
      <c r="C1375" s="1" t="s">
        <v>1528</v>
      </c>
      <c r="E1375" t="str">
        <f t="shared" si="21"/>
        <v>262-PERAL DE ARLANZA</v>
      </c>
    </row>
    <row r="1376" spans="1:5" x14ac:dyDescent="0.25">
      <c r="A1376" s="1">
        <v>9</v>
      </c>
      <c r="B1376" s="3">
        <v>265</v>
      </c>
      <c r="C1376" s="1" t="s">
        <v>1529</v>
      </c>
      <c r="E1376" t="str">
        <f t="shared" si="21"/>
        <v>265-PIERNIGAS</v>
      </c>
    </row>
    <row r="1377" spans="1:5" x14ac:dyDescent="0.25">
      <c r="A1377" s="1">
        <v>9</v>
      </c>
      <c r="B1377" s="3">
        <v>266</v>
      </c>
      <c r="C1377" s="1" t="s">
        <v>1530</v>
      </c>
      <c r="E1377" t="str">
        <f t="shared" si="21"/>
        <v>266-PINEDA DE LA SIERRA</v>
      </c>
    </row>
    <row r="1378" spans="1:5" x14ac:dyDescent="0.25">
      <c r="A1378" s="1">
        <v>9</v>
      </c>
      <c r="B1378" s="3">
        <v>267</v>
      </c>
      <c r="C1378" s="1" t="s">
        <v>1531</v>
      </c>
      <c r="E1378" t="str">
        <f t="shared" si="21"/>
        <v>267-PINEDA TRASMONTE</v>
      </c>
    </row>
    <row r="1379" spans="1:5" x14ac:dyDescent="0.25">
      <c r="A1379" s="1">
        <v>9</v>
      </c>
      <c r="B1379" s="3">
        <v>268</v>
      </c>
      <c r="C1379" s="1" t="s">
        <v>1532</v>
      </c>
      <c r="E1379" t="str">
        <f t="shared" si="21"/>
        <v>268-PINILLA DE LOS BARRUECOS</v>
      </c>
    </row>
    <row r="1380" spans="1:5" x14ac:dyDescent="0.25">
      <c r="A1380" s="1">
        <v>9</v>
      </c>
      <c r="B1380" s="3">
        <v>269</v>
      </c>
      <c r="C1380" s="1" t="s">
        <v>1533</v>
      </c>
      <c r="E1380" t="str">
        <f t="shared" si="21"/>
        <v>269-PINILLA DE LOS MOROS</v>
      </c>
    </row>
    <row r="1381" spans="1:5" x14ac:dyDescent="0.25">
      <c r="A1381" s="1">
        <v>9</v>
      </c>
      <c r="B1381" s="3">
        <v>270</v>
      </c>
      <c r="C1381" s="1" t="s">
        <v>1534</v>
      </c>
      <c r="E1381" t="str">
        <f t="shared" si="21"/>
        <v>270-PINILLA TRASMONTE</v>
      </c>
    </row>
    <row r="1382" spans="1:5" x14ac:dyDescent="0.25">
      <c r="A1382" s="1">
        <v>9</v>
      </c>
      <c r="B1382" s="3">
        <v>272</v>
      </c>
      <c r="C1382" s="1" t="s">
        <v>1535</v>
      </c>
      <c r="E1382" t="str">
        <f t="shared" si="21"/>
        <v>272-POZA DE LA SAL</v>
      </c>
    </row>
    <row r="1383" spans="1:5" x14ac:dyDescent="0.25">
      <c r="A1383" s="1">
        <v>9</v>
      </c>
      <c r="B1383" s="3">
        <v>273</v>
      </c>
      <c r="C1383" s="1" t="s">
        <v>1536</v>
      </c>
      <c r="E1383" t="str">
        <f t="shared" si="21"/>
        <v>273-PRADANOS DE BUREBA</v>
      </c>
    </row>
    <row r="1384" spans="1:5" x14ac:dyDescent="0.25">
      <c r="A1384" s="1">
        <v>9</v>
      </c>
      <c r="B1384" s="3">
        <v>274</v>
      </c>
      <c r="C1384" s="1" t="s">
        <v>1537</v>
      </c>
      <c r="E1384" t="str">
        <f t="shared" si="21"/>
        <v>274-PRADOLUENGO</v>
      </c>
    </row>
    <row r="1385" spans="1:5" x14ac:dyDescent="0.25">
      <c r="A1385" s="1">
        <v>9</v>
      </c>
      <c r="B1385" s="3">
        <v>275</v>
      </c>
      <c r="C1385" s="1" t="s">
        <v>1538</v>
      </c>
      <c r="E1385" t="str">
        <f t="shared" si="21"/>
        <v>275-PRESENCIO</v>
      </c>
    </row>
    <row r="1386" spans="1:5" x14ac:dyDescent="0.25">
      <c r="A1386" s="1">
        <v>9</v>
      </c>
      <c r="B1386" s="3">
        <v>276</v>
      </c>
      <c r="C1386" s="1" t="s">
        <v>1539</v>
      </c>
      <c r="E1386" t="str">
        <f t="shared" si="21"/>
        <v>276-PUEBLA DE ARGANZON, LA</v>
      </c>
    </row>
    <row r="1387" spans="1:5" x14ac:dyDescent="0.25">
      <c r="A1387" s="1">
        <v>9</v>
      </c>
      <c r="B1387" s="3">
        <v>277</v>
      </c>
      <c r="C1387" s="1" t="s">
        <v>1540</v>
      </c>
      <c r="E1387" t="str">
        <f t="shared" si="21"/>
        <v>277-PUENTEDURA</v>
      </c>
    </row>
    <row r="1388" spans="1:5" x14ac:dyDescent="0.25">
      <c r="A1388" s="1">
        <v>9</v>
      </c>
      <c r="B1388" s="3">
        <v>279</v>
      </c>
      <c r="C1388" s="1" t="s">
        <v>1541</v>
      </c>
      <c r="E1388" t="str">
        <f t="shared" si="21"/>
        <v>279-QUEMADA</v>
      </c>
    </row>
    <row r="1389" spans="1:5" x14ac:dyDescent="0.25">
      <c r="A1389" s="1">
        <v>9</v>
      </c>
      <c r="B1389" s="3">
        <v>280</v>
      </c>
      <c r="C1389" s="1" t="s">
        <v>1542</v>
      </c>
      <c r="E1389" t="str">
        <f t="shared" si="21"/>
        <v>280-QUINTANABUREBA</v>
      </c>
    </row>
    <row r="1390" spans="1:5" x14ac:dyDescent="0.25">
      <c r="A1390" s="1">
        <v>9</v>
      </c>
      <c r="B1390" s="3">
        <v>281</v>
      </c>
      <c r="C1390" s="1" t="s">
        <v>1543</v>
      </c>
      <c r="E1390" t="str">
        <f t="shared" si="21"/>
        <v>281-QUINTANA DEL PIDIO</v>
      </c>
    </row>
    <row r="1391" spans="1:5" x14ac:dyDescent="0.25">
      <c r="A1391" s="1">
        <v>9</v>
      </c>
      <c r="B1391" s="3">
        <v>283</v>
      </c>
      <c r="C1391" s="1" t="s">
        <v>1544</v>
      </c>
      <c r="E1391" t="str">
        <f t="shared" si="21"/>
        <v>283-QUINTANAELEZ</v>
      </c>
    </row>
    <row r="1392" spans="1:5" x14ac:dyDescent="0.25">
      <c r="A1392" s="1">
        <v>9</v>
      </c>
      <c r="B1392" s="3">
        <v>287</v>
      </c>
      <c r="C1392" s="1" t="s">
        <v>1545</v>
      </c>
      <c r="E1392" t="str">
        <f t="shared" si="21"/>
        <v>287-QUINTANAORTUÑO</v>
      </c>
    </row>
    <row r="1393" spans="1:5" x14ac:dyDescent="0.25">
      <c r="A1393" s="1">
        <v>9</v>
      </c>
      <c r="B1393" s="3">
        <v>288</v>
      </c>
      <c r="C1393" s="1" t="s">
        <v>1546</v>
      </c>
      <c r="E1393" t="str">
        <f t="shared" si="21"/>
        <v>288-QUINTANAPALLA</v>
      </c>
    </row>
    <row r="1394" spans="1:5" x14ac:dyDescent="0.25">
      <c r="A1394" s="1">
        <v>9</v>
      </c>
      <c r="B1394" s="3">
        <v>289</v>
      </c>
      <c r="C1394" s="1" t="s">
        <v>1547</v>
      </c>
      <c r="E1394" t="str">
        <f t="shared" si="21"/>
        <v>289-QUINTANAR DE LA SIERRA</v>
      </c>
    </row>
    <row r="1395" spans="1:5" x14ac:dyDescent="0.25">
      <c r="A1395" s="1">
        <v>9</v>
      </c>
      <c r="B1395" s="3">
        <v>292</v>
      </c>
      <c r="C1395" s="1" t="s">
        <v>1548</v>
      </c>
      <c r="E1395" t="str">
        <f t="shared" si="21"/>
        <v>292-QUINTANAVIDES</v>
      </c>
    </row>
    <row r="1396" spans="1:5" x14ac:dyDescent="0.25">
      <c r="A1396" s="1">
        <v>9</v>
      </c>
      <c r="B1396" s="3">
        <v>294</v>
      </c>
      <c r="C1396" s="1" t="s">
        <v>1549</v>
      </c>
      <c r="E1396" t="str">
        <f t="shared" si="21"/>
        <v>294-QUINTANILLA DE LA MATA</v>
      </c>
    </row>
    <row r="1397" spans="1:5" x14ac:dyDescent="0.25">
      <c r="A1397" s="1">
        <v>9</v>
      </c>
      <c r="B1397" s="3">
        <v>295</v>
      </c>
      <c r="C1397" s="1" t="s">
        <v>1550</v>
      </c>
      <c r="E1397" t="str">
        <f t="shared" si="21"/>
        <v>295-QUINTANILLA DEL COCO</v>
      </c>
    </row>
    <row r="1398" spans="1:5" x14ac:dyDescent="0.25">
      <c r="A1398" s="1">
        <v>9</v>
      </c>
      <c r="B1398" s="3">
        <v>297</v>
      </c>
      <c r="C1398" s="1" t="s">
        <v>1551</v>
      </c>
      <c r="E1398" t="str">
        <f t="shared" si="21"/>
        <v>297-QUINTANILLAS, LAS</v>
      </c>
    </row>
    <row r="1399" spans="1:5" x14ac:dyDescent="0.25">
      <c r="A1399" s="1">
        <v>9</v>
      </c>
      <c r="B1399" s="3">
        <v>298</v>
      </c>
      <c r="C1399" s="1" t="s">
        <v>1552</v>
      </c>
      <c r="E1399" t="str">
        <f t="shared" si="21"/>
        <v>298-QUINTANILLA SAN GARCIA</v>
      </c>
    </row>
    <row r="1400" spans="1:5" x14ac:dyDescent="0.25">
      <c r="A1400" s="1">
        <v>9</v>
      </c>
      <c r="B1400" s="3">
        <v>301</v>
      </c>
      <c r="C1400" s="1" t="s">
        <v>1553</v>
      </c>
      <c r="E1400" t="str">
        <f t="shared" si="21"/>
        <v>301-QUINTANILLA VIVAR</v>
      </c>
    </row>
    <row r="1401" spans="1:5" x14ac:dyDescent="0.25">
      <c r="A1401" s="1">
        <v>9</v>
      </c>
      <c r="B1401" s="3">
        <v>302</v>
      </c>
      <c r="C1401" s="1" t="s">
        <v>1554</v>
      </c>
      <c r="E1401" t="str">
        <f t="shared" si="21"/>
        <v>302-RABANERA DEL PINAR</v>
      </c>
    </row>
    <row r="1402" spans="1:5" x14ac:dyDescent="0.25">
      <c r="A1402" s="1">
        <v>9</v>
      </c>
      <c r="B1402" s="3">
        <v>303</v>
      </c>
      <c r="C1402" s="1" t="s">
        <v>1555</v>
      </c>
      <c r="E1402" t="str">
        <f t="shared" si="21"/>
        <v>303-RABANOS</v>
      </c>
    </row>
    <row r="1403" spans="1:5" x14ac:dyDescent="0.25">
      <c r="A1403" s="1">
        <v>9</v>
      </c>
      <c r="B1403" s="3">
        <v>304</v>
      </c>
      <c r="C1403" s="1" t="s">
        <v>1556</v>
      </c>
      <c r="E1403" t="str">
        <f t="shared" si="21"/>
        <v>304-RABE DE LAS CALZADAS</v>
      </c>
    </row>
    <row r="1404" spans="1:5" x14ac:dyDescent="0.25">
      <c r="A1404" s="1">
        <v>9</v>
      </c>
      <c r="B1404" s="3">
        <v>306</v>
      </c>
      <c r="C1404" s="1" t="s">
        <v>1557</v>
      </c>
      <c r="E1404" t="str">
        <f t="shared" si="21"/>
        <v>306-REBOLLEDO DE LA TORRE</v>
      </c>
    </row>
    <row r="1405" spans="1:5" x14ac:dyDescent="0.25">
      <c r="A1405" s="1">
        <v>9</v>
      </c>
      <c r="B1405" s="3">
        <v>307</v>
      </c>
      <c r="C1405" s="1" t="s">
        <v>1558</v>
      </c>
      <c r="E1405" t="str">
        <f t="shared" si="21"/>
        <v>307-REDECILLA DEL CAMINO</v>
      </c>
    </row>
    <row r="1406" spans="1:5" x14ac:dyDescent="0.25">
      <c r="A1406" s="1">
        <v>9</v>
      </c>
      <c r="B1406" s="3">
        <v>308</v>
      </c>
      <c r="C1406" s="1" t="s">
        <v>1559</v>
      </c>
      <c r="E1406" t="str">
        <f t="shared" si="21"/>
        <v>308-REDECILLA DEL CAMPO</v>
      </c>
    </row>
    <row r="1407" spans="1:5" x14ac:dyDescent="0.25">
      <c r="A1407" s="1">
        <v>9</v>
      </c>
      <c r="B1407" s="3">
        <v>309</v>
      </c>
      <c r="C1407" s="1" t="s">
        <v>1560</v>
      </c>
      <c r="E1407" t="str">
        <f t="shared" si="21"/>
        <v>309-REGUMIEL DE LA SIERRA</v>
      </c>
    </row>
    <row r="1408" spans="1:5" x14ac:dyDescent="0.25">
      <c r="A1408" s="1">
        <v>9</v>
      </c>
      <c r="B1408" s="3">
        <v>310</v>
      </c>
      <c r="C1408" s="1" t="s">
        <v>1561</v>
      </c>
      <c r="E1408" t="str">
        <f t="shared" si="21"/>
        <v>310-REINOSO</v>
      </c>
    </row>
    <row r="1409" spans="1:5" x14ac:dyDescent="0.25">
      <c r="A1409" s="1">
        <v>9</v>
      </c>
      <c r="B1409" s="3">
        <v>311</v>
      </c>
      <c r="C1409" s="1" t="s">
        <v>1562</v>
      </c>
      <c r="E1409" t="str">
        <f t="shared" si="21"/>
        <v>311-RETUERTA</v>
      </c>
    </row>
    <row r="1410" spans="1:5" x14ac:dyDescent="0.25">
      <c r="A1410" s="1">
        <v>9</v>
      </c>
      <c r="B1410" s="3">
        <v>312</v>
      </c>
      <c r="C1410" s="1" t="s">
        <v>1563</v>
      </c>
      <c r="E1410" t="str">
        <f t="shared" si="21"/>
        <v>312-REVILLA Y AHEDO, LA</v>
      </c>
    </row>
    <row r="1411" spans="1:5" x14ac:dyDescent="0.25">
      <c r="A1411" s="1">
        <v>9</v>
      </c>
      <c r="B1411" s="3">
        <v>314</v>
      </c>
      <c r="C1411" s="1" t="s">
        <v>1564</v>
      </c>
      <c r="E1411" t="str">
        <f t="shared" ref="E1411:E1474" si="22">CONCATENATE(B1411,"-",C1411)</f>
        <v>314-REVILLA DEL CAMPO</v>
      </c>
    </row>
    <row r="1412" spans="1:5" x14ac:dyDescent="0.25">
      <c r="A1412" s="1">
        <v>9</v>
      </c>
      <c r="B1412" s="3">
        <v>315</v>
      </c>
      <c r="C1412" s="1" t="s">
        <v>1565</v>
      </c>
      <c r="E1412" t="str">
        <f t="shared" si="22"/>
        <v>315-REVILLARRUZ</v>
      </c>
    </row>
    <row r="1413" spans="1:5" x14ac:dyDescent="0.25">
      <c r="A1413" s="1">
        <v>9</v>
      </c>
      <c r="B1413" s="3">
        <v>316</v>
      </c>
      <c r="C1413" s="1" t="s">
        <v>1566</v>
      </c>
      <c r="E1413" t="str">
        <f t="shared" si="22"/>
        <v>316-REVILLA VALLEJERA</v>
      </c>
    </row>
    <row r="1414" spans="1:5" x14ac:dyDescent="0.25">
      <c r="A1414" s="1">
        <v>9</v>
      </c>
      <c r="B1414" s="3">
        <v>317</v>
      </c>
      <c r="C1414" s="1" t="s">
        <v>1567</v>
      </c>
      <c r="E1414" t="str">
        <f t="shared" si="22"/>
        <v>317-REZMONDO</v>
      </c>
    </row>
    <row r="1415" spans="1:5" x14ac:dyDescent="0.25">
      <c r="A1415" s="1">
        <v>9</v>
      </c>
      <c r="B1415" s="3">
        <v>318</v>
      </c>
      <c r="C1415" s="1" t="s">
        <v>1568</v>
      </c>
      <c r="E1415" t="str">
        <f t="shared" si="22"/>
        <v>318-RIOCAVADO DE LA SIERRA</v>
      </c>
    </row>
    <row r="1416" spans="1:5" x14ac:dyDescent="0.25">
      <c r="A1416" s="1">
        <v>9</v>
      </c>
      <c r="B1416" s="3">
        <v>321</v>
      </c>
      <c r="C1416" s="1" t="s">
        <v>1569</v>
      </c>
      <c r="E1416" t="str">
        <f t="shared" si="22"/>
        <v>321-ROA</v>
      </c>
    </row>
    <row r="1417" spans="1:5" x14ac:dyDescent="0.25">
      <c r="A1417" s="1">
        <v>9</v>
      </c>
      <c r="B1417" s="3">
        <v>323</v>
      </c>
      <c r="C1417" s="1" t="s">
        <v>1570</v>
      </c>
      <c r="E1417" t="str">
        <f t="shared" si="22"/>
        <v>323-ROJAS</v>
      </c>
    </row>
    <row r="1418" spans="1:5" x14ac:dyDescent="0.25">
      <c r="A1418" s="1">
        <v>9</v>
      </c>
      <c r="B1418" s="3">
        <v>325</v>
      </c>
      <c r="C1418" s="1" t="s">
        <v>1571</v>
      </c>
      <c r="E1418" t="str">
        <f t="shared" si="22"/>
        <v>325-ROYUELA DE RIO FRANCO</v>
      </c>
    </row>
    <row r="1419" spans="1:5" x14ac:dyDescent="0.25">
      <c r="A1419" s="1">
        <v>9</v>
      </c>
      <c r="B1419" s="3">
        <v>326</v>
      </c>
      <c r="C1419" s="1" t="s">
        <v>1572</v>
      </c>
      <c r="E1419" t="str">
        <f t="shared" si="22"/>
        <v>326-RUBENA</v>
      </c>
    </row>
    <row r="1420" spans="1:5" x14ac:dyDescent="0.25">
      <c r="A1420" s="1">
        <v>9</v>
      </c>
      <c r="B1420" s="3">
        <v>327</v>
      </c>
      <c r="C1420" s="1" t="s">
        <v>1573</v>
      </c>
      <c r="E1420" t="str">
        <f t="shared" si="22"/>
        <v>327-RUBLACEDO DE ABAJO</v>
      </c>
    </row>
    <row r="1421" spans="1:5" x14ac:dyDescent="0.25">
      <c r="A1421" s="1">
        <v>9</v>
      </c>
      <c r="B1421" s="3">
        <v>328</v>
      </c>
      <c r="C1421" s="1" t="s">
        <v>1574</v>
      </c>
      <c r="E1421" t="str">
        <f t="shared" si="22"/>
        <v>328-RUCANDIO</v>
      </c>
    </row>
    <row r="1422" spans="1:5" x14ac:dyDescent="0.25">
      <c r="A1422" s="1">
        <v>9</v>
      </c>
      <c r="B1422" s="3">
        <v>329</v>
      </c>
      <c r="C1422" s="1" t="s">
        <v>1575</v>
      </c>
      <c r="E1422" t="str">
        <f t="shared" si="22"/>
        <v>329-SALAS DE BUREBA</v>
      </c>
    </row>
    <row r="1423" spans="1:5" x14ac:dyDescent="0.25">
      <c r="A1423" s="1">
        <v>9</v>
      </c>
      <c r="B1423" s="3">
        <v>330</v>
      </c>
      <c r="C1423" s="1" t="s">
        <v>1576</v>
      </c>
      <c r="E1423" t="str">
        <f t="shared" si="22"/>
        <v>330-SALAS DE LOS INFANTES</v>
      </c>
    </row>
    <row r="1424" spans="1:5" x14ac:dyDescent="0.25">
      <c r="A1424" s="1">
        <v>9</v>
      </c>
      <c r="B1424" s="3">
        <v>332</v>
      </c>
      <c r="C1424" s="1" t="s">
        <v>1577</v>
      </c>
      <c r="E1424" t="str">
        <f t="shared" si="22"/>
        <v>332-SALDAÑA DE BURGOS</v>
      </c>
    </row>
    <row r="1425" spans="1:5" x14ac:dyDescent="0.25">
      <c r="A1425" s="1">
        <v>9</v>
      </c>
      <c r="B1425" s="3">
        <v>334</v>
      </c>
      <c r="C1425" s="1" t="s">
        <v>1578</v>
      </c>
      <c r="E1425" t="str">
        <f t="shared" si="22"/>
        <v>334-SALINILLAS DE BUREBA</v>
      </c>
    </row>
    <row r="1426" spans="1:5" x14ac:dyDescent="0.25">
      <c r="A1426" s="1">
        <v>9</v>
      </c>
      <c r="B1426" s="3">
        <v>335</v>
      </c>
      <c r="C1426" s="1" t="s">
        <v>1579</v>
      </c>
      <c r="E1426" t="str">
        <f t="shared" si="22"/>
        <v>335-SAN ADRIAN DE JUARROS</v>
      </c>
    </row>
    <row r="1427" spans="1:5" x14ac:dyDescent="0.25">
      <c r="A1427" s="1">
        <v>9</v>
      </c>
      <c r="B1427" s="3">
        <v>337</v>
      </c>
      <c r="C1427" s="1" t="s">
        <v>1580</v>
      </c>
      <c r="E1427" t="str">
        <f t="shared" si="22"/>
        <v>337-SAN JUAN DEL MONTE</v>
      </c>
    </row>
    <row r="1428" spans="1:5" x14ac:dyDescent="0.25">
      <c r="A1428" s="1">
        <v>9</v>
      </c>
      <c r="B1428" s="3">
        <v>338</v>
      </c>
      <c r="C1428" s="1" t="s">
        <v>1581</v>
      </c>
      <c r="E1428" t="str">
        <f t="shared" si="22"/>
        <v>338-SAN MAMES DE BURGOS</v>
      </c>
    </row>
    <row r="1429" spans="1:5" x14ac:dyDescent="0.25">
      <c r="A1429" s="1">
        <v>9</v>
      </c>
      <c r="B1429" s="3">
        <v>339</v>
      </c>
      <c r="C1429" s="1" t="s">
        <v>1582</v>
      </c>
      <c r="E1429" t="str">
        <f t="shared" si="22"/>
        <v>339-SAN MARTIN DE RUBIALES</v>
      </c>
    </row>
    <row r="1430" spans="1:5" x14ac:dyDescent="0.25">
      <c r="A1430" s="1">
        <v>9</v>
      </c>
      <c r="B1430" s="3">
        <v>340</v>
      </c>
      <c r="C1430" s="1" t="s">
        <v>1583</v>
      </c>
      <c r="E1430" t="str">
        <f t="shared" si="22"/>
        <v>340-SAN MILLAN DE LARA</v>
      </c>
    </row>
    <row r="1431" spans="1:5" x14ac:dyDescent="0.25">
      <c r="A1431" s="1">
        <v>9</v>
      </c>
      <c r="B1431" s="3">
        <v>343</v>
      </c>
      <c r="C1431" s="1" t="s">
        <v>1584</v>
      </c>
      <c r="E1431" t="str">
        <f t="shared" si="22"/>
        <v>343-SANTA CECILIA</v>
      </c>
    </row>
    <row r="1432" spans="1:5" x14ac:dyDescent="0.25">
      <c r="A1432" s="1">
        <v>9</v>
      </c>
      <c r="B1432" s="3">
        <v>345</v>
      </c>
      <c r="C1432" s="1" t="s">
        <v>1585</v>
      </c>
      <c r="E1432" t="str">
        <f t="shared" si="22"/>
        <v>345-SANTA CRUZ DE LA SALCEDA</v>
      </c>
    </row>
    <row r="1433" spans="1:5" x14ac:dyDescent="0.25">
      <c r="A1433" s="1">
        <v>9</v>
      </c>
      <c r="B1433" s="3">
        <v>346</v>
      </c>
      <c r="C1433" s="1" t="s">
        <v>1586</v>
      </c>
      <c r="E1433" t="str">
        <f t="shared" si="22"/>
        <v>346-SANTA CRUZ DEL VALLE URBION</v>
      </c>
    </row>
    <row r="1434" spans="1:5" x14ac:dyDescent="0.25">
      <c r="A1434" s="1">
        <v>9</v>
      </c>
      <c r="B1434" s="3">
        <v>347</v>
      </c>
      <c r="C1434" s="1" t="s">
        <v>1587</v>
      </c>
      <c r="E1434" t="str">
        <f t="shared" si="22"/>
        <v>347-SANTA GADEA DEL CID</v>
      </c>
    </row>
    <row r="1435" spans="1:5" x14ac:dyDescent="0.25">
      <c r="A1435" s="1">
        <v>9</v>
      </c>
      <c r="B1435" s="3">
        <v>348</v>
      </c>
      <c r="C1435" s="1" t="s">
        <v>1588</v>
      </c>
      <c r="E1435" t="str">
        <f t="shared" si="22"/>
        <v>348-SANTA INES</v>
      </c>
    </row>
    <row r="1436" spans="1:5" x14ac:dyDescent="0.25">
      <c r="A1436" s="1">
        <v>9</v>
      </c>
      <c r="B1436" s="3">
        <v>350</v>
      </c>
      <c r="C1436" s="1" t="s">
        <v>1589</v>
      </c>
      <c r="E1436" t="str">
        <f t="shared" si="22"/>
        <v>350-SANTA MARIA DEL CAMPO</v>
      </c>
    </row>
    <row r="1437" spans="1:5" x14ac:dyDescent="0.25">
      <c r="A1437" s="1">
        <v>9</v>
      </c>
      <c r="B1437" s="3">
        <v>351</v>
      </c>
      <c r="C1437" s="1" t="s">
        <v>1590</v>
      </c>
      <c r="E1437" t="str">
        <f t="shared" si="22"/>
        <v>351-SANTA MARIA DEL INVIERNO</v>
      </c>
    </row>
    <row r="1438" spans="1:5" x14ac:dyDescent="0.25">
      <c r="A1438" s="1">
        <v>9</v>
      </c>
      <c r="B1438" s="3">
        <v>352</v>
      </c>
      <c r="C1438" s="1" t="s">
        <v>1591</v>
      </c>
      <c r="E1438" t="str">
        <f t="shared" si="22"/>
        <v>352-SANTA MARIA DEL MERCADILLO</v>
      </c>
    </row>
    <row r="1439" spans="1:5" x14ac:dyDescent="0.25">
      <c r="A1439" s="1">
        <v>9</v>
      </c>
      <c r="B1439" s="3">
        <v>353</v>
      </c>
      <c r="C1439" s="1" t="s">
        <v>1592</v>
      </c>
      <c r="E1439" t="str">
        <f t="shared" si="22"/>
        <v>353-SANTA MARIA RIVARREDONDA</v>
      </c>
    </row>
    <row r="1440" spans="1:5" x14ac:dyDescent="0.25">
      <c r="A1440" s="1">
        <v>9</v>
      </c>
      <c r="B1440" s="3">
        <v>354</v>
      </c>
      <c r="C1440" s="1" t="s">
        <v>1593</v>
      </c>
      <c r="E1440" t="str">
        <f t="shared" si="22"/>
        <v>354-SANTA OLALLA DE BUREBA</v>
      </c>
    </row>
    <row r="1441" spans="1:5" x14ac:dyDescent="0.25">
      <c r="A1441" s="1">
        <v>9</v>
      </c>
      <c r="B1441" s="3">
        <v>355</v>
      </c>
      <c r="C1441" s="1" t="s">
        <v>1594</v>
      </c>
      <c r="E1441" t="str">
        <f t="shared" si="22"/>
        <v>355-SANTIBAÑEZ DE ESGUEVA</v>
      </c>
    </row>
    <row r="1442" spans="1:5" x14ac:dyDescent="0.25">
      <c r="A1442" s="1">
        <v>9</v>
      </c>
      <c r="B1442" s="3">
        <v>356</v>
      </c>
      <c r="C1442" s="1" t="s">
        <v>1595</v>
      </c>
      <c r="E1442" t="str">
        <f t="shared" si="22"/>
        <v>356-SANTIBAÑEZ DEL VAL</v>
      </c>
    </row>
    <row r="1443" spans="1:5" x14ac:dyDescent="0.25">
      <c r="A1443" s="1">
        <v>9</v>
      </c>
      <c r="B1443" s="3">
        <v>358</v>
      </c>
      <c r="C1443" s="1" t="s">
        <v>1596</v>
      </c>
      <c r="E1443" t="str">
        <f t="shared" si="22"/>
        <v>358-SANTO DOMINGO DE SILOS</v>
      </c>
    </row>
    <row r="1444" spans="1:5" x14ac:dyDescent="0.25">
      <c r="A1444" s="1">
        <v>9</v>
      </c>
      <c r="B1444" s="3">
        <v>360</v>
      </c>
      <c r="C1444" s="1" t="s">
        <v>1597</v>
      </c>
      <c r="E1444" t="str">
        <f t="shared" si="22"/>
        <v>360-SAN VICENTE DEL VALLE</v>
      </c>
    </row>
    <row r="1445" spans="1:5" x14ac:dyDescent="0.25">
      <c r="A1445" s="1">
        <v>9</v>
      </c>
      <c r="B1445" s="3">
        <v>361</v>
      </c>
      <c r="C1445" s="1" t="s">
        <v>1598</v>
      </c>
      <c r="E1445" t="str">
        <f t="shared" si="22"/>
        <v>361-SARGENTES DE LA LORA</v>
      </c>
    </row>
    <row r="1446" spans="1:5" x14ac:dyDescent="0.25">
      <c r="A1446" s="1">
        <v>9</v>
      </c>
      <c r="B1446" s="3">
        <v>362</v>
      </c>
      <c r="C1446" s="1" t="s">
        <v>1599</v>
      </c>
      <c r="E1446" t="str">
        <f t="shared" si="22"/>
        <v>362-SARRACIN</v>
      </c>
    </row>
    <row r="1447" spans="1:5" x14ac:dyDescent="0.25">
      <c r="A1447" s="1">
        <v>9</v>
      </c>
      <c r="B1447" s="3">
        <v>363</v>
      </c>
      <c r="C1447" s="1" t="s">
        <v>1600</v>
      </c>
      <c r="E1447" t="str">
        <f t="shared" si="22"/>
        <v>363-SASAMON</v>
      </c>
    </row>
    <row r="1448" spans="1:5" x14ac:dyDescent="0.25">
      <c r="A1448" s="1">
        <v>9</v>
      </c>
      <c r="B1448" s="3">
        <v>365</v>
      </c>
      <c r="C1448" s="1" t="s">
        <v>1601</v>
      </c>
      <c r="E1448" t="str">
        <f t="shared" si="22"/>
        <v>365-SEQUERA DE HAZA, LA</v>
      </c>
    </row>
    <row r="1449" spans="1:5" x14ac:dyDescent="0.25">
      <c r="A1449" s="1">
        <v>9</v>
      </c>
      <c r="B1449" s="3">
        <v>366</v>
      </c>
      <c r="C1449" s="1" t="s">
        <v>1602</v>
      </c>
      <c r="E1449" t="str">
        <f t="shared" si="22"/>
        <v>366-SOLARANA</v>
      </c>
    </row>
    <row r="1450" spans="1:5" x14ac:dyDescent="0.25">
      <c r="A1450" s="1">
        <v>9</v>
      </c>
      <c r="B1450" s="3">
        <v>368</v>
      </c>
      <c r="C1450" s="1" t="s">
        <v>1603</v>
      </c>
      <c r="E1450" t="str">
        <f t="shared" si="22"/>
        <v>368-SORDILLOS</v>
      </c>
    </row>
    <row r="1451" spans="1:5" x14ac:dyDescent="0.25">
      <c r="A1451" s="1">
        <v>9</v>
      </c>
      <c r="B1451" s="3">
        <v>369</v>
      </c>
      <c r="C1451" s="1" t="s">
        <v>1604</v>
      </c>
      <c r="E1451" t="str">
        <f t="shared" si="22"/>
        <v>369-SOTILLO DE LA RIBERA</v>
      </c>
    </row>
    <row r="1452" spans="1:5" x14ac:dyDescent="0.25">
      <c r="A1452" s="1">
        <v>9</v>
      </c>
      <c r="B1452" s="3">
        <v>372</v>
      </c>
      <c r="C1452" s="1" t="s">
        <v>1605</v>
      </c>
      <c r="E1452" t="str">
        <f t="shared" si="22"/>
        <v>372-SOTRAGERO</v>
      </c>
    </row>
    <row r="1453" spans="1:5" x14ac:dyDescent="0.25">
      <c r="A1453" s="1">
        <v>9</v>
      </c>
      <c r="B1453" s="3">
        <v>373</v>
      </c>
      <c r="C1453" s="1" t="s">
        <v>1606</v>
      </c>
      <c r="E1453" t="str">
        <f t="shared" si="22"/>
        <v>373-SOTRESGUDO</v>
      </c>
    </row>
    <row r="1454" spans="1:5" x14ac:dyDescent="0.25">
      <c r="A1454" s="1">
        <v>9</v>
      </c>
      <c r="B1454" s="3">
        <v>374</v>
      </c>
      <c r="C1454" s="1" t="s">
        <v>1607</v>
      </c>
      <c r="E1454" t="str">
        <f t="shared" si="22"/>
        <v>374-SUSINOS DEL PARAMO</v>
      </c>
    </row>
    <row r="1455" spans="1:5" x14ac:dyDescent="0.25">
      <c r="A1455" s="1">
        <v>9</v>
      </c>
      <c r="B1455" s="3">
        <v>375</v>
      </c>
      <c r="C1455" s="1" t="s">
        <v>1608</v>
      </c>
      <c r="E1455" t="str">
        <f t="shared" si="22"/>
        <v>375-TAMARON</v>
      </c>
    </row>
    <row r="1456" spans="1:5" x14ac:dyDescent="0.25">
      <c r="A1456" s="1">
        <v>9</v>
      </c>
      <c r="B1456" s="3">
        <v>377</v>
      </c>
      <c r="C1456" s="1" t="s">
        <v>1609</v>
      </c>
      <c r="E1456" t="str">
        <f t="shared" si="22"/>
        <v>377-TARDAJOS</v>
      </c>
    </row>
    <row r="1457" spans="1:5" x14ac:dyDescent="0.25">
      <c r="A1457" s="1">
        <v>9</v>
      </c>
      <c r="B1457" s="3">
        <v>378</v>
      </c>
      <c r="C1457" s="1" t="s">
        <v>1610</v>
      </c>
      <c r="E1457" t="str">
        <f t="shared" si="22"/>
        <v>378-TEJADA</v>
      </c>
    </row>
    <row r="1458" spans="1:5" x14ac:dyDescent="0.25">
      <c r="A1458" s="1">
        <v>9</v>
      </c>
      <c r="B1458" s="3">
        <v>380</v>
      </c>
      <c r="C1458" s="1" t="s">
        <v>1611</v>
      </c>
      <c r="E1458" t="str">
        <f t="shared" si="22"/>
        <v>380-TERRADILLOS DE ESGUEVA</v>
      </c>
    </row>
    <row r="1459" spans="1:5" x14ac:dyDescent="0.25">
      <c r="A1459" s="1">
        <v>9</v>
      </c>
      <c r="B1459" s="3">
        <v>381</v>
      </c>
      <c r="C1459" s="1" t="s">
        <v>1612</v>
      </c>
      <c r="E1459" t="str">
        <f t="shared" si="22"/>
        <v>381-TINIEBLAS DE LA SIERRA</v>
      </c>
    </row>
    <row r="1460" spans="1:5" x14ac:dyDescent="0.25">
      <c r="A1460" s="1">
        <v>9</v>
      </c>
      <c r="B1460" s="3">
        <v>382</v>
      </c>
      <c r="C1460" s="1" t="s">
        <v>1613</v>
      </c>
      <c r="E1460" t="str">
        <f t="shared" si="22"/>
        <v>382-TOBAR</v>
      </c>
    </row>
    <row r="1461" spans="1:5" x14ac:dyDescent="0.25">
      <c r="A1461" s="1">
        <v>9</v>
      </c>
      <c r="B1461" s="3">
        <v>384</v>
      </c>
      <c r="C1461" s="1" t="s">
        <v>1614</v>
      </c>
      <c r="E1461" t="str">
        <f t="shared" si="22"/>
        <v>384-TORDOMAR</v>
      </c>
    </row>
    <row r="1462" spans="1:5" x14ac:dyDescent="0.25">
      <c r="A1462" s="1">
        <v>9</v>
      </c>
      <c r="B1462" s="3">
        <v>386</v>
      </c>
      <c r="C1462" s="1" t="s">
        <v>1615</v>
      </c>
      <c r="E1462" t="str">
        <f t="shared" si="22"/>
        <v>386-TORRECILLA DEL MONTE</v>
      </c>
    </row>
    <row r="1463" spans="1:5" x14ac:dyDescent="0.25">
      <c r="A1463" s="1">
        <v>9</v>
      </c>
      <c r="B1463" s="3">
        <v>387</v>
      </c>
      <c r="C1463" s="1" t="s">
        <v>1616</v>
      </c>
      <c r="E1463" t="str">
        <f t="shared" si="22"/>
        <v>387-TORREGALINDO</v>
      </c>
    </row>
    <row r="1464" spans="1:5" x14ac:dyDescent="0.25">
      <c r="A1464" s="1">
        <v>9</v>
      </c>
      <c r="B1464" s="3">
        <v>388</v>
      </c>
      <c r="C1464" s="1" t="s">
        <v>1617</v>
      </c>
      <c r="E1464" t="str">
        <f t="shared" si="22"/>
        <v>388-TORRELARA</v>
      </c>
    </row>
    <row r="1465" spans="1:5" x14ac:dyDescent="0.25">
      <c r="A1465" s="1">
        <v>9</v>
      </c>
      <c r="B1465" s="3">
        <v>389</v>
      </c>
      <c r="C1465" s="1" t="s">
        <v>1618</v>
      </c>
      <c r="E1465" t="str">
        <f t="shared" si="22"/>
        <v>389-TORREPADRE</v>
      </c>
    </row>
    <row r="1466" spans="1:5" x14ac:dyDescent="0.25">
      <c r="A1466" s="1">
        <v>9</v>
      </c>
      <c r="B1466" s="3">
        <v>390</v>
      </c>
      <c r="C1466" s="1" t="s">
        <v>1619</v>
      </c>
      <c r="E1466" t="str">
        <f t="shared" si="22"/>
        <v>390-TORRESANDINO</v>
      </c>
    </row>
    <row r="1467" spans="1:5" x14ac:dyDescent="0.25">
      <c r="A1467" s="1">
        <v>9</v>
      </c>
      <c r="B1467" s="3">
        <v>391</v>
      </c>
      <c r="C1467" s="1" t="s">
        <v>1620</v>
      </c>
      <c r="E1467" t="str">
        <f t="shared" si="22"/>
        <v>391-TORTOLES DE ESGUEVA</v>
      </c>
    </row>
    <row r="1468" spans="1:5" x14ac:dyDescent="0.25">
      <c r="A1468" s="1">
        <v>9</v>
      </c>
      <c r="B1468" s="3">
        <v>392</v>
      </c>
      <c r="C1468" s="1" t="s">
        <v>1621</v>
      </c>
      <c r="E1468" t="str">
        <f t="shared" si="22"/>
        <v>392-TOSANTOS</v>
      </c>
    </row>
    <row r="1469" spans="1:5" x14ac:dyDescent="0.25">
      <c r="A1469" s="1">
        <v>9</v>
      </c>
      <c r="B1469" s="3">
        <v>394</v>
      </c>
      <c r="C1469" s="1" t="s">
        <v>1622</v>
      </c>
      <c r="E1469" t="str">
        <f t="shared" si="22"/>
        <v>394-TRESPADERNE</v>
      </c>
    </row>
    <row r="1470" spans="1:5" x14ac:dyDescent="0.25">
      <c r="A1470" s="1">
        <v>9</v>
      </c>
      <c r="B1470" s="3">
        <v>395</v>
      </c>
      <c r="C1470" s="1" t="s">
        <v>1623</v>
      </c>
      <c r="E1470" t="str">
        <f t="shared" si="22"/>
        <v>395-TUBILLA DEL AGUA</v>
      </c>
    </row>
    <row r="1471" spans="1:5" x14ac:dyDescent="0.25">
      <c r="A1471" s="1">
        <v>9</v>
      </c>
      <c r="B1471" s="3">
        <v>396</v>
      </c>
      <c r="C1471" s="1" t="s">
        <v>1624</v>
      </c>
      <c r="E1471" t="str">
        <f t="shared" si="22"/>
        <v>396-TUBILLA DEL LAGO</v>
      </c>
    </row>
    <row r="1472" spans="1:5" x14ac:dyDescent="0.25">
      <c r="A1472" s="1">
        <v>9</v>
      </c>
      <c r="B1472" s="3">
        <v>398</v>
      </c>
      <c r="C1472" s="1" t="s">
        <v>1625</v>
      </c>
      <c r="E1472" t="str">
        <f t="shared" si="22"/>
        <v>398-URBEL DEL CASTILLO</v>
      </c>
    </row>
    <row r="1473" spans="1:5" x14ac:dyDescent="0.25">
      <c r="A1473" s="1">
        <v>9</v>
      </c>
      <c r="B1473" s="3">
        <v>400</v>
      </c>
      <c r="C1473" s="1" t="s">
        <v>1626</v>
      </c>
      <c r="E1473" t="str">
        <f t="shared" si="22"/>
        <v>400-VADOCONDES</v>
      </c>
    </row>
    <row r="1474" spans="1:5" x14ac:dyDescent="0.25">
      <c r="A1474" s="1">
        <v>9</v>
      </c>
      <c r="B1474" s="3">
        <v>403</v>
      </c>
      <c r="C1474" s="1" t="s">
        <v>1627</v>
      </c>
      <c r="E1474" t="str">
        <f t="shared" si="22"/>
        <v>403-VALDEANDE</v>
      </c>
    </row>
    <row r="1475" spans="1:5" x14ac:dyDescent="0.25">
      <c r="A1475" s="1">
        <v>9</v>
      </c>
      <c r="B1475" s="3">
        <v>405</v>
      </c>
      <c r="C1475" s="1" t="s">
        <v>1628</v>
      </c>
      <c r="E1475" t="str">
        <f t="shared" ref="E1475:E1538" si="23">CONCATENATE(B1475,"-",C1475)</f>
        <v>405-VALDEZATE</v>
      </c>
    </row>
    <row r="1476" spans="1:5" x14ac:dyDescent="0.25">
      <c r="A1476" s="1">
        <v>9</v>
      </c>
      <c r="B1476" s="3">
        <v>406</v>
      </c>
      <c r="C1476" s="1" t="s">
        <v>1629</v>
      </c>
      <c r="E1476" t="str">
        <f t="shared" si="23"/>
        <v>406-VALDORROS</v>
      </c>
    </row>
    <row r="1477" spans="1:5" x14ac:dyDescent="0.25">
      <c r="A1477" s="1">
        <v>9</v>
      </c>
      <c r="B1477" s="3">
        <v>407</v>
      </c>
      <c r="C1477" s="1" t="s">
        <v>1630</v>
      </c>
      <c r="E1477" t="str">
        <f t="shared" si="23"/>
        <v>407-VALMALA</v>
      </c>
    </row>
    <row r="1478" spans="1:5" x14ac:dyDescent="0.25">
      <c r="A1478" s="1">
        <v>9</v>
      </c>
      <c r="B1478" s="3">
        <v>408</v>
      </c>
      <c r="C1478" s="1" t="s">
        <v>1631</v>
      </c>
      <c r="E1478" t="str">
        <f t="shared" si="23"/>
        <v>408-VALLARTA DE BUREBA</v>
      </c>
    </row>
    <row r="1479" spans="1:5" x14ac:dyDescent="0.25">
      <c r="A1479" s="1">
        <v>9</v>
      </c>
      <c r="B1479" s="3">
        <v>409</v>
      </c>
      <c r="C1479" s="1" t="s">
        <v>1632</v>
      </c>
      <c r="E1479" t="str">
        <f t="shared" si="23"/>
        <v>409-VALLE DE MANZANEDO</v>
      </c>
    </row>
    <row r="1480" spans="1:5" x14ac:dyDescent="0.25">
      <c r="A1480" s="1">
        <v>9</v>
      </c>
      <c r="B1480" s="3">
        <v>410</v>
      </c>
      <c r="C1480" s="1" t="s">
        <v>1633</v>
      </c>
      <c r="E1480" t="str">
        <f t="shared" si="23"/>
        <v>410-VALLE DE MENA</v>
      </c>
    </row>
    <row r="1481" spans="1:5" x14ac:dyDescent="0.25">
      <c r="A1481" s="1">
        <v>9</v>
      </c>
      <c r="B1481" s="3">
        <v>411</v>
      </c>
      <c r="C1481" s="1" t="s">
        <v>1634</v>
      </c>
      <c r="E1481" t="str">
        <f t="shared" si="23"/>
        <v>411-VALLE DE OCA</v>
      </c>
    </row>
    <row r="1482" spans="1:5" x14ac:dyDescent="0.25">
      <c r="A1482" s="1">
        <v>9</v>
      </c>
      <c r="B1482" s="3">
        <v>412</v>
      </c>
      <c r="C1482" s="1" t="s">
        <v>1635</v>
      </c>
      <c r="E1482" t="str">
        <f t="shared" si="23"/>
        <v>412-VALLE DE TOBALINA</v>
      </c>
    </row>
    <row r="1483" spans="1:5" x14ac:dyDescent="0.25">
      <c r="A1483" s="1">
        <v>9</v>
      </c>
      <c r="B1483" s="3">
        <v>413</v>
      </c>
      <c r="C1483" s="1" t="s">
        <v>1636</v>
      </c>
      <c r="E1483" t="str">
        <f t="shared" si="23"/>
        <v>413-VALLE DE VALDEBEZANA</v>
      </c>
    </row>
    <row r="1484" spans="1:5" x14ac:dyDescent="0.25">
      <c r="A1484" s="1">
        <v>9</v>
      </c>
      <c r="B1484" s="3">
        <v>414</v>
      </c>
      <c r="C1484" s="1" t="s">
        <v>1637</v>
      </c>
      <c r="E1484" t="str">
        <f t="shared" si="23"/>
        <v>414-VALLE DE VALDELAGUNA</v>
      </c>
    </row>
    <row r="1485" spans="1:5" x14ac:dyDescent="0.25">
      <c r="A1485" s="1">
        <v>9</v>
      </c>
      <c r="B1485" s="3">
        <v>415</v>
      </c>
      <c r="C1485" s="1" t="s">
        <v>1638</v>
      </c>
      <c r="E1485" t="str">
        <f t="shared" si="23"/>
        <v>415-VALLE DE VALDELUCIO</v>
      </c>
    </row>
    <row r="1486" spans="1:5" x14ac:dyDescent="0.25">
      <c r="A1486" s="1">
        <v>9</v>
      </c>
      <c r="B1486" s="3">
        <v>416</v>
      </c>
      <c r="C1486" s="1" t="s">
        <v>1639</v>
      </c>
      <c r="E1486" t="str">
        <f t="shared" si="23"/>
        <v>416-VALLE DE ZAMANZAS</v>
      </c>
    </row>
    <row r="1487" spans="1:5" x14ac:dyDescent="0.25">
      <c r="A1487" s="1">
        <v>9</v>
      </c>
      <c r="B1487" s="3">
        <v>417</v>
      </c>
      <c r="C1487" s="1" t="s">
        <v>1640</v>
      </c>
      <c r="E1487" t="str">
        <f t="shared" si="23"/>
        <v>417-VALLEJERA</v>
      </c>
    </row>
    <row r="1488" spans="1:5" x14ac:dyDescent="0.25">
      <c r="A1488" s="1">
        <v>9</v>
      </c>
      <c r="B1488" s="3">
        <v>418</v>
      </c>
      <c r="C1488" s="1" t="s">
        <v>1641</v>
      </c>
      <c r="E1488" t="str">
        <f t="shared" si="23"/>
        <v>418-VALLES DE PALENZUELA</v>
      </c>
    </row>
    <row r="1489" spans="1:5" x14ac:dyDescent="0.25">
      <c r="A1489" s="1">
        <v>9</v>
      </c>
      <c r="B1489" s="3">
        <v>419</v>
      </c>
      <c r="C1489" s="1" t="s">
        <v>1642</v>
      </c>
      <c r="E1489" t="str">
        <f t="shared" si="23"/>
        <v>419-VALLUERCANES</v>
      </c>
    </row>
    <row r="1490" spans="1:5" x14ac:dyDescent="0.25">
      <c r="A1490" s="1">
        <v>9</v>
      </c>
      <c r="B1490" s="3">
        <v>421</v>
      </c>
      <c r="C1490" s="1" t="s">
        <v>1643</v>
      </c>
      <c r="E1490" t="str">
        <f t="shared" si="23"/>
        <v>421-VID Y BARRIOS, LA</v>
      </c>
    </row>
    <row r="1491" spans="1:5" x14ac:dyDescent="0.25">
      <c r="A1491" s="1">
        <v>9</v>
      </c>
      <c r="B1491" s="3">
        <v>422</v>
      </c>
      <c r="C1491" s="1" t="s">
        <v>1644</v>
      </c>
      <c r="E1491" t="str">
        <f t="shared" si="23"/>
        <v>422-VID DE BUREBA, LA</v>
      </c>
    </row>
    <row r="1492" spans="1:5" x14ac:dyDescent="0.25">
      <c r="A1492" s="1">
        <v>9</v>
      </c>
      <c r="B1492" s="3">
        <v>423</v>
      </c>
      <c r="C1492" s="1" t="s">
        <v>1645</v>
      </c>
      <c r="E1492" t="str">
        <f t="shared" si="23"/>
        <v>423-VILEÑA</v>
      </c>
    </row>
    <row r="1493" spans="1:5" x14ac:dyDescent="0.25">
      <c r="A1493" s="1">
        <v>9</v>
      </c>
      <c r="B1493" s="3">
        <v>424</v>
      </c>
      <c r="C1493" s="1" t="s">
        <v>1646</v>
      </c>
      <c r="E1493" t="str">
        <f t="shared" si="23"/>
        <v>424-VILORIA DE RIOJA</v>
      </c>
    </row>
    <row r="1494" spans="1:5" x14ac:dyDescent="0.25">
      <c r="A1494" s="1">
        <v>9</v>
      </c>
      <c r="B1494" s="3">
        <v>425</v>
      </c>
      <c r="C1494" s="1" t="s">
        <v>1647</v>
      </c>
      <c r="E1494" t="str">
        <f t="shared" si="23"/>
        <v>425-VILVIESTRE DEL PINAR</v>
      </c>
    </row>
    <row r="1495" spans="1:5" x14ac:dyDescent="0.25">
      <c r="A1495" s="1">
        <v>9</v>
      </c>
      <c r="B1495" s="3">
        <v>427</v>
      </c>
      <c r="C1495" s="1" t="s">
        <v>1648</v>
      </c>
      <c r="E1495" t="str">
        <f t="shared" si="23"/>
        <v>427-VILLADIEGO</v>
      </c>
    </row>
    <row r="1496" spans="1:5" x14ac:dyDescent="0.25">
      <c r="A1496" s="1">
        <v>9</v>
      </c>
      <c r="B1496" s="3">
        <v>428</v>
      </c>
      <c r="C1496" s="1" t="s">
        <v>1649</v>
      </c>
      <c r="E1496" t="str">
        <f t="shared" si="23"/>
        <v>428-VILLAESCUSA DE ROA</v>
      </c>
    </row>
    <row r="1497" spans="1:5" x14ac:dyDescent="0.25">
      <c r="A1497" s="1">
        <v>9</v>
      </c>
      <c r="B1497" s="3">
        <v>429</v>
      </c>
      <c r="C1497" s="1" t="s">
        <v>1650</v>
      </c>
      <c r="E1497" t="str">
        <f t="shared" si="23"/>
        <v>429-VILLAESCUSA LA SOMBRIA</v>
      </c>
    </row>
    <row r="1498" spans="1:5" x14ac:dyDescent="0.25">
      <c r="A1498" s="1">
        <v>9</v>
      </c>
      <c r="B1498" s="3">
        <v>430</v>
      </c>
      <c r="C1498" s="1" t="s">
        <v>1651</v>
      </c>
      <c r="E1498" t="str">
        <f t="shared" si="23"/>
        <v>430-VILLAESPASA</v>
      </c>
    </row>
    <row r="1499" spans="1:5" x14ac:dyDescent="0.25">
      <c r="A1499" s="1">
        <v>9</v>
      </c>
      <c r="B1499" s="3">
        <v>431</v>
      </c>
      <c r="C1499" s="1" t="s">
        <v>1652</v>
      </c>
      <c r="E1499" t="str">
        <f t="shared" si="23"/>
        <v>431-VILLAFRANCA MONTES DE OCA</v>
      </c>
    </row>
    <row r="1500" spans="1:5" x14ac:dyDescent="0.25">
      <c r="A1500" s="1">
        <v>9</v>
      </c>
      <c r="B1500" s="3">
        <v>432</v>
      </c>
      <c r="C1500" s="1" t="s">
        <v>1653</v>
      </c>
      <c r="E1500" t="str">
        <f t="shared" si="23"/>
        <v>432-VILLAFRUELA</v>
      </c>
    </row>
    <row r="1501" spans="1:5" x14ac:dyDescent="0.25">
      <c r="A1501" s="1">
        <v>9</v>
      </c>
      <c r="B1501" s="3">
        <v>433</v>
      </c>
      <c r="C1501" s="1" t="s">
        <v>1654</v>
      </c>
      <c r="E1501" t="str">
        <f t="shared" si="23"/>
        <v>433-VILLAGALIJO</v>
      </c>
    </row>
    <row r="1502" spans="1:5" x14ac:dyDescent="0.25">
      <c r="A1502" s="1">
        <v>9</v>
      </c>
      <c r="B1502" s="3">
        <v>434</v>
      </c>
      <c r="C1502" s="1" t="s">
        <v>1655</v>
      </c>
      <c r="E1502" t="str">
        <f t="shared" si="23"/>
        <v>434-VILLAGONZALO PEDERNALES</v>
      </c>
    </row>
    <row r="1503" spans="1:5" x14ac:dyDescent="0.25">
      <c r="A1503" s="1">
        <v>9</v>
      </c>
      <c r="B1503" s="3">
        <v>437</v>
      </c>
      <c r="C1503" s="1" t="s">
        <v>1656</v>
      </c>
      <c r="E1503" t="str">
        <f t="shared" si="23"/>
        <v>437-VILLAHOZ</v>
      </c>
    </row>
    <row r="1504" spans="1:5" x14ac:dyDescent="0.25">
      <c r="A1504" s="1">
        <v>9</v>
      </c>
      <c r="B1504" s="3">
        <v>438</v>
      </c>
      <c r="C1504" s="1" t="s">
        <v>1657</v>
      </c>
      <c r="E1504" t="str">
        <f t="shared" si="23"/>
        <v>438-VILLALBA DE DUERO</v>
      </c>
    </row>
    <row r="1505" spans="1:5" x14ac:dyDescent="0.25">
      <c r="A1505" s="1">
        <v>9</v>
      </c>
      <c r="B1505" s="3">
        <v>439</v>
      </c>
      <c r="C1505" s="1" t="s">
        <v>1658</v>
      </c>
      <c r="E1505" t="str">
        <f t="shared" si="23"/>
        <v>439-VILLALBILLA DE BURGOS</v>
      </c>
    </row>
    <row r="1506" spans="1:5" x14ac:dyDescent="0.25">
      <c r="A1506" s="1">
        <v>9</v>
      </c>
      <c r="B1506" s="3">
        <v>440</v>
      </c>
      <c r="C1506" s="1" t="s">
        <v>1659</v>
      </c>
      <c r="E1506" t="str">
        <f t="shared" si="23"/>
        <v>440-VILLALBILLA DE GUMIEL</v>
      </c>
    </row>
    <row r="1507" spans="1:5" x14ac:dyDescent="0.25">
      <c r="A1507" s="1">
        <v>9</v>
      </c>
      <c r="B1507" s="3">
        <v>441</v>
      </c>
      <c r="C1507" s="1" t="s">
        <v>1660</v>
      </c>
      <c r="E1507" t="str">
        <f t="shared" si="23"/>
        <v>441-VILLALDEMIRO</v>
      </c>
    </row>
    <row r="1508" spans="1:5" x14ac:dyDescent="0.25">
      <c r="A1508" s="1">
        <v>9</v>
      </c>
      <c r="B1508" s="3">
        <v>442</v>
      </c>
      <c r="C1508" s="1" t="s">
        <v>1661</v>
      </c>
      <c r="E1508" t="str">
        <f t="shared" si="23"/>
        <v>442-VILLALMANZO</v>
      </c>
    </row>
    <row r="1509" spans="1:5" x14ac:dyDescent="0.25">
      <c r="A1509" s="1">
        <v>9</v>
      </c>
      <c r="B1509" s="3">
        <v>443</v>
      </c>
      <c r="C1509" s="1" t="s">
        <v>1662</v>
      </c>
      <c r="E1509" t="str">
        <f t="shared" si="23"/>
        <v>443-VILLAMAYOR DE LOS MONTES</v>
      </c>
    </row>
    <row r="1510" spans="1:5" x14ac:dyDescent="0.25">
      <c r="A1510" s="1">
        <v>9</v>
      </c>
      <c r="B1510" s="3">
        <v>444</v>
      </c>
      <c r="C1510" s="1" t="s">
        <v>1663</v>
      </c>
      <c r="E1510" t="str">
        <f t="shared" si="23"/>
        <v>444-VILLAMAYOR DE TREVIÑO</v>
      </c>
    </row>
    <row r="1511" spans="1:5" x14ac:dyDescent="0.25">
      <c r="A1511" s="1">
        <v>9</v>
      </c>
      <c r="B1511" s="3">
        <v>445</v>
      </c>
      <c r="C1511" s="1" t="s">
        <v>1664</v>
      </c>
      <c r="E1511" t="str">
        <f t="shared" si="23"/>
        <v>445-VILLAMBISTIA</v>
      </c>
    </row>
    <row r="1512" spans="1:5" x14ac:dyDescent="0.25">
      <c r="A1512" s="1">
        <v>9</v>
      </c>
      <c r="B1512" s="3">
        <v>446</v>
      </c>
      <c r="C1512" s="1" t="s">
        <v>1665</v>
      </c>
      <c r="E1512" t="str">
        <f t="shared" si="23"/>
        <v>446-VILLAMEDIANILLA</v>
      </c>
    </row>
    <row r="1513" spans="1:5" x14ac:dyDescent="0.25">
      <c r="A1513" s="1">
        <v>9</v>
      </c>
      <c r="B1513" s="3">
        <v>447</v>
      </c>
      <c r="C1513" s="1" t="s">
        <v>1666</v>
      </c>
      <c r="E1513" t="str">
        <f t="shared" si="23"/>
        <v>447-VILLAMIEL DE LA SIERRA</v>
      </c>
    </row>
    <row r="1514" spans="1:5" x14ac:dyDescent="0.25">
      <c r="A1514" s="1">
        <v>9</v>
      </c>
      <c r="B1514" s="3">
        <v>448</v>
      </c>
      <c r="C1514" s="1" t="s">
        <v>1667</v>
      </c>
      <c r="E1514" t="str">
        <f t="shared" si="23"/>
        <v>448-VILLANGOMEZ</v>
      </c>
    </row>
    <row r="1515" spans="1:5" x14ac:dyDescent="0.25">
      <c r="A1515" s="1">
        <v>9</v>
      </c>
      <c r="B1515" s="3">
        <v>449</v>
      </c>
      <c r="C1515" s="1" t="s">
        <v>1668</v>
      </c>
      <c r="E1515" t="str">
        <f t="shared" si="23"/>
        <v>449-VILLANUEVA DE ARGAÑO</v>
      </c>
    </row>
    <row r="1516" spans="1:5" x14ac:dyDescent="0.25">
      <c r="A1516" s="1">
        <v>9</v>
      </c>
      <c r="B1516" s="3">
        <v>450</v>
      </c>
      <c r="C1516" s="1" t="s">
        <v>1669</v>
      </c>
      <c r="E1516" t="str">
        <f t="shared" si="23"/>
        <v>450-VILLANUEVA DE CARAZO</v>
      </c>
    </row>
    <row r="1517" spans="1:5" x14ac:dyDescent="0.25">
      <c r="A1517" s="1">
        <v>9</v>
      </c>
      <c r="B1517" s="3">
        <v>451</v>
      </c>
      <c r="C1517" s="1" t="s">
        <v>1670</v>
      </c>
      <c r="E1517" t="str">
        <f t="shared" si="23"/>
        <v>451-VILLANUEVA DE GUMIEL</v>
      </c>
    </row>
    <row r="1518" spans="1:5" x14ac:dyDescent="0.25">
      <c r="A1518" s="1">
        <v>9</v>
      </c>
      <c r="B1518" s="3">
        <v>454</v>
      </c>
      <c r="C1518" s="1" t="s">
        <v>1671</v>
      </c>
      <c r="E1518" t="str">
        <f t="shared" si="23"/>
        <v>454-VILLANUEVA DE TEBA</v>
      </c>
    </row>
    <row r="1519" spans="1:5" x14ac:dyDescent="0.25">
      <c r="A1519" s="1">
        <v>9</v>
      </c>
      <c r="B1519" s="3">
        <v>455</v>
      </c>
      <c r="C1519" s="1" t="s">
        <v>1672</v>
      </c>
      <c r="E1519" t="str">
        <f t="shared" si="23"/>
        <v>455-VILLAQUIRAN DE LA PUEBLA</v>
      </c>
    </row>
    <row r="1520" spans="1:5" x14ac:dyDescent="0.25">
      <c r="A1520" s="1">
        <v>9</v>
      </c>
      <c r="B1520" s="3">
        <v>456</v>
      </c>
      <c r="C1520" s="1" t="s">
        <v>1673</v>
      </c>
      <c r="E1520" t="str">
        <f t="shared" si="23"/>
        <v>456-VILLAQUIRAN DE LOS INFANTES</v>
      </c>
    </row>
    <row r="1521" spans="1:5" x14ac:dyDescent="0.25">
      <c r="A1521" s="1">
        <v>9</v>
      </c>
      <c r="B1521" s="3">
        <v>458</v>
      </c>
      <c r="C1521" s="1" t="s">
        <v>1674</v>
      </c>
      <c r="E1521" t="str">
        <f t="shared" si="23"/>
        <v>458-VILLARIEZO</v>
      </c>
    </row>
    <row r="1522" spans="1:5" x14ac:dyDescent="0.25">
      <c r="A1522" s="1">
        <v>9</v>
      </c>
      <c r="B1522" s="3">
        <v>460</v>
      </c>
      <c r="C1522" s="1" t="s">
        <v>1675</v>
      </c>
      <c r="E1522" t="str">
        <f t="shared" si="23"/>
        <v>460-VILLASANDINO</v>
      </c>
    </row>
    <row r="1523" spans="1:5" x14ac:dyDescent="0.25">
      <c r="A1523" s="1">
        <v>9</v>
      </c>
      <c r="B1523" s="3">
        <v>463</v>
      </c>
      <c r="C1523" s="1" t="s">
        <v>1676</v>
      </c>
      <c r="E1523" t="str">
        <f t="shared" si="23"/>
        <v>463-VILLASUR DE HERREROS</v>
      </c>
    </row>
    <row r="1524" spans="1:5" x14ac:dyDescent="0.25">
      <c r="A1524" s="1">
        <v>9</v>
      </c>
      <c r="B1524" s="3">
        <v>464</v>
      </c>
      <c r="C1524" s="1" t="s">
        <v>1677</v>
      </c>
      <c r="E1524" t="str">
        <f t="shared" si="23"/>
        <v>464-VILLATUELDA</v>
      </c>
    </row>
    <row r="1525" spans="1:5" x14ac:dyDescent="0.25">
      <c r="A1525" s="1">
        <v>9</v>
      </c>
      <c r="B1525" s="3">
        <v>466</v>
      </c>
      <c r="C1525" s="1" t="s">
        <v>1678</v>
      </c>
      <c r="E1525" t="str">
        <f t="shared" si="23"/>
        <v>466-VILLAVERDE DEL MONTE</v>
      </c>
    </row>
    <row r="1526" spans="1:5" x14ac:dyDescent="0.25">
      <c r="A1526" s="1">
        <v>9</v>
      </c>
      <c r="B1526" s="3">
        <v>467</v>
      </c>
      <c r="C1526" s="1" t="s">
        <v>1679</v>
      </c>
      <c r="E1526" t="str">
        <f t="shared" si="23"/>
        <v>467-VILLAVERDE-MOGINA</v>
      </c>
    </row>
    <row r="1527" spans="1:5" x14ac:dyDescent="0.25">
      <c r="A1527" s="1">
        <v>9</v>
      </c>
      <c r="B1527" s="3">
        <v>471</v>
      </c>
      <c r="C1527" s="1" t="s">
        <v>1680</v>
      </c>
      <c r="E1527" t="str">
        <f t="shared" si="23"/>
        <v>471-VILLAYERNO MORQUILLAS</v>
      </c>
    </row>
    <row r="1528" spans="1:5" x14ac:dyDescent="0.25">
      <c r="A1528" s="1">
        <v>9</v>
      </c>
      <c r="B1528" s="3">
        <v>472</v>
      </c>
      <c r="C1528" s="1" t="s">
        <v>1681</v>
      </c>
      <c r="E1528" t="str">
        <f t="shared" si="23"/>
        <v>472-VILLAZOPEQUE</v>
      </c>
    </row>
    <row r="1529" spans="1:5" x14ac:dyDescent="0.25">
      <c r="A1529" s="1">
        <v>9</v>
      </c>
      <c r="B1529" s="3">
        <v>473</v>
      </c>
      <c r="C1529" s="1" t="s">
        <v>1682</v>
      </c>
      <c r="E1529" t="str">
        <f t="shared" si="23"/>
        <v>473-VILLEGAS</v>
      </c>
    </row>
    <row r="1530" spans="1:5" x14ac:dyDescent="0.25">
      <c r="A1530" s="1">
        <v>9</v>
      </c>
      <c r="B1530" s="3">
        <v>476</v>
      </c>
      <c r="C1530" s="1" t="s">
        <v>1683</v>
      </c>
      <c r="E1530" t="str">
        <f t="shared" si="23"/>
        <v>476-VILLORUEBO</v>
      </c>
    </row>
    <row r="1531" spans="1:5" x14ac:dyDescent="0.25">
      <c r="A1531" s="1">
        <v>9</v>
      </c>
      <c r="B1531" s="3">
        <v>478</v>
      </c>
      <c r="C1531" s="1" t="s">
        <v>1684</v>
      </c>
      <c r="E1531" t="str">
        <f t="shared" si="23"/>
        <v>478-VIZCAINOS</v>
      </c>
    </row>
    <row r="1532" spans="1:5" x14ac:dyDescent="0.25">
      <c r="A1532" s="1">
        <v>9</v>
      </c>
      <c r="B1532" s="3">
        <v>480</v>
      </c>
      <c r="C1532" s="1" t="s">
        <v>1685</v>
      </c>
      <c r="E1532" t="str">
        <f t="shared" si="23"/>
        <v>480-ZAEL</v>
      </c>
    </row>
    <row r="1533" spans="1:5" x14ac:dyDescent="0.25">
      <c r="A1533" s="1">
        <v>9</v>
      </c>
      <c r="B1533" s="3">
        <v>482</v>
      </c>
      <c r="C1533" s="1" t="s">
        <v>1686</v>
      </c>
      <c r="E1533" t="str">
        <f t="shared" si="23"/>
        <v>482-ZARZOSA DE RIO PISUERGA</v>
      </c>
    </row>
    <row r="1534" spans="1:5" x14ac:dyDescent="0.25">
      <c r="A1534" s="1">
        <v>9</v>
      </c>
      <c r="B1534" s="3">
        <v>483</v>
      </c>
      <c r="C1534" s="1" t="s">
        <v>1687</v>
      </c>
      <c r="E1534" t="str">
        <f t="shared" si="23"/>
        <v>483-ZAZUAR</v>
      </c>
    </row>
    <row r="1535" spans="1:5" x14ac:dyDescent="0.25">
      <c r="A1535" s="1">
        <v>9</v>
      </c>
      <c r="B1535" s="3">
        <v>485</v>
      </c>
      <c r="C1535" s="1" t="s">
        <v>1688</v>
      </c>
      <c r="E1535" t="str">
        <f t="shared" si="23"/>
        <v>485-ZUÑEDA</v>
      </c>
    </row>
    <row r="1536" spans="1:5" x14ac:dyDescent="0.25">
      <c r="A1536" s="1">
        <v>9</v>
      </c>
      <c r="B1536" s="3">
        <v>901</v>
      </c>
      <c r="C1536" s="1" t="s">
        <v>1689</v>
      </c>
      <c r="E1536" t="str">
        <f t="shared" si="23"/>
        <v>901-QUINTANILLA DEL AGUA Y TORDUELES</v>
      </c>
    </row>
    <row r="1537" spans="1:5" x14ac:dyDescent="0.25">
      <c r="A1537" s="1">
        <v>9</v>
      </c>
      <c r="B1537" s="3">
        <v>902</v>
      </c>
      <c r="C1537" s="1" t="s">
        <v>1690</v>
      </c>
      <c r="E1537" t="str">
        <f t="shared" si="23"/>
        <v>902-VALLE DE SANTIBAÑEZ</v>
      </c>
    </row>
    <row r="1538" spans="1:5" x14ac:dyDescent="0.25">
      <c r="A1538" s="1">
        <v>9</v>
      </c>
      <c r="B1538" s="3">
        <v>903</v>
      </c>
      <c r="C1538" s="1" t="s">
        <v>1691</v>
      </c>
      <c r="E1538" t="str">
        <f t="shared" si="23"/>
        <v>903-VILLARCAYO DE MERINDAD DE CASTILLA LA VI</v>
      </c>
    </row>
    <row r="1539" spans="1:5" x14ac:dyDescent="0.25">
      <c r="A1539" s="1">
        <v>9</v>
      </c>
      <c r="B1539" s="3">
        <v>904</v>
      </c>
      <c r="C1539" s="1" t="s">
        <v>1692</v>
      </c>
      <c r="E1539" t="str">
        <f t="shared" ref="E1539:E1602" si="24">CONCATENATE(B1539,"-",C1539)</f>
        <v>904-VALLE DE LAS NAVAS</v>
      </c>
    </row>
    <row r="1540" spans="1:5" x14ac:dyDescent="0.25">
      <c r="A1540" s="1">
        <v>9</v>
      </c>
      <c r="B1540" s="3">
        <v>905</v>
      </c>
      <c r="C1540" s="1" t="s">
        <v>1693</v>
      </c>
      <c r="E1540" t="str">
        <f t="shared" si="24"/>
        <v>905-VALLE DE SEDANO</v>
      </c>
    </row>
    <row r="1541" spans="1:5" x14ac:dyDescent="0.25">
      <c r="A1541" s="1">
        <v>9</v>
      </c>
      <c r="B1541" s="3">
        <v>906</v>
      </c>
      <c r="C1541" s="1" t="s">
        <v>1694</v>
      </c>
      <c r="E1541" t="str">
        <f t="shared" si="24"/>
        <v>906-MERINDAD DE RIO UBIERNA</v>
      </c>
    </row>
    <row r="1542" spans="1:5" x14ac:dyDescent="0.25">
      <c r="A1542" s="1">
        <v>9</v>
      </c>
      <c r="B1542" s="3">
        <v>907</v>
      </c>
      <c r="C1542" s="1" t="s">
        <v>1695</v>
      </c>
      <c r="E1542" t="str">
        <f t="shared" si="24"/>
        <v>907-ALFOZ DE QUINTANADUEÑAS</v>
      </c>
    </row>
    <row r="1543" spans="1:5" x14ac:dyDescent="0.25">
      <c r="A1543" s="1">
        <v>9</v>
      </c>
      <c r="B1543" s="3">
        <v>908</v>
      </c>
      <c r="C1543" s="1" t="s">
        <v>1696</v>
      </c>
      <c r="E1543" t="str">
        <f t="shared" si="24"/>
        <v>908-VALLE DE LOSA</v>
      </c>
    </row>
    <row r="1544" spans="1:5" x14ac:dyDescent="0.25">
      <c r="A1544" s="1">
        <v>10</v>
      </c>
      <c r="B1544" s="3">
        <v>1</v>
      </c>
      <c r="C1544" s="1" t="s">
        <v>1697</v>
      </c>
      <c r="E1544" t="str">
        <f t="shared" si="24"/>
        <v>1-ABADIA</v>
      </c>
    </row>
    <row r="1545" spans="1:5" x14ac:dyDescent="0.25">
      <c r="A1545" s="1">
        <v>10</v>
      </c>
      <c r="B1545" s="3">
        <v>2</v>
      </c>
      <c r="C1545" s="1" t="s">
        <v>1698</v>
      </c>
      <c r="E1545" t="str">
        <f t="shared" si="24"/>
        <v>2-ABERTURA</v>
      </c>
    </row>
    <row r="1546" spans="1:5" x14ac:dyDescent="0.25">
      <c r="A1546" s="1">
        <v>10</v>
      </c>
      <c r="B1546" s="3">
        <v>3</v>
      </c>
      <c r="C1546" s="1" t="s">
        <v>1699</v>
      </c>
      <c r="E1546" t="str">
        <f t="shared" si="24"/>
        <v>3-ACEBO</v>
      </c>
    </row>
    <row r="1547" spans="1:5" x14ac:dyDescent="0.25">
      <c r="A1547" s="1">
        <v>10</v>
      </c>
      <c r="B1547" s="3">
        <v>4</v>
      </c>
      <c r="C1547" s="1" t="s">
        <v>1700</v>
      </c>
      <c r="E1547" t="str">
        <f t="shared" si="24"/>
        <v>4-ACEHUCHE</v>
      </c>
    </row>
    <row r="1548" spans="1:5" x14ac:dyDescent="0.25">
      <c r="A1548" s="1">
        <v>10</v>
      </c>
      <c r="B1548" s="3">
        <v>5</v>
      </c>
      <c r="C1548" s="1" t="s">
        <v>1701</v>
      </c>
      <c r="E1548" t="str">
        <f t="shared" si="24"/>
        <v>5-ACEITUNA</v>
      </c>
    </row>
    <row r="1549" spans="1:5" x14ac:dyDescent="0.25">
      <c r="A1549" s="1">
        <v>10</v>
      </c>
      <c r="B1549" s="3">
        <v>6</v>
      </c>
      <c r="C1549" s="1" t="s">
        <v>1702</v>
      </c>
      <c r="E1549" t="str">
        <f t="shared" si="24"/>
        <v>6-AHIGAL</v>
      </c>
    </row>
    <row r="1550" spans="1:5" x14ac:dyDescent="0.25">
      <c r="A1550" s="1">
        <v>10</v>
      </c>
      <c r="B1550" s="3">
        <v>7</v>
      </c>
      <c r="C1550" s="1" t="s">
        <v>1703</v>
      </c>
      <c r="E1550" t="str">
        <f t="shared" si="24"/>
        <v>7-ALBALA</v>
      </c>
    </row>
    <row r="1551" spans="1:5" x14ac:dyDescent="0.25">
      <c r="A1551" s="1">
        <v>10</v>
      </c>
      <c r="B1551" s="3">
        <v>8</v>
      </c>
      <c r="C1551" s="1" t="s">
        <v>1704</v>
      </c>
      <c r="E1551" t="str">
        <f t="shared" si="24"/>
        <v>8-ALCANTARA</v>
      </c>
    </row>
    <row r="1552" spans="1:5" x14ac:dyDescent="0.25">
      <c r="A1552" s="1">
        <v>10</v>
      </c>
      <c r="B1552" s="3">
        <v>9</v>
      </c>
      <c r="C1552" s="1" t="s">
        <v>1705</v>
      </c>
      <c r="E1552" t="str">
        <f t="shared" si="24"/>
        <v>9-ALCOLLARIN</v>
      </c>
    </row>
    <row r="1553" spans="1:5" x14ac:dyDescent="0.25">
      <c r="A1553" s="1">
        <v>10</v>
      </c>
      <c r="B1553" s="3">
        <v>10</v>
      </c>
      <c r="C1553" s="1" t="s">
        <v>1706</v>
      </c>
      <c r="E1553" t="str">
        <f t="shared" si="24"/>
        <v>10-ALCUESCAR</v>
      </c>
    </row>
    <row r="1554" spans="1:5" x14ac:dyDescent="0.25">
      <c r="A1554" s="1">
        <v>10</v>
      </c>
      <c r="B1554" s="3">
        <v>11</v>
      </c>
      <c r="C1554" s="1" t="s">
        <v>1707</v>
      </c>
      <c r="E1554" t="str">
        <f t="shared" si="24"/>
        <v>11-ALDEACENTENERA</v>
      </c>
    </row>
    <row r="1555" spans="1:5" x14ac:dyDescent="0.25">
      <c r="A1555" s="1">
        <v>10</v>
      </c>
      <c r="B1555" s="3">
        <v>12</v>
      </c>
      <c r="C1555" s="1" t="s">
        <v>1708</v>
      </c>
      <c r="E1555" t="str">
        <f t="shared" si="24"/>
        <v>12-ALDEA DEL CANO</v>
      </c>
    </row>
    <row r="1556" spans="1:5" x14ac:dyDescent="0.25">
      <c r="A1556" s="1">
        <v>10</v>
      </c>
      <c r="B1556" s="3">
        <v>13</v>
      </c>
      <c r="C1556" s="1" t="s">
        <v>1709</v>
      </c>
      <c r="E1556" t="str">
        <f t="shared" si="24"/>
        <v>13-ALDEA DEL OBISPO (LA)</v>
      </c>
    </row>
    <row r="1557" spans="1:5" x14ac:dyDescent="0.25">
      <c r="A1557" s="1">
        <v>10</v>
      </c>
      <c r="B1557" s="3">
        <v>14</v>
      </c>
      <c r="C1557" s="1" t="s">
        <v>1710</v>
      </c>
      <c r="E1557" t="str">
        <f t="shared" si="24"/>
        <v>14-ALDEANUEVA DE LA VERA</v>
      </c>
    </row>
    <row r="1558" spans="1:5" x14ac:dyDescent="0.25">
      <c r="A1558" s="1">
        <v>10</v>
      </c>
      <c r="B1558" s="3">
        <v>15</v>
      </c>
      <c r="C1558" s="1" t="s">
        <v>1711</v>
      </c>
      <c r="E1558" t="str">
        <f t="shared" si="24"/>
        <v>15-ALDEANUEVA DEL CAMINO</v>
      </c>
    </row>
    <row r="1559" spans="1:5" x14ac:dyDescent="0.25">
      <c r="A1559" s="1">
        <v>10</v>
      </c>
      <c r="B1559" s="3">
        <v>16</v>
      </c>
      <c r="C1559" s="1" t="s">
        <v>1712</v>
      </c>
      <c r="E1559" t="str">
        <f t="shared" si="24"/>
        <v>16-ALDEHUELA DE JERTE</v>
      </c>
    </row>
    <row r="1560" spans="1:5" x14ac:dyDescent="0.25">
      <c r="A1560" s="1">
        <v>10</v>
      </c>
      <c r="B1560" s="3">
        <v>17</v>
      </c>
      <c r="C1560" s="1" t="s">
        <v>1713</v>
      </c>
      <c r="E1560" t="str">
        <f t="shared" si="24"/>
        <v>17-ALIA</v>
      </c>
    </row>
    <row r="1561" spans="1:5" x14ac:dyDescent="0.25">
      <c r="A1561" s="1">
        <v>10</v>
      </c>
      <c r="B1561" s="3">
        <v>18</v>
      </c>
      <c r="C1561" s="1" t="s">
        <v>1714</v>
      </c>
      <c r="E1561" t="str">
        <f t="shared" si="24"/>
        <v>18-ALISEDA</v>
      </c>
    </row>
    <row r="1562" spans="1:5" x14ac:dyDescent="0.25">
      <c r="A1562" s="1">
        <v>10</v>
      </c>
      <c r="B1562" s="3">
        <v>19</v>
      </c>
      <c r="C1562" s="1" t="s">
        <v>1715</v>
      </c>
      <c r="E1562" t="str">
        <f t="shared" si="24"/>
        <v>19-ALMARAZ</v>
      </c>
    </row>
    <row r="1563" spans="1:5" x14ac:dyDescent="0.25">
      <c r="A1563" s="1">
        <v>10</v>
      </c>
      <c r="B1563" s="3">
        <v>20</v>
      </c>
      <c r="C1563" s="1" t="s">
        <v>1716</v>
      </c>
      <c r="E1563" t="str">
        <f t="shared" si="24"/>
        <v>20-ALMOHARIN</v>
      </c>
    </row>
    <row r="1564" spans="1:5" x14ac:dyDescent="0.25">
      <c r="A1564" s="1">
        <v>10</v>
      </c>
      <c r="B1564" s="3">
        <v>21</v>
      </c>
      <c r="C1564" s="1" t="s">
        <v>1717</v>
      </c>
      <c r="E1564" t="str">
        <f t="shared" si="24"/>
        <v>21-ARROYO DE LA LUZ</v>
      </c>
    </row>
    <row r="1565" spans="1:5" x14ac:dyDescent="0.25">
      <c r="A1565" s="1">
        <v>10</v>
      </c>
      <c r="B1565" s="3">
        <v>22</v>
      </c>
      <c r="C1565" s="1" t="s">
        <v>1718</v>
      </c>
      <c r="E1565" t="str">
        <f t="shared" si="24"/>
        <v>22-ARROYOMOLINOS DE LA VERA</v>
      </c>
    </row>
    <row r="1566" spans="1:5" x14ac:dyDescent="0.25">
      <c r="A1566" s="1">
        <v>10</v>
      </c>
      <c r="B1566" s="3">
        <v>23</v>
      </c>
      <c r="C1566" s="1" t="s">
        <v>1719</v>
      </c>
      <c r="E1566" t="str">
        <f t="shared" si="24"/>
        <v>23-ARROYOMOLINOS</v>
      </c>
    </row>
    <row r="1567" spans="1:5" x14ac:dyDescent="0.25">
      <c r="A1567" s="1">
        <v>10</v>
      </c>
      <c r="B1567" s="3">
        <v>24</v>
      </c>
      <c r="C1567" s="1" t="s">
        <v>1720</v>
      </c>
      <c r="E1567" t="str">
        <f t="shared" si="24"/>
        <v>24-BAÑOS DE MONTEMAYOR</v>
      </c>
    </row>
    <row r="1568" spans="1:5" x14ac:dyDescent="0.25">
      <c r="A1568" s="1">
        <v>10</v>
      </c>
      <c r="B1568" s="3">
        <v>25</v>
      </c>
      <c r="C1568" s="1" t="s">
        <v>1721</v>
      </c>
      <c r="E1568" t="str">
        <f t="shared" si="24"/>
        <v>25-BARRADO</v>
      </c>
    </row>
    <row r="1569" spans="1:5" x14ac:dyDescent="0.25">
      <c r="A1569" s="1">
        <v>10</v>
      </c>
      <c r="B1569" s="3">
        <v>26</v>
      </c>
      <c r="C1569" s="1" t="s">
        <v>1722</v>
      </c>
      <c r="E1569" t="str">
        <f t="shared" si="24"/>
        <v>26-BELVIS DE MONROY</v>
      </c>
    </row>
    <row r="1570" spans="1:5" x14ac:dyDescent="0.25">
      <c r="A1570" s="1">
        <v>10</v>
      </c>
      <c r="B1570" s="3">
        <v>27</v>
      </c>
      <c r="C1570" s="1" t="s">
        <v>1723</v>
      </c>
      <c r="E1570" t="str">
        <f t="shared" si="24"/>
        <v>27-BENQUERENCIA</v>
      </c>
    </row>
    <row r="1571" spans="1:5" x14ac:dyDescent="0.25">
      <c r="A1571" s="1">
        <v>10</v>
      </c>
      <c r="B1571" s="3">
        <v>28</v>
      </c>
      <c r="C1571" s="1" t="s">
        <v>1724</v>
      </c>
      <c r="E1571" t="str">
        <f t="shared" si="24"/>
        <v>28-BERROCALEJO</v>
      </c>
    </row>
    <row r="1572" spans="1:5" x14ac:dyDescent="0.25">
      <c r="A1572" s="1">
        <v>10</v>
      </c>
      <c r="B1572" s="3">
        <v>29</v>
      </c>
      <c r="C1572" s="1" t="s">
        <v>1725</v>
      </c>
      <c r="E1572" t="str">
        <f t="shared" si="24"/>
        <v>29-BERZOCANA</v>
      </c>
    </row>
    <row r="1573" spans="1:5" x14ac:dyDescent="0.25">
      <c r="A1573" s="1">
        <v>10</v>
      </c>
      <c r="B1573" s="3">
        <v>30</v>
      </c>
      <c r="C1573" s="1" t="s">
        <v>1726</v>
      </c>
      <c r="E1573" t="str">
        <f t="shared" si="24"/>
        <v>30-BOHONAL DE IBOR</v>
      </c>
    </row>
    <row r="1574" spans="1:5" x14ac:dyDescent="0.25">
      <c r="A1574" s="1">
        <v>10</v>
      </c>
      <c r="B1574" s="3">
        <v>31</v>
      </c>
      <c r="C1574" s="1" t="s">
        <v>1727</v>
      </c>
      <c r="E1574" t="str">
        <f t="shared" si="24"/>
        <v>31-BOTIJA</v>
      </c>
    </row>
    <row r="1575" spans="1:5" x14ac:dyDescent="0.25">
      <c r="A1575" s="1">
        <v>10</v>
      </c>
      <c r="B1575" s="3">
        <v>32</v>
      </c>
      <c r="C1575" s="1" t="s">
        <v>1728</v>
      </c>
      <c r="E1575" t="str">
        <f t="shared" si="24"/>
        <v>32-BROZAS</v>
      </c>
    </row>
    <row r="1576" spans="1:5" x14ac:dyDescent="0.25">
      <c r="A1576" s="1">
        <v>10</v>
      </c>
      <c r="B1576" s="3">
        <v>33</v>
      </c>
      <c r="C1576" s="1" t="s">
        <v>1729</v>
      </c>
      <c r="E1576" t="str">
        <f t="shared" si="24"/>
        <v>33-CABAÑAS DEL CASTILLO</v>
      </c>
    </row>
    <row r="1577" spans="1:5" x14ac:dyDescent="0.25">
      <c r="A1577" s="1">
        <v>10</v>
      </c>
      <c r="B1577" s="3">
        <v>34</v>
      </c>
      <c r="C1577" s="1" t="s">
        <v>1730</v>
      </c>
      <c r="E1577" t="str">
        <f t="shared" si="24"/>
        <v>34-CABEZABELLOSA</v>
      </c>
    </row>
    <row r="1578" spans="1:5" x14ac:dyDescent="0.25">
      <c r="A1578" s="1">
        <v>10</v>
      </c>
      <c r="B1578" s="3">
        <v>35</v>
      </c>
      <c r="C1578" s="1" t="s">
        <v>1731</v>
      </c>
      <c r="E1578" t="str">
        <f t="shared" si="24"/>
        <v>35-CABEZUELA DEL VALLE</v>
      </c>
    </row>
    <row r="1579" spans="1:5" x14ac:dyDescent="0.25">
      <c r="A1579" s="1">
        <v>10</v>
      </c>
      <c r="B1579" s="3">
        <v>36</v>
      </c>
      <c r="C1579" s="1" t="s">
        <v>1732</v>
      </c>
      <c r="E1579" t="str">
        <f t="shared" si="24"/>
        <v>36-CABRERO</v>
      </c>
    </row>
    <row r="1580" spans="1:5" x14ac:dyDescent="0.25">
      <c r="A1580" s="1">
        <v>10</v>
      </c>
      <c r="B1580" s="3">
        <v>37</v>
      </c>
      <c r="C1580" s="1" t="s">
        <v>120</v>
      </c>
      <c r="E1580" t="str">
        <f t="shared" si="24"/>
        <v>37-CACERES</v>
      </c>
    </row>
    <row r="1581" spans="1:5" x14ac:dyDescent="0.25">
      <c r="A1581" s="1">
        <v>10</v>
      </c>
      <c r="B1581" s="3">
        <v>38</v>
      </c>
      <c r="C1581" s="1" t="s">
        <v>1733</v>
      </c>
      <c r="E1581" t="str">
        <f t="shared" si="24"/>
        <v>38-CACHORRILLA</v>
      </c>
    </row>
    <row r="1582" spans="1:5" x14ac:dyDescent="0.25">
      <c r="A1582" s="1">
        <v>10</v>
      </c>
      <c r="B1582" s="3">
        <v>39</v>
      </c>
      <c r="C1582" s="1" t="s">
        <v>1734</v>
      </c>
      <c r="E1582" t="str">
        <f t="shared" si="24"/>
        <v>39-CADALSO</v>
      </c>
    </row>
    <row r="1583" spans="1:5" x14ac:dyDescent="0.25">
      <c r="A1583" s="1">
        <v>10</v>
      </c>
      <c r="B1583" s="3">
        <v>40</v>
      </c>
      <c r="C1583" s="1" t="s">
        <v>1735</v>
      </c>
      <c r="E1583" t="str">
        <f t="shared" si="24"/>
        <v>40-CALZADILLA</v>
      </c>
    </row>
    <row r="1584" spans="1:5" x14ac:dyDescent="0.25">
      <c r="A1584" s="1">
        <v>10</v>
      </c>
      <c r="B1584" s="3">
        <v>41</v>
      </c>
      <c r="C1584" s="1" t="s">
        <v>1736</v>
      </c>
      <c r="E1584" t="str">
        <f t="shared" si="24"/>
        <v>41-CAMINOMORISCO</v>
      </c>
    </row>
    <row r="1585" spans="1:5" x14ac:dyDescent="0.25">
      <c r="A1585" s="1">
        <v>10</v>
      </c>
      <c r="B1585" s="3">
        <v>42</v>
      </c>
      <c r="C1585" s="1" t="s">
        <v>1737</v>
      </c>
      <c r="E1585" t="str">
        <f t="shared" si="24"/>
        <v>42-CAMPILLO DE DELEITOSA</v>
      </c>
    </row>
    <row r="1586" spans="1:5" x14ac:dyDescent="0.25">
      <c r="A1586" s="1">
        <v>10</v>
      </c>
      <c r="B1586" s="3">
        <v>43</v>
      </c>
      <c r="C1586" s="1" t="s">
        <v>1738</v>
      </c>
      <c r="E1586" t="str">
        <f t="shared" si="24"/>
        <v>43-CAMPO LUGAR</v>
      </c>
    </row>
    <row r="1587" spans="1:5" x14ac:dyDescent="0.25">
      <c r="A1587" s="1">
        <v>10</v>
      </c>
      <c r="B1587" s="3">
        <v>44</v>
      </c>
      <c r="C1587" s="1" t="s">
        <v>1739</v>
      </c>
      <c r="E1587" t="str">
        <f t="shared" si="24"/>
        <v>44-CAÑAMERO</v>
      </c>
    </row>
    <row r="1588" spans="1:5" x14ac:dyDescent="0.25">
      <c r="A1588" s="1">
        <v>10</v>
      </c>
      <c r="B1588" s="3">
        <v>45</v>
      </c>
      <c r="C1588" s="1" t="s">
        <v>1740</v>
      </c>
      <c r="E1588" t="str">
        <f t="shared" si="24"/>
        <v>45-CAÑAVERAL</v>
      </c>
    </row>
    <row r="1589" spans="1:5" x14ac:dyDescent="0.25">
      <c r="A1589" s="1">
        <v>10</v>
      </c>
      <c r="B1589" s="3">
        <v>46</v>
      </c>
      <c r="C1589" s="1" t="s">
        <v>1741</v>
      </c>
      <c r="E1589" t="str">
        <f t="shared" si="24"/>
        <v>46-CARBAJO</v>
      </c>
    </row>
    <row r="1590" spans="1:5" x14ac:dyDescent="0.25">
      <c r="A1590" s="1">
        <v>10</v>
      </c>
      <c r="B1590" s="3">
        <v>47</v>
      </c>
      <c r="C1590" s="1" t="s">
        <v>1742</v>
      </c>
      <c r="E1590" t="str">
        <f t="shared" si="24"/>
        <v>47-CARCABOSO</v>
      </c>
    </row>
    <row r="1591" spans="1:5" x14ac:dyDescent="0.25">
      <c r="A1591" s="1">
        <v>10</v>
      </c>
      <c r="B1591" s="3">
        <v>48</v>
      </c>
      <c r="C1591" s="1" t="s">
        <v>1743</v>
      </c>
      <c r="E1591" t="str">
        <f t="shared" si="24"/>
        <v>48-CARRASCALEJO</v>
      </c>
    </row>
    <row r="1592" spans="1:5" x14ac:dyDescent="0.25">
      <c r="A1592" s="1">
        <v>10</v>
      </c>
      <c r="B1592" s="3">
        <v>49</v>
      </c>
      <c r="C1592" s="1" t="s">
        <v>1744</v>
      </c>
      <c r="E1592" t="str">
        <f t="shared" si="24"/>
        <v>49-CASAR DE CACERES</v>
      </c>
    </row>
    <row r="1593" spans="1:5" x14ac:dyDescent="0.25">
      <c r="A1593" s="1">
        <v>10</v>
      </c>
      <c r="B1593" s="3">
        <v>50</v>
      </c>
      <c r="C1593" s="1" t="s">
        <v>1745</v>
      </c>
      <c r="E1593" t="str">
        <f t="shared" si="24"/>
        <v>50-CASAR DE PALOMERO</v>
      </c>
    </row>
    <row r="1594" spans="1:5" x14ac:dyDescent="0.25">
      <c r="A1594" s="1">
        <v>10</v>
      </c>
      <c r="B1594" s="3">
        <v>51</v>
      </c>
      <c r="C1594" s="1" t="s">
        <v>1746</v>
      </c>
      <c r="E1594" t="str">
        <f t="shared" si="24"/>
        <v>51-CASARES DE LAS HURDES</v>
      </c>
    </row>
    <row r="1595" spans="1:5" x14ac:dyDescent="0.25">
      <c r="A1595" s="1">
        <v>10</v>
      </c>
      <c r="B1595" s="3">
        <v>52</v>
      </c>
      <c r="C1595" s="1" t="s">
        <v>1747</v>
      </c>
      <c r="E1595" t="str">
        <f t="shared" si="24"/>
        <v>52-CASAS DE DON ANTONIO</v>
      </c>
    </row>
    <row r="1596" spans="1:5" x14ac:dyDescent="0.25">
      <c r="A1596" s="1">
        <v>10</v>
      </c>
      <c r="B1596" s="3">
        <v>53</v>
      </c>
      <c r="C1596" s="1" t="s">
        <v>1748</v>
      </c>
      <c r="E1596" t="str">
        <f t="shared" si="24"/>
        <v>53-CASAS DE DON GOMEZ</v>
      </c>
    </row>
    <row r="1597" spans="1:5" x14ac:dyDescent="0.25">
      <c r="A1597" s="1">
        <v>10</v>
      </c>
      <c r="B1597" s="3">
        <v>54</v>
      </c>
      <c r="C1597" s="1" t="s">
        <v>1749</v>
      </c>
      <c r="E1597" t="str">
        <f t="shared" si="24"/>
        <v>54-CASAS DEL CASTAÑAR</v>
      </c>
    </row>
    <row r="1598" spans="1:5" x14ac:dyDescent="0.25">
      <c r="A1598" s="1">
        <v>10</v>
      </c>
      <c r="B1598" s="3">
        <v>55</v>
      </c>
      <c r="C1598" s="1" t="s">
        <v>1750</v>
      </c>
      <c r="E1598" t="str">
        <f t="shared" si="24"/>
        <v>55-CASAS DEL MONTE</v>
      </c>
    </row>
    <row r="1599" spans="1:5" x14ac:dyDescent="0.25">
      <c r="A1599" s="1">
        <v>10</v>
      </c>
      <c r="B1599" s="3">
        <v>56</v>
      </c>
      <c r="C1599" s="1" t="s">
        <v>1751</v>
      </c>
      <c r="E1599" t="str">
        <f t="shared" si="24"/>
        <v>56-CASAS DE MILLAN</v>
      </c>
    </row>
    <row r="1600" spans="1:5" x14ac:dyDescent="0.25">
      <c r="A1600" s="1">
        <v>10</v>
      </c>
      <c r="B1600" s="3">
        <v>57</v>
      </c>
      <c r="C1600" s="1" t="s">
        <v>1752</v>
      </c>
      <c r="E1600" t="str">
        <f t="shared" si="24"/>
        <v>57-CASAS DE MIRAVETE</v>
      </c>
    </row>
    <row r="1601" spans="1:5" x14ac:dyDescent="0.25">
      <c r="A1601" s="1">
        <v>10</v>
      </c>
      <c r="B1601" s="3">
        <v>58</v>
      </c>
      <c r="C1601" s="1" t="s">
        <v>1753</v>
      </c>
      <c r="E1601" t="str">
        <f t="shared" si="24"/>
        <v>58-CASATEJADA</v>
      </c>
    </row>
    <row r="1602" spans="1:5" x14ac:dyDescent="0.25">
      <c r="A1602" s="1">
        <v>10</v>
      </c>
      <c r="B1602" s="3">
        <v>59</v>
      </c>
      <c r="C1602" s="1" t="s">
        <v>1754</v>
      </c>
      <c r="E1602" t="str">
        <f t="shared" si="24"/>
        <v>59-CASILLAS DE CORIA</v>
      </c>
    </row>
    <row r="1603" spans="1:5" x14ac:dyDescent="0.25">
      <c r="A1603" s="1">
        <v>10</v>
      </c>
      <c r="B1603" s="3">
        <v>60</v>
      </c>
      <c r="C1603" s="1" t="s">
        <v>1755</v>
      </c>
      <c r="E1603" t="str">
        <f t="shared" ref="E1603:E1666" si="25">CONCATENATE(B1603,"-",C1603)</f>
        <v>60-CASTAÑAR DE IBOR</v>
      </c>
    </row>
    <row r="1604" spans="1:5" x14ac:dyDescent="0.25">
      <c r="A1604" s="1">
        <v>10</v>
      </c>
      <c r="B1604" s="3">
        <v>61</v>
      </c>
      <c r="C1604" s="1" t="s">
        <v>1756</v>
      </c>
      <c r="E1604" t="str">
        <f t="shared" si="25"/>
        <v>61-CECLAVIN</v>
      </c>
    </row>
    <row r="1605" spans="1:5" x14ac:dyDescent="0.25">
      <c r="A1605" s="1">
        <v>10</v>
      </c>
      <c r="B1605" s="3">
        <v>62</v>
      </c>
      <c r="C1605" s="1" t="s">
        <v>1757</v>
      </c>
      <c r="E1605" t="str">
        <f t="shared" si="25"/>
        <v>62-CEDILLO</v>
      </c>
    </row>
    <row r="1606" spans="1:5" x14ac:dyDescent="0.25">
      <c r="A1606" s="1">
        <v>10</v>
      </c>
      <c r="B1606" s="3">
        <v>63</v>
      </c>
      <c r="C1606" s="1" t="s">
        <v>1758</v>
      </c>
      <c r="E1606" t="str">
        <f t="shared" si="25"/>
        <v>63-CEREZO</v>
      </c>
    </row>
    <row r="1607" spans="1:5" x14ac:dyDescent="0.25">
      <c r="A1607" s="1">
        <v>10</v>
      </c>
      <c r="B1607" s="3">
        <v>64</v>
      </c>
      <c r="C1607" s="1" t="s">
        <v>1759</v>
      </c>
      <c r="E1607" t="str">
        <f t="shared" si="25"/>
        <v>64-CILLEROS</v>
      </c>
    </row>
    <row r="1608" spans="1:5" x14ac:dyDescent="0.25">
      <c r="A1608" s="1">
        <v>10</v>
      </c>
      <c r="B1608" s="3">
        <v>65</v>
      </c>
      <c r="C1608" s="1" t="s">
        <v>1760</v>
      </c>
      <c r="E1608" t="str">
        <f t="shared" si="25"/>
        <v>65-COLLADO</v>
      </c>
    </row>
    <row r="1609" spans="1:5" x14ac:dyDescent="0.25">
      <c r="A1609" s="1">
        <v>10</v>
      </c>
      <c r="B1609" s="3">
        <v>66</v>
      </c>
      <c r="C1609" s="1" t="s">
        <v>1761</v>
      </c>
      <c r="E1609" t="str">
        <f t="shared" si="25"/>
        <v>66-CONQUISTA DE LA SIERRA</v>
      </c>
    </row>
    <row r="1610" spans="1:5" x14ac:dyDescent="0.25">
      <c r="A1610" s="1">
        <v>10</v>
      </c>
      <c r="B1610" s="3">
        <v>67</v>
      </c>
      <c r="C1610" s="1" t="s">
        <v>1762</v>
      </c>
      <c r="E1610" t="str">
        <f t="shared" si="25"/>
        <v>67-CORIA</v>
      </c>
    </row>
    <row r="1611" spans="1:5" x14ac:dyDescent="0.25">
      <c r="A1611" s="1">
        <v>10</v>
      </c>
      <c r="B1611" s="3">
        <v>68</v>
      </c>
      <c r="C1611" s="1" t="s">
        <v>1763</v>
      </c>
      <c r="E1611" t="str">
        <f t="shared" si="25"/>
        <v>68-CUACOS DE YUSTE</v>
      </c>
    </row>
    <row r="1612" spans="1:5" x14ac:dyDescent="0.25">
      <c r="A1612" s="1">
        <v>10</v>
      </c>
      <c r="B1612" s="3">
        <v>69</v>
      </c>
      <c r="C1612" s="1" t="s">
        <v>1764</v>
      </c>
      <c r="E1612" t="str">
        <f t="shared" si="25"/>
        <v>69-CUMBRE, LA</v>
      </c>
    </row>
    <row r="1613" spans="1:5" x14ac:dyDescent="0.25">
      <c r="A1613" s="1">
        <v>10</v>
      </c>
      <c r="B1613" s="3">
        <v>70</v>
      </c>
      <c r="C1613" s="1" t="s">
        <v>1765</v>
      </c>
      <c r="E1613" t="str">
        <f t="shared" si="25"/>
        <v>70-DELEITOSA</v>
      </c>
    </row>
    <row r="1614" spans="1:5" x14ac:dyDescent="0.25">
      <c r="A1614" s="1">
        <v>10</v>
      </c>
      <c r="B1614" s="3">
        <v>71</v>
      </c>
      <c r="C1614" s="1" t="s">
        <v>1766</v>
      </c>
      <c r="E1614" t="str">
        <f t="shared" si="25"/>
        <v>71-DESCARGAMARIA</v>
      </c>
    </row>
    <row r="1615" spans="1:5" x14ac:dyDescent="0.25">
      <c r="A1615" s="1">
        <v>10</v>
      </c>
      <c r="B1615" s="3">
        <v>72</v>
      </c>
      <c r="C1615" s="1" t="s">
        <v>1767</v>
      </c>
      <c r="E1615" t="str">
        <f t="shared" si="25"/>
        <v>72-ELJAS</v>
      </c>
    </row>
    <row r="1616" spans="1:5" x14ac:dyDescent="0.25">
      <c r="A1616" s="1">
        <v>10</v>
      </c>
      <c r="B1616" s="3">
        <v>73</v>
      </c>
      <c r="C1616" s="1" t="s">
        <v>1768</v>
      </c>
      <c r="E1616" t="str">
        <f t="shared" si="25"/>
        <v>73-ESCURIAL</v>
      </c>
    </row>
    <row r="1617" spans="1:5" x14ac:dyDescent="0.25">
      <c r="A1617" s="1">
        <v>10</v>
      </c>
      <c r="B1617" s="3">
        <v>75</v>
      </c>
      <c r="C1617" s="1" t="s">
        <v>1769</v>
      </c>
      <c r="E1617" t="str">
        <f t="shared" si="25"/>
        <v>75-FRESNEDOSO DE IBOR</v>
      </c>
    </row>
    <row r="1618" spans="1:5" x14ac:dyDescent="0.25">
      <c r="A1618" s="1">
        <v>10</v>
      </c>
      <c r="B1618" s="3">
        <v>76</v>
      </c>
      <c r="C1618" s="1" t="s">
        <v>1770</v>
      </c>
      <c r="E1618" t="str">
        <f t="shared" si="25"/>
        <v>76-GALISTEO</v>
      </c>
    </row>
    <row r="1619" spans="1:5" x14ac:dyDescent="0.25">
      <c r="A1619" s="1">
        <v>10</v>
      </c>
      <c r="B1619" s="3">
        <v>77</v>
      </c>
      <c r="C1619" s="1" t="s">
        <v>1771</v>
      </c>
      <c r="E1619" t="str">
        <f t="shared" si="25"/>
        <v>77-GARCIAZ</v>
      </c>
    </row>
    <row r="1620" spans="1:5" x14ac:dyDescent="0.25">
      <c r="A1620" s="1">
        <v>10</v>
      </c>
      <c r="B1620" s="3">
        <v>78</v>
      </c>
      <c r="C1620" s="1" t="s">
        <v>1772</v>
      </c>
      <c r="E1620" t="str">
        <f t="shared" si="25"/>
        <v>78-GARGANTA, LA</v>
      </c>
    </row>
    <row r="1621" spans="1:5" x14ac:dyDescent="0.25">
      <c r="A1621" s="1">
        <v>10</v>
      </c>
      <c r="B1621" s="3">
        <v>79</v>
      </c>
      <c r="C1621" s="1" t="s">
        <v>1773</v>
      </c>
      <c r="E1621" t="str">
        <f t="shared" si="25"/>
        <v>79-GARGANTA LA OLLA</v>
      </c>
    </row>
    <row r="1622" spans="1:5" x14ac:dyDescent="0.25">
      <c r="A1622" s="1">
        <v>10</v>
      </c>
      <c r="B1622" s="3">
        <v>80</v>
      </c>
      <c r="C1622" s="1" t="s">
        <v>1774</v>
      </c>
      <c r="E1622" t="str">
        <f t="shared" si="25"/>
        <v>80-GARGANTILLA</v>
      </c>
    </row>
    <row r="1623" spans="1:5" x14ac:dyDescent="0.25">
      <c r="A1623" s="1">
        <v>10</v>
      </c>
      <c r="B1623" s="3">
        <v>81</v>
      </c>
      <c r="C1623" s="1" t="s">
        <v>1775</v>
      </c>
      <c r="E1623" t="str">
        <f t="shared" si="25"/>
        <v>81-GARG?RA</v>
      </c>
    </row>
    <row r="1624" spans="1:5" x14ac:dyDescent="0.25">
      <c r="A1624" s="1">
        <v>10</v>
      </c>
      <c r="B1624" s="3">
        <v>82</v>
      </c>
      <c r="C1624" s="1" t="s">
        <v>1776</v>
      </c>
      <c r="E1624" t="str">
        <f t="shared" si="25"/>
        <v>82-GARROVILLAS</v>
      </c>
    </row>
    <row r="1625" spans="1:5" x14ac:dyDescent="0.25">
      <c r="A1625" s="1">
        <v>10</v>
      </c>
      <c r="B1625" s="3">
        <v>83</v>
      </c>
      <c r="C1625" s="1" t="s">
        <v>1777</v>
      </c>
      <c r="E1625" t="str">
        <f t="shared" si="25"/>
        <v>83-GARVIN</v>
      </c>
    </row>
    <row r="1626" spans="1:5" x14ac:dyDescent="0.25">
      <c r="A1626" s="1">
        <v>10</v>
      </c>
      <c r="B1626" s="3">
        <v>84</v>
      </c>
      <c r="C1626" s="1" t="s">
        <v>1778</v>
      </c>
      <c r="E1626" t="str">
        <f t="shared" si="25"/>
        <v>84-GATA</v>
      </c>
    </row>
    <row r="1627" spans="1:5" x14ac:dyDescent="0.25">
      <c r="A1627" s="1">
        <v>10</v>
      </c>
      <c r="B1627" s="3">
        <v>85</v>
      </c>
      <c r="C1627" s="1" t="s">
        <v>1779</v>
      </c>
      <c r="E1627" t="str">
        <f t="shared" si="25"/>
        <v>85-GORDO, EL</v>
      </c>
    </row>
    <row r="1628" spans="1:5" x14ac:dyDescent="0.25">
      <c r="A1628" s="1">
        <v>10</v>
      </c>
      <c r="B1628" s="3">
        <v>86</v>
      </c>
      <c r="C1628" s="1" t="s">
        <v>1780</v>
      </c>
      <c r="E1628" t="str">
        <f t="shared" si="25"/>
        <v>86-GRANJA, LA</v>
      </c>
    </row>
    <row r="1629" spans="1:5" x14ac:dyDescent="0.25">
      <c r="A1629" s="1">
        <v>10</v>
      </c>
      <c r="B1629" s="3">
        <v>87</v>
      </c>
      <c r="C1629" s="1" t="s">
        <v>1781</v>
      </c>
      <c r="E1629" t="str">
        <f t="shared" si="25"/>
        <v>87-GUADALUPE</v>
      </c>
    </row>
    <row r="1630" spans="1:5" x14ac:dyDescent="0.25">
      <c r="A1630" s="1">
        <v>10</v>
      </c>
      <c r="B1630" s="3">
        <v>88</v>
      </c>
      <c r="C1630" s="1" t="s">
        <v>1782</v>
      </c>
      <c r="E1630" t="str">
        <f t="shared" si="25"/>
        <v>88-GUIJO DE CORIA</v>
      </c>
    </row>
    <row r="1631" spans="1:5" x14ac:dyDescent="0.25">
      <c r="A1631" s="1">
        <v>10</v>
      </c>
      <c r="B1631" s="3">
        <v>89</v>
      </c>
      <c r="C1631" s="1" t="s">
        <v>1783</v>
      </c>
      <c r="E1631" t="str">
        <f t="shared" si="25"/>
        <v>89-GUIJO DE GALISTEO</v>
      </c>
    </row>
    <row r="1632" spans="1:5" x14ac:dyDescent="0.25">
      <c r="A1632" s="1">
        <v>10</v>
      </c>
      <c r="B1632" s="3">
        <v>90</v>
      </c>
      <c r="C1632" s="1" t="s">
        <v>1784</v>
      </c>
      <c r="E1632" t="str">
        <f t="shared" si="25"/>
        <v>90-GUIJO DE GRANADILLA</v>
      </c>
    </row>
    <row r="1633" spans="1:5" x14ac:dyDescent="0.25">
      <c r="A1633" s="1">
        <v>10</v>
      </c>
      <c r="B1633" s="3">
        <v>91</v>
      </c>
      <c r="C1633" s="1" t="s">
        <v>1785</v>
      </c>
      <c r="E1633" t="str">
        <f t="shared" si="25"/>
        <v>91-GUIJO DE SANTA BARBARA</v>
      </c>
    </row>
    <row r="1634" spans="1:5" x14ac:dyDescent="0.25">
      <c r="A1634" s="1">
        <v>10</v>
      </c>
      <c r="B1634" s="3">
        <v>92</v>
      </c>
      <c r="C1634" s="1" t="s">
        <v>1786</v>
      </c>
      <c r="E1634" t="str">
        <f t="shared" si="25"/>
        <v>92-HERGUIJUELA</v>
      </c>
    </row>
    <row r="1635" spans="1:5" x14ac:dyDescent="0.25">
      <c r="A1635" s="1">
        <v>10</v>
      </c>
      <c r="B1635" s="3">
        <v>93</v>
      </c>
      <c r="C1635" s="1" t="s">
        <v>1787</v>
      </c>
      <c r="E1635" t="str">
        <f t="shared" si="25"/>
        <v>93-HERNAN-PEREZ</v>
      </c>
    </row>
    <row r="1636" spans="1:5" x14ac:dyDescent="0.25">
      <c r="A1636" s="1">
        <v>10</v>
      </c>
      <c r="B1636" s="3">
        <v>94</v>
      </c>
      <c r="C1636" s="1" t="s">
        <v>1788</v>
      </c>
      <c r="E1636" t="str">
        <f t="shared" si="25"/>
        <v>94-HERRERA DE ALCANTARA</v>
      </c>
    </row>
    <row r="1637" spans="1:5" x14ac:dyDescent="0.25">
      <c r="A1637" s="1">
        <v>10</v>
      </c>
      <c r="B1637" s="3">
        <v>95</v>
      </c>
      <c r="C1637" s="1" t="s">
        <v>1789</v>
      </c>
      <c r="E1637" t="str">
        <f t="shared" si="25"/>
        <v>95-HERRERUELA</v>
      </c>
    </row>
    <row r="1638" spans="1:5" x14ac:dyDescent="0.25">
      <c r="A1638" s="1">
        <v>10</v>
      </c>
      <c r="B1638" s="3">
        <v>96</v>
      </c>
      <c r="C1638" s="1" t="s">
        <v>1790</v>
      </c>
      <c r="E1638" t="str">
        <f t="shared" si="25"/>
        <v>96-HERVAS</v>
      </c>
    </row>
    <row r="1639" spans="1:5" x14ac:dyDescent="0.25">
      <c r="A1639" s="1">
        <v>10</v>
      </c>
      <c r="B1639" s="3">
        <v>97</v>
      </c>
      <c r="C1639" s="1" t="s">
        <v>1791</v>
      </c>
      <c r="E1639" t="str">
        <f t="shared" si="25"/>
        <v>97-HIGUERA</v>
      </c>
    </row>
    <row r="1640" spans="1:5" x14ac:dyDescent="0.25">
      <c r="A1640" s="1">
        <v>10</v>
      </c>
      <c r="B1640" s="3">
        <v>98</v>
      </c>
      <c r="C1640" s="1" t="s">
        <v>1792</v>
      </c>
      <c r="E1640" t="str">
        <f t="shared" si="25"/>
        <v>98-HINOJAL</v>
      </c>
    </row>
    <row r="1641" spans="1:5" x14ac:dyDescent="0.25">
      <c r="A1641" s="1">
        <v>10</v>
      </c>
      <c r="B1641" s="3">
        <v>99</v>
      </c>
      <c r="C1641" s="1" t="s">
        <v>1793</v>
      </c>
      <c r="E1641" t="str">
        <f t="shared" si="25"/>
        <v>99-HOLGUERA</v>
      </c>
    </row>
    <row r="1642" spans="1:5" x14ac:dyDescent="0.25">
      <c r="A1642" s="1">
        <v>10</v>
      </c>
      <c r="B1642" s="3">
        <v>100</v>
      </c>
      <c r="C1642" s="1" t="s">
        <v>1794</v>
      </c>
      <c r="E1642" t="str">
        <f t="shared" si="25"/>
        <v>100-HOYOS</v>
      </c>
    </row>
    <row r="1643" spans="1:5" x14ac:dyDescent="0.25">
      <c r="A1643" s="1">
        <v>10</v>
      </c>
      <c r="B1643" s="3">
        <v>101</v>
      </c>
      <c r="C1643" s="1" t="s">
        <v>1795</v>
      </c>
      <c r="E1643" t="str">
        <f t="shared" si="25"/>
        <v>101-HUELAGA</v>
      </c>
    </row>
    <row r="1644" spans="1:5" x14ac:dyDescent="0.25">
      <c r="A1644" s="1">
        <v>10</v>
      </c>
      <c r="B1644" s="3">
        <v>102</v>
      </c>
      <c r="C1644" s="1" t="s">
        <v>1796</v>
      </c>
      <c r="E1644" t="str">
        <f t="shared" si="25"/>
        <v>102-IBAHERNANDO</v>
      </c>
    </row>
    <row r="1645" spans="1:5" x14ac:dyDescent="0.25">
      <c r="A1645" s="1">
        <v>10</v>
      </c>
      <c r="B1645" s="3">
        <v>103</v>
      </c>
      <c r="C1645" s="1" t="s">
        <v>1797</v>
      </c>
      <c r="E1645" t="str">
        <f t="shared" si="25"/>
        <v>103-JARAICEJO</v>
      </c>
    </row>
    <row r="1646" spans="1:5" x14ac:dyDescent="0.25">
      <c r="A1646" s="1">
        <v>10</v>
      </c>
      <c r="B1646" s="3">
        <v>104</v>
      </c>
      <c r="C1646" s="1" t="s">
        <v>1798</v>
      </c>
      <c r="E1646" t="str">
        <f t="shared" si="25"/>
        <v>104-JARAIZ DE LA VERA</v>
      </c>
    </row>
    <row r="1647" spans="1:5" x14ac:dyDescent="0.25">
      <c r="A1647" s="1">
        <v>10</v>
      </c>
      <c r="B1647" s="3">
        <v>105</v>
      </c>
      <c r="C1647" s="1" t="s">
        <v>1799</v>
      </c>
      <c r="E1647" t="str">
        <f t="shared" si="25"/>
        <v>105-JARANDILLA DE LA VERA</v>
      </c>
    </row>
    <row r="1648" spans="1:5" x14ac:dyDescent="0.25">
      <c r="A1648" s="1">
        <v>10</v>
      </c>
      <c r="B1648" s="3">
        <v>106</v>
      </c>
      <c r="C1648" s="1" t="s">
        <v>1800</v>
      </c>
      <c r="E1648" t="str">
        <f t="shared" si="25"/>
        <v>106-JARILLA</v>
      </c>
    </row>
    <row r="1649" spans="1:5" x14ac:dyDescent="0.25">
      <c r="A1649" s="1">
        <v>10</v>
      </c>
      <c r="B1649" s="3">
        <v>107</v>
      </c>
      <c r="C1649" s="1" t="s">
        <v>1801</v>
      </c>
      <c r="E1649" t="str">
        <f t="shared" si="25"/>
        <v>107-JERTE</v>
      </c>
    </row>
    <row r="1650" spans="1:5" x14ac:dyDescent="0.25">
      <c r="A1650" s="1">
        <v>10</v>
      </c>
      <c r="B1650" s="3">
        <v>108</v>
      </c>
      <c r="C1650" s="1" t="s">
        <v>1802</v>
      </c>
      <c r="E1650" t="str">
        <f t="shared" si="25"/>
        <v>108-LADRILLAR</v>
      </c>
    </row>
    <row r="1651" spans="1:5" x14ac:dyDescent="0.25">
      <c r="A1651" s="1">
        <v>10</v>
      </c>
      <c r="B1651" s="3">
        <v>109</v>
      </c>
      <c r="C1651" s="1" t="s">
        <v>1803</v>
      </c>
      <c r="E1651" t="str">
        <f t="shared" si="25"/>
        <v>109-LOGROSAN</v>
      </c>
    </row>
    <row r="1652" spans="1:5" x14ac:dyDescent="0.25">
      <c r="A1652" s="1">
        <v>10</v>
      </c>
      <c r="B1652" s="3">
        <v>110</v>
      </c>
      <c r="C1652" s="1" t="s">
        <v>1804</v>
      </c>
      <c r="E1652" t="str">
        <f t="shared" si="25"/>
        <v>110-LOSAR DE LA VERA</v>
      </c>
    </row>
    <row r="1653" spans="1:5" x14ac:dyDescent="0.25">
      <c r="A1653" s="1">
        <v>10</v>
      </c>
      <c r="B1653" s="3">
        <v>111</v>
      </c>
      <c r="C1653" s="1" t="s">
        <v>1805</v>
      </c>
      <c r="E1653" t="str">
        <f t="shared" si="25"/>
        <v>111-MADRIGAL DE LA VERA</v>
      </c>
    </row>
    <row r="1654" spans="1:5" x14ac:dyDescent="0.25">
      <c r="A1654" s="1">
        <v>10</v>
      </c>
      <c r="B1654" s="3">
        <v>112</v>
      </c>
      <c r="C1654" s="1" t="s">
        <v>1806</v>
      </c>
      <c r="E1654" t="str">
        <f t="shared" si="25"/>
        <v>112-MADRIGALEJO</v>
      </c>
    </row>
    <row r="1655" spans="1:5" x14ac:dyDescent="0.25">
      <c r="A1655" s="1">
        <v>10</v>
      </c>
      <c r="B1655" s="3">
        <v>113</v>
      </c>
      <c r="C1655" s="1" t="s">
        <v>1807</v>
      </c>
      <c r="E1655" t="str">
        <f t="shared" si="25"/>
        <v>113-MADROÑERA</v>
      </c>
    </row>
    <row r="1656" spans="1:5" x14ac:dyDescent="0.25">
      <c r="A1656" s="1">
        <v>10</v>
      </c>
      <c r="B1656" s="3">
        <v>114</v>
      </c>
      <c r="C1656" s="1" t="s">
        <v>1808</v>
      </c>
      <c r="E1656" t="str">
        <f t="shared" si="25"/>
        <v>114-MAJADAS</v>
      </c>
    </row>
    <row r="1657" spans="1:5" x14ac:dyDescent="0.25">
      <c r="A1657" s="1">
        <v>10</v>
      </c>
      <c r="B1657" s="3">
        <v>115</v>
      </c>
      <c r="C1657" s="1" t="s">
        <v>1809</v>
      </c>
      <c r="E1657" t="str">
        <f t="shared" si="25"/>
        <v>115-MALPARTIDA DE CACERES</v>
      </c>
    </row>
    <row r="1658" spans="1:5" x14ac:dyDescent="0.25">
      <c r="A1658" s="1">
        <v>10</v>
      </c>
      <c r="B1658" s="3">
        <v>116</v>
      </c>
      <c r="C1658" s="1" t="s">
        <v>1810</v>
      </c>
      <c r="E1658" t="str">
        <f t="shared" si="25"/>
        <v>116-MALPARTIDA DE PLASENCIA</v>
      </c>
    </row>
    <row r="1659" spans="1:5" x14ac:dyDescent="0.25">
      <c r="A1659" s="1">
        <v>10</v>
      </c>
      <c r="B1659" s="3">
        <v>117</v>
      </c>
      <c r="C1659" s="1" t="s">
        <v>1811</v>
      </c>
      <c r="E1659" t="str">
        <f t="shared" si="25"/>
        <v>117-MARCHAGAZ</v>
      </c>
    </row>
    <row r="1660" spans="1:5" x14ac:dyDescent="0.25">
      <c r="A1660" s="1">
        <v>10</v>
      </c>
      <c r="B1660" s="3">
        <v>118</v>
      </c>
      <c r="C1660" s="1" t="s">
        <v>1812</v>
      </c>
      <c r="E1660" t="str">
        <f t="shared" si="25"/>
        <v>118-MATA DE ALCANTARA</v>
      </c>
    </row>
    <row r="1661" spans="1:5" x14ac:dyDescent="0.25">
      <c r="A1661" s="1">
        <v>10</v>
      </c>
      <c r="B1661" s="3">
        <v>119</v>
      </c>
      <c r="C1661" s="1" t="s">
        <v>1813</v>
      </c>
      <c r="E1661" t="str">
        <f t="shared" si="25"/>
        <v>119-MEMBRIO</v>
      </c>
    </row>
    <row r="1662" spans="1:5" x14ac:dyDescent="0.25">
      <c r="A1662" s="1">
        <v>10</v>
      </c>
      <c r="B1662" s="3">
        <v>120</v>
      </c>
      <c r="C1662" s="1" t="s">
        <v>1814</v>
      </c>
      <c r="E1662" t="str">
        <f t="shared" si="25"/>
        <v>120-MESAS DE IBOR</v>
      </c>
    </row>
    <row r="1663" spans="1:5" x14ac:dyDescent="0.25">
      <c r="A1663" s="1">
        <v>10</v>
      </c>
      <c r="B1663" s="3">
        <v>121</v>
      </c>
      <c r="C1663" s="1" t="s">
        <v>1815</v>
      </c>
      <c r="E1663" t="str">
        <f t="shared" si="25"/>
        <v>121-MIAJADAS</v>
      </c>
    </row>
    <row r="1664" spans="1:5" x14ac:dyDescent="0.25">
      <c r="A1664" s="1">
        <v>10</v>
      </c>
      <c r="B1664" s="3">
        <v>122</v>
      </c>
      <c r="C1664" s="1" t="s">
        <v>1816</v>
      </c>
      <c r="E1664" t="str">
        <f t="shared" si="25"/>
        <v>122-MILLANES</v>
      </c>
    </row>
    <row r="1665" spans="1:5" x14ac:dyDescent="0.25">
      <c r="A1665" s="1">
        <v>10</v>
      </c>
      <c r="B1665" s="3">
        <v>123</v>
      </c>
      <c r="C1665" s="1" t="s">
        <v>1817</v>
      </c>
      <c r="E1665" t="str">
        <f t="shared" si="25"/>
        <v>123-MIRABEL</v>
      </c>
    </row>
    <row r="1666" spans="1:5" x14ac:dyDescent="0.25">
      <c r="A1666" s="1">
        <v>10</v>
      </c>
      <c r="B1666" s="3">
        <v>124</v>
      </c>
      <c r="C1666" s="1" t="s">
        <v>1818</v>
      </c>
      <c r="E1666" t="str">
        <f t="shared" si="25"/>
        <v>124-MOHEDAS DE GRANADILLA</v>
      </c>
    </row>
    <row r="1667" spans="1:5" x14ac:dyDescent="0.25">
      <c r="A1667" s="1">
        <v>10</v>
      </c>
      <c r="B1667" s="3">
        <v>125</v>
      </c>
      <c r="C1667" s="1" t="s">
        <v>1819</v>
      </c>
      <c r="E1667" t="str">
        <f t="shared" ref="E1667:E1730" si="26">CONCATENATE(B1667,"-",C1667)</f>
        <v>125-MONROY</v>
      </c>
    </row>
    <row r="1668" spans="1:5" x14ac:dyDescent="0.25">
      <c r="A1668" s="1">
        <v>10</v>
      </c>
      <c r="B1668" s="3">
        <v>126</v>
      </c>
      <c r="C1668" s="1" t="s">
        <v>1820</v>
      </c>
      <c r="E1668" t="str">
        <f t="shared" si="26"/>
        <v>126-MONTANCHEZ</v>
      </c>
    </row>
    <row r="1669" spans="1:5" x14ac:dyDescent="0.25">
      <c r="A1669" s="1">
        <v>10</v>
      </c>
      <c r="B1669" s="3">
        <v>127</v>
      </c>
      <c r="C1669" s="1" t="s">
        <v>1821</v>
      </c>
      <c r="E1669" t="str">
        <f t="shared" si="26"/>
        <v>127-MONTEHERMOSO</v>
      </c>
    </row>
    <row r="1670" spans="1:5" x14ac:dyDescent="0.25">
      <c r="A1670" s="1">
        <v>10</v>
      </c>
      <c r="B1670" s="3">
        <v>128</v>
      </c>
      <c r="C1670" s="1" t="s">
        <v>1822</v>
      </c>
      <c r="E1670" t="str">
        <f t="shared" si="26"/>
        <v>128-MORALEJA</v>
      </c>
    </row>
    <row r="1671" spans="1:5" x14ac:dyDescent="0.25">
      <c r="A1671" s="1">
        <v>10</v>
      </c>
      <c r="B1671" s="3">
        <v>129</v>
      </c>
      <c r="C1671" s="1" t="s">
        <v>1823</v>
      </c>
      <c r="E1671" t="str">
        <f t="shared" si="26"/>
        <v>129-MORCILLO</v>
      </c>
    </row>
    <row r="1672" spans="1:5" x14ac:dyDescent="0.25">
      <c r="A1672" s="1">
        <v>10</v>
      </c>
      <c r="B1672" s="3">
        <v>130</v>
      </c>
      <c r="C1672" s="1" t="s">
        <v>1824</v>
      </c>
      <c r="E1672" t="str">
        <f t="shared" si="26"/>
        <v>130-NAVACONCEJO</v>
      </c>
    </row>
    <row r="1673" spans="1:5" x14ac:dyDescent="0.25">
      <c r="A1673" s="1">
        <v>10</v>
      </c>
      <c r="B1673" s="3">
        <v>131</v>
      </c>
      <c r="C1673" s="1" t="s">
        <v>1825</v>
      </c>
      <c r="E1673" t="str">
        <f t="shared" si="26"/>
        <v>131-NAVALMORAL DE LA MATA</v>
      </c>
    </row>
    <row r="1674" spans="1:5" x14ac:dyDescent="0.25">
      <c r="A1674" s="1">
        <v>10</v>
      </c>
      <c r="B1674" s="3">
        <v>132</v>
      </c>
      <c r="C1674" s="1" t="s">
        <v>1826</v>
      </c>
      <c r="E1674" t="str">
        <f t="shared" si="26"/>
        <v>132-NAVALVILLAR DE IBOR</v>
      </c>
    </row>
    <row r="1675" spans="1:5" x14ac:dyDescent="0.25">
      <c r="A1675" s="1">
        <v>10</v>
      </c>
      <c r="B1675" s="3">
        <v>133</v>
      </c>
      <c r="C1675" s="1" t="s">
        <v>1827</v>
      </c>
      <c r="E1675" t="str">
        <f t="shared" si="26"/>
        <v>133-NAVAS DEL MADROÑO</v>
      </c>
    </row>
    <row r="1676" spans="1:5" x14ac:dyDescent="0.25">
      <c r="A1676" s="1">
        <v>10</v>
      </c>
      <c r="B1676" s="3">
        <v>134</v>
      </c>
      <c r="C1676" s="1" t="s">
        <v>1828</v>
      </c>
      <c r="E1676" t="str">
        <f t="shared" si="26"/>
        <v>134-NAVEZUELAS</v>
      </c>
    </row>
    <row r="1677" spans="1:5" x14ac:dyDescent="0.25">
      <c r="A1677" s="1">
        <v>10</v>
      </c>
      <c r="B1677" s="3">
        <v>135</v>
      </c>
      <c r="C1677" s="1" t="s">
        <v>1829</v>
      </c>
      <c r="E1677" t="str">
        <f t="shared" si="26"/>
        <v>135-NUÑOMORAL</v>
      </c>
    </row>
    <row r="1678" spans="1:5" x14ac:dyDescent="0.25">
      <c r="A1678" s="1">
        <v>10</v>
      </c>
      <c r="B1678" s="3">
        <v>136</v>
      </c>
      <c r="C1678" s="1" t="s">
        <v>1830</v>
      </c>
      <c r="E1678" t="str">
        <f t="shared" si="26"/>
        <v>136-OLIVA DE PLASENCIA</v>
      </c>
    </row>
    <row r="1679" spans="1:5" x14ac:dyDescent="0.25">
      <c r="A1679" s="1">
        <v>10</v>
      </c>
      <c r="B1679" s="3">
        <v>137</v>
      </c>
      <c r="C1679" s="1" t="s">
        <v>1831</v>
      </c>
      <c r="E1679" t="str">
        <f t="shared" si="26"/>
        <v>137-PALOMERO</v>
      </c>
    </row>
    <row r="1680" spans="1:5" x14ac:dyDescent="0.25">
      <c r="A1680" s="1">
        <v>10</v>
      </c>
      <c r="B1680" s="3">
        <v>138</v>
      </c>
      <c r="C1680" s="1" t="s">
        <v>1832</v>
      </c>
      <c r="E1680" t="str">
        <f t="shared" si="26"/>
        <v>138-PASARON DE LA VERA</v>
      </c>
    </row>
    <row r="1681" spans="1:5" x14ac:dyDescent="0.25">
      <c r="A1681" s="1">
        <v>10</v>
      </c>
      <c r="B1681" s="3">
        <v>139</v>
      </c>
      <c r="C1681" s="1" t="s">
        <v>1833</v>
      </c>
      <c r="E1681" t="str">
        <f t="shared" si="26"/>
        <v>139-PEDROSO DE ACIM</v>
      </c>
    </row>
    <row r="1682" spans="1:5" x14ac:dyDescent="0.25">
      <c r="A1682" s="1">
        <v>10</v>
      </c>
      <c r="B1682" s="3">
        <v>140</v>
      </c>
      <c r="C1682" s="1" t="s">
        <v>1834</v>
      </c>
      <c r="E1682" t="str">
        <f t="shared" si="26"/>
        <v>140-PERALEDA DE LA MATA</v>
      </c>
    </row>
    <row r="1683" spans="1:5" x14ac:dyDescent="0.25">
      <c r="A1683" s="1">
        <v>10</v>
      </c>
      <c r="B1683" s="3">
        <v>141</v>
      </c>
      <c r="C1683" s="1" t="s">
        <v>1835</v>
      </c>
      <c r="E1683" t="str">
        <f t="shared" si="26"/>
        <v>141-PERALEDA DE SAN ROMAN</v>
      </c>
    </row>
    <row r="1684" spans="1:5" x14ac:dyDescent="0.25">
      <c r="A1684" s="1">
        <v>10</v>
      </c>
      <c r="B1684" s="3">
        <v>142</v>
      </c>
      <c r="C1684" s="1" t="s">
        <v>1836</v>
      </c>
      <c r="E1684" t="str">
        <f t="shared" si="26"/>
        <v>142-PERALES DEL PUERTO</v>
      </c>
    </row>
    <row r="1685" spans="1:5" x14ac:dyDescent="0.25">
      <c r="A1685" s="1">
        <v>10</v>
      </c>
      <c r="B1685" s="3">
        <v>143</v>
      </c>
      <c r="C1685" s="1" t="s">
        <v>1837</v>
      </c>
      <c r="E1685" t="str">
        <f t="shared" si="26"/>
        <v>143-PESCUEZA</v>
      </c>
    </row>
    <row r="1686" spans="1:5" x14ac:dyDescent="0.25">
      <c r="A1686" s="1">
        <v>10</v>
      </c>
      <c r="B1686" s="3">
        <v>144</v>
      </c>
      <c r="C1686" s="1" t="s">
        <v>1838</v>
      </c>
      <c r="E1686" t="str">
        <f t="shared" si="26"/>
        <v>144-PESGA, LA</v>
      </c>
    </row>
    <row r="1687" spans="1:5" x14ac:dyDescent="0.25">
      <c r="A1687" s="1">
        <v>10</v>
      </c>
      <c r="B1687" s="3">
        <v>145</v>
      </c>
      <c r="C1687" s="1" t="s">
        <v>1839</v>
      </c>
      <c r="E1687" t="str">
        <f t="shared" si="26"/>
        <v>145-PIEDRAS ALBAS</v>
      </c>
    </row>
    <row r="1688" spans="1:5" x14ac:dyDescent="0.25">
      <c r="A1688" s="1">
        <v>10</v>
      </c>
      <c r="B1688" s="3">
        <v>146</v>
      </c>
      <c r="C1688" s="1" t="s">
        <v>1840</v>
      </c>
      <c r="E1688" t="str">
        <f t="shared" si="26"/>
        <v>146-PINOFRANQUEADO</v>
      </c>
    </row>
    <row r="1689" spans="1:5" x14ac:dyDescent="0.25">
      <c r="A1689" s="1">
        <v>10</v>
      </c>
      <c r="B1689" s="3">
        <v>147</v>
      </c>
      <c r="C1689" s="1" t="s">
        <v>1841</v>
      </c>
      <c r="E1689" t="str">
        <f t="shared" si="26"/>
        <v>147-PIORNAL</v>
      </c>
    </row>
    <row r="1690" spans="1:5" x14ac:dyDescent="0.25">
      <c r="A1690" s="1">
        <v>10</v>
      </c>
      <c r="B1690" s="3">
        <v>148</v>
      </c>
      <c r="C1690" s="1" t="s">
        <v>1842</v>
      </c>
      <c r="E1690" t="str">
        <f t="shared" si="26"/>
        <v>148-PLASENCIA</v>
      </c>
    </row>
    <row r="1691" spans="1:5" x14ac:dyDescent="0.25">
      <c r="A1691" s="1">
        <v>10</v>
      </c>
      <c r="B1691" s="3">
        <v>149</v>
      </c>
      <c r="C1691" s="1" t="s">
        <v>1843</v>
      </c>
      <c r="E1691" t="str">
        <f t="shared" si="26"/>
        <v>149-PLASENZUELA</v>
      </c>
    </row>
    <row r="1692" spans="1:5" x14ac:dyDescent="0.25">
      <c r="A1692" s="1">
        <v>10</v>
      </c>
      <c r="B1692" s="3">
        <v>150</v>
      </c>
      <c r="C1692" s="1" t="s">
        <v>1844</v>
      </c>
      <c r="E1692" t="str">
        <f t="shared" si="26"/>
        <v>150-PORTAJE</v>
      </c>
    </row>
    <row r="1693" spans="1:5" x14ac:dyDescent="0.25">
      <c r="A1693" s="1">
        <v>10</v>
      </c>
      <c r="B1693" s="3">
        <v>151</v>
      </c>
      <c r="C1693" s="1" t="s">
        <v>1845</v>
      </c>
      <c r="E1693" t="str">
        <f t="shared" si="26"/>
        <v>151-PORTEZUELO</v>
      </c>
    </row>
    <row r="1694" spans="1:5" x14ac:dyDescent="0.25">
      <c r="A1694" s="1">
        <v>10</v>
      </c>
      <c r="B1694" s="3">
        <v>152</v>
      </c>
      <c r="C1694" s="1" t="s">
        <v>1846</v>
      </c>
      <c r="E1694" t="str">
        <f t="shared" si="26"/>
        <v>152-POZUELO DE ZARZON</v>
      </c>
    </row>
    <row r="1695" spans="1:5" x14ac:dyDescent="0.25">
      <c r="A1695" s="1">
        <v>10</v>
      </c>
      <c r="B1695" s="3">
        <v>153</v>
      </c>
      <c r="C1695" s="1" t="s">
        <v>1847</v>
      </c>
      <c r="E1695" t="str">
        <f t="shared" si="26"/>
        <v>153-PUERTO DE SANTA CRUZ</v>
      </c>
    </row>
    <row r="1696" spans="1:5" x14ac:dyDescent="0.25">
      <c r="A1696" s="1">
        <v>10</v>
      </c>
      <c r="B1696" s="3">
        <v>154</v>
      </c>
      <c r="C1696" s="1" t="s">
        <v>1848</v>
      </c>
      <c r="E1696" t="str">
        <f t="shared" si="26"/>
        <v>154-REBOLLAR</v>
      </c>
    </row>
    <row r="1697" spans="1:5" x14ac:dyDescent="0.25">
      <c r="A1697" s="1">
        <v>10</v>
      </c>
      <c r="B1697" s="3">
        <v>155</v>
      </c>
      <c r="C1697" s="1" t="s">
        <v>1849</v>
      </c>
      <c r="E1697" t="str">
        <f t="shared" si="26"/>
        <v>155-RIOLOBOS</v>
      </c>
    </row>
    <row r="1698" spans="1:5" x14ac:dyDescent="0.25">
      <c r="A1698" s="1">
        <v>10</v>
      </c>
      <c r="B1698" s="3">
        <v>156</v>
      </c>
      <c r="C1698" s="1" t="s">
        <v>1850</v>
      </c>
      <c r="E1698" t="str">
        <f t="shared" si="26"/>
        <v>156-ROBLEDILLO DE GATA</v>
      </c>
    </row>
    <row r="1699" spans="1:5" x14ac:dyDescent="0.25">
      <c r="A1699" s="1">
        <v>10</v>
      </c>
      <c r="B1699" s="3">
        <v>157</v>
      </c>
      <c r="C1699" s="1" t="s">
        <v>1851</v>
      </c>
      <c r="E1699" t="str">
        <f t="shared" si="26"/>
        <v>157-ROBLEDILLO DE LA VERA</v>
      </c>
    </row>
    <row r="1700" spans="1:5" x14ac:dyDescent="0.25">
      <c r="A1700" s="1">
        <v>10</v>
      </c>
      <c r="B1700" s="3">
        <v>158</v>
      </c>
      <c r="C1700" s="1" t="s">
        <v>1852</v>
      </c>
      <c r="E1700" t="str">
        <f t="shared" si="26"/>
        <v>158-ROBLEDILLO DE TRUJILLO</v>
      </c>
    </row>
    <row r="1701" spans="1:5" x14ac:dyDescent="0.25">
      <c r="A1701" s="1">
        <v>10</v>
      </c>
      <c r="B1701" s="3">
        <v>159</v>
      </c>
      <c r="C1701" s="1" t="s">
        <v>1853</v>
      </c>
      <c r="E1701" t="str">
        <f t="shared" si="26"/>
        <v>159-ROBLEDOLLANO</v>
      </c>
    </row>
    <row r="1702" spans="1:5" x14ac:dyDescent="0.25">
      <c r="A1702" s="1">
        <v>10</v>
      </c>
      <c r="B1702" s="3">
        <v>160</v>
      </c>
      <c r="C1702" s="1" t="s">
        <v>1854</v>
      </c>
      <c r="E1702" t="str">
        <f t="shared" si="26"/>
        <v>160-ROMANGORDO</v>
      </c>
    </row>
    <row r="1703" spans="1:5" x14ac:dyDescent="0.25">
      <c r="A1703" s="1">
        <v>10</v>
      </c>
      <c r="B1703" s="3">
        <v>161</v>
      </c>
      <c r="C1703" s="1" t="s">
        <v>1855</v>
      </c>
      <c r="E1703" t="str">
        <f t="shared" si="26"/>
        <v>161-RUANES</v>
      </c>
    </row>
    <row r="1704" spans="1:5" x14ac:dyDescent="0.25">
      <c r="A1704" s="1">
        <v>10</v>
      </c>
      <c r="B1704" s="3">
        <v>162</v>
      </c>
      <c r="C1704" s="1" t="s">
        <v>1856</v>
      </c>
      <c r="E1704" t="str">
        <f t="shared" si="26"/>
        <v>162-SALORINO</v>
      </c>
    </row>
    <row r="1705" spans="1:5" x14ac:dyDescent="0.25">
      <c r="A1705" s="1">
        <v>10</v>
      </c>
      <c r="B1705" s="3">
        <v>163</v>
      </c>
      <c r="C1705" s="1" t="s">
        <v>1857</v>
      </c>
      <c r="E1705" t="str">
        <f t="shared" si="26"/>
        <v>163-SALVATIERRA DE SANTIAGO</v>
      </c>
    </row>
    <row r="1706" spans="1:5" x14ac:dyDescent="0.25">
      <c r="A1706" s="1">
        <v>10</v>
      </c>
      <c r="B1706" s="3">
        <v>164</v>
      </c>
      <c r="C1706" s="1" t="s">
        <v>1858</v>
      </c>
      <c r="E1706" t="str">
        <f t="shared" si="26"/>
        <v>164-SAN MARTIN DE TREVEJO</v>
      </c>
    </row>
    <row r="1707" spans="1:5" x14ac:dyDescent="0.25">
      <c r="A1707" s="1">
        <v>10</v>
      </c>
      <c r="B1707" s="3">
        <v>165</v>
      </c>
      <c r="C1707" s="1" t="s">
        <v>1859</v>
      </c>
      <c r="E1707" t="str">
        <f t="shared" si="26"/>
        <v>165-SANTA ANA</v>
      </c>
    </row>
    <row r="1708" spans="1:5" x14ac:dyDescent="0.25">
      <c r="A1708" s="1">
        <v>10</v>
      </c>
      <c r="B1708" s="3">
        <v>166</v>
      </c>
      <c r="C1708" s="1" t="s">
        <v>1860</v>
      </c>
      <c r="E1708" t="str">
        <f t="shared" si="26"/>
        <v>166-SANTA CRUZ DE LA SIERRA</v>
      </c>
    </row>
    <row r="1709" spans="1:5" x14ac:dyDescent="0.25">
      <c r="A1709" s="1">
        <v>10</v>
      </c>
      <c r="B1709" s="3">
        <v>167</v>
      </c>
      <c r="C1709" s="1" t="s">
        <v>1861</v>
      </c>
      <c r="E1709" t="str">
        <f t="shared" si="26"/>
        <v>167-SANTA CRUZ DE PANIAGUA</v>
      </c>
    </row>
    <row r="1710" spans="1:5" x14ac:dyDescent="0.25">
      <c r="A1710" s="1">
        <v>10</v>
      </c>
      <c r="B1710" s="3">
        <v>168</v>
      </c>
      <c r="C1710" s="1" t="s">
        <v>1862</v>
      </c>
      <c r="E1710" t="str">
        <f t="shared" si="26"/>
        <v>168-SANTA MARTA DE MAGASCA</v>
      </c>
    </row>
    <row r="1711" spans="1:5" x14ac:dyDescent="0.25">
      <c r="A1711" s="1">
        <v>10</v>
      </c>
      <c r="B1711" s="3">
        <v>169</v>
      </c>
      <c r="C1711" s="1" t="s">
        <v>1863</v>
      </c>
      <c r="E1711" t="str">
        <f t="shared" si="26"/>
        <v>169-SANTIAGO DE ALCANTARA</v>
      </c>
    </row>
    <row r="1712" spans="1:5" x14ac:dyDescent="0.25">
      <c r="A1712" s="1">
        <v>10</v>
      </c>
      <c r="B1712" s="3">
        <v>170</v>
      </c>
      <c r="C1712" s="1" t="s">
        <v>1864</v>
      </c>
      <c r="E1712" t="str">
        <f t="shared" si="26"/>
        <v>170-SANTIAGO DEL CAMPO</v>
      </c>
    </row>
    <row r="1713" spans="1:5" x14ac:dyDescent="0.25">
      <c r="A1713" s="1">
        <v>10</v>
      </c>
      <c r="B1713" s="3">
        <v>171</v>
      </c>
      <c r="C1713" s="1" t="s">
        <v>1865</v>
      </c>
      <c r="E1713" t="str">
        <f t="shared" si="26"/>
        <v>171-SANTIBAÑEZ EL ALTO</v>
      </c>
    </row>
    <row r="1714" spans="1:5" x14ac:dyDescent="0.25">
      <c r="A1714" s="1">
        <v>10</v>
      </c>
      <c r="B1714" s="3">
        <v>172</v>
      </c>
      <c r="C1714" s="1" t="s">
        <v>1866</v>
      </c>
      <c r="E1714" t="str">
        <f t="shared" si="26"/>
        <v>172-SANTIBAÑEZ EL BAJO</v>
      </c>
    </row>
    <row r="1715" spans="1:5" x14ac:dyDescent="0.25">
      <c r="A1715" s="1">
        <v>10</v>
      </c>
      <c r="B1715" s="3">
        <v>173</v>
      </c>
      <c r="C1715" s="1" t="s">
        <v>1867</v>
      </c>
      <c r="E1715" t="str">
        <f t="shared" si="26"/>
        <v>173-SAUCEDILLA</v>
      </c>
    </row>
    <row r="1716" spans="1:5" x14ac:dyDescent="0.25">
      <c r="A1716" s="1">
        <v>10</v>
      </c>
      <c r="B1716" s="3">
        <v>174</v>
      </c>
      <c r="C1716" s="1" t="s">
        <v>1868</v>
      </c>
      <c r="E1716" t="str">
        <f t="shared" si="26"/>
        <v>174-SEGURA DE TORO</v>
      </c>
    </row>
    <row r="1717" spans="1:5" x14ac:dyDescent="0.25">
      <c r="A1717" s="1">
        <v>10</v>
      </c>
      <c r="B1717" s="3">
        <v>175</v>
      </c>
      <c r="C1717" s="1" t="s">
        <v>1869</v>
      </c>
      <c r="E1717" t="str">
        <f t="shared" si="26"/>
        <v>175-SERRADILLA</v>
      </c>
    </row>
    <row r="1718" spans="1:5" x14ac:dyDescent="0.25">
      <c r="A1718" s="1">
        <v>10</v>
      </c>
      <c r="B1718" s="3">
        <v>176</v>
      </c>
      <c r="C1718" s="1" t="s">
        <v>1870</v>
      </c>
      <c r="E1718" t="str">
        <f t="shared" si="26"/>
        <v>176-SERREJON</v>
      </c>
    </row>
    <row r="1719" spans="1:5" x14ac:dyDescent="0.25">
      <c r="A1719" s="1">
        <v>10</v>
      </c>
      <c r="B1719" s="3">
        <v>177</v>
      </c>
      <c r="C1719" s="1" t="s">
        <v>1871</v>
      </c>
      <c r="E1719" t="str">
        <f t="shared" si="26"/>
        <v>177-SIERRA DE FUENTES</v>
      </c>
    </row>
    <row r="1720" spans="1:5" x14ac:dyDescent="0.25">
      <c r="A1720" s="1">
        <v>10</v>
      </c>
      <c r="B1720" s="3">
        <v>178</v>
      </c>
      <c r="C1720" s="1" t="s">
        <v>1872</v>
      </c>
      <c r="E1720" t="str">
        <f t="shared" si="26"/>
        <v>178-TALAVAN</v>
      </c>
    </row>
    <row r="1721" spans="1:5" x14ac:dyDescent="0.25">
      <c r="A1721" s="1">
        <v>10</v>
      </c>
      <c r="B1721" s="3">
        <v>179</v>
      </c>
      <c r="C1721" s="1" t="s">
        <v>1873</v>
      </c>
      <c r="E1721" t="str">
        <f t="shared" si="26"/>
        <v>179-TALAVERUELA DE LA VERA</v>
      </c>
    </row>
    <row r="1722" spans="1:5" x14ac:dyDescent="0.25">
      <c r="A1722" s="1">
        <v>10</v>
      </c>
      <c r="B1722" s="3">
        <v>180</v>
      </c>
      <c r="C1722" s="1" t="s">
        <v>1874</v>
      </c>
      <c r="E1722" t="str">
        <f t="shared" si="26"/>
        <v>180-TALAYUELA</v>
      </c>
    </row>
    <row r="1723" spans="1:5" x14ac:dyDescent="0.25">
      <c r="A1723" s="1">
        <v>10</v>
      </c>
      <c r="B1723" s="3">
        <v>181</v>
      </c>
      <c r="C1723" s="1" t="s">
        <v>1875</v>
      </c>
      <c r="E1723" t="str">
        <f t="shared" si="26"/>
        <v>181-TEJEDA DE TIETAR</v>
      </c>
    </row>
    <row r="1724" spans="1:5" x14ac:dyDescent="0.25">
      <c r="A1724" s="1">
        <v>10</v>
      </c>
      <c r="B1724" s="3">
        <v>182</v>
      </c>
      <c r="C1724" s="1" t="s">
        <v>1876</v>
      </c>
      <c r="E1724" t="str">
        <f t="shared" si="26"/>
        <v>182-TORIL</v>
      </c>
    </row>
    <row r="1725" spans="1:5" x14ac:dyDescent="0.25">
      <c r="A1725" s="1">
        <v>10</v>
      </c>
      <c r="B1725" s="3">
        <v>183</v>
      </c>
      <c r="C1725" s="1" t="s">
        <v>1877</v>
      </c>
      <c r="E1725" t="str">
        <f t="shared" si="26"/>
        <v>183-TORNAVACAS</v>
      </c>
    </row>
    <row r="1726" spans="1:5" x14ac:dyDescent="0.25">
      <c r="A1726" s="1">
        <v>10</v>
      </c>
      <c r="B1726" s="3">
        <v>184</v>
      </c>
      <c r="C1726" s="1" t="s">
        <v>1878</v>
      </c>
      <c r="E1726" t="str">
        <f t="shared" si="26"/>
        <v>184-TORNO, EL</v>
      </c>
    </row>
    <row r="1727" spans="1:5" x14ac:dyDescent="0.25">
      <c r="A1727" s="1">
        <v>10</v>
      </c>
      <c r="B1727" s="3">
        <v>185</v>
      </c>
      <c r="C1727" s="1" t="s">
        <v>1879</v>
      </c>
      <c r="E1727" t="str">
        <f t="shared" si="26"/>
        <v>185-TORRECILLA DE LOS ANGELES</v>
      </c>
    </row>
    <row r="1728" spans="1:5" x14ac:dyDescent="0.25">
      <c r="A1728" s="1">
        <v>10</v>
      </c>
      <c r="B1728" s="3">
        <v>186</v>
      </c>
      <c r="C1728" s="1" t="s">
        <v>1880</v>
      </c>
      <c r="E1728" t="str">
        <f t="shared" si="26"/>
        <v>186-TORRECILLAS DE LA TIESA</v>
      </c>
    </row>
    <row r="1729" spans="1:5" x14ac:dyDescent="0.25">
      <c r="A1729" s="1">
        <v>10</v>
      </c>
      <c r="B1729" s="3">
        <v>187</v>
      </c>
      <c r="C1729" s="1" t="s">
        <v>1881</v>
      </c>
      <c r="E1729" t="str">
        <f t="shared" si="26"/>
        <v>187-TORRE DE DON MIGUEL</v>
      </c>
    </row>
    <row r="1730" spans="1:5" x14ac:dyDescent="0.25">
      <c r="A1730" s="1">
        <v>10</v>
      </c>
      <c r="B1730" s="3">
        <v>188</v>
      </c>
      <c r="C1730" s="1" t="s">
        <v>1882</v>
      </c>
      <c r="E1730" t="str">
        <f t="shared" si="26"/>
        <v>188-TORRE DE SANTA MARIA</v>
      </c>
    </row>
    <row r="1731" spans="1:5" x14ac:dyDescent="0.25">
      <c r="A1731" s="1">
        <v>10</v>
      </c>
      <c r="B1731" s="3">
        <v>189</v>
      </c>
      <c r="C1731" s="1" t="s">
        <v>1883</v>
      </c>
      <c r="E1731" t="str">
        <f t="shared" ref="E1731:E1794" si="27">CONCATENATE(B1731,"-",C1731)</f>
        <v>189-TORREJONCILLO</v>
      </c>
    </row>
    <row r="1732" spans="1:5" x14ac:dyDescent="0.25">
      <c r="A1732" s="1">
        <v>10</v>
      </c>
      <c r="B1732" s="3">
        <v>190</v>
      </c>
      <c r="C1732" s="1" t="s">
        <v>1884</v>
      </c>
      <c r="E1732" t="str">
        <f t="shared" si="27"/>
        <v>190-TORREJON EL RUBIO</v>
      </c>
    </row>
    <row r="1733" spans="1:5" x14ac:dyDescent="0.25">
      <c r="A1733" s="1">
        <v>10</v>
      </c>
      <c r="B1733" s="3">
        <v>191</v>
      </c>
      <c r="C1733" s="1" t="s">
        <v>1885</v>
      </c>
      <c r="E1733" t="str">
        <f t="shared" si="27"/>
        <v>191-TORREMENGA</v>
      </c>
    </row>
    <row r="1734" spans="1:5" x14ac:dyDescent="0.25">
      <c r="A1734" s="1">
        <v>10</v>
      </c>
      <c r="B1734" s="3">
        <v>192</v>
      </c>
      <c r="C1734" s="1" t="s">
        <v>1886</v>
      </c>
      <c r="E1734" t="str">
        <f t="shared" si="27"/>
        <v>192-TORREMOCHA</v>
      </c>
    </row>
    <row r="1735" spans="1:5" x14ac:dyDescent="0.25">
      <c r="A1735" s="1">
        <v>10</v>
      </c>
      <c r="B1735" s="3">
        <v>193</v>
      </c>
      <c r="C1735" s="1" t="s">
        <v>1887</v>
      </c>
      <c r="E1735" t="str">
        <f t="shared" si="27"/>
        <v>193-TORREORGAZ</v>
      </c>
    </row>
    <row r="1736" spans="1:5" x14ac:dyDescent="0.25">
      <c r="A1736" s="1">
        <v>10</v>
      </c>
      <c r="B1736" s="3">
        <v>194</v>
      </c>
      <c r="C1736" s="1" t="s">
        <v>1888</v>
      </c>
      <c r="E1736" t="str">
        <f t="shared" si="27"/>
        <v>194-TORREQUEMADA</v>
      </c>
    </row>
    <row r="1737" spans="1:5" x14ac:dyDescent="0.25">
      <c r="A1737" s="1">
        <v>10</v>
      </c>
      <c r="B1737" s="3">
        <v>195</v>
      </c>
      <c r="C1737" s="1" t="s">
        <v>1889</v>
      </c>
      <c r="E1737" t="str">
        <f t="shared" si="27"/>
        <v>195-TRUJILLO</v>
      </c>
    </row>
    <row r="1738" spans="1:5" x14ac:dyDescent="0.25">
      <c r="A1738" s="1">
        <v>10</v>
      </c>
      <c r="B1738" s="3">
        <v>196</v>
      </c>
      <c r="C1738" s="1" t="s">
        <v>1890</v>
      </c>
      <c r="E1738" t="str">
        <f t="shared" si="27"/>
        <v>196-VALDASTILLAS</v>
      </c>
    </row>
    <row r="1739" spans="1:5" x14ac:dyDescent="0.25">
      <c r="A1739" s="1">
        <v>10</v>
      </c>
      <c r="B1739" s="3">
        <v>197</v>
      </c>
      <c r="C1739" s="1" t="s">
        <v>1891</v>
      </c>
      <c r="E1739" t="str">
        <f t="shared" si="27"/>
        <v>197-VALDECAÑAS DE TAJO</v>
      </c>
    </row>
    <row r="1740" spans="1:5" x14ac:dyDescent="0.25">
      <c r="A1740" s="1">
        <v>10</v>
      </c>
      <c r="B1740" s="3">
        <v>198</v>
      </c>
      <c r="C1740" s="1" t="s">
        <v>1892</v>
      </c>
      <c r="E1740" t="str">
        <f t="shared" si="27"/>
        <v>198-VALDEFUENTES</v>
      </c>
    </row>
    <row r="1741" spans="1:5" x14ac:dyDescent="0.25">
      <c r="A1741" s="1">
        <v>10</v>
      </c>
      <c r="B1741" s="3">
        <v>199</v>
      </c>
      <c r="C1741" s="1" t="s">
        <v>1893</v>
      </c>
      <c r="E1741" t="str">
        <f t="shared" si="27"/>
        <v>199-VALDEHUNCAR</v>
      </c>
    </row>
    <row r="1742" spans="1:5" x14ac:dyDescent="0.25">
      <c r="A1742" s="1">
        <v>10</v>
      </c>
      <c r="B1742" s="3">
        <v>200</v>
      </c>
      <c r="C1742" s="1" t="s">
        <v>1894</v>
      </c>
      <c r="E1742" t="str">
        <f t="shared" si="27"/>
        <v>200-VALDELACASA DE TAJO</v>
      </c>
    </row>
    <row r="1743" spans="1:5" x14ac:dyDescent="0.25">
      <c r="A1743" s="1">
        <v>10</v>
      </c>
      <c r="B1743" s="3">
        <v>201</v>
      </c>
      <c r="C1743" s="1" t="s">
        <v>1895</v>
      </c>
      <c r="E1743" t="str">
        <f t="shared" si="27"/>
        <v>201-VALDEMORALES</v>
      </c>
    </row>
    <row r="1744" spans="1:5" x14ac:dyDescent="0.25">
      <c r="A1744" s="1">
        <v>10</v>
      </c>
      <c r="B1744" s="3">
        <v>202</v>
      </c>
      <c r="C1744" s="1" t="s">
        <v>1896</v>
      </c>
      <c r="E1744" t="str">
        <f t="shared" si="27"/>
        <v>202-VALDEOBISPO</v>
      </c>
    </row>
    <row r="1745" spans="1:5" x14ac:dyDescent="0.25">
      <c r="A1745" s="1">
        <v>10</v>
      </c>
      <c r="B1745" s="3">
        <v>203</v>
      </c>
      <c r="C1745" s="1" t="s">
        <v>1897</v>
      </c>
      <c r="E1745" t="str">
        <f t="shared" si="27"/>
        <v>203-VALENCIA DE ALCANTARA</v>
      </c>
    </row>
    <row r="1746" spans="1:5" x14ac:dyDescent="0.25">
      <c r="A1746" s="1">
        <v>10</v>
      </c>
      <c r="B1746" s="3">
        <v>204</v>
      </c>
      <c r="C1746" s="1" t="s">
        <v>1898</v>
      </c>
      <c r="E1746" t="str">
        <f t="shared" si="27"/>
        <v>204-VALVERDE DE LA VERA</v>
      </c>
    </row>
    <row r="1747" spans="1:5" x14ac:dyDescent="0.25">
      <c r="A1747" s="1">
        <v>10</v>
      </c>
      <c r="B1747" s="3">
        <v>205</v>
      </c>
      <c r="C1747" s="1" t="s">
        <v>1899</v>
      </c>
      <c r="E1747" t="str">
        <f t="shared" si="27"/>
        <v>205-VALVERDE DEL FRESNO</v>
      </c>
    </row>
    <row r="1748" spans="1:5" x14ac:dyDescent="0.25">
      <c r="A1748" s="1">
        <v>10</v>
      </c>
      <c r="B1748" s="3">
        <v>206</v>
      </c>
      <c r="C1748" s="1" t="s">
        <v>1900</v>
      </c>
      <c r="E1748" t="str">
        <f t="shared" si="27"/>
        <v>206-VIANDAR DE LA VERA</v>
      </c>
    </row>
    <row r="1749" spans="1:5" x14ac:dyDescent="0.25">
      <c r="A1749" s="1">
        <v>10</v>
      </c>
      <c r="B1749" s="3">
        <v>207</v>
      </c>
      <c r="C1749" s="1" t="s">
        <v>1901</v>
      </c>
      <c r="E1749" t="str">
        <f t="shared" si="27"/>
        <v>207-VILLA DEL CAMPO</v>
      </c>
    </row>
    <row r="1750" spans="1:5" x14ac:dyDescent="0.25">
      <c r="A1750" s="1">
        <v>10</v>
      </c>
      <c r="B1750" s="3">
        <v>208</v>
      </c>
      <c r="C1750" s="1" t="s">
        <v>1902</v>
      </c>
      <c r="E1750" t="str">
        <f t="shared" si="27"/>
        <v>208-VILLA DEL REY</v>
      </c>
    </row>
    <row r="1751" spans="1:5" x14ac:dyDescent="0.25">
      <c r="A1751" s="1">
        <v>10</v>
      </c>
      <c r="B1751" s="3">
        <v>209</v>
      </c>
      <c r="C1751" s="1" t="s">
        <v>1903</v>
      </c>
      <c r="E1751" t="str">
        <f t="shared" si="27"/>
        <v>209-VILLAMESIAS</v>
      </c>
    </row>
    <row r="1752" spans="1:5" x14ac:dyDescent="0.25">
      <c r="A1752" s="1">
        <v>10</v>
      </c>
      <c r="B1752" s="3">
        <v>210</v>
      </c>
      <c r="C1752" s="1" t="s">
        <v>1904</v>
      </c>
      <c r="E1752" t="str">
        <f t="shared" si="27"/>
        <v>210-VILLAMIEL</v>
      </c>
    </row>
    <row r="1753" spans="1:5" x14ac:dyDescent="0.25">
      <c r="A1753" s="1">
        <v>10</v>
      </c>
      <c r="B1753" s="3">
        <v>211</v>
      </c>
      <c r="C1753" s="1" t="s">
        <v>1905</v>
      </c>
      <c r="E1753" t="str">
        <f t="shared" si="27"/>
        <v>211-VILLANUEVA DE LA SIERRA</v>
      </c>
    </row>
    <row r="1754" spans="1:5" x14ac:dyDescent="0.25">
      <c r="A1754" s="1">
        <v>10</v>
      </c>
      <c r="B1754" s="3">
        <v>212</v>
      </c>
      <c r="C1754" s="1" t="s">
        <v>1906</v>
      </c>
      <c r="E1754" t="str">
        <f t="shared" si="27"/>
        <v>212-VILLANUEVA DE LA VERA</v>
      </c>
    </row>
    <row r="1755" spans="1:5" x14ac:dyDescent="0.25">
      <c r="A1755" s="1">
        <v>10</v>
      </c>
      <c r="B1755" s="3">
        <v>213</v>
      </c>
      <c r="C1755" s="1" t="s">
        <v>1907</v>
      </c>
      <c r="E1755" t="str">
        <f t="shared" si="27"/>
        <v>213-VILLAR DEL PEDROSO</v>
      </c>
    </row>
    <row r="1756" spans="1:5" x14ac:dyDescent="0.25">
      <c r="A1756" s="1">
        <v>10</v>
      </c>
      <c r="B1756" s="3">
        <v>214</v>
      </c>
      <c r="C1756" s="1" t="s">
        <v>1908</v>
      </c>
      <c r="E1756" t="str">
        <f t="shared" si="27"/>
        <v>214-VILLAR DE PLASENCIA</v>
      </c>
    </row>
    <row r="1757" spans="1:5" x14ac:dyDescent="0.25">
      <c r="A1757" s="1">
        <v>10</v>
      </c>
      <c r="B1757" s="3">
        <v>215</v>
      </c>
      <c r="C1757" s="1" t="s">
        <v>1909</v>
      </c>
      <c r="E1757" t="str">
        <f t="shared" si="27"/>
        <v>215-VILLASBUENAS DE GATA</v>
      </c>
    </row>
    <row r="1758" spans="1:5" x14ac:dyDescent="0.25">
      <c r="A1758" s="1">
        <v>10</v>
      </c>
      <c r="B1758" s="3">
        <v>216</v>
      </c>
      <c r="C1758" s="1" t="s">
        <v>1910</v>
      </c>
      <c r="E1758" t="str">
        <f t="shared" si="27"/>
        <v>216-ZARZA DE GRANADILLA</v>
      </c>
    </row>
    <row r="1759" spans="1:5" x14ac:dyDescent="0.25">
      <c r="A1759" s="1">
        <v>10</v>
      </c>
      <c r="B1759" s="3">
        <v>217</v>
      </c>
      <c r="C1759" s="1" t="s">
        <v>1911</v>
      </c>
      <c r="E1759" t="str">
        <f t="shared" si="27"/>
        <v>217-ZARZA DE MONTANCHEZ</v>
      </c>
    </row>
    <row r="1760" spans="1:5" x14ac:dyDescent="0.25">
      <c r="A1760" s="1">
        <v>10</v>
      </c>
      <c r="B1760" s="3">
        <v>218</v>
      </c>
      <c r="C1760" s="1" t="s">
        <v>1912</v>
      </c>
      <c r="E1760" t="str">
        <f t="shared" si="27"/>
        <v>218-ZARZA LA MAYOR</v>
      </c>
    </row>
    <row r="1761" spans="1:5" x14ac:dyDescent="0.25">
      <c r="A1761" s="1">
        <v>10</v>
      </c>
      <c r="B1761" s="3">
        <v>219</v>
      </c>
      <c r="C1761" s="1" t="s">
        <v>1913</v>
      </c>
      <c r="E1761" t="str">
        <f t="shared" si="27"/>
        <v>219-ZORITA</v>
      </c>
    </row>
    <row r="1762" spans="1:5" x14ac:dyDescent="0.25">
      <c r="A1762" s="1">
        <v>10</v>
      </c>
      <c r="B1762" s="3">
        <v>901</v>
      </c>
      <c r="C1762" s="1" t="s">
        <v>1914</v>
      </c>
      <c r="E1762" t="str">
        <f t="shared" si="27"/>
        <v>901-ROSALEJO</v>
      </c>
    </row>
    <row r="1763" spans="1:5" x14ac:dyDescent="0.25">
      <c r="A1763" s="1">
        <v>10</v>
      </c>
      <c r="B1763" s="3">
        <v>904</v>
      </c>
      <c r="C1763" s="1" t="s">
        <v>1915</v>
      </c>
      <c r="E1763" t="str">
        <f t="shared" si="27"/>
        <v>904-TIETAR</v>
      </c>
    </row>
    <row r="1764" spans="1:5" x14ac:dyDescent="0.25">
      <c r="A1764" s="1">
        <v>11</v>
      </c>
      <c r="B1764" s="3">
        <v>1</v>
      </c>
      <c r="C1764" s="1" t="s">
        <v>1916</v>
      </c>
      <c r="E1764" t="str">
        <f t="shared" si="27"/>
        <v>1-ALCALA DE LOS GAZULES</v>
      </c>
    </row>
    <row r="1765" spans="1:5" x14ac:dyDescent="0.25">
      <c r="A1765" s="1">
        <v>11</v>
      </c>
      <c r="B1765" s="3">
        <v>2</v>
      </c>
      <c r="C1765" s="1" t="s">
        <v>1917</v>
      </c>
      <c r="E1765" t="str">
        <f t="shared" si="27"/>
        <v>2-ALCALA DEL VALLE</v>
      </c>
    </row>
    <row r="1766" spans="1:5" x14ac:dyDescent="0.25">
      <c r="A1766" s="1">
        <v>11</v>
      </c>
      <c r="B1766" s="3">
        <v>3</v>
      </c>
      <c r="C1766" s="1" t="s">
        <v>1918</v>
      </c>
      <c r="E1766" t="str">
        <f t="shared" si="27"/>
        <v>3-ALGAR</v>
      </c>
    </row>
    <row r="1767" spans="1:5" x14ac:dyDescent="0.25">
      <c r="A1767" s="1">
        <v>11</v>
      </c>
      <c r="B1767" s="3">
        <v>4</v>
      </c>
      <c r="C1767" s="1" t="s">
        <v>1919</v>
      </c>
      <c r="E1767" t="str">
        <f t="shared" si="27"/>
        <v>4-ALGECIRAS</v>
      </c>
    </row>
    <row r="1768" spans="1:5" x14ac:dyDescent="0.25">
      <c r="A1768" s="1">
        <v>11</v>
      </c>
      <c r="B1768" s="3">
        <v>5</v>
      </c>
      <c r="C1768" s="1" t="s">
        <v>1920</v>
      </c>
      <c r="E1768" t="str">
        <f t="shared" si="27"/>
        <v>5-ALGODONALES</v>
      </c>
    </row>
    <row r="1769" spans="1:5" x14ac:dyDescent="0.25">
      <c r="A1769" s="1">
        <v>11</v>
      </c>
      <c r="B1769" s="3">
        <v>6</v>
      </c>
      <c r="C1769" s="1" t="s">
        <v>1921</v>
      </c>
      <c r="E1769" t="str">
        <f t="shared" si="27"/>
        <v>6-ARCOS DE LA FRONTERA</v>
      </c>
    </row>
    <row r="1770" spans="1:5" x14ac:dyDescent="0.25">
      <c r="A1770" s="1">
        <v>11</v>
      </c>
      <c r="B1770" s="3">
        <v>7</v>
      </c>
      <c r="C1770" s="1" t="s">
        <v>1922</v>
      </c>
      <c r="E1770" t="str">
        <f t="shared" si="27"/>
        <v>7-BARBATE</v>
      </c>
    </row>
    <row r="1771" spans="1:5" x14ac:dyDescent="0.25">
      <c r="A1771" s="1">
        <v>11</v>
      </c>
      <c r="B1771" s="3">
        <v>8</v>
      </c>
      <c r="C1771" s="1" t="s">
        <v>1923</v>
      </c>
      <c r="E1771" t="str">
        <f t="shared" si="27"/>
        <v>8-BARRIOS, LOS</v>
      </c>
    </row>
    <row r="1772" spans="1:5" x14ac:dyDescent="0.25">
      <c r="A1772" s="1">
        <v>11</v>
      </c>
      <c r="B1772" s="3">
        <v>9</v>
      </c>
      <c r="C1772" s="1" t="s">
        <v>1924</v>
      </c>
      <c r="E1772" t="str">
        <f t="shared" si="27"/>
        <v>9-BENAOCAZ</v>
      </c>
    </row>
    <row r="1773" spans="1:5" x14ac:dyDescent="0.25">
      <c r="A1773" s="1">
        <v>11</v>
      </c>
      <c r="B1773" s="3">
        <v>10</v>
      </c>
      <c r="C1773" s="1" t="s">
        <v>1925</v>
      </c>
      <c r="E1773" t="str">
        <f t="shared" si="27"/>
        <v>10-BORNOS</v>
      </c>
    </row>
    <row r="1774" spans="1:5" x14ac:dyDescent="0.25">
      <c r="A1774" s="1">
        <v>11</v>
      </c>
      <c r="B1774" s="3">
        <v>11</v>
      </c>
      <c r="C1774" s="1" t="s">
        <v>1926</v>
      </c>
      <c r="E1774" t="str">
        <f t="shared" si="27"/>
        <v>11-BOSQUE, EL</v>
      </c>
    </row>
    <row r="1775" spans="1:5" x14ac:dyDescent="0.25">
      <c r="A1775" s="1">
        <v>11</v>
      </c>
      <c r="B1775" s="3">
        <v>12</v>
      </c>
      <c r="C1775" s="1" t="s">
        <v>121</v>
      </c>
      <c r="E1775" t="str">
        <f t="shared" si="27"/>
        <v>12-CADIZ</v>
      </c>
    </row>
    <row r="1776" spans="1:5" x14ac:dyDescent="0.25">
      <c r="A1776" s="1">
        <v>11</v>
      </c>
      <c r="B1776" s="3">
        <v>13</v>
      </c>
      <c r="C1776" s="1" t="s">
        <v>1927</v>
      </c>
      <c r="E1776" t="str">
        <f t="shared" si="27"/>
        <v>13-CASTELLAR DE LA FRONTERA</v>
      </c>
    </row>
    <row r="1777" spans="1:5" x14ac:dyDescent="0.25">
      <c r="A1777" s="1">
        <v>11</v>
      </c>
      <c r="B1777" s="3">
        <v>14</v>
      </c>
      <c r="C1777" s="1" t="s">
        <v>1928</v>
      </c>
      <c r="E1777" t="str">
        <f t="shared" si="27"/>
        <v>14-CONIL DE LA FRONTERA</v>
      </c>
    </row>
    <row r="1778" spans="1:5" x14ac:dyDescent="0.25">
      <c r="A1778" s="1">
        <v>11</v>
      </c>
      <c r="B1778" s="3">
        <v>15</v>
      </c>
      <c r="C1778" s="1" t="s">
        <v>1929</v>
      </c>
      <c r="E1778" t="str">
        <f t="shared" si="27"/>
        <v>15-CHICLANA DE LA FRONTERA</v>
      </c>
    </row>
    <row r="1779" spans="1:5" x14ac:dyDescent="0.25">
      <c r="A1779" s="1">
        <v>11</v>
      </c>
      <c r="B1779" s="3">
        <v>16</v>
      </c>
      <c r="C1779" s="1" t="s">
        <v>1930</v>
      </c>
      <c r="E1779" t="str">
        <f t="shared" si="27"/>
        <v>16-CHIPIONA</v>
      </c>
    </row>
    <row r="1780" spans="1:5" x14ac:dyDescent="0.25">
      <c r="A1780" s="1">
        <v>11</v>
      </c>
      <c r="B1780" s="3">
        <v>17</v>
      </c>
      <c r="C1780" s="1" t="s">
        <v>1931</v>
      </c>
      <c r="E1780" t="str">
        <f t="shared" si="27"/>
        <v>17-ESPERA</v>
      </c>
    </row>
    <row r="1781" spans="1:5" x14ac:dyDescent="0.25">
      <c r="A1781" s="1">
        <v>11</v>
      </c>
      <c r="B1781" s="3">
        <v>18</v>
      </c>
      <c r="C1781" s="1" t="s">
        <v>1932</v>
      </c>
      <c r="E1781" t="str">
        <f t="shared" si="27"/>
        <v>18-GASTOR, EL</v>
      </c>
    </row>
    <row r="1782" spans="1:5" x14ac:dyDescent="0.25">
      <c r="A1782" s="1">
        <v>11</v>
      </c>
      <c r="B1782" s="3">
        <v>19</v>
      </c>
      <c r="C1782" s="1" t="s">
        <v>1933</v>
      </c>
      <c r="E1782" t="str">
        <f t="shared" si="27"/>
        <v>19-GRAZALEMA</v>
      </c>
    </row>
    <row r="1783" spans="1:5" x14ac:dyDescent="0.25">
      <c r="A1783" s="1">
        <v>11</v>
      </c>
      <c r="B1783" s="3">
        <v>20</v>
      </c>
      <c r="C1783" s="1" t="s">
        <v>1934</v>
      </c>
      <c r="E1783" t="str">
        <f t="shared" si="27"/>
        <v>20-JEREZ DE LA FRONTERA</v>
      </c>
    </row>
    <row r="1784" spans="1:5" x14ac:dyDescent="0.25">
      <c r="A1784" s="1">
        <v>11</v>
      </c>
      <c r="B1784" s="3">
        <v>21</v>
      </c>
      <c r="C1784" s="1" t="s">
        <v>1935</v>
      </c>
      <c r="E1784" t="str">
        <f t="shared" si="27"/>
        <v>21-JIMENA DE LA FRONTERA</v>
      </c>
    </row>
    <row r="1785" spans="1:5" x14ac:dyDescent="0.25">
      <c r="A1785" s="1">
        <v>11</v>
      </c>
      <c r="B1785" s="3">
        <v>22</v>
      </c>
      <c r="C1785" s="1" t="s">
        <v>1936</v>
      </c>
      <c r="E1785" t="str">
        <f t="shared" si="27"/>
        <v>22-LINEA DE LA CONCEPCION, LA</v>
      </c>
    </row>
    <row r="1786" spans="1:5" x14ac:dyDescent="0.25">
      <c r="A1786" s="1">
        <v>11</v>
      </c>
      <c r="B1786" s="3">
        <v>23</v>
      </c>
      <c r="C1786" s="1" t="s">
        <v>1937</v>
      </c>
      <c r="E1786" t="str">
        <f t="shared" si="27"/>
        <v>23-MEDINA-SIDONIA</v>
      </c>
    </row>
    <row r="1787" spans="1:5" x14ac:dyDescent="0.25">
      <c r="A1787" s="1">
        <v>11</v>
      </c>
      <c r="B1787" s="3">
        <v>24</v>
      </c>
      <c r="C1787" s="1" t="s">
        <v>1938</v>
      </c>
      <c r="E1787" t="str">
        <f t="shared" si="27"/>
        <v>24-OLVERA</v>
      </c>
    </row>
    <row r="1788" spans="1:5" x14ac:dyDescent="0.25">
      <c r="A1788" s="1">
        <v>11</v>
      </c>
      <c r="B1788" s="3">
        <v>25</v>
      </c>
      <c r="C1788" s="1" t="s">
        <v>1939</v>
      </c>
      <c r="E1788" t="str">
        <f t="shared" si="27"/>
        <v>25-PATERNA DE RIVERA</v>
      </c>
    </row>
    <row r="1789" spans="1:5" x14ac:dyDescent="0.25">
      <c r="A1789" s="1">
        <v>11</v>
      </c>
      <c r="B1789" s="3">
        <v>26</v>
      </c>
      <c r="C1789" s="1" t="s">
        <v>1940</v>
      </c>
      <c r="E1789" t="str">
        <f t="shared" si="27"/>
        <v>26-PRADO DEL REY</v>
      </c>
    </row>
    <row r="1790" spans="1:5" x14ac:dyDescent="0.25">
      <c r="A1790" s="1">
        <v>11</v>
      </c>
      <c r="B1790" s="3">
        <v>27</v>
      </c>
      <c r="C1790" s="1" t="s">
        <v>1941</v>
      </c>
      <c r="E1790" t="str">
        <f t="shared" si="27"/>
        <v>27-PUERTO DE SANTA MARIA, EL</v>
      </c>
    </row>
    <row r="1791" spans="1:5" x14ac:dyDescent="0.25">
      <c r="A1791" s="1">
        <v>11</v>
      </c>
      <c r="B1791" s="3">
        <v>28</v>
      </c>
      <c r="C1791" s="1" t="s">
        <v>1942</v>
      </c>
      <c r="E1791" t="str">
        <f t="shared" si="27"/>
        <v>28-PUERTO REAL</v>
      </c>
    </row>
    <row r="1792" spans="1:5" x14ac:dyDescent="0.25">
      <c r="A1792" s="1">
        <v>11</v>
      </c>
      <c r="B1792" s="3">
        <v>29</v>
      </c>
      <c r="C1792" s="1" t="s">
        <v>1943</v>
      </c>
      <c r="E1792" t="str">
        <f t="shared" si="27"/>
        <v>29-PUERTO SERRANO</v>
      </c>
    </row>
    <row r="1793" spans="1:5" x14ac:dyDescent="0.25">
      <c r="A1793" s="1">
        <v>11</v>
      </c>
      <c r="B1793" s="3">
        <v>30</v>
      </c>
      <c r="C1793" s="1" t="s">
        <v>1944</v>
      </c>
      <c r="E1793" t="str">
        <f t="shared" si="27"/>
        <v>30-ROTA</v>
      </c>
    </row>
    <row r="1794" spans="1:5" x14ac:dyDescent="0.25">
      <c r="A1794" s="1">
        <v>11</v>
      </c>
      <c r="B1794" s="3">
        <v>31</v>
      </c>
      <c r="C1794" s="1" t="s">
        <v>1945</v>
      </c>
      <c r="E1794" t="str">
        <f t="shared" si="27"/>
        <v>31-SAN FERNANDO</v>
      </c>
    </row>
    <row r="1795" spans="1:5" x14ac:dyDescent="0.25">
      <c r="A1795" s="1">
        <v>11</v>
      </c>
      <c r="B1795" s="3">
        <v>32</v>
      </c>
      <c r="C1795" s="1" t="s">
        <v>1946</v>
      </c>
      <c r="E1795" t="str">
        <f t="shared" ref="E1795:E1858" si="28">CONCATENATE(B1795,"-",C1795)</f>
        <v>32-SANLUCAR DE BARRAMEDA</v>
      </c>
    </row>
    <row r="1796" spans="1:5" x14ac:dyDescent="0.25">
      <c r="A1796" s="1">
        <v>11</v>
      </c>
      <c r="B1796" s="3">
        <v>33</v>
      </c>
      <c r="C1796" s="1" t="s">
        <v>1947</v>
      </c>
      <c r="E1796" t="str">
        <f t="shared" si="28"/>
        <v>33-SAN ROQUE</v>
      </c>
    </row>
    <row r="1797" spans="1:5" x14ac:dyDescent="0.25">
      <c r="A1797" s="1">
        <v>11</v>
      </c>
      <c r="B1797" s="3">
        <v>34</v>
      </c>
      <c r="C1797" s="1" t="s">
        <v>1948</v>
      </c>
      <c r="E1797" t="str">
        <f t="shared" si="28"/>
        <v>34-SETENIL DE LAS BODEGAS</v>
      </c>
    </row>
    <row r="1798" spans="1:5" x14ac:dyDescent="0.25">
      <c r="A1798" s="1">
        <v>11</v>
      </c>
      <c r="B1798" s="3">
        <v>35</v>
      </c>
      <c r="C1798" s="1" t="s">
        <v>1949</v>
      </c>
      <c r="E1798" t="str">
        <f t="shared" si="28"/>
        <v>35-TARIFA</v>
      </c>
    </row>
    <row r="1799" spans="1:5" x14ac:dyDescent="0.25">
      <c r="A1799" s="1">
        <v>11</v>
      </c>
      <c r="B1799" s="3">
        <v>36</v>
      </c>
      <c r="C1799" s="1" t="s">
        <v>1950</v>
      </c>
      <c r="E1799" t="str">
        <f t="shared" si="28"/>
        <v>36-TORRE-ALHAQUIME</v>
      </c>
    </row>
    <row r="1800" spans="1:5" x14ac:dyDescent="0.25">
      <c r="A1800" s="1">
        <v>11</v>
      </c>
      <c r="B1800" s="3">
        <v>37</v>
      </c>
      <c r="C1800" s="1" t="s">
        <v>1951</v>
      </c>
      <c r="E1800" t="str">
        <f t="shared" si="28"/>
        <v>37-TREBUJENA</v>
      </c>
    </row>
    <row r="1801" spans="1:5" x14ac:dyDescent="0.25">
      <c r="A1801" s="1">
        <v>11</v>
      </c>
      <c r="B1801" s="3">
        <v>38</v>
      </c>
      <c r="C1801" s="1" t="s">
        <v>1952</v>
      </c>
      <c r="E1801" t="str">
        <f t="shared" si="28"/>
        <v>38-UBRIQUE</v>
      </c>
    </row>
    <row r="1802" spans="1:5" x14ac:dyDescent="0.25">
      <c r="A1802" s="1">
        <v>11</v>
      </c>
      <c r="B1802" s="3">
        <v>39</v>
      </c>
      <c r="C1802" s="1" t="s">
        <v>1953</v>
      </c>
      <c r="E1802" t="str">
        <f t="shared" si="28"/>
        <v>39-VEJER DE LA FRONTERA</v>
      </c>
    </row>
    <row r="1803" spans="1:5" x14ac:dyDescent="0.25">
      <c r="A1803" s="1">
        <v>11</v>
      </c>
      <c r="B1803" s="3">
        <v>40</v>
      </c>
      <c r="C1803" s="1" t="s">
        <v>1954</v>
      </c>
      <c r="E1803" t="str">
        <f t="shared" si="28"/>
        <v>40-VILLALUENGA DEL ROSARIO</v>
      </c>
    </row>
    <row r="1804" spans="1:5" x14ac:dyDescent="0.25">
      <c r="A1804" s="1">
        <v>11</v>
      </c>
      <c r="B1804" s="3">
        <v>41</v>
      </c>
      <c r="C1804" s="1" t="s">
        <v>1955</v>
      </c>
      <c r="E1804" t="str">
        <f t="shared" si="28"/>
        <v>41-VILLAMARTIN</v>
      </c>
    </row>
    <row r="1805" spans="1:5" x14ac:dyDescent="0.25">
      <c r="A1805" s="1">
        <v>11</v>
      </c>
      <c r="B1805" s="3">
        <v>42</v>
      </c>
      <c r="C1805" s="1" t="s">
        <v>1956</v>
      </c>
      <c r="E1805" t="str">
        <f t="shared" si="28"/>
        <v>42-ZAHARA</v>
      </c>
    </row>
    <row r="1806" spans="1:5" x14ac:dyDescent="0.25">
      <c r="A1806" s="1">
        <v>11</v>
      </c>
      <c r="B1806" s="3">
        <v>901</v>
      </c>
      <c r="C1806" s="1" t="s">
        <v>1957</v>
      </c>
      <c r="E1806" t="str">
        <f t="shared" si="28"/>
        <v>901-BENALUP-CASAS VIEJAS</v>
      </c>
    </row>
    <row r="1807" spans="1:5" x14ac:dyDescent="0.25">
      <c r="A1807" s="1">
        <v>11</v>
      </c>
      <c r="B1807" s="3">
        <v>902</v>
      </c>
      <c r="C1807" s="1" t="s">
        <v>1958</v>
      </c>
      <c r="E1807" t="str">
        <f t="shared" si="28"/>
        <v>902-SAN JOSE DEL VALLE</v>
      </c>
    </row>
    <row r="1808" spans="1:5" x14ac:dyDescent="0.25">
      <c r="A1808" s="1">
        <v>12</v>
      </c>
      <c r="B1808" s="3">
        <v>1</v>
      </c>
      <c r="C1808" s="1" t="s">
        <v>1959</v>
      </c>
      <c r="E1808" t="str">
        <f t="shared" si="28"/>
        <v>1-ATZENETA DEL MAESTRAT</v>
      </c>
    </row>
    <row r="1809" spans="1:5" x14ac:dyDescent="0.25">
      <c r="A1809" s="1">
        <v>12</v>
      </c>
      <c r="B1809" s="3">
        <v>2</v>
      </c>
      <c r="C1809" s="1" t="s">
        <v>1960</v>
      </c>
      <c r="E1809" t="str">
        <f t="shared" si="28"/>
        <v>2-AIN</v>
      </c>
    </row>
    <row r="1810" spans="1:5" x14ac:dyDescent="0.25">
      <c r="A1810" s="1">
        <v>12</v>
      </c>
      <c r="B1810" s="3">
        <v>3</v>
      </c>
      <c r="C1810" s="1" t="s">
        <v>1961</v>
      </c>
      <c r="E1810" t="str">
        <f t="shared" si="28"/>
        <v>3-ALBOCASSER</v>
      </c>
    </row>
    <row r="1811" spans="1:5" x14ac:dyDescent="0.25">
      <c r="A1811" s="1">
        <v>12</v>
      </c>
      <c r="B1811" s="3">
        <v>4</v>
      </c>
      <c r="C1811" s="1" t="s">
        <v>1962</v>
      </c>
      <c r="E1811" t="str">
        <f t="shared" si="28"/>
        <v>4-ALCALA DE XIVERT</v>
      </c>
    </row>
    <row r="1812" spans="1:5" x14ac:dyDescent="0.25">
      <c r="A1812" s="1">
        <v>12</v>
      </c>
      <c r="B1812" s="3">
        <v>5</v>
      </c>
      <c r="C1812" s="1" t="s">
        <v>1963</v>
      </c>
      <c r="E1812" t="str">
        <f t="shared" si="28"/>
        <v>5-ALCORA, L'</v>
      </c>
    </row>
    <row r="1813" spans="1:5" x14ac:dyDescent="0.25">
      <c r="A1813" s="1">
        <v>12</v>
      </c>
      <c r="B1813" s="3">
        <v>6</v>
      </c>
      <c r="C1813" s="1" t="s">
        <v>1964</v>
      </c>
      <c r="E1813" t="str">
        <f t="shared" si="28"/>
        <v>6-ALCUDIA DE VEO</v>
      </c>
    </row>
    <row r="1814" spans="1:5" x14ac:dyDescent="0.25">
      <c r="A1814" s="1">
        <v>12</v>
      </c>
      <c r="B1814" s="3">
        <v>7</v>
      </c>
      <c r="C1814" s="1" t="s">
        <v>1965</v>
      </c>
      <c r="E1814" t="str">
        <f t="shared" si="28"/>
        <v>7-ALFONDEGUILLA</v>
      </c>
    </row>
    <row r="1815" spans="1:5" x14ac:dyDescent="0.25">
      <c r="A1815" s="1">
        <v>12</v>
      </c>
      <c r="B1815" s="3">
        <v>8</v>
      </c>
      <c r="C1815" s="1" t="s">
        <v>1966</v>
      </c>
      <c r="E1815" t="str">
        <f t="shared" si="28"/>
        <v>8-ALGIMIA DE ALMONACID</v>
      </c>
    </row>
    <row r="1816" spans="1:5" x14ac:dyDescent="0.25">
      <c r="A1816" s="1">
        <v>12</v>
      </c>
      <c r="B1816" s="3">
        <v>9</v>
      </c>
      <c r="C1816" s="1" t="s">
        <v>1967</v>
      </c>
      <c r="E1816" t="str">
        <f t="shared" si="28"/>
        <v>9-ALMAZORA/ALMASSORA</v>
      </c>
    </row>
    <row r="1817" spans="1:5" x14ac:dyDescent="0.25">
      <c r="A1817" s="1">
        <v>12</v>
      </c>
      <c r="B1817" s="3">
        <v>10</v>
      </c>
      <c r="C1817" s="1" t="s">
        <v>1968</v>
      </c>
      <c r="E1817" t="str">
        <f t="shared" si="28"/>
        <v>10-ALMEDIJAR</v>
      </c>
    </row>
    <row r="1818" spans="1:5" x14ac:dyDescent="0.25">
      <c r="A1818" s="1">
        <v>12</v>
      </c>
      <c r="B1818" s="3">
        <v>11</v>
      </c>
      <c r="C1818" s="1" t="s">
        <v>1969</v>
      </c>
      <c r="E1818" t="str">
        <f t="shared" si="28"/>
        <v>11-ALMENARA</v>
      </c>
    </row>
    <row r="1819" spans="1:5" x14ac:dyDescent="0.25">
      <c r="A1819" s="1">
        <v>12</v>
      </c>
      <c r="B1819" s="3">
        <v>12</v>
      </c>
      <c r="C1819" s="1" t="s">
        <v>1970</v>
      </c>
      <c r="E1819" t="str">
        <f t="shared" si="28"/>
        <v>12-ALTURA</v>
      </c>
    </row>
    <row r="1820" spans="1:5" x14ac:dyDescent="0.25">
      <c r="A1820" s="1">
        <v>12</v>
      </c>
      <c r="B1820" s="3">
        <v>13</v>
      </c>
      <c r="C1820" s="1" t="s">
        <v>1971</v>
      </c>
      <c r="E1820" t="str">
        <f t="shared" si="28"/>
        <v>13-ARAÑUEL</v>
      </c>
    </row>
    <row r="1821" spans="1:5" x14ac:dyDescent="0.25">
      <c r="A1821" s="1">
        <v>12</v>
      </c>
      <c r="B1821" s="3">
        <v>14</v>
      </c>
      <c r="C1821" s="1" t="s">
        <v>1972</v>
      </c>
      <c r="E1821" t="str">
        <f t="shared" si="28"/>
        <v>14-ARES DEL MAESTRE</v>
      </c>
    </row>
    <row r="1822" spans="1:5" x14ac:dyDescent="0.25">
      <c r="A1822" s="1">
        <v>12</v>
      </c>
      <c r="B1822" s="3">
        <v>15</v>
      </c>
      <c r="C1822" s="1" t="s">
        <v>1973</v>
      </c>
      <c r="E1822" t="str">
        <f t="shared" si="28"/>
        <v>15-ARGELITA</v>
      </c>
    </row>
    <row r="1823" spans="1:5" x14ac:dyDescent="0.25">
      <c r="A1823" s="1">
        <v>12</v>
      </c>
      <c r="B1823" s="3">
        <v>16</v>
      </c>
      <c r="C1823" s="1" t="s">
        <v>1974</v>
      </c>
      <c r="E1823" t="str">
        <f t="shared" si="28"/>
        <v>16-ARTANA</v>
      </c>
    </row>
    <row r="1824" spans="1:5" x14ac:dyDescent="0.25">
      <c r="A1824" s="1">
        <v>12</v>
      </c>
      <c r="B1824" s="3">
        <v>17</v>
      </c>
      <c r="C1824" s="1" t="s">
        <v>1975</v>
      </c>
      <c r="E1824" t="str">
        <f t="shared" si="28"/>
        <v>17-AYODAR</v>
      </c>
    </row>
    <row r="1825" spans="1:5" x14ac:dyDescent="0.25">
      <c r="A1825" s="1">
        <v>12</v>
      </c>
      <c r="B1825" s="3">
        <v>18</v>
      </c>
      <c r="C1825" s="1" t="s">
        <v>1976</v>
      </c>
      <c r="E1825" t="str">
        <f t="shared" si="28"/>
        <v>18-AZUEBAR</v>
      </c>
    </row>
    <row r="1826" spans="1:5" x14ac:dyDescent="0.25">
      <c r="A1826" s="1">
        <v>12</v>
      </c>
      <c r="B1826" s="3">
        <v>20</v>
      </c>
      <c r="C1826" s="1" t="s">
        <v>1977</v>
      </c>
      <c r="E1826" t="str">
        <f t="shared" si="28"/>
        <v>20-BARRACAS</v>
      </c>
    </row>
    <row r="1827" spans="1:5" x14ac:dyDescent="0.25">
      <c r="A1827" s="1">
        <v>12</v>
      </c>
      <c r="B1827" s="3">
        <v>21</v>
      </c>
      <c r="C1827" s="1" t="s">
        <v>1978</v>
      </c>
      <c r="E1827" t="str">
        <f t="shared" si="28"/>
        <v>21-BETXI</v>
      </c>
    </row>
    <row r="1828" spans="1:5" x14ac:dyDescent="0.25">
      <c r="A1828" s="1">
        <v>12</v>
      </c>
      <c r="B1828" s="3">
        <v>22</v>
      </c>
      <c r="C1828" s="1" t="s">
        <v>1979</v>
      </c>
      <c r="E1828" t="str">
        <f t="shared" si="28"/>
        <v>22-BEJIS</v>
      </c>
    </row>
    <row r="1829" spans="1:5" x14ac:dyDescent="0.25">
      <c r="A1829" s="1">
        <v>12</v>
      </c>
      <c r="B1829" s="3">
        <v>24</v>
      </c>
      <c r="C1829" s="1" t="s">
        <v>1980</v>
      </c>
      <c r="E1829" t="str">
        <f t="shared" si="28"/>
        <v>24-BENAFER</v>
      </c>
    </row>
    <row r="1830" spans="1:5" x14ac:dyDescent="0.25">
      <c r="A1830" s="1">
        <v>12</v>
      </c>
      <c r="B1830" s="3">
        <v>25</v>
      </c>
      <c r="C1830" s="1" t="s">
        <v>1981</v>
      </c>
      <c r="E1830" t="str">
        <f t="shared" si="28"/>
        <v>25-BENAFIGOS</v>
      </c>
    </row>
    <row r="1831" spans="1:5" x14ac:dyDescent="0.25">
      <c r="A1831" s="1">
        <v>12</v>
      </c>
      <c r="B1831" s="3">
        <v>26</v>
      </c>
      <c r="C1831" s="1" t="s">
        <v>1982</v>
      </c>
      <c r="E1831" t="str">
        <f t="shared" si="28"/>
        <v>26-BENASAL</v>
      </c>
    </row>
    <row r="1832" spans="1:5" x14ac:dyDescent="0.25">
      <c r="A1832" s="1">
        <v>12</v>
      </c>
      <c r="B1832" s="3">
        <v>27</v>
      </c>
      <c r="C1832" s="1" t="s">
        <v>1983</v>
      </c>
      <c r="E1832" t="str">
        <f t="shared" si="28"/>
        <v>27-BENICARLO</v>
      </c>
    </row>
    <row r="1833" spans="1:5" x14ac:dyDescent="0.25">
      <c r="A1833" s="1">
        <v>12</v>
      </c>
      <c r="B1833" s="3">
        <v>28</v>
      </c>
      <c r="C1833" s="1" t="s">
        <v>1984</v>
      </c>
      <c r="E1833" t="str">
        <f t="shared" si="28"/>
        <v>28-BENICASIM/BENICASSIM</v>
      </c>
    </row>
    <row r="1834" spans="1:5" x14ac:dyDescent="0.25">
      <c r="A1834" s="1">
        <v>12</v>
      </c>
      <c r="B1834" s="3">
        <v>29</v>
      </c>
      <c r="C1834" s="1" t="s">
        <v>1985</v>
      </c>
      <c r="E1834" t="str">
        <f t="shared" si="28"/>
        <v>29-BENLLOCH</v>
      </c>
    </row>
    <row r="1835" spans="1:5" x14ac:dyDescent="0.25">
      <c r="A1835" s="1">
        <v>12</v>
      </c>
      <c r="B1835" s="3">
        <v>31</v>
      </c>
      <c r="C1835" s="1" t="s">
        <v>1986</v>
      </c>
      <c r="E1835" t="str">
        <f t="shared" si="28"/>
        <v>31-BORRIOL</v>
      </c>
    </row>
    <row r="1836" spans="1:5" x14ac:dyDescent="0.25">
      <c r="A1836" s="1">
        <v>12</v>
      </c>
      <c r="B1836" s="3">
        <v>32</v>
      </c>
      <c r="C1836" s="1" t="s">
        <v>1987</v>
      </c>
      <c r="E1836" t="str">
        <f t="shared" si="28"/>
        <v>32-BURRIANA</v>
      </c>
    </row>
    <row r="1837" spans="1:5" x14ac:dyDescent="0.25">
      <c r="A1837" s="1">
        <v>12</v>
      </c>
      <c r="B1837" s="3">
        <v>33</v>
      </c>
      <c r="C1837" s="1" t="s">
        <v>1988</v>
      </c>
      <c r="E1837" t="str">
        <f t="shared" si="28"/>
        <v>33-CABANES</v>
      </c>
    </row>
    <row r="1838" spans="1:5" x14ac:dyDescent="0.25">
      <c r="A1838" s="1">
        <v>12</v>
      </c>
      <c r="B1838" s="3">
        <v>34</v>
      </c>
      <c r="C1838" s="1" t="s">
        <v>1989</v>
      </c>
      <c r="E1838" t="str">
        <f t="shared" si="28"/>
        <v>34-CALIG</v>
      </c>
    </row>
    <row r="1839" spans="1:5" x14ac:dyDescent="0.25">
      <c r="A1839" s="1">
        <v>12</v>
      </c>
      <c r="B1839" s="3">
        <v>36</v>
      </c>
      <c r="C1839" s="1" t="s">
        <v>1990</v>
      </c>
      <c r="E1839" t="str">
        <f t="shared" si="28"/>
        <v>36-CANET LO ROIG</v>
      </c>
    </row>
    <row r="1840" spans="1:5" x14ac:dyDescent="0.25">
      <c r="A1840" s="1">
        <v>12</v>
      </c>
      <c r="B1840" s="3">
        <v>37</v>
      </c>
      <c r="C1840" s="1" t="s">
        <v>1991</v>
      </c>
      <c r="E1840" t="str">
        <f t="shared" si="28"/>
        <v>37-CASTELL DE CABRES</v>
      </c>
    </row>
    <row r="1841" spans="1:5" x14ac:dyDescent="0.25">
      <c r="A1841" s="1">
        <v>12</v>
      </c>
      <c r="B1841" s="3">
        <v>38</v>
      </c>
      <c r="C1841" s="1" t="s">
        <v>1992</v>
      </c>
      <c r="E1841" t="str">
        <f t="shared" si="28"/>
        <v>38-CASTELLFORT</v>
      </c>
    </row>
    <row r="1842" spans="1:5" x14ac:dyDescent="0.25">
      <c r="A1842" s="1">
        <v>12</v>
      </c>
      <c r="B1842" s="3">
        <v>39</v>
      </c>
      <c r="C1842" s="1" t="s">
        <v>1993</v>
      </c>
      <c r="E1842" t="str">
        <f t="shared" si="28"/>
        <v>39-CASTELLNOVO</v>
      </c>
    </row>
    <row r="1843" spans="1:5" x14ac:dyDescent="0.25">
      <c r="A1843" s="1">
        <v>12</v>
      </c>
      <c r="B1843" s="3">
        <v>40</v>
      </c>
      <c r="C1843" s="1" t="s">
        <v>1994</v>
      </c>
      <c r="E1843" t="str">
        <f t="shared" si="28"/>
        <v>40-CASTELLON DE LA PLANA/CASTELL·DE LA PLA</v>
      </c>
    </row>
    <row r="1844" spans="1:5" x14ac:dyDescent="0.25">
      <c r="A1844" s="1">
        <v>12</v>
      </c>
      <c r="B1844" s="3">
        <v>41</v>
      </c>
      <c r="C1844" s="1" t="s">
        <v>1995</v>
      </c>
      <c r="E1844" t="str">
        <f t="shared" si="28"/>
        <v>41-CASTILLO DE VILLAMALEFA</v>
      </c>
    </row>
    <row r="1845" spans="1:5" x14ac:dyDescent="0.25">
      <c r="A1845" s="1">
        <v>12</v>
      </c>
      <c r="B1845" s="3">
        <v>42</v>
      </c>
      <c r="C1845" s="1" t="s">
        <v>1996</v>
      </c>
      <c r="E1845" t="str">
        <f t="shared" si="28"/>
        <v>42-CATI</v>
      </c>
    </row>
    <row r="1846" spans="1:5" x14ac:dyDescent="0.25">
      <c r="A1846" s="1">
        <v>12</v>
      </c>
      <c r="B1846" s="3">
        <v>43</v>
      </c>
      <c r="C1846" s="1" t="s">
        <v>1997</v>
      </c>
      <c r="E1846" t="str">
        <f t="shared" si="28"/>
        <v>43-CAUDIEL</v>
      </c>
    </row>
    <row r="1847" spans="1:5" x14ac:dyDescent="0.25">
      <c r="A1847" s="1">
        <v>12</v>
      </c>
      <c r="B1847" s="3">
        <v>44</v>
      </c>
      <c r="C1847" s="1" t="s">
        <v>1998</v>
      </c>
      <c r="E1847" t="str">
        <f t="shared" si="28"/>
        <v>44-CERVERA DEL MAESTRE</v>
      </c>
    </row>
    <row r="1848" spans="1:5" x14ac:dyDescent="0.25">
      <c r="A1848" s="1">
        <v>12</v>
      </c>
      <c r="B1848" s="3">
        <v>45</v>
      </c>
      <c r="C1848" s="1" t="s">
        <v>1999</v>
      </c>
      <c r="E1848" t="str">
        <f t="shared" si="28"/>
        <v>45-CINCTORRES</v>
      </c>
    </row>
    <row r="1849" spans="1:5" x14ac:dyDescent="0.25">
      <c r="A1849" s="1">
        <v>12</v>
      </c>
      <c r="B1849" s="3">
        <v>46</v>
      </c>
      <c r="C1849" s="1" t="s">
        <v>2000</v>
      </c>
      <c r="E1849" t="str">
        <f t="shared" si="28"/>
        <v>46-CIRAT</v>
      </c>
    </row>
    <row r="1850" spans="1:5" x14ac:dyDescent="0.25">
      <c r="A1850" s="1">
        <v>12</v>
      </c>
      <c r="B1850" s="3">
        <v>48</v>
      </c>
      <c r="C1850" s="1" t="s">
        <v>2001</v>
      </c>
      <c r="E1850" t="str">
        <f t="shared" si="28"/>
        <v>48-CORTES DE ARENOSO</v>
      </c>
    </row>
    <row r="1851" spans="1:5" x14ac:dyDescent="0.25">
      <c r="A1851" s="1">
        <v>12</v>
      </c>
      <c r="B1851" s="3">
        <v>49</v>
      </c>
      <c r="C1851" s="1" t="s">
        <v>2002</v>
      </c>
      <c r="E1851" t="str">
        <f t="shared" si="28"/>
        <v>49-COSTUR</v>
      </c>
    </row>
    <row r="1852" spans="1:5" x14ac:dyDescent="0.25">
      <c r="A1852" s="1">
        <v>12</v>
      </c>
      <c r="B1852" s="3">
        <v>50</v>
      </c>
      <c r="C1852" s="1" t="s">
        <v>2003</v>
      </c>
      <c r="E1852" t="str">
        <f t="shared" si="28"/>
        <v>50-COVES DE VINROMA, LES</v>
      </c>
    </row>
    <row r="1853" spans="1:5" x14ac:dyDescent="0.25">
      <c r="A1853" s="1">
        <v>12</v>
      </c>
      <c r="B1853" s="3">
        <v>51</v>
      </c>
      <c r="C1853" s="1" t="s">
        <v>2004</v>
      </c>
      <c r="E1853" t="str">
        <f t="shared" si="28"/>
        <v>51-CULLA</v>
      </c>
    </row>
    <row r="1854" spans="1:5" x14ac:dyDescent="0.25">
      <c r="A1854" s="1">
        <v>12</v>
      </c>
      <c r="B1854" s="3">
        <v>52</v>
      </c>
      <c r="C1854" s="1" t="s">
        <v>2005</v>
      </c>
      <c r="E1854" t="str">
        <f t="shared" si="28"/>
        <v>52-CHERT/XERT</v>
      </c>
    </row>
    <row r="1855" spans="1:5" x14ac:dyDescent="0.25">
      <c r="A1855" s="1">
        <v>12</v>
      </c>
      <c r="B1855" s="3">
        <v>53</v>
      </c>
      <c r="C1855" s="1" t="s">
        <v>2006</v>
      </c>
      <c r="E1855" t="str">
        <f t="shared" si="28"/>
        <v>53-CHILCHES/XILXES</v>
      </c>
    </row>
    <row r="1856" spans="1:5" x14ac:dyDescent="0.25">
      <c r="A1856" s="1">
        <v>12</v>
      </c>
      <c r="B1856" s="3">
        <v>55</v>
      </c>
      <c r="C1856" s="1" t="s">
        <v>2007</v>
      </c>
      <c r="E1856" t="str">
        <f t="shared" si="28"/>
        <v>55-CHODOS/XODOS</v>
      </c>
    </row>
    <row r="1857" spans="1:5" x14ac:dyDescent="0.25">
      <c r="A1857" s="1">
        <v>12</v>
      </c>
      <c r="B1857" s="3">
        <v>56</v>
      </c>
      <c r="C1857" s="1" t="s">
        <v>2008</v>
      </c>
      <c r="E1857" t="str">
        <f t="shared" si="28"/>
        <v>56-CHOVAR</v>
      </c>
    </row>
    <row r="1858" spans="1:5" x14ac:dyDescent="0.25">
      <c r="A1858" s="1">
        <v>12</v>
      </c>
      <c r="B1858" s="3">
        <v>57</v>
      </c>
      <c r="C1858" s="1" t="s">
        <v>2009</v>
      </c>
      <c r="E1858" t="str">
        <f t="shared" si="28"/>
        <v>57-ESLIDA</v>
      </c>
    </row>
    <row r="1859" spans="1:5" x14ac:dyDescent="0.25">
      <c r="A1859" s="1">
        <v>12</v>
      </c>
      <c r="B1859" s="3">
        <v>58</v>
      </c>
      <c r="C1859" s="1" t="s">
        <v>2010</v>
      </c>
      <c r="E1859" t="str">
        <f t="shared" ref="E1859:E1922" si="29">CONCATENATE(B1859,"-",C1859)</f>
        <v>58-ESPADILLA</v>
      </c>
    </row>
    <row r="1860" spans="1:5" x14ac:dyDescent="0.25">
      <c r="A1860" s="1">
        <v>12</v>
      </c>
      <c r="B1860" s="3">
        <v>59</v>
      </c>
      <c r="C1860" s="1" t="s">
        <v>2011</v>
      </c>
      <c r="E1860" t="str">
        <f t="shared" si="29"/>
        <v>59-FANZARA</v>
      </c>
    </row>
    <row r="1861" spans="1:5" x14ac:dyDescent="0.25">
      <c r="A1861" s="1">
        <v>12</v>
      </c>
      <c r="B1861" s="3">
        <v>60</v>
      </c>
      <c r="C1861" s="1" t="s">
        <v>2012</v>
      </c>
      <c r="E1861" t="str">
        <f t="shared" si="29"/>
        <v>60-FIGUEROLES</v>
      </c>
    </row>
    <row r="1862" spans="1:5" x14ac:dyDescent="0.25">
      <c r="A1862" s="1">
        <v>12</v>
      </c>
      <c r="B1862" s="3">
        <v>61</v>
      </c>
      <c r="C1862" s="1" t="s">
        <v>2013</v>
      </c>
      <c r="E1862" t="str">
        <f t="shared" si="29"/>
        <v>61-FORCALL</v>
      </c>
    </row>
    <row r="1863" spans="1:5" x14ac:dyDescent="0.25">
      <c r="A1863" s="1">
        <v>12</v>
      </c>
      <c r="B1863" s="3">
        <v>63</v>
      </c>
      <c r="C1863" s="1" t="s">
        <v>2014</v>
      </c>
      <c r="E1863" t="str">
        <f t="shared" si="29"/>
        <v>63-FUENTE LA REINA</v>
      </c>
    </row>
    <row r="1864" spans="1:5" x14ac:dyDescent="0.25">
      <c r="A1864" s="1">
        <v>12</v>
      </c>
      <c r="B1864" s="3">
        <v>64</v>
      </c>
      <c r="C1864" s="1" t="s">
        <v>2015</v>
      </c>
      <c r="E1864" t="str">
        <f t="shared" si="29"/>
        <v>64-FUENTES DE AYODAR</v>
      </c>
    </row>
    <row r="1865" spans="1:5" x14ac:dyDescent="0.25">
      <c r="A1865" s="1">
        <v>12</v>
      </c>
      <c r="B1865" s="3">
        <v>65</v>
      </c>
      <c r="C1865" s="1" t="s">
        <v>2016</v>
      </c>
      <c r="E1865" t="str">
        <f t="shared" si="29"/>
        <v>65-GAIBIEL</v>
      </c>
    </row>
    <row r="1866" spans="1:5" x14ac:dyDescent="0.25">
      <c r="A1866" s="1">
        <v>12</v>
      </c>
      <c r="B1866" s="3">
        <v>67</v>
      </c>
      <c r="C1866" s="1" t="s">
        <v>2017</v>
      </c>
      <c r="E1866" t="str">
        <f t="shared" si="29"/>
        <v>67-GELDO</v>
      </c>
    </row>
    <row r="1867" spans="1:5" x14ac:dyDescent="0.25">
      <c r="A1867" s="1">
        <v>12</v>
      </c>
      <c r="B1867" s="3">
        <v>68</v>
      </c>
      <c r="C1867" s="1" t="s">
        <v>2018</v>
      </c>
      <c r="E1867" t="str">
        <f t="shared" si="29"/>
        <v>68-HERBES</v>
      </c>
    </row>
    <row r="1868" spans="1:5" x14ac:dyDescent="0.25">
      <c r="A1868" s="1">
        <v>12</v>
      </c>
      <c r="B1868" s="3">
        <v>69</v>
      </c>
      <c r="C1868" s="1" t="s">
        <v>2019</v>
      </c>
      <c r="E1868" t="str">
        <f t="shared" si="29"/>
        <v>69-HIGUERAS</v>
      </c>
    </row>
    <row r="1869" spans="1:5" x14ac:dyDescent="0.25">
      <c r="A1869" s="1">
        <v>12</v>
      </c>
      <c r="B1869" s="3">
        <v>70</v>
      </c>
      <c r="C1869" s="1" t="s">
        <v>2020</v>
      </c>
      <c r="E1869" t="str">
        <f t="shared" si="29"/>
        <v>70-JANA, LA</v>
      </c>
    </row>
    <row r="1870" spans="1:5" x14ac:dyDescent="0.25">
      <c r="A1870" s="1">
        <v>12</v>
      </c>
      <c r="B1870" s="3">
        <v>71</v>
      </c>
      <c r="C1870" s="1" t="s">
        <v>2021</v>
      </c>
      <c r="E1870" t="str">
        <f t="shared" si="29"/>
        <v>71-JERICA</v>
      </c>
    </row>
    <row r="1871" spans="1:5" x14ac:dyDescent="0.25">
      <c r="A1871" s="1">
        <v>12</v>
      </c>
      <c r="B1871" s="3">
        <v>72</v>
      </c>
      <c r="C1871" s="1" t="s">
        <v>2022</v>
      </c>
      <c r="E1871" t="str">
        <f t="shared" si="29"/>
        <v>72-LUCENA DEL CID</v>
      </c>
    </row>
    <row r="1872" spans="1:5" x14ac:dyDescent="0.25">
      <c r="A1872" s="1">
        <v>12</v>
      </c>
      <c r="B1872" s="3">
        <v>73</v>
      </c>
      <c r="C1872" s="1" t="s">
        <v>2023</v>
      </c>
      <c r="E1872" t="str">
        <f t="shared" si="29"/>
        <v>73-LUDIENTE</v>
      </c>
    </row>
    <row r="1873" spans="1:5" x14ac:dyDescent="0.25">
      <c r="A1873" s="1">
        <v>12</v>
      </c>
      <c r="B1873" s="3">
        <v>74</v>
      </c>
      <c r="C1873" s="1" t="s">
        <v>2024</v>
      </c>
      <c r="E1873" t="str">
        <f t="shared" si="29"/>
        <v>74-LLOSA, LA</v>
      </c>
    </row>
    <row r="1874" spans="1:5" x14ac:dyDescent="0.25">
      <c r="A1874" s="1">
        <v>12</v>
      </c>
      <c r="B1874" s="3">
        <v>75</v>
      </c>
      <c r="C1874" s="1" t="s">
        <v>2025</v>
      </c>
      <c r="E1874" t="str">
        <f t="shared" si="29"/>
        <v>75-MATA DE MORELLA, LA</v>
      </c>
    </row>
    <row r="1875" spans="1:5" x14ac:dyDescent="0.25">
      <c r="A1875" s="1">
        <v>12</v>
      </c>
      <c r="B1875" s="3">
        <v>76</v>
      </c>
      <c r="C1875" s="1" t="s">
        <v>2026</v>
      </c>
      <c r="E1875" t="str">
        <f t="shared" si="29"/>
        <v>76-MATET</v>
      </c>
    </row>
    <row r="1876" spans="1:5" x14ac:dyDescent="0.25">
      <c r="A1876" s="1">
        <v>12</v>
      </c>
      <c r="B1876" s="3">
        <v>77</v>
      </c>
      <c r="C1876" s="1" t="s">
        <v>2027</v>
      </c>
      <c r="E1876" t="str">
        <f t="shared" si="29"/>
        <v>77-MONCOFA</v>
      </c>
    </row>
    <row r="1877" spans="1:5" x14ac:dyDescent="0.25">
      <c r="A1877" s="1">
        <v>12</v>
      </c>
      <c r="B1877" s="3">
        <v>78</v>
      </c>
      <c r="C1877" s="1" t="s">
        <v>2028</v>
      </c>
      <c r="E1877" t="str">
        <f t="shared" si="29"/>
        <v>78-MONTAN</v>
      </c>
    </row>
    <row r="1878" spans="1:5" x14ac:dyDescent="0.25">
      <c r="A1878" s="1">
        <v>12</v>
      </c>
      <c r="B1878" s="3">
        <v>79</v>
      </c>
      <c r="C1878" s="1" t="s">
        <v>2029</v>
      </c>
      <c r="E1878" t="str">
        <f t="shared" si="29"/>
        <v>79-MONTANEJOS</v>
      </c>
    </row>
    <row r="1879" spans="1:5" x14ac:dyDescent="0.25">
      <c r="A1879" s="1">
        <v>12</v>
      </c>
      <c r="B1879" s="3">
        <v>80</v>
      </c>
      <c r="C1879" s="1" t="s">
        <v>2030</v>
      </c>
      <c r="E1879" t="str">
        <f t="shared" si="29"/>
        <v>80-MORELLA</v>
      </c>
    </row>
    <row r="1880" spans="1:5" x14ac:dyDescent="0.25">
      <c r="A1880" s="1">
        <v>12</v>
      </c>
      <c r="B1880" s="3">
        <v>81</v>
      </c>
      <c r="C1880" s="1" t="s">
        <v>2031</v>
      </c>
      <c r="E1880" t="str">
        <f t="shared" si="29"/>
        <v>81-NAVAJAS</v>
      </c>
    </row>
    <row r="1881" spans="1:5" x14ac:dyDescent="0.25">
      <c r="A1881" s="1">
        <v>12</v>
      </c>
      <c r="B1881" s="3">
        <v>82</v>
      </c>
      <c r="C1881" s="1" t="s">
        <v>2032</v>
      </c>
      <c r="E1881" t="str">
        <f t="shared" si="29"/>
        <v>82-NULES</v>
      </c>
    </row>
    <row r="1882" spans="1:5" x14ac:dyDescent="0.25">
      <c r="A1882" s="1">
        <v>12</v>
      </c>
      <c r="B1882" s="3">
        <v>83</v>
      </c>
      <c r="C1882" s="1" t="s">
        <v>2033</v>
      </c>
      <c r="E1882" t="str">
        <f t="shared" si="29"/>
        <v>83-OLOCAU DEL REY</v>
      </c>
    </row>
    <row r="1883" spans="1:5" x14ac:dyDescent="0.25">
      <c r="A1883" s="1">
        <v>12</v>
      </c>
      <c r="B1883" s="3">
        <v>84</v>
      </c>
      <c r="C1883" s="1" t="s">
        <v>2034</v>
      </c>
      <c r="E1883" t="str">
        <f t="shared" si="29"/>
        <v>84-ONDA</v>
      </c>
    </row>
    <row r="1884" spans="1:5" x14ac:dyDescent="0.25">
      <c r="A1884" s="1">
        <v>12</v>
      </c>
      <c r="B1884" s="3">
        <v>85</v>
      </c>
      <c r="C1884" s="1" t="s">
        <v>2035</v>
      </c>
      <c r="E1884" t="str">
        <f t="shared" si="29"/>
        <v>85-OROPESA DEL MAR/ORPESA</v>
      </c>
    </row>
    <row r="1885" spans="1:5" x14ac:dyDescent="0.25">
      <c r="A1885" s="1">
        <v>12</v>
      </c>
      <c r="B1885" s="3">
        <v>87</v>
      </c>
      <c r="C1885" s="1" t="s">
        <v>2036</v>
      </c>
      <c r="E1885" t="str">
        <f t="shared" si="29"/>
        <v>87-PALANQUES</v>
      </c>
    </row>
    <row r="1886" spans="1:5" x14ac:dyDescent="0.25">
      <c r="A1886" s="1">
        <v>12</v>
      </c>
      <c r="B1886" s="3">
        <v>88</v>
      </c>
      <c r="C1886" s="1" t="s">
        <v>2037</v>
      </c>
      <c r="E1886" t="str">
        <f t="shared" si="29"/>
        <v>88-PAVIAS</v>
      </c>
    </row>
    <row r="1887" spans="1:5" x14ac:dyDescent="0.25">
      <c r="A1887" s="1">
        <v>12</v>
      </c>
      <c r="B1887" s="3">
        <v>89</v>
      </c>
      <c r="C1887" s="1" t="s">
        <v>2038</v>
      </c>
      <c r="E1887" t="str">
        <f t="shared" si="29"/>
        <v>89-PEÑISCOLA</v>
      </c>
    </row>
    <row r="1888" spans="1:5" x14ac:dyDescent="0.25">
      <c r="A1888" s="1">
        <v>12</v>
      </c>
      <c r="B1888" s="3">
        <v>90</v>
      </c>
      <c r="C1888" s="1" t="s">
        <v>2039</v>
      </c>
      <c r="E1888" t="str">
        <f t="shared" si="29"/>
        <v>90-PINA DE MONTALGRAO</v>
      </c>
    </row>
    <row r="1889" spans="1:5" x14ac:dyDescent="0.25">
      <c r="A1889" s="1">
        <v>12</v>
      </c>
      <c r="B1889" s="3">
        <v>91</v>
      </c>
      <c r="C1889" s="1" t="s">
        <v>2040</v>
      </c>
      <c r="E1889" t="str">
        <f t="shared" si="29"/>
        <v>91-PORTELL DE MORELLA</v>
      </c>
    </row>
    <row r="1890" spans="1:5" x14ac:dyDescent="0.25">
      <c r="A1890" s="1">
        <v>12</v>
      </c>
      <c r="B1890" s="3">
        <v>92</v>
      </c>
      <c r="C1890" s="1" t="s">
        <v>2041</v>
      </c>
      <c r="E1890" t="str">
        <f t="shared" si="29"/>
        <v>92-PUEBLA DE ARENOSO</v>
      </c>
    </row>
    <row r="1891" spans="1:5" x14ac:dyDescent="0.25">
      <c r="A1891" s="1">
        <v>12</v>
      </c>
      <c r="B1891" s="3">
        <v>93</v>
      </c>
      <c r="C1891" s="1" t="s">
        <v>2042</v>
      </c>
      <c r="E1891" t="str">
        <f t="shared" si="29"/>
        <v>93-POBLA DE BENIFASSA, LA</v>
      </c>
    </row>
    <row r="1892" spans="1:5" x14ac:dyDescent="0.25">
      <c r="A1892" s="1">
        <v>12</v>
      </c>
      <c r="B1892" s="3">
        <v>94</v>
      </c>
      <c r="C1892" s="1" t="s">
        <v>2043</v>
      </c>
      <c r="E1892" t="str">
        <f t="shared" si="29"/>
        <v>94-POBLA TORNESA, LA</v>
      </c>
    </row>
    <row r="1893" spans="1:5" x14ac:dyDescent="0.25">
      <c r="A1893" s="1">
        <v>12</v>
      </c>
      <c r="B1893" s="3">
        <v>95</v>
      </c>
      <c r="C1893" s="1" t="s">
        <v>2044</v>
      </c>
      <c r="E1893" t="str">
        <f t="shared" si="29"/>
        <v>95-RIBESALBES</v>
      </c>
    </row>
    <row r="1894" spans="1:5" x14ac:dyDescent="0.25">
      <c r="A1894" s="1">
        <v>12</v>
      </c>
      <c r="B1894" s="3">
        <v>96</v>
      </c>
      <c r="C1894" s="1" t="s">
        <v>2045</v>
      </c>
      <c r="E1894" t="str">
        <f t="shared" si="29"/>
        <v>96-ROSSELL</v>
      </c>
    </row>
    <row r="1895" spans="1:5" x14ac:dyDescent="0.25">
      <c r="A1895" s="1">
        <v>12</v>
      </c>
      <c r="B1895" s="3">
        <v>97</v>
      </c>
      <c r="C1895" s="1" t="s">
        <v>2046</v>
      </c>
      <c r="E1895" t="str">
        <f t="shared" si="29"/>
        <v>97-SACAÑET</v>
      </c>
    </row>
    <row r="1896" spans="1:5" x14ac:dyDescent="0.25">
      <c r="A1896" s="1">
        <v>12</v>
      </c>
      <c r="B1896" s="3">
        <v>98</v>
      </c>
      <c r="C1896" s="1" t="s">
        <v>2047</v>
      </c>
      <c r="E1896" t="str">
        <f t="shared" si="29"/>
        <v>98-SALZADELLA, LA</v>
      </c>
    </row>
    <row r="1897" spans="1:5" x14ac:dyDescent="0.25">
      <c r="A1897" s="1">
        <v>12</v>
      </c>
      <c r="B1897" s="3">
        <v>99</v>
      </c>
      <c r="C1897" s="1" t="s">
        <v>2048</v>
      </c>
      <c r="E1897" t="str">
        <f t="shared" si="29"/>
        <v>99-SANT JORDI/SAN JORGE</v>
      </c>
    </row>
    <row r="1898" spans="1:5" x14ac:dyDescent="0.25">
      <c r="A1898" s="1">
        <v>12</v>
      </c>
      <c r="B1898" s="3">
        <v>100</v>
      </c>
      <c r="C1898" s="1" t="s">
        <v>2049</v>
      </c>
      <c r="E1898" t="str">
        <f t="shared" si="29"/>
        <v>100-SANT MATEU</v>
      </c>
    </row>
    <row r="1899" spans="1:5" x14ac:dyDescent="0.25">
      <c r="A1899" s="1">
        <v>12</v>
      </c>
      <c r="B1899" s="3">
        <v>101</v>
      </c>
      <c r="C1899" s="1" t="s">
        <v>2050</v>
      </c>
      <c r="E1899" t="str">
        <f t="shared" si="29"/>
        <v>101-SAN RAFAEL DEL RIO</v>
      </c>
    </row>
    <row r="1900" spans="1:5" x14ac:dyDescent="0.25">
      <c r="A1900" s="1">
        <v>12</v>
      </c>
      <c r="B1900" s="3">
        <v>102</v>
      </c>
      <c r="C1900" s="1" t="s">
        <v>2051</v>
      </c>
      <c r="E1900" t="str">
        <f t="shared" si="29"/>
        <v>102-SANTA MAGDALENA DE PULPIS</v>
      </c>
    </row>
    <row r="1901" spans="1:5" x14ac:dyDescent="0.25">
      <c r="A1901" s="1">
        <v>12</v>
      </c>
      <c r="B1901" s="3">
        <v>103</v>
      </c>
      <c r="C1901" s="1" t="s">
        <v>2052</v>
      </c>
      <c r="E1901" t="str">
        <f t="shared" si="29"/>
        <v>103-SARRATELLA</v>
      </c>
    </row>
    <row r="1902" spans="1:5" x14ac:dyDescent="0.25">
      <c r="A1902" s="1">
        <v>12</v>
      </c>
      <c r="B1902" s="3">
        <v>104</v>
      </c>
      <c r="C1902" s="1" t="s">
        <v>2053</v>
      </c>
      <c r="E1902" t="str">
        <f t="shared" si="29"/>
        <v>104-SEGORBE</v>
      </c>
    </row>
    <row r="1903" spans="1:5" x14ac:dyDescent="0.25">
      <c r="A1903" s="1">
        <v>12</v>
      </c>
      <c r="B1903" s="3">
        <v>105</v>
      </c>
      <c r="C1903" s="1" t="s">
        <v>2054</v>
      </c>
      <c r="E1903" t="str">
        <f t="shared" si="29"/>
        <v>105-SIERRA ENGARCERAN</v>
      </c>
    </row>
    <row r="1904" spans="1:5" x14ac:dyDescent="0.25">
      <c r="A1904" s="1">
        <v>12</v>
      </c>
      <c r="B1904" s="3">
        <v>106</v>
      </c>
      <c r="C1904" s="1" t="s">
        <v>2055</v>
      </c>
      <c r="E1904" t="str">
        <f t="shared" si="29"/>
        <v>106-SONEJA</v>
      </c>
    </row>
    <row r="1905" spans="1:5" x14ac:dyDescent="0.25">
      <c r="A1905" s="1">
        <v>12</v>
      </c>
      <c r="B1905" s="3">
        <v>107</v>
      </c>
      <c r="C1905" s="1" t="s">
        <v>2056</v>
      </c>
      <c r="E1905" t="str">
        <f t="shared" si="29"/>
        <v>107-SOT DE FERRER</v>
      </c>
    </row>
    <row r="1906" spans="1:5" x14ac:dyDescent="0.25">
      <c r="A1906" s="1">
        <v>12</v>
      </c>
      <c r="B1906" s="3">
        <v>108</v>
      </c>
      <c r="C1906" s="1" t="s">
        <v>2057</v>
      </c>
      <c r="E1906" t="str">
        <f t="shared" si="29"/>
        <v>108-SUERAS/SUERA</v>
      </c>
    </row>
    <row r="1907" spans="1:5" x14ac:dyDescent="0.25">
      <c r="A1907" s="1">
        <v>12</v>
      </c>
      <c r="B1907" s="3">
        <v>109</v>
      </c>
      <c r="C1907" s="1" t="s">
        <v>2058</v>
      </c>
      <c r="E1907" t="str">
        <f t="shared" si="29"/>
        <v>109-TALES</v>
      </c>
    </row>
    <row r="1908" spans="1:5" x14ac:dyDescent="0.25">
      <c r="A1908" s="1">
        <v>12</v>
      </c>
      <c r="B1908" s="3">
        <v>110</v>
      </c>
      <c r="C1908" s="1" t="s">
        <v>2059</v>
      </c>
      <c r="E1908" t="str">
        <f t="shared" si="29"/>
        <v>110-TERESA</v>
      </c>
    </row>
    <row r="1909" spans="1:5" x14ac:dyDescent="0.25">
      <c r="A1909" s="1">
        <v>12</v>
      </c>
      <c r="B1909" s="3">
        <v>111</v>
      </c>
      <c r="C1909" s="1" t="s">
        <v>2060</v>
      </c>
      <c r="E1909" t="str">
        <f t="shared" si="29"/>
        <v>111-TIRIG</v>
      </c>
    </row>
    <row r="1910" spans="1:5" x14ac:dyDescent="0.25">
      <c r="A1910" s="1">
        <v>12</v>
      </c>
      <c r="B1910" s="3">
        <v>112</v>
      </c>
      <c r="C1910" s="1" t="s">
        <v>2061</v>
      </c>
      <c r="E1910" t="str">
        <f t="shared" si="29"/>
        <v>112-TODOLELLA</v>
      </c>
    </row>
    <row r="1911" spans="1:5" x14ac:dyDescent="0.25">
      <c r="A1911" s="1">
        <v>12</v>
      </c>
      <c r="B1911" s="3">
        <v>113</v>
      </c>
      <c r="C1911" s="1" t="s">
        <v>2062</v>
      </c>
      <c r="E1911" t="str">
        <f t="shared" si="29"/>
        <v>113-TOGA</v>
      </c>
    </row>
    <row r="1912" spans="1:5" x14ac:dyDescent="0.25">
      <c r="A1912" s="1">
        <v>12</v>
      </c>
      <c r="B1912" s="3">
        <v>114</v>
      </c>
      <c r="C1912" s="1" t="s">
        <v>2063</v>
      </c>
      <c r="E1912" t="str">
        <f t="shared" si="29"/>
        <v>114-TORAS</v>
      </c>
    </row>
    <row r="1913" spans="1:5" x14ac:dyDescent="0.25">
      <c r="A1913" s="1">
        <v>12</v>
      </c>
      <c r="B1913" s="3">
        <v>115</v>
      </c>
      <c r="C1913" s="1" t="s">
        <v>2064</v>
      </c>
      <c r="E1913" t="str">
        <f t="shared" si="29"/>
        <v>115-TORO, EL</v>
      </c>
    </row>
    <row r="1914" spans="1:5" x14ac:dyDescent="0.25">
      <c r="A1914" s="1">
        <v>12</v>
      </c>
      <c r="B1914" s="3">
        <v>116</v>
      </c>
      <c r="C1914" s="1" t="s">
        <v>2065</v>
      </c>
      <c r="E1914" t="str">
        <f t="shared" si="29"/>
        <v>116-TORRALBA DEL PINAR</v>
      </c>
    </row>
    <row r="1915" spans="1:5" x14ac:dyDescent="0.25">
      <c r="A1915" s="1">
        <v>12</v>
      </c>
      <c r="B1915" s="3">
        <v>117</v>
      </c>
      <c r="C1915" s="1" t="s">
        <v>2066</v>
      </c>
      <c r="E1915" t="str">
        <f t="shared" si="29"/>
        <v>117-TORREBLANCA</v>
      </c>
    </row>
    <row r="1916" spans="1:5" x14ac:dyDescent="0.25">
      <c r="A1916" s="1">
        <v>12</v>
      </c>
      <c r="B1916" s="3">
        <v>118</v>
      </c>
      <c r="C1916" s="1" t="s">
        <v>2067</v>
      </c>
      <c r="E1916" t="str">
        <f t="shared" si="29"/>
        <v>118-TORRECHIVA</v>
      </c>
    </row>
    <row r="1917" spans="1:5" x14ac:dyDescent="0.25">
      <c r="A1917" s="1">
        <v>12</v>
      </c>
      <c r="B1917" s="3">
        <v>119</v>
      </c>
      <c r="C1917" s="1" t="s">
        <v>2068</v>
      </c>
      <c r="E1917" t="str">
        <f t="shared" si="29"/>
        <v>119-TORRE D'EN BESORA, LA</v>
      </c>
    </row>
    <row r="1918" spans="1:5" x14ac:dyDescent="0.25">
      <c r="A1918" s="1">
        <v>12</v>
      </c>
      <c r="B1918" s="3">
        <v>120</v>
      </c>
      <c r="C1918" s="1" t="s">
        <v>2069</v>
      </c>
      <c r="E1918" t="str">
        <f t="shared" si="29"/>
        <v>120-TORRE ENDOMENECH</v>
      </c>
    </row>
    <row r="1919" spans="1:5" x14ac:dyDescent="0.25">
      <c r="A1919" s="1">
        <v>12</v>
      </c>
      <c r="B1919" s="3">
        <v>121</v>
      </c>
      <c r="C1919" s="1" t="s">
        <v>2070</v>
      </c>
      <c r="E1919" t="str">
        <f t="shared" si="29"/>
        <v>121-TRAIGUERA</v>
      </c>
    </row>
    <row r="1920" spans="1:5" x14ac:dyDescent="0.25">
      <c r="A1920" s="1">
        <v>12</v>
      </c>
      <c r="B1920" s="3">
        <v>122</v>
      </c>
      <c r="C1920" s="1" t="s">
        <v>2071</v>
      </c>
      <c r="E1920" t="str">
        <f t="shared" si="29"/>
        <v>122-USERAS/USERES, LES</v>
      </c>
    </row>
    <row r="1921" spans="1:5" x14ac:dyDescent="0.25">
      <c r="A1921" s="1">
        <v>12</v>
      </c>
      <c r="B1921" s="3">
        <v>123</v>
      </c>
      <c r="C1921" s="1" t="s">
        <v>2072</v>
      </c>
      <c r="E1921" t="str">
        <f t="shared" si="29"/>
        <v>123-VALLAT</v>
      </c>
    </row>
    <row r="1922" spans="1:5" x14ac:dyDescent="0.25">
      <c r="A1922" s="1">
        <v>12</v>
      </c>
      <c r="B1922" s="3">
        <v>124</v>
      </c>
      <c r="C1922" s="1" t="s">
        <v>2073</v>
      </c>
      <c r="E1922" t="str">
        <f t="shared" si="29"/>
        <v>124-VALL D'ALBA</v>
      </c>
    </row>
    <row r="1923" spans="1:5" x14ac:dyDescent="0.25">
      <c r="A1923" s="1">
        <v>12</v>
      </c>
      <c r="B1923" s="3">
        <v>125</v>
      </c>
      <c r="C1923" s="1" t="s">
        <v>2074</v>
      </c>
      <c r="E1923" t="str">
        <f t="shared" ref="E1923:E1986" si="30">CONCATENATE(B1923,"-",C1923)</f>
        <v>125-VALL DE ALMONACID</v>
      </c>
    </row>
    <row r="1924" spans="1:5" x14ac:dyDescent="0.25">
      <c r="A1924" s="1">
        <v>12</v>
      </c>
      <c r="B1924" s="3">
        <v>126</v>
      </c>
      <c r="C1924" s="1" t="s">
        <v>2075</v>
      </c>
      <c r="E1924" t="str">
        <f t="shared" si="30"/>
        <v>126-VALL D'UIXO, LA</v>
      </c>
    </row>
    <row r="1925" spans="1:5" x14ac:dyDescent="0.25">
      <c r="A1925" s="1">
        <v>12</v>
      </c>
      <c r="B1925" s="3">
        <v>127</v>
      </c>
      <c r="C1925" s="1" t="s">
        <v>2076</v>
      </c>
      <c r="E1925" t="str">
        <f t="shared" si="30"/>
        <v>127-VALLIBONA</v>
      </c>
    </row>
    <row r="1926" spans="1:5" x14ac:dyDescent="0.25">
      <c r="A1926" s="1">
        <v>12</v>
      </c>
      <c r="B1926" s="3">
        <v>128</v>
      </c>
      <c r="C1926" s="1" t="s">
        <v>2077</v>
      </c>
      <c r="E1926" t="str">
        <f t="shared" si="30"/>
        <v>128-VILAFAMES</v>
      </c>
    </row>
    <row r="1927" spans="1:5" x14ac:dyDescent="0.25">
      <c r="A1927" s="1">
        <v>12</v>
      </c>
      <c r="B1927" s="3">
        <v>129</v>
      </c>
      <c r="C1927" s="1" t="s">
        <v>2078</v>
      </c>
      <c r="E1927" t="str">
        <f t="shared" si="30"/>
        <v>129-VILLAFRANCA DEL CID</v>
      </c>
    </row>
    <row r="1928" spans="1:5" x14ac:dyDescent="0.25">
      <c r="A1928" s="1">
        <v>12</v>
      </c>
      <c r="B1928" s="3">
        <v>130</v>
      </c>
      <c r="C1928" s="1" t="s">
        <v>2079</v>
      </c>
      <c r="E1928" t="str">
        <f t="shared" si="30"/>
        <v>130-VILLAHERMOSA DEL RIO</v>
      </c>
    </row>
    <row r="1929" spans="1:5" x14ac:dyDescent="0.25">
      <c r="A1929" s="1">
        <v>12</v>
      </c>
      <c r="B1929" s="3">
        <v>131</v>
      </c>
      <c r="C1929" s="1" t="s">
        <v>2080</v>
      </c>
      <c r="E1929" t="str">
        <f t="shared" si="30"/>
        <v>131-VILLAMALUR</v>
      </c>
    </row>
    <row r="1930" spans="1:5" x14ac:dyDescent="0.25">
      <c r="A1930" s="1">
        <v>12</v>
      </c>
      <c r="B1930" s="3">
        <v>132</v>
      </c>
      <c r="C1930" s="1" t="s">
        <v>2081</v>
      </c>
      <c r="E1930" t="str">
        <f t="shared" si="30"/>
        <v>132-VILANOVA D'ALCOLEA</v>
      </c>
    </row>
    <row r="1931" spans="1:5" x14ac:dyDescent="0.25">
      <c r="A1931" s="1">
        <v>12</v>
      </c>
      <c r="B1931" s="3">
        <v>133</v>
      </c>
      <c r="C1931" s="1" t="s">
        <v>2082</v>
      </c>
      <c r="E1931" t="str">
        <f t="shared" si="30"/>
        <v>133-VILLANUEVA DE VIVER</v>
      </c>
    </row>
    <row r="1932" spans="1:5" x14ac:dyDescent="0.25">
      <c r="A1932" s="1">
        <v>12</v>
      </c>
      <c r="B1932" s="3">
        <v>134</v>
      </c>
      <c r="C1932" s="1" t="s">
        <v>2083</v>
      </c>
      <c r="E1932" t="str">
        <f t="shared" si="30"/>
        <v>134-VILAR DE CANES</v>
      </c>
    </row>
    <row r="1933" spans="1:5" x14ac:dyDescent="0.25">
      <c r="A1933" s="1">
        <v>12</v>
      </c>
      <c r="B1933" s="3">
        <v>135</v>
      </c>
      <c r="C1933" s="1" t="s">
        <v>2084</v>
      </c>
      <c r="E1933" t="str">
        <f t="shared" si="30"/>
        <v>135-VILLARREAL/VILA-REAL</v>
      </c>
    </row>
    <row r="1934" spans="1:5" x14ac:dyDescent="0.25">
      <c r="A1934" s="1">
        <v>12</v>
      </c>
      <c r="B1934" s="3">
        <v>136</v>
      </c>
      <c r="C1934" s="1" t="s">
        <v>2085</v>
      </c>
      <c r="E1934" t="str">
        <f t="shared" si="30"/>
        <v>136-VILAVELLA, LA</v>
      </c>
    </row>
    <row r="1935" spans="1:5" x14ac:dyDescent="0.25">
      <c r="A1935" s="1">
        <v>12</v>
      </c>
      <c r="B1935" s="3">
        <v>137</v>
      </c>
      <c r="C1935" s="1" t="s">
        <v>2086</v>
      </c>
      <c r="E1935" t="str">
        <f t="shared" si="30"/>
        <v>137-VILLORES</v>
      </c>
    </row>
    <row r="1936" spans="1:5" x14ac:dyDescent="0.25">
      <c r="A1936" s="1">
        <v>12</v>
      </c>
      <c r="B1936" s="3">
        <v>138</v>
      </c>
      <c r="C1936" s="1" t="s">
        <v>2087</v>
      </c>
      <c r="E1936" t="str">
        <f t="shared" si="30"/>
        <v>138-VINAROS</v>
      </c>
    </row>
    <row r="1937" spans="1:5" x14ac:dyDescent="0.25">
      <c r="A1937" s="1">
        <v>12</v>
      </c>
      <c r="B1937" s="3">
        <v>139</v>
      </c>
      <c r="C1937" s="1" t="s">
        <v>2088</v>
      </c>
      <c r="E1937" t="str">
        <f t="shared" si="30"/>
        <v>139-VISTABELLA DEL MAESTRAZGO</v>
      </c>
    </row>
    <row r="1938" spans="1:5" x14ac:dyDescent="0.25">
      <c r="A1938" s="1">
        <v>12</v>
      </c>
      <c r="B1938" s="3">
        <v>140</v>
      </c>
      <c r="C1938" s="1" t="s">
        <v>2089</v>
      </c>
      <c r="E1938" t="str">
        <f t="shared" si="30"/>
        <v>140-VIVER</v>
      </c>
    </row>
    <row r="1939" spans="1:5" x14ac:dyDescent="0.25">
      <c r="A1939" s="1">
        <v>12</v>
      </c>
      <c r="B1939" s="3">
        <v>141</v>
      </c>
      <c r="C1939" s="1" t="s">
        <v>2090</v>
      </c>
      <c r="E1939" t="str">
        <f t="shared" si="30"/>
        <v>141-ZORITA DEL MAESTRAZGO</v>
      </c>
    </row>
    <row r="1940" spans="1:5" x14ac:dyDescent="0.25">
      <c r="A1940" s="1">
        <v>12</v>
      </c>
      <c r="B1940" s="3">
        <v>142</v>
      </c>
      <c r="C1940" s="1" t="s">
        <v>2091</v>
      </c>
      <c r="E1940" t="str">
        <f t="shared" si="30"/>
        <v>142-ZUCAINA</v>
      </c>
    </row>
    <row r="1941" spans="1:5" x14ac:dyDescent="0.25">
      <c r="A1941" s="1">
        <v>12</v>
      </c>
      <c r="B1941" s="3">
        <v>901</v>
      </c>
      <c r="C1941" s="1" t="s">
        <v>2092</v>
      </c>
      <c r="E1941" t="str">
        <f t="shared" si="30"/>
        <v>901-ALQUERIAS DEL NIÑO PERDIDO</v>
      </c>
    </row>
    <row r="1942" spans="1:5" x14ac:dyDescent="0.25">
      <c r="A1942" s="1">
        <v>12</v>
      </c>
      <c r="B1942" s="3">
        <v>902</v>
      </c>
      <c r="C1942" s="1" t="s">
        <v>2093</v>
      </c>
      <c r="E1942" t="str">
        <f t="shared" si="30"/>
        <v>902-SANT JOAN DE MORO</v>
      </c>
    </row>
    <row r="1943" spans="1:5" x14ac:dyDescent="0.25">
      <c r="A1943" s="1">
        <v>13</v>
      </c>
      <c r="B1943" s="3">
        <v>1</v>
      </c>
      <c r="C1943" s="1" t="s">
        <v>2094</v>
      </c>
      <c r="E1943" t="str">
        <f t="shared" si="30"/>
        <v>1-ABENOJAR</v>
      </c>
    </row>
    <row r="1944" spans="1:5" x14ac:dyDescent="0.25">
      <c r="A1944" s="1">
        <v>13</v>
      </c>
      <c r="B1944" s="3">
        <v>2</v>
      </c>
      <c r="C1944" s="1" t="s">
        <v>2095</v>
      </c>
      <c r="E1944" t="str">
        <f t="shared" si="30"/>
        <v>2-AGUDO</v>
      </c>
    </row>
    <row r="1945" spans="1:5" x14ac:dyDescent="0.25">
      <c r="A1945" s="1">
        <v>13</v>
      </c>
      <c r="B1945" s="3">
        <v>3</v>
      </c>
      <c r="C1945" s="1" t="s">
        <v>2096</v>
      </c>
      <c r="E1945" t="str">
        <f t="shared" si="30"/>
        <v>3-ALAMILLO</v>
      </c>
    </row>
    <row r="1946" spans="1:5" x14ac:dyDescent="0.25">
      <c r="A1946" s="1">
        <v>13</v>
      </c>
      <c r="B1946" s="3">
        <v>4</v>
      </c>
      <c r="C1946" s="1" t="s">
        <v>2097</v>
      </c>
      <c r="E1946" t="str">
        <f t="shared" si="30"/>
        <v>4-ALBALADEJO</v>
      </c>
    </row>
    <row r="1947" spans="1:5" x14ac:dyDescent="0.25">
      <c r="A1947" s="1">
        <v>13</v>
      </c>
      <c r="B1947" s="3">
        <v>5</v>
      </c>
      <c r="C1947" s="1" t="s">
        <v>2098</v>
      </c>
      <c r="E1947" t="str">
        <f t="shared" si="30"/>
        <v>5-ALCAZAR DE SAN JUAN</v>
      </c>
    </row>
    <row r="1948" spans="1:5" x14ac:dyDescent="0.25">
      <c r="A1948" s="1">
        <v>13</v>
      </c>
      <c r="B1948" s="3">
        <v>6</v>
      </c>
      <c r="C1948" s="1" t="s">
        <v>2099</v>
      </c>
      <c r="E1948" t="str">
        <f t="shared" si="30"/>
        <v>6-ALCOBA</v>
      </c>
    </row>
    <row r="1949" spans="1:5" x14ac:dyDescent="0.25">
      <c r="A1949" s="1">
        <v>13</v>
      </c>
      <c r="B1949" s="3">
        <v>7</v>
      </c>
      <c r="C1949" s="1" t="s">
        <v>2100</v>
      </c>
      <c r="E1949" t="str">
        <f t="shared" si="30"/>
        <v>7-ALCOLEA DE CALATRAVA</v>
      </c>
    </row>
    <row r="1950" spans="1:5" x14ac:dyDescent="0.25">
      <c r="A1950" s="1">
        <v>13</v>
      </c>
      <c r="B1950" s="3">
        <v>8</v>
      </c>
      <c r="C1950" s="1" t="s">
        <v>2101</v>
      </c>
      <c r="E1950" t="str">
        <f t="shared" si="30"/>
        <v>8-ALCUBILLAS</v>
      </c>
    </row>
    <row r="1951" spans="1:5" x14ac:dyDescent="0.25">
      <c r="A1951" s="1">
        <v>13</v>
      </c>
      <c r="B1951" s="3">
        <v>9</v>
      </c>
      <c r="C1951" s="1" t="s">
        <v>2102</v>
      </c>
      <c r="E1951" t="str">
        <f t="shared" si="30"/>
        <v>9-ALDEA DEL REY</v>
      </c>
    </row>
    <row r="1952" spans="1:5" x14ac:dyDescent="0.25">
      <c r="A1952" s="1">
        <v>13</v>
      </c>
      <c r="B1952" s="3">
        <v>10</v>
      </c>
      <c r="C1952" s="1" t="s">
        <v>2103</v>
      </c>
      <c r="E1952" t="str">
        <f t="shared" si="30"/>
        <v>10-ALHAMBRA</v>
      </c>
    </row>
    <row r="1953" spans="1:5" x14ac:dyDescent="0.25">
      <c r="A1953" s="1">
        <v>13</v>
      </c>
      <c r="B1953" s="3">
        <v>11</v>
      </c>
      <c r="C1953" s="1" t="s">
        <v>2104</v>
      </c>
      <c r="E1953" t="str">
        <f t="shared" si="30"/>
        <v>11-ALMADEN</v>
      </c>
    </row>
    <row r="1954" spans="1:5" x14ac:dyDescent="0.25">
      <c r="A1954" s="1">
        <v>13</v>
      </c>
      <c r="B1954" s="3">
        <v>12</v>
      </c>
      <c r="C1954" s="1" t="s">
        <v>2105</v>
      </c>
      <c r="E1954" t="str">
        <f t="shared" si="30"/>
        <v>12-ALMADENEJOS</v>
      </c>
    </row>
    <row r="1955" spans="1:5" x14ac:dyDescent="0.25">
      <c r="A1955" s="1">
        <v>13</v>
      </c>
      <c r="B1955" s="3">
        <v>13</v>
      </c>
      <c r="C1955" s="1" t="s">
        <v>2106</v>
      </c>
      <c r="E1955" t="str">
        <f t="shared" si="30"/>
        <v>13-ALMAGRO</v>
      </c>
    </row>
    <row r="1956" spans="1:5" x14ac:dyDescent="0.25">
      <c r="A1956" s="1">
        <v>13</v>
      </c>
      <c r="B1956" s="3">
        <v>14</v>
      </c>
      <c r="C1956" s="1" t="s">
        <v>2107</v>
      </c>
      <c r="E1956" t="str">
        <f t="shared" si="30"/>
        <v>14-ALMEDINA</v>
      </c>
    </row>
    <row r="1957" spans="1:5" x14ac:dyDescent="0.25">
      <c r="A1957" s="1">
        <v>13</v>
      </c>
      <c r="B1957" s="3">
        <v>15</v>
      </c>
      <c r="C1957" s="1" t="s">
        <v>2108</v>
      </c>
      <c r="E1957" t="str">
        <f t="shared" si="30"/>
        <v>15-ALMODOVAR DEL CAMPO</v>
      </c>
    </row>
    <row r="1958" spans="1:5" x14ac:dyDescent="0.25">
      <c r="A1958" s="1">
        <v>13</v>
      </c>
      <c r="B1958" s="3">
        <v>16</v>
      </c>
      <c r="C1958" s="1" t="s">
        <v>2109</v>
      </c>
      <c r="E1958" t="str">
        <f t="shared" si="30"/>
        <v>16-ALMURADIEL</v>
      </c>
    </row>
    <row r="1959" spans="1:5" x14ac:dyDescent="0.25">
      <c r="A1959" s="1">
        <v>13</v>
      </c>
      <c r="B1959" s="3">
        <v>17</v>
      </c>
      <c r="C1959" s="1" t="s">
        <v>2110</v>
      </c>
      <c r="E1959" t="str">
        <f t="shared" si="30"/>
        <v>17-ANCHURAS</v>
      </c>
    </row>
    <row r="1960" spans="1:5" x14ac:dyDescent="0.25">
      <c r="A1960" s="1">
        <v>13</v>
      </c>
      <c r="B1960" s="3">
        <v>18</v>
      </c>
      <c r="C1960" s="1" t="s">
        <v>2111</v>
      </c>
      <c r="E1960" t="str">
        <f t="shared" si="30"/>
        <v>18-ARENAS DE SAN JUAN</v>
      </c>
    </row>
    <row r="1961" spans="1:5" x14ac:dyDescent="0.25">
      <c r="A1961" s="1">
        <v>13</v>
      </c>
      <c r="B1961" s="3">
        <v>19</v>
      </c>
      <c r="C1961" s="1" t="s">
        <v>2112</v>
      </c>
      <c r="E1961" t="str">
        <f t="shared" si="30"/>
        <v>19-ARGAMASILLA DE ALBA</v>
      </c>
    </row>
    <row r="1962" spans="1:5" x14ac:dyDescent="0.25">
      <c r="A1962" s="1">
        <v>13</v>
      </c>
      <c r="B1962" s="3">
        <v>20</v>
      </c>
      <c r="C1962" s="1" t="s">
        <v>2113</v>
      </c>
      <c r="E1962" t="str">
        <f t="shared" si="30"/>
        <v>20-ARGAMASILLA DE CALATRAVA</v>
      </c>
    </row>
    <row r="1963" spans="1:5" x14ac:dyDescent="0.25">
      <c r="A1963" s="1">
        <v>13</v>
      </c>
      <c r="B1963" s="3">
        <v>21</v>
      </c>
      <c r="C1963" s="1" t="s">
        <v>2114</v>
      </c>
      <c r="E1963" t="str">
        <f t="shared" si="30"/>
        <v>21-ARROBA DE LOS MONTES</v>
      </c>
    </row>
    <row r="1964" spans="1:5" x14ac:dyDescent="0.25">
      <c r="A1964" s="1">
        <v>13</v>
      </c>
      <c r="B1964" s="3">
        <v>22</v>
      </c>
      <c r="C1964" s="1" t="s">
        <v>2115</v>
      </c>
      <c r="E1964" t="str">
        <f t="shared" si="30"/>
        <v>22-BALLESTEROS DE CALATRAVA</v>
      </c>
    </row>
    <row r="1965" spans="1:5" x14ac:dyDescent="0.25">
      <c r="A1965" s="1">
        <v>13</v>
      </c>
      <c r="B1965" s="3">
        <v>23</v>
      </c>
      <c r="C1965" s="1" t="s">
        <v>2116</v>
      </c>
      <c r="E1965" t="str">
        <f t="shared" si="30"/>
        <v>23-BOLAÑOS DE CALATRAVA</v>
      </c>
    </row>
    <row r="1966" spans="1:5" x14ac:dyDescent="0.25">
      <c r="A1966" s="1">
        <v>13</v>
      </c>
      <c r="B1966" s="3">
        <v>24</v>
      </c>
      <c r="C1966" s="1" t="s">
        <v>2117</v>
      </c>
      <c r="E1966" t="str">
        <f t="shared" si="30"/>
        <v>24-BRAZATORTAS</v>
      </c>
    </row>
    <row r="1967" spans="1:5" x14ac:dyDescent="0.25">
      <c r="A1967" s="1">
        <v>13</v>
      </c>
      <c r="B1967" s="3">
        <v>25</v>
      </c>
      <c r="C1967" s="1" t="s">
        <v>2118</v>
      </c>
      <c r="E1967" t="str">
        <f t="shared" si="30"/>
        <v>25-CABEZARADOS</v>
      </c>
    </row>
    <row r="1968" spans="1:5" x14ac:dyDescent="0.25">
      <c r="A1968" s="1">
        <v>13</v>
      </c>
      <c r="B1968" s="3">
        <v>26</v>
      </c>
      <c r="C1968" s="1" t="s">
        <v>2119</v>
      </c>
      <c r="E1968" t="str">
        <f t="shared" si="30"/>
        <v>26-CABEZARRUBIAS DEL PUERTO</v>
      </c>
    </row>
    <row r="1969" spans="1:5" x14ac:dyDescent="0.25">
      <c r="A1969" s="1">
        <v>13</v>
      </c>
      <c r="B1969" s="3">
        <v>27</v>
      </c>
      <c r="C1969" s="1" t="s">
        <v>2120</v>
      </c>
      <c r="E1969" t="str">
        <f t="shared" si="30"/>
        <v>27-CALZADA DE CALATRAVA</v>
      </c>
    </row>
    <row r="1970" spans="1:5" x14ac:dyDescent="0.25">
      <c r="A1970" s="1">
        <v>13</v>
      </c>
      <c r="B1970" s="3">
        <v>28</v>
      </c>
      <c r="C1970" s="1" t="s">
        <v>2121</v>
      </c>
      <c r="E1970" t="str">
        <f t="shared" si="30"/>
        <v>28-CAMPO DE CRIPTANA</v>
      </c>
    </row>
    <row r="1971" spans="1:5" x14ac:dyDescent="0.25">
      <c r="A1971" s="1">
        <v>13</v>
      </c>
      <c r="B1971" s="3">
        <v>29</v>
      </c>
      <c r="C1971" s="1" t="s">
        <v>2122</v>
      </c>
      <c r="E1971" t="str">
        <f t="shared" si="30"/>
        <v>29-CAÑADA DE CALATRAVA</v>
      </c>
    </row>
    <row r="1972" spans="1:5" x14ac:dyDescent="0.25">
      <c r="A1972" s="1">
        <v>13</v>
      </c>
      <c r="B1972" s="3">
        <v>30</v>
      </c>
      <c r="C1972" s="1" t="s">
        <v>2123</v>
      </c>
      <c r="E1972" t="str">
        <f t="shared" si="30"/>
        <v>30-CARACUEL DE CALATRAVA</v>
      </c>
    </row>
    <row r="1973" spans="1:5" x14ac:dyDescent="0.25">
      <c r="A1973" s="1">
        <v>13</v>
      </c>
      <c r="B1973" s="3">
        <v>31</v>
      </c>
      <c r="C1973" s="1" t="s">
        <v>2124</v>
      </c>
      <c r="E1973" t="str">
        <f t="shared" si="30"/>
        <v>31-CARRION DE CALATRAVA</v>
      </c>
    </row>
    <row r="1974" spans="1:5" x14ac:dyDescent="0.25">
      <c r="A1974" s="1">
        <v>13</v>
      </c>
      <c r="B1974" s="3">
        <v>32</v>
      </c>
      <c r="C1974" s="1" t="s">
        <v>2125</v>
      </c>
      <c r="E1974" t="str">
        <f t="shared" si="30"/>
        <v>32-CARRIZOSA</v>
      </c>
    </row>
    <row r="1975" spans="1:5" x14ac:dyDescent="0.25">
      <c r="A1975" s="1">
        <v>13</v>
      </c>
      <c r="B1975" s="3">
        <v>33</v>
      </c>
      <c r="C1975" s="1" t="s">
        <v>2126</v>
      </c>
      <c r="E1975" t="str">
        <f t="shared" si="30"/>
        <v>33-CASTELLAR DE SANTIAGO</v>
      </c>
    </row>
    <row r="1976" spans="1:5" x14ac:dyDescent="0.25">
      <c r="A1976" s="1">
        <v>13</v>
      </c>
      <c r="B1976" s="3">
        <v>34</v>
      </c>
      <c r="C1976" s="1" t="s">
        <v>123</v>
      </c>
      <c r="E1976" t="str">
        <f t="shared" si="30"/>
        <v>34-CIUDAD REAL</v>
      </c>
    </row>
    <row r="1977" spans="1:5" x14ac:dyDescent="0.25">
      <c r="A1977" s="1">
        <v>13</v>
      </c>
      <c r="B1977" s="3">
        <v>35</v>
      </c>
      <c r="C1977" s="1" t="s">
        <v>2127</v>
      </c>
      <c r="E1977" t="str">
        <f t="shared" si="30"/>
        <v>35-CORRAL DE CALATRAVA</v>
      </c>
    </row>
    <row r="1978" spans="1:5" x14ac:dyDescent="0.25">
      <c r="A1978" s="1">
        <v>13</v>
      </c>
      <c r="B1978" s="3">
        <v>36</v>
      </c>
      <c r="C1978" s="1" t="s">
        <v>2128</v>
      </c>
      <c r="E1978" t="str">
        <f t="shared" si="30"/>
        <v>36-CORTIJOS, LOS</v>
      </c>
    </row>
    <row r="1979" spans="1:5" x14ac:dyDescent="0.25">
      <c r="A1979" s="1">
        <v>13</v>
      </c>
      <c r="B1979" s="3">
        <v>37</v>
      </c>
      <c r="C1979" s="1" t="s">
        <v>2129</v>
      </c>
      <c r="E1979" t="str">
        <f t="shared" si="30"/>
        <v>37-COZAR</v>
      </c>
    </row>
    <row r="1980" spans="1:5" x14ac:dyDescent="0.25">
      <c r="A1980" s="1">
        <v>13</v>
      </c>
      <c r="B1980" s="3">
        <v>38</v>
      </c>
      <c r="C1980" s="1" t="s">
        <v>2130</v>
      </c>
      <c r="E1980" t="str">
        <f t="shared" si="30"/>
        <v>38-CHILLON</v>
      </c>
    </row>
    <row r="1981" spans="1:5" x14ac:dyDescent="0.25">
      <c r="A1981" s="1">
        <v>13</v>
      </c>
      <c r="B1981" s="3">
        <v>39</v>
      </c>
      <c r="C1981" s="1" t="s">
        <v>2131</v>
      </c>
      <c r="E1981" t="str">
        <f t="shared" si="30"/>
        <v>39-DAIMIEL</v>
      </c>
    </row>
    <row r="1982" spans="1:5" x14ac:dyDescent="0.25">
      <c r="A1982" s="1">
        <v>13</v>
      </c>
      <c r="B1982" s="3">
        <v>40</v>
      </c>
      <c r="C1982" s="1" t="s">
        <v>2132</v>
      </c>
      <c r="E1982" t="str">
        <f t="shared" si="30"/>
        <v>40-FERNANCABALLERO</v>
      </c>
    </row>
    <row r="1983" spans="1:5" x14ac:dyDescent="0.25">
      <c r="A1983" s="1">
        <v>13</v>
      </c>
      <c r="B1983" s="3">
        <v>41</v>
      </c>
      <c r="C1983" s="1" t="s">
        <v>2133</v>
      </c>
      <c r="E1983" t="str">
        <f t="shared" si="30"/>
        <v>41-FONTANAREJO</v>
      </c>
    </row>
    <row r="1984" spans="1:5" x14ac:dyDescent="0.25">
      <c r="A1984" s="1">
        <v>13</v>
      </c>
      <c r="B1984" s="3">
        <v>42</v>
      </c>
      <c r="C1984" s="1" t="s">
        <v>2134</v>
      </c>
      <c r="E1984" t="str">
        <f t="shared" si="30"/>
        <v>42-FUENCALIENTE</v>
      </c>
    </row>
    <row r="1985" spans="1:5" x14ac:dyDescent="0.25">
      <c r="A1985" s="1">
        <v>13</v>
      </c>
      <c r="B1985" s="3">
        <v>43</v>
      </c>
      <c r="C1985" s="1" t="s">
        <v>2135</v>
      </c>
      <c r="E1985" t="str">
        <f t="shared" si="30"/>
        <v>43-FUENLLANA</v>
      </c>
    </row>
    <row r="1986" spans="1:5" x14ac:dyDescent="0.25">
      <c r="A1986" s="1">
        <v>13</v>
      </c>
      <c r="B1986" s="3">
        <v>44</v>
      </c>
      <c r="C1986" s="1" t="s">
        <v>2136</v>
      </c>
      <c r="E1986" t="str">
        <f t="shared" si="30"/>
        <v>44-FUENTE EL FRESNO</v>
      </c>
    </row>
    <row r="1987" spans="1:5" x14ac:dyDescent="0.25">
      <c r="A1987" s="1">
        <v>13</v>
      </c>
      <c r="B1987" s="3">
        <v>45</v>
      </c>
      <c r="C1987" s="1" t="s">
        <v>2137</v>
      </c>
      <c r="E1987" t="str">
        <f t="shared" ref="E1987:E2050" si="31">CONCATENATE(B1987,"-",C1987)</f>
        <v>45-GRANATULA DE CALATRAVA</v>
      </c>
    </row>
    <row r="1988" spans="1:5" x14ac:dyDescent="0.25">
      <c r="A1988" s="1">
        <v>13</v>
      </c>
      <c r="B1988" s="3">
        <v>46</v>
      </c>
      <c r="C1988" s="1" t="s">
        <v>2138</v>
      </c>
      <c r="E1988" t="str">
        <f t="shared" si="31"/>
        <v>46-GUADALMEZ</v>
      </c>
    </row>
    <row r="1989" spans="1:5" x14ac:dyDescent="0.25">
      <c r="A1989" s="1">
        <v>13</v>
      </c>
      <c r="B1989" s="3">
        <v>47</v>
      </c>
      <c r="C1989" s="1" t="s">
        <v>2139</v>
      </c>
      <c r="E1989" t="str">
        <f t="shared" si="31"/>
        <v>47-HERENCIA</v>
      </c>
    </row>
    <row r="1990" spans="1:5" x14ac:dyDescent="0.25">
      <c r="A1990" s="1">
        <v>13</v>
      </c>
      <c r="B1990" s="3">
        <v>48</v>
      </c>
      <c r="C1990" s="1" t="s">
        <v>2140</v>
      </c>
      <c r="E1990" t="str">
        <f t="shared" si="31"/>
        <v>48-HINOJOSAS DE CALATRAVA</v>
      </c>
    </row>
    <row r="1991" spans="1:5" x14ac:dyDescent="0.25">
      <c r="A1991" s="1">
        <v>13</v>
      </c>
      <c r="B1991" s="3">
        <v>49</v>
      </c>
      <c r="C1991" s="1" t="s">
        <v>2141</v>
      </c>
      <c r="E1991" t="str">
        <f t="shared" si="31"/>
        <v>49-HORCAJO DE LOS MONTES</v>
      </c>
    </row>
    <row r="1992" spans="1:5" x14ac:dyDescent="0.25">
      <c r="A1992" s="1">
        <v>13</v>
      </c>
      <c r="B1992" s="3">
        <v>50</v>
      </c>
      <c r="C1992" s="1" t="s">
        <v>2142</v>
      </c>
      <c r="E1992" t="str">
        <f t="shared" si="31"/>
        <v>50-LABORES, LAS</v>
      </c>
    </row>
    <row r="1993" spans="1:5" x14ac:dyDescent="0.25">
      <c r="A1993" s="1">
        <v>13</v>
      </c>
      <c r="B1993" s="3">
        <v>51</v>
      </c>
      <c r="C1993" s="1" t="s">
        <v>2143</v>
      </c>
      <c r="E1993" t="str">
        <f t="shared" si="31"/>
        <v>51-LUCIANA</v>
      </c>
    </row>
    <row r="1994" spans="1:5" x14ac:dyDescent="0.25">
      <c r="A1994" s="1">
        <v>13</v>
      </c>
      <c r="B1994" s="3">
        <v>52</v>
      </c>
      <c r="C1994" s="1" t="s">
        <v>2144</v>
      </c>
      <c r="E1994" t="str">
        <f t="shared" si="31"/>
        <v>52-MALAGON</v>
      </c>
    </row>
    <row r="1995" spans="1:5" x14ac:dyDescent="0.25">
      <c r="A1995" s="1">
        <v>13</v>
      </c>
      <c r="B1995" s="3">
        <v>53</v>
      </c>
      <c r="C1995" s="1" t="s">
        <v>2145</v>
      </c>
      <c r="E1995" t="str">
        <f t="shared" si="31"/>
        <v>53-MANZANARES</v>
      </c>
    </row>
    <row r="1996" spans="1:5" x14ac:dyDescent="0.25">
      <c r="A1996" s="1">
        <v>13</v>
      </c>
      <c r="B1996" s="3">
        <v>54</v>
      </c>
      <c r="C1996" s="1" t="s">
        <v>2146</v>
      </c>
      <c r="E1996" t="str">
        <f t="shared" si="31"/>
        <v>54-MEMBRILLA</v>
      </c>
    </row>
    <row r="1997" spans="1:5" x14ac:dyDescent="0.25">
      <c r="A1997" s="1">
        <v>13</v>
      </c>
      <c r="B1997" s="3">
        <v>55</v>
      </c>
      <c r="C1997" s="1" t="s">
        <v>2147</v>
      </c>
      <c r="E1997" t="str">
        <f t="shared" si="31"/>
        <v>55-MESTANZA</v>
      </c>
    </row>
    <row r="1998" spans="1:5" x14ac:dyDescent="0.25">
      <c r="A1998" s="1">
        <v>13</v>
      </c>
      <c r="B1998" s="3">
        <v>56</v>
      </c>
      <c r="C1998" s="1" t="s">
        <v>2148</v>
      </c>
      <c r="E1998" t="str">
        <f t="shared" si="31"/>
        <v>56-MIGUELTURRA</v>
      </c>
    </row>
    <row r="1999" spans="1:5" x14ac:dyDescent="0.25">
      <c r="A1999" s="1">
        <v>13</v>
      </c>
      <c r="B1999" s="3">
        <v>57</v>
      </c>
      <c r="C1999" s="1" t="s">
        <v>2149</v>
      </c>
      <c r="E1999" t="str">
        <f t="shared" si="31"/>
        <v>57-MONTIEL</v>
      </c>
    </row>
    <row r="2000" spans="1:5" x14ac:dyDescent="0.25">
      <c r="A2000" s="1">
        <v>13</v>
      </c>
      <c r="B2000" s="3">
        <v>58</v>
      </c>
      <c r="C2000" s="1" t="s">
        <v>2150</v>
      </c>
      <c r="E2000" t="str">
        <f t="shared" si="31"/>
        <v>58-MORAL DE CALATRAVA</v>
      </c>
    </row>
    <row r="2001" spans="1:5" x14ac:dyDescent="0.25">
      <c r="A2001" s="1">
        <v>13</v>
      </c>
      <c r="B2001" s="3">
        <v>59</v>
      </c>
      <c r="C2001" s="1" t="s">
        <v>2151</v>
      </c>
      <c r="E2001" t="str">
        <f t="shared" si="31"/>
        <v>59-NAVALPINO</v>
      </c>
    </row>
    <row r="2002" spans="1:5" x14ac:dyDescent="0.25">
      <c r="A2002" s="1">
        <v>13</v>
      </c>
      <c r="B2002" s="3">
        <v>60</v>
      </c>
      <c r="C2002" s="1" t="s">
        <v>2152</v>
      </c>
      <c r="E2002" t="str">
        <f t="shared" si="31"/>
        <v>60-NAVAS DE ESTENA</v>
      </c>
    </row>
    <row r="2003" spans="1:5" x14ac:dyDescent="0.25">
      <c r="A2003" s="1">
        <v>13</v>
      </c>
      <c r="B2003" s="3">
        <v>61</v>
      </c>
      <c r="C2003" s="1" t="s">
        <v>2153</v>
      </c>
      <c r="E2003" t="str">
        <f t="shared" si="31"/>
        <v>61-PEDRO MUÑOZ</v>
      </c>
    </row>
    <row r="2004" spans="1:5" x14ac:dyDescent="0.25">
      <c r="A2004" s="1">
        <v>13</v>
      </c>
      <c r="B2004" s="3">
        <v>62</v>
      </c>
      <c r="C2004" s="1" t="s">
        <v>2154</v>
      </c>
      <c r="E2004" t="str">
        <f t="shared" si="31"/>
        <v>62-PICON</v>
      </c>
    </row>
    <row r="2005" spans="1:5" x14ac:dyDescent="0.25">
      <c r="A2005" s="1">
        <v>13</v>
      </c>
      <c r="B2005" s="3">
        <v>63</v>
      </c>
      <c r="C2005" s="1" t="s">
        <v>2155</v>
      </c>
      <c r="E2005" t="str">
        <f t="shared" si="31"/>
        <v>63-PIEDRABUENA</v>
      </c>
    </row>
    <row r="2006" spans="1:5" x14ac:dyDescent="0.25">
      <c r="A2006" s="1">
        <v>13</v>
      </c>
      <c r="B2006" s="3">
        <v>64</v>
      </c>
      <c r="C2006" s="1" t="s">
        <v>2156</v>
      </c>
      <c r="E2006" t="str">
        <f t="shared" si="31"/>
        <v>64-POBLETE</v>
      </c>
    </row>
    <row r="2007" spans="1:5" x14ac:dyDescent="0.25">
      <c r="A2007" s="1">
        <v>13</v>
      </c>
      <c r="B2007" s="3">
        <v>65</v>
      </c>
      <c r="C2007" s="1" t="s">
        <v>2157</v>
      </c>
      <c r="E2007" t="str">
        <f t="shared" si="31"/>
        <v>65-PORZUNA</v>
      </c>
    </row>
    <row r="2008" spans="1:5" x14ac:dyDescent="0.25">
      <c r="A2008" s="1">
        <v>13</v>
      </c>
      <c r="B2008" s="3">
        <v>66</v>
      </c>
      <c r="C2008" s="1" t="s">
        <v>2158</v>
      </c>
      <c r="E2008" t="str">
        <f t="shared" si="31"/>
        <v>66-POZUELO DE CALATRAVA</v>
      </c>
    </row>
    <row r="2009" spans="1:5" x14ac:dyDescent="0.25">
      <c r="A2009" s="1">
        <v>13</v>
      </c>
      <c r="B2009" s="3">
        <v>67</v>
      </c>
      <c r="C2009" s="1" t="s">
        <v>2159</v>
      </c>
      <c r="E2009" t="str">
        <f t="shared" si="31"/>
        <v>67-POZUELOS DE CALATRAVA, LOS</v>
      </c>
    </row>
    <row r="2010" spans="1:5" x14ac:dyDescent="0.25">
      <c r="A2010" s="1">
        <v>13</v>
      </c>
      <c r="B2010" s="3">
        <v>68</v>
      </c>
      <c r="C2010" s="1" t="s">
        <v>2160</v>
      </c>
      <c r="E2010" t="str">
        <f t="shared" si="31"/>
        <v>68-PUEBLA DE DON RODRIGO</v>
      </c>
    </row>
    <row r="2011" spans="1:5" x14ac:dyDescent="0.25">
      <c r="A2011" s="1">
        <v>13</v>
      </c>
      <c r="B2011" s="3">
        <v>69</v>
      </c>
      <c r="C2011" s="1" t="s">
        <v>2161</v>
      </c>
      <c r="E2011" t="str">
        <f t="shared" si="31"/>
        <v>69-PUEBLA DEL PRINCIPE</v>
      </c>
    </row>
    <row r="2012" spans="1:5" x14ac:dyDescent="0.25">
      <c r="A2012" s="1">
        <v>13</v>
      </c>
      <c r="B2012" s="3">
        <v>70</v>
      </c>
      <c r="C2012" s="1" t="s">
        <v>2162</v>
      </c>
      <c r="E2012" t="str">
        <f t="shared" si="31"/>
        <v>70-PUERTO LAPICE</v>
      </c>
    </row>
    <row r="2013" spans="1:5" x14ac:dyDescent="0.25">
      <c r="A2013" s="1">
        <v>13</v>
      </c>
      <c r="B2013" s="3">
        <v>71</v>
      </c>
      <c r="C2013" s="1" t="s">
        <v>2163</v>
      </c>
      <c r="E2013" t="str">
        <f t="shared" si="31"/>
        <v>71-PUERTOLLANO</v>
      </c>
    </row>
    <row r="2014" spans="1:5" x14ac:dyDescent="0.25">
      <c r="A2014" s="1">
        <v>13</v>
      </c>
      <c r="B2014" s="3">
        <v>72</v>
      </c>
      <c r="C2014" s="1" t="s">
        <v>2164</v>
      </c>
      <c r="E2014" t="str">
        <f t="shared" si="31"/>
        <v>72-RETUERTA DEL BULLAQUE</v>
      </c>
    </row>
    <row r="2015" spans="1:5" x14ac:dyDescent="0.25">
      <c r="A2015" s="1">
        <v>13</v>
      </c>
      <c r="B2015" s="3">
        <v>73</v>
      </c>
      <c r="C2015" s="1" t="s">
        <v>2165</v>
      </c>
      <c r="E2015" t="str">
        <f t="shared" si="31"/>
        <v>73-SACERUELA</v>
      </c>
    </row>
    <row r="2016" spans="1:5" x14ac:dyDescent="0.25">
      <c r="A2016" s="1">
        <v>13</v>
      </c>
      <c r="B2016" s="3">
        <v>74</v>
      </c>
      <c r="C2016" s="1" t="s">
        <v>2166</v>
      </c>
      <c r="E2016" t="str">
        <f t="shared" si="31"/>
        <v>74-SAN CARLOS DEL VALLE</v>
      </c>
    </row>
    <row r="2017" spans="1:5" x14ac:dyDescent="0.25">
      <c r="A2017" s="1">
        <v>13</v>
      </c>
      <c r="B2017" s="3">
        <v>75</v>
      </c>
      <c r="C2017" s="1" t="s">
        <v>2167</v>
      </c>
      <c r="E2017" t="str">
        <f t="shared" si="31"/>
        <v>75-SAN LORENZO DE CALATRAVA</v>
      </c>
    </row>
    <row r="2018" spans="1:5" x14ac:dyDescent="0.25">
      <c r="A2018" s="1">
        <v>13</v>
      </c>
      <c r="B2018" s="3">
        <v>76</v>
      </c>
      <c r="C2018" s="1" t="s">
        <v>2168</v>
      </c>
      <c r="E2018" t="str">
        <f t="shared" si="31"/>
        <v>76-SANTA CRUZ DE LOS CAÑAMOS</v>
      </c>
    </row>
    <row r="2019" spans="1:5" x14ac:dyDescent="0.25">
      <c r="A2019" s="1">
        <v>13</v>
      </c>
      <c r="B2019" s="3">
        <v>77</v>
      </c>
      <c r="C2019" s="1" t="s">
        <v>2169</v>
      </c>
      <c r="E2019" t="str">
        <f t="shared" si="31"/>
        <v>77-SANTA CRUZ DE MUDELA</v>
      </c>
    </row>
    <row r="2020" spans="1:5" x14ac:dyDescent="0.25">
      <c r="A2020" s="1">
        <v>13</v>
      </c>
      <c r="B2020" s="3">
        <v>78</v>
      </c>
      <c r="C2020" s="1" t="s">
        <v>2170</v>
      </c>
      <c r="E2020" t="str">
        <f t="shared" si="31"/>
        <v>78-SOCUELLAMOS</v>
      </c>
    </row>
    <row r="2021" spans="1:5" x14ac:dyDescent="0.25">
      <c r="A2021" s="1">
        <v>13</v>
      </c>
      <c r="B2021" s="3">
        <v>79</v>
      </c>
      <c r="C2021" s="1" t="s">
        <v>2171</v>
      </c>
      <c r="E2021" t="str">
        <f t="shared" si="31"/>
        <v>79-SOLANA, LA</v>
      </c>
    </row>
    <row r="2022" spans="1:5" x14ac:dyDescent="0.25">
      <c r="A2022" s="1">
        <v>13</v>
      </c>
      <c r="B2022" s="3">
        <v>80</v>
      </c>
      <c r="C2022" s="1" t="s">
        <v>2172</v>
      </c>
      <c r="E2022" t="str">
        <f t="shared" si="31"/>
        <v>80-SOLANA DEL PINO</v>
      </c>
    </row>
    <row r="2023" spans="1:5" x14ac:dyDescent="0.25">
      <c r="A2023" s="1">
        <v>13</v>
      </c>
      <c r="B2023" s="3">
        <v>81</v>
      </c>
      <c r="C2023" s="1" t="s">
        <v>2173</v>
      </c>
      <c r="E2023" t="str">
        <f t="shared" si="31"/>
        <v>81-TERRINCHES</v>
      </c>
    </row>
    <row r="2024" spans="1:5" x14ac:dyDescent="0.25">
      <c r="A2024" s="1">
        <v>13</v>
      </c>
      <c r="B2024" s="3">
        <v>82</v>
      </c>
      <c r="C2024" s="1" t="s">
        <v>2174</v>
      </c>
      <c r="E2024" t="str">
        <f t="shared" si="31"/>
        <v>82-TOMELLOSO</v>
      </c>
    </row>
    <row r="2025" spans="1:5" x14ac:dyDescent="0.25">
      <c r="A2025" s="1">
        <v>13</v>
      </c>
      <c r="B2025" s="3">
        <v>83</v>
      </c>
      <c r="C2025" s="1" t="s">
        <v>2175</v>
      </c>
      <c r="E2025" t="str">
        <f t="shared" si="31"/>
        <v>83-TORRALBA DE CALATRAVA</v>
      </c>
    </row>
    <row r="2026" spans="1:5" x14ac:dyDescent="0.25">
      <c r="A2026" s="1">
        <v>13</v>
      </c>
      <c r="B2026" s="3">
        <v>84</v>
      </c>
      <c r="C2026" s="1" t="s">
        <v>2176</v>
      </c>
      <c r="E2026" t="str">
        <f t="shared" si="31"/>
        <v>84-TORRE DE JUAN ABAD</v>
      </c>
    </row>
    <row r="2027" spans="1:5" x14ac:dyDescent="0.25">
      <c r="A2027" s="1">
        <v>13</v>
      </c>
      <c r="B2027" s="3">
        <v>85</v>
      </c>
      <c r="C2027" s="1" t="s">
        <v>2177</v>
      </c>
      <c r="E2027" t="str">
        <f t="shared" si="31"/>
        <v>85-TORRENUEVA</v>
      </c>
    </row>
    <row r="2028" spans="1:5" x14ac:dyDescent="0.25">
      <c r="A2028" s="1">
        <v>13</v>
      </c>
      <c r="B2028" s="3">
        <v>86</v>
      </c>
      <c r="C2028" s="1" t="s">
        <v>2178</v>
      </c>
      <c r="E2028" t="str">
        <f t="shared" si="31"/>
        <v>86-VALDEMANCO DEL ESTERAS</v>
      </c>
    </row>
    <row r="2029" spans="1:5" x14ac:dyDescent="0.25">
      <c r="A2029" s="1">
        <v>13</v>
      </c>
      <c r="B2029" s="3">
        <v>87</v>
      </c>
      <c r="C2029" s="1" t="s">
        <v>2179</v>
      </c>
      <c r="E2029" t="str">
        <f t="shared" si="31"/>
        <v>87-VALDEPEÑAS</v>
      </c>
    </row>
    <row r="2030" spans="1:5" x14ac:dyDescent="0.25">
      <c r="A2030" s="1">
        <v>13</v>
      </c>
      <c r="B2030" s="3">
        <v>88</v>
      </c>
      <c r="C2030" s="1" t="s">
        <v>2180</v>
      </c>
      <c r="E2030" t="str">
        <f t="shared" si="31"/>
        <v>88-VALENZUELA DE CALATRAVA</v>
      </c>
    </row>
    <row r="2031" spans="1:5" x14ac:dyDescent="0.25">
      <c r="A2031" s="1">
        <v>13</v>
      </c>
      <c r="B2031" s="3">
        <v>89</v>
      </c>
      <c r="C2031" s="1" t="s">
        <v>2181</v>
      </c>
      <c r="E2031" t="str">
        <f t="shared" si="31"/>
        <v>89-VILLAHERMOSA</v>
      </c>
    </row>
    <row r="2032" spans="1:5" x14ac:dyDescent="0.25">
      <c r="A2032" s="1">
        <v>13</v>
      </c>
      <c r="B2032" s="3">
        <v>90</v>
      </c>
      <c r="C2032" s="1" t="s">
        <v>2182</v>
      </c>
      <c r="E2032" t="str">
        <f t="shared" si="31"/>
        <v>90-VILLAMANRIQUE</v>
      </c>
    </row>
    <row r="2033" spans="1:5" x14ac:dyDescent="0.25">
      <c r="A2033" s="1">
        <v>13</v>
      </c>
      <c r="B2033" s="3">
        <v>91</v>
      </c>
      <c r="C2033" s="1" t="s">
        <v>2183</v>
      </c>
      <c r="E2033" t="str">
        <f t="shared" si="31"/>
        <v>91-VILLAMAYOR DE CALATRAVA</v>
      </c>
    </row>
    <row r="2034" spans="1:5" x14ac:dyDescent="0.25">
      <c r="A2034" s="1">
        <v>13</v>
      </c>
      <c r="B2034" s="3">
        <v>92</v>
      </c>
      <c r="C2034" s="1" t="s">
        <v>2184</v>
      </c>
      <c r="E2034" t="str">
        <f t="shared" si="31"/>
        <v>92-VILLANUEVA DE LA FUENTE</v>
      </c>
    </row>
    <row r="2035" spans="1:5" x14ac:dyDescent="0.25">
      <c r="A2035" s="1">
        <v>13</v>
      </c>
      <c r="B2035" s="3">
        <v>93</v>
      </c>
      <c r="C2035" s="1" t="s">
        <v>2185</v>
      </c>
      <c r="E2035" t="str">
        <f t="shared" si="31"/>
        <v>93-VILLANUEVA DE LOS INFANTES</v>
      </c>
    </row>
    <row r="2036" spans="1:5" x14ac:dyDescent="0.25">
      <c r="A2036" s="1">
        <v>13</v>
      </c>
      <c r="B2036" s="3">
        <v>94</v>
      </c>
      <c r="C2036" s="1" t="s">
        <v>2186</v>
      </c>
      <c r="E2036" t="str">
        <f t="shared" si="31"/>
        <v>94-VILLANUEVA DE SAN CARLOS</v>
      </c>
    </row>
    <row r="2037" spans="1:5" x14ac:dyDescent="0.25">
      <c r="A2037" s="1">
        <v>13</v>
      </c>
      <c r="B2037" s="3">
        <v>95</v>
      </c>
      <c r="C2037" s="1" t="s">
        <v>2187</v>
      </c>
      <c r="E2037" t="str">
        <f t="shared" si="31"/>
        <v>95-VILLAR DEL POZO</v>
      </c>
    </row>
    <row r="2038" spans="1:5" x14ac:dyDescent="0.25">
      <c r="A2038" s="1">
        <v>13</v>
      </c>
      <c r="B2038" s="3">
        <v>96</v>
      </c>
      <c r="C2038" s="1" t="s">
        <v>2188</v>
      </c>
      <c r="E2038" t="str">
        <f t="shared" si="31"/>
        <v>96-VILLARRUBIA DE LOS OJOS</v>
      </c>
    </row>
    <row r="2039" spans="1:5" x14ac:dyDescent="0.25">
      <c r="A2039" s="1">
        <v>13</v>
      </c>
      <c r="B2039" s="3">
        <v>97</v>
      </c>
      <c r="C2039" s="1" t="s">
        <v>2189</v>
      </c>
      <c r="E2039" t="str">
        <f t="shared" si="31"/>
        <v>97-VILLARTA DE SAN JUAN</v>
      </c>
    </row>
    <row r="2040" spans="1:5" x14ac:dyDescent="0.25">
      <c r="A2040" s="1">
        <v>13</v>
      </c>
      <c r="B2040" s="3">
        <v>98</v>
      </c>
      <c r="C2040" s="1" t="s">
        <v>2190</v>
      </c>
      <c r="E2040" t="str">
        <f t="shared" si="31"/>
        <v>98-VISO DEL MARQUES</v>
      </c>
    </row>
    <row r="2041" spans="1:5" x14ac:dyDescent="0.25">
      <c r="A2041" s="1">
        <v>13</v>
      </c>
      <c r="B2041" s="3">
        <v>901</v>
      </c>
      <c r="C2041" s="1" t="s">
        <v>2191</v>
      </c>
      <c r="E2041" t="str">
        <f t="shared" si="31"/>
        <v>901-ROBLEDO, EL</v>
      </c>
    </row>
    <row r="2042" spans="1:5" x14ac:dyDescent="0.25">
      <c r="A2042" s="1">
        <v>13</v>
      </c>
      <c r="B2042" s="3">
        <v>902</v>
      </c>
      <c r="C2042" s="1" t="s">
        <v>2192</v>
      </c>
      <c r="E2042" t="str">
        <f t="shared" si="31"/>
        <v>902-RUIDERA</v>
      </c>
    </row>
    <row r="2043" spans="1:5" x14ac:dyDescent="0.25">
      <c r="A2043" s="1">
        <v>13</v>
      </c>
      <c r="B2043" s="3">
        <v>903</v>
      </c>
      <c r="C2043" s="1" t="s">
        <v>2193</v>
      </c>
      <c r="E2043" t="str">
        <f t="shared" si="31"/>
        <v>903-ARENALES DE SAN GREGORIO</v>
      </c>
    </row>
    <row r="2044" spans="1:5" x14ac:dyDescent="0.25">
      <c r="A2044" s="1">
        <v>13</v>
      </c>
      <c r="B2044" s="3">
        <v>904</v>
      </c>
      <c r="C2044" s="1" t="s">
        <v>2194</v>
      </c>
      <c r="E2044" t="str">
        <f t="shared" si="31"/>
        <v>904-LLANOS DEL CAUDILLO</v>
      </c>
    </row>
    <row r="2045" spans="1:5" x14ac:dyDescent="0.25">
      <c r="A2045" s="1">
        <v>14</v>
      </c>
      <c r="B2045" s="3">
        <v>1</v>
      </c>
      <c r="C2045" s="1" t="s">
        <v>2195</v>
      </c>
      <c r="E2045" t="str">
        <f t="shared" si="31"/>
        <v>1-ADAMUZ</v>
      </c>
    </row>
    <row r="2046" spans="1:5" x14ac:dyDescent="0.25">
      <c r="A2046" s="1">
        <v>14</v>
      </c>
      <c r="B2046" s="3">
        <v>2</v>
      </c>
      <c r="C2046" s="1" t="s">
        <v>2196</v>
      </c>
      <c r="E2046" t="str">
        <f t="shared" si="31"/>
        <v>2-AGUILAR DE LA FRONTERA</v>
      </c>
    </row>
    <row r="2047" spans="1:5" x14ac:dyDescent="0.25">
      <c r="A2047" s="1">
        <v>14</v>
      </c>
      <c r="B2047" s="3">
        <v>3</v>
      </c>
      <c r="C2047" s="1" t="s">
        <v>2197</v>
      </c>
      <c r="E2047" t="str">
        <f t="shared" si="31"/>
        <v>3-ALCARACEJOS</v>
      </c>
    </row>
    <row r="2048" spans="1:5" x14ac:dyDescent="0.25">
      <c r="A2048" s="1">
        <v>14</v>
      </c>
      <c r="B2048" s="3">
        <v>4</v>
      </c>
      <c r="C2048" s="1" t="s">
        <v>2198</v>
      </c>
      <c r="E2048" t="str">
        <f t="shared" si="31"/>
        <v>4-ALMEDINILLA</v>
      </c>
    </row>
    <row r="2049" spans="1:5" x14ac:dyDescent="0.25">
      <c r="A2049" s="1">
        <v>14</v>
      </c>
      <c r="B2049" s="3">
        <v>5</v>
      </c>
      <c r="C2049" s="1" t="s">
        <v>2199</v>
      </c>
      <c r="E2049" t="str">
        <f t="shared" si="31"/>
        <v>5-ALMODOVAR DEL RIO</v>
      </c>
    </row>
    <row r="2050" spans="1:5" x14ac:dyDescent="0.25">
      <c r="A2050" s="1">
        <v>14</v>
      </c>
      <c r="B2050" s="3">
        <v>6</v>
      </c>
      <c r="C2050" s="1" t="s">
        <v>2200</v>
      </c>
      <c r="E2050" t="str">
        <f t="shared" si="31"/>
        <v>6-AÑORA</v>
      </c>
    </row>
    <row r="2051" spans="1:5" x14ac:dyDescent="0.25">
      <c r="A2051" s="1">
        <v>14</v>
      </c>
      <c r="B2051" s="3">
        <v>7</v>
      </c>
      <c r="C2051" s="1" t="s">
        <v>2201</v>
      </c>
      <c r="E2051" t="str">
        <f t="shared" ref="E2051:E2114" si="32">CONCATENATE(B2051,"-",C2051)</f>
        <v>7-BAENA</v>
      </c>
    </row>
    <row r="2052" spans="1:5" x14ac:dyDescent="0.25">
      <c r="A2052" s="1">
        <v>14</v>
      </c>
      <c r="B2052" s="3">
        <v>8</v>
      </c>
      <c r="C2052" s="1" t="s">
        <v>2202</v>
      </c>
      <c r="E2052" t="str">
        <f t="shared" si="32"/>
        <v>8-BELALCAZAR</v>
      </c>
    </row>
    <row r="2053" spans="1:5" x14ac:dyDescent="0.25">
      <c r="A2053" s="1">
        <v>14</v>
      </c>
      <c r="B2053" s="3">
        <v>9</v>
      </c>
      <c r="C2053" s="1" t="s">
        <v>2203</v>
      </c>
      <c r="E2053" t="str">
        <f t="shared" si="32"/>
        <v>9-BELMEZ</v>
      </c>
    </row>
    <row r="2054" spans="1:5" x14ac:dyDescent="0.25">
      <c r="A2054" s="1">
        <v>14</v>
      </c>
      <c r="B2054" s="3">
        <v>10</v>
      </c>
      <c r="C2054" s="1" t="s">
        <v>2204</v>
      </c>
      <c r="E2054" t="str">
        <f t="shared" si="32"/>
        <v>10-BENAMEJI</v>
      </c>
    </row>
    <row r="2055" spans="1:5" x14ac:dyDescent="0.25">
      <c r="A2055" s="1">
        <v>14</v>
      </c>
      <c r="B2055" s="3">
        <v>11</v>
      </c>
      <c r="C2055" s="1" t="s">
        <v>2205</v>
      </c>
      <c r="E2055" t="str">
        <f t="shared" si="32"/>
        <v>11-BLAZQUEZ, LOS</v>
      </c>
    </row>
    <row r="2056" spans="1:5" x14ac:dyDescent="0.25">
      <c r="A2056" s="1">
        <v>14</v>
      </c>
      <c r="B2056" s="3">
        <v>12</v>
      </c>
      <c r="C2056" s="1" t="s">
        <v>2206</v>
      </c>
      <c r="E2056" t="str">
        <f t="shared" si="32"/>
        <v>12-BUJALANCE</v>
      </c>
    </row>
    <row r="2057" spans="1:5" x14ac:dyDescent="0.25">
      <c r="A2057" s="1">
        <v>14</v>
      </c>
      <c r="B2057" s="3">
        <v>13</v>
      </c>
      <c r="C2057" s="1" t="s">
        <v>2207</v>
      </c>
      <c r="E2057" t="str">
        <f t="shared" si="32"/>
        <v>13-CABRA</v>
      </c>
    </row>
    <row r="2058" spans="1:5" x14ac:dyDescent="0.25">
      <c r="A2058" s="1">
        <v>14</v>
      </c>
      <c r="B2058" s="3">
        <v>14</v>
      </c>
      <c r="C2058" s="1" t="s">
        <v>2208</v>
      </c>
      <c r="E2058" t="str">
        <f t="shared" si="32"/>
        <v>14-CAÑETE DE LAS TORRES</v>
      </c>
    </row>
    <row r="2059" spans="1:5" x14ac:dyDescent="0.25">
      <c r="A2059" s="1">
        <v>14</v>
      </c>
      <c r="B2059" s="3">
        <v>15</v>
      </c>
      <c r="C2059" s="1" t="s">
        <v>2209</v>
      </c>
      <c r="E2059" t="str">
        <f t="shared" si="32"/>
        <v>15-CARCABUEY</v>
      </c>
    </row>
    <row r="2060" spans="1:5" x14ac:dyDescent="0.25">
      <c r="A2060" s="1">
        <v>14</v>
      </c>
      <c r="B2060" s="3">
        <v>16</v>
      </c>
      <c r="C2060" s="1" t="s">
        <v>2210</v>
      </c>
      <c r="E2060" t="str">
        <f t="shared" si="32"/>
        <v>16-CARDEÑA</v>
      </c>
    </row>
    <row r="2061" spans="1:5" x14ac:dyDescent="0.25">
      <c r="A2061" s="1">
        <v>14</v>
      </c>
      <c r="B2061" s="3">
        <v>17</v>
      </c>
      <c r="C2061" s="1" t="s">
        <v>2211</v>
      </c>
      <c r="E2061" t="str">
        <f t="shared" si="32"/>
        <v>17-CARLOTA, LA</v>
      </c>
    </row>
    <row r="2062" spans="1:5" x14ac:dyDescent="0.25">
      <c r="A2062" s="1">
        <v>14</v>
      </c>
      <c r="B2062" s="3">
        <v>18</v>
      </c>
      <c r="C2062" s="1" t="s">
        <v>2212</v>
      </c>
      <c r="E2062" t="str">
        <f t="shared" si="32"/>
        <v>18-CARPIO, EL</v>
      </c>
    </row>
    <row r="2063" spans="1:5" x14ac:dyDescent="0.25">
      <c r="A2063" s="1">
        <v>14</v>
      </c>
      <c r="B2063" s="3">
        <v>19</v>
      </c>
      <c r="C2063" s="1" t="s">
        <v>2213</v>
      </c>
      <c r="E2063" t="str">
        <f t="shared" si="32"/>
        <v>19-CASTRO DEL RIO</v>
      </c>
    </row>
    <row r="2064" spans="1:5" x14ac:dyDescent="0.25">
      <c r="A2064" s="1">
        <v>14</v>
      </c>
      <c r="B2064" s="3">
        <v>20</v>
      </c>
      <c r="C2064" s="1" t="s">
        <v>2214</v>
      </c>
      <c r="E2064" t="str">
        <f t="shared" si="32"/>
        <v>20-CONQUISTA</v>
      </c>
    </row>
    <row r="2065" spans="1:5" x14ac:dyDescent="0.25">
      <c r="A2065" s="1">
        <v>14</v>
      </c>
      <c r="B2065" s="3">
        <v>21</v>
      </c>
      <c r="C2065" s="1" t="s">
        <v>124</v>
      </c>
      <c r="E2065" t="str">
        <f t="shared" si="32"/>
        <v>21-CORDOBA</v>
      </c>
    </row>
    <row r="2066" spans="1:5" x14ac:dyDescent="0.25">
      <c r="A2066" s="1">
        <v>14</v>
      </c>
      <c r="B2066" s="3">
        <v>22</v>
      </c>
      <c r="C2066" s="1" t="s">
        <v>2215</v>
      </c>
      <c r="E2066" t="str">
        <f t="shared" si="32"/>
        <v>22-DOÑA MENCIA</v>
      </c>
    </row>
    <row r="2067" spans="1:5" x14ac:dyDescent="0.25">
      <c r="A2067" s="1">
        <v>14</v>
      </c>
      <c r="B2067" s="3">
        <v>23</v>
      </c>
      <c r="C2067" s="1" t="s">
        <v>2216</v>
      </c>
      <c r="E2067" t="str">
        <f t="shared" si="32"/>
        <v>23-DOS TORRES</v>
      </c>
    </row>
    <row r="2068" spans="1:5" x14ac:dyDescent="0.25">
      <c r="A2068" s="1">
        <v>14</v>
      </c>
      <c r="B2068" s="3">
        <v>24</v>
      </c>
      <c r="C2068" s="1" t="s">
        <v>2217</v>
      </c>
      <c r="E2068" t="str">
        <f t="shared" si="32"/>
        <v>24-ENCINAS REALES</v>
      </c>
    </row>
    <row r="2069" spans="1:5" x14ac:dyDescent="0.25">
      <c r="A2069" s="1">
        <v>14</v>
      </c>
      <c r="B2069" s="3">
        <v>25</v>
      </c>
      <c r="C2069" s="1" t="s">
        <v>2218</v>
      </c>
      <c r="E2069" t="str">
        <f t="shared" si="32"/>
        <v>25-ESPEJO</v>
      </c>
    </row>
    <row r="2070" spans="1:5" x14ac:dyDescent="0.25">
      <c r="A2070" s="1">
        <v>14</v>
      </c>
      <c r="B2070" s="3">
        <v>26</v>
      </c>
      <c r="C2070" s="1" t="s">
        <v>2219</v>
      </c>
      <c r="E2070" t="str">
        <f t="shared" si="32"/>
        <v>26-ESPIEL</v>
      </c>
    </row>
    <row r="2071" spans="1:5" x14ac:dyDescent="0.25">
      <c r="A2071" s="1">
        <v>14</v>
      </c>
      <c r="B2071" s="3">
        <v>27</v>
      </c>
      <c r="C2071" s="1" t="s">
        <v>2220</v>
      </c>
      <c r="E2071" t="str">
        <f t="shared" si="32"/>
        <v>27-FERNAN-NUÑEZ</v>
      </c>
    </row>
    <row r="2072" spans="1:5" x14ac:dyDescent="0.25">
      <c r="A2072" s="1">
        <v>14</v>
      </c>
      <c r="B2072" s="3">
        <v>28</v>
      </c>
      <c r="C2072" s="1" t="s">
        <v>2221</v>
      </c>
      <c r="E2072" t="str">
        <f t="shared" si="32"/>
        <v>28-FUENTE LA LANCHA</v>
      </c>
    </row>
    <row r="2073" spans="1:5" x14ac:dyDescent="0.25">
      <c r="A2073" s="1">
        <v>14</v>
      </c>
      <c r="B2073" s="3">
        <v>29</v>
      </c>
      <c r="C2073" s="1" t="s">
        <v>2222</v>
      </c>
      <c r="E2073" t="str">
        <f t="shared" si="32"/>
        <v>29-FUENTE OBEJUNA</v>
      </c>
    </row>
    <row r="2074" spans="1:5" x14ac:dyDescent="0.25">
      <c r="A2074" s="1">
        <v>14</v>
      </c>
      <c r="B2074" s="3">
        <v>30</v>
      </c>
      <c r="C2074" s="1" t="s">
        <v>2223</v>
      </c>
      <c r="E2074" t="str">
        <f t="shared" si="32"/>
        <v>30-FUENTE PALMERA</v>
      </c>
    </row>
    <row r="2075" spans="1:5" x14ac:dyDescent="0.25">
      <c r="A2075" s="1">
        <v>14</v>
      </c>
      <c r="B2075" s="3">
        <v>31</v>
      </c>
      <c r="C2075" s="1" t="s">
        <v>2224</v>
      </c>
      <c r="E2075" t="str">
        <f t="shared" si="32"/>
        <v>31-FUENTE-TOJAR</v>
      </c>
    </row>
    <row r="2076" spans="1:5" x14ac:dyDescent="0.25">
      <c r="A2076" s="1">
        <v>14</v>
      </c>
      <c r="B2076" s="3">
        <v>32</v>
      </c>
      <c r="C2076" s="1" t="s">
        <v>2225</v>
      </c>
      <c r="E2076" t="str">
        <f t="shared" si="32"/>
        <v>32-GRANJUELA, LA</v>
      </c>
    </row>
    <row r="2077" spans="1:5" x14ac:dyDescent="0.25">
      <c r="A2077" s="1">
        <v>14</v>
      </c>
      <c r="B2077" s="3">
        <v>33</v>
      </c>
      <c r="C2077" s="1" t="s">
        <v>2226</v>
      </c>
      <c r="E2077" t="str">
        <f t="shared" si="32"/>
        <v>33-GUADALCAZAR</v>
      </c>
    </row>
    <row r="2078" spans="1:5" x14ac:dyDescent="0.25">
      <c r="A2078" s="1">
        <v>14</v>
      </c>
      <c r="B2078" s="3">
        <v>34</v>
      </c>
      <c r="C2078" s="1" t="s">
        <v>2227</v>
      </c>
      <c r="E2078" t="str">
        <f t="shared" si="32"/>
        <v>34-GUIJO, EL</v>
      </c>
    </row>
    <row r="2079" spans="1:5" x14ac:dyDescent="0.25">
      <c r="A2079" s="1">
        <v>14</v>
      </c>
      <c r="B2079" s="3">
        <v>35</v>
      </c>
      <c r="C2079" s="1" t="s">
        <v>2228</v>
      </c>
      <c r="E2079" t="str">
        <f t="shared" si="32"/>
        <v>35-HINOJOSA DEL DUQUE</v>
      </c>
    </row>
    <row r="2080" spans="1:5" x14ac:dyDescent="0.25">
      <c r="A2080" s="1">
        <v>14</v>
      </c>
      <c r="B2080" s="3">
        <v>36</v>
      </c>
      <c r="C2080" s="1" t="s">
        <v>2229</v>
      </c>
      <c r="E2080" t="str">
        <f t="shared" si="32"/>
        <v>36-HORNACHUELOS</v>
      </c>
    </row>
    <row r="2081" spans="1:5" x14ac:dyDescent="0.25">
      <c r="A2081" s="1">
        <v>14</v>
      </c>
      <c r="B2081" s="3">
        <v>37</v>
      </c>
      <c r="C2081" s="1" t="s">
        <v>2230</v>
      </c>
      <c r="E2081" t="str">
        <f t="shared" si="32"/>
        <v>37-IZNAJAR</v>
      </c>
    </row>
    <row r="2082" spans="1:5" x14ac:dyDescent="0.25">
      <c r="A2082" s="1">
        <v>14</v>
      </c>
      <c r="B2082" s="3">
        <v>38</v>
      </c>
      <c r="C2082" s="1" t="s">
        <v>2231</v>
      </c>
      <c r="E2082" t="str">
        <f t="shared" si="32"/>
        <v>38-LUCENA</v>
      </c>
    </row>
    <row r="2083" spans="1:5" x14ac:dyDescent="0.25">
      <c r="A2083" s="1">
        <v>14</v>
      </c>
      <c r="B2083" s="3">
        <v>39</v>
      </c>
      <c r="C2083" s="1" t="s">
        <v>2232</v>
      </c>
      <c r="E2083" t="str">
        <f t="shared" si="32"/>
        <v>39-LUQUE</v>
      </c>
    </row>
    <row r="2084" spans="1:5" x14ac:dyDescent="0.25">
      <c r="A2084" s="1">
        <v>14</v>
      </c>
      <c r="B2084" s="3">
        <v>40</v>
      </c>
      <c r="C2084" s="1" t="s">
        <v>2233</v>
      </c>
      <c r="E2084" t="str">
        <f t="shared" si="32"/>
        <v>40-MONTALBAN DE CORDOBA</v>
      </c>
    </row>
    <row r="2085" spans="1:5" x14ac:dyDescent="0.25">
      <c r="A2085" s="1">
        <v>14</v>
      </c>
      <c r="B2085" s="3">
        <v>41</v>
      </c>
      <c r="C2085" s="1" t="s">
        <v>2234</v>
      </c>
      <c r="E2085" t="str">
        <f t="shared" si="32"/>
        <v>41-MONTEMAYOR</v>
      </c>
    </row>
    <row r="2086" spans="1:5" x14ac:dyDescent="0.25">
      <c r="A2086" s="1">
        <v>14</v>
      </c>
      <c r="B2086" s="3">
        <v>42</v>
      </c>
      <c r="C2086" s="1" t="s">
        <v>2235</v>
      </c>
      <c r="E2086" t="str">
        <f t="shared" si="32"/>
        <v>42-MONTILLA</v>
      </c>
    </row>
    <row r="2087" spans="1:5" x14ac:dyDescent="0.25">
      <c r="A2087" s="1">
        <v>14</v>
      </c>
      <c r="B2087" s="3">
        <v>43</v>
      </c>
      <c r="C2087" s="1" t="s">
        <v>2236</v>
      </c>
      <c r="E2087" t="str">
        <f t="shared" si="32"/>
        <v>43-MONTORO</v>
      </c>
    </row>
    <row r="2088" spans="1:5" x14ac:dyDescent="0.25">
      <c r="A2088" s="1">
        <v>14</v>
      </c>
      <c r="B2088" s="3">
        <v>44</v>
      </c>
      <c r="C2088" s="1" t="s">
        <v>2237</v>
      </c>
      <c r="E2088" t="str">
        <f t="shared" si="32"/>
        <v>44-MONTURQUE</v>
      </c>
    </row>
    <row r="2089" spans="1:5" x14ac:dyDescent="0.25">
      <c r="A2089" s="1">
        <v>14</v>
      </c>
      <c r="B2089" s="3">
        <v>45</v>
      </c>
      <c r="C2089" s="1" t="s">
        <v>2238</v>
      </c>
      <c r="E2089" t="str">
        <f t="shared" si="32"/>
        <v>45-MORILES</v>
      </c>
    </row>
    <row r="2090" spans="1:5" x14ac:dyDescent="0.25">
      <c r="A2090" s="1">
        <v>14</v>
      </c>
      <c r="B2090" s="3">
        <v>46</v>
      </c>
      <c r="C2090" s="1" t="s">
        <v>2239</v>
      </c>
      <c r="E2090" t="str">
        <f t="shared" si="32"/>
        <v>46-NUEVA CARTEYA</v>
      </c>
    </row>
    <row r="2091" spans="1:5" x14ac:dyDescent="0.25">
      <c r="A2091" s="1">
        <v>14</v>
      </c>
      <c r="B2091" s="3">
        <v>47</v>
      </c>
      <c r="C2091" s="1" t="s">
        <v>2240</v>
      </c>
      <c r="E2091" t="str">
        <f t="shared" si="32"/>
        <v>47-OBEJO</v>
      </c>
    </row>
    <row r="2092" spans="1:5" x14ac:dyDescent="0.25">
      <c r="A2092" s="1">
        <v>14</v>
      </c>
      <c r="B2092" s="3">
        <v>48</v>
      </c>
      <c r="C2092" s="1" t="s">
        <v>2241</v>
      </c>
      <c r="E2092" t="str">
        <f t="shared" si="32"/>
        <v>48-PALENCIANA</v>
      </c>
    </row>
    <row r="2093" spans="1:5" x14ac:dyDescent="0.25">
      <c r="A2093" s="1">
        <v>14</v>
      </c>
      <c r="B2093" s="3">
        <v>49</v>
      </c>
      <c r="C2093" s="1" t="s">
        <v>2242</v>
      </c>
      <c r="E2093" t="str">
        <f t="shared" si="32"/>
        <v>49-PALMA DEL RIO</v>
      </c>
    </row>
    <row r="2094" spans="1:5" x14ac:dyDescent="0.25">
      <c r="A2094" s="1">
        <v>14</v>
      </c>
      <c r="B2094" s="3">
        <v>50</v>
      </c>
      <c r="C2094" s="1" t="s">
        <v>2243</v>
      </c>
      <c r="E2094" t="str">
        <f t="shared" si="32"/>
        <v>50-PEDRO ABAD</v>
      </c>
    </row>
    <row r="2095" spans="1:5" x14ac:dyDescent="0.25">
      <c r="A2095" s="1">
        <v>14</v>
      </c>
      <c r="B2095" s="3">
        <v>51</v>
      </c>
      <c r="C2095" s="1" t="s">
        <v>2244</v>
      </c>
      <c r="E2095" t="str">
        <f t="shared" si="32"/>
        <v>51-PEDROCHE</v>
      </c>
    </row>
    <row r="2096" spans="1:5" x14ac:dyDescent="0.25">
      <c r="A2096" s="1">
        <v>14</v>
      </c>
      <c r="B2096" s="3">
        <v>52</v>
      </c>
      <c r="C2096" s="1" t="s">
        <v>2245</v>
      </c>
      <c r="E2096" t="str">
        <f t="shared" si="32"/>
        <v>52-PEÑARROYA-PUEBLONUEVO</v>
      </c>
    </row>
    <row r="2097" spans="1:5" x14ac:dyDescent="0.25">
      <c r="A2097" s="1">
        <v>14</v>
      </c>
      <c r="B2097" s="3">
        <v>53</v>
      </c>
      <c r="C2097" s="1" t="s">
        <v>2246</v>
      </c>
      <c r="E2097" t="str">
        <f t="shared" si="32"/>
        <v>53-POSADAS</v>
      </c>
    </row>
    <row r="2098" spans="1:5" x14ac:dyDescent="0.25">
      <c r="A2098" s="1">
        <v>14</v>
      </c>
      <c r="B2098" s="3">
        <v>54</v>
      </c>
      <c r="C2098" s="1" t="s">
        <v>2247</v>
      </c>
      <c r="E2098" t="str">
        <f t="shared" si="32"/>
        <v>54-POZOBLANCO</v>
      </c>
    </row>
    <row r="2099" spans="1:5" x14ac:dyDescent="0.25">
      <c r="A2099" s="1">
        <v>14</v>
      </c>
      <c r="B2099" s="3">
        <v>55</v>
      </c>
      <c r="C2099" s="1" t="s">
        <v>2248</v>
      </c>
      <c r="E2099" t="str">
        <f t="shared" si="32"/>
        <v>55-PRIEGO DE CORDOBA</v>
      </c>
    </row>
    <row r="2100" spans="1:5" x14ac:dyDescent="0.25">
      <c r="A2100" s="1">
        <v>14</v>
      </c>
      <c r="B2100" s="3">
        <v>56</v>
      </c>
      <c r="C2100" s="1" t="s">
        <v>2249</v>
      </c>
      <c r="E2100" t="str">
        <f t="shared" si="32"/>
        <v>56-PUENTE GENIL</v>
      </c>
    </row>
    <row r="2101" spans="1:5" x14ac:dyDescent="0.25">
      <c r="A2101" s="1">
        <v>14</v>
      </c>
      <c r="B2101" s="3">
        <v>57</v>
      </c>
      <c r="C2101" s="1" t="s">
        <v>2250</v>
      </c>
      <c r="E2101" t="str">
        <f t="shared" si="32"/>
        <v>57-RAMBLA, LA</v>
      </c>
    </row>
    <row r="2102" spans="1:5" x14ac:dyDescent="0.25">
      <c r="A2102" s="1">
        <v>14</v>
      </c>
      <c r="B2102" s="3">
        <v>58</v>
      </c>
      <c r="C2102" s="1" t="s">
        <v>2251</v>
      </c>
      <c r="E2102" t="str">
        <f t="shared" si="32"/>
        <v>58-RUTE</v>
      </c>
    </row>
    <row r="2103" spans="1:5" x14ac:dyDescent="0.25">
      <c r="A2103" s="1">
        <v>14</v>
      </c>
      <c r="B2103" s="3">
        <v>59</v>
      </c>
      <c r="C2103" s="1" t="s">
        <v>2252</v>
      </c>
      <c r="E2103" t="str">
        <f t="shared" si="32"/>
        <v>59-SAN SEBASTIAN DE LOS BALLESTEROS</v>
      </c>
    </row>
    <row r="2104" spans="1:5" x14ac:dyDescent="0.25">
      <c r="A2104" s="1">
        <v>14</v>
      </c>
      <c r="B2104" s="3">
        <v>60</v>
      </c>
      <c r="C2104" s="1" t="s">
        <v>2253</v>
      </c>
      <c r="E2104" t="str">
        <f t="shared" si="32"/>
        <v>60-SANTAELLA</v>
      </c>
    </row>
    <row r="2105" spans="1:5" x14ac:dyDescent="0.25">
      <c r="A2105" s="1">
        <v>14</v>
      </c>
      <c r="B2105" s="3">
        <v>61</v>
      </c>
      <c r="C2105" s="1" t="s">
        <v>2254</v>
      </c>
      <c r="E2105" t="str">
        <f t="shared" si="32"/>
        <v>61-SANTA EUFEMIA</v>
      </c>
    </row>
    <row r="2106" spans="1:5" x14ac:dyDescent="0.25">
      <c r="A2106" s="1">
        <v>14</v>
      </c>
      <c r="B2106" s="3">
        <v>62</v>
      </c>
      <c r="C2106" s="1" t="s">
        <v>2255</v>
      </c>
      <c r="E2106" t="str">
        <f t="shared" si="32"/>
        <v>62-TORRECAMPO</v>
      </c>
    </row>
    <row r="2107" spans="1:5" x14ac:dyDescent="0.25">
      <c r="A2107" s="1">
        <v>14</v>
      </c>
      <c r="B2107" s="3">
        <v>63</v>
      </c>
      <c r="C2107" s="1" t="s">
        <v>2256</v>
      </c>
      <c r="E2107" t="str">
        <f t="shared" si="32"/>
        <v>63-VALENZUELA</v>
      </c>
    </row>
    <row r="2108" spans="1:5" x14ac:dyDescent="0.25">
      <c r="A2108" s="1">
        <v>14</v>
      </c>
      <c r="B2108" s="3">
        <v>64</v>
      </c>
      <c r="C2108" s="1" t="s">
        <v>2257</v>
      </c>
      <c r="E2108" t="str">
        <f t="shared" si="32"/>
        <v>64-VALSEQUILLO</v>
      </c>
    </row>
    <row r="2109" spans="1:5" x14ac:dyDescent="0.25">
      <c r="A2109" s="1">
        <v>14</v>
      </c>
      <c r="B2109" s="3">
        <v>65</v>
      </c>
      <c r="C2109" s="1" t="s">
        <v>2258</v>
      </c>
      <c r="E2109" t="str">
        <f t="shared" si="32"/>
        <v>65-VICTORIA, LA</v>
      </c>
    </row>
    <row r="2110" spans="1:5" x14ac:dyDescent="0.25">
      <c r="A2110" s="1">
        <v>14</v>
      </c>
      <c r="B2110" s="3">
        <v>66</v>
      </c>
      <c r="C2110" s="1" t="s">
        <v>2259</v>
      </c>
      <c r="E2110" t="str">
        <f t="shared" si="32"/>
        <v>66-VILLA DEL RIO</v>
      </c>
    </row>
    <row r="2111" spans="1:5" x14ac:dyDescent="0.25">
      <c r="A2111" s="1">
        <v>14</v>
      </c>
      <c r="B2111" s="3">
        <v>67</v>
      </c>
      <c r="C2111" s="1" t="s">
        <v>2260</v>
      </c>
      <c r="E2111" t="str">
        <f t="shared" si="32"/>
        <v>67-VILLAFRANCA DE CORDOBA</v>
      </c>
    </row>
    <row r="2112" spans="1:5" x14ac:dyDescent="0.25">
      <c r="A2112" s="1">
        <v>14</v>
      </c>
      <c r="B2112" s="3">
        <v>68</v>
      </c>
      <c r="C2112" s="1" t="s">
        <v>2261</v>
      </c>
      <c r="E2112" t="str">
        <f t="shared" si="32"/>
        <v>68-VILLAHARTA</v>
      </c>
    </row>
    <row r="2113" spans="1:5" x14ac:dyDescent="0.25">
      <c r="A2113" s="1">
        <v>14</v>
      </c>
      <c r="B2113" s="3">
        <v>69</v>
      </c>
      <c r="C2113" s="1" t="s">
        <v>2262</v>
      </c>
      <c r="E2113" t="str">
        <f t="shared" si="32"/>
        <v>69-VILLANUEVA DE CORDOBA</v>
      </c>
    </row>
    <row r="2114" spans="1:5" x14ac:dyDescent="0.25">
      <c r="A2114" s="1">
        <v>14</v>
      </c>
      <c r="B2114" s="3">
        <v>70</v>
      </c>
      <c r="C2114" s="1" t="s">
        <v>2263</v>
      </c>
      <c r="E2114" t="str">
        <f t="shared" si="32"/>
        <v>70-VILLANUEVA DEL DUQUE</v>
      </c>
    </row>
    <row r="2115" spans="1:5" x14ac:dyDescent="0.25">
      <c r="A2115" s="1">
        <v>14</v>
      </c>
      <c r="B2115" s="3">
        <v>71</v>
      </c>
      <c r="C2115" s="1" t="s">
        <v>2264</v>
      </c>
      <c r="E2115" t="str">
        <f t="shared" ref="E2115:E2178" si="33">CONCATENATE(B2115,"-",C2115)</f>
        <v>71-VILLANUEVA DEL REY</v>
      </c>
    </row>
    <row r="2116" spans="1:5" x14ac:dyDescent="0.25">
      <c r="A2116" s="1">
        <v>14</v>
      </c>
      <c r="B2116" s="3">
        <v>72</v>
      </c>
      <c r="C2116" s="1" t="s">
        <v>2265</v>
      </c>
      <c r="E2116" t="str">
        <f t="shared" si="33"/>
        <v>72-VILLARALTO</v>
      </c>
    </row>
    <row r="2117" spans="1:5" x14ac:dyDescent="0.25">
      <c r="A2117" s="1">
        <v>14</v>
      </c>
      <c r="B2117" s="3">
        <v>73</v>
      </c>
      <c r="C2117" s="1" t="s">
        <v>2266</v>
      </c>
      <c r="E2117" t="str">
        <f t="shared" si="33"/>
        <v>73-VILLAVICIOSA DE CORDOBA</v>
      </c>
    </row>
    <row r="2118" spans="1:5" x14ac:dyDescent="0.25">
      <c r="A2118" s="1">
        <v>14</v>
      </c>
      <c r="B2118" s="3">
        <v>74</v>
      </c>
      <c r="C2118" s="1" t="s">
        <v>2267</v>
      </c>
      <c r="E2118" t="str">
        <f t="shared" si="33"/>
        <v>74-VISO, EL</v>
      </c>
    </row>
    <row r="2119" spans="1:5" x14ac:dyDescent="0.25">
      <c r="A2119" s="1">
        <v>14</v>
      </c>
      <c r="B2119" s="3">
        <v>75</v>
      </c>
      <c r="C2119" s="1" t="s">
        <v>2268</v>
      </c>
      <c r="E2119" t="str">
        <f t="shared" si="33"/>
        <v>75-ZUHEROS</v>
      </c>
    </row>
    <row r="2120" spans="1:5" x14ac:dyDescent="0.25">
      <c r="A2120" s="1">
        <v>15</v>
      </c>
      <c r="B2120" s="3">
        <v>1</v>
      </c>
      <c r="C2120" s="1" t="s">
        <v>2269</v>
      </c>
      <c r="E2120" t="str">
        <f t="shared" si="33"/>
        <v>1-ABEGONDO</v>
      </c>
    </row>
    <row r="2121" spans="1:5" x14ac:dyDescent="0.25">
      <c r="A2121" s="1">
        <v>15</v>
      </c>
      <c r="B2121" s="3">
        <v>2</v>
      </c>
      <c r="C2121" s="1" t="s">
        <v>2270</v>
      </c>
      <c r="E2121" t="str">
        <f t="shared" si="33"/>
        <v>2-AMES</v>
      </c>
    </row>
    <row r="2122" spans="1:5" x14ac:dyDescent="0.25">
      <c r="A2122" s="1">
        <v>15</v>
      </c>
      <c r="B2122" s="3">
        <v>3</v>
      </c>
      <c r="C2122" s="1" t="s">
        <v>2271</v>
      </c>
      <c r="E2122" t="str">
        <f t="shared" si="33"/>
        <v>3-ARANGA</v>
      </c>
    </row>
    <row r="2123" spans="1:5" x14ac:dyDescent="0.25">
      <c r="A2123" s="1">
        <v>15</v>
      </c>
      <c r="B2123" s="3">
        <v>4</v>
      </c>
      <c r="C2123" s="1" t="s">
        <v>2272</v>
      </c>
      <c r="E2123" t="str">
        <f t="shared" si="33"/>
        <v>4-ARES</v>
      </c>
    </row>
    <row r="2124" spans="1:5" x14ac:dyDescent="0.25">
      <c r="A2124" s="1">
        <v>15</v>
      </c>
      <c r="B2124" s="3">
        <v>5</v>
      </c>
      <c r="C2124" s="1" t="s">
        <v>2273</v>
      </c>
      <c r="E2124" t="str">
        <f t="shared" si="33"/>
        <v>5-ARTEIXO</v>
      </c>
    </row>
    <row r="2125" spans="1:5" x14ac:dyDescent="0.25">
      <c r="A2125" s="1">
        <v>15</v>
      </c>
      <c r="B2125" s="3">
        <v>6</v>
      </c>
      <c r="C2125" s="1" t="s">
        <v>2274</v>
      </c>
      <c r="E2125" t="str">
        <f t="shared" si="33"/>
        <v>6-ARZUA</v>
      </c>
    </row>
    <row r="2126" spans="1:5" x14ac:dyDescent="0.25">
      <c r="A2126" s="1">
        <v>15</v>
      </c>
      <c r="B2126" s="3">
        <v>7</v>
      </c>
      <c r="C2126" s="1" t="s">
        <v>2275</v>
      </c>
      <c r="E2126" t="str">
        <f t="shared" si="33"/>
        <v>7-BAÑA, A</v>
      </c>
    </row>
    <row r="2127" spans="1:5" x14ac:dyDescent="0.25">
      <c r="A2127" s="1">
        <v>15</v>
      </c>
      <c r="B2127" s="3">
        <v>8</v>
      </c>
      <c r="C2127" s="1" t="s">
        <v>2276</v>
      </c>
      <c r="E2127" t="str">
        <f t="shared" si="33"/>
        <v>8-BERGONDO</v>
      </c>
    </row>
    <row r="2128" spans="1:5" x14ac:dyDescent="0.25">
      <c r="A2128" s="1">
        <v>15</v>
      </c>
      <c r="B2128" s="3">
        <v>9</v>
      </c>
      <c r="C2128" s="1" t="s">
        <v>2277</v>
      </c>
      <c r="E2128" t="str">
        <f t="shared" si="33"/>
        <v>9-BETANZOS</v>
      </c>
    </row>
    <row r="2129" spans="1:5" x14ac:dyDescent="0.25">
      <c r="A2129" s="1">
        <v>15</v>
      </c>
      <c r="B2129" s="3">
        <v>10</v>
      </c>
      <c r="C2129" s="1" t="s">
        <v>2278</v>
      </c>
      <c r="E2129" t="str">
        <f t="shared" si="33"/>
        <v>10-BOIMORTO</v>
      </c>
    </row>
    <row r="2130" spans="1:5" x14ac:dyDescent="0.25">
      <c r="A2130" s="1">
        <v>15</v>
      </c>
      <c r="B2130" s="3">
        <v>11</v>
      </c>
      <c r="C2130" s="1" t="s">
        <v>2279</v>
      </c>
      <c r="E2130" t="str">
        <f t="shared" si="33"/>
        <v>11-BOIRO</v>
      </c>
    </row>
    <row r="2131" spans="1:5" x14ac:dyDescent="0.25">
      <c r="A2131" s="1">
        <v>15</v>
      </c>
      <c r="B2131" s="3">
        <v>12</v>
      </c>
      <c r="C2131" s="1" t="s">
        <v>2280</v>
      </c>
      <c r="E2131" t="str">
        <f t="shared" si="33"/>
        <v>12-BOQUEIXON</v>
      </c>
    </row>
    <row r="2132" spans="1:5" x14ac:dyDescent="0.25">
      <c r="A2132" s="1">
        <v>15</v>
      </c>
      <c r="B2132" s="3">
        <v>13</v>
      </c>
      <c r="C2132" s="1" t="s">
        <v>2281</v>
      </c>
      <c r="E2132" t="str">
        <f t="shared" si="33"/>
        <v>13-BRION</v>
      </c>
    </row>
    <row r="2133" spans="1:5" x14ac:dyDescent="0.25">
      <c r="A2133" s="1">
        <v>15</v>
      </c>
      <c r="B2133" s="3">
        <v>14</v>
      </c>
      <c r="C2133" s="1" t="s">
        <v>2282</v>
      </c>
      <c r="E2133" t="str">
        <f t="shared" si="33"/>
        <v>14-CABA?A DE BERGANTI?OS</v>
      </c>
    </row>
    <row r="2134" spans="1:5" x14ac:dyDescent="0.25">
      <c r="A2134" s="1">
        <v>15</v>
      </c>
      <c r="B2134" s="3">
        <v>15</v>
      </c>
      <c r="C2134" s="1" t="s">
        <v>2283</v>
      </c>
      <c r="E2134" t="str">
        <f t="shared" si="33"/>
        <v>15-CABANAS</v>
      </c>
    </row>
    <row r="2135" spans="1:5" x14ac:dyDescent="0.25">
      <c r="A2135" s="1">
        <v>15</v>
      </c>
      <c r="B2135" s="3">
        <v>16</v>
      </c>
      <c r="C2135" s="1" t="s">
        <v>2284</v>
      </c>
      <c r="E2135" t="str">
        <f t="shared" si="33"/>
        <v>16-CAMARIÑAS</v>
      </c>
    </row>
    <row r="2136" spans="1:5" x14ac:dyDescent="0.25">
      <c r="A2136" s="1">
        <v>15</v>
      </c>
      <c r="B2136" s="3">
        <v>17</v>
      </c>
      <c r="C2136" s="1" t="s">
        <v>2285</v>
      </c>
      <c r="E2136" t="str">
        <f t="shared" si="33"/>
        <v>17-CAMBRE</v>
      </c>
    </row>
    <row r="2137" spans="1:5" x14ac:dyDescent="0.25">
      <c r="A2137" s="1">
        <v>15</v>
      </c>
      <c r="B2137" s="3">
        <v>18</v>
      </c>
      <c r="C2137" s="1" t="s">
        <v>2286</v>
      </c>
      <c r="E2137" t="str">
        <f t="shared" si="33"/>
        <v>18-CAPELA, A</v>
      </c>
    </row>
    <row r="2138" spans="1:5" x14ac:dyDescent="0.25">
      <c r="A2138" s="1">
        <v>15</v>
      </c>
      <c r="B2138" s="3">
        <v>19</v>
      </c>
      <c r="C2138" s="1" t="s">
        <v>2287</v>
      </c>
      <c r="E2138" t="str">
        <f t="shared" si="33"/>
        <v>19-CARBALLO</v>
      </c>
    </row>
    <row r="2139" spans="1:5" x14ac:dyDescent="0.25">
      <c r="A2139" s="1">
        <v>15</v>
      </c>
      <c r="B2139" s="3">
        <v>20</v>
      </c>
      <c r="C2139" s="1" t="s">
        <v>2288</v>
      </c>
      <c r="E2139" t="str">
        <f t="shared" si="33"/>
        <v>20-CARNOTA</v>
      </c>
    </row>
    <row r="2140" spans="1:5" x14ac:dyDescent="0.25">
      <c r="A2140" s="1">
        <v>15</v>
      </c>
      <c r="B2140" s="3">
        <v>21</v>
      </c>
      <c r="C2140" s="1" t="s">
        <v>2289</v>
      </c>
      <c r="E2140" t="str">
        <f t="shared" si="33"/>
        <v>21-CARRAL</v>
      </c>
    </row>
    <row r="2141" spans="1:5" x14ac:dyDescent="0.25">
      <c r="A2141" s="1">
        <v>15</v>
      </c>
      <c r="B2141" s="3">
        <v>22</v>
      </c>
      <c r="C2141" s="1" t="s">
        <v>2290</v>
      </c>
      <c r="E2141" t="str">
        <f t="shared" si="33"/>
        <v>22-CEDEIRA</v>
      </c>
    </row>
    <row r="2142" spans="1:5" x14ac:dyDescent="0.25">
      <c r="A2142" s="1">
        <v>15</v>
      </c>
      <c r="B2142" s="3">
        <v>23</v>
      </c>
      <c r="C2142" s="1" t="s">
        <v>2291</v>
      </c>
      <c r="E2142" t="str">
        <f t="shared" si="33"/>
        <v>23-CEE</v>
      </c>
    </row>
    <row r="2143" spans="1:5" x14ac:dyDescent="0.25">
      <c r="A2143" s="1">
        <v>15</v>
      </c>
      <c r="B2143" s="3">
        <v>24</v>
      </c>
      <c r="C2143" s="1" t="s">
        <v>2292</v>
      </c>
      <c r="E2143" t="str">
        <f t="shared" si="33"/>
        <v>24-CAMPO DA FEIRA (O)</v>
      </c>
    </row>
    <row r="2144" spans="1:5" x14ac:dyDescent="0.25">
      <c r="A2144" s="1">
        <v>15</v>
      </c>
      <c r="B2144" s="3">
        <v>25</v>
      </c>
      <c r="C2144" s="1" t="s">
        <v>2293</v>
      </c>
      <c r="E2144" t="str">
        <f t="shared" si="33"/>
        <v>25-CERDIDO</v>
      </c>
    </row>
    <row r="2145" spans="1:5" x14ac:dyDescent="0.25">
      <c r="A2145" s="1">
        <v>15</v>
      </c>
      <c r="B2145" s="3">
        <v>26</v>
      </c>
      <c r="C2145" s="1" t="s">
        <v>2294</v>
      </c>
      <c r="E2145" t="str">
        <f t="shared" si="33"/>
        <v>26-CESURAS</v>
      </c>
    </row>
    <row r="2146" spans="1:5" x14ac:dyDescent="0.25">
      <c r="A2146" s="1">
        <v>15</v>
      </c>
      <c r="B2146" s="3">
        <v>27</v>
      </c>
      <c r="C2146" s="1" t="s">
        <v>2295</v>
      </c>
      <c r="E2146" t="str">
        <f t="shared" si="33"/>
        <v>27-COIROS</v>
      </c>
    </row>
    <row r="2147" spans="1:5" x14ac:dyDescent="0.25">
      <c r="A2147" s="1">
        <v>15</v>
      </c>
      <c r="B2147" s="3">
        <v>28</v>
      </c>
      <c r="C2147" s="1" t="s">
        <v>2296</v>
      </c>
      <c r="E2147" t="str">
        <f t="shared" si="33"/>
        <v>28-CORCUBION</v>
      </c>
    </row>
    <row r="2148" spans="1:5" x14ac:dyDescent="0.25">
      <c r="A2148" s="1">
        <v>15</v>
      </c>
      <c r="B2148" s="3">
        <v>29</v>
      </c>
      <c r="C2148" s="1" t="s">
        <v>2297</v>
      </c>
      <c r="E2148" t="str">
        <f t="shared" si="33"/>
        <v>29-CORISTANCO</v>
      </c>
    </row>
    <row r="2149" spans="1:5" x14ac:dyDescent="0.25">
      <c r="A2149" s="1">
        <v>15</v>
      </c>
      <c r="B2149" s="3">
        <v>30</v>
      </c>
      <c r="C2149" s="1" t="s">
        <v>2298</v>
      </c>
      <c r="E2149" t="str">
        <f t="shared" si="33"/>
        <v>30-CORUÑA, A</v>
      </c>
    </row>
    <row r="2150" spans="1:5" x14ac:dyDescent="0.25">
      <c r="A2150" s="1">
        <v>15</v>
      </c>
      <c r="B2150" s="3">
        <v>31</v>
      </c>
      <c r="C2150" s="1" t="s">
        <v>2299</v>
      </c>
      <c r="E2150" t="str">
        <f t="shared" si="33"/>
        <v>31-CULLEREDO</v>
      </c>
    </row>
    <row r="2151" spans="1:5" x14ac:dyDescent="0.25">
      <c r="A2151" s="1">
        <v>15</v>
      </c>
      <c r="B2151" s="3">
        <v>32</v>
      </c>
      <c r="C2151" s="1" t="s">
        <v>2300</v>
      </c>
      <c r="E2151" t="str">
        <f t="shared" si="33"/>
        <v>32-CURTIS</v>
      </c>
    </row>
    <row r="2152" spans="1:5" x14ac:dyDescent="0.25">
      <c r="A2152" s="1">
        <v>15</v>
      </c>
      <c r="B2152" s="3">
        <v>33</v>
      </c>
      <c r="C2152" s="1" t="s">
        <v>2301</v>
      </c>
      <c r="E2152" t="str">
        <f t="shared" si="33"/>
        <v>33-DODRO</v>
      </c>
    </row>
    <row r="2153" spans="1:5" x14ac:dyDescent="0.25">
      <c r="A2153" s="1">
        <v>15</v>
      </c>
      <c r="B2153" s="3">
        <v>34</v>
      </c>
      <c r="C2153" s="1" t="s">
        <v>2302</v>
      </c>
      <c r="E2153" t="str">
        <f t="shared" si="33"/>
        <v>34-DUMBRIA</v>
      </c>
    </row>
    <row r="2154" spans="1:5" x14ac:dyDescent="0.25">
      <c r="A2154" s="1">
        <v>15</v>
      </c>
      <c r="B2154" s="3">
        <v>35</v>
      </c>
      <c r="C2154" s="1" t="s">
        <v>2303</v>
      </c>
      <c r="E2154" t="str">
        <f t="shared" si="33"/>
        <v>35-FENE</v>
      </c>
    </row>
    <row r="2155" spans="1:5" x14ac:dyDescent="0.25">
      <c r="A2155" s="1">
        <v>15</v>
      </c>
      <c r="B2155" s="3">
        <v>36</v>
      </c>
      <c r="C2155" s="1" t="s">
        <v>2304</v>
      </c>
      <c r="E2155" t="str">
        <f t="shared" si="33"/>
        <v>36-FERROL</v>
      </c>
    </row>
    <row r="2156" spans="1:5" x14ac:dyDescent="0.25">
      <c r="A2156" s="1">
        <v>15</v>
      </c>
      <c r="B2156" s="3">
        <v>37</v>
      </c>
      <c r="C2156" s="1" t="s">
        <v>2305</v>
      </c>
      <c r="E2156" t="str">
        <f t="shared" si="33"/>
        <v>37-FISTERRA</v>
      </c>
    </row>
    <row r="2157" spans="1:5" x14ac:dyDescent="0.25">
      <c r="A2157" s="1">
        <v>15</v>
      </c>
      <c r="B2157" s="3">
        <v>38</v>
      </c>
      <c r="C2157" s="1" t="s">
        <v>2306</v>
      </c>
      <c r="E2157" t="str">
        <f t="shared" si="33"/>
        <v>38-FRADES</v>
      </c>
    </row>
    <row r="2158" spans="1:5" x14ac:dyDescent="0.25">
      <c r="A2158" s="1">
        <v>15</v>
      </c>
      <c r="B2158" s="3">
        <v>39</v>
      </c>
      <c r="C2158" s="1" t="s">
        <v>2307</v>
      </c>
      <c r="E2158" t="str">
        <f t="shared" si="33"/>
        <v>39-IRIXOA</v>
      </c>
    </row>
    <row r="2159" spans="1:5" x14ac:dyDescent="0.25">
      <c r="A2159" s="1">
        <v>15</v>
      </c>
      <c r="B2159" s="3">
        <v>40</v>
      </c>
      <c r="C2159" s="1" t="s">
        <v>2308</v>
      </c>
      <c r="E2159" t="str">
        <f t="shared" si="33"/>
        <v>40-LAXE</v>
      </c>
    </row>
    <row r="2160" spans="1:5" x14ac:dyDescent="0.25">
      <c r="A2160" s="1">
        <v>15</v>
      </c>
      <c r="B2160" s="3">
        <v>41</v>
      </c>
      <c r="C2160" s="1" t="s">
        <v>2309</v>
      </c>
      <c r="E2160" t="str">
        <f t="shared" si="33"/>
        <v>41-LARACHA (A)</v>
      </c>
    </row>
    <row r="2161" spans="1:5" x14ac:dyDescent="0.25">
      <c r="A2161" s="1">
        <v>15</v>
      </c>
      <c r="B2161" s="3">
        <v>42</v>
      </c>
      <c r="C2161" s="1" t="s">
        <v>2310</v>
      </c>
      <c r="E2161" t="str">
        <f t="shared" si="33"/>
        <v>42-LOUSAME</v>
      </c>
    </row>
    <row r="2162" spans="1:5" x14ac:dyDescent="0.25">
      <c r="A2162" s="1">
        <v>15</v>
      </c>
      <c r="B2162" s="3">
        <v>43</v>
      </c>
      <c r="C2162" s="1" t="s">
        <v>2311</v>
      </c>
      <c r="E2162" t="str">
        <f t="shared" si="33"/>
        <v>43-MALPICA DE BERGANTIÑOS</v>
      </c>
    </row>
    <row r="2163" spans="1:5" x14ac:dyDescent="0.25">
      <c r="A2163" s="1">
        <v>15</v>
      </c>
      <c r="B2163" s="3">
        <v>44</v>
      </c>
      <c r="C2163" s="1" t="s">
        <v>2312</v>
      </c>
      <c r="E2163" t="str">
        <f t="shared" si="33"/>
        <v>44-MAÑON</v>
      </c>
    </row>
    <row r="2164" spans="1:5" x14ac:dyDescent="0.25">
      <c r="A2164" s="1">
        <v>15</v>
      </c>
      <c r="B2164" s="3">
        <v>45</v>
      </c>
      <c r="C2164" s="1" t="s">
        <v>2313</v>
      </c>
      <c r="E2164" t="str">
        <f t="shared" si="33"/>
        <v>45-MAZARICOS</v>
      </c>
    </row>
    <row r="2165" spans="1:5" x14ac:dyDescent="0.25">
      <c r="A2165" s="1">
        <v>15</v>
      </c>
      <c r="B2165" s="3">
        <v>46</v>
      </c>
      <c r="C2165" s="1" t="s">
        <v>2314</v>
      </c>
      <c r="E2165" t="str">
        <f t="shared" si="33"/>
        <v>46-MELIDE</v>
      </c>
    </row>
    <row r="2166" spans="1:5" x14ac:dyDescent="0.25">
      <c r="A2166" s="1">
        <v>15</v>
      </c>
      <c r="B2166" s="3">
        <v>47</v>
      </c>
      <c r="C2166" s="1" t="s">
        <v>2315</v>
      </c>
      <c r="E2166" t="str">
        <f t="shared" si="33"/>
        <v>47-MESIA</v>
      </c>
    </row>
    <row r="2167" spans="1:5" x14ac:dyDescent="0.25">
      <c r="A2167" s="1">
        <v>15</v>
      </c>
      <c r="B2167" s="3">
        <v>48</v>
      </c>
      <c r="C2167" s="1" t="s">
        <v>2316</v>
      </c>
      <c r="E2167" t="str">
        <f t="shared" si="33"/>
        <v>48-MIÑO</v>
      </c>
    </row>
    <row r="2168" spans="1:5" x14ac:dyDescent="0.25">
      <c r="A2168" s="1">
        <v>15</v>
      </c>
      <c r="B2168" s="3">
        <v>49</v>
      </c>
      <c r="C2168" s="1" t="s">
        <v>2317</v>
      </c>
      <c r="E2168" t="str">
        <f t="shared" si="33"/>
        <v>49-MOECHE</v>
      </c>
    </row>
    <row r="2169" spans="1:5" x14ac:dyDescent="0.25">
      <c r="A2169" s="1">
        <v>15</v>
      </c>
      <c r="B2169" s="3">
        <v>50</v>
      </c>
      <c r="C2169" s="1" t="s">
        <v>2318</v>
      </c>
      <c r="E2169" t="str">
        <f t="shared" si="33"/>
        <v>50-MONFERO</v>
      </c>
    </row>
    <row r="2170" spans="1:5" x14ac:dyDescent="0.25">
      <c r="A2170" s="1">
        <v>15</v>
      </c>
      <c r="B2170" s="3">
        <v>51</v>
      </c>
      <c r="C2170" s="1" t="s">
        <v>2319</v>
      </c>
      <c r="E2170" t="str">
        <f t="shared" si="33"/>
        <v>51-MUGARDOS</v>
      </c>
    </row>
    <row r="2171" spans="1:5" x14ac:dyDescent="0.25">
      <c r="A2171" s="1">
        <v>15</v>
      </c>
      <c r="B2171" s="3">
        <v>52</v>
      </c>
      <c r="C2171" s="1" t="s">
        <v>2320</v>
      </c>
      <c r="E2171" t="str">
        <f t="shared" si="33"/>
        <v>52-MUXIA</v>
      </c>
    </row>
    <row r="2172" spans="1:5" x14ac:dyDescent="0.25">
      <c r="A2172" s="1">
        <v>15</v>
      </c>
      <c r="B2172" s="3">
        <v>53</v>
      </c>
      <c r="C2172" s="1" t="s">
        <v>2321</v>
      </c>
      <c r="E2172" t="str">
        <f t="shared" si="33"/>
        <v>53-MUROS</v>
      </c>
    </row>
    <row r="2173" spans="1:5" x14ac:dyDescent="0.25">
      <c r="A2173" s="1">
        <v>15</v>
      </c>
      <c r="B2173" s="3">
        <v>54</v>
      </c>
      <c r="C2173" s="1" t="s">
        <v>2322</v>
      </c>
      <c r="E2173" t="str">
        <f t="shared" si="33"/>
        <v>54-NARON</v>
      </c>
    </row>
    <row r="2174" spans="1:5" x14ac:dyDescent="0.25">
      <c r="A2174" s="1">
        <v>15</v>
      </c>
      <c r="B2174" s="3">
        <v>55</v>
      </c>
      <c r="C2174" s="1" t="s">
        <v>2323</v>
      </c>
      <c r="E2174" t="str">
        <f t="shared" si="33"/>
        <v>55-NEDA</v>
      </c>
    </row>
    <row r="2175" spans="1:5" x14ac:dyDescent="0.25">
      <c r="A2175" s="1">
        <v>15</v>
      </c>
      <c r="B2175" s="3">
        <v>56</v>
      </c>
      <c r="C2175" s="1" t="s">
        <v>2324</v>
      </c>
      <c r="E2175" t="str">
        <f t="shared" si="33"/>
        <v>56-NEGREIRA</v>
      </c>
    </row>
    <row r="2176" spans="1:5" x14ac:dyDescent="0.25">
      <c r="A2176" s="1">
        <v>15</v>
      </c>
      <c r="B2176" s="3">
        <v>57</v>
      </c>
      <c r="C2176" s="1" t="s">
        <v>2325</v>
      </c>
      <c r="E2176" t="str">
        <f t="shared" si="33"/>
        <v>57-NOIA</v>
      </c>
    </row>
    <row r="2177" spans="1:5" x14ac:dyDescent="0.25">
      <c r="A2177" s="1">
        <v>15</v>
      </c>
      <c r="B2177" s="3">
        <v>58</v>
      </c>
      <c r="C2177" s="1" t="s">
        <v>2326</v>
      </c>
      <c r="E2177" t="str">
        <f t="shared" si="33"/>
        <v>58-OLEIROS</v>
      </c>
    </row>
    <row r="2178" spans="1:5" x14ac:dyDescent="0.25">
      <c r="A2178" s="1">
        <v>15</v>
      </c>
      <c r="B2178" s="3">
        <v>59</v>
      </c>
      <c r="C2178" s="1" t="s">
        <v>2327</v>
      </c>
      <c r="E2178" t="str">
        <f t="shared" si="33"/>
        <v>59-ORDES</v>
      </c>
    </row>
    <row r="2179" spans="1:5" x14ac:dyDescent="0.25">
      <c r="A2179" s="1">
        <v>15</v>
      </c>
      <c r="B2179" s="3">
        <v>60</v>
      </c>
      <c r="C2179" s="1" t="s">
        <v>2328</v>
      </c>
      <c r="E2179" t="str">
        <f t="shared" ref="E2179:E2242" si="34">CONCATENATE(B2179,"-",C2179)</f>
        <v>60-OROSO</v>
      </c>
    </row>
    <row r="2180" spans="1:5" x14ac:dyDescent="0.25">
      <c r="A2180" s="1">
        <v>15</v>
      </c>
      <c r="B2180" s="3">
        <v>61</v>
      </c>
      <c r="C2180" s="1" t="s">
        <v>2329</v>
      </c>
      <c r="E2180" t="str">
        <f t="shared" si="34"/>
        <v>61-ORTIGUEIRA</v>
      </c>
    </row>
    <row r="2181" spans="1:5" x14ac:dyDescent="0.25">
      <c r="A2181" s="1">
        <v>15</v>
      </c>
      <c r="B2181" s="3">
        <v>62</v>
      </c>
      <c r="C2181" s="1" t="s">
        <v>2330</v>
      </c>
      <c r="E2181" t="str">
        <f t="shared" si="34"/>
        <v>62-OUTES</v>
      </c>
    </row>
    <row r="2182" spans="1:5" x14ac:dyDescent="0.25">
      <c r="A2182" s="1">
        <v>15</v>
      </c>
      <c r="B2182" s="3">
        <v>63</v>
      </c>
      <c r="C2182" s="1" t="s">
        <v>2331</v>
      </c>
      <c r="E2182" t="str">
        <f t="shared" si="34"/>
        <v>63-OZA DOS RIOS</v>
      </c>
    </row>
    <row r="2183" spans="1:5" x14ac:dyDescent="0.25">
      <c r="A2183" s="1">
        <v>15</v>
      </c>
      <c r="B2183" s="3">
        <v>64</v>
      </c>
      <c r="C2183" s="1" t="s">
        <v>2332</v>
      </c>
      <c r="E2183" t="str">
        <f t="shared" si="34"/>
        <v>64-PADERNE</v>
      </c>
    </row>
    <row r="2184" spans="1:5" x14ac:dyDescent="0.25">
      <c r="A2184" s="1">
        <v>15</v>
      </c>
      <c r="B2184" s="3">
        <v>65</v>
      </c>
      <c r="C2184" s="1" t="s">
        <v>2333</v>
      </c>
      <c r="E2184" t="str">
        <f t="shared" si="34"/>
        <v>65-PADRON</v>
      </c>
    </row>
    <row r="2185" spans="1:5" x14ac:dyDescent="0.25">
      <c r="A2185" s="1">
        <v>15</v>
      </c>
      <c r="B2185" s="3">
        <v>66</v>
      </c>
      <c r="C2185" s="1" t="s">
        <v>2334</v>
      </c>
      <c r="E2185" t="str">
        <f t="shared" si="34"/>
        <v>66-PINO, O</v>
      </c>
    </row>
    <row r="2186" spans="1:5" x14ac:dyDescent="0.25">
      <c r="A2186" s="1">
        <v>15</v>
      </c>
      <c r="B2186" s="3">
        <v>67</v>
      </c>
      <c r="C2186" s="1" t="s">
        <v>2335</v>
      </c>
      <c r="E2186" t="str">
        <f t="shared" si="34"/>
        <v>67-POBRA DO CARAMIÑAL, A</v>
      </c>
    </row>
    <row r="2187" spans="1:5" x14ac:dyDescent="0.25">
      <c r="A2187" s="1">
        <v>15</v>
      </c>
      <c r="B2187" s="3">
        <v>68</v>
      </c>
      <c r="C2187" s="1" t="s">
        <v>2336</v>
      </c>
      <c r="E2187" t="str">
        <f t="shared" si="34"/>
        <v>68-PONTECESO</v>
      </c>
    </row>
    <row r="2188" spans="1:5" x14ac:dyDescent="0.25">
      <c r="A2188" s="1">
        <v>15</v>
      </c>
      <c r="B2188" s="3">
        <v>69</v>
      </c>
      <c r="C2188" s="1" t="s">
        <v>2337</v>
      </c>
      <c r="E2188" t="str">
        <f t="shared" si="34"/>
        <v>69-PONTEDEUME</v>
      </c>
    </row>
    <row r="2189" spans="1:5" x14ac:dyDescent="0.25">
      <c r="A2189" s="1">
        <v>15</v>
      </c>
      <c r="B2189" s="3">
        <v>70</v>
      </c>
      <c r="C2189" s="1" t="s">
        <v>2338</v>
      </c>
      <c r="E2189" t="str">
        <f t="shared" si="34"/>
        <v>70-PONTES DE GARCIA RODRIGUEZ, AS</v>
      </c>
    </row>
    <row r="2190" spans="1:5" x14ac:dyDescent="0.25">
      <c r="A2190" s="1">
        <v>15</v>
      </c>
      <c r="B2190" s="3">
        <v>71</v>
      </c>
      <c r="C2190" s="1" t="s">
        <v>2339</v>
      </c>
      <c r="E2190" t="str">
        <f t="shared" si="34"/>
        <v>71-PORTO DO SON</v>
      </c>
    </row>
    <row r="2191" spans="1:5" x14ac:dyDescent="0.25">
      <c r="A2191" s="1">
        <v>15</v>
      </c>
      <c r="B2191" s="3">
        <v>72</v>
      </c>
      <c r="C2191" s="1" t="s">
        <v>2340</v>
      </c>
      <c r="E2191" t="str">
        <f t="shared" si="34"/>
        <v>72-RIANXO</v>
      </c>
    </row>
    <row r="2192" spans="1:5" x14ac:dyDescent="0.25">
      <c r="A2192" s="1">
        <v>15</v>
      </c>
      <c r="B2192" s="3">
        <v>73</v>
      </c>
      <c r="C2192" s="1" t="s">
        <v>2341</v>
      </c>
      <c r="E2192" t="str">
        <f t="shared" si="34"/>
        <v>73-RIBEIRA</v>
      </c>
    </row>
    <row r="2193" spans="1:5" x14ac:dyDescent="0.25">
      <c r="A2193" s="1">
        <v>15</v>
      </c>
      <c r="B2193" s="3">
        <v>74</v>
      </c>
      <c r="C2193" s="1" t="s">
        <v>2342</v>
      </c>
      <c r="E2193" t="str">
        <f t="shared" si="34"/>
        <v>74-ROIS</v>
      </c>
    </row>
    <row r="2194" spans="1:5" x14ac:dyDescent="0.25">
      <c r="A2194" s="1">
        <v>15</v>
      </c>
      <c r="B2194" s="3">
        <v>75</v>
      </c>
      <c r="C2194" s="1" t="s">
        <v>2343</v>
      </c>
      <c r="E2194" t="str">
        <f t="shared" si="34"/>
        <v>75-SADA</v>
      </c>
    </row>
    <row r="2195" spans="1:5" x14ac:dyDescent="0.25">
      <c r="A2195" s="1">
        <v>15</v>
      </c>
      <c r="B2195" s="3">
        <v>76</v>
      </c>
      <c r="C2195" s="1" t="s">
        <v>2344</v>
      </c>
      <c r="E2195" t="str">
        <f t="shared" si="34"/>
        <v>76-SAN SADURNIÑO</v>
      </c>
    </row>
    <row r="2196" spans="1:5" x14ac:dyDescent="0.25">
      <c r="A2196" s="1">
        <v>15</v>
      </c>
      <c r="B2196" s="3">
        <v>77</v>
      </c>
      <c r="C2196" s="1" t="s">
        <v>2345</v>
      </c>
      <c r="E2196" t="str">
        <f t="shared" si="34"/>
        <v>77-SANTA COMBA</v>
      </c>
    </row>
    <row r="2197" spans="1:5" x14ac:dyDescent="0.25">
      <c r="A2197" s="1">
        <v>15</v>
      </c>
      <c r="B2197" s="3">
        <v>78</v>
      </c>
      <c r="C2197" s="1" t="s">
        <v>2346</v>
      </c>
      <c r="E2197" t="str">
        <f t="shared" si="34"/>
        <v>78-SANTIAGO DE COMPOSTELA</v>
      </c>
    </row>
    <row r="2198" spans="1:5" x14ac:dyDescent="0.25">
      <c r="A2198" s="1">
        <v>15</v>
      </c>
      <c r="B2198" s="3">
        <v>79</v>
      </c>
      <c r="C2198" s="1" t="s">
        <v>2347</v>
      </c>
      <c r="E2198" t="str">
        <f t="shared" si="34"/>
        <v>79-SANTISO</v>
      </c>
    </row>
    <row r="2199" spans="1:5" x14ac:dyDescent="0.25">
      <c r="A2199" s="1">
        <v>15</v>
      </c>
      <c r="B2199" s="3">
        <v>80</v>
      </c>
      <c r="C2199" s="1" t="s">
        <v>2348</v>
      </c>
      <c r="E2199" t="str">
        <f t="shared" si="34"/>
        <v>80-SOBRADO</v>
      </c>
    </row>
    <row r="2200" spans="1:5" x14ac:dyDescent="0.25">
      <c r="A2200" s="1">
        <v>15</v>
      </c>
      <c r="B2200" s="3">
        <v>81</v>
      </c>
      <c r="C2200" s="1" t="s">
        <v>2349</v>
      </c>
      <c r="E2200" t="str">
        <f t="shared" si="34"/>
        <v>81-SOMOZAS, AS</v>
      </c>
    </row>
    <row r="2201" spans="1:5" x14ac:dyDescent="0.25">
      <c r="A2201" s="1">
        <v>15</v>
      </c>
      <c r="B2201" s="3">
        <v>82</v>
      </c>
      <c r="C2201" s="1" t="s">
        <v>2350</v>
      </c>
      <c r="E2201" t="str">
        <f t="shared" si="34"/>
        <v>82-TEO</v>
      </c>
    </row>
    <row r="2202" spans="1:5" x14ac:dyDescent="0.25">
      <c r="A2202" s="1">
        <v>15</v>
      </c>
      <c r="B2202" s="3">
        <v>83</v>
      </c>
      <c r="C2202" s="1" t="s">
        <v>2351</v>
      </c>
      <c r="E2202" t="str">
        <f t="shared" si="34"/>
        <v>83-TOQUES</v>
      </c>
    </row>
    <row r="2203" spans="1:5" x14ac:dyDescent="0.25">
      <c r="A2203" s="1">
        <v>15</v>
      </c>
      <c r="B2203" s="3">
        <v>84</v>
      </c>
      <c r="C2203" s="1" t="s">
        <v>2352</v>
      </c>
      <c r="E2203" t="str">
        <f t="shared" si="34"/>
        <v>84-TORDOIA</v>
      </c>
    </row>
    <row r="2204" spans="1:5" x14ac:dyDescent="0.25">
      <c r="A2204" s="1">
        <v>15</v>
      </c>
      <c r="B2204" s="3">
        <v>85</v>
      </c>
      <c r="C2204" s="1" t="s">
        <v>2353</v>
      </c>
      <c r="E2204" t="str">
        <f t="shared" si="34"/>
        <v>85-FONTE DIAZ</v>
      </c>
    </row>
    <row r="2205" spans="1:5" x14ac:dyDescent="0.25">
      <c r="A2205" s="1">
        <v>15</v>
      </c>
      <c r="B2205" s="3">
        <v>86</v>
      </c>
      <c r="C2205" s="1" t="s">
        <v>2354</v>
      </c>
      <c r="E2205" t="str">
        <f t="shared" si="34"/>
        <v>86-TRAZO</v>
      </c>
    </row>
    <row r="2206" spans="1:5" x14ac:dyDescent="0.25">
      <c r="A2206" s="1">
        <v>15</v>
      </c>
      <c r="B2206" s="3">
        <v>87</v>
      </c>
      <c r="C2206" s="1" t="s">
        <v>2355</v>
      </c>
      <c r="E2206" t="str">
        <f t="shared" si="34"/>
        <v>87-VALDOVIÑO</v>
      </c>
    </row>
    <row r="2207" spans="1:5" x14ac:dyDescent="0.25">
      <c r="A2207" s="1">
        <v>15</v>
      </c>
      <c r="B2207" s="3">
        <v>88</v>
      </c>
      <c r="C2207" s="1" t="s">
        <v>2356</v>
      </c>
      <c r="E2207" t="str">
        <f t="shared" si="34"/>
        <v>88-VAL DO DUBRA</v>
      </c>
    </row>
    <row r="2208" spans="1:5" x14ac:dyDescent="0.25">
      <c r="A2208" s="1">
        <v>15</v>
      </c>
      <c r="B2208" s="3">
        <v>89</v>
      </c>
      <c r="C2208" s="1" t="s">
        <v>2357</v>
      </c>
      <c r="E2208" t="str">
        <f t="shared" si="34"/>
        <v>89-VEDRA</v>
      </c>
    </row>
    <row r="2209" spans="1:5" x14ac:dyDescent="0.25">
      <c r="A2209" s="1">
        <v>15</v>
      </c>
      <c r="B2209" s="3">
        <v>90</v>
      </c>
      <c r="C2209" s="1" t="s">
        <v>2358</v>
      </c>
      <c r="E2209" t="str">
        <f t="shared" si="34"/>
        <v>90-VILASANTAR</v>
      </c>
    </row>
    <row r="2210" spans="1:5" x14ac:dyDescent="0.25">
      <c r="A2210" s="1">
        <v>15</v>
      </c>
      <c r="B2210" s="3">
        <v>91</v>
      </c>
      <c r="C2210" s="1" t="s">
        <v>2359</v>
      </c>
      <c r="E2210" t="str">
        <f t="shared" si="34"/>
        <v>91-VILARMAIOR</v>
      </c>
    </row>
    <row r="2211" spans="1:5" x14ac:dyDescent="0.25">
      <c r="A2211" s="1">
        <v>15</v>
      </c>
      <c r="B2211" s="3">
        <v>92</v>
      </c>
      <c r="C2211" s="1" t="s">
        <v>2360</v>
      </c>
      <c r="E2211" t="str">
        <f t="shared" si="34"/>
        <v>92-VIMIANZO</v>
      </c>
    </row>
    <row r="2212" spans="1:5" x14ac:dyDescent="0.25">
      <c r="A2212" s="1">
        <v>15</v>
      </c>
      <c r="B2212" s="3">
        <v>93</v>
      </c>
      <c r="C2212" s="1" t="s">
        <v>2361</v>
      </c>
      <c r="E2212" t="str">
        <f t="shared" si="34"/>
        <v>93-ZAS</v>
      </c>
    </row>
    <row r="2213" spans="1:5" x14ac:dyDescent="0.25">
      <c r="A2213" s="1">
        <v>15</v>
      </c>
      <c r="B2213" s="3">
        <v>901</v>
      </c>
      <c r="C2213" s="1" t="s">
        <v>2362</v>
      </c>
      <c r="E2213" t="str">
        <f t="shared" si="34"/>
        <v>901-CARIÑO</v>
      </c>
    </row>
    <row r="2214" spans="1:5" x14ac:dyDescent="0.25">
      <c r="A2214" s="1">
        <v>16</v>
      </c>
      <c r="B2214" s="3">
        <v>1</v>
      </c>
      <c r="C2214" s="1" t="s">
        <v>2363</v>
      </c>
      <c r="E2214" t="str">
        <f t="shared" si="34"/>
        <v>1-ABIA DE LA OBISPALIA</v>
      </c>
    </row>
    <row r="2215" spans="1:5" x14ac:dyDescent="0.25">
      <c r="A2215" s="1">
        <v>16</v>
      </c>
      <c r="B2215" s="3">
        <v>2</v>
      </c>
      <c r="C2215" s="1" t="s">
        <v>2364</v>
      </c>
      <c r="E2215" t="str">
        <f t="shared" si="34"/>
        <v>2-ACEBRON, EL</v>
      </c>
    </row>
    <row r="2216" spans="1:5" x14ac:dyDescent="0.25">
      <c r="A2216" s="1">
        <v>16</v>
      </c>
      <c r="B2216" s="3">
        <v>3</v>
      </c>
      <c r="C2216" s="1" t="s">
        <v>2365</v>
      </c>
      <c r="E2216" t="str">
        <f t="shared" si="34"/>
        <v>3-ALARCON</v>
      </c>
    </row>
    <row r="2217" spans="1:5" x14ac:dyDescent="0.25">
      <c r="A2217" s="1">
        <v>16</v>
      </c>
      <c r="B2217" s="3">
        <v>4</v>
      </c>
      <c r="C2217" s="1" t="s">
        <v>2366</v>
      </c>
      <c r="E2217" t="str">
        <f t="shared" si="34"/>
        <v>4-ALBALADEJO DEL CUENDE</v>
      </c>
    </row>
    <row r="2218" spans="1:5" x14ac:dyDescent="0.25">
      <c r="A2218" s="1">
        <v>16</v>
      </c>
      <c r="B2218" s="3">
        <v>5</v>
      </c>
      <c r="C2218" s="1" t="s">
        <v>2367</v>
      </c>
      <c r="E2218" t="str">
        <f t="shared" si="34"/>
        <v>5-ALBALATE DE LAS NOGUERAS</v>
      </c>
    </row>
    <row r="2219" spans="1:5" x14ac:dyDescent="0.25">
      <c r="A2219" s="1">
        <v>16</v>
      </c>
      <c r="B2219" s="3">
        <v>6</v>
      </c>
      <c r="C2219" s="1" t="s">
        <v>2368</v>
      </c>
      <c r="E2219" t="str">
        <f t="shared" si="34"/>
        <v>6-ALBENDEA</v>
      </c>
    </row>
    <row r="2220" spans="1:5" x14ac:dyDescent="0.25">
      <c r="A2220" s="1">
        <v>16</v>
      </c>
      <c r="B2220" s="3">
        <v>7</v>
      </c>
      <c r="C2220" s="1" t="s">
        <v>2369</v>
      </c>
      <c r="E2220" t="str">
        <f t="shared" si="34"/>
        <v>7-ALBERCA DE ZANCARA, LA</v>
      </c>
    </row>
    <row r="2221" spans="1:5" x14ac:dyDescent="0.25">
      <c r="A2221" s="1">
        <v>16</v>
      </c>
      <c r="B2221" s="3">
        <v>8</v>
      </c>
      <c r="C2221" s="1" t="s">
        <v>2370</v>
      </c>
      <c r="E2221" t="str">
        <f t="shared" si="34"/>
        <v>8-ALCALA DE LA VEGA</v>
      </c>
    </row>
    <row r="2222" spans="1:5" x14ac:dyDescent="0.25">
      <c r="A2222" s="1">
        <v>16</v>
      </c>
      <c r="B2222" s="3">
        <v>9</v>
      </c>
      <c r="C2222" s="1" t="s">
        <v>2371</v>
      </c>
      <c r="E2222" t="str">
        <f t="shared" si="34"/>
        <v>9-ALCANTUD</v>
      </c>
    </row>
    <row r="2223" spans="1:5" x14ac:dyDescent="0.25">
      <c r="A2223" s="1">
        <v>16</v>
      </c>
      <c r="B2223" s="3">
        <v>10</v>
      </c>
      <c r="C2223" s="1" t="s">
        <v>2372</v>
      </c>
      <c r="E2223" t="str">
        <f t="shared" si="34"/>
        <v>10-ALCAZAR DEL REY</v>
      </c>
    </row>
    <row r="2224" spans="1:5" x14ac:dyDescent="0.25">
      <c r="A2224" s="1">
        <v>16</v>
      </c>
      <c r="B2224" s="3">
        <v>11</v>
      </c>
      <c r="C2224" s="1" t="s">
        <v>2373</v>
      </c>
      <c r="E2224" t="str">
        <f t="shared" si="34"/>
        <v>11-ALCOHUJATE</v>
      </c>
    </row>
    <row r="2225" spans="1:5" x14ac:dyDescent="0.25">
      <c r="A2225" s="1">
        <v>16</v>
      </c>
      <c r="B2225" s="3">
        <v>12</v>
      </c>
      <c r="C2225" s="1" t="s">
        <v>2374</v>
      </c>
      <c r="E2225" t="str">
        <f t="shared" si="34"/>
        <v>12-ALCONCHEL DE LA ESTRELLA</v>
      </c>
    </row>
    <row r="2226" spans="1:5" x14ac:dyDescent="0.25">
      <c r="A2226" s="1">
        <v>16</v>
      </c>
      <c r="B2226" s="3">
        <v>13</v>
      </c>
      <c r="C2226" s="1" t="s">
        <v>2375</v>
      </c>
      <c r="E2226" t="str">
        <f t="shared" si="34"/>
        <v>13-ALGARRA</v>
      </c>
    </row>
    <row r="2227" spans="1:5" x14ac:dyDescent="0.25">
      <c r="A2227" s="1">
        <v>16</v>
      </c>
      <c r="B2227" s="3">
        <v>14</v>
      </c>
      <c r="C2227" s="1" t="s">
        <v>2376</v>
      </c>
      <c r="E2227" t="str">
        <f t="shared" si="34"/>
        <v>14-ALIAGUILLA</v>
      </c>
    </row>
    <row r="2228" spans="1:5" x14ac:dyDescent="0.25">
      <c r="A2228" s="1">
        <v>16</v>
      </c>
      <c r="B2228" s="3">
        <v>15</v>
      </c>
      <c r="C2228" s="1" t="s">
        <v>2377</v>
      </c>
      <c r="E2228" t="str">
        <f t="shared" si="34"/>
        <v>15-ALMARCHA, LA</v>
      </c>
    </row>
    <row r="2229" spans="1:5" x14ac:dyDescent="0.25">
      <c r="A2229" s="1">
        <v>16</v>
      </c>
      <c r="B2229" s="3">
        <v>16</v>
      </c>
      <c r="C2229" s="1" t="s">
        <v>2378</v>
      </c>
      <c r="E2229" t="str">
        <f t="shared" si="34"/>
        <v>16-ALMENDROS</v>
      </c>
    </row>
    <row r="2230" spans="1:5" x14ac:dyDescent="0.25">
      <c r="A2230" s="1">
        <v>16</v>
      </c>
      <c r="B2230" s="3">
        <v>17</v>
      </c>
      <c r="C2230" s="1" t="s">
        <v>2379</v>
      </c>
      <c r="E2230" t="str">
        <f t="shared" si="34"/>
        <v>17-ALMODOVAR DEL PINAR</v>
      </c>
    </row>
    <row r="2231" spans="1:5" x14ac:dyDescent="0.25">
      <c r="A2231" s="1">
        <v>16</v>
      </c>
      <c r="B2231" s="3">
        <v>18</v>
      </c>
      <c r="C2231" s="1" t="s">
        <v>2380</v>
      </c>
      <c r="E2231" t="str">
        <f t="shared" si="34"/>
        <v>18-ALMONACID DEL MARQUESADO</v>
      </c>
    </row>
    <row r="2232" spans="1:5" x14ac:dyDescent="0.25">
      <c r="A2232" s="1">
        <v>16</v>
      </c>
      <c r="B2232" s="3">
        <v>19</v>
      </c>
      <c r="C2232" s="1" t="s">
        <v>2381</v>
      </c>
      <c r="E2232" t="str">
        <f t="shared" si="34"/>
        <v>19-ALTAREJOS</v>
      </c>
    </row>
    <row r="2233" spans="1:5" x14ac:dyDescent="0.25">
      <c r="A2233" s="1">
        <v>16</v>
      </c>
      <c r="B2233" s="3">
        <v>20</v>
      </c>
      <c r="C2233" s="1" t="s">
        <v>2382</v>
      </c>
      <c r="E2233" t="str">
        <f t="shared" si="34"/>
        <v>20-ARANDILLA DEL ARROYO</v>
      </c>
    </row>
    <row r="2234" spans="1:5" x14ac:dyDescent="0.25">
      <c r="A2234" s="1">
        <v>16</v>
      </c>
      <c r="B2234" s="3">
        <v>22</v>
      </c>
      <c r="C2234" s="1" t="s">
        <v>2383</v>
      </c>
      <c r="E2234" t="str">
        <f t="shared" si="34"/>
        <v>22-ARCOS DE LA SIERRA</v>
      </c>
    </row>
    <row r="2235" spans="1:5" x14ac:dyDescent="0.25">
      <c r="A2235" s="1">
        <v>16</v>
      </c>
      <c r="B2235" s="3">
        <v>23</v>
      </c>
      <c r="C2235" s="1" t="s">
        <v>2384</v>
      </c>
      <c r="E2235" t="str">
        <f t="shared" si="34"/>
        <v>23-CHILLARON DE CUENCA</v>
      </c>
    </row>
    <row r="2236" spans="1:5" x14ac:dyDescent="0.25">
      <c r="A2236" s="1">
        <v>16</v>
      </c>
      <c r="B2236" s="3">
        <v>24</v>
      </c>
      <c r="C2236" s="1" t="s">
        <v>2385</v>
      </c>
      <c r="E2236" t="str">
        <f t="shared" si="34"/>
        <v>24-ARGUISUELAS</v>
      </c>
    </row>
    <row r="2237" spans="1:5" x14ac:dyDescent="0.25">
      <c r="A2237" s="1">
        <v>16</v>
      </c>
      <c r="B2237" s="3">
        <v>25</v>
      </c>
      <c r="C2237" s="1" t="s">
        <v>2386</v>
      </c>
      <c r="E2237" t="str">
        <f t="shared" si="34"/>
        <v>25-ARRANCACEPAS</v>
      </c>
    </row>
    <row r="2238" spans="1:5" x14ac:dyDescent="0.25">
      <c r="A2238" s="1">
        <v>16</v>
      </c>
      <c r="B2238" s="3">
        <v>26</v>
      </c>
      <c r="C2238" s="1" t="s">
        <v>2387</v>
      </c>
      <c r="E2238" t="str">
        <f t="shared" si="34"/>
        <v>26-ATALAYA DEL CAÑAVATE</v>
      </c>
    </row>
    <row r="2239" spans="1:5" x14ac:dyDescent="0.25">
      <c r="A2239" s="1">
        <v>16</v>
      </c>
      <c r="B2239" s="3">
        <v>27</v>
      </c>
      <c r="C2239" s="1" t="s">
        <v>2388</v>
      </c>
      <c r="E2239" t="str">
        <f t="shared" si="34"/>
        <v>27-BARAJAS DE MELO</v>
      </c>
    </row>
    <row r="2240" spans="1:5" x14ac:dyDescent="0.25">
      <c r="A2240" s="1">
        <v>16</v>
      </c>
      <c r="B2240" s="3">
        <v>29</v>
      </c>
      <c r="C2240" s="1" t="s">
        <v>2389</v>
      </c>
      <c r="E2240" t="str">
        <f t="shared" si="34"/>
        <v>29-BARCHIN DEL HOYO</v>
      </c>
    </row>
    <row r="2241" spans="1:5" x14ac:dyDescent="0.25">
      <c r="A2241" s="1">
        <v>16</v>
      </c>
      <c r="B2241" s="3">
        <v>30</v>
      </c>
      <c r="C2241" s="1" t="s">
        <v>2390</v>
      </c>
      <c r="E2241" t="str">
        <f t="shared" si="34"/>
        <v>30-BASCUÑANA DE SAN PEDRO</v>
      </c>
    </row>
    <row r="2242" spans="1:5" x14ac:dyDescent="0.25">
      <c r="A2242" s="1">
        <v>16</v>
      </c>
      <c r="B2242" s="3">
        <v>31</v>
      </c>
      <c r="C2242" s="1" t="s">
        <v>2391</v>
      </c>
      <c r="E2242" t="str">
        <f t="shared" si="34"/>
        <v>31-BEAMUD</v>
      </c>
    </row>
    <row r="2243" spans="1:5" x14ac:dyDescent="0.25">
      <c r="A2243" s="1">
        <v>16</v>
      </c>
      <c r="B2243" s="3">
        <v>32</v>
      </c>
      <c r="C2243" s="1" t="s">
        <v>2392</v>
      </c>
      <c r="E2243" t="str">
        <f t="shared" ref="E2243:E2306" si="35">CONCATENATE(B2243,"-",C2243)</f>
        <v>32-BELINCHON</v>
      </c>
    </row>
    <row r="2244" spans="1:5" x14ac:dyDescent="0.25">
      <c r="A2244" s="1">
        <v>16</v>
      </c>
      <c r="B2244" s="3">
        <v>33</v>
      </c>
      <c r="C2244" s="1" t="s">
        <v>2393</v>
      </c>
      <c r="E2244" t="str">
        <f t="shared" si="35"/>
        <v>33-BELMONTE</v>
      </c>
    </row>
    <row r="2245" spans="1:5" x14ac:dyDescent="0.25">
      <c r="A2245" s="1">
        <v>16</v>
      </c>
      <c r="B2245" s="3">
        <v>34</v>
      </c>
      <c r="C2245" s="1" t="s">
        <v>2394</v>
      </c>
      <c r="E2245" t="str">
        <f t="shared" si="35"/>
        <v>34-BELMONTEJO</v>
      </c>
    </row>
    <row r="2246" spans="1:5" x14ac:dyDescent="0.25">
      <c r="A2246" s="1">
        <v>16</v>
      </c>
      <c r="B2246" s="3">
        <v>35</v>
      </c>
      <c r="C2246" s="1" t="s">
        <v>2395</v>
      </c>
      <c r="E2246" t="str">
        <f t="shared" si="35"/>
        <v>35-BETETA</v>
      </c>
    </row>
    <row r="2247" spans="1:5" x14ac:dyDescent="0.25">
      <c r="A2247" s="1">
        <v>16</v>
      </c>
      <c r="B2247" s="3">
        <v>36</v>
      </c>
      <c r="C2247" s="1" t="s">
        <v>2396</v>
      </c>
      <c r="E2247" t="str">
        <f t="shared" si="35"/>
        <v>36-BONICHES</v>
      </c>
    </row>
    <row r="2248" spans="1:5" x14ac:dyDescent="0.25">
      <c r="A2248" s="1">
        <v>16</v>
      </c>
      <c r="B2248" s="3">
        <v>38</v>
      </c>
      <c r="C2248" s="1" t="s">
        <v>2397</v>
      </c>
      <c r="E2248" t="str">
        <f t="shared" si="35"/>
        <v>38-BUCIEGAS</v>
      </c>
    </row>
    <row r="2249" spans="1:5" x14ac:dyDescent="0.25">
      <c r="A2249" s="1">
        <v>16</v>
      </c>
      <c r="B2249" s="3">
        <v>39</v>
      </c>
      <c r="C2249" s="1" t="s">
        <v>2398</v>
      </c>
      <c r="E2249" t="str">
        <f t="shared" si="35"/>
        <v>39-BUENACHE DE ALARCON</v>
      </c>
    </row>
    <row r="2250" spans="1:5" x14ac:dyDescent="0.25">
      <c r="A2250" s="1">
        <v>16</v>
      </c>
      <c r="B2250" s="3">
        <v>40</v>
      </c>
      <c r="C2250" s="1" t="s">
        <v>2399</v>
      </c>
      <c r="E2250" t="str">
        <f t="shared" si="35"/>
        <v>40-BUENACHE DE LA SIERRA</v>
      </c>
    </row>
    <row r="2251" spans="1:5" x14ac:dyDescent="0.25">
      <c r="A2251" s="1">
        <v>16</v>
      </c>
      <c r="B2251" s="3">
        <v>41</v>
      </c>
      <c r="C2251" s="1" t="s">
        <v>2400</v>
      </c>
      <c r="E2251" t="str">
        <f t="shared" si="35"/>
        <v>41-BUENDIA</v>
      </c>
    </row>
    <row r="2252" spans="1:5" x14ac:dyDescent="0.25">
      <c r="A2252" s="1">
        <v>16</v>
      </c>
      <c r="B2252" s="3">
        <v>42</v>
      </c>
      <c r="C2252" s="1" t="s">
        <v>2401</v>
      </c>
      <c r="E2252" t="str">
        <f t="shared" si="35"/>
        <v>42-CAMPILLO DE ALTOBUEY</v>
      </c>
    </row>
    <row r="2253" spans="1:5" x14ac:dyDescent="0.25">
      <c r="A2253" s="1">
        <v>16</v>
      </c>
      <c r="B2253" s="3">
        <v>43</v>
      </c>
      <c r="C2253" s="1" t="s">
        <v>2402</v>
      </c>
      <c r="E2253" t="str">
        <f t="shared" si="35"/>
        <v>43-CAMPILLOS-PARAVIENTOS</v>
      </c>
    </row>
    <row r="2254" spans="1:5" x14ac:dyDescent="0.25">
      <c r="A2254" s="1">
        <v>16</v>
      </c>
      <c r="B2254" s="3">
        <v>44</v>
      </c>
      <c r="C2254" s="1" t="s">
        <v>2403</v>
      </c>
      <c r="E2254" t="str">
        <f t="shared" si="35"/>
        <v>44-CAMPILLOS-SIERRA</v>
      </c>
    </row>
    <row r="2255" spans="1:5" x14ac:dyDescent="0.25">
      <c r="A2255" s="1">
        <v>16</v>
      </c>
      <c r="B2255" s="3">
        <v>45</v>
      </c>
      <c r="C2255" s="1" t="s">
        <v>2404</v>
      </c>
      <c r="E2255" t="str">
        <f t="shared" si="35"/>
        <v>45-CANALEJAS DEL ARROYO</v>
      </c>
    </row>
    <row r="2256" spans="1:5" x14ac:dyDescent="0.25">
      <c r="A2256" s="1">
        <v>16</v>
      </c>
      <c r="B2256" s="3">
        <v>46</v>
      </c>
      <c r="C2256" s="1" t="s">
        <v>2405</v>
      </c>
      <c r="E2256" t="str">
        <f t="shared" si="35"/>
        <v>46-CAÑADA DEL HOYO</v>
      </c>
    </row>
    <row r="2257" spans="1:5" x14ac:dyDescent="0.25">
      <c r="A2257" s="1">
        <v>16</v>
      </c>
      <c r="B2257" s="3">
        <v>47</v>
      </c>
      <c r="C2257" s="1" t="s">
        <v>2406</v>
      </c>
      <c r="E2257" t="str">
        <f t="shared" si="35"/>
        <v>47-CAÑADA JUNCOSA</v>
      </c>
    </row>
    <row r="2258" spans="1:5" x14ac:dyDescent="0.25">
      <c r="A2258" s="1">
        <v>16</v>
      </c>
      <c r="B2258" s="3">
        <v>48</v>
      </c>
      <c r="C2258" s="1" t="s">
        <v>2407</v>
      </c>
      <c r="E2258" t="str">
        <f t="shared" si="35"/>
        <v>48-CAÑAMARES</v>
      </c>
    </row>
    <row r="2259" spans="1:5" x14ac:dyDescent="0.25">
      <c r="A2259" s="1">
        <v>16</v>
      </c>
      <c r="B2259" s="3">
        <v>49</v>
      </c>
      <c r="C2259" s="1" t="s">
        <v>2408</v>
      </c>
      <c r="E2259" t="str">
        <f t="shared" si="35"/>
        <v>49-CAÑAVATE, EL</v>
      </c>
    </row>
    <row r="2260" spans="1:5" x14ac:dyDescent="0.25">
      <c r="A2260" s="1">
        <v>16</v>
      </c>
      <c r="B2260" s="3">
        <v>50</v>
      </c>
      <c r="C2260" s="1" t="s">
        <v>2409</v>
      </c>
      <c r="E2260" t="str">
        <f t="shared" si="35"/>
        <v>50-CAÑAVERAS</v>
      </c>
    </row>
    <row r="2261" spans="1:5" x14ac:dyDescent="0.25">
      <c r="A2261" s="1">
        <v>16</v>
      </c>
      <c r="B2261" s="3">
        <v>51</v>
      </c>
      <c r="C2261" s="1" t="s">
        <v>2410</v>
      </c>
      <c r="E2261" t="str">
        <f t="shared" si="35"/>
        <v>51-CAÑAVERUELAS</v>
      </c>
    </row>
    <row r="2262" spans="1:5" x14ac:dyDescent="0.25">
      <c r="A2262" s="1">
        <v>16</v>
      </c>
      <c r="B2262" s="3">
        <v>52</v>
      </c>
      <c r="C2262" s="1" t="s">
        <v>2411</v>
      </c>
      <c r="E2262" t="str">
        <f t="shared" si="35"/>
        <v>52-CAÑETE</v>
      </c>
    </row>
    <row r="2263" spans="1:5" x14ac:dyDescent="0.25">
      <c r="A2263" s="1">
        <v>16</v>
      </c>
      <c r="B2263" s="3">
        <v>53</v>
      </c>
      <c r="C2263" s="1" t="s">
        <v>2412</v>
      </c>
      <c r="E2263" t="str">
        <f t="shared" si="35"/>
        <v>53-CAÑIZARES</v>
      </c>
    </row>
    <row r="2264" spans="1:5" x14ac:dyDescent="0.25">
      <c r="A2264" s="1">
        <v>16</v>
      </c>
      <c r="B2264" s="3">
        <v>55</v>
      </c>
      <c r="C2264" s="1" t="s">
        <v>2413</v>
      </c>
      <c r="E2264" t="str">
        <f t="shared" si="35"/>
        <v>55-CARBONERAS DE GUADAZAON</v>
      </c>
    </row>
    <row r="2265" spans="1:5" x14ac:dyDescent="0.25">
      <c r="A2265" s="1">
        <v>16</v>
      </c>
      <c r="B2265" s="3">
        <v>56</v>
      </c>
      <c r="C2265" s="1" t="s">
        <v>2414</v>
      </c>
      <c r="E2265" t="str">
        <f t="shared" si="35"/>
        <v>56-CARDENETE</v>
      </c>
    </row>
    <row r="2266" spans="1:5" x14ac:dyDescent="0.25">
      <c r="A2266" s="1">
        <v>16</v>
      </c>
      <c r="B2266" s="3">
        <v>57</v>
      </c>
      <c r="C2266" s="1" t="s">
        <v>2415</v>
      </c>
      <c r="E2266" t="str">
        <f t="shared" si="35"/>
        <v>57-CARRASCOSA</v>
      </c>
    </row>
    <row r="2267" spans="1:5" x14ac:dyDescent="0.25">
      <c r="A2267" s="1">
        <v>16</v>
      </c>
      <c r="B2267" s="3">
        <v>58</v>
      </c>
      <c r="C2267" s="1" t="s">
        <v>2416</v>
      </c>
      <c r="E2267" t="str">
        <f t="shared" si="35"/>
        <v>58-CARRASCOSA DE HARO</v>
      </c>
    </row>
    <row r="2268" spans="1:5" x14ac:dyDescent="0.25">
      <c r="A2268" s="1">
        <v>16</v>
      </c>
      <c r="B2268" s="3">
        <v>60</v>
      </c>
      <c r="C2268" s="1" t="s">
        <v>2417</v>
      </c>
      <c r="E2268" t="str">
        <f t="shared" si="35"/>
        <v>60-CASAS DE BENITEZ</v>
      </c>
    </row>
    <row r="2269" spans="1:5" x14ac:dyDescent="0.25">
      <c r="A2269" s="1">
        <v>16</v>
      </c>
      <c r="B2269" s="3">
        <v>61</v>
      </c>
      <c r="C2269" s="1" t="s">
        <v>2418</v>
      </c>
      <c r="E2269" t="str">
        <f t="shared" si="35"/>
        <v>61-CASAS DE FERNANDO ALONSO</v>
      </c>
    </row>
    <row r="2270" spans="1:5" x14ac:dyDescent="0.25">
      <c r="A2270" s="1">
        <v>16</v>
      </c>
      <c r="B2270" s="3">
        <v>62</v>
      </c>
      <c r="C2270" s="1" t="s">
        <v>2419</v>
      </c>
      <c r="E2270" t="str">
        <f t="shared" si="35"/>
        <v>62-CASAS DE GARCIMOLINA</v>
      </c>
    </row>
    <row r="2271" spans="1:5" x14ac:dyDescent="0.25">
      <c r="A2271" s="1">
        <v>16</v>
      </c>
      <c r="B2271" s="3">
        <v>63</v>
      </c>
      <c r="C2271" s="1" t="s">
        <v>2420</v>
      </c>
      <c r="E2271" t="str">
        <f t="shared" si="35"/>
        <v>63-CASAS DE GUIJARRO</v>
      </c>
    </row>
    <row r="2272" spans="1:5" x14ac:dyDescent="0.25">
      <c r="A2272" s="1">
        <v>16</v>
      </c>
      <c r="B2272" s="3">
        <v>64</v>
      </c>
      <c r="C2272" s="1" t="s">
        <v>2421</v>
      </c>
      <c r="E2272" t="str">
        <f t="shared" si="35"/>
        <v>64-CASAS DE HARO</v>
      </c>
    </row>
    <row r="2273" spans="1:5" x14ac:dyDescent="0.25">
      <c r="A2273" s="1">
        <v>16</v>
      </c>
      <c r="B2273" s="3">
        <v>65</v>
      </c>
      <c r="C2273" s="1" t="s">
        <v>2422</v>
      </c>
      <c r="E2273" t="str">
        <f t="shared" si="35"/>
        <v>65-CASAS DE LOS PINOS</v>
      </c>
    </row>
    <row r="2274" spans="1:5" x14ac:dyDescent="0.25">
      <c r="A2274" s="1">
        <v>16</v>
      </c>
      <c r="B2274" s="3">
        <v>66</v>
      </c>
      <c r="C2274" s="1" t="s">
        <v>2423</v>
      </c>
      <c r="E2274" t="str">
        <f t="shared" si="35"/>
        <v>66-CASASIMARRO</v>
      </c>
    </row>
    <row r="2275" spans="1:5" x14ac:dyDescent="0.25">
      <c r="A2275" s="1">
        <v>16</v>
      </c>
      <c r="B2275" s="3">
        <v>67</v>
      </c>
      <c r="C2275" s="1" t="s">
        <v>2424</v>
      </c>
      <c r="E2275" t="str">
        <f t="shared" si="35"/>
        <v>67-CASTEJON</v>
      </c>
    </row>
    <row r="2276" spans="1:5" x14ac:dyDescent="0.25">
      <c r="A2276" s="1">
        <v>16</v>
      </c>
      <c r="B2276" s="3">
        <v>68</v>
      </c>
      <c r="C2276" s="1" t="s">
        <v>2425</v>
      </c>
      <c r="E2276" t="str">
        <f t="shared" si="35"/>
        <v>68-CASTILLEJO DE INIESTA</v>
      </c>
    </row>
    <row r="2277" spans="1:5" x14ac:dyDescent="0.25">
      <c r="A2277" s="1">
        <v>16</v>
      </c>
      <c r="B2277" s="3">
        <v>70</v>
      </c>
      <c r="C2277" s="1" t="s">
        <v>2426</v>
      </c>
      <c r="E2277" t="str">
        <f t="shared" si="35"/>
        <v>70-CASTILLEJO-SIERRA</v>
      </c>
    </row>
    <row r="2278" spans="1:5" x14ac:dyDescent="0.25">
      <c r="A2278" s="1">
        <v>16</v>
      </c>
      <c r="B2278" s="3">
        <v>71</v>
      </c>
      <c r="C2278" s="1" t="s">
        <v>2427</v>
      </c>
      <c r="E2278" t="str">
        <f t="shared" si="35"/>
        <v>71-CASTILLO-ALBARAÑEZ</v>
      </c>
    </row>
    <row r="2279" spans="1:5" x14ac:dyDescent="0.25">
      <c r="A2279" s="1">
        <v>16</v>
      </c>
      <c r="B2279" s="3">
        <v>72</v>
      </c>
      <c r="C2279" s="1" t="s">
        <v>2428</v>
      </c>
      <c r="E2279" t="str">
        <f t="shared" si="35"/>
        <v>72-CASTILLO DE GARCIMUÑOZ</v>
      </c>
    </row>
    <row r="2280" spans="1:5" x14ac:dyDescent="0.25">
      <c r="A2280" s="1">
        <v>16</v>
      </c>
      <c r="B2280" s="3">
        <v>73</v>
      </c>
      <c r="C2280" s="1" t="s">
        <v>2429</v>
      </c>
      <c r="E2280" t="str">
        <f t="shared" si="35"/>
        <v>73-CERVERA DEL LLANO</v>
      </c>
    </row>
    <row r="2281" spans="1:5" x14ac:dyDescent="0.25">
      <c r="A2281" s="1">
        <v>16</v>
      </c>
      <c r="B2281" s="3">
        <v>74</v>
      </c>
      <c r="C2281" s="1" t="s">
        <v>2430</v>
      </c>
      <c r="E2281" t="str">
        <f t="shared" si="35"/>
        <v>74-CIERVA, LA</v>
      </c>
    </row>
    <row r="2282" spans="1:5" x14ac:dyDescent="0.25">
      <c r="A2282" s="1">
        <v>16</v>
      </c>
      <c r="B2282" s="3">
        <v>78</v>
      </c>
      <c r="C2282" s="1" t="s">
        <v>125</v>
      </c>
      <c r="E2282" t="str">
        <f t="shared" si="35"/>
        <v>78-CUENCA</v>
      </c>
    </row>
    <row r="2283" spans="1:5" x14ac:dyDescent="0.25">
      <c r="A2283" s="1">
        <v>16</v>
      </c>
      <c r="B2283" s="3">
        <v>79</v>
      </c>
      <c r="C2283" s="1" t="s">
        <v>2431</v>
      </c>
      <c r="E2283" t="str">
        <f t="shared" si="35"/>
        <v>79-CUEVA DEL HIERRO</v>
      </c>
    </row>
    <row r="2284" spans="1:5" x14ac:dyDescent="0.25">
      <c r="A2284" s="1">
        <v>16</v>
      </c>
      <c r="B2284" s="3">
        <v>81</v>
      </c>
      <c r="C2284" s="1" t="s">
        <v>2432</v>
      </c>
      <c r="E2284" t="str">
        <f t="shared" si="35"/>
        <v>81-CHUMILLAS</v>
      </c>
    </row>
    <row r="2285" spans="1:5" x14ac:dyDescent="0.25">
      <c r="A2285" s="1">
        <v>16</v>
      </c>
      <c r="B2285" s="3">
        <v>82</v>
      </c>
      <c r="C2285" s="1" t="s">
        <v>2433</v>
      </c>
      <c r="E2285" t="str">
        <f t="shared" si="35"/>
        <v>82-ENGUIDANOS</v>
      </c>
    </row>
    <row r="2286" spans="1:5" x14ac:dyDescent="0.25">
      <c r="A2286" s="1">
        <v>16</v>
      </c>
      <c r="B2286" s="3">
        <v>83</v>
      </c>
      <c r="C2286" s="1" t="s">
        <v>2434</v>
      </c>
      <c r="E2286" t="str">
        <f t="shared" si="35"/>
        <v>83-FRESNEDA DE ALTAREJOS</v>
      </c>
    </row>
    <row r="2287" spans="1:5" x14ac:dyDescent="0.25">
      <c r="A2287" s="1">
        <v>16</v>
      </c>
      <c r="B2287" s="3">
        <v>84</v>
      </c>
      <c r="C2287" s="1" t="s">
        <v>2435</v>
      </c>
      <c r="E2287" t="str">
        <f t="shared" si="35"/>
        <v>84-FRESNEDA DE LA SIERRA</v>
      </c>
    </row>
    <row r="2288" spans="1:5" x14ac:dyDescent="0.25">
      <c r="A2288" s="1">
        <v>16</v>
      </c>
      <c r="B2288" s="3">
        <v>85</v>
      </c>
      <c r="C2288" s="1" t="s">
        <v>2436</v>
      </c>
      <c r="E2288" t="str">
        <f t="shared" si="35"/>
        <v>85-FRONTERA, LA</v>
      </c>
    </row>
    <row r="2289" spans="1:5" x14ac:dyDescent="0.25">
      <c r="A2289" s="1">
        <v>16</v>
      </c>
      <c r="B2289" s="3">
        <v>86</v>
      </c>
      <c r="C2289" s="1" t="s">
        <v>2437</v>
      </c>
      <c r="E2289" t="str">
        <f t="shared" si="35"/>
        <v>86-FUENTE DE PEDRO NAHARRO</v>
      </c>
    </row>
    <row r="2290" spans="1:5" x14ac:dyDescent="0.25">
      <c r="A2290" s="1">
        <v>16</v>
      </c>
      <c r="B2290" s="3">
        <v>87</v>
      </c>
      <c r="C2290" s="1" t="s">
        <v>2438</v>
      </c>
      <c r="E2290" t="str">
        <f t="shared" si="35"/>
        <v>87-FUENTELESPINO DE HARO</v>
      </c>
    </row>
    <row r="2291" spans="1:5" x14ac:dyDescent="0.25">
      <c r="A2291" s="1">
        <v>16</v>
      </c>
      <c r="B2291" s="3">
        <v>88</v>
      </c>
      <c r="C2291" s="1" t="s">
        <v>2439</v>
      </c>
      <c r="E2291" t="str">
        <f t="shared" si="35"/>
        <v>88-FUENTELESPINO DE MOYA</v>
      </c>
    </row>
    <row r="2292" spans="1:5" x14ac:dyDescent="0.25">
      <c r="A2292" s="1">
        <v>16</v>
      </c>
      <c r="B2292" s="3">
        <v>89</v>
      </c>
      <c r="C2292" s="1" t="s">
        <v>2440</v>
      </c>
      <c r="E2292" t="str">
        <f t="shared" si="35"/>
        <v>89-FUENTES</v>
      </c>
    </row>
    <row r="2293" spans="1:5" x14ac:dyDescent="0.25">
      <c r="A2293" s="1">
        <v>16</v>
      </c>
      <c r="B2293" s="3">
        <v>91</v>
      </c>
      <c r="C2293" s="1" t="s">
        <v>2441</v>
      </c>
      <c r="E2293" t="str">
        <f t="shared" si="35"/>
        <v>91-FUERTESCUSA</v>
      </c>
    </row>
    <row r="2294" spans="1:5" x14ac:dyDescent="0.25">
      <c r="A2294" s="1">
        <v>16</v>
      </c>
      <c r="B2294" s="3">
        <v>92</v>
      </c>
      <c r="C2294" s="1" t="s">
        <v>2442</v>
      </c>
      <c r="E2294" t="str">
        <f t="shared" si="35"/>
        <v>92-GABALDON</v>
      </c>
    </row>
    <row r="2295" spans="1:5" x14ac:dyDescent="0.25">
      <c r="A2295" s="1">
        <v>16</v>
      </c>
      <c r="B2295" s="3">
        <v>93</v>
      </c>
      <c r="C2295" s="1" t="s">
        <v>2443</v>
      </c>
      <c r="E2295" t="str">
        <f t="shared" si="35"/>
        <v>93-GARABALLA</v>
      </c>
    </row>
    <row r="2296" spans="1:5" x14ac:dyDescent="0.25">
      <c r="A2296" s="1">
        <v>16</v>
      </c>
      <c r="B2296" s="3">
        <v>94</v>
      </c>
      <c r="C2296" s="1" t="s">
        <v>2444</v>
      </c>
      <c r="E2296" t="str">
        <f t="shared" si="35"/>
        <v>94-GASCUEÑA</v>
      </c>
    </row>
    <row r="2297" spans="1:5" x14ac:dyDescent="0.25">
      <c r="A2297" s="1">
        <v>16</v>
      </c>
      <c r="B2297" s="3">
        <v>95</v>
      </c>
      <c r="C2297" s="1" t="s">
        <v>2445</v>
      </c>
      <c r="E2297" t="str">
        <f t="shared" si="35"/>
        <v>95-GRAJA DE CAMPALBO</v>
      </c>
    </row>
    <row r="2298" spans="1:5" x14ac:dyDescent="0.25">
      <c r="A2298" s="1">
        <v>16</v>
      </c>
      <c r="B2298" s="3">
        <v>96</v>
      </c>
      <c r="C2298" s="1" t="s">
        <v>2446</v>
      </c>
      <c r="E2298" t="str">
        <f t="shared" si="35"/>
        <v>96-GRAJA DE INIESTA</v>
      </c>
    </row>
    <row r="2299" spans="1:5" x14ac:dyDescent="0.25">
      <c r="A2299" s="1">
        <v>16</v>
      </c>
      <c r="B2299" s="3">
        <v>97</v>
      </c>
      <c r="C2299" s="1" t="s">
        <v>2447</v>
      </c>
      <c r="E2299" t="str">
        <f t="shared" si="35"/>
        <v>97-HENAREJOS</v>
      </c>
    </row>
    <row r="2300" spans="1:5" x14ac:dyDescent="0.25">
      <c r="A2300" s="1">
        <v>16</v>
      </c>
      <c r="B2300" s="3">
        <v>98</v>
      </c>
      <c r="C2300" s="1" t="s">
        <v>2448</v>
      </c>
      <c r="E2300" t="str">
        <f t="shared" si="35"/>
        <v>98-HERRUMBLAR, EL</v>
      </c>
    </row>
    <row r="2301" spans="1:5" x14ac:dyDescent="0.25">
      <c r="A2301" s="1">
        <v>16</v>
      </c>
      <c r="B2301" s="3">
        <v>99</v>
      </c>
      <c r="C2301" s="1" t="s">
        <v>2449</v>
      </c>
      <c r="E2301" t="str">
        <f t="shared" si="35"/>
        <v>99-HINOJOSA, LA</v>
      </c>
    </row>
    <row r="2302" spans="1:5" x14ac:dyDescent="0.25">
      <c r="A2302" s="1">
        <v>16</v>
      </c>
      <c r="B2302" s="3">
        <v>100</v>
      </c>
      <c r="C2302" s="1" t="s">
        <v>2450</v>
      </c>
      <c r="E2302" t="str">
        <f t="shared" si="35"/>
        <v>100-HINOJOSOS, LOS</v>
      </c>
    </row>
    <row r="2303" spans="1:5" x14ac:dyDescent="0.25">
      <c r="A2303" s="1">
        <v>16</v>
      </c>
      <c r="B2303" s="3">
        <v>101</v>
      </c>
      <c r="C2303" s="1" t="s">
        <v>2451</v>
      </c>
      <c r="E2303" t="str">
        <f t="shared" si="35"/>
        <v>101-HITO, EL</v>
      </c>
    </row>
    <row r="2304" spans="1:5" x14ac:dyDescent="0.25">
      <c r="A2304" s="1">
        <v>16</v>
      </c>
      <c r="B2304" s="3">
        <v>102</v>
      </c>
      <c r="C2304" s="1" t="s">
        <v>2452</v>
      </c>
      <c r="E2304" t="str">
        <f t="shared" si="35"/>
        <v>102-HONRUBIA</v>
      </c>
    </row>
    <row r="2305" spans="1:5" x14ac:dyDescent="0.25">
      <c r="A2305" s="1">
        <v>16</v>
      </c>
      <c r="B2305" s="3">
        <v>103</v>
      </c>
      <c r="C2305" s="1" t="s">
        <v>2453</v>
      </c>
      <c r="E2305" t="str">
        <f t="shared" si="35"/>
        <v>103-HONTANAYA</v>
      </c>
    </row>
    <row r="2306" spans="1:5" x14ac:dyDescent="0.25">
      <c r="A2306" s="1">
        <v>16</v>
      </c>
      <c r="B2306" s="3">
        <v>104</v>
      </c>
      <c r="C2306" s="1" t="s">
        <v>2454</v>
      </c>
      <c r="E2306" t="str">
        <f t="shared" si="35"/>
        <v>104-HONTECILLAS</v>
      </c>
    </row>
    <row r="2307" spans="1:5" x14ac:dyDescent="0.25">
      <c r="A2307" s="1">
        <v>16</v>
      </c>
      <c r="B2307" s="3">
        <v>106</v>
      </c>
      <c r="C2307" s="1" t="s">
        <v>2455</v>
      </c>
      <c r="E2307" t="str">
        <f t="shared" ref="E2307:E2370" si="36">CONCATENATE(B2307,"-",C2307)</f>
        <v>106-HORCAJO DE SANTIAGO</v>
      </c>
    </row>
    <row r="2308" spans="1:5" x14ac:dyDescent="0.25">
      <c r="A2308" s="1">
        <v>16</v>
      </c>
      <c r="B2308" s="3">
        <v>107</v>
      </c>
      <c r="C2308" s="1" t="s">
        <v>2456</v>
      </c>
      <c r="E2308" t="str">
        <f t="shared" si="36"/>
        <v>107-HUELAMO</v>
      </c>
    </row>
    <row r="2309" spans="1:5" x14ac:dyDescent="0.25">
      <c r="A2309" s="1">
        <v>16</v>
      </c>
      <c r="B2309" s="3">
        <v>108</v>
      </c>
      <c r="C2309" s="1" t="s">
        <v>2457</v>
      </c>
      <c r="E2309" t="str">
        <f t="shared" si="36"/>
        <v>108-HUELVES</v>
      </c>
    </row>
    <row r="2310" spans="1:5" x14ac:dyDescent="0.25">
      <c r="A2310" s="1">
        <v>16</v>
      </c>
      <c r="B2310" s="3">
        <v>109</v>
      </c>
      <c r="C2310" s="1" t="s">
        <v>2458</v>
      </c>
      <c r="E2310" t="str">
        <f t="shared" si="36"/>
        <v>109-HUERGUINA</v>
      </c>
    </row>
    <row r="2311" spans="1:5" x14ac:dyDescent="0.25">
      <c r="A2311" s="1">
        <v>16</v>
      </c>
      <c r="B2311" s="3">
        <v>110</v>
      </c>
      <c r="C2311" s="1" t="s">
        <v>2459</v>
      </c>
      <c r="E2311" t="str">
        <f t="shared" si="36"/>
        <v>110-HUERTA DE LA OBISPALIA</v>
      </c>
    </row>
    <row r="2312" spans="1:5" x14ac:dyDescent="0.25">
      <c r="A2312" s="1">
        <v>16</v>
      </c>
      <c r="B2312" s="3">
        <v>111</v>
      </c>
      <c r="C2312" s="1" t="s">
        <v>2460</v>
      </c>
      <c r="E2312" t="str">
        <f t="shared" si="36"/>
        <v>111-HUERTA DEL MARQUESADO</v>
      </c>
    </row>
    <row r="2313" spans="1:5" x14ac:dyDescent="0.25">
      <c r="A2313" s="1">
        <v>16</v>
      </c>
      <c r="B2313" s="3">
        <v>112</v>
      </c>
      <c r="C2313" s="1" t="s">
        <v>2461</v>
      </c>
      <c r="E2313" t="str">
        <f t="shared" si="36"/>
        <v>112-HUETE</v>
      </c>
    </row>
    <row r="2314" spans="1:5" x14ac:dyDescent="0.25">
      <c r="A2314" s="1">
        <v>16</v>
      </c>
      <c r="B2314" s="3">
        <v>113</v>
      </c>
      <c r="C2314" s="1" t="s">
        <v>2462</v>
      </c>
      <c r="E2314" t="str">
        <f t="shared" si="36"/>
        <v>113-INIESTA</v>
      </c>
    </row>
    <row r="2315" spans="1:5" x14ac:dyDescent="0.25">
      <c r="A2315" s="1">
        <v>16</v>
      </c>
      <c r="B2315" s="3">
        <v>115</v>
      </c>
      <c r="C2315" s="1" t="s">
        <v>2463</v>
      </c>
      <c r="E2315" t="str">
        <f t="shared" si="36"/>
        <v>115-LAGUNA DEL MARQUESADO</v>
      </c>
    </row>
    <row r="2316" spans="1:5" x14ac:dyDescent="0.25">
      <c r="A2316" s="1">
        <v>16</v>
      </c>
      <c r="B2316" s="3">
        <v>116</v>
      </c>
      <c r="C2316" s="1" t="s">
        <v>2464</v>
      </c>
      <c r="E2316" t="str">
        <f t="shared" si="36"/>
        <v>116-LAGUNASECA</v>
      </c>
    </row>
    <row r="2317" spans="1:5" x14ac:dyDescent="0.25">
      <c r="A2317" s="1">
        <v>16</v>
      </c>
      <c r="B2317" s="3">
        <v>117</v>
      </c>
      <c r="C2317" s="1" t="s">
        <v>2465</v>
      </c>
      <c r="E2317" t="str">
        <f t="shared" si="36"/>
        <v>117-LANDETE</v>
      </c>
    </row>
    <row r="2318" spans="1:5" x14ac:dyDescent="0.25">
      <c r="A2318" s="1">
        <v>16</v>
      </c>
      <c r="B2318" s="3">
        <v>118</v>
      </c>
      <c r="C2318" s="1" t="s">
        <v>2466</v>
      </c>
      <c r="E2318" t="str">
        <f t="shared" si="36"/>
        <v>118-LEDAÑA</v>
      </c>
    </row>
    <row r="2319" spans="1:5" x14ac:dyDescent="0.25">
      <c r="A2319" s="1">
        <v>16</v>
      </c>
      <c r="B2319" s="3">
        <v>119</v>
      </c>
      <c r="C2319" s="1" t="s">
        <v>2467</v>
      </c>
      <c r="E2319" t="str">
        <f t="shared" si="36"/>
        <v>119-LEGANIEL</v>
      </c>
    </row>
    <row r="2320" spans="1:5" x14ac:dyDescent="0.25">
      <c r="A2320" s="1">
        <v>16</v>
      </c>
      <c r="B2320" s="3">
        <v>121</v>
      </c>
      <c r="C2320" s="1" t="s">
        <v>2468</v>
      </c>
      <c r="E2320" t="str">
        <f t="shared" si="36"/>
        <v>121-MAJADAS, LAS</v>
      </c>
    </row>
    <row r="2321" spans="1:5" x14ac:dyDescent="0.25">
      <c r="A2321" s="1">
        <v>16</v>
      </c>
      <c r="B2321" s="3">
        <v>122</v>
      </c>
      <c r="C2321" s="1" t="s">
        <v>2469</v>
      </c>
      <c r="E2321" t="str">
        <f t="shared" si="36"/>
        <v>122-MARIANA</v>
      </c>
    </row>
    <row r="2322" spans="1:5" x14ac:dyDescent="0.25">
      <c r="A2322" s="1">
        <v>16</v>
      </c>
      <c r="B2322" s="3">
        <v>123</v>
      </c>
      <c r="C2322" s="1" t="s">
        <v>2470</v>
      </c>
      <c r="E2322" t="str">
        <f t="shared" si="36"/>
        <v>123-MASEGOSA</v>
      </c>
    </row>
    <row r="2323" spans="1:5" x14ac:dyDescent="0.25">
      <c r="A2323" s="1">
        <v>16</v>
      </c>
      <c r="B2323" s="3">
        <v>124</v>
      </c>
      <c r="C2323" s="1" t="s">
        <v>2471</v>
      </c>
      <c r="E2323" t="str">
        <f t="shared" si="36"/>
        <v>124-MESAS, LAS</v>
      </c>
    </row>
    <row r="2324" spans="1:5" x14ac:dyDescent="0.25">
      <c r="A2324" s="1">
        <v>16</v>
      </c>
      <c r="B2324" s="3">
        <v>125</v>
      </c>
      <c r="C2324" s="1" t="s">
        <v>2472</v>
      </c>
      <c r="E2324" t="str">
        <f t="shared" si="36"/>
        <v>125-MINGLANILLA</v>
      </c>
    </row>
    <row r="2325" spans="1:5" x14ac:dyDescent="0.25">
      <c r="A2325" s="1">
        <v>16</v>
      </c>
      <c r="B2325" s="3">
        <v>126</v>
      </c>
      <c r="C2325" s="1" t="s">
        <v>2473</v>
      </c>
      <c r="E2325" t="str">
        <f t="shared" si="36"/>
        <v>126-MIRA</v>
      </c>
    </row>
    <row r="2326" spans="1:5" x14ac:dyDescent="0.25">
      <c r="A2326" s="1">
        <v>16</v>
      </c>
      <c r="B2326" s="3">
        <v>128</v>
      </c>
      <c r="C2326" s="1" t="s">
        <v>2474</v>
      </c>
      <c r="E2326" t="str">
        <f t="shared" si="36"/>
        <v>128-MONREAL DEL LLANO</v>
      </c>
    </row>
    <row r="2327" spans="1:5" x14ac:dyDescent="0.25">
      <c r="A2327" s="1">
        <v>16</v>
      </c>
      <c r="B2327" s="3">
        <v>129</v>
      </c>
      <c r="C2327" s="1" t="s">
        <v>2475</v>
      </c>
      <c r="E2327" t="str">
        <f t="shared" si="36"/>
        <v>129-MONTALBANEJO</v>
      </c>
    </row>
    <row r="2328" spans="1:5" x14ac:dyDescent="0.25">
      <c r="A2328" s="1">
        <v>16</v>
      </c>
      <c r="B2328" s="3">
        <v>130</v>
      </c>
      <c r="C2328" s="1" t="s">
        <v>2476</v>
      </c>
      <c r="E2328" t="str">
        <f t="shared" si="36"/>
        <v>130-MONTALBO</v>
      </c>
    </row>
    <row r="2329" spans="1:5" x14ac:dyDescent="0.25">
      <c r="A2329" s="1">
        <v>16</v>
      </c>
      <c r="B2329" s="3">
        <v>131</v>
      </c>
      <c r="C2329" s="1" t="s">
        <v>2477</v>
      </c>
      <c r="E2329" t="str">
        <f t="shared" si="36"/>
        <v>131-MONTEAGUDO DE LAS SALINAS</v>
      </c>
    </row>
    <row r="2330" spans="1:5" x14ac:dyDescent="0.25">
      <c r="A2330" s="1">
        <v>16</v>
      </c>
      <c r="B2330" s="3">
        <v>132</v>
      </c>
      <c r="C2330" s="1" t="s">
        <v>2478</v>
      </c>
      <c r="E2330" t="str">
        <f t="shared" si="36"/>
        <v>132-MOTA DE ALTAREJOS</v>
      </c>
    </row>
    <row r="2331" spans="1:5" x14ac:dyDescent="0.25">
      <c r="A2331" s="1">
        <v>16</v>
      </c>
      <c r="B2331" s="3">
        <v>133</v>
      </c>
      <c r="C2331" s="1" t="s">
        <v>2479</v>
      </c>
      <c r="E2331" t="str">
        <f t="shared" si="36"/>
        <v>133-MOTA DEL CUERVO</v>
      </c>
    </row>
    <row r="2332" spans="1:5" x14ac:dyDescent="0.25">
      <c r="A2332" s="1">
        <v>16</v>
      </c>
      <c r="B2332" s="3">
        <v>134</v>
      </c>
      <c r="C2332" s="1" t="s">
        <v>2480</v>
      </c>
      <c r="E2332" t="str">
        <f t="shared" si="36"/>
        <v>134-MOTILLA DEL PALANCAR</v>
      </c>
    </row>
    <row r="2333" spans="1:5" x14ac:dyDescent="0.25">
      <c r="A2333" s="1">
        <v>16</v>
      </c>
      <c r="B2333" s="3">
        <v>135</v>
      </c>
      <c r="C2333" s="1" t="s">
        <v>2481</v>
      </c>
      <c r="E2333" t="str">
        <f t="shared" si="36"/>
        <v>135-MOYA</v>
      </c>
    </row>
    <row r="2334" spans="1:5" x14ac:dyDescent="0.25">
      <c r="A2334" s="1">
        <v>16</v>
      </c>
      <c r="B2334" s="3">
        <v>137</v>
      </c>
      <c r="C2334" s="1" t="s">
        <v>2482</v>
      </c>
      <c r="E2334" t="str">
        <f t="shared" si="36"/>
        <v>137-NARBONETA</v>
      </c>
    </row>
    <row r="2335" spans="1:5" x14ac:dyDescent="0.25">
      <c r="A2335" s="1">
        <v>16</v>
      </c>
      <c r="B2335" s="3">
        <v>139</v>
      </c>
      <c r="C2335" s="1" t="s">
        <v>2483</v>
      </c>
      <c r="E2335" t="str">
        <f t="shared" si="36"/>
        <v>139-OLIVARES DE JUCAR</v>
      </c>
    </row>
    <row r="2336" spans="1:5" x14ac:dyDescent="0.25">
      <c r="A2336" s="1">
        <v>16</v>
      </c>
      <c r="B2336" s="3">
        <v>140</v>
      </c>
      <c r="C2336" s="1" t="s">
        <v>2484</v>
      </c>
      <c r="E2336" t="str">
        <f t="shared" si="36"/>
        <v>140-OLMEDA DE LA CUESTA</v>
      </c>
    </row>
    <row r="2337" spans="1:5" x14ac:dyDescent="0.25">
      <c r="A2337" s="1">
        <v>16</v>
      </c>
      <c r="B2337" s="3">
        <v>141</v>
      </c>
      <c r="C2337" s="1" t="s">
        <v>2485</v>
      </c>
      <c r="E2337" t="str">
        <f t="shared" si="36"/>
        <v>141-OLMEDA DEL REY</v>
      </c>
    </row>
    <row r="2338" spans="1:5" x14ac:dyDescent="0.25">
      <c r="A2338" s="1">
        <v>16</v>
      </c>
      <c r="B2338" s="3">
        <v>142</v>
      </c>
      <c r="C2338" s="1" t="s">
        <v>2486</v>
      </c>
      <c r="E2338" t="str">
        <f t="shared" si="36"/>
        <v>142-OLMEDILLA DE ALARCON</v>
      </c>
    </row>
    <row r="2339" spans="1:5" x14ac:dyDescent="0.25">
      <c r="A2339" s="1">
        <v>16</v>
      </c>
      <c r="B2339" s="3">
        <v>143</v>
      </c>
      <c r="C2339" s="1" t="s">
        <v>2487</v>
      </c>
      <c r="E2339" t="str">
        <f t="shared" si="36"/>
        <v>143-OLMEDILLA DE ELIZ</v>
      </c>
    </row>
    <row r="2340" spans="1:5" x14ac:dyDescent="0.25">
      <c r="A2340" s="1">
        <v>16</v>
      </c>
      <c r="B2340" s="3">
        <v>145</v>
      </c>
      <c r="C2340" s="1" t="s">
        <v>2488</v>
      </c>
      <c r="E2340" t="str">
        <f t="shared" si="36"/>
        <v>145-OSA DE LA VEGA</v>
      </c>
    </row>
    <row r="2341" spans="1:5" x14ac:dyDescent="0.25">
      <c r="A2341" s="1">
        <v>16</v>
      </c>
      <c r="B2341" s="3">
        <v>146</v>
      </c>
      <c r="C2341" s="1" t="s">
        <v>2489</v>
      </c>
      <c r="E2341" t="str">
        <f t="shared" si="36"/>
        <v>146-PAJARON</v>
      </c>
    </row>
    <row r="2342" spans="1:5" x14ac:dyDescent="0.25">
      <c r="A2342" s="1">
        <v>16</v>
      </c>
      <c r="B2342" s="3">
        <v>147</v>
      </c>
      <c r="C2342" s="1" t="s">
        <v>2490</v>
      </c>
      <c r="E2342" t="str">
        <f t="shared" si="36"/>
        <v>147-PAJARONCILLO</v>
      </c>
    </row>
    <row r="2343" spans="1:5" x14ac:dyDescent="0.25">
      <c r="A2343" s="1">
        <v>16</v>
      </c>
      <c r="B2343" s="3">
        <v>148</v>
      </c>
      <c r="C2343" s="1" t="s">
        <v>2491</v>
      </c>
      <c r="E2343" t="str">
        <f t="shared" si="36"/>
        <v>148-PALOMARES DEL CAMPO</v>
      </c>
    </row>
    <row r="2344" spans="1:5" x14ac:dyDescent="0.25">
      <c r="A2344" s="1">
        <v>16</v>
      </c>
      <c r="B2344" s="3">
        <v>149</v>
      </c>
      <c r="C2344" s="1" t="s">
        <v>2492</v>
      </c>
      <c r="E2344" t="str">
        <f t="shared" si="36"/>
        <v>149-PALOMERA</v>
      </c>
    </row>
    <row r="2345" spans="1:5" x14ac:dyDescent="0.25">
      <c r="A2345" s="1">
        <v>16</v>
      </c>
      <c r="B2345" s="3">
        <v>150</v>
      </c>
      <c r="C2345" s="1" t="s">
        <v>2493</v>
      </c>
      <c r="E2345" t="str">
        <f t="shared" si="36"/>
        <v>150-PARACUELLOS</v>
      </c>
    </row>
    <row r="2346" spans="1:5" x14ac:dyDescent="0.25">
      <c r="A2346" s="1">
        <v>16</v>
      </c>
      <c r="B2346" s="3">
        <v>151</v>
      </c>
      <c r="C2346" s="1" t="s">
        <v>2494</v>
      </c>
      <c r="E2346" t="str">
        <f t="shared" si="36"/>
        <v>151-PAREDES</v>
      </c>
    </row>
    <row r="2347" spans="1:5" x14ac:dyDescent="0.25">
      <c r="A2347" s="1">
        <v>16</v>
      </c>
      <c r="B2347" s="3">
        <v>152</v>
      </c>
      <c r="C2347" s="1" t="s">
        <v>2495</v>
      </c>
      <c r="E2347" t="str">
        <f t="shared" si="36"/>
        <v>152-PARRA DE LAS VEGAS, LA</v>
      </c>
    </row>
    <row r="2348" spans="1:5" x14ac:dyDescent="0.25">
      <c r="A2348" s="1">
        <v>16</v>
      </c>
      <c r="B2348" s="3">
        <v>153</v>
      </c>
      <c r="C2348" s="1" t="s">
        <v>2496</v>
      </c>
      <c r="E2348" t="str">
        <f t="shared" si="36"/>
        <v>153-PEDERNOSO, EL</v>
      </c>
    </row>
    <row r="2349" spans="1:5" x14ac:dyDescent="0.25">
      <c r="A2349" s="1">
        <v>16</v>
      </c>
      <c r="B2349" s="3">
        <v>154</v>
      </c>
      <c r="C2349" s="1" t="s">
        <v>2497</v>
      </c>
      <c r="E2349" t="str">
        <f t="shared" si="36"/>
        <v>154-PEDROÑERAS, LAS</v>
      </c>
    </row>
    <row r="2350" spans="1:5" x14ac:dyDescent="0.25">
      <c r="A2350" s="1">
        <v>16</v>
      </c>
      <c r="B2350" s="3">
        <v>155</v>
      </c>
      <c r="C2350" s="1" t="s">
        <v>2498</v>
      </c>
      <c r="E2350" t="str">
        <f t="shared" si="36"/>
        <v>155-PERAL, EL</v>
      </c>
    </row>
    <row r="2351" spans="1:5" x14ac:dyDescent="0.25">
      <c r="A2351" s="1">
        <v>16</v>
      </c>
      <c r="B2351" s="3">
        <v>156</v>
      </c>
      <c r="C2351" s="1" t="s">
        <v>2499</v>
      </c>
      <c r="E2351" t="str">
        <f t="shared" si="36"/>
        <v>156-PERALEJA, LA</v>
      </c>
    </row>
    <row r="2352" spans="1:5" x14ac:dyDescent="0.25">
      <c r="A2352" s="1">
        <v>16</v>
      </c>
      <c r="B2352" s="3">
        <v>157</v>
      </c>
      <c r="C2352" s="1" t="s">
        <v>2500</v>
      </c>
      <c r="E2352" t="str">
        <f t="shared" si="36"/>
        <v>157-PESQUERA, LA</v>
      </c>
    </row>
    <row r="2353" spans="1:5" x14ac:dyDescent="0.25">
      <c r="A2353" s="1">
        <v>16</v>
      </c>
      <c r="B2353" s="3">
        <v>158</v>
      </c>
      <c r="C2353" s="1" t="s">
        <v>2501</v>
      </c>
      <c r="E2353" t="str">
        <f t="shared" si="36"/>
        <v>158-PICAZO, EL</v>
      </c>
    </row>
    <row r="2354" spans="1:5" x14ac:dyDescent="0.25">
      <c r="A2354" s="1">
        <v>16</v>
      </c>
      <c r="B2354" s="3">
        <v>159</v>
      </c>
      <c r="C2354" s="1" t="s">
        <v>2502</v>
      </c>
      <c r="E2354" t="str">
        <f t="shared" si="36"/>
        <v>159-PINAREJO</v>
      </c>
    </row>
    <row r="2355" spans="1:5" x14ac:dyDescent="0.25">
      <c r="A2355" s="1">
        <v>16</v>
      </c>
      <c r="B2355" s="3">
        <v>160</v>
      </c>
      <c r="C2355" s="1" t="s">
        <v>2503</v>
      </c>
      <c r="E2355" t="str">
        <f t="shared" si="36"/>
        <v>160-PINEDA DE GIGÜELA</v>
      </c>
    </row>
    <row r="2356" spans="1:5" x14ac:dyDescent="0.25">
      <c r="A2356" s="1">
        <v>16</v>
      </c>
      <c r="B2356" s="3">
        <v>161</v>
      </c>
      <c r="C2356" s="1" t="s">
        <v>2504</v>
      </c>
      <c r="E2356" t="str">
        <f t="shared" si="36"/>
        <v>161-PIQUERAS DEL CASTILLO</v>
      </c>
    </row>
    <row r="2357" spans="1:5" x14ac:dyDescent="0.25">
      <c r="A2357" s="1">
        <v>16</v>
      </c>
      <c r="B2357" s="3">
        <v>162</v>
      </c>
      <c r="C2357" s="1" t="s">
        <v>2505</v>
      </c>
      <c r="E2357" t="str">
        <f t="shared" si="36"/>
        <v>162-PORTALRUBIO DE GUADAMEJUD</v>
      </c>
    </row>
    <row r="2358" spans="1:5" x14ac:dyDescent="0.25">
      <c r="A2358" s="1">
        <v>16</v>
      </c>
      <c r="B2358" s="3">
        <v>163</v>
      </c>
      <c r="C2358" s="1" t="s">
        <v>2506</v>
      </c>
      <c r="E2358" t="str">
        <f t="shared" si="36"/>
        <v>163-PORTILLA</v>
      </c>
    </row>
    <row r="2359" spans="1:5" x14ac:dyDescent="0.25">
      <c r="A2359" s="1">
        <v>16</v>
      </c>
      <c r="B2359" s="3">
        <v>165</v>
      </c>
      <c r="C2359" s="1" t="s">
        <v>2507</v>
      </c>
      <c r="E2359" t="str">
        <f t="shared" si="36"/>
        <v>165-POYATOS</v>
      </c>
    </row>
    <row r="2360" spans="1:5" x14ac:dyDescent="0.25">
      <c r="A2360" s="1">
        <v>16</v>
      </c>
      <c r="B2360" s="3">
        <v>166</v>
      </c>
      <c r="C2360" s="1" t="s">
        <v>2508</v>
      </c>
      <c r="E2360" t="str">
        <f t="shared" si="36"/>
        <v>166-POZOAMARGO</v>
      </c>
    </row>
    <row r="2361" spans="1:5" x14ac:dyDescent="0.25">
      <c r="A2361" s="1">
        <v>16</v>
      </c>
      <c r="B2361" s="3">
        <v>167</v>
      </c>
      <c r="C2361" s="1" t="s">
        <v>2509</v>
      </c>
      <c r="E2361" t="str">
        <f t="shared" si="36"/>
        <v>167-POZORRUBIO DE SANTIAGO</v>
      </c>
    </row>
    <row r="2362" spans="1:5" x14ac:dyDescent="0.25">
      <c r="A2362" s="1">
        <v>16</v>
      </c>
      <c r="B2362" s="3">
        <v>169</v>
      </c>
      <c r="C2362" s="1" t="s">
        <v>2510</v>
      </c>
      <c r="E2362" t="str">
        <f t="shared" si="36"/>
        <v>169-POZUELO, EL</v>
      </c>
    </row>
    <row r="2363" spans="1:5" x14ac:dyDescent="0.25">
      <c r="A2363" s="1">
        <v>16</v>
      </c>
      <c r="B2363" s="3">
        <v>170</v>
      </c>
      <c r="C2363" s="1" t="s">
        <v>2511</v>
      </c>
      <c r="E2363" t="str">
        <f t="shared" si="36"/>
        <v>170-PRIEGO</v>
      </c>
    </row>
    <row r="2364" spans="1:5" x14ac:dyDescent="0.25">
      <c r="A2364" s="1">
        <v>16</v>
      </c>
      <c r="B2364" s="3">
        <v>171</v>
      </c>
      <c r="C2364" s="1" t="s">
        <v>2512</v>
      </c>
      <c r="E2364" t="str">
        <f t="shared" si="36"/>
        <v>171-PROVENCIO, EL</v>
      </c>
    </row>
    <row r="2365" spans="1:5" x14ac:dyDescent="0.25">
      <c r="A2365" s="1">
        <v>16</v>
      </c>
      <c r="B2365" s="3">
        <v>172</v>
      </c>
      <c r="C2365" s="1" t="s">
        <v>2513</v>
      </c>
      <c r="E2365" t="str">
        <f t="shared" si="36"/>
        <v>172-PUEBLA DE ALMENARA</v>
      </c>
    </row>
    <row r="2366" spans="1:5" x14ac:dyDescent="0.25">
      <c r="A2366" s="1">
        <v>16</v>
      </c>
      <c r="B2366" s="3">
        <v>173</v>
      </c>
      <c r="C2366" s="1" t="s">
        <v>2514</v>
      </c>
      <c r="E2366" t="str">
        <f t="shared" si="36"/>
        <v>173-EL VALLE DE ALTOMIRA</v>
      </c>
    </row>
    <row r="2367" spans="1:5" x14ac:dyDescent="0.25">
      <c r="A2367" s="1">
        <v>16</v>
      </c>
      <c r="B2367" s="3">
        <v>174</v>
      </c>
      <c r="C2367" s="1" t="s">
        <v>2515</v>
      </c>
      <c r="E2367" t="str">
        <f t="shared" si="36"/>
        <v>174-PUEBLA DEL SALVADOR</v>
      </c>
    </row>
    <row r="2368" spans="1:5" x14ac:dyDescent="0.25">
      <c r="A2368" s="1">
        <v>16</v>
      </c>
      <c r="B2368" s="3">
        <v>175</v>
      </c>
      <c r="C2368" s="1" t="s">
        <v>2516</v>
      </c>
      <c r="E2368" t="str">
        <f t="shared" si="36"/>
        <v>175-QUINTANAR DEL REY</v>
      </c>
    </row>
    <row r="2369" spans="1:5" x14ac:dyDescent="0.25">
      <c r="A2369" s="1">
        <v>16</v>
      </c>
      <c r="B2369" s="3">
        <v>176</v>
      </c>
      <c r="C2369" s="1" t="s">
        <v>2517</v>
      </c>
      <c r="E2369" t="str">
        <f t="shared" si="36"/>
        <v>176-RADA DE HARO</v>
      </c>
    </row>
    <row r="2370" spans="1:5" x14ac:dyDescent="0.25">
      <c r="A2370" s="1">
        <v>16</v>
      </c>
      <c r="B2370" s="3">
        <v>177</v>
      </c>
      <c r="C2370" s="1" t="s">
        <v>2518</v>
      </c>
      <c r="E2370" t="str">
        <f t="shared" si="36"/>
        <v>177-REILLO</v>
      </c>
    </row>
    <row r="2371" spans="1:5" x14ac:dyDescent="0.25">
      <c r="A2371" s="1">
        <v>16</v>
      </c>
      <c r="B2371" s="3">
        <v>181</v>
      </c>
      <c r="C2371" s="1" t="s">
        <v>2519</v>
      </c>
      <c r="E2371" t="str">
        <f t="shared" ref="E2371:E2434" si="37">CONCATENATE(B2371,"-",C2371)</f>
        <v>181-ROZALEN DEL MONTE</v>
      </c>
    </row>
    <row r="2372" spans="1:5" x14ac:dyDescent="0.25">
      <c r="A2372" s="1">
        <v>16</v>
      </c>
      <c r="B2372" s="3">
        <v>185</v>
      </c>
      <c r="C2372" s="1" t="s">
        <v>2520</v>
      </c>
      <c r="E2372" t="str">
        <f t="shared" si="37"/>
        <v>185-SACEDA-TRASIERRA</v>
      </c>
    </row>
    <row r="2373" spans="1:5" x14ac:dyDescent="0.25">
      <c r="A2373" s="1">
        <v>16</v>
      </c>
      <c r="B2373" s="3">
        <v>186</v>
      </c>
      <c r="C2373" s="1" t="s">
        <v>2521</v>
      </c>
      <c r="E2373" t="str">
        <f t="shared" si="37"/>
        <v>186-SAELICES</v>
      </c>
    </row>
    <row r="2374" spans="1:5" x14ac:dyDescent="0.25">
      <c r="A2374" s="1">
        <v>16</v>
      </c>
      <c r="B2374" s="3">
        <v>187</v>
      </c>
      <c r="C2374" s="1" t="s">
        <v>2522</v>
      </c>
      <c r="E2374" t="str">
        <f t="shared" si="37"/>
        <v>187-SALINAS DEL MANZANO</v>
      </c>
    </row>
    <row r="2375" spans="1:5" x14ac:dyDescent="0.25">
      <c r="A2375" s="1">
        <v>16</v>
      </c>
      <c r="B2375" s="3">
        <v>188</v>
      </c>
      <c r="C2375" s="1" t="s">
        <v>2523</v>
      </c>
      <c r="E2375" t="str">
        <f t="shared" si="37"/>
        <v>188-SALMERONCILLOS</v>
      </c>
    </row>
    <row r="2376" spans="1:5" x14ac:dyDescent="0.25">
      <c r="A2376" s="1">
        <v>16</v>
      </c>
      <c r="B2376" s="3">
        <v>189</v>
      </c>
      <c r="C2376" s="1" t="s">
        <v>2524</v>
      </c>
      <c r="E2376" t="str">
        <f t="shared" si="37"/>
        <v>189-SALVACAÑETE</v>
      </c>
    </row>
    <row r="2377" spans="1:5" x14ac:dyDescent="0.25">
      <c r="A2377" s="1">
        <v>16</v>
      </c>
      <c r="B2377" s="3">
        <v>190</v>
      </c>
      <c r="C2377" s="1" t="s">
        <v>2525</v>
      </c>
      <c r="E2377" t="str">
        <f t="shared" si="37"/>
        <v>190-SAN CLEMENTE</v>
      </c>
    </row>
    <row r="2378" spans="1:5" x14ac:dyDescent="0.25">
      <c r="A2378" s="1">
        <v>16</v>
      </c>
      <c r="B2378" s="3">
        <v>191</v>
      </c>
      <c r="C2378" s="1" t="s">
        <v>2526</v>
      </c>
      <c r="E2378" t="str">
        <f t="shared" si="37"/>
        <v>191-SAN LORENZO DE LA PARRILLA</v>
      </c>
    </row>
    <row r="2379" spans="1:5" x14ac:dyDescent="0.25">
      <c r="A2379" s="1">
        <v>16</v>
      </c>
      <c r="B2379" s="3">
        <v>192</v>
      </c>
      <c r="C2379" s="1" t="s">
        <v>2527</v>
      </c>
      <c r="E2379" t="str">
        <f t="shared" si="37"/>
        <v>192-SAN MARTIN DE BONICHES</v>
      </c>
    </row>
    <row r="2380" spans="1:5" x14ac:dyDescent="0.25">
      <c r="A2380" s="1">
        <v>16</v>
      </c>
      <c r="B2380" s="3">
        <v>193</v>
      </c>
      <c r="C2380" s="1" t="s">
        <v>2528</v>
      </c>
      <c r="E2380" t="str">
        <f t="shared" si="37"/>
        <v>193-SAN PEDRO PALMICHES</v>
      </c>
    </row>
    <row r="2381" spans="1:5" x14ac:dyDescent="0.25">
      <c r="A2381" s="1">
        <v>16</v>
      </c>
      <c r="B2381" s="3">
        <v>194</v>
      </c>
      <c r="C2381" s="1" t="s">
        <v>2529</v>
      </c>
      <c r="E2381" t="str">
        <f t="shared" si="37"/>
        <v>194-SANTA CRUZ DE MOYA</v>
      </c>
    </row>
    <row r="2382" spans="1:5" x14ac:dyDescent="0.25">
      <c r="A2382" s="1">
        <v>16</v>
      </c>
      <c r="B2382" s="3">
        <v>195</v>
      </c>
      <c r="C2382" s="1" t="s">
        <v>2530</v>
      </c>
      <c r="E2382" t="str">
        <f t="shared" si="37"/>
        <v>195-SANTA MARIA DEL CAMPO RUS</v>
      </c>
    </row>
    <row r="2383" spans="1:5" x14ac:dyDescent="0.25">
      <c r="A2383" s="1">
        <v>16</v>
      </c>
      <c r="B2383" s="3">
        <v>196</v>
      </c>
      <c r="C2383" s="1" t="s">
        <v>2531</v>
      </c>
      <c r="E2383" t="str">
        <f t="shared" si="37"/>
        <v>196-SANTA MARIA DE LOS LLANOS</v>
      </c>
    </row>
    <row r="2384" spans="1:5" x14ac:dyDescent="0.25">
      <c r="A2384" s="1">
        <v>16</v>
      </c>
      <c r="B2384" s="3">
        <v>197</v>
      </c>
      <c r="C2384" s="1" t="s">
        <v>2532</v>
      </c>
      <c r="E2384" t="str">
        <f t="shared" si="37"/>
        <v>197-SANTA MARIA DEL VAL</v>
      </c>
    </row>
    <row r="2385" spans="1:5" x14ac:dyDescent="0.25">
      <c r="A2385" s="1">
        <v>16</v>
      </c>
      <c r="B2385" s="3">
        <v>198</v>
      </c>
      <c r="C2385" s="1" t="s">
        <v>2533</v>
      </c>
      <c r="E2385" t="str">
        <f t="shared" si="37"/>
        <v>198-SISANTE</v>
      </c>
    </row>
    <row r="2386" spans="1:5" x14ac:dyDescent="0.25">
      <c r="A2386" s="1">
        <v>16</v>
      </c>
      <c r="B2386" s="3">
        <v>199</v>
      </c>
      <c r="C2386" s="1" t="s">
        <v>2534</v>
      </c>
      <c r="E2386" t="str">
        <f t="shared" si="37"/>
        <v>199-SOLERA DE GABALDON</v>
      </c>
    </row>
    <row r="2387" spans="1:5" x14ac:dyDescent="0.25">
      <c r="A2387" s="1">
        <v>16</v>
      </c>
      <c r="B2387" s="3">
        <v>202</v>
      </c>
      <c r="C2387" s="1" t="s">
        <v>2535</v>
      </c>
      <c r="E2387" t="str">
        <f t="shared" si="37"/>
        <v>202-TALAYUELAS</v>
      </c>
    </row>
    <row r="2388" spans="1:5" x14ac:dyDescent="0.25">
      <c r="A2388" s="1">
        <v>16</v>
      </c>
      <c r="B2388" s="3">
        <v>203</v>
      </c>
      <c r="C2388" s="1" t="s">
        <v>2536</v>
      </c>
      <c r="E2388" t="str">
        <f t="shared" si="37"/>
        <v>203-TARANCON</v>
      </c>
    </row>
    <row r="2389" spans="1:5" x14ac:dyDescent="0.25">
      <c r="A2389" s="1">
        <v>16</v>
      </c>
      <c r="B2389" s="3">
        <v>204</v>
      </c>
      <c r="C2389" s="1" t="s">
        <v>2537</v>
      </c>
      <c r="E2389" t="str">
        <f t="shared" si="37"/>
        <v>204-TEBAR</v>
      </c>
    </row>
    <row r="2390" spans="1:5" x14ac:dyDescent="0.25">
      <c r="A2390" s="1">
        <v>16</v>
      </c>
      <c r="B2390" s="3">
        <v>205</v>
      </c>
      <c r="C2390" s="1" t="s">
        <v>2538</v>
      </c>
      <c r="E2390" t="str">
        <f t="shared" si="37"/>
        <v>205-TEJADILLOS</v>
      </c>
    </row>
    <row r="2391" spans="1:5" x14ac:dyDescent="0.25">
      <c r="A2391" s="1">
        <v>16</v>
      </c>
      <c r="B2391" s="3">
        <v>206</v>
      </c>
      <c r="C2391" s="1" t="s">
        <v>2539</v>
      </c>
      <c r="E2391" t="str">
        <f t="shared" si="37"/>
        <v>206-TINAJAS</v>
      </c>
    </row>
    <row r="2392" spans="1:5" x14ac:dyDescent="0.25">
      <c r="A2392" s="1">
        <v>16</v>
      </c>
      <c r="B2392" s="3">
        <v>209</v>
      </c>
      <c r="C2392" s="1" t="s">
        <v>2540</v>
      </c>
      <c r="E2392" t="str">
        <f t="shared" si="37"/>
        <v>209-TORRALBA</v>
      </c>
    </row>
    <row r="2393" spans="1:5" x14ac:dyDescent="0.25">
      <c r="A2393" s="1">
        <v>16</v>
      </c>
      <c r="B2393" s="3">
        <v>211</v>
      </c>
      <c r="C2393" s="1" t="s">
        <v>2541</v>
      </c>
      <c r="E2393" t="str">
        <f t="shared" si="37"/>
        <v>211-TORREJONCILLO DEL REY</v>
      </c>
    </row>
    <row r="2394" spans="1:5" x14ac:dyDescent="0.25">
      <c r="A2394" s="1">
        <v>16</v>
      </c>
      <c r="B2394" s="3">
        <v>212</v>
      </c>
      <c r="C2394" s="1" t="s">
        <v>2542</v>
      </c>
      <c r="E2394" t="str">
        <f t="shared" si="37"/>
        <v>212-TORRUBIA DEL CAMPO</v>
      </c>
    </row>
    <row r="2395" spans="1:5" x14ac:dyDescent="0.25">
      <c r="A2395" s="1">
        <v>16</v>
      </c>
      <c r="B2395" s="3">
        <v>213</v>
      </c>
      <c r="C2395" s="1" t="s">
        <v>2543</v>
      </c>
      <c r="E2395" t="str">
        <f t="shared" si="37"/>
        <v>213-TORRUBIA DEL CASTILLO</v>
      </c>
    </row>
    <row r="2396" spans="1:5" x14ac:dyDescent="0.25">
      <c r="A2396" s="1">
        <v>16</v>
      </c>
      <c r="B2396" s="3">
        <v>215</v>
      </c>
      <c r="C2396" s="1" t="s">
        <v>2544</v>
      </c>
      <c r="E2396" t="str">
        <f t="shared" si="37"/>
        <v>215-TRAGACETE</v>
      </c>
    </row>
    <row r="2397" spans="1:5" x14ac:dyDescent="0.25">
      <c r="A2397" s="1">
        <v>16</v>
      </c>
      <c r="B2397" s="3">
        <v>216</v>
      </c>
      <c r="C2397" s="1" t="s">
        <v>2545</v>
      </c>
      <c r="E2397" t="str">
        <f t="shared" si="37"/>
        <v>216-TRESJUNCOS</v>
      </c>
    </row>
    <row r="2398" spans="1:5" x14ac:dyDescent="0.25">
      <c r="A2398" s="1">
        <v>16</v>
      </c>
      <c r="B2398" s="3">
        <v>217</v>
      </c>
      <c r="C2398" s="1" t="s">
        <v>2546</v>
      </c>
      <c r="E2398" t="str">
        <f t="shared" si="37"/>
        <v>217-TRIBALDOS</v>
      </c>
    </row>
    <row r="2399" spans="1:5" x14ac:dyDescent="0.25">
      <c r="A2399" s="1">
        <v>16</v>
      </c>
      <c r="B2399" s="3">
        <v>218</v>
      </c>
      <c r="C2399" s="1" t="s">
        <v>2547</v>
      </c>
      <c r="E2399" t="str">
        <f t="shared" si="37"/>
        <v>218-UCLES</v>
      </c>
    </row>
    <row r="2400" spans="1:5" x14ac:dyDescent="0.25">
      <c r="A2400" s="1">
        <v>16</v>
      </c>
      <c r="B2400" s="3">
        <v>219</v>
      </c>
      <c r="C2400" s="1" t="s">
        <v>2548</v>
      </c>
      <c r="E2400" t="str">
        <f t="shared" si="37"/>
        <v>219-UÑA</v>
      </c>
    </row>
    <row r="2401" spans="1:5" x14ac:dyDescent="0.25">
      <c r="A2401" s="1">
        <v>16</v>
      </c>
      <c r="B2401" s="3">
        <v>224</v>
      </c>
      <c r="C2401" s="1" t="s">
        <v>2549</v>
      </c>
      <c r="E2401" t="str">
        <f t="shared" si="37"/>
        <v>224-VALDEMECA</v>
      </c>
    </row>
    <row r="2402" spans="1:5" x14ac:dyDescent="0.25">
      <c r="A2402" s="1">
        <v>16</v>
      </c>
      <c r="B2402" s="3">
        <v>225</v>
      </c>
      <c r="C2402" s="1" t="s">
        <v>2550</v>
      </c>
      <c r="E2402" t="str">
        <f t="shared" si="37"/>
        <v>225-VALDEMORILLO DE LA SIERRA</v>
      </c>
    </row>
    <row r="2403" spans="1:5" x14ac:dyDescent="0.25">
      <c r="A2403" s="1">
        <v>16</v>
      </c>
      <c r="B2403" s="3">
        <v>227</v>
      </c>
      <c r="C2403" s="1" t="s">
        <v>2551</v>
      </c>
      <c r="E2403" t="str">
        <f t="shared" si="37"/>
        <v>227-VALDEMORO-SIERRA</v>
      </c>
    </row>
    <row r="2404" spans="1:5" x14ac:dyDescent="0.25">
      <c r="A2404" s="1">
        <v>16</v>
      </c>
      <c r="B2404" s="3">
        <v>228</v>
      </c>
      <c r="C2404" s="1" t="s">
        <v>2552</v>
      </c>
      <c r="E2404" t="str">
        <f t="shared" si="37"/>
        <v>228-VALDEOLIVAS</v>
      </c>
    </row>
    <row r="2405" spans="1:5" x14ac:dyDescent="0.25">
      <c r="A2405" s="1">
        <v>16</v>
      </c>
      <c r="B2405" s="3">
        <v>231</v>
      </c>
      <c r="C2405" s="1" t="s">
        <v>2553</v>
      </c>
      <c r="E2405" t="str">
        <f t="shared" si="37"/>
        <v>231-VALHERMOSO DE LA FUENTE</v>
      </c>
    </row>
    <row r="2406" spans="1:5" x14ac:dyDescent="0.25">
      <c r="A2406" s="1">
        <v>16</v>
      </c>
      <c r="B2406" s="3">
        <v>234</v>
      </c>
      <c r="C2406" s="1" t="s">
        <v>2554</v>
      </c>
      <c r="E2406" t="str">
        <f t="shared" si="37"/>
        <v>234-VALSALOBRE</v>
      </c>
    </row>
    <row r="2407" spans="1:5" x14ac:dyDescent="0.25">
      <c r="A2407" s="1">
        <v>16</v>
      </c>
      <c r="B2407" s="3">
        <v>236</v>
      </c>
      <c r="C2407" s="1" t="s">
        <v>2555</v>
      </c>
      <c r="E2407" t="str">
        <f t="shared" si="37"/>
        <v>236-VALVERDE DE JUCAR</v>
      </c>
    </row>
    <row r="2408" spans="1:5" x14ac:dyDescent="0.25">
      <c r="A2408" s="1">
        <v>16</v>
      </c>
      <c r="B2408" s="3">
        <v>237</v>
      </c>
      <c r="C2408" s="1" t="s">
        <v>2556</v>
      </c>
      <c r="E2408" t="str">
        <f t="shared" si="37"/>
        <v>237-VALVERDEJO</v>
      </c>
    </row>
    <row r="2409" spans="1:5" x14ac:dyDescent="0.25">
      <c r="A2409" s="1">
        <v>16</v>
      </c>
      <c r="B2409" s="3">
        <v>238</v>
      </c>
      <c r="C2409" s="1" t="s">
        <v>2557</v>
      </c>
      <c r="E2409" t="str">
        <f t="shared" si="37"/>
        <v>238-VARA DE REY</v>
      </c>
    </row>
    <row r="2410" spans="1:5" x14ac:dyDescent="0.25">
      <c r="A2410" s="1">
        <v>16</v>
      </c>
      <c r="B2410" s="3">
        <v>239</v>
      </c>
      <c r="C2410" s="1" t="s">
        <v>2558</v>
      </c>
      <c r="E2410" t="str">
        <f t="shared" si="37"/>
        <v>239-VEGA DEL CODORNO</v>
      </c>
    </row>
    <row r="2411" spans="1:5" x14ac:dyDescent="0.25">
      <c r="A2411" s="1">
        <v>16</v>
      </c>
      <c r="B2411" s="3">
        <v>240</v>
      </c>
      <c r="C2411" s="1" t="s">
        <v>2559</v>
      </c>
      <c r="E2411" t="str">
        <f t="shared" si="37"/>
        <v>240-VELLISCA</v>
      </c>
    </row>
    <row r="2412" spans="1:5" x14ac:dyDescent="0.25">
      <c r="A2412" s="1">
        <v>16</v>
      </c>
      <c r="B2412" s="3">
        <v>242</v>
      </c>
      <c r="C2412" s="1" t="s">
        <v>2560</v>
      </c>
      <c r="E2412" t="str">
        <f t="shared" si="37"/>
        <v>242-VILLACONEJOS DE TRABAQUE</v>
      </c>
    </row>
    <row r="2413" spans="1:5" x14ac:dyDescent="0.25">
      <c r="A2413" s="1">
        <v>16</v>
      </c>
      <c r="B2413" s="3">
        <v>243</v>
      </c>
      <c r="C2413" s="1" t="s">
        <v>2561</v>
      </c>
      <c r="E2413" t="str">
        <f t="shared" si="37"/>
        <v>243-VILLAESCUSA DE HARO</v>
      </c>
    </row>
    <row r="2414" spans="1:5" x14ac:dyDescent="0.25">
      <c r="A2414" s="1">
        <v>16</v>
      </c>
      <c r="B2414" s="3">
        <v>244</v>
      </c>
      <c r="C2414" s="1" t="s">
        <v>2562</v>
      </c>
      <c r="E2414" t="str">
        <f t="shared" si="37"/>
        <v>244-VILLAGARCIA DEL LLANO</v>
      </c>
    </row>
    <row r="2415" spans="1:5" x14ac:dyDescent="0.25">
      <c r="A2415" s="1">
        <v>16</v>
      </c>
      <c r="B2415" s="3">
        <v>245</v>
      </c>
      <c r="C2415" s="1" t="s">
        <v>2563</v>
      </c>
      <c r="E2415" t="str">
        <f t="shared" si="37"/>
        <v>245-VILLALBA DE LA SIERRA</v>
      </c>
    </row>
    <row r="2416" spans="1:5" x14ac:dyDescent="0.25">
      <c r="A2416" s="1">
        <v>16</v>
      </c>
      <c r="B2416" s="3">
        <v>246</v>
      </c>
      <c r="C2416" s="1" t="s">
        <v>2564</v>
      </c>
      <c r="E2416" t="str">
        <f t="shared" si="37"/>
        <v>246-VILLALBA DEL REY</v>
      </c>
    </row>
    <row r="2417" spans="1:5" x14ac:dyDescent="0.25">
      <c r="A2417" s="1">
        <v>16</v>
      </c>
      <c r="B2417" s="3">
        <v>247</v>
      </c>
      <c r="C2417" s="1" t="s">
        <v>2565</v>
      </c>
      <c r="E2417" t="str">
        <f t="shared" si="37"/>
        <v>247-VILLALGORDO DEL MARQUESADO</v>
      </c>
    </row>
    <row r="2418" spans="1:5" x14ac:dyDescent="0.25">
      <c r="A2418" s="1">
        <v>16</v>
      </c>
      <c r="B2418" s="3">
        <v>248</v>
      </c>
      <c r="C2418" s="1" t="s">
        <v>2566</v>
      </c>
      <c r="E2418" t="str">
        <f t="shared" si="37"/>
        <v>248-VILLALPARDO</v>
      </c>
    </row>
    <row r="2419" spans="1:5" x14ac:dyDescent="0.25">
      <c r="A2419" s="1">
        <v>16</v>
      </c>
      <c r="B2419" s="3">
        <v>249</v>
      </c>
      <c r="C2419" s="1" t="s">
        <v>2567</v>
      </c>
      <c r="E2419" t="str">
        <f t="shared" si="37"/>
        <v>249-VILLAMAYOR DE SANTIAGO</v>
      </c>
    </row>
    <row r="2420" spans="1:5" x14ac:dyDescent="0.25">
      <c r="A2420" s="1">
        <v>16</v>
      </c>
      <c r="B2420" s="3">
        <v>250</v>
      </c>
      <c r="C2420" s="1" t="s">
        <v>2568</v>
      </c>
      <c r="E2420" t="str">
        <f t="shared" si="37"/>
        <v>250-VILLANUEVA DE GUADAMEJUD</v>
      </c>
    </row>
    <row r="2421" spans="1:5" x14ac:dyDescent="0.25">
      <c r="A2421" s="1">
        <v>16</v>
      </c>
      <c r="B2421" s="3">
        <v>251</v>
      </c>
      <c r="C2421" s="1" t="s">
        <v>2569</v>
      </c>
      <c r="E2421" t="str">
        <f t="shared" si="37"/>
        <v>251-VILLANUEVA DE LA JARA</v>
      </c>
    </row>
    <row r="2422" spans="1:5" x14ac:dyDescent="0.25">
      <c r="A2422" s="1">
        <v>16</v>
      </c>
      <c r="B2422" s="3">
        <v>253</v>
      </c>
      <c r="C2422" s="1" t="s">
        <v>2570</v>
      </c>
      <c r="E2422" t="str">
        <f t="shared" si="37"/>
        <v>253-VILLAR DE CAÑAS</v>
      </c>
    </row>
    <row r="2423" spans="1:5" x14ac:dyDescent="0.25">
      <c r="A2423" s="1">
        <v>16</v>
      </c>
      <c r="B2423" s="3">
        <v>254</v>
      </c>
      <c r="C2423" s="1" t="s">
        <v>2571</v>
      </c>
      <c r="E2423" t="str">
        <f t="shared" si="37"/>
        <v>254-VILLAR DE DOMINGO GARCIA</v>
      </c>
    </row>
    <row r="2424" spans="1:5" x14ac:dyDescent="0.25">
      <c r="A2424" s="1">
        <v>16</v>
      </c>
      <c r="B2424" s="3">
        <v>255</v>
      </c>
      <c r="C2424" s="1" t="s">
        <v>2572</v>
      </c>
      <c r="E2424" t="str">
        <f t="shared" si="37"/>
        <v>255-VILLAR DE LA ENCINA</v>
      </c>
    </row>
    <row r="2425" spans="1:5" x14ac:dyDescent="0.25">
      <c r="A2425" s="1">
        <v>16</v>
      </c>
      <c r="B2425" s="3">
        <v>258</v>
      </c>
      <c r="C2425" s="1" t="s">
        <v>2573</v>
      </c>
      <c r="E2425" t="str">
        <f t="shared" si="37"/>
        <v>258-VILLAR DEL HUMO</v>
      </c>
    </row>
    <row r="2426" spans="1:5" x14ac:dyDescent="0.25">
      <c r="A2426" s="1">
        <v>16</v>
      </c>
      <c r="B2426" s="3">
        <v>259</v>
      </c>
      <c r="C2426" s="1" t="s">
        <v>2574</v>
      </c>
      <c r="E2426" t="str">
        <f t="shared" si="37"/>
        <v>259-VILLAR DEL INFANTADO</v>
      </c>
    </row>
    <row r="2427" spans="1:5" x14ac:dyDescent="0.25">
      <c r="A2427" s="1">
        <v>16</v>
      </c>
      <c r="B2427" s="3">
        <v>263</v>
      </c>
      <c r="C2427" s="1" t="s">
        <v>2575</v>
      </c>
      <c r="E2427" t="str">
        <f t="shared" si="37"/>
        <v>263-VILLAR DE OLALLA</v>
      </c>
    </row>
    <row r="2428" spans="1:5" x14ac:dyDescent="0.25">
      <c r="A2428" s="1">
        <v>16</v>
      </c>
      <c r="B2428" s="3">
        <v>264</v>
      </c>
      <c r="C2428" s="1" t="s">
        <v>2576</v>
      </c>
      <c r="E2428" t="str">
        <f t="shared" si="37"/>
        <v>264-VILLAREJO DE FUENTES</v>
      </c>
    </row>
    <row r="2429" spans="1:5" x14ac:dyDescent="0.25">
      <c r="A2429" s="1">
        <v>16</v>
      </c>
      <c r="B2429" s="3">
        <v>265</v>
      </c>
      <c r="C2429" s="1" t="s">
        <v>2577</v>
      </c>
      <c r="E2429" t="str">
        <f t="shared" si="37"/>
        <v>265-VILLAREJO DE LA PEÑUELA</v>
      </c>
    </row>
    <row r="2430" spans="1:5" x14ac:dyDescent="0.25">
      <c r="A2430" s="1">
        <v>16</v>
      </c>
      <c r="B2430" s="3">
        <v>266</v>
      </c>
      <c r="C2430" s="1" t="s">
        <v>2578</v>
      </c>
      <c r="E2430" t="str">
        <f t="shared" si="37"/>
        <v>266-VILLAREJO-PERIESTEBAN</v>
      </c>
    </row>
    <row r="2431" spans="1:5" x14ac:dyDescent="0.25">
      <c r="A2431" s="1">
        <v>16</v>
      </c>
      <c r="B2431" s="3">
        <v>269</v>
      </c>
      <c r="C2431" s="1" t="s">
        <v>2579</v>
      </c>
      <c r="E2431" t="str">
        <f t="shared" si="37"/>
        <v>269-VILLARES DEL SAZ</v>
      </c>
    </row>
    <row r="2432" spans="1:5" x14ac:dyDescent="0.25">
      <c r="A2432" s="1">
        <v>16</v>
      </c>
      <c r="B2432" s="3">
        <v>270</v>
      </c>
      <c r="C2432" s="1" t="s">
        <v>2580</v>
      </c>
      <c r="E2432" t="str">
        <f t="shared" si="37"/>
        <v>270-VILLARRUBIO</v>
      </c>
    </row>
    <row r="2433" spans="1:5" x14ac:dyDescent="0.25">
      <c r="A2433" s="1">
        <v>16</v>
      </c>
      <c r="B2433" s="3">
        <v>271</v>
      </c>
      <c r="C2433" s="1" t="s">
        <v>2581</v>
      </c>
      <c r="E2433" t="str">
        <f t="shared" si="37"/>
        <v>271-VILLARTA</v>
      </c>
    </row>
    <row r="2434" spans="1:5" x14ac:dyDescent="0.25">
      <c r="A2434" s="1">
        <v>16</v>
      </c>
      <c r="B2434" s="3">
        <v>272</v>
      </c>
      <c r="C2434" s="1" t="s">
        <v>2582</v>
      </c>
      <c r="E2434" t="str">
        <f t="shared" si="37"/>
        <v>272-VILLAS DE LA VENTOSA</v>
      </c>
    </row>
    <row r="2435" spans="1:5" x14ac:dyDescent="0.25">
      <c r="A2435" s="1">
        <v>16</v>
      </c>
      <c r="B2435" s="3">
        <v>273</v>
      </c>
      <c r="C2435" s="1" t="s">
        <v>2583</v>
      </c>
      <c r="E2435" t="str">
        <f t="shared" ref="E2435:E2498" si="38">CONCATENATE(B2435,"-",C2435)</f>
        <v>273-VILLAVERDE Y PASACONSOL</v>
      </c>
    </row>
    <row r="2436" spans="1:5" x14ac:dyDescent="0.25">
      <c r="A2436" s="1">
        <v>16</v>
      </c>
      <c r="B2436" s="3">
        <v>274</v>
      </c>
      <c r="C2436" s="1" t="s">
        <v>2584</v>
      </c>
      <c r="E2436" t="str">
        <f t="shared" si="38"/>
        <v>274-VILLORA</v>
      </c>
    </row>
    <row r="2437" spans="1:5" x14ac:dyDescent="0.25">
      <c r="A2437" s="1">
        <v>16</v>
      </c>
      <c r="B2437" s="3">
        <v>275</v>
      </c>
      <c r="C2437" s="1" t="s">
        <v>2585</v>
      </c>
      <c r="E2437" t="str">
        <f t="shared" si="38"/>
        <v>275-VINDEL</v>
      </c>
    </row>
    <row r="2438" spans="1:5" x14ac:dyDescent="0.25">
      <c r="A2438" s="1">
        <v>16</v>
      </c>
      <c r="B2438" s="3">
        <v>276</v>
      </c>
      <c r="C2438" s="1" t="s">
        <v>2586</v>
      </c>
      <c r="E2438" t="str">
        <f t="shared" si="38"/>
        <v>276-YEMEDA</v>
      </c>
    </row>
    <row r="2439" spans="1:5" x14ac:dyDescent="0.25">
      <c r="A2439" s="1">
        <v>16</v>
      </c>
      <c r="B2439" s="3">
        <v>277</v>
      </c>
      <c r="C2439" s="1" t="s">
        <v>2587</v>
      </c>
      <c r="E2439" t="str">
        <f t="shared" si="38"/>
        <v>277-ZAFRA DE ZANCARA</v>
      </c>
    </row>
    <row r="2440" spans="1:5" x14ac:dyDescent="0.25">
      <c r="A2440" s="1">
        <v>16</v>
      </c>
      <c r="B2440" s="3">
        <v>278</v>
      </c>
      <c r="C2440" s="1" t="s">
        <v>2588</v>
      </c>
      <c r="E2440" t="str">
        <f t="shared" si="38"/>
        <v>278-ZAFRILLA</v>
      </c>
    </row>
    <row r="2441" spans="1:5" x14ac:dyDescent="0.25">
      <c r="A2441" s="1">
        <v>16</v>
      </c>
      <c r="B2441" s="3">
        <v>279</v>
      </c>
      <c r="C2441" s="1" t="s">
        <v>2589</v>
      </c>
      <c r="E2441" t="str">
        <f t="shared" si="38"/>
        <v>279-ZARZA DE TAJO</v>
      </c>
    </row>
    <row r="2442" spans="1:5" x14ac:dyDescent="0.25">
      <c r="A2442" s="1">
        <v>16</v>
      </c>
      <c r="B2442" s="3">
        <v>280</v>
      </c>
      <c r="C2442" s="1" t="s">
        <v>2590</v>
      </c>
      <c r="E2442" t="str">
        <f t="shared" si="38"/>
        <v>280-ZARZUELA</v>
      </c>
    </row>
    <row r="2443" spans="1:5" x14ac:dyDescent="0.25">
      <c r="A2443" s="1">
        <v>16</v>
      </c>
      <c r="B2443" s="3">
        <v>901</v>
      </c>
      <c r="C2443" s="1" t="s">
        <v>2591</v>
      </c>
      <c r="E2443" t="str">
        <f t="shared" si="38"/>
        <v>901-CAMPOS DEL PARAISO</v>
      </c>
    </row>
    <row r="2444" spans="1:5" x14ac:dyDescent="0.25">
      <c r="A2444" s="1">
        <v>16</v>
      </c>
      <c r="B2444" s="3">
        <v>902</v>
      </c>
      <c r="C2444" s="1" t="s">
        <v>2592</v>
      </c>
      <c r="E2444" t="str">
        <f t="shared" si="38"/>
        <v>902-VALDETORTOLA</v>
      </c>
    </row>
    <row r="2445" spans="1:5" x14ac:dyDescent="0.25">
      <c r="A2445" s="1">
        <v>16</v>
      </c>
      <c r="B2445" s="3">
        <v>903</v>
      </c>
      <c r="C2445" s="1" t="s">
        <v>2593</v>
      </c>
      <c r="E2445" t="str">
        <f t="shared" si="38"/>
        <v>903-VALERAS, LAS</v>
      </c>
    </row>
    <row r="2446" spans="1:5" x14ac:dyDescent="0.25">
      <c r="A2446" s="1">
        <v>16</v>
      </c>
      <c r="B2446" s="3">
        <v>904</v>
      </c>
      <c r="C2446" s="1" t="s">
        <v>2594</v>
      </c>
      <c r="E2446" t="str">
        <f t="shared" si="38"/>
        <v>904-FUENTENAVA DE JABAGA</v>
      </c>
    </row>
    <row r="2447" spans="1:5" x14ac:dyDescent="0.25">
      <c r="A2447" s="1">
        <v>16</v>
      </c>
      <c r="B2447" s="3">
        <v>905</v>
      </c>
      <c r="C2447" s="1" t="s">
        <v>2595</v>
      </c>
      <c r="E2447" t="str">
        <f t="shared" si="38"/>
        <v>905-ARCAS DEL VILLAR</v>
      </c>
    </row>
    <row r="2448" spans="1:5" x14ac:dyDescent="0.25">
      <c r="A2448" s="1">
        <v>16</v>
      </c>
      <c r="B2448" s="3">
        <v>906</v>
      </c>
      <c r="C2448" s="1" t="s">
        <v>2596</v>
      </c>
      <c r="E2448" t="str">
        <f t="shared" si="38"/>
        <v>906-VALDECOLMENAS, LOS</v>
      </c>
    </row>
    <row r="2449" spans="1:5" x14ac:dyDescent="0.25">
      <c r="A2449" s="1">
        <v>16</v>
      </c>
      <c r="B2449" s="3">
        <v>908</v>
      </c>
      <c r="C2449" s="1" t="s">
        <v>2597</v>
      </c>
      <c r="E2449" t="str">
        <f t="shared" si="38"/>
        <v>908-POZORRUBIELOS DE LA MANCHA</v>
      </c>
    </row>
    <row r="2450" spans="1:5" x14ac:dyDescent="0.25">
      <c r="A2450" s="1">
        <v>16</v>
      </c>
      <c r="B2450" s="3">
        <v>909</v>
      </c>
      <c r="C2450" s="1" t="s">
        <v>2598</v>
      </c>
      <c r="E2450" t="str">
        <f t="shared" si="38"/>
        <v>909-SOTORRIBAS</v>
      </c>
    </row>
    <row r="2451" spans="1:5" x14ac:dyDescent="0.25">
      <c r="A2451" s="1">
        <v>16</v>
      </c>
      <c r="B2451" s="3">
        <v>910</v>
      </c>
      <c r="C2451" s="1" t="s">
        <v>2599</v>
      </c>
      <c r="E2451" t="str">
        <f t="shared" si="38"/>
        <v>910-VILLAR Y VELASCO</v>
      </c>
    </row>
    <row r="2452" spans="1:5" x14ac:dyDescent="0.25">
      <c r="A2452" s="1">
        <v>17</v>
      </c>
      <c r="B2452" s="3">
        <v>1</v>
      </c>
      <c r="C2452" s="1" t="s">
        <v>2600</v>
      </c>
      <c r="E2452" t="str">
        <f t="shared" si="38"/>
        <v>1-AGULLANA</v>
      </c>
    </row>
    <row r="2453" spans="1:5" x14ac:dyDescent="0.25">
      <c r="A2453" s="1">
        <v>17</v>
      </c>
      <c r="B2453" s="3">
        <v>2</v>
      </c>
      <c r="C2453" s="1" t="s">
        <v>2601</v>
      </c>
      <c r="E2453" t="str">
        <f t="shared" si="38"/>
        <v>2-AIGUAVIVA</v>
      </c>
    </row>
    <row r="2454" spans="1:5" x14ac:dyDescent="0.25">
      <c r="A2454" s="1">
        <v>17</v>
      </c>
      <c r="B2454" s="3">
        <v>3</v>
      </c>
      <c r="C2454" s="1" t="s">
        <v>2602</v>
      </c>
      <c r="E2454" t="str">
        <f t="shared" si="38"/>
        <v>3-ALBANYA</v>
      </c>
    </row>
    <row r="2455" spans="1:5" x14ac:dyDescent="0.25">
      <c r="A2455" s="1">
        <v>17</v>
      </c>
      <c r="B2455" s="3">
        <v>4</v>
      </c>
      <c r="C2455" s="1" t="s">
        <v>2603</v>
      </c>
      <c r="E2455" t="str">
        <f t="shared" si="38"/>
        <v>4-ALBONS</v>
      </c>
    </row>
    <row r="2456" spans="1:5" x14ac:dyDescent="0.25">
      <c r="A2456" s="1">
        <v>17</v>
      </c>
      <c r="B2456" s="3">
        <v>5</v>
      </c>
      <c r="C2456" s="1" t="s">
        <v>2604</v>
      </c>
      <c r="E2456" t="str">
        <f t="shared" si="38"/>
        <v>5-FAR D'EMPORDA, EL</v>
      </c>
    </row>
    <row r="2457" spans="1:5" x14ac:dyDescent="0.25">
      <c r="A2457" s="1">
        <v>17</v>
      </c>
      <c r="B2457" s="3">
        <v>6</v>
      </c>
      <c r="C2457" s="1" t="s">
        <v>2605</v>
      </c>
      <c r="E2457" t="str">
        <f t="shared" si="38"/>
        <v>6-ALP</v>
      </c>
    </row>
    <row r="2458" spans="1:5" x14ac:dyDescent="0.25">
      <c r="A2458" s="1">
        <v>17</v>
      </c>
      <c r="B2458" s="3">
        <v>7</v>
      </c>
      <c r="C2458" s="1" t="s">
        <v>2606</v>
      </c>
      <c r="E2458" t="str">
        <f t="shared" si="38"/>
        <v>7-AMER</v>
      </c>
    </row>
    <row r="2459" spans="1:5" x14ac:dyDescent="0.25">
      <c r="A2459" s="1">
        <v>17</v>
      </c>
      <c r="B2459" s="3">
        <v>8</v>
      </c>
      <c r="C2459" s="1" t="s">
        <v>2607</v>
      </c>
      <c r="E2459" t="str">
        <f t="shared" si="38"/>
        <v>8-ANGLES</v>
      </c>
    </row>
    <row r="2460" spans="1:5" x14ac:dyDescent="0.25">
      <c r="A2460" s="1">
        <v>17</v>
      </c>
      <c r="B2460" s="3">
        <v>9</v>
      </c>
      <c r="C2460" s="1" t="s">
        <v>2608</v>
      </c>
      <c r="E2460" t="str">
        <f t="shared" si="38"/>
        <v>9-ARBUCIES</v>
      </c>
    </row>
    <row r="2461" spans="1:5" x14ac:dyDescent="0.25">
      <c r="A2461" s="1">
        <v>17</v>
      </c>
      <c r="B2461" s="3">
        <v>10</v>
      </c>
      <c r="C2461" s="1" t="s">
        <v>2609</v>
      </c>
      <c r="E2461" t="str">
        <f t="shared" si="38"/>
        <v>10-ARGELAGUER</v>
      </c>
    </row>
    <row r="2462" spans="1:5" x14ac:dyDescent="0.25">
      <c r="A2462" s="1">
        <v>17</v>
      </c>
      <c r="B2462" s="3">
        <v>11</v>
      </c>
      <c r="C2462" s="1" t="s">
        <v>2610</v>
      </c>
      <c r="E2462" t="str">
        <f t="shared" si="38"/>
        <v>11-ARMENTERA, L'</v>
      </c>
    </row>
    <row r="2463" spans="1:5" x14ac:dyDescent="0.25">
      <c r="A2463" s="1">
        <v>17</v>
      </c>
      <c r="B2463" s="3">
        <v>12</v>
      </c>
      <c r="C2463" s="1" t="s">
        <v>2611</v>
      </c>
      <c r="E2463" t="str">
        <f t="shared" si="38"/>
        <v>12-AVINYONET DE PUIGVENTOS</v>
      </c>
    </row>
    <row r="2464" spans="1:5" x14ac:dyDescent="0.25">
      <c r="A2464" s="1">
        <v>17</v>
      </c>
      <c r="B2464" s="3">
        <v>13</v>
      </c>
      <c r="C2464" s="1" t="s">
        <v>2612</v>
      </c>
      <c r="E2464" t="str">
        <f t="shared" si="38"/>
        <v>13-BEGUR</v>
      </c>
    </row>
    <row r="2465" spans="1:5" x14ac:dyDescent="0.25">
      <c r="A2465" s="1">
        <v>17</v>
      </c>
      <c r="B2465" s="3">
        <v>14</v>
      </c>
      <c r="C2465" s="1" t="s">
        <v>2613</v>
      </c>
      <c r="E2465" t="str">
        <f t="shared" si="38"/>
        <v>14-VAJOL, LA</v>
      </c>
    </row>
    <row r="2466" spans="1:5" x14ac:dyDescent="0.25">
      <c r="A2466" s="1">
        <v>17</v>
      </c>
      <c r="B2466" s="3">
        <v>15</v>
      </c>
      <c r="C2466" s="1" t="s">
        <v>2614</v>
      </c>
      <c r="E2466" t="str">
        <f t="shared" si="38"/>
        <v>15-BANYOLES</v>
      </c>
    </row>
    <row r="2467" spans="1:5" x14ac:dyDescent="0.25">
      <c r="A2467" s="1">
        <v>17</v>
      </c>
      <c r="B2467" s="3">
        <v>16</v>
      </c>
      <c r="C2467" s="1" t="s">
        <v>2615</v>
      </c>
      <c r="E2467" t="str">
        <f t="shared" si="38"/>
        <v>16-BASCARA</v>
      </c>
    </row>
    <row r="2468" spans="1:5" x14ac:dyDescent="0.25">
      <c r="A2468" s="1">
        <v>17</v>
      </c>
      <c r="B2468" s="3">
        <v>18</v>
      </c>
      <c r="C2468" s="1" t="s">
        <v>2616</v>
      </c>
      <c r="E2468" t="str">
        <f t="shared" si="38"/>
        <v>18-BELLCAIRE D'EMPORDA</v>
      </c>
    </row>
    <row r="2469" spans="1:5" x14ac:dyDescent="0.25">
      <c r="A2469" s="1">
        <v>17</v>
      </c>
      <c r="B2469" s="3">
        <v>19</v>
      </c>
      <c r="C2469" s="1" t="s">
        <v>2617</v>
      </c>
      <c r="E2469" t="str">
        <f t="shared" si="38"/>
        <v>19-BESALU</v>
      </c>
    </row>
    <row r="2470" spans="1:5" x14ac:dyDescent="0.25">
      <c r="A2470" s="1">
        <v>17</v>
      </c>
      <c r="B2470" s="3">
        <v>20</v>
      </c>
      <c r="C2470" s="1" t="s">
        <v>2618</v>
      </c>
      <c r="E2470" t="str">
        <f t="shared" si="38"/>
        <v>20-BESCANO</v>
      </c>
    </row>
    <row r="2471" spans="1:5" x14ac:dyDescent="0.25">
      <c r="A2471" s="1">
        <v>17</v>
      </c>
      <c r="B2471" s="3">
        <v>21</v>
      </c>
      <c r="C2471" s="1" t="s">
        <v>2619</v>
      </c>
      <c r="E2471" t="str">
        <f t="shared" si="38"/>
        <v>21-BEUDA</v>
      </c>
    </row>
    <row r="2472" spans="1:5" x14ac:dyDescent="0.25">
      <c r="A2472" s="1">
        <v>17</v>
      </c>
      <c r="B2472" s="3">
        <v>22</v>
      </c>
      <c r="C2472" s="1" t="s">
        <v>2620</v>
      </c>
      <c r="E2472" t="str">
        <f t="shared" si="38"/>
        <v>22-BISBAL D'EMPORDA, LA</v>
      </c>
    </row>
    <row r="2473" spans="1:5" x14ac:dyDescent="0.25">
      <c r="A2473" s="1">
        <v>17</v>
      </c>
      <c r="B2473" s="3">
        <v>23</v>
      </c>
      <c r="C2473" s="1" t="s">
        <v>2621</v>
      </c>
      <c r="E2473" t="str">
        <f t="shared" si="38"/>
        <v>23-BLANES</v>
      </c>
    </row>
    <row r="2474" spans="1:5" x14ac:dyDescent="0.25">
      <c r="A2474" s="1">
        <v>17</v>
      </c>
      <c r="B2474" s="3">
        <v>24</v>
      </c>
      <c r="C2474" s="1" t="s">
        <v>2622</v>
      </c>
      <c r="E2474" t="str">
        <f t="shared" si="38"/>
        <v>24-BOLVIR</v>
      </c>
    </row>
    <row r="2475" spans="1:5" x14ac:dyDescent="0.25">
      <c r="A2475" s="1">
        <v>17</v>
      </c>
      <c r="B2475" s="3">
        <v>25</v>
      </c>
      <c r="C2475" s="1" t="s">
        <v>2623</v>
      </c>
      <c r="E2475" t="str">
        <f t="shared" si="38"/>
        <v>25-BORDILS</v>
      </c>
    </row>
    <row r="2476" spans="1:5" x14ac:dyDescent="0.25">
      <c r="A2476" s="1">
        <v>17</v>
      </c>
      <c r="B2476" s="3">
        <v>26</v>
      </c>
      <c r="C2476" s="1" t="s">
        <v>2624</v>
      </c>
      <c r="E2476" t="str">
        <f t="shared" si="38"/>
        <v>26-BORRASSA</v>
      </c>
    </row>
    <row r="2477" spans="1:5" x14ac:dyDescent="0.25">
      <c r="A2477" s="1">
        <v>17</v>
      </c>
      <c r="B2477" s="3">
        <v>27</v>
      </c>
      <c r="C2477" s="1" t="s">
        <v>2625</v>
      </c>
      <c r="E2477" t="str">
        <f t="shared" si="38"/>
        <v>27-BREDA</v>
      </c>
    </row>
    <row r="2478" spans="1:5" x14ac:dyDescent="0.25">
      <c r="A2478" s="1">
        <v>17</v>
      </c>
      <c r="B2478" s="3">
        <v>28</v>
      </c>
      <c r="C2478" s="1" t="s">
        <v>2626</v>
      </c>
      <c r="E2478" t="str">
        <f t="shared" si="38"/>
        <v>28-BRUNYOLA</v>
      </c>
    </row>
    <row r="2479" spans="1:5" x14ac:dyDescent="0.25">
      <c r="A2479" s="1">
        <v>17</v>
      </c>
      <c r="B2479" s="3">
        <v>29</v>
      </c>
      <c r="C2479" s="1" t="s">
        <v>2627</v>
      </c>
      <c r="E2479" t="str">
        <f t="shared" si="38"/>
        <v>29-BOADELLA D'EMPORDA</v>
      </c>
    </row>
    <row r="2480" spans="1:5" x14ac:dyDescent="0.25">
      <c r="A2480" s="1">
        <v>17</v>
      </c>
      <c r="B2480" s="3">
        <v>30</v>
      </c>
      <c r="C2480" s="1" t="s">
        <v>1988</v>
      </c>
      <c r="E2480" t="str">
        <f t="shared" si="38"/>
        <v>30-CABANES</v>
      </c>
    </row>
    <row r="2481" spans="1:5" x14ac:dyDescent="0.25">
      <c r="A2481" s="1">
        <v>17</v>
      </c>
      <c r="B2481" s="3">
        <v>31</v>
      </c>
      <c r="C2481" s="1" t="s">
        <v>2628</v>
      </c>
      <c r="E2481" t="str">
        <f t="shared" si="38"/>
        <v>31-CABANELLES</v>
      </c>
    </row>
    <row r="2482" spans="1:5" x14ac:dyDescent="0.25">
      <c r="A2482" s="1">
        <v>17</v>
      </c>
      <c r="B2482" s="3">
        <v>32</v>
      </c>
      <c r="C2482" s="1" t="s">
        <v>2629</v>
      </c>
      <c r="E2482" t="str">
        <f t="shared" si="38"/>
        <v>32-CADAQUES</v>
      </c>
    </row>
    <row r="2483" spans="1:5" x14ac:dyDescent="0.25">
      <c r="A2483" s="1">
        <v>17</v>
      </c>
      <c r="B2483" s="3">
        <v>33</v>
      </c>
      <c r="C2483" s="1" t="s">
        <v>2630</v>
      </c>
      <c r="E2483" t="str">
        <f t="shared" si="38"/>
        <v>33-CALDES DE MALAVELLA</v>
      </c>
    </row>
    <row r="2484" spans="1:5" x14ac:dyDescent="0.25">
      <c r="A2484" s="1">
        <v>17</v>
      </c>
      <c r="B2484" s="3">
        <v>34</v>
      </c>
      <c r="C2484" s="1" t="s">
        <v>2631</v>
      </c>
      <c r="E2484" t="str">
        <f t="shared" si="38"/>
        <v>34-CALONGE</v>
      </c>
    </row>
    <row r="2485" spans="1:5" x14ac:dyDescent="0.25">
      <c r="A2485" s="1">
        <v>17</v>
      </c>
      <c r="B2485" s="3">
        <v>35</v>
      </c>
      <c r="C2485" s="1" t="s">
        <v>2632</v>
      </c>
      <c r="E2485" t="str">
        <f t="shared" si="38"/>
        <v>35-CAMOS</v>
      </c>
    </row>
    <row r="2486" spans="1:5" x14ac:dyDescent="0.25">
      <c r="A2486" s="1">
        <v>17</v>
      </c>
      <c r="B2486" s="3">
        <v>36</v>
      </c>
      <c r="C2486" s="1" t="s">
        <v>2633</v>
      </c>
      <c r="E2486" t="str">
        <f t="shared" si="38"/>
        <v>36-CAMPDEVANOL</v>
      </c>
    </row>
    <row r="2487" spans="1:5" x14ac:dyDescent="0.25">
      <c r="A2487" s="1">
        <v>17</v>
      </c>
      <c r="B2487" s="3">
        <v>37</v>
      </c>
      <c r="C2487" s="1" t="s">
        <v>2634</v>
      </c>
      <c r="E2487" t="str">
        <f t="shared" si="38"/>
        <v>37-CAMPELLES</v>
      </c>
    </row>
    <row r="2488" spans="1:5" x14ac:dyDescent="0.25">
      <c r="A2488" s="1">
        <v>17</v>
      </c>
      <c r="B2488" s="3">
        <v>38</v>
      </c>
      <c r="C2488" s="1" t="s">
        <v>2635</v>
      </c>
      <c r="E2488" t="str">
        <f t="shared" si="38"/>
        <v>38-CAMPLLONG</v>
      </c>
    </row>
    <row r="2489" spans="1:5" x14ac:dyDescent="0.25">
      <c r="A2489" s="1">
        <v>17</v>
      </c>
      <c r="B2489" s="3">
        <v>39</v>
      </c>
      <c r="C2489" s="1" t="s">
        <v>2636</v>
      </c>
      <c r="E2489" t="str">
        <f t="shared" si="38"/>
        <v>39-CAMPRODON</v>
      </c>
    </row>
    <row r="2490" spans="1:5" x14ac:dyDescent="0.25">
      <c r="A2490" s="1">
        <v>17</v>
      </c>
      <c r="B2490" s="3">
        <v>40</v>
      </c>
      <c r="C2490" s="1" t="s">
        <v>2637</v>
      </c>
      <c r="E2490" t="str">
        <f t="shared" si="38"/>
        <v>40-CANET D'ADRI</v>
      </c>
    </row>
    <row r="2491" spans="1:5" x14ac:dyDescent="0.25">
      <c r="A2491" s="1">
        <v>17</v>
      </c>
      <c r="B2491" s="3">
        <v>41</v>
      </c>
      <c r="C2491" s="1" t="s">
        <v>2638</v>
      </c>
      <c r="E2491" t="str">
        <f t="shared" si="38"/>
        <v>41-CANTALLOPS</v>
      </c>
    </row>
    <row r="2492" spans="1:5" x14ac:dyDescent="0.25">
      <c r="A2492" s="1">
        <v>17</v>
      </c>
      <c r="B2492" s="3">
        <v>42</v>
      </c>
      <c r="C2492" s="1" t="s">
        <v>2639</v>
      </c>
      <c r="E2492" t="str">
        <f t="shared" si="38"/>
        <v>42-CAPMANY</v>
      </c>
    </row>
    <row r="2493" spans="1:5" x14ac:dyDescent="0.25">
      <c r="A2493" s="1">
        <v>17</v>
      </c>
      <c r="B2493" s="3">
        <v>43</v>
      </c>
      <c r="C2493" s="1" t="s">
        <v>2640</v>
      </c>
      <c r="E2493" t="str">
        <f t="shared" si="38"/>
        <v>43-QUERALBS</v>
      </c>
    </row>
    <row r="2494" spans="1:5" x14ac:dyDescent="0.25">
      <c r="A2494" s="1">
        <v>17</v>
      </c>
      <c r="B2494" s="3">
        <v>44</v>
      </c>
      <c r="C2494" s="1" t="s">
        <v>2641</v>
      </c>
      <c r="E2494" t="str">
        <f t="shared" si="38"/>
        <v>44-CASSA DE LA SELVA</v>
      </c>
    </row>
    <row r="2495" spans="1:5" x14ac:dyDescent="0.25">
      <c r="A2495" s="1">
        <v>17</v>
      </c>
      <c r="B2495" s="3">
        <v>46</v>
      </c>
      <c r="C2495" s="1" t="s">
        <v>2642</v>
      </c>
      <c r="E2495" t="str">
        <f t="shared" si="38"/>
        <v>46-CASTELLFOLLIT DE LA ROCA</v>
      </c>
    </row>
    <row r="2496" spans="1:5" x14ac:dyDescent="0.25">
      <c r="A2496" s="1">
        <v>17</v>
      </c>
      <c r="B2496" s="3">
        <v>47</v>
      </c>
      <c r="C2496" s="1" t="s">
        <v>2643</v>
      </c>
      <c r="E2496" t="str">
        <f t="shared" si="38"/>
        <v>47-CASTELLO D'EMPURIES</v>
      </c>
    </row>
    <row r="2497" spans="1:5" x14ac:dyDescent="0.25">
      <c r="A2497" s="1">
        <v>17</v>
      </c>
      <c r="B2497" s="3">
        <v>48</v>
      </c>
      <c r="C2497" s="1" t="s">
        <v>2644</v>
      </c>
      <c r="E2497" t="str">
        <f t="shared" si="38"/>
        <v>48-CASTELL-PLATJA D'ARO</v>
      </c>
    </row>
    <row r="2498" spans="1:5" x14ac:dyDescent="0.25">
      <c r="A2498" s="1">
        <v>17</v>
      </c>
      <c r="B2498" s="3">
        <v>49</v>
      </c>
      <c r="C2498" s="1" t="s">
        <v>2645</v>
      </c>
      <c r="E2498" t="str">
        <f t="shared" si="38"/>
        <v>49-CELRA</v>
      </c>
    </row>
    <row r="2499" spans="1:5" x14ac:dyDescent="0.25">
      <c r="A2499" s="1">
        <v>17</v>
      </c>
      <c r="B2499" s="3">
        <v>50</v>
      </c>
      <c r="C2499" s="1" t="s">
        <v>2646</v>
      </c>
      <c r="E2499" t="str">
        <f t="shared" ref="E2499:E2562" si="39">CONCATENATE(B2499,"-",C2499)</f>
        <v>50-CERVIA DE TER</v>
      </c>
    </row>
    <row r="2500" spans="1:5" x14ac:dyDescent="0.25">
      <c r="A2500" s="1">
        <v>17</v>
      </c>
      <c r="B2500" s="3">
        <v>51</v>
      </c>
      <c r="C2500" s="1" t="s">
        <v>2647</v>
      </c>
      <c r="E2500" t="str">
        <f t="shared" si="39"/>
        <v>51-CISTELLA</v>
      </c>
    </row>
    <row r="2501" spans="1:5" x14ac:dyDescent="0.25">
      <c r="A2501" s="1">
        <v>17</v>
      </c>
      <c r="B2501" s="3">
        <v>52</v>
      </c>
      <c r="C2501" s="1" t="s">
        <v>2648</v>
      </c>
      <c r="E2501" t="str">
        <f t="shared" si="39"/>
        <v>52-SIURANA</v>
      </c>
    </row>
    <row r="2502" spans="1:5" x14ac:dyDescent="0.25">
      <c r="A2502" s="1">
        <v>17</v>
      </c>
      <c r="B2502" s="3">
        <v>54</v>
      </c>
      <c r="C2502" s="1" t="s">
        <v>2649</v>
      </c>
      <c r="E2502" t="str">
        <f t="shared" si="39"/>
        <v>54-COLERA</v>
      </c>
    </row>
    <row r="2503" spans="1:5" x14ac:dyDescent="0.25">
      <c r="A2503" s="1">
        <v>17</v>
      </c>
      <c r="B2503" s="3">
        <v>55</v>
      </c>
      <c r="C2503" s="1" t="s">
        <v>2650</v>
      </c>
      <c r="E2503" t="str">
        <f t="shared" si="39"/>
        <v>55-COLOMERS</v>
      </c>
    </row>
    <row r="2504" spans="1:5" x14ac:dyDescent="0.25">
      <c r="A2504" s="1">
        <v>17</v>
      </c>
      <c r="B2504" s="3">
        <v>56</v>
      </c>
      <c r="C2504" s="1" t="s">
        <v>2651</v>
      </c>
      <c r="E2504" t="str">
        <f t="shared" si="39"/>
        <v>56-CORNELLA DEL TERRI</v>
      </c>
    </row>
    <row r="2505" spans="1:5" x14ac:dyDescent="0.25">
      <c r="A2505" s="1">
        <v>17</v>
      </c>
      <c r="B2505" s="3">
        <v>57</v>
      </c>
      <c r="C2505" s="1" t="s">
        <v>2652</v>
      </c>
      <c r="E2505" t="str">
        <f t="shared" si="39"/>
        <v>57-COR?A</v>
      </c>
    </row>
    <row r="2506" spans="1:5" x14ac:dyDescent="0.25">
      <c r="A2506" s="1">
        <v>17</v>
      </c>
      <c r="B2506" s="3">
        <v>58</v>
      </c>
      <c r="C2506" s="1" t="s">
        <v>2653</v>
      </c>
      <c r="E2506" t="str">
        <f t="shared" si="39"/>
        <v>58-CRESPIA</v>
      </c>
    </row>
    <row r="2507" spans="1:5" x14ac:dyDescent="0.25">
      <c r="A2507" s="1">
        <v>17</v>
      </c>
      <c r="B2507" s="3">
        <v>60</v>
      </c>
      <c r="C2507" s="1" t="s">
        <v>2654</v>
      </c>
      <c r="E2507" t="str">
        <f t="shared" si="39"/>
        <v>60-DARNIUS</v>
      </c>
    </row>
    <row r="2508" spans="1:5" x14ac:dyDescent="0.25">
      <c r="A2508" s="1">
        <v>17</v>
      </c>
      <c r="B2508" s="3">
        <v>61</v>
      </c>
      <c r="C2508" s="1" t="s">
        <v>2655</v>
      </c>
      <c r="E2508" t="str">
        <f t="shared" si="39"/>
        <v>61-DAS</v>
      </c>
    </row>
    <row r="2509" spans="1:5" x14ac:dyDescent="0.25">
      <c r="A2509" s="1">
        <v>17</v>
      </c>
      <c r="B2509" s="3">
        <v>62</v>
      </c>
      <c r="C2509" s="1" t="s">
        <v>2656</v>
      </c>
      <c r="E2509" t="str">
        <f t="shared" si="39"/>
        <v>62-ESCALA, L'</v>
      </c>
    </row>
    <row r="2510" spans="1:5" x14ac:dyDescent="0.25">
      <c r="A2510" s="1">
        <v>17</v>
      </c>
      <c r="B2510" s="3">
        <v>63</v>
      </c>
      <c r="C2510" s="1" t="s">
        <v>2657</v>
      </c>
      <c r="E2510" t="str">
        <f t="shared" si="39"/>
        <v>63-ESPINELVES</v>
      </c>
    </row>
    <row r="2511" spans="1:5" x14ac:dyDescent="0.25">
      <c r="A2511" s="1">
        <v>17</v>
      </c>
      <c r="B2511" s="3">
        <v>64</v>
      </c>
      <c r="C2511" s="1" t="s">
        <v>2658</v>
      </c>
      <c r="E2511" t="str">
        <f t="shared" si="39"/>
        <v>64-ESPOLLA</v>
      </c>
    </row>
    <row r="2512" spans="1:5" x14ac:dyDescent="0.25">
      <c r="A2512" s="1">
        <v>17</v>
      </c>
      <c r="B2512" s="3">
        <v>65</v>
      </c>
      <c r="C2512" s="1" t="s">
        <v>2659</v>
      </c>
      <c r="E2512" t="str">
        <f t="shared" si="39"/>
        <v>65-ESPONELLA</v>
      </c>
    </row>
    <row r="2513" spans="1:5" x14ac:dyDescent="0.25">
      <c r="A2513" s="1">
        <v>17</v>
      </c>
      <c r="B2513" s="3">
        <v>66</v>
      </c>
      <c r="C2513" s="1" t="s">
        <v>2660</v>
      </c>
      <c r="E2513" t="str">
        <f t="shared" si="39"/>
        <v>66-FIGUERES</v>
      </c>
    </row>
    <row r="2514" spans="1:5" x14ac:dyDescent="0.25">
      <c r="A2514" s="1">
        <v>17</v>
      </c>
      <c r="B2514" s="3">
        <v>67</v>
      </c>
      <c r="C2514" s="1" t="s">
        <v>2661</v>
      </c>
      <c r="E2514" t="str">
        <f t="shared" si="39"/>
        <v>67-FLA?A</v>
      </c>
    </row>
    <row r="2515" spans="1:5" x14ac:dyDescent="0.25">
      <c r="A2515" s="1">
        <v>17</v>
      </c>
      <c r="B2515" s="3">
        <v>68</v>
      </c>
      <c r="C2515" s="1" t="s">
        <v>2662</v>
      </c>
      <c r="E2515" t="str">
        <f t="shared" si="39"/>
        <v>68-FOIXA</v>
      </c>
    </row>
    <row r="2516" spans="1:5" x14ac:dyDescent="0.25">
      <c r="A2516" s="1">
        <v>17</v>
      </c>
      <c r="B2516" s="3">
        <v>69</v>
      </c>
      <c r="C2516" s="1" t="s">
        <v>2663</v>
      </c>
      <c r="E2516" t="str">
        <f t="shared" si="39"/>
        <v>69-FONTANALS DE CERDANYA</v>
      </c>
    </row>
    <row r="2517" spans="1:5" x14ac:dyDescent="0.25">
      <c r="A2517" s="1">
        <v>17</v>
      </c>
      <c r="B2517" s="3">
        <v>70</v>
      </c>
      <c r="C2517" s="1" t="s">
        <v>2664</v>
      </c>
      <c r="E2517" t="str">
        <f t="shared" si="39"/>
        <v>70-FONTANILLES</v>
      </c>
    </row>
    <row r="2518" spans="1:5" x14ac:dyDescent="0.25">
      <c r="A2518" s="1">
        <v>17</v>
      </c>
      <c r="B2518" s="3">
        <v>71</v>
      </c>
      <c r="C2518" s="1" t="s">
        <v>2665</v>
      </c>
      <c r="E2518" t="str">
        <f t="shared" si="39"/>
        <v>71-FONTCOBERTA</v>
      </c>
    </row>
    <row r="2519" spans="1:5" x14ac:dyDescent="0.25">
      <c r="A2519" s="1">
        <v>17</v>
      </c>
      <c r="B2519" s="3">
        <v>73</v>
      </c>
      <c r="C2519" s="1" t="s">
        <v>2666</v>
      </c>
      <c r="E2519" t="str">
        <f t="shared" si="39"/>
        <v>73-FORNELLS DE LA SELVA</v>
      </c>
    </row>
    <row r="2520" spans="1:5" x14ac:dyDescent="0.25">
      <c r="A2520" s="1">
        <v>17</v>
      </c>
      <c r="B2520" s="3">
        <v>74</v>
      </c>
      <c r="C2520" s="1" t="s">
        <v>2667</v>
      </c>
      <c r="E2520" t="str">
        <f t="shared" si="39"/>
        <v>74-FORTIA</v>
      </c>
    </row>
    <row r="2521" spans="1:5" x14ac:dyDescent="0.25">
      <c r="A2521" s="1">
        <v>17</v>
      </c>
      <c r="B2521" s="3">
        <v>75</v>
      </c>
      <c r="C2521" s="1" t="s">
        <v>2668</v>
      </c>
      <c r="E2521" t="str">
        <f t="shared" si="39"/>
        <v>75-GARRIGAS</v>
      </c>
    </row>
    <row r="2522" spans="1:5" x14ac:dyDescent="0.25">
      <c r="A2522" s="1">
        <v>17</v>
      </c>
      <c r="B2522" s="3">
        <v>76</v>
      </c>
      <c r="C2522" s="1" t="s">
        <v>2669</v>
      </c>
      <c r="E2522" t="str">
        <f t="shared" si="39"/>
        <v>76-GARRIGOLES</v>
      </c>
    </row>
    <row r="2523" spans="1:5" x14ac:dyDescent="0.25">
      <c r="A2523" s="1">
        <v>17</v>
      </c>
      <c r="B2523" s="3">
        <v>77</v>
      </c>
      <c r="C2523" s="1" t="s">
        <v>2670</v>
      </c>
      <c r="E2523" t="str">
        <f t="shared" si="39"/>
        <v>77-GARRIGUELLA</v>
      </c>
    </row>
    <row r="2524" spans="1:5" x14ac:dyDescent="0.25">
      <c r="A2524" s="1">
        <v>17</v>
      </c>
      <c r="B2524" s="3">
        <v>78</v>
      </c>
      <c r="C2524" s="1" t="s">
        <v>2671</v>
      </c>
      <c r="E2524" t="str">
        <f t="shared" si="39"/>
        <v>78-GER</v>
      </c>
    </row>
    <row r="2525" spans="1:5" x14ac:dyDescent="0.25">
      <c r="A2525" s="1">
        <v>17</v>
      </c>
      <c r="B2525" s="3">
        <v>79</v>
      </c>
      <c r="C2525" s="1" t="s">
        <v>126</v>
      </c>
      <c r="E2525" t="str">
        <f t="shared" si="39"/>
        <v>79-GIRONA</v>
      </c>
    </row>
    <row r="2526" spans="1:5" x14ac:dyDescent="0.25">
      <c r="A2526" s="1">
        <v>17</v>
      </c>
      <c r="B2526" s="3">
        <v>80</v>
      </c>
      <c r="C2526" s="1" t="s">
        <v>2672</v>
      </c>
      <c r="E2526" t="str">
        <f t="shared" si="39"/>
        <v>80-GOMBREN</v>
      </c>
    </row>
    <row r="2527" spans="1:5" x14ac:dyDescent="0.25">
      <c r="A2527" s="1">
        <v>17</v>
      </c>
      <c r="B2527" s="3">
        <v>81</v>
      </c>
      <c r="C2527" s="1" t="s">
        <v>2673</v>
      </c>
      <c r="E2527" t="str">
        <f t="shared" si="39"/>
        <v>81-GUALTA</v>
      </c>
    </row>
    <row r="2528" spans="1:5" x14ac:dyDescent="0.25">
      <c r="A2528" s="1">
        <v>17</v>
      </c>
      <c r="B2528" s="3">
        <v>82</v>
      </c>
      <c r="C2528" s="1" t="s">
        <v>2674</v>
      </c>
      <c r="E2528" t="str">
        <f t="shared" si="39"/>
        <v>82-GUILS DE CERDANYA</v>
      </c>
    </row>
    <row r="2529" spans="1:5" x14ac:dyDescent="0.25">
      <c r="A2529" s="1">
        <v>17</v>
      </c>
      <c r="B2529" s="3">
        <v>83</v>
      </c>
      <c r="C2529" s="1" t="s">
        <v>2675</v>
      </c>
      <c r="E2529" t="str">
        <f t="shared" si="39"/>
        <v>83-HOSTALRIC</v>
      </c>
    </row>
    <row r="2530" spans="1:5" x14ac:dyDescent="0.25">
      <c r="A2530" s="1">
        <v>17</v>
      </c>
      <c r="B2530" s="3">
        <v>84</v>
      </c>
      <c r="C2530" s="1" t="s">
        <v>2676</v>
      </c>
      <c r="E2530" t="str">
        <f t="shared" si="39"/>
        <v>84-ISOVOL</v>
      </c>
    </row>
    <row r="2531" spans="1:5" x14ac:dyDescent="0.25">
      <c r="A2531" s="1">
        <v>17</v>
      </c>
      <c r="B2531" s="3">
        <v>85</v>
      </c>
      <c r="C2531" s="1" t="s">
        <v>2677</v>
      </c>
      <c r="E2531" t="str">
        <f t="shared" si="39"/>
        <v>85-JAFRE</v>
      </c>
    </row>
    <row r="2532" spans="1:5" x14ac:dyDescent="0.25">
      <c r="A2532" s="1">
        <v>17</v>
      </c>
      <c r="B2532" s="3">
        <v>86</v>
      </c>
      <c r="C2532" s="1" t="s">
        <v>2678</v>
      </c>
      <c r="E2532" t="str">
        <f t="shared" si="39"/>
        <v>86-JONQUERA, LA</v>
      </c>
    </row>
    <row r="2533" spans="1:5" x14ac:dyDescent="0.25">
      <c r="A2533" s="1">
        <v>17</v>
      </c>
      <c r="B2533" s="3">
        <v>87</v>
      </c>
      <c r="C2533" s="1" t="s">
        <v>2679</v>
      </c>
      <c r="E2533" t="str">
        <f t="shared" si="39"/>
        <v>87-JUIA</v>
      </c>
    </row>
    <row r="2534" spans="1:5" x14ac:dyDescent="0.25">
      <c r="A2534" s="1">
        <v>17</v>
      </c>
      <c r="B2534" s="3">
        <v>88</v>
      </c>
      <c r="C2534" s="1" t="s">
        <v>2680</v>
      </c>
      <c r="E2534" t="str">
        <f t="shared" si="39"/>
        <v>88-LLADO</v>
      </c>
    </row>
    <row r="2535" spans="1:5" x14ac:dyDescent="0.25">
      <c r="A2535" s="1">
        <v>17</v>
      </c>
      <c r="B2535" s="3">
        <v>89</v>
      </c>
      <c r="C2535" s="1" t="s">
        <v>2681</v>
      </c>
      <c r="E2535" t="str">
        <f t="shared" si="39"/>
        <v>89-LLAGOSTERA</v>
      </c>
    </row>
    <row r="2536" spans="1:5" x14ac:dyDescent="0.25">
      <c r="A2536" s="1">
        <v>17</v>
      </c>
      <c r="B2536" s="3">
        <v>90</v>
      </c>
      <c r="C2536" s="1" t="s">
        <v>2682</v>
      </c>
      <c r="E2536" t="str">
        <f t="shared" si="39"/>
        <v>90-LLAMBILLES</v>
      </c>
    </row>
    <row r="2537" spans="1:5" x14ac:dyDescent="0.25">
      <c r="A2537" s="1">
        <v>17</v>
      </c>
      <c r="B2537" s="3">
        <v>91</v>
      </c>
      <c r="C2537" s="1" t="s">
        <v>2683</v>
      </c>
      <c r="E2537" t="str">
        <f t="shared" si="39"/>
        <v>91-LLANARS</v>
      </c>
    </row>
    <row r="2538" spans="1:5" x14ac:dyDescent="0.25">
      <c r="A2538" s="1">
        <v>17</v>
      </c>
      <c r="B2538" s="3">
        <v>92</v>
      </c>
      <c r="C2538" s="1" t="s">
        <v>2684</v>
      </c>
      <c r="E2538" t="str">
        <f t="shared" si="39"/>
        <v>92-LLAN?A</v>
      </c>
    </row>
    <row r="2539" spans="1:5" x14ac:dyDescent="0.25">
      <c r="A2539" s="1">
        <v>17</v>
      </c>
      <c r="B2539" s="3">
        <v>93</v>
      </c>
      <c r="C2539" s="1" t="s">
        <v>2685</v>
      </c>
      <c r="E2539" t="str">
        <f t="shared" si="39"/>
        <v>93-LLERS</v>
      </c>
    </row>
    <row r="2540" spans="1:5" x14ac:dyDescent="0.25">
      <c r="A2540" s="1">
        <v>17</v>
      </c>
      <c r="B2540" s="3">
        <v>94</v>
      </c>
      <c r="C2540" s="1" t="s">
        <v>2686</v>
      </c>
      <c r="E2540" t="str">
        <f t="shared" si="39"/>
        <v>94-LLIVIA</v>
      </c>
    </row>
    <row r="2541" spans="1:5" x14ac:dyDescent="0.25">
      <c r="A2541" s="1">
        <v>17</v>
      </c>
      <c r="B2541" s="3">
        <v>95</v>
      </c>
      <c r="C2541" s="1" t="s">
        <v>2687</v>
      </c>
      <c r="E2541" t="str">
        <f t="shared" si="39"/>
        <v>95-LLORET DE MAR</v>
      </c>
    </row>
    <row r="2542" spans="1:5" x14ac:dyDescent="0.25">
      <c r="A2542" s="1">
        <v>17</v>
      </c>
      <c r="B2542" s="3">
        <v>96</v>
      </c>
      <c r="C2542" s="1" t="s">
        <v>2688</v>
      </c>
      <c r="E2542" t="str">
        <f t="shared" si="39"/>
        <v>96-LLOSSES, LES</v>
      </c>
    </row>
    <row r="2543" spans="1:5" x14ac:dyDescent="0.25">
      <c r="A2543" s="1">
        <v>17</v>
      </c>
      <c r="B2543" s="3">
        <v>97</v>
      </c>
      <c r="C2543" s="1" t="s">
        <v>2689</v>
      </c>
      <c r="E2543" t="str">
        <f t="shared" si="39"/>
        <v>97-MADREMANYA</v>
      </c>
    </row>
    <row r="2544" spans="1:5" x14ac:dyDescent="0.25">
      <c r="A2544" s="1">
        <v>17</v>
      </c>
      <c r="B2544" s="3">
        <v>98</v>
      </c>
      <c r="C2544" s="1" t="s">
        <v>2690</v>
      </c>
      <c r="E2544" t="str">
        <f t="shared" si="39"/>
        <v>98-MAIA DE MONTCAL</v>
      </c>
    </row>
    <row r="2545" spans="1:5" x14ac:dyDescent="0.25">
      <c r="A2545" s="1">
        <v>17</v>
      </c>
      <c r="B2545" s="3">
        <v>99</v>
      </c>
      <c r="C2545" s="1" t="s">
        <v>2691</v>
      </c>
      <c r="E2545" t="str">
        <f t="shared" si="39"/>
        <v>99-MERANGES</v>
      </c>
    </row>
    <row r="2546" spans="1:5" x14ac:dyDescent="0.25">
      <c r="A2546" s="1">
        <v>17</v>
      </c>
      <c r="B2546" s="3">
        <v>100</v>
      </c>
      <c r="C2546" s="1" t="s">
        <v>2692</v>
      </c>
      <c r="E2546" t="str">
        <f t="shared" si="39"/>
        <v>100-MASARAC</v>
      </c>
    </row>
    <row r="2547" spans="1:5" x14ac:dyDescent="0.25">
      <c r="A2547" s="1">
        <v>17</v>
      </c>
      <c r="B2547" s="3">
        <v>101</v>
      </c>
      <c r="C2547" s="1" t="s">
        <v>2693</v>
      </c>
      <c r="E2547" t="str">
        <f t="shared" si="39"/>
        <v>101-MASSANES</v>
      </c>
    </row>
    <row r="2548" spans="1:5" x14ac:dyDescent="0.25">
      <c r="A2548" s="1">
        <v>17</v>
      </c>
      <c r="B2548" s="3">
        <v>102</v>
      </c>
      <c r="C2548" s="1" t="s">
        <v>2694</v>
      </c>
      <c r="E2548" t="str">
        <f t="shared" si="39"/>
        <v>102-MA?ANET DE CABRENYS</v>
      </c>
    </row>
    <row r="2549" spans="1:5" x14ac:dyDescent="0.25">
      <c r="A2549" s="1">
        <v>17</v>
      </c>
      <c r="B2549" s="3">
        <v>103</v>
      </c>
      <c r="C2549" s="1" t="s">
        <v>2695</v>
      </c>
      <c r="E2549" t="str">
        <f t="shared" si="39"/>
        <v>103-MA?ANET DE LA SELVA</v>
      </c>
    </row>
    <row r="2550" spans="1:5" x14ac:dyDescent="0.25">
      <c r="A2550" s="1">
        <v>17</v>
      </c>
      <c r="B2550" s="3">
        <v>105</v>
      </c>
      <c r="C2550" s="1" t="s">
        <v>2696</v>
      </c>
      <c r="E2550" t="str">
        <f t="shared" si="39"/>
        <v>105-MIERES</v>
      </c>
    </row>
    <row r="2551" spans="1:5" x14ac:dyDescent="0.25">
      <c r="A2551" s="1">
        <v>17</v>
      </c>
      <c r="B2551" s="3">
        <v>106</v>
      </c>
      <c r="C2551" s="1" t="s">
        <v>2697</v>
      </c>
      <c r="E2551" t="str">
        <f t="shared" si="39"/>
        <v>106-MOLLET DE PERALADA</v>
      </c>
    </row>
    <row r="2552" spans="1:5" x14ac:dyDescent="0.25">
      <c r="A2552" s="1">
        <v>17</v>
      </c>
      <c r="B2552" s="3">
        <v>107</v>
      </c>
      <c r="C2552" s="1" t="s">
        <v>2698</v>
      </c>
      <c r="E2552" t="str">
        <f t="shared" si="39"/>
        <v>107-MOLLO</v>
      </c>
    </row>
    <row r="2553" spans="1:5" x14ac:dyDescent="0.25">
      <c r="A2553" s="1">
        <v>17</v>
      </c>
      <c r="B2553" s="3">
        <v>109</v>
      </c>
      <c r="C2553" s="1" t="s">
        <v>2699</v>
      </c>
      <c r="E2553" t="str">
        <f t="shared" si="39"/>
        <v>109-MONTAGUT I OIX</v>
      </c>
    </row>
    <row r="2554" spans="1:5" x14ac:dyDescent="0.25">
      <c r="A2554" s="1">
        <v>17</v>
      </c>
      <c r="B2554" s="3">
        <v>110</v>
      </c>
      <c r="C2554" s="1" t="s">
        <v>2700</v>
      </c>
      <c r="E2554" t="str">
        <f t="shared" si="39"/>
        <v>110-MONT-RAS</v>
      </c>
    </row>
    <row r="2555" spans="1:5" x14ac:dyDescent="0.25">
      <c r="A2555" s="1">
        <v>17</v>
      </c>
      <c r="B2555" s="3">
        <v>111</v>
      </c>
      <c r="C2555" s="1" t="s">
        <v>2701</v>
      </c>
      <c r="E2555" t="str">
        <f t="shared" si="39"/>
        <v>111-NAVATA</v>
      </c>
    </row>
    <row r="2556" spans="1:5" x14ac:dyDescent="0.25">
      <c r="A2556" s="1">
        <v>17</v>
      </c>
      <c r="B2556" s="3">
        <v>112</v>
      </c>
      <c r="C2556" s="1" t="s">
        <v>2702</v>
      </c>
      <c r="E2556" t="str">
        <f t="shared" si="39"/>
        <v>112-OGASSA</v>
      </c>
    </row>
    <row r="2557" spans="1:5" x14ac:dyDescent="0.25">
      <c r="A2557" s="1">
        <v>17</v>
      </c>
      <c r="B2557" s="3">
        <v>114</v>
      </c>
      <c r="C2557" s="1" t="s">
        <v>2703</v>
      </c>
      <c r="E2557" t="str">
        <f t="shared" si="39"/>
        <v>114-OLOT</v>
      </c>
    </row>
    <row r="2558" spans="1:5" x14ac:dyDescent="0.25">
      <c r="A2558" s="1">
        <v>17</v>
      </c>
      <c r="B2558" s="3">
        <v>115</v>
      </c>
      <c r="C2558" s="1" t="s">
        <v>2704</v>
      </c>
      <c r="E2558" t="str">
        <f t="shared" si="39"/>
        <v>115-ORDIS</v>
      </c>
    </row>
    <row r="2559" spans="1:5" x14ac:dyDescent="0.25">
      <c r="A2559" s="1">
        <v>17</v>
      </c>
      <c r="B2559" s="3">
        <v>116</v>
      </c>
      <c r="C2559" s="1" t="s">
        <v>2705</v>
      </c>
      <c r="E2559" t="str">
        <f t="shared" si="39"/>
        <v>116-OSOR</v>
      </c>
    </row>
    <row r="2560" spans="1:5" x14ac:dyDescent="0.25">
      <c r="A2560" s="1">
        <v>17</v>
      </c>
      <c r="B2560" s="3">
        <v>117</v>
      </c>
      <c r="C2560" s="1" t="s">
        <v>2706</v>
      </c>
      <c r="E2560" t="str">
        <f t="shared" si="39"/>
        <v>117-PALAFRUGELL</v>
      </c>
    </row>
    <row r="2561" spans="1:5" x14ac:dyDescent="0.25">
      <c r="A2561" s="1">
        <v>17</v>
      </c>
      <c r="B2561" s="3">
        <v>118</v>
      </c>
      <c r="C2561" s="1" t="s">
        <v>2707</v>
      </c>
      <c r="E2561" t="str">
        <f t="shared" si="39"/>
        <v>118-PALAMOS</v>
      </c>
    </row>
    <row r="2562" spans="1:5" x14ac:dyDescent="0.25">
      <c r="A2562" s="1">
        <v>17</v>
      </c>
      <c r="B2562" s="3">
        <v>119</v>
      </c>
      <c r="C2562" s="1" t="s">
        <v>2708</v>
      </c>
      <c r="E2562" t="str">
        <f t="shared" si="39"/>
        <v>119-PALAU DE SANTA EULALIA</v>
      </c>
    </row>
    <row r="2563" spans="1:5" x14ac:dyDescent="0.25">
      <c r="A2563" s="1">
        <v>17</v>
      </c>
      <c r="B2563" s="3">
        <v>120</v>
      </c>
      <c r="C2563" s="1" t="s">
        <v>2709</v>
      </c>
      <c r="E2563" t="str">
        <f t="shared" ref="E2563:E2626" si="40">CONCATENATE(B2563,"-",C2563)</f>
        <v>120-PALAU-SAVERDERA</v>
      </c>
    </row>
    <row r="2564" spans="1:5" x14ac:dyDescent="0.25">
      <c r="A2564" s="1">
        <v>17</v>
      </c>
      <c r="B2564" s="3">
        <v>121</v>
      </c>
      <c r="C2564" s="1" t="s">
        <v>2710</v>
      </c>
      <c r="E2564" t="str">
        <f t="shared" si="40"/>
        <v>121-PALAU-SATOR</v>
      </c>
    </row>
    <row r="2565" spans="1:5" x14ac:dyDescent="0.25">
      <c r="A2565" s="1">
        <v>17</v>
      </c>
      <c r="B2565" s="3">
        <v>123</v>
      </c>
      <c r="C2565" s="1" t="s">
        <v>2711</v>
      </c>
      <c r="E2565" t="str">
        <f t="shared" si="40"/>
        <v>123-PALOL DE REVARDIT</v>
      </c>
    </row>
    <row r="2566" spans="1:5" x14ac:dyDescent="0.25">
      <c r="A2566" s="1">
        <v>17</v>
      </c>
      <c r="B2566" s="3">
        <v>124</v>
      </c>
      <c r="C2566" s="1" t="s">
        <v>2712</v>
      </c>
      <c r="E2566" t="str">
        <f t="shared" si="40"/>
        <v>124-PALS</v>
      </c>
    </row>
    <row r="2567" spans="1:5" x14ac:dyDescent="0.25">
      <c r="A2567" s="1">
        <v>17</v>
      </c>
      <c r="B2567" s="3">
        <v>125</v>
      </c>
      <c r="C2567" s="1" t="s">
        <v>2713</v>
      </c>
      <c r="E2567" t="str">
        <f t="shared" si="40"/>
        <v>125-PARDINES</v>
      </c>
    </row>
    <row r="2568" spans="1:5" x14ac:dyDescent="0.25">
      <c r="A2568" s="1">
        <v>17</v>
      </c>
      <c r="B2568" s="3">
        <v>126</v>
      </c>
      <c r="C2568" s="1" t="s">
        <v>2714</v>
      </c>
      <c r="E2568" t="str">
        <f t="shared" si="40"/>
        <v>126-PARLAVA</v>
      </c>
    </row>
    <row r="2569" spans="1:5" x14ac:dyDescent="0.25">
      <c r="A2569" s="1">
        <v>17</v>
      </c>
      <c r="B2569" s="3">
        <v>128</v>
      </c>
      <c r="C2569" s="1" t="s">
        <v>2715</v>
      </c>
      <c r="E2569" t="str">
        <f t="shared" si="40"/>
        <v>128-PAU</v>
      </c>
    </row>
    <row r="2570" spans="1:5" x14ac:dyDescent="0.25">
      <c r="A2570" s="1">
        <v>17</v>
      </c>
      <c r="B2570" s="3">
        <v>129</v>
      </c>
      <c r="C2570" s="1" t="s">
        <v>2716</v>
      </c>
      <c r="E2570" t="str">
        <f t="shared" si="40"/>
        <v>129-PEDRET I MARZA</v>
      </c>
    </row>
    <row r="2571" spans="1:5" x14ac:dyDescent="0.25">
      <c r="A2571" s="1">
        <v>17</v>
      </c>
      <c r="B2571" s="3">
        <v>130</v>
      </c>
      <c r="C2571" s="1" t="s">
        <v>2717</v>
      </c>
      <c r="E2571" t="str">
        <f t="shared" si="40"/>
        <v>130-PERA, LA</v>
      </c>
    </row>
    <row r="2572" spans="1:5" x14ac:dyDescent="0.25">
      <c r="A2572" s="1">
        <v>17</v>
      </c>
      <c r="B2572" s="3">
        <v>132</v>
      </c>
      <c r="C2572" s="1" t="s">
        <v>2718</v>
      </c>
      <c r="E2572" t="str">
        <f t="shared" si="40"/>
        <v>132-PERALADA</v>
      </c>
    </row>
    <row r="2573" spans="1:5" x14ac:dyDescent="0.25">
      <c r="A2573" s="1">
        <v>17</v>
      </c>
      <c r="B2573" s="3">
        <v>133</v>
      </c>
      <c r="C2573" s="1" t="s">
        <v>2719</v>
      </c>
      <c r="E2573" t="str">
        <f t="shared" si="40"/>
        <v>133-PLANES D'HOSTOLES, LES</v>
      </c>
    </row>
    <row r="2574" spans="1:5" x14ac:dyDescent="0.25">
      <c r="A2574" s="1">
        <v>17</v>
      </c>
      <c r="B2574" s="3">
        <v>134</v>
      </c>
      <c r="C2574" s="1" t="s">
        <v>2720</v>
      </c>
      <c r="E2574" t="str">
        <f t="shared" si="40"/>
        <v>134-PLANOLES</v>
      </c>
    </row>
    <row r="2575" spans="1:5" x14ac:dyDescent="0.25">
      <c r="A2575" s="1">
        <v>17</v>
      </c>
      <c r="B2575" s="3">
        <v>135</v>
      </c>
      <c r="C2575" s="1" t="s">
        <v>2721</v>
      </c>
      <c r="E2575" t="str">
        <f t="shared" si="40"/>
        <v>135-PONT DE MOLINS</v>
      </c>
    </row>
    <row r="2576" spans="1:5" x14ac:dyDescent="0.25">
      <c r="A2576" s="1">
        <v>17</v>
      </c>
      <c r="B2576" s="3">
        <v>136</v>
      </c>
      <c r="C2576" s="1" t="s">
        <v>2722</v>
      </c>
      <c r="E2576" t="str">
        <f t="shared" si="40"/>
        <v>136-PONTOS</v>
      </c>
    </row>
    <row r="2577" spans="1:5" x14ac:dyDescent="0.25">
      <c r="A2577" s="1">
        <v>17</v>
      </c>
      <c r="B2577" s="3">
        <v>137</v>
      </c>
      <c r="C2577" s="1" t="s">
        <v>2723</v>
      </c>
      <c r="E2577" t="str">
        <f t="shared" si="40"/>
        <v>137-PORQUERES</v>
      </c>
    </row>
    <row r="2578" spans="1:5" x14ac:dyDescent="0.25">
      <c r="A2578" s="1">
        <v>17</v>
      </c>
      <c r="B2578" s="3">
        <v>138</v>
      </c>
      <c r="C2578" s="1" t="s">
        <v>2724</v>
      </c>
      <c r="E2578" t="str">
        <f t="shared" si="40"/>
        <v>138-PORTBOU</v>
      </c>
    </row>
    <row r="2579" spans="1:5" x14ac:dyDescent="0.25">
      <c r="A2579" s="1">
        <v>17</v>
      </c>
      <c r="B2579" s="3">
        <v>139</v>
      </c>
      <c r="C2579" s="1" t="s">
        <v>2725</v>
      </c>
      <c r="E2579" t="str">
        <f t="shared" si="40"/>
        <v>139-PRESES, LES</v>
      </c>
    </row>
    <row r="2580" spans="1:5" x14ac:dyDescent="0.25">
      <c r="A2580" s="1">
        <v>17</v>
      </c>
      <c r="B2580" s="3">
        <v>140</v>
      </c>
      <c r="C2580" s="1" t="s">
        <v>2726</v>
      </c>
      <c r="E2580" t="str">
        <f t="shared" si="40"/>
        <v>140-PORT DE LA SELVA, EL</v>
      </c>
    </row>
    <row r="2581" spans="1:5" x14ac:dyDescent="0.25">
      <c r="A2581" s="1">
        <v>17</v>
      </c>
      <c r="B2581" s="3">
        <v>141</v>
      </c>
      <c r="C2581" s="1" t="s">
        <v>2727</v>
      </c>
      <c r="E2581" t="str">
        <f t="shared" si="40"/>
        <v>141-PUIGCERDA</v>
      </c>
    </row>
    <row r="2582" spans="1:5" x14ac:dyDescent="0.25">
      <c r="A2582" s="1">
        <v>17</v>
      </c>
      <c r="B2582" s="3">
        <v>142</v>
      </c>
      <c r="C2582" s="1" t="s">
        <v>2728</v>
      </c>
      <c r="E2582" t="str">
        <f t="shared" si="40"/>
        <v>142-QUART</v>
      </c>
    </row>
    <row r="2583" spans="1:5" x14ac:dyDescent="0.25">
      <c r="A2583" s="1">
        <v>17</v>
      </c>
      <c r="B2583" s="3">
        <v>143</v>
      </c>
      <c r="C2583" s="1" t="s">
        <v>2729</v>
      </c>
      <c r="E2583" t="str">
        <f t="shared" si="40"/>
        <v>143-RABOS</v>
      </c>
    </row>
    <row r="2584" spans="1:5" x14ac:dyDescent="0.25">
      <c r="A2584" s="1">
        <v>17</v>
      </c>
      <c r="B2584" s="3">
        <v>144</v>
      </c>
      <c r="C2584" s="1" t="s">
        <v>2730</v>
      </c>
      <c r="E2584" t="str">
        <f t="shared" si="40"/>
        <v>144-REGENCOS</v>
      </c>
    </row>
    <row r="2585" spans="1:5" x14ac:dyDescent="0.25">
      <c r="A2585" s="1">
        <v>17</v>
      </c>
      <c r="B2585" s="3">
        <v>145</v>
      </c>
      <c r="C2585" s="1" t="s">
        <v>2731</v>
      </c>
      <c r="E2585" t="str">
        <f t="shared" si="40"/>
        <v>145-RIBES DE FRESER</v>
      </c>
    </row>
    <row r="2586" spans="1:5" x14ac:dyDescent="0.25">
      <c r="A2586" s="1">
        <v>17</v>
      </c>
      <c r="B2586" s="3">
        <v>146</v>
      </c>
      <c r="C2586" s="1" t="s">
        <v>2732</v>
      </c>
      <c r="E2586" t="str">
        <f t="shared" si="40"/>
        <v>146-RIELLS I VIABREA</v>
      </c>
    </row>
    <row r="2587" spans="1:5" x14ac:dyDescent="0.25">
      <c r="A2587" s="1">
        <v>17</v>
      </c>
      <c r="B2587" s="3">
        <v>147</v>
      </c>
      <c r="C2587" s="1" t="s">
        <v>2733</v>
      </c>
      <c r="E2587" t="str">
        <f t="shared" si="40"/>
        <v>147-RIPOLL</v>
      </c>
    </row>
    <row r="2588" spans="1:5" x14ac:dyDescent="0.25">
      <c r="A2588" s="1">
        <v>17</v>
      </c>
      <c r="B2588" s="3">
        <v>148</v>
      </c>
      <c r="C2588" s="1" t="s">
        <v>2734</v>
      </c>
      <c r="E2588" t="str">
        <f t="shared" si="40"/>
        <v>148-RIUDARENES</v>
      </c>
    </row>
    <row r="2589" spans="1:5" x14ac:dyDescent="0.25">
      <c r="A2589" s="1">
        <v>17</v>
      </c>
      <c r="B2589" s="3">
        <v>149</v>
      </c>
      <c r="C2589" s="1" t="s">
        <v>2735</v>
      </c>
      <c r="E2589" t="str">
        <f t="shared" si="40"/>
        <v>149-RIUDAURA</v>
      </c>
    </row>
    <row r="2590" spans="1:5" x14ac:dyDescent="0.25">
      <c r="A2590" s="1">
        <v>17</v>
      </c>
      <c r="B2590" s="3">
        <v>150</v>
      </c>
      <c r="C2590" s="1" t="s">
        <v>2736</v>
      </c>
      <c r="E2590" t="str">
        <f t="shared" si="40"/>
        <v>150-RIUDELLOTS DE LA SELVA</v>
      </c>
    </row>
    <row r="2591" spans="1:5" x14ac:dyDescent="0.25">
      <c r="A2591" s="1">
        <v>17</v>
      </c>
      <c r="B2591" s="3">
        <v>151</v>
      </c>
      <c r="C2591" s="1" t="s">
        <v>2737</v>
      </c>
      <c r="E2591" t="str">
        <f t="shared" si="40"/>
        <v>151-RIUMORS</v>
      </c>
    </row>
    <row r="2592" spans="1:5" x14ac:dyDescent="0.25">
      <c r="A2592" s="1">
        <v>17</v>
      </c>
      <c r="B2592" s="3">
        <v>152</v>
      </c>
      <c r="C2592" s="1" t="s">
        <v>2738</v>
      </c>
      <c r="E2592" t="str">
        <f t="shared" si="40"/>
        <v>152-ROSES</v>
      </c>
    </row>
    <row r="2593" spans="1:5" x14ac:dyDescent="0.25">
      <c r="A2593" s="1">
        <v>17</v>
      </c>
      <c r="B2593" s="3">
        <v>153</v>
      </c>
      <c r="C2593" s="1" t="s">
        <v>2739</v>
      </c>
      <c r="E2593" t="str">
        <f t="shared" si="40"/>
        <v>153-RUPIA</v>
      </c>
    </row>
    <row r="2594" spans="1:5" x14ac:dyDescent="0.25">
      <c r="A2594" s="1">
        <v>17</v>
      </c>
      <c r="B2594" s="3">
        <v>154</v>
      </c>
      <c r="C2594" s="1" t="s">
        <v>2740</v>
      </c>
      <c r="E2594" t="str">
        <f t="shared" si="40"/>
        <v>154-SALES DE LLIERCA</v>
      </c>
    </row>
    <row r="2595" spans="1:5" x14ac:dyDescent="0.25">
      <c r="A2595" s="1">
        <v>17</v>
      </c>
      <c r="B2595" s="3">
        <v>155</v>
      </c>
      <c r="C2595" s="1" t="s">
        <v>2741</v>
      </c>
      <c r="E2595" t="str">
        <f t="shared" si="40"/>
        <v>155-SALT</v>
      </c>
    </row>
    <row r="2596" spans="1:5" x14ac:dyDescent="0.25">
      <c r="A2596" s="1">
        <v>17</v>
      </c>
      <c r="B2596" s="3">
        <v>157</v>
      </c>
      <c r="C2596" s="1" t="s">
        <v>2742</v>
      </c>
      <c r="E2596" t="str">
        <f t="shared" si="40"/>
        <v>157-SANT ANDREU SALOU</v>
      </c>
    </row>
    <row r="2597" spans="1:5" x14ac:dyDescent="0.25">
      <c r="A2597" s="1">
        <v>17</v>
      </c>
      <c r="B2597" s="3">
        <v>158</v>
      </c>
      <c r="C2597" s="1" t="s">
        <v>2743</v>
      </c>
      <c r="E2597" t="str">
        <f t="shared" si="40"/>
        <v>158-SANT CLIMENT SESCEBES</v>
      </c>
    </row>
    <row r="2598" spans="1:5" x14ac:dyDescent="0.25">
      <c r="A2598" s="1">
        <v>17</v>
      </c>
      <c r="B2598" s="3">
        <v>159</v>
      </c>
      <c r="C2598" s="1" t="s">
        <v>2744</v>
      </c>
      <c r="E2598" t="str">
        <f t="shared" si="40"/>
        <v>159-SANT FELIU DE BUIXALLEU</v>
      </c>
    </row>
    <row r="2599" spans="1:5" x14ac:dyDescent="0.25">
      <c r="A2599" s="1">
        <v>17</v>
      </c>
      <c r="B2599" s="3">
        <v>160</v>
      </c>
      <c r="C2599" s="1" t="s">
        <v>2745</v>
      </c>
      <c r="E2599" t="str">
        <f t="shared" si="40"/>
        <v>160-SANT FELIU DE GUIXOLS</v>
      </c>
    </row>
    <row r="2600" spans="1:5" x14ac:dyDescent="0.25">
      <c r="A2600" s="1">
        <v>17</v>
      </c>
      <c r="B2600" s="3">
        <v>161</v>
      </c>
      <c r="C2600" s="1" t="s">
        <v>2746</v>
      </c>
      <c r="E2600" t="str">
        <f t="shared" si="40"/>
        <v>161-SANT FELIU DE PALLEROLS</v>
      </c>
    </row>
    <row r="2601" spans="1:5" x14ac:dyDescent="0.25">
      <c r="A2601" s="1">
        <v>17</v>
      </c>
      <c r="B2601" s="3">
        <v>162</v>
      </c>
      <c r="C2601" s="1" t="s">
        <v>2747</v>
      </c>
      <c r="E2601" t="str">
        <f t="shared" si="40"/>
        <v>162-SANT FERRIOL</v>
      </c>
    </row>
    <row r="2602" spans="1:5" x14ac:dyDescent="0.25">
      <c r="A2602" s="1">
        <v>17</v>
      </c>
      <c r="B2602" s="3">
        <v>163</v>
      </c>
      <c r="C2602" s="1" t="s">
        <v>2748</v>
      </c>
      <c r="E2602" t="str">
        <f t="shared" si="40"/>
        <v>163-SANT GREGORI</v>
      </c>
    </row>
    <row r="2603" spans="1:5" x14ac:dyDescent="0.25">
      <c r="A2603" s="1">
        <v>17</v>
      </c>
      <c r="B2603" s="3">
        <v>164</v>
      </c>
      <c r="C2603" s="1" t="s">
        <v>2749</v>
      </c>
      <c r="E2603" t="str">
        <f t="shared" si="40"/>
        <v>164-SANT HILARI SACALM</v>
      </c>
    </row>
    <row r="2604" spans="1:5" x14ac:dyDescent="0.25">
      <c r="A2604" s="1">
        <v>17</v>
      </c>
      <c r="B2604" s="3">
        <v>165</v>
      </c>
      <c r="C2604" s="1" t="s">
        <v>2750</v>
      </c>
      <c r="E2604" t="str">
        <f t="shared" si="40"/>
        <v>165-SANT JAUME DE LLIERCA</v>
      </c>
    </row>
    <row r="2605" spans="1:5" x14ac:dyDescent="0.25">
      <c r="A2605" s="1">
        <v>17</v>
      </c>
      <c r="B2605" s="3">
        <v>166</v>
      </c>
      <c r="C2605" s="1" t="s">
        <v>2751</v>
      </c>
      <c r="E2605" t="str">
        <f t="shared" si="40"/>
        <v>166-SANT JORDI DESVALLS</v>
      </c>
    </row>
    <row r="2606" spans="1:5" x14ac:dyDescent="0.25">
      <c r="A2606" s="1">
        <v>17</v>
      </c>
      <c r="B2606" s="3">
        <v>167</v>
      </c>
      <c r="C2606" s="1" t="s">
        <v>2752</v>
      </c>
      <c r="E2606" t="str">
        <f t="shared" si="40"/>
        <v>167-SANT JOAN DE LES ABADESSES</v>
      </c>
    </row>
    <row r="2607" spans="1:5" x14ac:dyDescent="0.25">
      <c r="A2607" s="1">
        <v>17</v>
      </c>
      <c r="B2607" s="3">
        <v>168</v>
      </c>
      <c r="C2607" s="1" t="s">
        <v>2753</v>
      </c>
      <c r="E2607" t="str">
        <f t="shared" si="40"/>
        <v>168-SANT JOAN DE MOLLET</v>
      </c>
    </row>
    <row r="2608" spans="1:5" x14ac:dyDescent="0.25">
      <c r="A2608" s="1">
        <v>17</v>
      </c>
      <c r="B2608" s="3">
        <v>169</v>
      </c>
      <c r="C2608" s="1" t="s">
        <v>2754</v>
      </c>
      <c r="E2608" t="str">
        <f t="shared" si="40"/>
        <v>169-SANT JULIA DE RAMIS</v>
      </c>
    </row>
    <row r="2609" spans="1:5" x14ac:dyDescent="0.25">
      <c r="A2609" s="1">
        <v>17</v>
      </c>
      <c r="B2609" s="3">
        <v>170</v>
      </c>
      <c r="C2609" s="1" t="s">
        <v>2755</v>
      </c>
      <c r="E2609" t="str">
        <f t="shared" si="40"/>
        <v>170-VALLFOGONA DE RIPOLLES</v>
      </c>
    </row>
    <row r="2610" spans="1:5" x14ac:dyDescent="0.25">
      <c r="A2610" s="1">
        <v>17</v>
      </c>
      <c r="B2610" s="3">
        <v>171</v>
      </c>
      <c r="C2610" s="1" t="s">
        <v>2756</v>
      </c>
      <c r="E2610" t="str">
        <f t="shared" si="40"/>
        <v>171-SANT LLOREN? DE LA MUGA</v>
      </c>
    </row>
    <row r="2611" spans="1:5" x14ac:dyDescent="0.25">
      <c r="A2611" s="1">
        <v>17</v>
      </c>
      <c r="B2611" s="3">
        <v>172</v>
      </c>
      <c r="C2611" s="1" t="s">
        <v>2757</v>
      </c>
      <c r="E2611" t="str">
        <f t="shared" si="40"/>
        <v>172-SANT MARTI DE LLEMENA</v>
      </c>
    </row>
    <row r="2612" spans="1:5" x14ac:dyDescent="0.25">
      <c r="A2612" s="1">
        <v>17</v>
      </c>
      <c r="B2612" s="3">
        <v>173</v>
      </c>
      <c r="C2612" s="1" t="s">
        <v>2758</v>
      </c>
      <c r="E2612" t="str">
        <f t="shared" si="40"/>
        <v>173-SANT MARTI VELL</v>
      </c>
    </row>
    <row r="2613" spans="1:5" x14ac:dyDescent="0.25">
      <c r="A2613" s="1">
        <v>17</v>
      </c>
      <c r="B2613" s="3">
        <v>174</v>
      </c>
      <c r="C2613" s="1" t="s">
        <v>2759</v>
      </c>
      <c r="E2613" t="str">
        <f t="shared" si="40"/>
        <v>174-SANT MIQUEL DE CAMPMAJOR</v>
      </c>
    </row>
    <row r="2614" spans="1:5" x14ac:dyDescent="0.25">
      <c r="A2614" s="1">
        <v>17</v>
      </c>
      <c r="B2614" s="3">
        <v>175</v>
      </c>
      <c r="C2614" s="1" t="s">
        <v>2760</v>
      </c>
      <c r="E2614" t="str">
        <f t="shared" si="40"/>
        <v>175-SANT MIQUEL DE FLUVIA</v>
      </c>
    </row>
    <row r="2615" spans="1:5" x14ac:dyDescent="0.25">
      <c r="A2615" s="1">
        <v>17</v>
      </c>
      <c r="B2615" s="3">
        <v>176</v>
      </c>
      <c r="C2615" s="1" t="s">
        <v>2761</v>
      </c>
      <c r="E2615" t="str">
        <f t="shared" si="40"/>
        <v>176-SANT MORI</v>
      </c>
    </row>
    <row r="2616" spans="1:5" x14ac:dyDescent="0.25">
      <c r="A2616" s="1">
        <v>17</v>
      </c>
      <c r="B2616" s="3">
        <v>177</v>
      </c>
      <c r="C2616" s="1" t="s">
        <v>2762</v>
      </c>
      <c r="E2616" t="str">
        <f t="shared" si="40"/>
        <v>177-SANT PAU DE SEGURIES</v>
      </c>
    </row>
    <row r="2617" spans="1:5" x14ac:dyDescent="0.25">
      <c r="A2617" s="1">
        <v>17</v>
      </c>
      <c r="B2617" s="3">
        <v>178</v>
      </c>
      <c r="C2617" s="1" t="s">
        <v>2763</v>
      </c>
      <c r="E2617" t="str">
        <f t="shared" si="40"/>
        <v>178-SANT PERE PESCADOR</v>
      </c>
    </row>
    <row r="2618" spans="1:5" x14ac:dyDescent="0.25">
      <c r="A2618" s="1">
        <v>17</v>
      </c>
      <c r="B2618" s="3">
        <v>180</v>
      </c>
      <c r="C2618" s="1" t="s">
        <v>2764</v>
      </c>
      <c r="E2618" t="str">
        <f t="shared" si="40"/>
        <v>180-SANTA COLOMA DE FARNERS</v>
      </c>
    </row>
    <row r="2619" spans="1:5" x14ac:dyDescent="0.25">
      <c r="A2619" s="1">
        <v>17</v>
      </c>
      <c r="B2619" s="3">
        <v>181</v>
      </c>
      <c r="C2619" s="1" t="s">
        <v>2765</v>
      </c>
      <c r="E2619" t="str">
        <f t="shared" si="40"/>
        <v>181-SANTA CRISTINA D'ARO</v>
      </c>
    </row>
    <row r="2620" spans="1:5" x14ac:dyDescent="0.25">
      <c r="A2620" s="1">
        <v>17</v>
      </c>
      <c r="B2620" s="3">
        <v>182</v>
      </c>
      <c r="C2620" s="1" t="s">
        <v>2766</v>
      </c>
      <c r="E2620" t="str">
        <f t="shared" si="40"/>
        <v>182-SANTA LLOGAIA D'ALGUEMA</v>
      </c>
    </row>
    <row r="2621" spans="1:5" x14ac:dyDescent="0.25">
      <c r="A2621" s="1">
        <v>17</v>
      </c>
      <c r="B2621" s="3">
        <v>183</v>
      </c>
      <c r="C2621" s="1" t="s">
        <v>2767</v>
      </c>
      <c r="E2621" t="str">
        <f t="shared" si="40"/>
        <v>183-SANT ANIOL DE FINESTRES</v>
      </c>
    </row>
    <row r="2622" spans="1:5" x14ac:dyDescent="0.25">
      <c r="A2622" s="1">
        <v>17</v>
      </c>
      <c r="B2622" s="3">
        <v>184</v>
      </c>
      <c r="C2622" s="1" t="s">
        <v>2768</v>
      </c>
      <c r="E2622" t="str">
        <f t="shared" si="40"/>
        <v>184-SANTA PAU</v>
      </c>
    </row>
    <row r="2623" spans="1:5" x14ac:dyDescent="0.25">
      <c r="A2623" s="1">
        <v>17</v>
      </c>
      <c r="B2623" s="3">
        <v>185</v>
      </c>
      <c r="C2623" s="1" t="s">
        <v>2769</v>
      </c>
      <c r="E2623" t="str">
        <f t="shared" si="40"/>
        <v>185-SANT JOAN LES FONTS</v>
      </c>
    </row>
    <row r="2624" spans="1:5" x14ac:dyDescent="0.25">
      <c r="A2624" s="1">
        <v>17</v>
      </c>
      <c r="B2624" s="3">
        <v>186</v>
      </c>
      <c r="C2624" s="1" t="s">
        <v>2770</v>
      </c>
      <c r="E2624" t="str">
        <f t="shared" si="40"/>
        <v>186-SARRIA DE TER</v>
      </c>
    </row>
    <row r="2625" spans="1:5" x14ac:dyDescent="0.25">
      <c r="A2625" s="1">
        <v>17</v>
      </c>
      <c r="B2625" s="3">
        <v>187</v>
      </c>
      <c r="C2625" s="1" t="s">
        <v>2771</v>
      </c>
      <c r="E2625" t="str">
        <f t="shared" si="40"/>
        <v>187-SAUS</v>
      </c>
    </row>
    <row r="2626" spans="1:5" x14ac:dyDescent="0.25">
      <c r="A2626" s="1">
        <v>17</v>
      </c>
      <c r="B2626" s="3">
        <v>188</v>
      </c>
      <c r="C2626" s="1" t="s">
        <v>2772</v>
      </c>
      <c r="E2626" t="str">
        <f t="shared" si="40"/>
        <v>188-SELVA DE MAR, LA</v>
      </c>
    </row>
    <row r="2627" spans="1:5" x14ac:dyDescent="0.25">
      <c r="A2627" s="1">
        <v>17</v>
      </c>
      <c r="B2627" s="3">
        <v>189</v>
      </c>
      <c r="C2627" s="1" t="s">
        <v>2773</v>
      </c>
      <c r="E2627" t="str">
        <f t="shared" ref="E2627:E2690" si="41">CONCATENATE(B2627,"-",C2627)</f>
        <v>189-CELLERA DE TER, LA</v>
      </c>
    </row>
    <row r="2628" spans="1:5" x14ac:dyDescent="0.25">
      <c r="A2628" s="1">
        <v>17</v>
      </c>
      <c r="B2628" s="3">
        <v>190</v>
      </c>
      <c r="C2628" s="1" t="s">
        <v>2774</v>
      </c>
      <c r="E2628" t="str">
        <f t="shared" si="41"/>
        <v>190-SERINYA</v>
      </c>
    </row>
    <row r="2629" spans="1:5" x14ac:dyDescent="0.25">
      <c r="A2629" s="1">
        <v>17</v>
      </c>
      <c r="B2629" s="3">
        <v>191</v>
      </c>
      <c r="C2629" s="1" t="s">
        <v>2775</v>
      </c>
      <c r="E2629" t="str">
        <f t="shared" si="41"/>
        <v>191-SERRA DE DARO</v>
      </c>
    </row>
    <row r="2630" spans="1:5" x14ac:dyDescent="0.25">
      <c r="A2630" s="1">
        <v>17</v>
      </c>
      <c r="B2630" s="3">
        <v>192</v>
      </c>
      <c r="C2630" s="1" t="s">
        <v>2776</v>
      </c>
      <c r="E2630" t="str">
        <f t="shared" si="41"/>
        <v>192-SETCASES</v>
      </c>
    </row>
    <row r="2631" spans="1:5" x14ac:dyDescent="0.25">
      <c r="A2631" s="1">
        <v>17</v>
      </c>
      <c r="B2631" s="3">
        <v>193</v>
      </c>
      <c r="C2631" s="1" t="s">
        <v>2777</v>
      </c>
      <c r="E2631" t="str">
        <f t="shared" si="41"/>
        <v>193-SILS</v>
      </c>
    </row>
    <row r="2632" spans="1:5" x14ac:dyDescent="0.25">
      <c r="A2632" s="1">
        <v>17</v>
      </c>
      <c r="B2632" s="3">
        <v>194</v>
      </c>
      <c r="C2632" s="1" t="s">
        <v>2778</v>
      </c>
      <c r="E2632" t="str">
        <f t="shared" si="41"/>
        <v>194-SUSQUEDA</v>
      </c>
    </row>
    <row r="2633" spans="1:5" x14ac:dyDescent="0.25">
      <c r="A2633" s="1">
        <v>17</v>
      </c>
      <c r="B2633" s="3">
        <v>195</v>
      </c>
      <c r="C2633" s="1" t="s">
        <v>2779</v>
      </c>
      <c r="E2633" t="str">
        <f t="shared" si="41"/>
        <v>195-TALLADA D'EMPORDA, LA</v>
      </c>
    </row>
    <row r="2634" spans="1:5" x14ac:dyDescent="0.25">
      <c r="A2634" s="1">
        <v>17</v>
      </c>
      <c r="B2634" s="3">
        <v>196</v>
      </c>
      <c r="C2634" s="1" t="s">
        <v>2780</v>
      </c>
      <c r="E2634" t="str">
        <f t="shared" si="41"/>
        <v>196-TERRADES</v>
      </c>
    </row>
    <row r="2635" spans="1:5" x14ac:dyDescent="0.25">
      <c r="A2635" s="1">
        <v>17</v>
      </c>
      <c r="B2635" s="3">
        <v>197</v>
      </c>
      <c r="C2635" s="1" t="s">
        <v>2781</v>
      </c>
      <c r="E2635" t="str">
        <f t="shared" si="41"/>
        <v>197-TORRENT</v>
      </c>
    </row>
    <row r="2636" spans="1:5" x14ac:dyDescent="0.25">
      <c r="A2636" s="1">
        <v>17</v>
      </c>
      <c r="B2636" s="3">
        <v>198</v>
      </c>
      <c r="C2636" s="1" t="s">
        <v>2782</v>
      </c>
      <c r="E2636" t="str">
        <f t="shared" si="41"/>
        <v>198-TORROELLA DE FLUVIA</v>
      </c>
    </row>
    <row r="2637" spans="1:5" x14ac:dyDescent="0.25">
      <c r="A2637" s="1">
        <v>17</v>
      </c>
      <c r="B2637" s="3">
        <v>199</v>
      </c>
      <c r="C2637" s="1" t="s">
        <v>2783</v>
      </c>
      <c r="E2637" t="str">
        <f t="shared" si="41"/>
        <v>199-TORROELLA DE MONTGRI</v>
      </c>
    </row>
    <row r="2638" spans="1:5" x14ac:dyDescent="0.25">
      <c r="A2638" s="1">
        <v>17</v>
      </c>
      <c r="B2638" s="3">
        <v>200</v>
      </c>
      <c r="C2638" s="1" t="s">
        <v>2784</v>
      </c>
      <c r="E2638" t="str">
        <f t="shared" si="41"/>
        <v>200-TORTELLA</v>
      </c>
    </row>
    <row r="2639" spans="1:5" x14ac:dyDescent="0.25">
      <c r="A2639" s="1">
        <v>17</v>
      </c>
      <c r="B2639" s="3">
        <v>201</v>
      </c>
      <c r="C2639" s="1" t="s">
        <v>2785</v>
      </c>
      <c r="E2639" t="str">
        <f t="shared" si="41"/>
        <v>201-TOSES</v>
      </c>
    </row>
    <row r="2640" spans="1:5" x14ac:dyDescent="0.25">
      <c r="A2640" s="1">
        <v>17</v>
      </c>
      <c r="B2640" s="3">
        <v>202</v>
      </c>
      <c r="C2640" s="1" t="s">
        <v>2786</v>
      </c>
      <c r="E2640" t="str">
        <f t="shared" si="41"/>
        <v>202-TOSSA DE MAR</v>
      </c>
    </row>
    <row r="2641" spans="1:5" x14ac:dyDescent="0.25">
      <c r="A2641" s="1">
        <v>17</v>
      </c>
      <c r="B2641" s="3">
        <v>203</v>
      </c>
      <c r="C2641" s="1" t="s">
        <v>2787</v>
      </c>
      <c r="E2641" t="str">
        <f t="shared" si="41"/>
        <v>203-ULTRAMORT</v>
      </c>
    </row>
    <row r="2642" spans="1:5" x14ac:dyDescent="0.25">
      <c r="A2642" s="1">
        <v>17</v>
      </c>
      <c r="B2642" s="3">
        <v>204</v>
      </c>
      <c r="C2642" s="1" t="s">
        <v>2788</v>
      </c>
      <c r="E2642" t="str">
        <f t="shared" si="41"/>
        <v>204-ULLA</v>
      </c>
    </row>
    <row r="2643" spans="1:5" x14ac:dyDescent="0.25">
      <c r="A2643" s="1">
        <v>17</v>
      </c>
      <c r="B2643" s="3">
        <v>205</v>
      </c>
      <c r="C2643" s="1" t="s">
        <v>2789</v>
      </c>
      <c r="E2643" t="str">
        <f t="shared" si="41"/>
        <v>205-ULLASTRET</v>
      </c>
    </row>
    <row r="2644" spans="1:5" x14ac:dyDescent="0.25">
      <c r="A2644" s="1">
        <v>17</v>
      </c>
      <c r="B2644" s="3">
        <v>206</v>
      </c>
      <c r="C2644" s="1" t="s">
        <v>2790</v>
      </c>
      <c r="E2644" t="str">
        <f t="shared" si="41"/>
        <v>206-URUS</v>
      </c>
    </row>
    <row r="2645" spans="1:5" x14ac:dyDescent="0.25">
      <c r="A2645" s="1">
        <v>17</v>
      </c>
      <c r="B2645" s="3">
        <v>207</v>
      </c>
      <c r="C2645" s="1" t="s">
        <v>2791</v>
      </c>
      <c r="E2645" t="str">
        <f t="shared" si="41"/>
        <v>207-VALL D'EN BAS, LA</v>
      </c>
    </row>
    <row r="2646" spans="1:5" x14ac:dyDescent="0.25">
      <c r="A2646" s="1">
        <v>17</v>
      </c>
      <c r="B2646" s="3">
        <v>208</v>
      </c>
      <c r="C2646" s="1" t="s">
        <v>2792</v>
      </c>
      <c r="E2646" t="str">
        <f t="shared" si="41"/>
        <v>208-VALL DE BIANYA, LA</v>
      </c>
    </row>
    <row r="2647" spans="1:5" x14ac:dyDescent="0.25">
      <c r="A2647" s="1">
        <v>17</v>
      </c>
      <c r="B2647" s="3">
        <v>209</v>
      </c>
      <c r="C2647" s="1" t="s">
        <v>2793</v>
      </c>
      <c r="E2647" t="str">
        <f t="shared" si="41"/>
        <v>209-VALL-LLOBREGA</v>
      </c>
    </row>
    <row r="2648" spans="1:5" x14ac:dyDescent="0.25">
      <c r="A2648" s="1">
        <v>17</v>
      </c>
      <c r="B2648" s="3">
        <v>210</v>
      </c>
      <c r="C2648" s="1" t="s">
        <v>2794</v>
      </c>
      <c r="E2648" t="str">
        <f t="shared" si="41"/>
        <v>210-VENTALLO</v>
      </c>
    </row>
    <row r="2649" spans="1:5" x14ac:dyDescent="0.25">
      <c r="A2649" s="1">
        <v>17</v>
      </c>
      <c r="B2649" s="3">
        <v>211</v>
      </c>
      <c r="C2649" s="1" t="s">
        <v>2795</v>
      </c>
      <c r="E2649" t="str">
        <f t="shared" si="41"/>
        <v>211-VERGES</v>
      </c>
    </row>
    <row r="2650" spans="1:5" x14ac:dyDescent="0.25">
      <c r="A2650" s="1">
        <v>17</v>
      </c>
      <c r="B2650" s="3">
        <v>212</v>
      </c>
      <c r="C2650" s="1" t="s">
        <v>2796</v>
      </c>
      <c r="E2650" t="str">
        <f t="shared" si="41"/>
        <v>212-VIDRA</v>
      </c>
    </row>
    <row r="2651" spans="1:5" x14ac:dyDescent="0.25">
      <c r="A2651" s="1">
        <v>17</v>
      </c>
      <c r="B2651" s="3">
        <v>213</v>
      </c>
      <c r="C2651" s="1" t="s">
        <v>2797</v>
      </c>
      <c r="E2651" t="str">
        <f t="shared" si="41"/>
        <v>213-VIDRERES</v>
      </c>
    </row>
    <row r="2652" spans="1:5" x14ac:dyDescent="0.25">
      <c r="A2652" s="1">
        <v>17</v>
      </c>
      <c r="B2652" s="3">
        <v>214</v>
      </c>
      <c r="C2652" s="1" t="s">
        <v>2798</v>
      </c>
      <c r="E2652" t="str">
        <f t="shared" si="41"/>
        <v>214-VILABERTRAN</v>
      </c>
    </row>
    <row r="2653" spans="1:5" x14ac:dyDescent="0.25">
      <c r="A2653" s="1">
        <v>17</v>
      </c>
      <c r="B2653" s="3">
        <v>215</v>
      </c>
      <c r="C2653" s="1" t="s">
        <v>2799</v>
      </c>
      <c r="E2653" t="str">
        <f t="shared" si="41"/>
        <v>215-VILABLAREIX</v>
      </c>
    </row>
    <row r="2654" spans="1:5" x14ac:dyDescent="0.25">
      <c r="A2654" s="1">
        <v>17</v>
      </c>
      <c r="B2654" s="3">
        <v>216</v>
      </c>
      <c r="C2654" s="1" t="s">
        <v>2800</v>
      </c>
      <c r="E2654" t="str">
        <f t="shared" si="41"/>
        <v>216-VILADASENS</v>
      </c>
    </row>
    <row r="2655" spans="1:5" x14ac:dyDescent="0.25">
      <c r="A2655" s="1">
        <v>17</v>
      </c>
      <c r="B2655" s="3">
        <v>217</v>
      </c>
      <c r="C2655" s="1" t="s">
        <v>2801</v>
      </c>
      <c r="E2655" t="str">
        <f t="shared" si="41"/>
        <v>217-VILADAMAT</v>
      </c>
    </row>
    <row r="2656" spans="1:5" x14ac:dyDescent="0.25">
      <c r="A2656" s="1">
        <v>17</v>
      </c>
      <c r="B2656" s="3">
        <v>218</v>
      </c>
      <c r="C2656" s="1" t="s">
        <v>2802</v>
      </c>
      <c r="E2656" t="str">
        <f t="shared" si="41"/>
        <v>218-VILADEMULS</v>
      </c>
    </row>
    <row r="2657" spans="1:5" x14ac:dyDescent="0.25">
      <c r="A2657" s="1">
        <v>17</v>
      </c>
      <c r="B2657" s="3">
        <v>220</v>
      </c>
      <c r="C2657" s="1" t="s">
        <v>2803</v>
      </c>
      <c r="E2657" t="str">
        <f t="shared" si="41"/>
        <v>220-VILADRAU</v>
      </c>
    </row>
    <row r="2658" spans="1:5" x14ac:dyDescent="0.25">
      <c r="A2658" s="1">
        <v>17</v>
      </c>
      <c r="B2658" s="3">
        <v>221</v>
      </c>
      <c r="C2658" s="1" t="s">
        <v>2804</v>
      </c>
      <c r="E2658" t="str">
        <f t="shared" si="41"/>
        <v>221-VILAFANT</v>
      </c>
    </row>
    <row r="2659" spans="1:5" x14ac:dyDescent="0.25">
      <c r="A2659" s="1">
        <v>17</v>
      </c>
      <c r="B2659" s="3">
        <v>222</v>
      </c>
      <c r="C2659" s="1" t="s">
        <v>2805</v>
      </c>
      <c r="E2659" t="str">
        <f t="shared" si="41"/>
        <v>222-VILA?</v>
      </c>
    </row>
    <row r="2660" spans="1:5" x14ac:dyDescent="0.25">
      <c r="A2660" s="1">
        <v>17</v>
      </c>
      <c r="B2660" s="3">
        <v>223</v>
      </c>
      <c r="C2660" s="1" t="s">
        <v>2806</v>
      </c>
      <c r="E2660" t="str">
        <f t="shared" si="41"/>
        <v>223-VILAJUIGA</v>
      </c>
    </row>
    <row r="2661" spans="1:5" x14ac:dyDescent="0.25">
      <c r="A2661" s="1">
        <v>17</v>
      </c>
      <c r="B2661" s="3">
        <v>224</v>
      </c>
      <c r="C2661" s="1" t="s">
        <v>2807</v>
      </c>
      <c r="E2661" t="str">
        <f t="shared" si="41"/>
        <v>224-VILALLONGA DE TER</v>
      </c>
    </row>
    <row r="2662" spans="1:5" x14ac:dyDescent="0.25">
      <c r="A2662" s="1">
        <v>17</v>
      </c>
      <c r="B2662" s="3">
        <v>225</v>
      </c>
      <c r="C2662" s="1" t="s">
        <v>2808</v>
      </c>
      <c r="E2662" t="str">
        <f t="shared" si="41"/>
        <v>225-VILAMACOLUM</v>
      </c>
    </row>
    <row r="2663" spans="1:5" x14ac:dyDescent="0.25">
      <c r="A2663" s="1">
        <v>17</v>
      </c>
      <c r="B2663" s="3">
        <v>226</v>
      </c>
      <c r="C2663" s="1" t="s">
        <v>2809</v>
      </c>
      <c r="E2663" t="str">
        <f t="shared" si="41"/>
        <v>226-VILAMALLA</v>
      </c>
    </row>
    <row r="2664" spans="1:5" x14ac:dyDescent="0.25">
      <c r="A2664" s="1">
        <v>17</v>
      </c>
      <c r="B2664" s="3">
        <v>227</v>
      </c>
      <c r="C2664" s="1" t="s">
        <v>2810</v>
      </c>
      <c r="E2664" t="str">
        <f t="shared" si="41"/>
        <v>227-VILAMANISCLE</v>
      </c>
    </row>
    <row r="2665" spans="1:5" x14ac:dyDescent="0.25">
      <c r="A2665" s="1">
        <v>17</v>
      </c>
      <c r="B2665" s="3">
        <v>228</v>
      </c>
      <c r="C2665" s="1" t="s">
        <v>2811</v>
      </c>
      <c r="E2665" t="str">
        <f t="shared" si="41"/>
        <v>228-VILANANT</v>
      </c>
    </row>
    <row r="2666" spans="1:5" x14ac:dyDescent="0.25">
      <c r="A2666" s="1">
        <v>17</v>
      </c>
      <c r="B2666" s="3">
        <v>230</v>
      </c>
      <c r="C2666" s="1" t="s">
        <v>2812</v>
      </c>
      <c r="E2666" t="str">
        <f t="shared" si="41"/>
        <v>230-VILA-SACRA</v>
      </c>
    </row>
    <row r="2667" spans="1:5" x14ac:dyDescent="0.25">
      <c r="A2667" s="1">
        <v>17</v>
      </c>
      <c r="B2667" s="3">
        <v>232</v>
      </c>
      <c r="C2667" s="1" t="s">
        <v>2813</v>
      </c>
      <c r="E2667" t="str">
        <f t="shared" si="41"/>
        <v>232-VILOPRIU</v>
      </c>
    </row>
    <row r="2668" spans="1:5" x14ac:dyDescent="0.25">
      <c r="A2668" s="1">
        <v>17</v>
      </c>
      <c r="B2668" s="3">
        <v>233</v>
      </c>
      <c r="C2668" s="1" t="s">
        <v>2814</v>
      </c>
      <c r="E2668" t="str">
        <f t="shared" si="41"/>
        <v>233-VILOBI D'ONYAR</v>
      </c>
    </row>
    <row r="2669" spans="1:5" x14ac:dyDescent="0.25">
      <c r="A2669" s="1">
        <v>17</v>
      </c>
      <c r="B2669" s="3">
        <v>234</v>
      </c>
      <c r="C2669" s="1" t="s">
        <v>2815</v>
      </c>
      <c r="E2669" t="str">
        <f t="shared" si="41"/>
        <v>234-BIURE</v>
      </c>
    </row>
    <row r="2670" spans="1:5" x14ac:dyDescent="0.25">
      <c r="A2670" s="1">
        <v>17</v>
      </c>
      <c r="B2670" s="3">
        <v>901</v>
      </c>
      <c r="C2670" s="1" t="s">
        <v>2816</v>
      </c>
      <c r="E2670" t="str">
        <f t="shared" si="41"/>
        <v>901-CRUILLES, MONELLS I SANT SADURNI DE L'HE</v>
      </c>
    </row>
    <row r="2671" spans="1:5" x14ac:dyDescent="0.25">
      <c r="A2671" s="1">
        <v>17</v>
      </c>
      <c r="B2671" s="3">
        <v>902</v>
      </c>
      <c r="C2671" s="1" t="s">
        <v>2817</v>
      </c>
      <c r="E2671" t="str">
        <f t="shared" si="41"/>
        <v>902-FORALLAC</v>
      </c>
    </row>
    <row r="2672" spans="1:5" x14ac:dyDescent="0.25">
      <c r="A2672" s="1">
        <v>17</v>
      </c>
      <c r="B2672" s="3">
        <v>903</v>
      </c>
      <c r="C2672" s="1" t="s">
        <v>2818</v>
      </c>
      <c r="E2672" t="str">
        <f t="shared" si="41"/>
        <v>903-SANT JULIA DEL LLOR I BONMATI</v>
      </c>
    </row>
    <row r="2673" spans="1:5" x14ac:dyDescent="0.25">
      <c r="A2673" s="1">
        <v>18</v>
      </c>
      <c r="B2673" s="3">
        <v>1</v>
      </c>
      <c r="C2673" s="1" t="s">
        <v>2819</v>
      </c>
      <c r="E2673" t="str">
        <f t="shared" si="41"/>
        <v>1-AGRON</v>
      </c>
    </row>
    <row r="2674" spans="1:5" x14ac:dyDescent="0.25">
      <c r="A2674" s="1">
        <v>18</v>
      </c>
      <c r="B2674" s="3">
        <v>2</v>
      </c>
      <c r="C2674" s="1" t="s">
        <v>2820</v>
      </c>
      <c r="E2674" t="str">
        <f t="shared" si="41"/>
        <v>2-ALAMEDILLA</v>
      </c>
    </row>
    <row r="2675" spans="1:5" x14ac:dyDescent="0.25">
      <c r="A2675" s="1">
        <v>18</v>
      </c>
      <c r="B2675" s="3">
        <v>3</v>
      </c>
      <c r="C2675" s="1" t="s">
        <v>2821</v>
      </c>
      <c r="E2675" t="str">
        <f t="shared" si="41"/>
        <v>3-ALBOLOTE</v>
      </c>
    </row>
    <row r="2676" spans="1:5" x14ac:dyDescent="0.25">
      <c r="A2676" s="1">
        <v>18</v>
      </c>
      <c r="B2676" s="3">
        <v>4</v>
      </c>
      <c r="C2676" s="1" t="s">
        <v>2822</v>
      </c>
      <c r="E2676" t="str">
        <f t="shared" si="41"/>
        <v>4-ALBONDON</v>
      </c>
    </row>
    <row r="2677" spans="1:5" x14ac:dyDescent="0.25">
      <c r="A2677" s="1">
        <v>18</v>
      </c>
      <c r="B2677" s="3">
        <v>5</v>
      </c>
      <c r="C2677" s="1" t="s">
        <v>2823</v>
      </c>
      <c r="E2677" t="str">
        <f t="shared" si="41"/>
        <v>5-ALBUÑAN</v>
      </c>
    </row>
    <row r="2678" spans="1:5" x14ac:dyDescent="0.25">
      <c r="A2678" s="1">
        <v>18</v>
      </c>
      <c r="B2678" s="3">
        <v>6</v>
      </c>
      <c r="C2678" s="1" t="s">
        <v>2824</v>
      </c>
      <c r="E2678" t="str">
        <f t="shared" si="41"/>
        <v>6-ALBUÑOL</v>
      </c>
    </row>
    <row r="2679" spans="1:5" x14ac:dyDescent="0.25">
      <c r="A2679" s="1">
        <v>18</v>
      </c>
      <c r="B2679" s="3">
        <v>7</v>
      </c>
      <c r="C2679" s="1" t="s">
        <v>2825</v>
      </c>
      <c r="E2679" t="str">
        <f t="shared" si="41"/>
        <v>7-ALBUÑUELAS</v>
      </c>
    </row>
    <row r="2680" spans="1:5" x14ac:dyDescent="0.25">
      <c r="A2680" s="1">
        <v>18</v>
      </c>
      <c r="B2680" s="3">
        <v>10</v>
      </c>
      <c r="C2680" s="1" t="s">
        <v>2826</v>
      </c>
      <c r="E2680" t="str">
        <f t="shared" si="41"/>
        <v>10-ALDEIRE</v>
      </c>
    </row>
    <row r="2681" spans="1:5" x14ac:dyDescent="0.25">
      <c r="A2681" s="1">
        <v>18</v>
      </c>
      <c r="B2681" s="3">
        <v>11</v>
      </c>
      <c r="C2681" s="1" t="s">
        <v>2827</v>
      </c>
      <c r="E2681" t="str">
        <f t="shared" si="41"/>
        <v>11-ALFACAR</v>
      </c>
    </row>
    <row r="2682" spans="1:5" x14ac:dyDescent="0.25">
      <c r="A2682" s="1">
        <v>18</v>
      </c>
      <c r="B2682" s="3">
        <v>12</v>
      </c>
      <c r="C2682" s="1" t="s">
        <v>2828</v>
      </c>
      <c r="E2682" t="str">
        <f t="shared" si="41"/>
        <v>12-ALGARINEJO</v>
      </c>
    </row>
    <row r="2683" spans="1:5" x14ac:dyDescent="0.25">
      <c r="A2683" s="1">
        <v>18</v>
      </c>
      <c r="B2683" s="3">
        <v>13</v>
      </c>
      <c r="C2683" s="1" t="s">
        <v>2829</v>
      </c>
      <c r="E2683" t="str">
        <f t="shared" si="41"/>
        <v>13-ALHAMA DE GRANADA</v>
      </c>
    </row>
    <row r="2684" spans="1:5" x14ac:dyDescent="0.25">
      <c r="A2684" s="1">
        <v>18</v>
      </c>
      <c r="B2684" s="3">
        <v>14</v>
      </c>
      <c r="C2684" s="1" t="s">
        <v>2830</v>
      </c>
      <c r="E2684" t="str">
        <f t="shared" si="41"/>
        <v>14-ALHENDIN</v>
      </c>
    </row>
    <row r="2685" spans="1:5" x14ac:dyDescent="0.25">
      <c r="A2685" s="1">
        <v>18</v>
      </c>
      <c r="B2685" s="3">
        <v>15</v>
      </c>
      <c r="C2685" s="1" t="s">
        <v>2831</v>
      </c>
      <c r="E2685" t="str">
        <f t="shared" si="41"/>
        <v>15-ALICUN DE ORTEGA</v>
      </c>
    </row>
    <row r="2686" spans="1:5" x14ac:dyDescent="0.25">
      <c r="A2686" s="1">
        <v>18</v>
      </c>
      <c r="B2686" s="3">
        <v>16</v>
      </c>
      <c r="C2686" s="1" t="s">
        <v>2832</v>
      </c>
      <c r="E2686" t="str">
        <f t="shared" si="41"/>
        <v>16-ALMEGIJAR</v>
      </c>
    </row>
    <row r="2687" spans="1:5" x14ac:dyDescent="0.25">
      <c r="A2687" s="1">
        <v>18</v>
      </c>
      <c r="B2687" s="3">
        <v>17</v>
      </c>
      <c r="C2687" s="1" t="s">
        <v>2833</v>
      </c>
      <c r="E2687" t="str">
        <f t="shared" si="41"/>
        <v>17-ALMUÑECAR</v>
      </c>
    </row>
    <row r="2688" spans="1:5" x14ac:dyDescent="0.25">
      <c r="A2688" s="1">
        <v>18</v>
      </c>
      <c r="B2688" s="3">
        <v>18</v>
      </c>
      <c r="C2688" s="1" t="s">
        <v>2834</v>
      </c>
      <c r="E2688" t="str">
        <f t="shared" si="41"/>
        <v>18-ALQUIFE</v>
      </c>
    </row>
    <row r="2689" spans="1:5" x14ac:dyDescent="0.25">
      <c r="A2689" s="1">
        <v>18</v>
      </c>
      <c r="B2689" s="3">
        <v>20</v>
      </c>
      <c r="C2689" s="1" t="s">
        <v>2835</v>
      </c>
      <c r="E2689" t="str">
        <f t="shared" si="41"/>
        <v>20-ARENAS DEL REY</v>
      </c>
    </row>
    <row r="2690" spans="1:5" x14ac:dyDescent="0.25">
      <c r="A2690" s="1">
        <v>18</v>
      </c>
      <c r="B2690" s="3">
        <v>21</v>
      </c>
      <c r="C2690" s="1" t="s">
        <v>2836</v>
      </c>
      <c r="E2690" t="str">
        <f t="shared" si="41"/>
        <v>21-ARMILLA</v>
      </c>
    </row>
    <row r="2691" spans="1:5" x14ac:dyDescent="0.25">
      <c r="A2691" s="1">
        <v>18</v>
      </c>
      <c r="B2691" s="3">
        <v>22</v>
      </c>
      <c r="C2691" s="1" t="s">
        <v>2837</v>
      </c>
      <c r="E2691" t="str">
        <f t="shared" ref="E2691:E2754" si="42">CONCATENATE(B2691,"-",C2691)</f>
        <v>22-ATARFE</v>
      </c>
    </row>
    <row r="2692" spans="1:5" x14ac:dyDescent="0.25">
      <c r="A2692" s="1">
        <v>18</v>
      </c>
      <c r="B2692" s="3">
        <v>23</v>
      </c>
      <c r="C2692" s="1" t="s">
        <v>2838</v>
      </c>
      <c r="E2692" t="str">
        <f t="shared" si="42"/>
        <v>23-BAZA</v>
      </c>
    </row>
    <row r="2693" spans="1:5" x14ac:dyDescent="0.25">
      <c r="A2693" s="1">
        <v>18</v>
      </c>
      <c r="B2693" s="3">
        <v>24</v>
      </c>
      <c r="C2693" s="1" t="s">
        <v>2839</v>
      </c>
      <c r="E2693" t="str">
        <f t="shared" si="42"/>
        <v>24-BEAS DE GRANADA</v>
      </c>
    </row>
    <row r="2694" spans="1:5" x14ac:dyDescent="0.25">
      <c r="A2694" s="1">
        <v>18</v>
      </c>
      <c r="B2694" s="3">
        <v>25</v>
      </c>
      <c r="C2694" s="1" t="s">
        <v>2840</v>
      </c>
      <c r="E2694" t="str">
        <f t="shared" si="42"/>
        <v>25-BEAS DE GUADIX</v>
      </c>
    </row>
    <row r="2695" spans="1:5" x14ac:dyDescent="0.25">
      <c r="A2695" s="1">
        <v>18</v>
      </c>
      <c r="B2695" s="3">
        <v>27</v>
      </c>
      <c r="C2695" s="1" t="s">
        <v>2841</v>
      </c>
      <c r="E2695" t="str">
        <f t="shared" si="42"/>
        <v>27-BENALUA</v>
      </c>
    </row>
    <row r="2696" spans="1:5" x14ac:dyDescent="0.25">
      <c r="A2696" s="1">
        <v>18</v>
      </c>
      <c r="B2696" s="3">
        <v>28</v>
      </c>
      <c r="C2696" s="1" t="s">
        <v>2842</v>
      </c>
      <c r="E2696" t="str">
        <f t="shared" si="42"/>
        <v>28-BENALUA DE LAS VILLAS</v>
      </c>
    </row>
    <row r="2697" spans="1:5" x14ac:dyDescent="0.25">
      <c r="A2697" s="1">
        <v>18</v>
      </c>
      <c r="B2697" s="3">
        <v>29</v>
      </c>
      <c r="C2697" s="1" t="s">
        <v>2843</v>
      </c>
      <c r="E2697" t="str">
        <f t="shared" si="42"/>
        <v>29-BENAMAUREL</v>
      </c>
    </row>
    <row r="2698" spans="1:5" x14ac:dyDescent="0.25">
      <c r="A2698" s="1">
        <v>18</v>
      </c>
      <c r="B2698" s="3">
        <v>30</v>
      </c>
      <c r="C2698" s="1" t="s">
        <v>2844</v>
      </c>
      <c r="E2698" t="str">
        <f t="shared" si="42"/>
        <v>30-BERCHULES</v>
      </c>
    </row>
    <row r="2699" spans="1:5" x14ac:dyDescent="0.25">
      <c r="A2699" s="1">
        <v>18</v>
      </c>
      <c r="B2699" s="3">
        <v>32</v>
      </c>
      <c r="C2699" s="1" t="s">
        <v>2845</v>
      </c>
      <c r="E2699" t="str">
        <f t="shared" si="42"/>
        <v>32-BUBION</v>
      </c>
    </row>
    <row r="2700" spans="1:5" x14ac:dyDescent="0.25">
      <c r="A2700" s="1">
        <v>18</v>
      </c>
      <c r="B2700" s="3">
        <v>33</v>
      </c>
      <c r="C2700" s="1" t="s">
        <v>2846</v>
      </c>
      <c r="E2700" t="str">
        <f t="shared" si="42"/>
        <v>33-BUSQUISTAR</v>
      </c>
    </row>
    <row r="2701" spans="1:5" x14ac:dyDescent="0.25">
      <c r="A2701" s="1">
        <v>18</v>
      </c>
      <c r="B2701" s="3">
        <v>34</v>
      </c>
      <c r="C2701" s="1" t="s">
        <v>2847</v>
      </c>
      <c r="E2701" t="str">
        <f t="shared" si="42"/>
        <v>34-CACIN</v>
      </c>
    </row>
    <row r="2702" spans="1:5" x14ac:dyDescent="0.25">
      <c r="A2702" s="1">
        <v>18</v>
      </c>
      <c r="B2702" s="3">
        <v>35</v>
      </c>
      <c r="C2702" s="1" t="s">
        <v>2848</v>
      </c>
      <c r="E2702" t="str">
        <f t="shared" si="42"/>
        <v>35-CADIAR</v>
      </c>
    </row>
    <row r="2703" spans="1:5" x14ac:dyDescent="0.25">
      <c r="A2703" s="1">
        <v>18</v>
      </c>
      <c r="B2703" s="3">
        <v>36</v>
      </c>
      <c r="C2703" s="1" t="s">
        <v>2849</v>
      </c>
      <c r="E2703" t="str">
        <f t="shared" si="42"/>
        <v>36-CAJAR</v>
      </c>
    </row>
    <row r="2704" spans="1:5" x14ac:dyDescent="0.25">
      <c r="A2704" s="1">
        <v>18</v>
      </c>
      <c r="B2704" s="3">
        <v>37</v>
      </c>
      <c r="C2704" s="1" t="s">
        <v>2850</v>
      </c>
      <c r="E2704" t="str">
        <f t="shared" si="42"/>
        <v>37-CALICASAS</v>
      </c>
    </row>
    <row r="2705" spans="1:5" x14ac:dyDescent="0.25">
      <c r="A2705" s="1">
        <v>18</v>
      </c>
      <c r="B2705" s="3">
        <v>38</v>
      </c>
      <c r="C2705" s="1" t="s">
        <v>2851</v>
      </c>
      <c r="E2705" t="str">
        <f t="shared" si="42"/>
        <v>38-CAMPOTEJAR</v>
      </c>
    </row>
    <row r="2706" spans="1:5" x14ac:dyDescent="0.25">
      <c r="A2706" s="1">
        <v>18</v>
      </c>
      <c r="B2706" s="3">
        <v>39</v>
      </c>
      <c r="C2706" s="1" t="s">
        <v>2852</v>
      </c>
      <c r="E2706" t="str">
        <f t="shared" si="42"/>
        <v>39-CANILES</v>
      </c>
    </row>
    <row r="2707" spans="1:5" x14ac:dyDescent="0.25">
      <c r="A2707" s="1">
        <v>18</v>
      </c>
      <c r="B2707" s="3">
        <v>40</v>
      </c>
      <c r="C2707" s="1" t="s">
        <v>2853</v>
      </c>
      <c r="E2707" t="str">
        <f t="shared" si="42"/>
        <v>40-CAÑAR</v>
      </c>
    </row>
    <row r="2708" spans="1:5" x14ac:dyDescent="0.25">
      <c r="A2708" s="1">
        <v>18</v>
      </c>
      <c r="B2708" s="3">
        <v>42</v>
      </c>
      <c r="C2708" s="1" t="s">
        <v>2854</v>
      </c>
      <c r="E2708" t="str">
        <f t="shared" si="42"/>
        <v>42-CAPILEIRA</v>
      </c>
    </row>
    <row r="2709" spans="1:5" x14ac:dyDescent="0.25">
      <c r="A2709" s="1">
        <v>18</v>
      </c>
      <c r="B2709" s="3">
        <v>43</v>
      </c>
      <c r="C2709" s="1" t="s">
        <v>2855</v>
      </c>
      <c r="E2709" t="str">
        <f t="shared" si="42"/>
        <v>43-CARATAUNAS</v>
      </c>
    </row>
    <row r="2710" spans="1:5" x14ac:dyDescent="0.25">
      <c r="A2710" s="1">
        <v>18</v>
      </c>
      <c r="B2710" s="3">
        <v>44</v>
      </c>
      <c r="C2710" s="1" t="s">
        <v>2856</v>
      </c>
      <c r="E2710" t="str">
        <f t="shared" si="42"/>
        <v>44-CASTARAS</v>
      </c>
    </row>
    <row r="2711" spans="1:5" x14ac:dyDescent="0.25">
      <c r="A2711" s="1">
        <v>18</v>
      </c>
      <c r="B2711" s="3">
        <v>45</v>
      </c>
      <c r="C2711" s="1" t="s">
        <v>2857</v>
      </c>
      <c r="E2711" t="str">
        <f t="shared" si="42"/>
        <v>45-CASTILLEJAR</v>
      </c>
    </row>
    <row r="2712" spans="1:5" x14ac:dyDescent="0.25">
      <c r="A2712" s="1">
        <v>18</v>
      </c>
      <c r="B2712" s="3">
        <v>46</v>
      </c>
      <c r="C2712" s="1" t="s">
        <v>2858</v>
      </c>
      <c r="E2712" t="str">
        <f t="shared" si="42"/>
        <v>46-CASTRIL</v>
      </c>
    </row>
    <row r="2713" spans="1:5" x14ac:dyDescent="0.25">
      <c r="A2713" s="1">
        <v>18</v>
      </c>
      <c r="B2713" s="3">
        <v>47</v>
      </c>
      <c r="C2713" s="1" t="s">
        <v>2859</v>
      </c>
      <c r="E2713" t="str">
        <f t="shared" si="42"/>
        <v>47-CENES DE LA VEGA</v>
      </c>
    </row>
    <row r="2714" spans="1:5" x14ac:dyDescent="0.25">
      <c r="A2714" s="1">
        <v>18</v>
      </c>
      <c r="B2714" s="3">
        <v>48</v>
      </c>
      <c r="C2714" s="1" t="s">
        <v>2860</v>
      </c>
      <c r="E2714" t="str">
        <f t="shared" si="42"/>
        <v>48-CIJUELA</v>
      </c>
    </row>
    <row r="2715" spans="1:5" x14ac:dyDescent="0.25">
      <c r="A2715" s="1">
        <v>18</v>
      </c>
      <c r="B2715" s="3">
        <v>49</v>
      </c>
      <c r="C2715" s="1" t="s">
        <v>2861</v>
      </c>
      <c r="E2715" t="str">
        <f t="shared" si="42"/>
        <v>49-COGOLLOS DE GUADIX</v>
      </c>
    </row>
    <row r="2716" spans="1:5" x14ac:dyDescent="0.25">
      <c r="A2716" s="1">
        <v>18</v>
      </c>
      <c r="B2716" s="3">
        <v>50</v>
      </c>
      <c r="C2716" s="1" t="s">
        <v>2862</v>
      </c>
      <c r="E2716" t="str">
        <f t="shared" si="42"/>
        <v>50-COGOLLOS DE LA VEGA</v>
      </c>
    </row>
    <row r="2717" spans="1:5" x14ac:dyDescent="0.25">
      <c r="A2717" s="1">
        <v>18</v>
      </c>
      <c r="B2717" s="3">
        <v>51</v>
      </c>
      <c r="C2717" s="1" t="s">
        <v>2863</v>
      </c>
      <c r="E2717" t="str">
        <f t="shared" si="42"/>
        <v>51-COLOMERA</v>
      </c>
    </row>
    <row r="2718" spans="1:5" x14ac:dyDescent="0.25">
      <c r="A2718" s="1">
        <v>18</v>
      </c>
      <c r="B2718" s="3">
        <v>53</v>
      </c>
      <c r="C2718" s="1" t="s">
        <v>2864</v>
      </c>
      <c r="E2718" t="str">
        <f t="shared" si="42"/>
        <v>53-CORTES DE BAZA</v>
      </c>
    </row>
    <row r="2719" spans="1:5" x14ac:dyDescent="0.25">
      <c r="A2719" s="1">
        <v>18</v>
      </c>
      <c r="B2719" s="3">
        <v>54</v>
      </c>
      <c r="C2719" s="1" t="s">
        <v>2865</v>
      </c>
      <c r="E2719" t="str">
        <f t="shared" si="42"/>
        <v>54-CORTES Y GRAENA</v>
      </c>
    </row>
    <row r="2720" spans="1:5" x14ac:dyDescent="0.25">
      <c r="A2720" s="1">
        <v>18</v>
      </c>
      <c r="B2720" s="3">
        <v>56</v>
      </c>
      <c r="C2720" s="1" t="s">
        <v>2866</v>
      </c>
      <c r="E2720" t="str">
        <f t="shared" si="42"/>
        <v>56-CULLAR</v>
      </c>
    </row>
    <row r="2721" spans="1:5" x14ac:dyDescent="0.25">
      <c r="A2721" s="1">
        <v>18</v>
      </c>
      <c r="B2721" s="3">
        <v>57</v>
      </c>
      <c r="C2721" s="1" t="s">
        <v>2867</v>
      </c>
      <c r="E2721" t="str">
        <f t="shared" si="42"/>
        <v>57-CULLAR VEGA</v>
      </c>
    </row>
    <row r="2722" spans="1:5" x14ac:dyDescent="0.25">
      <c r="A2722" s="1">
        <v>18</v>
      </c>
      <c r="B2722" s="3">
        <v>59</v>
      </c>
      <c r="C2722" s="1" t="s">
        <v>2868</v>
      </c>
      <c r="E2722" t="str">
        <f t="shared" si="42"/>
        <v>59-CHAUCHINA</v>
      </c>
    </row>
    <row r="2723" spans="1:5" x14ac:dyDescent="0.25">
      <c r="A2723" s="1">
        <v>18</v>
      </c>
      <c r="B2723" s="3">
        <v>61</v>
      </c>
      <c r="C2723" s="1" t="s">
        <v>2869</v>
      </c>
      <c r="E2723" t="str">
        <f t="shared" si="42"/>
        <v>61-CHIMENEAS</v>
      </c>
    </row>
    <row r="2724" spans="1:5" x14ac:dyDescent="0.25">
      <c r="A2724" s="1">
        <v>18</v>
      </c>
      <c r="B2724" s="3">
        <v>62</v>
      </c>
      <c r="C2724" s="1" t="s">
        <v>2870</v>
      </c>
      <c r="E2724" t="str">
        <f t="shared" si="42"/>
        <v>62-CHURRIANA DE LA VEGA</v>
      </c>
    </row>
    <row r="2725" spans="1:5" x14ac:dyDescent="0.25">
      <c r="A2725" s="1">
        <v>18</v>
      </c>
      <c r="B2725" s="3">
        <v>63</v>
      </c>
      <c r="C2725" s="1" t="s">
        <v>2871</v>
      </c>
      <c r="E2725" t="str">
        <f t="shared" si="42"/>
        <v>63-DARRO</v>
      </c>
    </row>
    <row r="2726" spans="1:5" x14ac:dyDescent="0.25">
      <c r="A2726" s="1">
        <v>18</v>
      </c>
      <c r="B2726" s="3">
        <v>64</v>
      </c>
      <c r="C2726" s="1" t="s">
        <v>2872</v>
      </c>
      <c r="E2726" t="str">
        <f t="shared" si="42"/>
        <v>64-DEHESAS DE GUADIX</v>
      </c>
    </row>
    <row r="2727" spans="1:5" x14ac:dyDescent="0.25">
      <c r="A2727" s="1">
        <v>18</v>
      </c>
      <c r="B2727" s="3">
        <v>66</v>
      </c>
      <c r="C2727" s="1" t="s">
        <v>2873</v>
      </c>
      <c r="E2727" t="str">
        <f t="shared" si="42"/>
        <v>66-DEIFONTES</v>
      </c>
    </row>
    <row r="2728" spans="1:5" x14ac:dyDescent="0.25">
      <c r="A2728" s="1">
        <v>18</v>
      </c>
      <c r="B2728" s="3">
        <v>67</v>
      </c>
      <c r="C2728" s="1" t="s">
        <v>2874</v>
      </c>
      <c r="E2728" t="str">
        <f t="shared" si="42"/>
        <v>67-DIEZMA</v>
      </c>
    </row>
    <row r="2729" spans="1:5" x14ac:dyDescent="0.25">
      <c r="A2729" s="1">
        <v>18</v>
      </c>
      <c r="B2729" s="3">
        <v>68</v>
      </c>
      <c r="C2729" s="1" t="s">
        <v>2875</v>
      </c>
      <c r="E2729" t="str">
        <f t="shared" si="42"/>
        <v>68-DILAR</v>
      </c>
    </row>
    <row r="2730" spans="1:5" x14ac:dyDescent="0.25">
      <c r="A2730" s="1">
        <v>18</v>
      </c>
      <c r="B2730" s="3">
        <v>69</v>
      </c>
      <c r="C2730" s="1" t="s">
        <v>2876</v>
      </c>
      <c r="E2730" t="str">
        <f t="shared" si="42"/>
        <v>69-DOLAR</v>
      </c>
    </row>
    <row r="2731" spans="1:5" x14ac:dyDescent="0.25">
      <c r="A2731" s="1">
        <v>18</v>
      </c>
      <c r="B2731" s="3">
        <v>70</v>
      </c>
      <c r="C2731" s="1" t="s">
        <v>2877</v>
      </c>
      <c r="E2731" t="str">
        <f t="shared" si="42"/>
        <v>70-DUDAR</v>
      </c>
    </row>
    <row r="2732" spans="1:5" x14ac:dyDescent="0.25">
      <c r="A2732" s="1">
        <v>18</v>
      </c>
      <c r="B2732" s="3">
        <v>71</v>
      </c>
      <c r="C2732" s="1" t="s">
        <v>2878</v>
      </c>
      <c r="E2732" t="str">
        <f t="shared" si="42"/>
        <v>71-DURCAL</v>
      </c>
    </row>
    <row r="2733" spans="1:5" x14ac:dyDescent="0.25">
      <c r="A2733" s="1">
        <v>18</v>
      </c>
      <c r="B2733" s="3">
        <v>72</v>
      </c>
      <c r="C2733" s="1" t="s">
        <v>2879</v>
      </c>
      <c r="E2733" t="str">
        <f t="shared" si="42"/>
        <v>72-ESCUZAR</v>
      </c>
    </row>
    <row r="2734" spans="1:5" x14ac:dyDescent="0.25">
      <c r="A2734" s="1">
        <v>18</v>
      </c>
      <c r="B2734" s="3">
        <v>74</v>
      </c>
      <c r="C2734" s="1" t="s">
        <v>2880</v>
      </c>
      <c r="E2734" t="str">
        <f t="shared" si="42"/>
        <v>74-FERREIRA</v>
      </c>
    </row>
    <row r="2735" spans="1:5" x14ac:dyDescent="0.25">
      <c r="A2735" s="1">
        <v>18</v>
      </c>
      <c r="B2735" s="3">
        <v>76</v>
      </c>
      <c r="C2735" s="1" t="s">
        <v>2881</v>
      </c>
      <c r="E2735" t="str">
        <f t="shared" si="42"/>
        <v>76-FONELAS</v>
      </c>
    </row>
    <row r="2736" spans="1:5" x14ac:dyDescent="0.25">
      <c r="A2736" s="1">
        <v>18</v>
      </c>
      <c r="B2736" s="3">
        <v>78</v>
      </c>
      <c r="C2736" s="1" t="s">
        <v>2882</v>
      </c>
      <c r="E2736" t="str">
        <f t="shared" si="42"/>
        <v>78-FREILA</v>
      </c>
    </row>
    <row r="2737" spans="1:5" x14ac:dyDescent="0.25">
      <c r="A2737" s="1">
        <v>18</v>
      </c>
      <c r="B2737" s="3">
        <v>79</v>
      </c>
      <c r="C2737" s="1" t="s">
        <v>2883</v>
      </c>
      <c r="E2737" t="str">
        <f t="shared" si="42"/>
        <v>79-FUENTE VAQUEROS</v>
      </c>
    </row>
    <row r="2738" spans="1:5" x14ac:dyDescent="0.25">
      <c r="A2738" s="1">
        <v>18</v>
      </c>
      <c r="B2738" s="3">
        <v>82</v>
      </c>
      <c r="C2738" s="1" t="s">
        <v>2884</v>
      </c>
      <c r="E2738" t="str">
        <f t="shared" si="42"/>
        <v>82-GALERA</v>
      </c>
    </row>
    <row r="2739" spans="1:5" x14ac:dyDescent="0.25">
      <c r="A2739" s="1">
        <v>18</v>
      </c>
      <c r="B2739" s="3">
        <v>83</v>
      </c>
      <c r="C2739" s="1" t="s">
        <v>2885</v>
      </c>
      <c r="E2739" t="str">
        <f t="shared" si="42"/>
        <v>83-GOBERNADOR</v>
      </c>
    </row>
    <row r="2740" spans="1:5" x14ac:dyDescent="0.25">
      <c r="A2740" s="1">
        <v>18</v>
      </c>
      <c r="B2740" s="3">
        <v>84</v>
      </c>
      <c r="C2740" s="1" t="s">
        <v>2886</v>
      </c>
      <c r="E2740" t="str">
        <f t="shared" si="42"/>
        <v>84-GOJAR</v>
      </c>
    </row>
    <row r="2741" spans="1:5" x14ac:dyDescent="0.25">
      <c r="A2741" s="1">
        <v>18</v>
      </c>
      <c r="B2741" s="3">
        <v>85</v>
      </c>
      <c r="C2741" s="1" t="s">
        <v>2887</v>
      </c>
      <c r="E2741" t="str">
        <f t="shared" si="42"/>
        <v>85-GOR</v>
      </c>
    </row>
    <row r="2742" spans="1:5" x14ac:dyDescent="0.25">
      <c r="A2742" s="1">
        <v>18</v>
      </c>
      <c r="B2742" s="3">
        <v>86</v>
      </c>
      <c r="C2742" s="1" t="s">
        <v>2888</v>
      </c>
      <c r="E2742" t="str">
        <f t="shared" si="42"/>
        <v>86-GORAFE</v>
      </c>
    </row>
    <row r="2743" spans="1:5" x14ac:dyDescent="0.25">
      <c r="A2743" s="1">
        <v>18</v>
      </c>
      <c r="B2743" s="3">
        <v>87</v>
      </c>
      <c r="C2743" s="1" t="s">
        <v>127</v>
      </c>
      <c r="E2743" t="str">
        <f t="shared" si="42"/>
        <v>87-GRANADA</v>
      </c>
    </row>
    <row r="2744" spans="1:5" x14ac:dyDescent="0.25">
      <c r="A2744" s="1">
        <v>18</v>
      </c>
      <c r="B2744" s="3">
        <v>88</v>
      </c>
      <c r="C2744" s="1" t="s">
        <v>2889</v>
      </c>
      <c r="E2744" t="str">
        <f t="shared" si="42"/>
        <v>88-GUADAHORTUNA</v>
      </c>
    </row>
    <row r="2745" spans="1:5" x14ac:dyDescent="0.25">
      <c r="A2745" s="1">
        <v>18</v>
      </c>
      <c r="B2745" s="3">
        <v>89</v>
      </c>
      <c r="C2745" s="1" t="s">
        <v>2890</v>
      </c>
      <c r="E2745" t="str">
        <f t="shared" si="42"/>
        <v>89-GUADIX</v>
      </c>
    </row>
    <row r="2746" spans="1:5" x14ac:dyDescent="0.25">
      <c r="A2746" s="1">
        <v>18</v>
      </c>
      <c r="B2746" s="3">
        <v>93</v>
      </c>
      <c r="C2746" s="1" t="s">
        <v>2891</v>
      </c>
      <c r="E2746" t="str">
        <f t="shared" si="42"/>
        <v>93-GUALCHOS</v>
      </c>
    </row>
    <row r="2747" spans="1:5" x14ac:dyDescent="0.25">
      <c r="A2747" s="1">
        <v>18</v>
      </c>
      <c r="B2747" s="3">
        <v>94</v>
      </c>
      <c r="C2747" s="1" t="s">
        <v>2892</v>
      </c>
      <c r="E2747" t="str">
        <f t="shared" si="42"/>
        <v>94-G?JAR SIERRA</v>
      </c>
    </row>
    <row r="2748" spans="1:5" x14ac:dyDescent="0.25">
      <c r="A2748" s="1">
        <v>18</v>
      </c>
      <c r="B2748" s="3">
        <v>95</v>
      </c>
      <c r="C2748" s="1" t="s">
        <v>2893</v>
      </c>
      <c r="E2748" t="str">
        <f t="shared" si="42"/>
        <v>95-G?VEJAR</v>
      </c>
    </row>
    <row r="2749" spans="1:5" x14ac:dyDescent="0.25">
      <c r="A2749" s="1">
        <v>18</v>
      </c>
      <c r="B2749" s="3">
        <v>96</v>
      </c>
      <c r="C2749" s="1" t="s">
        <v>2894</v>
      </c>
      <c r="E2749" t="str">
        <f t="shared" si="42"/>
        <v>96-HUELAGO</v>
      </c>
    </row>
    <row r="2750" spans="1:5" x14ac:dyDescent="0.25">
      <c r="A2750" s="1">
        <v>18</v>
      </c>
      <c r="B2750" s="3">
        <v>97</v>
      </c>
      <c r="C2750" s="1" t="s">
        <v>2895</v>
      </c>
      <c r="E2750" t="str">
        <f t="shared" si="42"/>
        <v>97-HUENEJA</v>
      </c>
    </row>
    <row r="2751" spans="1:5" x14ac:dyDescent="0.25">
      <c r="A2751" s="1">
        <v>18</v>
      </c>
      <c r="B2751" s="3">
        <v>98</v>
      </c>
      <c r="C2751" s="1" t="s">
        <v>2896</v>
      </c>
      <c r="E2751" t="str">
        <f t="shared" si="42"/>
        <v>98-HUESCAR</v>
      </c>
    </row>
    <row r="2752" spans="1:5" x14ac:dyDescent="0.25">
      <c r="A2752" s="1">
        <v>18</v>
      </c>
      <c r="B2752" s="3">
        <v>99</v>
      </c>
      <c r="C2752" s="1" t="s">
        <v>2897</v>
      </c>
      <c r="E2752" t="str">
        <f t="shared" si="42"/>
        <v>99-HUETOR DE SANTILLAN</v>
      </c>
    </row>
    <row r="2753" spans="1:5" x14ac:dyDescent="0.25">
      <c r="A2753" s="1">
        <v>18</v>
      </c>
      <c r="B2753" s="3">
        <v>100</v>
      </c>
      <c r="C2753" s="1" t="s">
        <v>2898</v>
      </c>
      <c r="E2753" t="str">
        <f t="shared" si="42"/>
        <v>100-HUETOR TAJAR</v>
      </c>
    </row>
    <row r="2754" spans="1:5" x14ac:dyDescent="0.25">
      <c r="A2754" s="1">
        <v>18</v>
      </c>
      <c r="B2754" s="3">
        <v>101</v>
      </c>
      <c r="C2754" s="1" t="s">
        <v>2899</v>
      </c>
      <c r="E2754" t="str">
        <f t="shared" si="42"/>
        <v>101-HUETOR VEGA</v>
      </c>
    </row>
    <row r="2755" spans="1:5" x14ac:dyDescent="0.25">
      <c r="A2755" s="1">
        <v>18</v>
      </c>
      <c r="B2755" s="3">
        <v>102</v>
      </c>
      <c r="C2755" s="1" t="s">
        <v>2900</v>
      </c>
      <c r="E2755" t="str">
        <f t="shared" ref="E2755:E2818" si="43">CONCATENATE(B2755,"-",C2755)</f>
        <v>102-ILLORA</v>
      </c>
    </row>
    <row r="2756" spans="1:5" x14ac:dyDescent="0.25">
      <c r="A2756" s="1">
        <v>18</v>
      </c>
      <c r="B2756" s="3">
        <v>103</v>
      </c>
      <c r="C2756" s="1" t="s">
        <v>2901</v>
      </c>
      <c r="E2756" t="str">
        <f t="shared" si="43"/>
        <v>103-ITRABO</v>
      </c>
    </row>
    <row r="2757" spans="1:5" x14ac:dyDescent="0.25">
      <c r="A2757" s="1">
        <v>18</v>
      </c>
      <c r="B2757" s="3">
        <v>105</v>
      </c>
      <c r="C2757" s="1" t="s">
        <v>2902</v>
      </c>
      <c r="E2757" t="str">
        <f t="shared" si="43"/>
        <v>105-IZNALLOZ</v>
      </c>
    </row>
    <row r="2758" spans="1:5" x14ac:dyDescent="0.25">
      <c r="A2758" s="1">
        <v>18</v>
      </c>
      <c r="B2758" s="3">
        <v>107</v>
      </c>
      <c r="C2758" s="1" t="s">
        <v>2903</v>
      </c>
      <c r="E2758" t="str">
        <f t="shared" si="43"/>
        <v>107-JAYENA</v>
      </c>
    </row>
    <row r="2759" spans="1:5" x14ac:dyDescent="0.25">
      <c r="A2759" s="1">
        <v>18</v>
      </c>
      <c r="B2759" s="3">
        <v>108</v>
      </c>
      <c r="C2759" s="1" t="s">
        <v>2904</v>
      </c>
      <c r="E2759" t="str">
        <f t="shared" si="43"/>
        <v>108-JEREZ DEL MARQUESADO</v>
      </c>
    </row>
    <row r="2760" spans="1:5" x14ac:dyDescent="0.25">
      <c r="A2760" s="1">
        <v>18</v>
      </c>
      <c r="B2760" s="3">
        <v>109</v>
      </c>
      <c r="C2760" s="1" t="s">
        <v>2905</v>
      </c>
      <c r="E2760" t="str">
        <f t="shared" si="43"/>
        <v>109-JETE</v>
      </c>
    </row>
    <row r="2761" spans="1:5" x14ac:dyDescent="0.25">
      <c r="A2761" s="1">
        <v>18</v>
      </c>
      <c r="B2761" s="3">
        <v>111</v>
      </c>
      <c r="C2761" s="1" t="s">
        <v>2906</v>
      </c>
      <c r="E2761" t="str">
        <f t="shared" si="43"/>
        <v>111-JUN</v>
      </c>
    </row>
    <row r="2762" spans="1:5" x14ac:dyDescent="0.25">
      <c r="A2762" s="1">
        <v>18</v>
      </c>
      <c r="B2762" s="3">
        <v>112</v>
      </c>
      <c r="C2762" s="1" t="s">
        <v>2907</v>
      </c>
      <c r="E2762" t="str">
        <f t="shared" si="43"/>
        <v>112-JUVILES</v>
      </c>
    </row>
    <row r="2763" spans="1:5" x14ac:dyDescent="0.25">
      <c r="A2763" s="1">
        <v>18</v>
      </c>
      <c r="B2763" s="3">
        <v>114</v>
      </c>
      <c r="C2763" s="1" t="s">
        <v>2908</v>
      </c>
      <c r="E2763" t="str">
        <f t="shared" si="43"/>
        <v>114-CALAHORRA, LA</v>
      </c>
    </row>
    <row r="2764" spans="1:5" x14ac:dyDescent="0.25">
      <c r="A2764" s="1">
        <v>18</v>
      </c>
      <c r="B2764" s="3">
        <v>115</v>
      </c>
      <c r="C2764" s="1" t="s">
        <v>2909</v>
      </c>
      <c r="E2764" t="str">
        <f t="shared" si="43"/>
        <v>115-LACHAR</v>
      </c>
    </row>
    <row r="2765" spans="1:5" x14ac:dyDescent="0.25">
      <c r="A2765" s="1">
        <v>18</v>
      </c>
      <c r="B2765" s="3">
        <v>116</v>
      </c>
      <c r="C2765" s="1" t="s">
        <v>2910</v>
      </c>
      <c r="E2765" t="str">
        <f t="shared" si="43"/>
        <v>116-LANJARON</v>
      </c>
    </row>
    <row r="2766" spans="1:5" x14ac:dyDescent="0.25">
      <c r="A2766" s="1">
        <v>18</v>
      </c>
      <c r="B2766" s="3">
        <v>117</v>
      </c>
      <c r="C2766" s="1" t="s">
        <v>2911</v>
      </c>
      <c r="E2766" t="str">
        <f t="shared" si="43"/>
        <v>117-LANTEIRA</v>
      </c>
    </row>
    <row r="2767" spans="1:5" x14ac:dyDescent="0.25">
      <c r="A2767" s="1">
        <v>18</v>
      </c>
      <c r="B2767" s="3">
        <v>119</v>
      </c>
      <c r="C2767" s="1" t="s">
        <v>2912</v>
      </c>
      <c r="E2767" t="str">
        <f t="shared" si="43"/>
        <v>119-LECRIN</v>
      </c>
    </row>
    <row r="2768" spans="1:5" x14ac:dyDescent="0.25">
      <c r="A2768" s="1">
        <v>18</v>
      </c>
      <c r="B2768" s="3">
        <v>120</v>
      </c>
      <c r="C2768" s="1" t="s">
        <v>2913</v>
      </c>
      <c r="E2768" t="str">
        <f t="shared" si="43"/>
        <v>120-LENTEGI</v>
      </c>
    </row>
    <row r="2769" spans="1:5" x14ac:dyDescent="0.25">
      <c r="A2769" s="1">
        <v>18</v>
      </c>
      <c r="B2769" s="3">
        <v>121</v>
      </c>
      <c r="C2769" s="1" t="s">
        <v>2914</v>
      </c>
      <c r="E2769" t="str">
        <f t="shared" si="43"/>
        <v>121-LOBRAS</v>
      </c>
    </row>
    <row r="2770" spans="1:5" x14ac:dyDescent="0.25">
      <c r="A2770" s="1">
        <v>18</v>
      </c>
      <c r="B2770" s="3">
        <v>122</v>
      </c>
      <c r="C2770" s="1" t="s">
        <v>2915</v>
      </c>
      <c r="E2770" t="str">
        <f t="shared" si="43"/>
        <v>122-LOJA</v>
      </c>
    </row>
    <row r="2771" spans="1:5" x14ac:dyDescent="0.25">
      <c r="A2771" s="1">
        <v>18</v>
      </c>
      <c r="B2771" s="3">
        <v>123</v>
      </c>
      <c r="C2771" s="1" t="s">
        <v>2916</v>
      </c>
      <c r="E2771" t="str">
        <f t="shared" si="43"/>
        <v>123-LUGROS</v>
      </c>
    </row>
    <row r="2772" spans="1:5" x14ac:dyDescent="0.25">
      <c r="A2772" s="1">
        <v>18</v>
      </c>
      <c r="B2772" s="3">
        <v>124</v>
      </c>
      <c r="C2772" s="1" t="s">
        <v>2917</v>
      </c>
      <c r="E2772" t="str">
        <f t="shared" si="43"/>
        <v>124-LUJAR</v>
      </c>
    </row>
    <row r="2773" spans="1:5" x14ac:dyDescent="0.25">
      <c r="A2773" s="1">
        <v>18</v>
      </c>
      <c r="B2773" s="3">
        <v>126</v>
      </c>
      <c r="C2773" s="1" t="s">
        <v>2918</v>
      </c>
      <c r="E2773" t="str">
        <f t="shared" si="43"/>
        <v>126-MALAHA, LA</v>
      </c>
    </row>
    <row r="2774" spans="1:5" x14ac:dyDescent="0.25">
      <c r="A2774" s="1">
        <v>18</v>
      </c>
      <c r="B2774" s="3">
        <v>127</v>
      </c>
      <c r="C2774" s="1" t="s">
        <v>2919</v>
      </c>
      <c r="E2774" t="str">
        <f t="shared" si="43"/>
        <v>127-MARACENA</v>
      </c>
    </row>
    <row r="2775" spans="1:5" x14ac:dyDescent="0.25">
      <c r="A2775" s="1">
        <v>18</v>
      </c>
      <c r="B2775" s="3">
        <v>128</v>
      </c>
      <c r="C2775" s="1" t="s">
        <v>2920</v>
      </c>
      <c r="E2775" t="str">
        <f t="shared" si="43"/>
        <v>128-MARCHAL</v>
      </c>
    </row>
    <row r="2776" spans="1:5" x14ac:dyDescent="0.25">
      <c r="A2776" s="1">
        <v>18</v>
      </c>
      <c r="B2776" s="3">
        <v>132</v>
      </c>
      <c r="C2776" s="1" t="s">
        <v>2921</v>
      </c>
      <c r="E2776" t="str">
        <f t="shared" si="43"/>
        <v>132-MOCLIN</v>
      </c>
    </row>
    <row r="2777" spans="1:5" x14ac:dyDescent="0.25">
      <c r="A2777" s="1">
        <v>18</v>
      </c>
      <c r="B2777" s="3">
        <v>133</v>
      </c>
      <c r="C2777" s="1" t="s">
        <v>2922</v>
      </c>
      <c r="E2777" t="str">
        <f t="shared" si="43"/>
        <v>133-MOLVIZAR</v>
      </c>
    </row>
    <row r="2778" spans="1:5" x14ac:dyDescent="0.25">
      <c r="A2778" s="1">
        <v>18</v>
      </c>
      <c r="B2778" s="3">
        <v>134</v>
      </c>
      <c r="C2778" s="1" t="s">
        <v>2923</v>
      </c>
      <c r="E2778" t="str">
        <f t="shared" si="43"/>
        <v>134-MONACHIL</v>
      </c>
    </row>
    <row r="2779" spans="1:5" x14ac:dyDescent="0.25">
      <c r="A2779" s="1">
        <v>18</v>
      </c>
      <c r="B2779" s="3">
        <v>135</v>
      </c>
      <c r="C2779" s="1" t="s">
        <v>2924</v>
      </c>
      <c r="E2779" t="str">
        <f t="shared" si="43"/>
        <v>135-MONTEFRIO</v>
      </c>
    </row>
    <row r="2780" spans="1:5" x14ac:dyDescent="0.25">
      <c r="A2780" s="1">
        <v>18</v>
      </c>
      <c r="B2780" s="3">
        <v>136</v>
      </c>
      <c r="C2780" s="1" t="s">
        <v>2925</v>
      </c>
      <c r="E2780" t="str">
        <f t="shared" si="43"/>
        <v>136-MONTEJICAR</v>
      </c>
    </row>
    <row r="2781" spans="1:5" x14ac:dyDescent="0.25">
      <c r="A2781" s="1">
        <v>18</v>
      </c>
      <c r="B2781" s="3">
        <v>137</v>
      </c>
      <c r="C2781" s="1" t="s">
        <v>2926</v>
      </c>
      <c r="E2781" t="str">
        <f t="shared" si="43"/>
        <v>137-MONTILLANA</v>
      </c>
    </row>
    <row r="2782" spans="1:5" x14ac:dyDescent="0.25">
      <c r="A2782" s="1">
        <v>18</v>
      </c>
      <c r="B2782" s="3">
        <v>138</v>
      </c>
      <c r="C2782" s="1" t="s">
        <v>2927</v>
      </c>
      <c r="E2782" t="str">
        <f t="shared" si="43"/>
        <v>138-MORALEDA DE ZAFAYONA</v>
      </c>
    </row>
    <row r="2783" spans="1:5" x14ac:dyDescent="0.25">
      <c r="A2783" s="1">
        <v>18</v>
      </c>
      <c r="B2783" s="3">
        <v>140</v>
      </c>
      <c r="C2783" s="1" t="s">
        <v>2928</v>
      </c>
      <c r="E2783" t="str">
        <f t="shared" si="43"/>
        <v>140-MOTRIL</v>
      </c>
    </row>
    <row r="2784" spans="1:5" x14ac:dyDescent="0.25">
      <c r="A2784" s="1">
        <v>18</v>
      </c>
      <c r="B2784" s="3">
        <v>141</v>
      </c>
      <c r="C2784" s="1" t="s">
        <v>2929</v>
      </c>
      <c r="E2784" t="str">
        <f t="shared" si="43"/>
        <v>141-MURTAS</v>
      </c>
    </row>
    <row r="2785" spans="1:5" x14ac:dyDescent="0.25">
      <c r="A2785" s="1">
        <v>18</v>
      </c>
      <c r="B2785" s="3">
        <v>143</v>
      </c>
      <c r="C2785" s="1" t="s">
        <v>2930</v>
      </c>
      <c r="E2785" t="str">
        <f t="shared" si="43"/>
        <v>143-NIG?LAS</v>
      </c>
    </row>
    <row r="2786" spans="1:5" x14ac:dyDescent="0.25">
      <c r="A2786" s="1">
        <v>18</v>
      </c>
      <c r="B2786" s="3">
        <v>144</v>
      </c>
      <c r="C2786" s="1" t="s">
        <v>2931</v>
      </c>
      <c r="E2786" t="str">
        <f t="shared" si="43"/>
        <v>144-NIVAR</v>
      </c>
    </row>
    <row r="2787" spans="1:5" x14ac:dyDescent="0.25">
      <c r="A2787" s="1">
        <v>18</v>
      </c>
      <c r="B2787" s="3">
        <v>145</v>
      </c>
      <c r="C2787" s="1" t="s">
        <v>2932</v>
      </c>
      <c r="E2787" t="str">
        <f t="shared" si="43"/>
        <v>145-OGIJARES</v>
      </c>
    </row>
    <row r="2788" spans="1:5" x14ac:dyDescent="0.25">
      <c r="A2788" s="1">
        <v>18</v>
      </c>
      <c r="B2788" s="3">
        <v>146</v>
      </c>
      <c r="C2788" s="1" t="s">
        <v>2933</v>
      </c>
      <c r="E2788" t="str">
        <f t="shared" si="43"/>
        <v>146-ORCE</v>
      </c>
    </row>
    <row r="2789" spans="1:5" x14ac:dyDescent="0.25">
      <c r="A2789" s="1">
        <v>18</v>
      </c>
      <c r="B2789" s="3">
        <v>147</v>
      </c>
      <c r="C2789" s="1" t="s">
        <v>2934</v>
      </c>
      <c r="E2789" t="str">
        <f t="shared" si="43"/>
        <v>147-ORGIVA</v>
      </c>
    </row>
    <row r="2790" spans="1:5" x14ac:dyDescent="0.25">
      <c r="A2790" s="1">
        <v>18</v>
      </c>
      <c r="B2790" s="3">
        <v>148</v>
      </c>
      <c r="C2790" s="1" t="s">
        <v>2935</v>
      </c>
      <c r="E2790" t="str">
        <f t="shared" si="43"/>
        <v>148-OTIVAR</v>
      </c>
    </row>
    <row r="2791" spans="1:5" x14ac:dyDescent="0.25">
      <c r="A2791" s="1">
        <v>18</v>
      </c>
      <c r="B2791" s="3">
        <v>149</v>
      </c>
      <c r="C2791" s="1" t="s">
        <v>2936</v>
      </c>
      <c r="E2791" t="str">
        <f t="shared" si="43"/>
        <v>149-OTURA</v>
      </c>
    </row>
    <row r="2792" spans="1:5" x14ac:dyDescent="0.25">
      <c r="A2792" s="1">
        <v>18</v>
      </c>
      <c r="B2792" s="3">
        <v>150</v>
      </c>
      <c r="C2792" s="1" t="s">
        <v>2937</v>
      </c>
      <c r="E2792" t="str">
        <f t="shared" si="43"/>
        <v>150-PADUL</v>
      </c>
    </row>
    <row r="2793" spans="1:5" x14ac:dyDescent="0.25">
      <c r="A2793" s="1">
        <v>18</v>
      </c>
      <c r="B2793" s="3">
        <v>151</v>
      </c>
      <c r="C2793" s="1" t="s">
        <v>2938</v>
      </c>
      <c r="E2793" t="str">
        <f t="shared" si="43"/>
        <v>151-PAMPANEIRA</v>
      </c>
    </row>
    <row r="2794" spans="1:5" x14ac:dyDescent="0.25">
      <c r="A2794" s="1">
        <v>18</v>
      </c>
      <c r="B2794" s="3">
        <v>152</v>
      </c>
      <c r="C2794" s="1" t="s">
        <v>2939</v>
      </c>
      <c r="E2794" t="str">
        <f t="shared" si="43"/>
        <v>152-PEDRO MARTINEZ</v>
      </c>
    </row>
    <row r="2795" spans="1:5" x14ac:dyDescent="0.25">
      <c r="A2795" s="1">
        <v>18</v>
      </c>
      <c r="B2795" s="3">
        <v>153</v>
      </c>
      <c r="C2795" s="1" t="s">
        <v>2940</v>
      </c>
      <c r="E2795" t="str">
        <f t="shared" si="43"/>
        <v>153-PELIGROS</v>
      </c>
    </row>
    <row r="2796" spans="1:5" x14ac:dyDescent="0.25">
      <c r="A2796" s="1">
        <v>18</v>
      </c>
      <c r="B2796" s="3">
        <v>154</v>
      </c>
      <c r="C2796" s="1" t="s">
        <v>2941</v>
      </c>
      <c r="E2796" t="str">
        <f t="shared" si="43"/>
        <v>154-PEZA, LA</v>
      </c>
    </row>
    <row r="2797" spans="1:5" x14ac:dyDescent="0.25">
      <c r="A2797" s="1">
        <v>18</v>
      </c>
      <c r="B2797" s="3">
        <v>157</v>
      </c>
      <c r="C2797" s="1" t="s">
        <v>2942</v>
      </c>
      <c r="E2797" t="str">
        <f t="shared" si="43"/>
        <v>157-PINOS GENIL</v>
      </c>
    </row>
    <row r="2798" spans="1:5" x14ac:dyDescent="0.25">
      <c r="A2798" s="1">
        <v>18</v>
      </c>
      <c r="B2798" s="3">
        <v>158</v>
      </c>
      <c r="C2798" s="1" t="s">
        <v>2943</v>
      </c>
      <c r="E2798" t="str">
        <f t="shared" si="43"/>
        <v>158-PINOS PUENTE</v>
      </c>
    </row>
    <row r="2799" spans="1:5" x14ac:dyDescent="0.25">
      <c r="A2799" s="1">
        <v>18</v>
      </c>
      <c r="B2799" s="3">
        <v>159</v>
      </c>
      <c r="C2799" s="1" t="s">
        <v>2944</v>
      </c>
      <c r="E2799" t="str">
        <f t="shared" si="43"/>
        <v>159-PIÑAR</v>
      </c>
    </row>
    <row r="2800" spans="1:5" x14ac:dyDescent="0.25">
      <c r="A2800" s="1">
        <v>18</v>
      </c>
      <c r="B2800" s="3">
        <v>161</v>
      </c>
      <c r="C2800" s="1" t="s">
        <v>2945</v>
      </c>
      <c r="E2800" t="str">
        <f t="shared" si="43"/>
        <v>161-POLICAR</v>
      </c>
    </row>
    <row r="2801" spans="1:5" x14ac:dyDescent="0.25">
      <c r="A2801" s="1">
        <v>18</v>
      </c>
      <c r="B2801" s="3">
        <v>162</v>
      </c>
      <c r="C2801" s="1" t="s">
        <v>2946</v>
      </c>
      <c r="E2801" t="str">
        <f t="shared" si="43"/>
        <v>162-POLOPOS</v>
      </c>
    </row>
    <row r="2802" spans="1:5" x14ac:dyDescent="0.25">
      <c r="A2802" s="1">
        <v>18</v>
      </c>
      <c r="B2802" s="3">
        <v>163</v>
      </c>
      <c r="C2802" s="1" t="s">
        <v>2947</v>
      </c>
      <c r="E2802" t="str">
        <f t="shared" si="43"/>
        <v>163-PORTUGOS</v>
      </c>
    </row>
    <row r="2803" spans="1:5" x14ac:dyDescent="0.25">
      <c r="A2803" s="1">
        <v>18</v>
      </c>
      <c r="B2803" s="3">
        <v>164</v>
      </c>
      <c r="C2803" s="1" t="s">
        <v>2948</v>
      </c>
      <c r="E2803" t="str">
        <f t="shared" si="43"/>
        <v>164-PUEBLA DE DON FADRIQUE</v>
      </c>
    </row>
    <row r="2804" spans="1:5" x14ac:dyDescent="0.25">
      <c r="A2804" s="1">
        <v>18</v>
      </c>
      <c r="B2804" s="3">
        <v>165</v>
      </c>
      <c r="C2804" s="1" t="s">
        <v>2949</v>
      </c>
      <c r="E2804" t="str">
        <f t="shared" si="43"/>
        <v>165-PULIANAS</v>
      </c>
    </row>
    <row r="2805" spans="1:5" x14ac:dyDescent="0.25">
      <c r="A2805" s="1">
        <v>18</v>
      </c>
      <c r="B2805" s="3">
        <v>167</v>
      </c>
      <c r="C2805" s="1" t="s">
        <v>2950</v>
      </c>
      <c r="E2805" t="str">
        <f t="shared" si="43"/>
        <v>167-PURULLENA</v>
      </c>
    </row>
    <row r="2806" spans="1:5" x14ac:dyDescent="0.25">
      <c r="A2806" s="1">
        <v>18</v>
      </c>
      <c r="B2806" s="3">
        <v>168</v>
      </c>
      <c r="C2806" s="1" t="s">
        <v>2951</v>
      </c>
      <c r="E2806" t="str">
        <f t="shared" si="43"/>
        <v>168-QUENTAR</v>
      </c>
    </row>
    <row r="2807" spans="1:5" x14ac:dyDescent="0.25">
      <c r="A2807" s="1">
        <v>18</v>
      </c>
      <c r="B2807" s="3">
        <v>170</v>
      </c>
      <c r="C2807" s="1" t="s">
        <v>2952</v>
      </c>
      <c r="E2807" t="str">
        <f t="shared" si="43"/>
        <v>170-RUBITE</v>
      </c>
    </row>
    <row r="2808" spans="1:5" x14ac:dyDescent="0.25">
      <c r="A2808" s="1">
        <v>18</v>
      </c>
      <c r="B2808" s="3">
        <v>171</v>
      </c>
      <c r="C2808" s="1" t="s">
        <v>2953</v>
      </c>
      <c r="E2808" t="str">
        <f t="shared" si="43"/>
        <v>171-SALAR</v>
      </c>
    </row>
    <row r="2809" spans="1:5" x14ac:dyDescent="0.25">
      <c r="A2809" s="1">
        <v>18</v>
      </c>
      <c r="B2809" s="3">
        <v>173</v>
      </c>
      <c r="C2809" s="1" t="s">
        <v>2954</v>
      </c>
      <c r="E2809" t="str">
        <f t="shared" si="43"/>
        <v>173-SALOBREÑA</v>
      </c>
    </row>
    <row r="2810" spans="1:5" x14ac:dyDescent="0.25">
      <c r="A2810" s="1">
        <v>18</v>
      </c>
      <c r="B2810" s="3">
        <v>174</v>
      </c>
      <c r="C2810" s="1" t="s">
        <v>2955</v>
      </c>
      <c r="E2810" t="str">
        <f t="shared" si="43"/>
        <v>174-SANTA CRUZ DEL COMERCIO</v>
      </c>
    </row>
    <row r="2811" spans="1:5" x14ac:dyDescent="0.25">
      <c r="A2811" s="1">
        <v>18</v>
      </c>
      <c r="B2811" s="3">
        <v>175</v>
      </c>
      <c r="C2811" s="1" t="s">
        <v>2956</v>
      </c>
      <c r="E2811" t="str">
        <f t="shared" si="43"/>
        <v>175-SANTA FE</v>
      </c>
    </row>
    <row r="2812" spans="1:5" x14ac:dyDescent="0.25">
      <c r="A2812" s="1">
        <v>18</v>
      </c>
      <c r="B2812" s="3">
        <v>176</v>
      </c>
      <c r="C2812" s="1" t="s">
        <v>2957</v>
      </c>
      <c r="E2812" t="str">
        <f t="shared" si="43"/>
        <v>176-SOPORTUJAR</v>
      </c>
    </row>
    <row r="2813" spans="1:5" x14ac:dyDescent="0.25">
      <c r="A2813" s="1">
        <v>18</v>
      </c>
      <c r="B2813" s="3">
        <v>177</v>
      </c>
      <c r="C2813" s="1" t="s">
        <v>2958</v>
      </c>
      <c r="E2813" t="str">
        <f t="shared" si="43"/>
        <v>177-SORVILAN</v>
      </c>
    </row>
    <row r="2814" spans="1:5" x14ac:dyDescent="0.25">
      <c r="A2814" s="1">
        <v>18</v>
      </c>
      <c r="B2814" s="3">
        <v>178</v>
      </c>
      <c r="C2814" s="1" t="s">
        <v>2959</v>
      </c>
      <c r="E2814" t="str">
        <f t="shared" si="43"/>
        <v>178-TORRE-CARDELA</v>
      </c>
    </row>
    <row r="2815" spans="1:5" x14ac:dyDescent="0.25">
      <c r="A2815" s="1">
        <v>18</v>
      </c>
      <c r="B2815" s="3">
        <v>179</v>
      </c>
      <c r="C2815" s="1" t="s">
        <v>2960</v>
      </c>
      <c r="E2815" t="str">
        <f t="shared" si="43"/>
        <v>179-TORVIZCON</v>
      </c>
    </row>
    <row r="2816" spans="1:5" x14ac:dyDescent="0.25">
      <c r="A2816" s="1">
        <v>18</v>
      </c>
      <c r="B2816" s="3">
        <v>180</v>
      </c>
      <c r="C2816" s="1" t="s">
        <v>2961</v>
      </c>
      <c r="E2816" t="str">
        <f t="shared" si="43"/>
        <v>180-TREVELEZ</v>
      </c>
    </row>
    <row r="2817" spans="1:5" x14ac:dyDescent="0.25">
      <c r="A2817" s="1">
        <v>18</v>
      </c>
      <c r="B2817" s="3">
        <v>181</v>
      </c>
      <c r="C2817" s="1" t="s">
        <v>2962</v>
      </c>
      <c r="E2817" t="str">
        <f t="shared" si="43"/>
        <v>181-TURON</v>
      </c>
    </row>
    <row r="2818" spans="1:5" x14ac:dyDescent="0.25">
      <c r="A2818" s="1">
        <v>18</v>
      </c>
      <c r="B2818" s="3">
        <v>182</v>
      </c>
      <c r="C2818" s="1" t="s">
        <v>2963</v>
      </c>
      <c r="E2818" t="str">
        <f t="shared" si="43"/>
        <v>182-UGIJAR</v>
      </c>
    </row>
    <row r="2819" spans="1:5" x14ac:dyDescent="0.25">
      <c r="A2819" s="1">
        <v>18</v>
      </c>
      <c r="B2819" s="3">
        <v>183</v>
      </c>
      <c r="C2819" s="1" t="s">
        <v>2964</v>
      </c>
      <c r="E2819" t="str">
        <f t="shared" ref="E2819:E2882" si="44">CONCATENATE(B2819,"-",C2819)</f>
        <v>183-VALOR</v>
      </c>
    </row>
    <row r="2820" spans="1:5" x14ac:dyDescent="0.25">
      <c r="A2820" s="1">
        <v>18</v>
      </c>
      <c r="B2820" s="3">
        <v>184</v>
      </c>
      <c r="C2820" s="1" t="s">
        <v>2965</v>
      </c>
      <c r="E2820" t="str">
        <f t="shared" si="44"/>
        <v>184-VELEZ DE BENAUDALLA</v>
      </c>
    </row>
    <row r="2821" spans="1:5" x14ac:dyDescent="0.25">
      <c r="A2821" s="1">
        <v>18</v>
      </c>
      <c r="B2821" s="3">
        <v>185</v>
      </c>
      <c r="C2821" s="1" t="s">
        <v>2966</v>
      </c>
      <c r="E2821" t="str">
        <f t="shared" si="44"/>
        <v>185-VENTAS DE HUELMA</v>
      </c>
    </row>
    <row r="2822" spans="1:5" x14ac:dyDescent="0.25">
      <c r="A2822" s="1">
        <v>18</v>
      </c>
      <c r="B2822" s="3">
        <v>187</v>
      </c>
      <c r="C2822" s="1" t="s">
        <v>2967</v>
      </c>
      <c r="E2822" t="str">
        <f t="shared" si="44"/>
        <v>187-VILLANUEVA DE LAS TORRES</v>
      </c>
    </row>
    <row r="2823" spans="1:5" x14ac:dyDescent="0.25">
      <c r="A2823" s="1">
        <v>18</v>
      </c>
      <c r="B2823" s="3">
        <v>188</v>
      </c>
      <c r="C2823" s="1" t="s">
        <v>2968</v>
      </c>
      <c r="E2823" t="str">
        <f t="shared" si="44"/>
        <v>188-VILLANUEVA MESIA</v>
      </c>
    </row>
    <row r="2824" spans="1:5" x14ac:dyDescent="0.25">
      <c r="A2824" s="1">
        <v>18</v>
      </c>
      <c r="B2824" s="3">
        <v>189</v>
      </c>
      <c r="C2824" s="1" t="s">
        <v>2969</v>
      </c>
      <c r="E2824" t="str">
        <f t="shared" si="44"/>
        <v>189-VIZNAR</v>
      </c>
    </row>
    <row r="2825" spans="1:5" x14ac:dyDescent="0.25">
      <c r="A2825" s="1">
        <v>18</v>
      </c>
      <c r="B2825" s="3">
        <v>192</v>
      </c>
      <c r="C2825" s="1" t="s">
        <v>2970</v>
      </c>
      <c r="E2825" t="str">
        <f t="shared" si="44"/>
        <v>192-ZAFARRAYA</v>
      </c>
    </row>
    <row r="2826" spans="1:5" x14ac:dyDescent="0.25">
      <c r="A2826" s="1">
        <v>18</v>
      </c>
      <c r="B2826" s="3">
        <v>193</v>
      </c>
      <c r="C2826" s="1" t="s">
        <v>2971</v>
      </c>
      <c r="E2826" t="str">
        <f t="shared" si="44"/>
        <v>193-ZUBIA, LA</v>
      </c>
    </row>
    <row r="2827" spans="1:5" x14ac:dyDescent="0.25">
      <c r="A2827" s="1">
        <v>18</v>
      </c>
      <c r="B2827" s="3">
        <v>194</v>
      </c>
      <c r="C2827" s="1" t="s">
        <v>2972</v>
      </c>
      <c r="E2827" t="str">
        <f t="shared" si="44"/>
        <v>194-ZUJAR</v>
      </c>
    </row>
    <row r="2828" spans="1:5" x14ac:dyDescent="0.25">
      <c r="A2828" s="1">
        <v>18</v>
      </c>
      <c r="B2828" s="3">
        <v>901</v>
      </c>
      <c r="C2828" s="1" t="s">
        <v>2973</v>
      </c>
      <c r="E2828" t="str">
        <f t="shared" si="44"/>
        <v>901-TAHA, LA</v>
      </c>
    </row>
    <row r="2829" spans="1:5" x14ac:dyDescent="0.25">
      <c r="A2829" s="1">
        <v>18</v>
      </c>
      <c r="B2829" s="3">
        <v>902</v>
      </c>
      <c r="C2829" s="1" t="s">
        <v>2974</v>
      </c>
      <c r="E2829" t="str">
        <f t="shared" si="44"/>
        <v>902-VALLE, EL</v>
      </c>
    </row>
    <row r="2830" spans="1:5" x14ac:dyDescent="0.25">
      <c r="A2830" s="1">
        <v>18</v>
      </c>
      <c r="B2830" s="3">
        <v>903</v>
      </c>
      <c r="C2830" s="1" t="s">
        <v>2975</v>
      </c>
      <c r="E2830" t="str">
        <f t="shared" si="44"/>
        <v>903-NEVADA</v>
      </c>
    </row>
    <row r="2831" spans="1:5" x14ac:dyDescent="0.25">
      <c r="A2831" s="1">
        <v>18</v>
      </c>
      <c r="B2831" s="3">
        <v>904</v>
      </c>
      <c r="C2831" s="1" t="s">
        <v>2976</v>
      </c>
      <c r="E2831" t="str">
        <f t="shared" si="44"/>
        <v>904-ALPUJARRA DE LA SIERRA</v>
      </c>
    </row>
    <row r="2832" spans="1:5" x14ac:dyDescent="0.25">
      <c r="A2832" s="1">
        <v>18</v>
      </c>
      <c r="B2832" s="3">
        <v>905</v>
      </c>
      <c r="C2832" s="1" t="s">
        <v>2977</v>
      </c>
      <c r="E2832" t="str">
        <f t="shared" si="44"/>
        <v>905-GABIAS, LAS</v>
      </c>
    </row>
    <row r="2833" spans="1:5" x14ac:dyDescent="0.25">
      <c r="A2833" s="1">
        <v>18</v>
      </c>
      <c r="B2833" s="3">
        <v>906</v>
      </c>
      <c r="C2833" s="1" t="s">
        <v>2978</v>
      </c>
      <c r="E2833" t="str">
        <f t="shared" si="44"/>
        <v>906-GUAJARES, LOS</v>
      </c>
    </row>
    <row r="2834" spans="1:5" x14ac:dyDescent="0.25">
      <c r="A2834" s="1">
        <v>18</v>
      </c>
      <c r="B2834" s="3">
        <v>907</v>
      </c>
      <c r="C2834" s="1" t="s">
        <v>2979</v>
      </c>
      <c r="E2834" t="str">
        <f t="shared" si="44"/>
        <v>907-VALLE DEL ZALABI</v>
      </c>
    </row>
    <row r="2835" spans="1:5" x14ac:dyDescent="0.25">
      <c r="A2835" s="1">
        <v>18</v>
      </c>
      <c r="B2835" s="3">
        <v>908</v>
      </c>
      <c r="C2835" s="1" t="s">
        <v>2980</v>
      </c>
      <c r="E2835" t="str">
        <f t="shared" si="44"/>
        <v>908-VILLAMENA</v>
      </c>
    </row>
    <row r="2836" spans="1:5" x14ac:dyDescent="0.25">
      <c r="A2836" s="1">
        <v>18</v>
      </c>
      <c r="B2836" s="3">
        <v>909</v>
      </c>
      <c r="C2836" s="1" t="s">
        <v>2981</v>
      </c>
      <c r="E2836" t="str">
        <f t="shared" si="44"/>
        <v>909-MORELABOR</v>
      </c>
    </row>
    <row r="2837" spans="1:5" x14ac:dyDescent="0.25">
      <c r="A2837" s="1">
        <v>18</v>
      </c>
      <c r="B2837" s="3">
        <v>910</v>
      </c>
      <c r="C2837" s="1" t="s">
        <v>2982</v>
      </c>
      <c r="E2837" t="str">
        <f t="shared" si="44"/>
        <v>910-PINAR, EL</v>
      </c>
    </row>
    <row r="2838" spans="1:5" x14ac:dyDescent="0.25">
      <c r="A2838" s="1">
        <v>18</v>
      </c>
      <c r="B2838" s="3">
        <v>911</v>
      </c>
      <c r="C2838" s="1" t="s">
        <v>2983</v>
      </c>
      <c r="E2838" t="str">
        <f t="shared" si="44"/>
        <v>911-VEGAS DEL GENIL</v>
      </c>
    </row>
    <row r="2839" spans="1:5" x14ac:dyDescent="0.25">
      <c r="A2839" s="1">
        <v>18</v>
      </c>
      <c r="B2839" s="3">
        <v>912</v>
      </c>
      <c r="C2839" s="1" t="s">
        <v>2984</v>
      </c>
      <c r="E2839" t="str">
        <f t="shared" si="44"/>
        <v>912-CUEVAS DEL CAMPO</v>
      </c>
    </row>
    <row r="2840" spans="1:5" x14ac:dyDescent="0.25">
      <c r="A2840" s="1">
        <v>18</v>
      </c>
      <c r="B2840" s="3">
        <v>913</v>
      </c>
      <c r="C2840" s="1" t="s">
        <v>2985</v>
      </c>
      <c r="E2840" t="str">
        <f t="shared" si="44"/>
        <v>913-ZAGRA</v>
      </c>
    </row>
    <row r="2841" spans="1:5" x14ac:dyDescent="0.25">
      <c r="A2841" s="1">
        <v>19</v>
      </c>
      <c r="B2841" s="3">
        <v>1</v>
      </c>
      <c r="C2841" s="1" t="s">
        <v>2986</v>
      </c>
      <c r="E2841" t="str">
        <f t="shared" si="44"/>
        <v>1-ABANADES</v>
      </c>
    </row>
    <row r="2842" spans="1:5" x14ac:dyDescent="0.25">
      <c r="A2842" s="1">
        <v>19</v>
      </c>
      <c r="B2842" s="3">
        <v>2</v>
      </c>
      <c r="C2842" s="1" t="s">
        <v>2987</v>
      </c>
      <c r="E2842" t="str">
        <f t="shared" si="44"/>
        <v>2-ABLANQUE</v>
      </c>
    </row>
    <row r="2843" spans="1:5" x14ac:dyDescent="0.25">
      <c r="A2843" s="1">
        <v>19</v>
      </c>
      <c r="B2843" s="3">
        <v>3</v>
      </c>
      <c r="C2843" s="1" t="s">
        <v>2988</v>
      </c>
      <c r="E2843" t="str">
        <f t="shared" si="44"/>
        <v>3-ADOBES</v>
      </c>
    </row>
    <row r="2844" spans="1:5" x14ac:dyDescent="0.25">
      <c r="A2844" s="1">
        <v>19</v>
      </c>
      <c r="B2844" s="3">
        <v>4</v>
      </c>
      <c r="C2844" s="1" t="s">
        <v>2989</v>
      </c>
      <c r="E2844" t="str">
        <f t="shared" si="44"/>
        <v>4-ALAMINOS</v>
      </c>
    </row>
    <row r="2845" spans="1:5" x14ac:dyDescent="0.25">
      <c r="A2845" s="1">
        <v>19</v>
      </c>
      <c r="B2845" s="3">
        <v>5</v>
      </c>
      <c r="C2845" s="1" t="s">
        <v>2990</v>
      </c>
      <c r="E2845" t="str">
        <f t="shared" si="44"/>
        <v>5-ALARILLA</v>
      </c>
    </row>
    <row r="2846" spans="1:5" x14ac:dyDescent="0.25">
      <c r="A2846" s="1">
        <v>19</v>
      </c>
      <c r="B2846" s="3">
        <v>6</v>
      </c>
      <c r="C2846" s="1" t="s">
        <v>2991</v>
      </c>
      <c r="E2846" t="str">
        <f t="shared" si="44"/>
        <v>6-ALBALATE DE ZORITA</v>
      </c>
    </row>
    <row r="2847" spans="1:5" x14ac:dyDescent="0.25">
      <c r="A2847" s="1">
        <v>19</v>
      </c>
      <c r="B2847" s="3">
        <v>7</v>
      </c>
      <c r="C2847" s="1" t="s">
        <v>2992</v>
      </c>
      <c r="E2847" t="str">
        <f t="shared" si="44"/>
        <v>7-ALBARES</v>
      </c>
    </row>
    <row r="2848" spans="1:5" x14ac:dyDescent="0.25">
      <c r="A2848" s="1">
        <v>19</v>
      </c>
      <c r="B2848" s="3">
        <v>8</v>
      </c>
      <c r="C2848" s="1" t="s">
        <v>2993</v>
      </c>
      <c r="E2848" t="str">
        <f t="shared" si="44"/>
        <v>8-ALBENDIEGO</v>
      </c>
    </row>
    <row r="2849" spans="1:5" x14ac:dyDescent="0.25">
      <c r="A2849" s="1">
        <v>19</v>
      </c>
      <c r="B2849" s="3">
        <v>9</v>
      </c>
      <c r="C2849" s="1" t="s">
        <v>2994</v>
      </c>
      <c r="E2849" t="str">
        <f t="shared" si="44"/>
        <v>9-ALCOCER</v>
      </c>
    </row>
    <row r="2850" spans="1:5" x14ac:dyDescent="0.25">
      <c r="A2850" s="1">
        <v>19</v>
      </c>
      <c r="B2850" s="3">
        <v>10</v>
      </c>
      <c r="C2850" s="1" t="s">
        <v>2995</v>
      </c>
      <c r="E2850" t="str">
        <f t="shared" si="44"/>
        <v>10-ALCOLEA DE LAS PEÑAS</v>
      </c>
    </row>
    <row r="2851" spans="1:5" x14ac:dyDescent="0.25">
      <c r="A2851" s="1">
        <v>19</v>
      </c>
      <c r="B2851" s="3">
        <v>11</v>
      </c>
      <c r="C2851" s="1" t="s">
        <v>2996</v>
      </c>
      <c r="E2851" t="str">
        <f t="shared" si="44"/>
        <v>11-ALCOLEA DEL PINAR</v>
      </c>
    </row>
    <row r="2852" spans="1:5" x14ac:dyDescent="0.25">
      <c r="A2852" s="1">
        <v>19</v>
      </c>
      <c r="B2852" s="3">
        <v>13</v>
      </c>
      <c r="C2852" s="1" t="s">
        <v>2997</v>
      </c>
      <c r="E2852" t="str">
        <f t="shared" si="44"/>
        <v>13-ALCOROCHES</v>
      </c>
    </row>
    <row r="2853" spans="1:5" x14ac:dyDescent="0.25">
      <c r="A2853" s="1">
        <v>19</v>
      </c>
      <c r="B2853" s="3">
        <v>15</v>
      </c>
      <c r="C2853" s="1" t="s">
        <v>2998</v>
      </c>
      <c r="E2853" t="str">
        <f t="shared" si="44"/>
        <v>15-ALDEANUEVA DE GUADALAJARA</v>
      </c>
    </row>
    <row r="2854" spans="1:5" x14ac:dyDescent="0.25">
      <c r="A2854" s="1">
        <v>19</v>
      </c>
      <c r="B2854" s="3">
        <v>16</v>
      </c>
      <c r="C2854" s="1" t="s">
        <v>2999</v>
      </c>
      <c r="E2854" t="str">
        <f t="shared" si="44"/>
        <v>16-ALGAR DE MESA</v>
      </c>
    </row>
    <row r="2855" spans="1:5" x14ac:dyDescent="0.25">
      <c r="A2855" s="1">
        <v>19</v>
      </c>
      <c r="B2855" s="3">
        <v>17</v>
      </c>
      <c r="C2855" s="1" t="s">
        <v>3000</v>
      </c>
      <c r="E2855" t="str">
        <f t="shared" si="44"/>
        <v>17-ALGORA</v>
      </c>
    </row>
    <row r="2856" spans="1:5" x14ac:dyDescent="0.25">
      <c r="A2856" s="1">
        <v>19</v>
      </c>
      <c r="B2856" s="3">
        <v>18</v>
      </c>
      <c r="C2856" s="1" t="s">
        <v>3001</v>
      </c>
      <c r="E2856" t="str">
        <f t="shared" si="44"/>
        <v>18-ALHONDIGA</v>
      </c>
    </row>
    <row r="2857" spans="1:5" x14ac:dyDescent="0.25">
      <c r="A2857" s="1">
        <v>19</v>
      </c>
      <c r="B2857" s="3">
        <v>19</v>
      </c>
      <c r="C2857" s="1" t="s">
        <v>3002</v>
      </c>
      <c r="E2857" t="str">
        <f t="shared" si="44"/>
        <v>19-ALIQUE</v>
      </c>
    </row>
    <row r="2858" spans="1:5" x14ac:dyDescent="0.25">
      <c r="A2858" s="1">
        <v>19</v>
      </c>
      <c r="B2858" s="3">
        <v>20</v>
      </c>
      <c r="C2858" s="1" t="s">
        <v>3003</v>
      </c>
      <c r="E2858" t="str">
        <f t="shared" si="44"/>
        <v>20-ALMADRONES</v>
      </c>
    </row>
    <row r="2859" spans="1:5" x14ac:dyDescent="0.25">
      <c r="A2859" s="1">
        <v>19</v>
      </c>
      <c r="B2859" s="3">
        <v>21</v>
      </c>
      <c r="C2859" s="1" t="s">
        <v>3004</v>
      </c>
      <c r="E2859" t="str">
        <f t="shared" si="44"/>
        <v>21-ALMOGUERA</v>
      </c>
    </row>
    <row r="2860" spans="1:5" x14ac:dyDescent="0.25">
      <c r="A2860" s="1">
        <v>19</v>
      </c>
      <c r="B2860" s="3">
        <v>22</v>
      </c>
      <c r="C2860" s="1" t="s">
        <v>3005</v>
      </c>
      <c r="E2860" t="str">
        <f t="shared" si="44"/>
        <v>22-ALMONACID DE ZORITA</v>
      </c>
    </row>
    <row r="2861" spans="1:5" x14ac:dyDescent="0.25">
      <c r="A2861" s="1">
        <v>19</v>
      </c>
      <c r="B2861" s="3">
        <v>23</v>
      </c>
      <c r="C2861" s="1" t="s">
        <v>3006</v>
      </c>
      <c r="E2861" t="str">
        <f t="shared" si="44"/>
        <v>23-ALOCEN</v>
      </c>
    </row>
    <row r="2862" spans="1:5" x14ac:dyDescent="0.25">
      <c r="A2862" s="1">
        <v>19</v>
      </c>
      <c r="B2862" s="3">
        <v>24</v>
      </c>
      <c r="C2862" s="1" t="s">
        <v>3007</v>
      </c>
      <c r="E2862" t="str">
        <f t="shared" si="44"/>
        <v>24-ALOVERA</v>
      </c>
    </row>
    <row r="2863" spans="1:5" x14ac:dyDescent="0.25">
      <c r="A2863" s="1">
        <v>19</v>
      </c>
      <c r="B2863" s="3">
        <v>27</v>
      </c>
      <c r="C2863" s="1" t="s">
        <v>3008</v>
      </c>
      <c r="E2863" t="str">
        <f t="shared" si="44"/>
        <v>27-ALUSTANTE</v>
      </c>
    </row>
    <row r="2864" spans="1:5" x14ac:dyDescent="0.25">
      <c r="A2864" s="1">
        <v>19</v>
      </c>
      <c r="B2864" s="3">
        <v>31</v>
      </c>
      <c r="C2864" s="1" t="s">
        <v>3009</v>
      </c>
      <c r="E2864" t="str">
        <f t="shared" si="44"/>
        <v>31-ANGON</v>
      </c>
    </row>
    <row r="2865" spans="1:5" x14ac:dyDescent="0.25">
      <c r="A2865" s="1">
        <v>19</v>
      </c>
      <c r="B2865" s="3">
        <v>32</v>
      </c>
      <c r="C2865" s="1" t="s">
        <v>3010</v>
      </c>
      <c r="E2865" t="str">
        <f t="shared" si="44"/>
        <v>32-ANGUITA</v>
      </c>
    </row>
    <row r="2866" spans="1:5" x14ac:dyDescent="0.25">
      <c r="A2866" s="1">
        <v>19</v>
      </c>
      <c r="B2866" s="3">
        <v>33</v>
      </c>
      <c r="C2866" s="1" t="s">
        <v>3011</v>
      </c>
      <c r="E2866" t="str">
        <f t="shared" si="44"/>
        <v>33-ANQUELA DEL DUCADO</v>
      </c>
    </row>
    <row r="2867" spans="1:5" x14ac:dyDescent="0.25">
      <c r="A2867" s="1">
        <v>19</v>
      </c>
      <c r="B2867" s="3">
        <v>34</v>
      </c>
      <c r="C2867" s="1" t="s">
        <v>3012</v>
      </c>
      <c r="E2867" t="str">
        <f t="shared" si="44"/>
        <v>34-ANQUELA DEL PEDREGAL</v>
      </c>
    </row>
    <row r="2868" spans="1:5" x14ac:dyDescent="0.25">
      <c r="A2868" s="1">
        <v>19</v>
      </c>
      <c r="B2868" s="3">
        <v>36</v>
      </c>
      <c r="C2868" s="1" t="s">
        <v>3013</v>
      </c>
      <c r="E2868" t="str">
        <f t="shared" si="44"/>
        <v>36-ARANZUEQUE</v>
      </c>
    </row>
    <row r="2869" spans="1:5" x14ac:dyDescent="0.25">
      <c r="A2869" s="1">
        <v>19</v>
      </c>
      <c r="B2869" s="3">
        <v>37</v>
      </c>
      <c r="C2869" s="1" t="s">
        <v>3014</v>
      </c>
      <c r="E2869" t="str">
        <f t="shared" si="44"/>
        <v>37-ARBANCON</v>
      </c>
    </row>
    <row r="2870" spans="1:5" x14ac:dyDescent="0.25">
      <c r="A2870" s="1">
        <v>19</v>
      </c>
      <c r="B2870" s="3">
        <v>38</v>
      </c>
      <c r="C2870" s="1" t="s">
        <v>3015</v>
      </c>
      <c r="E2870" t="str">
        <f t="shared" si="44"/>
        <v>38-ARBETETA</v>
      </c>
    </row>
    <row r="2871" spans="1:5" x14ac:dyDescent="0.25">
      <c r="A2871" s="1">
        <v>19</v>
      </c>
      <c r="B2871" s="3">
        <v>39</v>
      </c>
      <c r="C2871" s="1" t="s">
        <v>3016</v>
      </c>
      <c r="E2871" t="str">
        <f t="shared" si="44"/>
        <v>39-ARGECILLA</v>
      </c>
    </row>
    <row r="2872" spans="1:5" x14ac:dyDescent="0.25">
      <c r="A2872" s="1">
        <v>19</v>
      </c>
      <c r="B2872" s="3">
        <v>40</v>
      </c>
      <c r="C2872" s="1" t="s">
        <v>3017</v>
      </c>
      <c r="E2872" t="str">
        <f t="shared" si="44"/>
        <v>40-ARMALLONES</v>
      </c>
    </row>
    <row r="2873" spans="1:5" x14ac:dyDescent="0.25">
      <c r="A2873" s="1">
        <v>19</v>
      </c>
      <c r="B2873" s="3">
        <v>41</v>
      </c>
      <c r="C2873" s="1" t="s">
        <v>3018</v>
      </c>
      <c r="E2873" t="str">
        <f t="shared" si="44"/>
        <v>41-ARMUÑA DE TAJUÑA</v>
      </c>
    </row>
    <row r="2874" spans="1:5" x14ac:dyDescent="0.25">
      <c r="A2874" s="1">
        <v>19</v>
      </c>
      <c r="B2874" s="3">
        <v>42</v>
      </c>
      <c r="C2874" s="1" t="s">
        <v>3019</v>
      </c>
      <c r="E2874" t="str">
        <f t="shared" si="44"/>
        <v>42-ARROYO DE LAS FRAGUAS</v>
      </c>
    </row>
    <row r="2875" spans="1:5" x14ac:dyDescent="0.25">
      <c r="A2875" s="1">
        <v>19</v>
      </c>
      <c r="B2875" s="3">
        <v>43</v>
      </c>
      <c r="C2875" s="1" t="s">
        <v>3020</v>
      </c>
      <c r="E2875" t="str">
        <f t="shared" si="44"/>
        <v>43-ATANZON</v>
      </c>
    </row>
    <row r="2876" spans="1:5" x14ac:dyDescent="0.25">
      <c r="A2876" s="1">
        <v>19</v>
      </c>
      <c r="B2876" s="3">
        <v>44</v>
      </c>
      <c r="C2876" s="1" t="s">
        <v>3021</v>
      </c>
      <c r="E2876" t="str">
        <f t="shared" si="44"/>
        <v>44-ATIENZA</v>
      </c>
    </row>
    <row r="2877" spans="1:5" x14ac:dyDescent="0.25">
      <c r="A2877" s="1">
        <v>19</v>
      </c>
      <c r="B2877" s="3">
        <v>45</v>
      </c>
      <c r="C2877" s="1" t="s">
        <v>3022</v>
      </c>
      <c r="E2877" t="str">
        <f t="shared" si="44"/>
        <v>45-AUÑON</v>
      </c>
    </row>
    <row r="2878" spans="1:5" x14ac:dyDescent="0.25">
      <c r="A2878" s="1">
        <v>19</v>
      </c>
      <c r="B2878" s="3">
        <v>46</v>
      </c>
      <c r="C2878" s="1" t="s">
        <v>3023</v>
      </c>
      <c r="E2878" t="str">
        <f t="shared" si="44"/>
        <v>46-AZUQUECA DE HENARES</v>
      </c>
    </row>
    <row r="2879" spans="1:5" x14ac:dyDescent="0.25">
      <c r="A2879" s="1">
        <v>19</v>
      </c>
      <c r="B2879" s="3">
        <v>47</v>
      </c>
      <c r="C2879" s="1" t="s">
        <v>3024</v>
      </c>
      <c r="E2879" t="str">
        <f t="shared" si="44"/>
        <v>47-BAIDES</v>
      </c>
    </row>
    <row r="2880" spans="1:5" x14ac:dyDescent="0.25">
      <c r="A2880" s="1">
        <v>19</v>
      </c>
      <c r="B2880" s="3">
        <v>48</v>
      </c>
      <c r="C2880" s="1" t="s">
        <v>3025</v>
      </c>
      <c r="E2880" t="str">
        <f t="shared" si="44"/>
        <v>48-BAÑOS DE TAJO</v>
      </c>
    </row>
    <row r="2881" spans="1:5" x14ac:dyDescent="0.25">
      <c r="A2881" s="1">
        <v>19</v>
      </c>
      <c r="B2881" s="3">
        <v>49</v>
      </c>
      <c r="C2881" s="1" t="s">
        <v>3026</v>
      </c>
      <c r="E2881" t="str">
        <f t="shared" si="44"/>
        <v>49-BAÑUELOS</v>
      </c>
    </row>
    <row r="2882" spans="1:5" x14ac:dyDescent="0.25">
      <c r="A2882" s="1">
        <v>19</v>
      </c>
      <c r="B2882" s="3">
        <v>50</v>
      </c>
      <c r="C2882" s="1" t="s">
        <v>3027</v>
      </c>
      <c r="E2882" t="str">
        <f t="shared" si="44"/>
        <v>50-BARRIOPEDRO</v>
      </c>
    </row>
    <row r="2883" spans="1:5" x14ac:dyDescent="0.25">
      <c r="A2883" s="1">
        <v>19</v>
      </c>
      <c r="B2883" s="3">
        <v>51</v>
      </c>
      <c r="C2883" s="1" t="s">
        <v>3028</v>
      </c>
      <c r="E2883" t="str">
        <f t="shared" ref="E2883:E2946" si="45">CONCATENATE(B2883,"-",C2883)</f>
        <v>51-BERNINCHES</v>
      </c>
    </row>
    <row r="2884" spans="1:5" x14ac:dyDescent="0.25">
      <c r="A2884" s="1">
        <v>19</v>
      </c>
      <c r="B2884" s="3">
        <v>52</v>
      </c>
      <c r="C2884" s="1" t="s">
        <v>3029</v>
      </c>
      <c r="E2884" t="str">
        <f t="shared" si="45"/>
        <v>52-BODERA, LA</v>
      </c>
    </row>
    <row r="2885" spans="1:5" x14ac:dyDescent="0.25">
      <c r="A2885" s="1">
        <v>19</v>
      </c>
      <c r="B2885" s="3">
        <v>53</v>
      </c>
      <c r="C2885" s="1" t="s">
        <v>3030</v>
      </c>
      <c r="E2885" t="str">
        <f t="shared" si="45"/>
        <v>53-BRIHUEGA</v>
      </c>
    </row>
    <row r="2886" spans="1:5" x14ac:dyDescent="0.25">
      <c r="A2886" s="1">
        <v>19</v>
      </c>
      <c r="B2886" s="3">
        <v>54</v>
      </c>
      <c r="C2886" s="1" t="s">
        <v>3031</v>
      </c>
      <c r="E2886" t="str">
        <f t="shared" si="45"/>
        <v>54-BUDIA</v>
      </c>
    </row>
    <row r="2887" spans="1:5" x14ac:dyDescent="0.25">
      <c r="A2887" s="1">
        <v>19</v>
      </c>
      <c r="B2887" s="3">
        <v>55</v>
      </c>
      <c r="C2887" s="1" t="s">
        <v>3032</v>
      </c>
      <c r="E2887" t="str">
        <f t="shared" si="45"/>
        <v>55-BUJALARO</v>
      </c>
    </row>
    <row r="2888" spans="1:5" x14ac:dyDescent="0.25">
      <c r="A2888" s="1">
        <v>19</v>
      </c>
      <c r="B2888" s="3">
        <v>57</v>
      </c>
      <c r="C2888" s="1" t="s">
        <v>3033</v>
      </c>
      <c r="E2888" t="str">
        <f t="shared" si="45"/>
        <v>57-BUSTARES</v>
      </c>
    </row>
    <row r="2889" spans="1:5" x14ac:dyDescent="0.25">
      <c r="A2889" s="1">
        <v>19</v>
      </c>
      <c r="B2889" s="3">
        <v>58</v>
      </c>
      <c r="C2889" s="1" t="s">
        <v>3034</v>
      </c>
      <c r="E2889" t="str">
        <f t="shared" si="45"/>
        <v>58-CABANILLAS DEL CAMPO</v>
      </c>
    </row>
    <row r="2890" spans="1:5" x14ac:dyDescent="0.25">
      <c r="A2890" s="1">
        <v>19</v>
      </c>
      <c r="B2890" s="3">
        <v>59</v>
      </c>
      <c r="C2890" s="1" t="s">
        <v>3035</v>
      </c>
      <c r="E2890" t="str">
        <f t="shared" si="45"/>
        <v>59-CAMPILLO DE DUEÑAS</v>
      </c>
    </row>
    <row r="2891" spans="1:5" x14ac:dyDescent="0.25">
      <c r="A2891" s="1">
        <v>19</v>
      </c>
      <c r="B2891" s="3">
        <v>60</v>
      </c>
      <c r="C2891" s="1" t="s">
        <v>3036</v>
      </c>
      <c r="E2891" t="str">
        <f t="shared" si="45"/>
        <v>60-CAMPILLO DE RANAS</v>
      </c>
    </row>
    <row r="2892" spans="1:5" x14ac:dyDescent="0.25">
      <c r="A2892" s="1">
        <v>19</v>
      </c>
      <c r="B2892" s="3">
        <v>61</v>
      </c>
      <c r="C2892" s="1" t="s">
        <v>3037</v>
      </c>
      <c r="E2892" t="str">
        <f t="shared" si="45"/>
        <v>61-CAMPISABALOS</v>
      </c>
    </row>
    <row r="2893" spans="1:5" x14ac:dyDescent="0.25">
      <c r="A2893" s="1">
        <v>19</v>
      </c>
      <c r="B2893" s="3">
        <v>64</v>
      </c>
      <c r="C2893" s="1" t="s">
        <v>3038</v>
      </c>
      <c r="E2893" t="str">
        <f t="shared" si="45"/>
        <v>64-CANREDONDO</v>
      </c>
    </row>
    <row r="2894" spans="1:5" x14ac:dyDescent="0.25">
      <c r="A2894" s="1">
        <v>19</v>
      </c>
      <c r="B2894" s="3">
        <v>65</v>
      </c>
      <c r="C2894" s="1" t="s">
        <v>3039</v>
      </c>
      <c r="E2894" t="str">
        <f t="shared" si="45"/>
        <v>65-CANTALOJAS</v>
      </c>
    </row>
    <row r="2895" spans="1:5" x14ac:dyDescent="0.25">
      <c r="A2895" s="1">
        <v>19</v>
      </c>
      <c r="B2895" s="3">
        <v>66</v>
      </c>
      <c r="C2895" s="1" t="s">
        <v>3040</v>
      </c>
      <c r="E2895" t="str">
        <f t="shared" si="45"/>
        <v>66-CAÑIZAR</v>
      </c>
    </row>
    <row r="2896" spans="1:5" x14ac:dyDescent="0.25">
      <c r="A2896" s="1">
        <v>19</v>
      </c>
      <c r="B2896" s="3">
        <v>67</v>
      </c>
      <c r="C2896" s="1" t="s">
        <v>3041</v>
      </c>
      <c r="E2896" t="str">
        <f t="shared" si="45"/>
        <v>67-CARDOSO DE LA SIERRA, EL</v>
      </c>
    </row>
    <row r="2897" spans="1:5" x14ac:dyDescent="0.25">
      <c r="A2897" s="1">
        <v>19</v>
      </c>
      <c r="B2897" s="3">
        <v>70</v>
      </c>
      <c r="C2897" s="1" t="s">
        <v>3042</v>
      </c>
      <c r="E2897" t="str">
        <f t="shared" si="45"/>
        <v>70-CASA DE UCEDA</v>
      </c>
    </row>
    <row r="2898" spans="1:5" x14ac:dyDescent="0.25">
      <c r="A2898" s="1">
        <v>19</v>
      </c>
      <c r="B2898" s="3">
        <v>71</v>
      </c>
      <c r="C2898" s="1" t="s">
        <v>3043</v>
      </c>
      <c r="E2898" t="str">
        <f t="shared" si="45"/>
        <v>71-CASAR, EL</v>
      </c>
    </row>
    <row r="2899" spans="1:5" x14ac:dyDescent="0.25">
      <c r="A2899" s="1">
        <v>19</v>
      </c>
      <c r="B2899" s="3">
        <v>73</v>
      </c>
      <c r="C2899" s="1" t="s">
        <v>3044</v>
      </c>
      <c r="E2899" t="str">
        <f t="shared" si="45"/>
        <v>73-CASAS DE SAN GALINDO</v>
      </c>
    </row>
    <row r="2900" spans="1:5" x14ac:dyDescent="0.25">
      <c r="A2900" s="1">
        <v>19</v>
      </c>
      <c r="B2900" s="3">
        <v>74</v>
      </c>
      <c r="C2900" s="1" t="s">
        <v>3045</v>
      </c>
      <c r="E2900" t="str">
        <f t="shared" si="45"/>
        <v>74-CASPUEÑAS</v>
      </c>
    </row>
    <row r="2901" spans="1:5" x14ac:dyDescent="0.25">
      <c r="A2901" s="1">
        <v>19</v>
      </c>
      <c r="B2901" s="3">
        <v>75</v>
      </c>
      <c r="C2901" s="1" t="s">
        <v>3046</v>
      </c>
      <c r="E2901" t="str">
        <f t="shared" si="45"/>
        <v>75-CASTEJON DE HENARES</v>
      </c>
    </row>
    <row r="2902" spans="1:5" x14ac:dyDescent="0.25">
      <c r="A2902" s="1">
        <v>19</v>
      </c>
      <c r="B2902" s="3">
        <v>76</v>
      </c>
      <c r="C2902" s="1" t="s">
        <v>3047</v>
      </c>
      <c r="E2902" t="str">
        <f t="shared" si="45"/>
        <v>76-CASTELLAR DE LA MUELA</v>
      </c>
    </row>
    <row r="2903" spans="1:5" x14ac:dyDescent="0.25">
      <c r="A2903" s="1">
        <v>19</v>
      </c>
      <c r="B2903" s="3">
        <v>78</v>
      </c>
      <c r="C2903" s="1" t="s">
        <v>3048</v>
      </c>
      <c r="E2903" t="str">
        <f t="shared" si="45"/>
        <v>78-CASTILFORTE</v>
      </c>
    </row>
    <row r="2904" spans="1:5" x14ac:dyDescent="0.25">
      <c r="A2904" s="1">
        <v>19</v>
      </c>
      <c r="B2904" s="3">
        <v>79</v>
      </c>
      <c r="C2904" s="1" t="s">
        <v>3049</v>
      </c>
      <c r="E2904" t="str">
        <f t="shared" si="45"/>
        <v>79-CASTILNUEVO</v>
      </c>
    </row>
    <row r="2905" spans="1:5" x14ac:dyDescent="0.25">
      <c r="A2905" s="1">
        <v>19</v>
      </c>
      <c r="B2905" s="3">
        <v>80</v>
      </c>
      <c r="C2905" s="1" t="s">
        <v>3050</v>
      </c>
      <c r="E2905" t="str">
        <f t="shared" si="45"/>
        <v>80-CENDEJAS DE ENMEDIO</v>
      </c>
    </row>
    <row r="2906" spans="1:5" x14ac:dyDescent="0.25">
      <c r="A2906" s="1">
        <v>19</v>
      </c>
      <c r="B2906" s="3">
        <v>81</v>
      </c>
      <c r="C2906" s="1" t="s">
        <v>3051</v>
      </c>
      <c r="E2906" t="str">
        <f t="shared" si="45"/>
        <v>81-CENDEJAS DE LA TORRE</v>
      </c>
    </row>
    <row r="2907" spans="1:5" x14ac:dyDescent="0.25">
      <c r="A2907" s="1">
        <v>19</v>
      </c>
      <c r="B2907" s="3">
        <v>82</v>
      </c>
      <c r="C2907" s="1" t="s">
        <v>3052</v>
      </c>
      <c r="E2907" t="str">
        <f t="shared" si="45"/>
        <v>82-CENTENERA</v>
      </c>
    </row>
    <row r="2908" spans="1:5" x14ac:dyDescent="0.25">
      <c r="A2908" s="1">
        <v>19</v>
      </c>
      <c r="B2908" s="3">
        <v>86</v>
      </c>
      <c r="C2908" s="1" t="s">
        <v>3053</v>
      </c>
      <c r="E2908" t="str">
        <f t="shared" si="45"/>
        <v>86-CIFUENTES</v>
      </c>
    </row>
    <row r="2909" spans="1:5" x14ac:dyDescent="0.25">
      <c r="A2909" s="1">
        <v>19</v>
      </c>
      <c r="B2909" s="3">
        <v>87</v>
      </c>
      <c r="C2909" s="1" t="s">
        <v>3054</v>
      </c>
      <c r="E2909" t="str">
        <f t="shared" si="45"/>
        <v>87-CINCOVILLAS</v>
      </c>
    </row>
    <row r="2910" spans="1:5" x14ac:dyDescent="0.25">
      <c r="A2910" s="1">
        <v>19</v>
      </c>
      <c r="B2910" s="3">
        <v>88</v>
      </c>
      <c r="C2910" s="1" t="s">
        <v>3055</v>
      </c>
      <c r="E2910" t="str">
        <f t="shared" si="45"/>
        <v>88-CIRUELAS</v>
      </c>
    </row>
    <row r="2911" spans="1:5" x14ac:dyDescent="0.25">
      <c r="A2911" s="1">
        <v>19</v>
      </c>
      <c r="B2911" s="3">
        <v>89</v>
      </c>
      <c r="C2911" s="1" t="s">
        <v>3056</v>
      </c>
      <c r="E2911" t="str">
        <f t="shared" si="45"/>
        <v>89-CIRUELOS DEL PINAR</v>
      </c>
    </row>
    <row r="2912" spans="1:5" x14ac:dyDescent="0.25">
      <c r="A2912" s="1">
        <v>19</v>
      </c>
      <c r="B2912" s="3">
        <v>90</v>
      </c>
      <c r="C2912" s="1" t="s">
        <v>3057</v>
      </c>
      <c r="E2912" t="str">
        <f t="shared" si="45"/>
        <v>90-COBETA</v>
      </c>
    </row>
    <row r="2913" spans="1:5" x14ac:dyDescent="0.25">
      <c r="A2913" s="1">
        <v>19</v>
      </c>
      <c r="B2913" s="3">
        <v>91</v>
      </c>
      <c r="C2913" s="1" t="s">
        <v>3058</v>
      </c>
      <c r="E2913" t="str">
        <f t="shared" si="45"/>
        <v>91-COGOLLOR</v>
      </c>
    </row>
    <row r="2914" spans="1:5" x14ac:dyDescent="0.25">
      <c r="A2914" s="1">
        <v>19</v>
      </c>
      <c r="B2914" s="3">
        <v>92</v>
      </c>
      <c r="C2914" s="1" t="s">
        <v>3059</v>
      </c>
      <c r="E2914" t="str">
        <f t="shared" si="45"/>
        <v>92-COGOLLUDO</v>
      </c>
    </row>
    <row r="2915" spans="1:5" x14ac:dyDescent="0.25">
      <c r="A2915" s="1">
        <v>19</v>
      </c>
      <c r="B2915" s="3">
        <v>95</v>
      </c>
      <c r="C2915" s="1" t="s">
        <v>3060</v>
      </c>
      <c r="E2915" t="str">
        <f t="shared" si="45"/>
        <v>95-CONDEMIOS DE ABAJO</v>
      </c>
    </row>
    <row r="2916" spans="1:5" x14ac:dyDescent="0.25">
      <c r="A2916" s="1">
        <v>19</v>
      </c>
      <c r="B2916" s="3">
        <v>96</v>
      </c>
      <c r="C2916" s="1" t="s">
        <v>3061</v>
      </c>
      <c r="E2916" t="str">
        <f t="shared" si="45"/>
        <v>96-CONDEMIOS DE ARRIBA</v>
      </c>
    </row>
    <row r="2917" spans="1:5" x14ac:dyDescent="0.25">
      <c r="A2917" s="1">
        <v>19</v>
      </c>
      <c r="B2917" s="3">
        <v>97</v>
      </c>
      <c r="C2917" s="1" t="s">
        <v>3062</v>
      </c>
      <c r="E2917" t="str">
        <f t="shared" si="45"/>
        <v>97-CONGOSTRINA</v>
      </c>
    </row>
    <row r="2918" spans="1:5" x14ac:dyDescent="0.25">
      <c r="A2918" s="1">
        <v>19</v>
      </c>
      <c r="B2918" s="3">
        <v>98</v>
      </c>
      <c r="C2918" s="1" t="s">
        <v>3063</v>
      </c>
      <c r="E2918" t="str">
        <f t="shared" si="45"/>
        <v>98-COPERNAL</v>
      </c>
    </row>
    <row r="2919" spans="1:5" x14ac:dyDescent="0.25">
      <c r="A2919" s="1">
        <v>19</v>
      </c>
      <c r="B2919" s="3">
        <v>99</v>
      </c>
      <c r="C2919" s="1" t="s">
        <v>3064</v>
      </c>
      <c r="E2919" t="str">
        <f t="shared" si="45"/>
        <v>99-CORDUENTE</v>
      </c>
    </row>
    <row r="2920" spans="1:5" x14ac:dyDescent="0.25">
      <c r="A2920" s="1">
        <v>19</v>
      </c>
      <c r="B2920" s="3">
        <v>102</v>
      </c>
      <c r="C2920" s="1" t="s">
        <v>3065</v>
      </c>
      <c r="E2920" t="str">
        <f t="shared" si="45"/>
        <v>102-CUBILLO DE UCEDA, EL</v>
      </c>
    </row>
    <row r="2921" spans="1:5" x14ac:dyDescent="0.25">
      <c r="A2921" s="1">
        <v>19</v>
      </c>
      <c r="B2921" s="3">
        <v>103</v>
      </c>
      <c r="C2921" s="1" t="s">
        <v>3066</v>
      </c>
      <c r="E2921" t="str">
        <f t="shared" si="45"/>
        <v>103-CHECA</v>
      </c>
    </row>
    <row r="2922" spans="1:5" x14ac:dyDescent="0.25">
      <c r="A2922" s="1">
        <v>19</v>
      </c>
      <c r="B2922" s="3">
        <v>104</v>
      </c>
      <c r="C2922" s="1" t="s">
        <v>3067</v>
      </c>
      <c r="E2922" t="str">
        <f t="shared" si="45"/>
        <v>104-CHEQUILLA</v>
      </c>
    </row>
    <row r="2923" spans="1:5" x14ac:dyDescent="0.25">
      <c r="A2923" s="1">
        <v>19</v>
      </c>
      <c r="B2923" s="3">
        <v>105</v>
      </c>
      <c r="C2923" s="1" t="s">
        <v>3068</v>
      </c>
      <c r="E2923" t="str">
        <f t="shared" si="45"/>
        <v>105-CHILOECHES</v>
      </c>
    </row>
    <row r="2924" spans="1:5" x14ac:dyDescent="0.25">
      <c r="A2924" s="1">
        <v>19</v>
      </c>
      <c r="B2924" s="3">
        <v>106</v>
      </c>
      <c r="C2924" s="1" t="s">
        <v>3069</v>
      </c>
      <c r="E2924" t="str">
        <f t="shared" si="45"/>
        <v>106-CHILLARON DEL REY</v>
      </c>
    </row>
    <row r="2925" spans="1:5" x14ac:dyDescent="0.25">
      <c r="A2925" s="1">
        <v>19</v>
      </c>
      <c r="B2925" s="3">
        <v>107</v>
      </c>
      <c r="C2925" s="1" t="s">
        <v>3070</v>
      </c>
      <c r="E2925" t="str">
        <f t="shared" si="45"/>
        <v>107-DRIEBES</v>
      </c>
    </row>
    <row r="2926" spans="1:5" x14ac:dyDescent="0.25">
      <c r="A2926" s="1">
        <v>19</v>
      </c>
      <c r="B2926" s="3">
        <v>108</v>
      </c>
      <c r="C2926" s="1" t="s">
        <v>3071</v>
      </c>
      <c r="E2926" t="str">
        <f t="shared" si="45"/>
        <v>108-DURON</v>
      </c>
    </row>
    <row r="2927" spans="1:5" x14ac:dyDescent="0.25">
      <c r="A2927" s="1">
        <v>19</v>
      </c>
      <c r="B2927" s="3">
        <v>109</v>
      </c>
      <c r="C2927" s="1" t="s">
        <v>3072</v>
      </c>
      <c r="E2927" t="str">
        <f t="shared" si="45"/>
        <v>109-EMBID</v>
      </c>
    </row>
    <row r="2928" spans="1:5" x14ac:dyDescent="0.25">
      <c r="A2928" s="1">
        <v>19</v>
      </c>
      <c r="B2928" s="3">
        <v>110</v>
      </c>
      <c r="C2928" s="1" t="s">
        <v>3073</v>
      </c>
      <c r="E2928" t="str">
        <f t="shared" si="45"/>
        <v>110-ESCAMILLA</v>
      </c>
    </row>
    <row r="2929" spans="1:5" x14ac:dyDescent="0.25">
      <c r="A2929" s="1">
        <v>19</v>
      </c>
      <c r="B2929" s="3">
        <v>111</v>
      </c>
      <c r="C2929" s="1" t="s">
        <v>3074</v>
      </c>
      <c r="E2929" t="str">
        <f t="shared" si="45"/>
        <v>111-ESCARICHE</v>
      </c>
    </row>
    <row r="2930" spans="1:5" x14ac:dyDescent="0.25">
      <c r="A2930" s="1">
        <v>19</v>
      </c>
      <c r="B2930" s="3">
        <v>112</v>
      </c>
      <c r="C2930" s="1" t="s">
        <v>3075</v>
      </c>
      <c r="E2930" t="str">
        <f t="shared" si="45"/>
        <v>112-ESCOPETE</v>
      </c>
    </row>
    <row r="2931" spans="1:5" x14ac:dyDescent="0.25">
      <c r="A2931" s="1">
        <v>19</v>
      </c>
      <c r="B2931" s="3">
        <v>113</v>
      </c>
      <c r="C2931" s="1" t="s">
        <v>3076</v>
      </c>
      <c r="E2931" t="str">
        <f t="shared" si="45"/>
        <v>113-ESPINOSA DE HENARES</v>
      </c>
    </row>
    <row r="2932" spans="1:5" x14ac:dyDescent="0.25">
      <c r="A2932" s="1">
        <v>19</v>
      </c>
      <c r="B2932" s="3">
        <v>114</v>
      </c>
      <c r="C2932" s="1" t="s">
        <v>3077</v>
      </c>
      <c r="E2932" t="str">
        <f t="shared" si="45"/>
        <v>114-ESPLEGARES</v>
      </c>
    </row>
    <row r="2933" spans="1:5" x14ac:dyDescent="0.25">
      <c r="A2933" s="1">
        <v>19</v>
      </c>
      <c r="B2933" s="3">
        <v>115</v>
      </c>
      <c r="C2933" s="1" t="s">
        <v>3078</v>
      </c>
      <c r="E2933" t="str">
        <f t="shared" si="45"/>
        <v>115-ESTABLES</v>
      </c>
    </row>
    <row r="2934" spans="1:5" x14ac:dyDescent="0.25">
      <c r="A2934" s="1">
        <v>19</v>
      </c>
      <c r="B2934" s="3">
        <v>116</v>
      </c>
      <c r="C2934" s="1" t="s">
        <v>3079</v>
      </c>
      <c r="E2934" t="str">
        <f t="shared" si="45"/>
        <v>116-ESTRIEGANA</v>
      </c>
    </row>
    <row r="2935" spans="1:5" x14ac:dyDescent="0.25">
      <c r="A2935" s="1">
        <v>19</v>
      </c>
      <c r="B2935" s="3">
        <v>117</v>
      </c>
      <c r="C2935" s="1" t="s">
        <v>3080</v>
      </c>
      <c r="E2935" t="str">
        <f t="shared" si="45"/>
        <v>117-FONTANAR</v>
      </c>
    </row>
    <row r="2936" spans="1:5" x14ac:dyDescent="0.25">
      <c r="A2936" s="1">
        <v>19</v>
      </c>
      <c r="B2936" s="3">
        <v>118</v>
      </c>
      <c r="C2936" s="1" t="s">
        <v>3081</v>
      </c>
      <c r="E2936" t="str">
        <f t="shared" si="45"/>
        <v>118-FUEMBELLIDA</v>
      </c>
    </row>
    <row r="2937" spans="1:5" x14ac:dyDescent="0.25">
      <c r="A2937" s="1">
        <v>19</v>
      </c>
      <c r="B2937" s="3">
        <v>119</v>
      </c>
      <c r="C2937" s="1" t="s">
        <v>3082</v>
      </c>
      <c r="E2937" t="str">
        <f t="shared" si="45"/>
        <v>119-FUENCEMILLAN</v>
      </c>
    </row>
    <row r="2938" spans="1:5" x14ac:dyDescent="0.25">
      <c r="A2938" s="1">
        <v>19</v>
      </c>
      <c r="B2938" s="3">
        <v>120</v>
      </c>
      <c r="C2938" s="1" t="s">
        <v>3083</v>
      </c>
      <c r="E2938" t="str">
        <f t="shared" si="45"/>
        <v>120-FUENTELAHIGUERA DE ALBATAGES</v>
      </c>
    </row>
    <row r="2939" spans="1:5" x14ac:dyDescent="0.25">
      <c r="A2939" s="1">
        <v>19</v>
      </c>
      <c r="B2939" s="3">
        <v>121</v>
      </c>
      <c r="C2939" s="1" t="s">
        <v>3084</v>
      </c>
      <c r="E2939" t="str">
        <f t="shared" si="45"/>
        <v>121-FUENTELENCINA</v>
      </c>
    </row>
    <row r="2940" spans="1:5" x14ac:dyDescent="0.25">
      <c r="A2940" s="1">
        <v>19</v>
      </c>
      <c r="B2940" s="3">
        <v>122</v>
      </c>
      <c r="C2940" s="1" t="s">
        <v>3085</v>
      </c>
      <c r="E2940" t="str">
        <f t="shared" si="45"/>
        <v>122-FUENTELSAZ</v>
      </c>
    </row>
    <row r="2941" spans="1:5" x14ac:dyDescent="0.25">
      <c r="A2941" s="1">
        <v>19</v>
      </c>
      <c r="B2941" s="3">
        <v>123</v>
      </c>
      <c r="C2941" s="1" t="s">
        <v>3086</v>
      </c>
      <c r="E2941" t="str">
        <f t="shared" si="45"/>
        <v>123-FUENTELVIEJO</v>
      </c>
    </row>
    <row r="2942" spans="1:5" x14ac:dyDescent="0.25">
      <c r="A2942" s="1">
        <v>19</v>
      </c>
      <c r="B2942" s="3">
        <v>124</v>
      </c>
      <c r="C2942" s="1" t="s">
        <v>3087</v>
      </c>
      <c r="E2942" t="str">
        <f t="shared" si="45"/>
        <v>124-FUENTENOVILLA</v>
      </c>
    </row>
    <row r="2943" spans="1:5" x14ac:dyDescent="0.25">
      <c r="A2943" s="1">
        <v>19</v>
      </c>
      <c r="B2943" s="3">
        <v>125</v>
      </c>
      <c r="C2943" s="1" t="s">
        <v>3088</v>
      </c>
      <c r="E2943" t="str">
        <f t="shared" si="45"/>
        <v>125-GAJANEJOS</v>
      </c>
    </row>
    <row r="2944" spans="1:5" x14ac:dyDescent="0.25">
      <c r="A2944" s="1">
        <v>19</v>
      </c>
      <c r="B2944" s="3">
        <v>126</v>
      </c>
      <c r="C2944" s="1" t="s">
        <v>3089</v>
      </c>
      <c r="E2944" t="str">
        <f t="shared" si="45"/>
        <v>126-GALAPAGOS</v>
      </c>
    </row>
    <row r="2945" spans="1:5" x14ac:dyDescent="0.25">
      <c r="A2945" s="1">
        <v>19</v>
      </c>
      <c r="B2945" s="3">
        <v>127</v>
      </c>
      <c r="C2945" s="1" t="s">
        <v>3090</v>
      </c>
      <c r="E2945" t="str">
        <f t="shared" si="45"/>
        <v>127-GALVE DE SORBE</v>
      </c>
    </row>
    <row r="2946" spans="1:5" x14ac:dyDescent="0.25">
      <c r="A2946" s="1">
        <v>19</v>
      </c>
      <c r="B2946" s="3">
        <v>129</v>
      </c>
      <c r="C2946" s="1" t="s">
        <v>3091</v>
      </c>
      <c r="E2946" t="str">
        <f t="shared" si="45"/>
        <v>129-GASCUEÑA DE BORNOVA</v>
      </c>
    </row>
    <row r="2947" spans="1:5" x14ac:dyDescent="0.25">
      <c r="A2947" s="1">
        <v>19</v>
      </c>
      <c r="B2947" s="3">
        <v>130</v>
      </c>
      <c r="C2947" s="1" t="s">
        <v>128</v>
      </c>
      <c r="E2947" t="str">
        <f t="shared" ref="E2947:E3010" si="46">CONCATENATE(B2947,"-",C2947)</f>
        <v>130-GUADALAJARA</v>
      </c>
    </row>
    <row r="2948" spans="1:5" x14ac:dyDescent="0.25">
      <c r="A2948" s="1">
        <v>19</v>
      </c>
      <c r="B2948" s="3">
        <v>132</v>
      </c>
      <c r="C2948" s="1" t="s">
        <v>3092</v>
      </c>
      <c r="E2948" t="str">
        <f t="shared" si="46"/>
        <v>132-HENCHE</v>
      </c>
    </row>
    <row r="2949" spans="1:5" x14ac:dyDescent="0.25">
      <c r="A2949" s="1">
        <v>19</v>
      </c>
      <c r="B2949" s="3">
        <v>133</v>
      </c>
      <c r="C2949" s="1" t="s">
        <v>3093</v>
      </c>
      <c r="E2949" t="str">
        <f t="shared" si="46"/>
        <v>133-HERAS DE AYUSO</v>
      </c>
    </row>
    <row r="2950" spans="1:5" x14ac:dyDescent="0.25">
      <c r="A2950" s="1">
        <v>19</v>
      </c>
      <c r="B2950" s="3">
        <v>134</v>
      </c>
      <c r="C2950" s="1" t="s">
        <v>3094</v>
      </c>
      <c r="E2950" t="str">
        <f t="shared" si="46"/>
        <v>134-HERRERIA</v>
      </c>
    </row>
    <row r="2951" spans="1:5" x14ac:dyDescent="0.25">
      <c r="A2951" s="1">
        <v>19</v>
      </c>
      <c r="B2951" s="3">
        <v>135</v>
      </c>
      <c r="C2951" s="1" t="s">
        <v>3095</v>
      </c>
      <c r="E2951" t="str">
        <f t="shared" si="46"/>
        <v>135-HIENDELAENCINA</v>
      </c>
    </row>
    <row r="2952" spans="1:5" x14ac:dyDescent="0.25">
      <c r="A2952" s="1">
        <v>19</v>
      </c>
      <c r="B2952" s="3">
        <v>136</v>
      </c>
      <c r="C2952" s="1" t="s">
        <v>3096</v>
      </c>
      <c r="E2952" t="str">
        <f t="shared" si="46"/>
        <v>136-HIJES</v>
      </c>
    </row>
    <row r="2953" spans="1:5" x14ac:dyDescent="0.25">
      <c r="A2953" s="1">
        <v>19</v>
      </c>
      <c r="B2953" s="3">
        <v>138</v>
      </c>
      <c r="C2953" s="1" t="s">
        <v>3097</v>
      </c>
      <c r="E2953" t="str">
        <f t="shared" si="46"/>
        <v>138-HITA</v>
      </c>
    </row>
    <row r="2954" spans="1:5" x14ac:dyDescent="0.25">
      <c r="A2954" s="1">
        <v>19</v>
      </c>
      <c r="B2954" s="3">
        <v>139</v>
      </c>
      <c r="C2954" s="1" t="s">
        <v>3098</v>
      </c>
      <c r="E2954" t="str">
        <f t="shared" si="46"/>
        <v>139-HOMBRADOS</v>
      </c>
    </row>
    <row r="2955" spans="1:5" x14ac:dyDescent="0.25">
      <c r="A2955" s="1">
        <v>19</v>
      </c>
      <c r="B2955" s="3">
        <v>142</v>
      </c>
      <c r="C2955" s="1" t="s">
        <v>3099</v>
      </c>
      <c r="E2955" t="str">
        <f t="shared" si="46"/>
        <v>142-HONTOBA</v>
      </c>
    </row>
    <row r="2956" spans="1:5" x14ac:dyDescent="0.25">
      <c r="A2956" s="1">
        <v>19</v>
      </c>
      <c r="B2956" s="3">
        <v>143</v>
      </c>
      <c r="C2956" s="1" t="s">
        <v>3100</v>
      </c>
      <c r="E2956" t="str">
        <f t="shared" si="46"/>
        <v>143-HORCHE</v>
      </c>
    </row>
    <row r="2957" spans="1:5" x14ac:dyDescent="0.25">
      <c r="A2957" s="1">
        <v>19</v>
      </c>
      <c r="B2957" s="3">
        <v>145</v>
      </c>
      <c r="C2957" s="1" t="s">
        <v>3101</v>
      </c>
      <c r="E2957" t="str">
        <f t="shared" si="46"/>
        <v>145-HORTEZUELA DE OCEN</v>
      </c>
    </row>
    <row r="2958" spans="1:5" x14ac:dyDescent="0.25">
      <c r="A2958" s="1">
        <v>19</v>
      </c>
      <c r="B2958" s="3">
        <v>146</v>
      </c>
      <c r="C2958" s="1" t="s">
        <v>3102</v>
      </c>
      <c r="E2958" t="str">
        <f t="shared" si="46"/>
        <v>146-HUERCE, LA</v>
      </c>
    </row>
    <row r="2959" spans="1:5" x14ac:dyDescent="0.25">
      <c r="A2959" s="1">
        <v>19</v>
      </c>
      <c r="B2959" s="3">
        <v>147</v>
      </c>
      <c r="C2959" s="1" t="s">
        <v>3103</v>
      </c>
      <c r="E2959" t="str">
        <f t="shared" si="46"/>
        <v>147-HUERMECES DEL CERRO</v>
      </c>
    </row>
    <row r="2960" spans="1:5" x14ac:dyDescent="0.25">
      <c r="A2960" s="1">
        <v>19</v>
      </c>
      <c r="B2960" s="3">
        <v>148</v>
      </c>
      <c r="C2960" s="1" t="s">
        <v>3104</v>
      </c>
      <c r="E2960" t="str">
        <f t="shared" si="46"/>
        <v>148-HUERTAHERNANDO</v>
      </c>
    </row>
    <row r="2961" spans="1:5" x14ac:dyDescent="0.25">
      <c r="A2961" s="1">
        <v>19</v>
      </c>
      <c r="B2961" s="3">
        <v>150</v>
      </c>
      <c r="C2961" s="1" t="s">
        <v>3105</v>
      </c>
      <c r="E2961" t="str">
        <f t="shared" si="46"/>
        <v>150-HUEVA</v>
      </c>
    </row>
    <row r="2962" spans="1:5" x14ac:dyDescent="0.25">
      <c r="A2962" s="1">
        <v>19</v>
      </c>
      <c r="B2962" s="3">
        <v>151</v>
      </c>
      <c r="C2962" s="1" t="s">
        <v>3106</v>
      </c>
      <c r="E2962" t="str">
        <f t="shared" si="46"/>
        <v>151-HUMANES</v>
      </c>
    </row>
    <row r="2963" spans="1:5" x14ac:dyDescent="0.25">
      <c r="A2963" s="1">
        <v>19</v>
      </c>
      <c r="B2963" s="3">
        <v>152</v>
      </c>
      <c r="C2963" s="1" t="s">
        <v>3107</v>
      </c>
      <c r="E2963" t="str">
        <f t="shared" si="46"/>
        <v>152-ILLANA</v>
      </c>
    </row>
    <row r="2964" spans="1:5" x14ac:dyDescent="0.25">
      <c r="A2964" s="1">
        <v>19</v>
      </c>
      <c r="B2964" s="3">
        <v>153</v>
      </c>
      <c r="C2964" s="1" t="s">
        <v>3108</v>
      </c>
      <c r="E2964" t="str">
        <f t="shared" si="46"/>
        <v>153-INIESTOLA</v>
      </c>
    </row>
    <row r="2965" spans="1:5" x14ac:dyDescent="0.25">
      <c r="A2965" s="1">
        <v>19</v>
      </c>
      <c r="B2965" s="3">
        <v>154</v>
      </c>
      <c r="C2965" s="1" t="s">
        <v>3109</v>
      </c>
      <c r="E2965" t="str">
        <f t="shared" si="46"/>
        <v>154-INVIERNAS, LAS</v>
      </c>
    </row>
    <row r="2966" spans="1:5" x14ac:dyDescent="0.25">
      <c r="A2966" s="1">
        <v>19</v>
      </c>
      <c r="B2966" s="3">
        <v>155</v>
      </c>
      <c r="C2966" s="1" t="s">
        <v>3110</v>
      </c>
      <c r="E2966" t="str">
        <f t="shared" si="46"/>
        <v>155-IRUESTE</v>
      </c>
    </row>
    <row r="2967" spans="1:5" x14ac:dyDescent="0.25">
      <c r="A2967" s="1">
        <v>19</v>
      </c>
      <c r="B2967" s="3">
        <v>156</v>
      </c>
      <c r="C2967" s="1" t="s">
        <v>3111</v>
      </c>
      <c r="E2967" t="str">
        <f t="shared" si="46"/>
        <v>156-JADRAQUE</v>
      </c>
    </row>
    <row r="2968" spans="1:5" x14ac:dyDescent="0.25">
      <c r="A2968" s="1">
        <v>19</v>
      </c>
      <c r="B2968" s="3">
        <v>157</v>
      </c>
      <c r="C2968" s="1" t="s">
        <v>3112</v>
      </c>
      <c r="E2968" t="str">
        <f t="shared" si="46"/>
        <v>157-JIRUEQUE</v>
      </c>
    </row>
    <row r="2969" spans="1:5" x14ac:dyDescent="0.25">
      <c r="A2969" s="1">
        <v>19</v>
      </c>
      <c r="B2969" s="3">
        <v>159</v>
      </c>
      <c r="C2969" s="1" t="s">
        <v>3113</v>
      </c>
      <c r="E2969" t="str">
        <f t="shared" si="46"/>
        <v>159-LEDANCA</v>
      </c>
    </row>
    <row r="2970" spans="1:5" x14ac:dyDescent="0.25">
      <c r="A2970" s="1">
        <v>19</v>
      </c>
      <c r="B2970" s="3">
        <v>160</v>
      </c>
      <c r="C2970" s="1" t="s">
        <v>3114</v>
      </c>
      <c r="E2970" t="str">
        <f t="shared" si="46"/>
        <v>160-LORANCA DE TAJUÑA</v>
      </c>
    </row>
    <row r="2971" spans="1:5" x14ac:dyDescent="0.25">
      <c r="A2971" s="1">
        <v>19</v>
      </c>
      <c r="B2971" s="3">
        <v>161</v>
      </c>
      <c r="C2971" s="1" t="s">
        <v>3115</v>
      </c>
      <c r="E2971" t="str">
        <f t="shared" si="46"/>
        <v>161-LUPIANA</v>
      </c>
    </row>
    <row r="2972" spans="1:5" x14ac:dyDescent="0.25">
      <c r="A2972" s="1">
        <v>19</v>
      </c>
      <c r="B2972" s="3">
        <v>162</v>
      </c>
      <c r="C2972" s="1" t="s">
        <v>3116</v>
      </c>
      <c r="E2972" t="str">
        <f t="shared" si="46"/>
        <v>162-LUZAGA</v>
      </c>
    </row>
    <row r="2973" spans="1:5" x14ac:dyDescent="0.25">
      <c r="A2973" s="1">
        <v>19</v>
      </c>
      <c r="B2973" s="3">
        <v>163</v>
      </c>
      <c r="C2973" s="1" t="s">
        <v>3117</v>
      </c>
      <c r="E2973" t="str">
        <f t="shared" si="46"/>
        <v>163-LUZON</v>
      </c>
    </row>
    <row r="2974" spans="1:5" x14ac:dyDescent="0.25">
      <c r="A2974" s="1">
        <v>19</v>
      </c>
      <c r="B2974" s="3">
        <v>165</v>
      </c>
      <c r="C2974" s="1" t="s">
        <v>3118</v>
      </c>
      <c r="E2974" t="str">
        <f t="shared" si="46"/>
        <v>165-MAJAELRAYO</v>
      </c>
    </row>
    <row r="2975" spans="1:5" x14ac:dyDescent="0.25">
      <c r="A2975" s="1">
        <v>19</v>
      </c>
      <c r="B2975" s="3">
        <v>166</v>
      </c>
      <c r="C2975" s="1" t="s">
        <v>3119</v>
      </c>
      <c r="E2975" t="str">
        <f t="shared" si="46"/>
        <v>166-MALAGA DEL FRESNO</v>
      </c>
    </row>
    <row r="2976" spans="1:5" x14ac:dyDescent="0.25">
      <c r="A2976" s="1">
        <v>19</v>
      </c>
      <c r="B2976" s="3">
        <v>167</v>
      </c>
      <c r="C2976" s="1" t="s">
        <v>3120</v>
      </c>
      <c r="E2976" t="str">
        <f t="shared" si="46"/>
        <v>167-MALAGUILLA</v>
      </c>
    </row>
    <row r="2977" spans="1:5" x14ac:dyDescent="0.25">
      <c r="A2977" s="1">
        <v>19</v>
      </c>
      <c r="B2977" s="3">
        <v>168</v>
      </c>
      <c r="C2977" s="1" t="s">
        <v>3121</v>
      </c>
      <c r="E2977" t="str">
        <f t="shared" si="46"/>
        <v>168-MANDAYONA</v>
      </c>
    </row>
    <row r="2978" spans="1:5" x14ac:dyDescent="0.25">
      <c r="A2978" s="1">
        <v>19</v>
      </c>
      <c r="B2978" s="3">
        <v>169</v>
      </c>
      <c r="C2978" s="1" t="s">
        <v>3122</v>
      </c>
      <c r="E2978" t="str">
        <f t="shared" si="46"/>
        <v>169-MANTIEL</v>
      </c>
    </row>
    <row r="2979" spans="1:5" x14ac:dyDescent="0.25">
      <c r="A2979" s="1">
        <v>19</v>
      </c>
      <c r="B2979" s="3">
        <v>170</v>
      </c>
      <c r="C2979" s="1" t="s">
        <v>3123</v>
      </c>
      <c r="E2979" t="str">
        <f t="shared" si="46"/>
        <v>170-MARANCHON</v>
      </c>
    </row>
    <row r="2980" spans="1:5" x14ac:dyDescent="0.25">
      <c r="A2980" s="1">
        <v>19</v>
      </c>
      <c r="B2980" s="3">
        <v>171</v>
      </c>
      <c r="C2980" s="1" t="s">
        <v>3124</v>
      </c>
      <c r="E2980" t="str">
        <f t="shared" si="46"/>
        <v>171-MARCHAMALO</v>
      </c>
    </row>
    <row r="2981" spans="1:5" x14ac:dyDescent="0.25">
      <c r="A2981" s="1">
        <v>19</v>
      </c>
      <c r="B2981" s="3">
        <v>172</v>
      </c>
      <c r="C2981" s="1" t="s">
        <v>3125</v>
      </c>
      <c r="E2981" t="str">
        <f t="shared" si="46"/>
        <v>172-MASEGOSO DE TAJUÑA</v>
      </c>
    </row>
    <row r="2982" spans="1:5" x14ac:dyDescent="0.25">
      <c r="A2982" s="1">
        <v>19</v>
      </c>
      <c r="B2982" s="3">
        <v>173</v>
      </c>
      <c r="C2982" s="1" t="s">
        <v>3126</v>
      </c>
      <c r="E2982" t="str">
        <f t="shared" si="46"/>
        <v>173-MATARRUBIA</v>
      </c>
    </row>
    <row r="2983" spans="1:5" x14ac:dyDescent="0.25">
      <c r="A2983" s="1">
        <v>19</v>
      </c>
      <c r="B2983" s="3">
        <v>174</v>
      </c>
      <c r="C2983" s="1" t="s">
        <v>3127</v>
      </c>
      <c r="E2983" t="str">
        <f t="shared" si="46"/>
        <v>174-MATILLAS</v>
      </c>
    </row>
    <row r="2984" spans="1:5" x14ac:dyDescent="0.25">
      <c r="A2984" s="1">
        <v>19</v>
      </c>
      <c r="B2984" s="3">
        <v>175</v>
      </c>
      <c r="C2984" s="1" t="s">
        <v>3128</v>
      </c>
      <c r="E2984" t="str">
        <f t="shared" si="46"/>
        <v>175-MAZARETE</v>
      </c>
    </row>
    <row r="2985" spans="1:5" x14ac:dyDescent="0.25">
      <c r="A2985" s="1">
        <v>19</v>
      </c>
      <c r="B2985" s="3">
        <v>176</v>
      </c>
      <c r="C2985" s="1" t="s">
        <v>3129</v>
      </c>
      <c r="E2985" t="str">
        <f t="shared" si="46"/>
        <v>176-MAZUECOS</v>
      </c>
    </row>
    <row r="2986" spans="1:5" x14ac:dyDescent="0.25">
      <c r="A2986" s="1">
        <v>19</v>
      </c>
      <c r="B2986" s="3">
        <v>177</v>
      </c>
      <c r="C2986" s="1" t="s">
        <v>3130</v>
      </c>
      <c r="E2986" t="str">
        <f t="shared" si="46"/>
        <v>177-MEDRANDA</v>
      </c>
    </row>
    <row r="2987" spans="1:5" x14ac:dyDescent="0.25">
      <c r="A2987" s="1">
        <v>19</v>
      </c>
      <c r="B2987" s="3">
        <v>178</v>
      </c>
      <c r="C2987" s="1" t="s">
        <v>3131</v>
      </c>
      <c r="E2987" t="str">
        <f t="shared" si="46"/>
        <v>178-MEGINA</v>
      </c>
    </row>
    <row r="2988" spans="1:5" x14ac:dyDescent="0.25">
      <c r="A2988" s="1">
        <v>19</v>
      </c>
      <c r="B2988" s="3">
        <v>179</v>
      </c>
      <c r="C2988" s="1" t="s">
        <v>3132</v>
      </c>
      <c r="E2988" t="str">
        <f t="shared" si="46"/>
        <v>179-MEMBRILLERA</v>
      </c>
    </row>
    <row r="2989" spans="1:5" x14ac:dyDescent="0.25">
      <c r="A2989" s="1">
        <v>19</v>
      </c>
      <c r="B2989" s="3">
        <v>181</v>
      </c>
      <c r="C2989" s="1" t="s">
        <v>3133</v>
      </c>
      <c r="E2989" t="str">
        <f t="shared" si="46"/>
        <v>181-MIEDES DE ATIENZA</v>
      </c>
    </row>
    <row r="2990" spans="1:5" x14ac:dyDescent="0.25">
      <c r="A2990" s="1">
        <v>19</v>
      </c>
      <c r="B2990" s="3">
        <v>182</v>
      </c>
      <c r="C2990" s="1" t="s">
        <v>3134</v>
      </c>
      <c r="E2990" t="str">
        <f t="shared" si="46"/>
        <v>182-MIERLA, LA</v>
      </c>
    </row>
    <row r="2991" spans="1:5" x14ac:dyDescent="0.25">
      <c r="A2991" s="1">
        <v>19</v>
      </c>
      <c r="B2991" s="3">
        <v>183</v>
      </c>
      <c r="C2991" s="1" t="s">
        <v>3135</v>
      </c>
      <c r="E2991" t="str">
        <f t="shared" si="46"/>
        <v>183-MILMARCOS</v>
      </c>
    </row>
    <row r="2992" spans="1:5" x14ac:dyDescent="0.25">
      <c r="A2992" s="1">
        <v>19</v>
      </c>
      <c r="B2992" s="3">
        <v>184</v>
      </c>
      <c r="C2992" s="1" t="s">
        <v>3136</v>
      </c>
      <c r="E2992" t="str">
        <f t="shared" si="46"/>
        <v>184-MILLANA</v>
      </c>
    </row>
    <row r="2993" spans="1:5" x14ac:dyDescent="0.25">
      <c r="A2993" s="1">
        <v>19</v>
      </c>
      <c r="B2993" s="3">
        <v>185</v>
      </c>
      <c r="C2993" s="1" t="s">
        <v>3137</v>
      </c>
      <c r="E2993" t="str">
        <f t="shared" si="46"/>
        <v>185-MIÑOSA, LA</v>
      </c>
    </row>
    <row r="2994" spans="1:5" x14ac:dyDescent="0.25">
      <c r="A2994" s="1">
        <v>19</v>
      </c>
      <c r="B2994" s="3">
        <v>186</v>
      </c>
      <c r="C2994" s="1" t="s">
        <v>3138</v>
      </c>
      <c r="E2994" t="str">
        <f t="shared" si="46"/>
        <v>186-MIRABUENO</v>
      </c>
    </row>
    <row r="2995" spans="1:5" x14ac:dyDescent="0.25">
      <c r="A2995" s="1">
        <v>19</v>
      </c>
      <c r="B2995" s="3">
        <v>187</v>
      </c>
      <c r="C2995" s="1" t="s">
        <v>3139</v>
      </c>
      <c r="E2995" t="str">
        <f t="shared" si="46"/>
        <v>187-MIRALRIO</v>
      </c>
    </row>
    <row r="2996" spans="1:5" x14ac:dyDescent="0.25">
      <c r="A2996" s="1">
        <v>19</v>
      </c>
      <c r="B2996" s="3">
        <v>188</v>
      </c>
      <c r="C2996" s="1" t="s">
        <v>3140</v>
      </c>
      <c r="E2996" t="str">
        <f t="shared" si="46"/>
        <v>188-MOCHALES</v>
      </c>
    </row>
    <row r="2997" spans="1:5" x14ac:dyDescent="0.25">
      <c r="A2997" s="1">
        <v>19</v>
      </c>
      <c r="B2997" s="3">
        <v>189</v>
      </c>
      <c r="C2997" s="1" t="s">
        <v>3141</v>
      </c>
      <c r="E2997" t="str">
        <f t="shared" si="46"/>
        <v>189-MOHERNANDO</v>
      </c>
    </row>
    <row r="2998" spans="1:5" x14ac:dyDescent="0.25">
      <c r="A2998" s="1">
        <v>19</v>
      </c>
      <c r="B2998" s="3">
        <v>190</v>
      </c>
      <c r="C2998" s="1" t="s">
        <v>3142</v>
      </c>
      <c r="E2998" t="str">
        <f t="shared" si="46"/>
        <v>190-MOLINA DE ARAGON</v>
      </c>
    </row>
    <row r="2999" spans="1:5" x14ac:dyDescent="0.25">
      <c r="A2999" s="1">
        <v>19</v>
      </c>
      <c r="B2999" s="3">
        <v>191</v>
      </c>
      <c r="C2999" s="1" t="s">
        <v>3143</v>
      </c>
      <c r="E2999" t="str">
        <f t="shared" si="46"/>
        <v>191-MONASTERIO</v>
      </c>
    </row>
    <row r="3000" spans="1:5" x14ac:dyDescent="0.25">
      <c r="A3000" s="1">
        <v>19</v>
      </c>
      <c r="B3000" s="3">
        <v>192</v>
      </c>
      <c r="C3000" s="1" t="s">
        <v>3144</v>
      </c>
      <c r="E3000" t="str">
        <f t="shared" si="46"/>
        <v>192-MONDEJAR</v>
      </c>
    </row>
    <row r="3001" spans="1:5" x14ac:dyDescent="0.25">
      <c r="A3001" s="1">
        <v>19</v>
      </c>
      <c r="B3001" s="3">
        <v>193</v>
      </c>
      <c r="C3001" s="1" t="s">
        <v>3145</v>
      </c>
      <c r="E3001" t="str">
        <f t="shared" si="46"/>
        <v>193-MONTARRON</v>
      </c>
    </row>
    <row r="3002" spans="1:5" x14ac:dyDescent="0.25">
      <c r="A3002" s="1">
        <v>19</v>
      </c>
      <c r="B3002" s="3">
        <v>194</v>
      </c>
      <c r="C3002" s="1" t="s">
        <v>3146</v>
      </c>
      <c r="E3002" t="str">
        <f t="shared" si="46"/>
        <v>194-MORATILLA DE LOS MELEROS</v>
      </c>
    </row>
    <row r="3003" spans="1:5" x14ac:dyDescent="0.25">
      <c r="A3003" s="1">
        <v>19</v>
      </c>
      <c r="B3003" s="3">
        <v>195</v>
      </c>
      <c r="C3003" s="1" t="s">
        <v>3147</v>
      </c>
      <c r="E3003" t="str">
        <f t="shared" si="46"/>
        <v>195-MORENILLA</v>
      </c>
    </row>
    <row r="3004" spans="1:5" x14ac:dyDescent="0.25">
      <c r="A3004" s="1">
        <v>19</v>
      </c>
      <c r="B3004" s="3">
        <v>196</v>
      </c>
      <c r="C3004" s="1" t="s">
        <v>3148</v>
      </c>
      <c r="E3004" t="str">
        <f t="shared" si="46"/>
        <v>196-MUDUEX</v>
      </c>
    </row>
    <row r="3005" spans="1:5" x14ac:dyDescent="0.25">
      <c r="A3005" s="1">
        <v>19</v>
      </c>
      <c r="B3005" s="3">
        <v>197</v>
      </c>
      <c r="C3005" s="1" t="s">
        <v>3149</v>
      </c>
      <c r="E3005" t="str">
        <f t="shared" si="46"/>
        <v>197-NAVAS DE JADRAQUE, LAS</v>
      </c>
    </row>
    <row r="3006" spans="1:5" x14ac:dyDescent="0.25">
      <c r="A3006" s="1">
        <v>19</v>
      </c>
      <c r="B3006" s="3">
        <v>198</v>
      </c>
      <c r="C3006" s="1" t="s">
        <v>3150</v>
      </c>
      <c r="E3006" t="str">
        <f t="shared" si="46"/>
        <v>198-NEGREDO</v>
      </c>
    </row>
    <row r="3007" spans="1:5" x14ac:dyDescent="0.25">
      <c r="A3007" s="1">
        <v>19</v>
      </c>
      <c r="B3007" s="3">
        <v>199</v>
      </c>
      <c r="C3007" s="1" t="s">
        <v>3151</v>
      </c>
      <c r="E3007" t="str">
        <f t="shared" si="46"/>
        <v>199-OCENTEJO</v>
      </c>
    </row>
    <row r="3008" spans="1:5" x14ac:dyDescent="0.25">
      <c r="A3008" s="1">
        <v>19</v>
      </c>
      <c r="B3008" s="3">
        <v>200</v>
      </c>
      <c r="C3008" s="1" t="s">
        <v>3152</v>
      </c>
      <c r="E3008" t="str">
        <f t="shared" si="46"/>
        <v>200-OLIVAR, EL</v>
      </c>
    </row>
    <row r="3009" spans="1:5" x14ac:dyDescent="0.25">
      <c r="A3009" s="1">
        <v>19</v>
      </c>
      <c r="B3009" s="3">
        <v>201</v>
      </c>
      <c r="C3009" s="1" t="s">
        <v>3153</v>
      </c>
      <c r="E3009" t="str">
        <f t="shared" si="46"/>
        <v>201-OLMEDA DE COBETA</v>
      </c>
    </row>
    <row r="3010" spans="1:5" x14ac:dyDescent="0.25">
      <c r="A3010" s="1">
        <v>19</v>
      </c>
      <c r="B3010" s="3">
        <v>202</v>
      </c>
      <c r="C3010" s="1" t="s">
        <v>3154</v>
      </c>
      <c r="E3010" t="str">
        <f t="shared" si="46"/>
        <v>202-OLMEDA DE JADRAQUE, LA</v>
      </c>
    </row>
    <row r="3011" spans="1:5" x14ac:dyDescent="0.25">
      <c r="A3011" s="1">
        <v>19</v>
      </c>
      <c r="B3011" s="3">
        <v>203</v>
      </c>
      <c r="C3011" s="1" t="s">
        <v>3155</v>
      </c>
      <c r="E3011" t="str">
        <f t="shared" ref="E3011:E3074" si="47">CONCATENATE(B3011,"-",C3011)</f>
        <v>203-ORDIAL, EL</v>
      </c>
    </row>
    <row r="3012" spans="1:5" x14ac:dyDescent="0.25">
      <c r="A3012" s="1">
        <v>19</v>
      </c>
      <c r="B3012" s="3">
        <v>204</v>
      </c>
      <c r="C3012" s="1" t="s">
        <v>3156</v>
      </c>
      <c r="E3012" t="str">
        <f t="shared" si="47"/>
        <v>204-OREA</v>
      </c>
    </row>
    <row r="3013" spans="1:5" x14ac:dyDescent="0.25">
      <c r="A3013" s="1">
        <v>19</v>
      </c>
      <c r="B3013" s="3">
        <v>208</v>
      </c>
      <c r="C3013" s="1" t="s">
        <v>3157</v>
      </c>
      <c r="E3013" t="str">
        <f t="shared" si="47"/>
        <v>208-PALMACES DE JADRAQUE</v>
      </c>
    </row>
    <row r="3014" spans="1:5" x14ac:dyDescent="0.25">
      <c r="A3014" s="1">
        <v>19</v>
      </c>
      <c r="B3014" s="3">
        <v>209</v>
      </c>
      <c r="C3014" s="1" t="s">
        <v>3158</v>
      </c>
      <c r="E3014" t="str">
        <f t="shared" si="47"/>
        <v>209-PARDOS</v>
      </c>
    </row>
    <row r="3015" spans="1:5" x14ac:dyDescent="0.25">
      <c r="A3015" s="1">
        <v>19</v>
      </c>
      <c r="B3015" s="3">
        <v>210</v>
      </c>
      <c r="C3015" s="1" t="s">
        <v>3159</v>
      </c>
      <c r="E3015" t="str">
        <f t="shared" si="47"/>
        <v>210-PAREDES DE SIGÜENZA</v>
      </c>
    </row>
    <row r="3016" spans="1:5" x14ac:dyDescent="0.25">
      <c r="A3016" s="1">
        <v>19</v>
      </c>
      <c r="B3016" s="3">
        <v>211</v>
      </c>
      <c r="C3016" s="1" t="s">
        <v>3160</v>
      </c>
      <c r="E3016" t="str">
        <f t="shared" si="47"/>
        <v>211-PAREJA</v>
      </c>
    </row>
    <row r="3017" spans="1:5" x14ac:dyDescent="0.25">
      <c r="A3017" s="1">
        <v>19</v>
      </c>
      <c r="B3017" s="3">
        <v>212</v>
      </c>
      <c r="C3017" s="1" t="s">
        <v>3161</v>
      </c>
      <c r="E3017" t="str">
        <f t="shared" si="47"/>
        <v>212-PASTRANA</v>
      </c>
    </row>
    <row r="3018" spans="1:5" x14ac:dyDescent="0.25">
      <c r="A3018" s="1">
        <v>19</v>
      </c>
      <c r="B3018" s="3">
        <v>213</v>
      </c>
      <c r="C3018" s="1" t="s">
        <v>3162</v>
      </c>
      <c r="E3018" t="str">
        <f t="shared" si="47"/>
        <v>213-PEDREGAL, EL</v>
      </c>
    </row>
    <row r="3019" spans="1:5" x14ac:dyDescent="0.25">
      <c r="A3019" s="1">
        <v>19</v>
      </c>
      <c r="B3019" s="3">
        <v>214</v>
      </c>
      <c r="C3019" s="1" t="s">
        <v>3163</v>
      </c>
      <c r="E3019" t="str">
        <f t="shared" si="47"/>
        <v>214-PEÑALEN</v>
      </c>
    </row>
    <row r="3020" spans="1:5" x14ac:dyDescent="0.25">
      <c r="A3020" s="1">
        <v>19</v>
      </c>
      <c r="B3020" s="3">
        <v>215</v>
      </c>
      <c r="C3020" s="1" t="s">
        <v>3164</v>
      </c>
      <c r="E3020" t="str">
        <f t="shared" si="47"/>
        <v>215-PEÑALVER</v>
      </c>
    </row>
    <row r="3021" spans="1:5" x14ac:dyDescent="0.25">
      <c r="A3021" s="1">
        <v>19</v>
      </c>
      <c r="B3021" s="3">
        <v>216</v>
      </c>
      <c r="C3021" s="1" t="s">
        <v>3165</v>
      </c>
      <c r="E3021" t="str">
        <f t="shared" si="47"/>
        <v>216-PERALEJOS DE LAS TRUCHAS</v>
      </c>
    </row>
    <row r="3022" spans="1:5" x14ac:dyDescent="0.25">
      <c r="A3022" s="1">
        <v>19</v>
      </c>
      <c r="B3022" s="3">
        <v>217</v>
      </c>
      <c r="C3022" s="1" t="s">
        <v>3166</v>
      </c>
      <c r="E3022" t="str">
        <f t="shared" si="47"/>
        <v>217-PERALVECHE</v>
      </c>
    </row>
    <row r="3023" spans="1:5" x14ac:dyDescent="0.25">
      <c r="A3023" s="1">
        <v>19</v>
      </c>
      <c r="B3023" s="3">
        <v>218</v>
      </c>
      <c r="C3023" s="1" t="s">
        <v>3167</v>
      </c>
      <c r="E3023" t="str">
        <f t="shared" si="47"/>
        <v>218-PINILLA DE JADRAQUE</v>
      </c>
    </row>
    <row r="3024" spans="1:5" x14ac:dyDescent="0.25">
      <c r="A3024" s="1">
        <v>19</v>
      </c>
      <c r="B3024" s="3">
        <v>219</v>
      </c>
      <c r="C3024" s="1" t="s">
        <v>3168</v>
      </c>
      <c r="E3024" t="str">
        <f t="shared" si="47"/>
        <v>219-PINILLA DE MOLINA</v>
      </c>
    </row>
    <row r="3025" spans="1:5" x14ac:dyDescent="0.25">
      <c r="A3025" s="1">
        <v>19</v>
      </c>
      <c r="B3025" s="3">
        <v>220</v>
      </c>
      <c r="C3025" s="1" t="s">
        <v>3169</v>
      </c>
      <c r="E3025" t="str">
        <f t="shared" si="47"/>
        <v>220-PIOZ</v>
      </c>
    </row>
    <row r="3026" spans="1:5" x14ac:dyDescent="0.25">
      <c r="A3026" s="1">
        <v>19</v>
      </c>
      <c r="B3026" s="3">
        <v>221</v>
      </c>
      <c r="C3026" s="1" t="s">
        <v>3170</v>
      </c>
      <c r="E3026" t="str">
        <f t="shared" si="47"/>
        <v>221-PIQUERAS</v>
      </c>
    </row>
    <row r="3027" spans="1:5" x14ac:dyDescent="0.25">
      <c r="A3027" s="1">
        <v>19</v>
      </c>
      <c r="B3027" s="3">
        <v>222</v>
      </c>
      <c r="C3027" s="1" t="s">
        <v>3171</v>
      </c>
      <c r="E3027" t="str">
        <f t="shared" si="47"/>
        <v>222-POBO DE DUEÑAS, EL</v>
      </c>
    </row>
    <row r="3028" spans="1:5" x14ac:dyDescent="0.25">
      <c r="A3028" s="1">
        <v>19</v>
      </c>
      <c r="B3028" s="3">
        <v>223</v>
      </c>
      <c r="C3028" s="1" t="s">
        <v>3172</v>
      </c>
      <c r="E3028" t="str">
        <f t="shared" si="47"/>
        <v>223-POVEDA DE LA SIERRA</v>
      </c>
    </row>
    <row r="3029" spans="1:5" x14ac:dyDescent="0.25">
      <c r="A3029" s="1">
        <v>19</v>
      </c>
      <c r="B3029" s="3">
        <v>224</v>
      </c>
      <c r="C3029" s="1" t="s">
        <v>3173</v>
      </c>
      <c r="E3029" t="str">
        <f t="shared" si="47"/>
        <v>224-POZO DE ALMOGUERA</v>
      </c>
    </row>
    <row r="3030" spans="1:5" x14ac:dyDescent="0.25">
      <c r="A3030" s="1">
        <v>19</v>
      </c>
      <c r="B3030" s="3">
        <v>225</v>
      </c>
      <c r="C3030" s="1" t="s">
        <v>3174</v>
      </c>
      <c r="E3030" t="str">
        <f t="shared" si="47"/>
        <v>225-POZO DE GUADALAJARA</v>
      </c>
    </row>
    <row r="3031" spans="1:5" x14ac:dyDescent="0.25">
      <c r="A3031" s="1">
        <v>19</v>
      </c>
      <c r="B3031" s="3">
        <v>226</v>
      </c>
      <c r="C3031" s="1" t="s">
        <v>3175</v>
      </c>
      <c r="E3031" t="str">
        <f t="shared" si="47"/>
        <v>226-PRADENA DE ATIENZA</v>
      </c>
    </row>
    <row r="3032" spans="1:5" x14ac:dyDescent="0.25">
      <c r="A3032" s="1">
        <v>19</v>
      </c>
      <c r="B3032" s="3">
        <v>227</v>
      </c>
      <c r="C3032" s="1" t="s">
        <v>3176</v>
      </c>
      <c r="E3032" t="str">
        <f t="shared" si="47"/>
        <v>227-PRADOS REDONDOS</v>
      </c>
    </row>
    <row r="3033" spans="1:5" x14ac:dyDescent="0.25">
      <c r="A3033" s="1">
        <v>19</v>
      </c>
      <c r="B3033" s="3">
        <v>228</v>
      </c>
      <c r="C3033" s="1" t="s">
        <v>3177</v>
      </c>
      <c r="E3033" t="str">
        <f t="shared" si="47"/>
        <v>228-PUEBLA DE BELEÑA</v>
      </c>
    </row>
    <row r="3034" spans="1:5" x14ac:dyDescent="0.25">
      <c r="A3034" s="1">
        <v>19</v>
      </c>
      <c r="B3034" s="3">
        <v>229</v>
      </c>
      <c r="C3034" s="1" t="s">
        <v>3178</v>
      </c>
      <c r="E3034" t="str">
        <f t="shared" si="47"/>
        <v>229-PUEBLA DE VALLES</v>
      </c>
    </row>
    <row r="3035" spans="1:5" x14ac:dyDescent="0.25">
      <c r="A3035" s="1">
        <v>19</v>
      </c>
      <c r="B3035" s="3">
        <v>230</v>
      </c>
      <c r="C3035" s="1" t="s">
        <v>3179</v>
      </c>
      <c r="E3035" t="str">
        <f t="shared" si="47"/>
        <v>230-QUER</v>
      </c>
    </row>
    <row r="3036" spans="1:5" x14ac:dyDescent="0.25">
      <c r="A3036" s="1">
        <v>19</v>
      </c>
      <c r="B3036" s="3">
        <v>231</v>
      </c>
      <c r="C3036" s="1" t="s">
        <v>3180</v>
      </c>
      <c r="E3036" t="str">
        <f t="shared" si="47"/>
        <v>231-REBOLLOSA DE JADRAQUE</v>
      </c>
    </row>
    <row r="3037" spans="1:5" x14ac:dyDescent="0.25">
      <c r="A3037" s="1">
        <v>19</v>
      </c>
      <c r="B3037" s="3">
        <v>232</v>
      </c>
      <c r="C3037" s="1" t="s">
        <v>3181</v>
      </c>
      <c r="E3037" t="str">
        <f t="shared" si="47"/>
        <v>232-RECUENCO, EL</v>
      </c>
    </row>
    <row r="3038" spans="1:5" x14ac:dyDescent="0.25">
      <c r="A3038" s="1">
        <v>19</v>
      </c>
      <c r="B3038" s="3">
        <v>233</v>
      </c>
      <c r="C3038" s="1" t="s">
        <v>3182</v>
      </c>
      <c r="E3038" t="str">
        <f t="shared" si="47"/>
        <v>233-RENERA</v>
      </c>
    </row>
    <row r="3039" spans="1:5" x14ac:dyDescent="0.25">
      <c r="A3039" s="1">
        <v>19</v>
      </c>
      <c r="B3039" s="3">
        <v>234</v>
      </c>
      <c r="C3039" s="1" t="s">
        <v>3183</v>
      </c>
      <c r="E3039" t="str">
        <f t="shared" si="47"/>
        <v>234-RETIENDAS</v>
      </c>
    </row>
    <row r="3040" spans="1:5" x14ac:dyDescent="0.25">
      <c r="A3040" s="1">
        <v>19</v>
      </c>
      <c r="B3040" s="3">
        <v>235</v>
      </c>
      <c r="C3040" s="1" t="s">
        <v>3184</v>
      </c>
      <c r="E3040" t="str">
        <f t="shared" si="47"/>
        <v>235-RIBA DE SAELICES</v>
      </c>
    </row>
    <row r="3041" spans="1:5" x14ac:dyDescent="0.25">
      <c r="A3041" s="1">
        <v>19</v>
      </c>
      <c r="B3041" s="3">
        <v>237</v>
      </c>
      <c r="C3041" s="1" t="s">
        <v>3185</v>
      </c>
      <c r="E3041" t="str">
        <f t="shared" si="47"/>
        <v>237-RILLO DE GALLO</v>
      </c>
    </row>
    <row r="3042" spans="1:5" x14ac:dyDescent="0.25">
      <c r="A3042" s="1">
        <v>19</v>
      </c>
      <c r="B3042" s="3">
        <v>238</v>
      </c>
      <c r="C3042" s="1" t="s">
        <v>3186</v>
      </c>
      <c r="E3042" t="str">
        <f t="shared" si="47"/>
        <v>238-RIOFRIO DEL LLANO</v>
      </c>
    </row>
    <row r="3043" spans="1:5" x14ac:dyDescent="0.25">
      <c r="A3043" s="1">
        <v>19</v>
      </c>
      <c r="B3043" s="3">
        <v>239</v>
      </c>
      <c r="C3043" s="1" t="s">
        <v>3187</v>
      </c>
      <c r="E3043" t="str">
        <f t="shared" si="47"/>
        <v>239-ROBLEDILLO DE MOHERNANDO</v>
      </c>
    </row>
    <row r="3044" spans="1:5" x14ac:dyDescent="0.25">
      <c r="A3044" s="1">
        <v>19</v>
      </c>
      <c r="B3044" s="3">
        <v>240</v>
      </c>
      <c r="C3044" s="1" t="s">
        <v>3188</v>
      </c>
      <c r="E3044" t="str">
        <f t="shared" si="47"/>
        <v>240-ROBLEDO DE CORPES</v>
      </c>
    </row>
    <row r="3045" spans="1:5" x14ac:dyDescent="0.25">
      <c r="A3045" s="1">
        <v>19</v>
      </c>
      <c r="B3045" s="3">
        <v>241</v>
      </c>
      <c r="C3045" s="1" t="s">
        <v>3189</v>
      </c>
      <c r="E3045" t="str">
        <f t="shared" si="47"/>
        <v>241-ROMANILLOS DE ATIENZA</v>
      </c>
    </row>
    <row r="3046" spans="1:5" x14ac:dyDescent="0.25">
      <c r="A3046" s="1">
        <v>19</v>
      </c>
      <c r="B3046" s="3">
        <v>242</v>
      </c>
      <c r="C3046" s="1" t="s">
        <v>3190</v>
      </c>
      <c r="E3046" t="str">
        <f t="shared" si="47"/>
        <v>242-ROMANONES</v>
      </c>
    </row>
    <row r="3047" spans="1:5" x14ac:dyDescent="0.25">
      <c r="A3047" s="1">
        <v>19</v>
      </c>
      <c r="B3047" s="3">
        <v>243</v>
      </c>
      <c r="C3047" s="1" t="s">
        <v>3191</v>
      </c>
      <c r="E3047" t="str">
        <f t="shared" si="47"/>
        <v>243-RUEDA DE LA SIERRA</v>
      </c>
    </row>
    <row r="3048" spans="1:5" x14ac:dyDescent="0.25">
      <c r="A3048" s="1">
        <v>19</v>
      </c>
      <c r="B3048" s="3">
        <v>244</v>
      </c>
      <c r="C3048" s="1" t="s">
        <v>3192</v>
      </c>
      <c r="E3048" t="str">
        <f t="shared" si="47"/>
        <v>244-SACECORBO</v>
      </c>
    </row>
    <row r="3049" spans="1:5" x14ac:dyDescent="0.25">
      <c r="A3049" s="1">
        <v>19</v>
      </c>
      <c r="B3049" s="3">
        <v>245</v>
      </c>
      <c r="C3049" s="1" t="s">
        <v>3193</v>
      </c>
      <c r="E3049" t="str">
        <f t="shared" si="47"/>
        <v>245-SACEDON</v>
      </c>
    </row>
    <row r="3050" spans="1:5" x14ac:dyDescent="0.25">
      <c r="A3050" s="1">
        <v>19</v>
      </c>
      <c r="B3050" s="3">
        <v>246</v>
      </c>
      <c r="C3050" s="1" t="s">
        <v>3194</v>
      </c>
      <c r="E3050" t="str">
        <f t="shared" si="47"/>
        <v>246-SAELICES DE LA SAL</v>
      </c>
    </row>
    <row r="3051" spans="1:5" x14ac:dyDescent="0.25">
      <c r="A3051" s="1">
        <v>19</v>
      </c>
      <c r="B3051" s="3">
        <v>247</v>
      </c>
      <c r="C3051" s="1" t="s">
        <v>3195</v>
      </c>
      <c r="E3051" t="str">
        <f t="shared" si="47"/>
        <v>247-SALMERON</v>
      </c>
    </row>
    <row r="3052" spans="1:5" x14ac:dyDescent="0.25">
      <c r="A3052" s="1">
        <v>19</v>
      </c>
      <c r="B3052" s="3">
        <v>248</v>
      </c>
      <c r="C3052" s="1" t="s">
        <v>3196</v>
      </c>
      <c r="E3052" t="str">
        <f t="shared" si="47"/>
        <v>248-SAN ANDRES DEL CONGOSTO</v>
      </c>
    </row>
    <row r="3053" spans="1:5" x14ac:dyDescent="0.25">
      <c r="A3053" s="1">
        <v>19</v>
      </c>
      <c r="B3053" s="3">
        <v>249</v>
      </c>
      <c r="C3053" s="1" t="s">
        <v>3197</v>
      </c>
      <c r="E3053" t="str">
        <f t="shared" si="47"/>
        <v>249-SAN ANDRES DEL REY</v>
      </c>
    </row>
    <row r="3054" spans="1:5" x14ac:dyDescent="0.25">
      <c r="A3054" s="1">
        <v>19</v>
      </c>
      <c r="B3054" s="3">
        <v>250</v>
      </c>
      <c r="C3054" s="1" t="s">
        <v>3198</v>
      </c>
      <c r="E3054" t="str">
        <f t="shared" si="47"/>
        <v>250-SANTIUSTE</v>
      </c>
    </row>
    <row r="3055" spans="1:5" x14ac:dyDescent="0.25">
      <c r="A3055" s="1">
        <v>19</v>
      </c>
      <c r="B3055" s="3">
        <v>251</v>
      </c>
      <c r="C3055" s="1" t="s">
        <v>3199</v>
      </c>
      <c r="E3055" t="str">
        <f t="shared" si="47"/>
        <v>251-SAUCA</v>
      </c>
    </row>
    <row r="3056" spans="1:5" x14ac:dyDescent="0.25">
      <c r="A3056" s="1">
        <v>19</v>
      </c>
      <c r="B3056" s="3">
        <v>252</v>
      </c>
      <c r="C3056" s="1" t="s">
        <v>3200</v>
      </c>
      <c r="E3056" t="str">
        <f t="shared" si="47"/>
        <v>252-SAYATON</v>
      </c>
    </row>
    <row r="3057" spans="1:5" x14ac:dyDescent="0.25">
      <c r="A3057" s="1">
        <v>19</v>
      </c>
      <c r="B3057" s="3">
        <v>254</v>
      </c>
      <c r="C3057" s="1" t="s">
        <v>3201</v>
      </c>
      <c r="E3057" t="str">
        <f t="shared" si="47"/>
        <v>254-SELAS</v>
      </c>
    </row>
    <row r="3058" spans="1:5" x14ac:dyDescent="0.25">
      <c r="A3058" s="1">
        <v>19</v>
      </c>
      <c r="B3058" s="3">
        <v>255</v>
      </c>
      <c r="C3058" s="1" t="s">
        <v>3202</v>
      </c>
      <c r="E3058" t="str">
        <f t="shared" si="47"/>
        <v>255-SETILES</v>
      </c>
    </row>
    <row r="3059" spans="1:5" x14ac:dyDescent="0.25">
      <c r="A3059" s="1">
        <v>19</v>
      </c>
      <c r="B3059" s="3">
        <v>256</v>
      </c>
      <c r="C3059" s="1" t="s">
        <v>3203</v>
      </c>
      <c r="E3059" t="str">
        <f t="shared" si="47"/>
        <v>256-SIENES</v>
      </c>
    </row>
    <row r="3060" spans="1:5" x14ac:dyDescent="0.25">
      <c r="A3060" s="1">
        <v>19</v>
      </c>
      <c r="B3060" s="3">
        <v>257</v>
      </c>
      <c r="C3060" s="1" t="s">
        <v>3204</v>
      </c>
      <c r="E3060" t="str">
        <f t="shared" si="47"/>
        <v>257-SIGÜENZA</v>
      </c>
    </row>
    <row r="3061" spans="1:5" x14ac:dyDescent="0.25">
      <c r="A3061" s="1">
        <v>19</v>
      </c>
      <c r="B3061" s="3">
        <v>258</v>
      </c>
      <c r="C3061" s="1" t="s">
        <v>3205</v>
      </c>
      <c r="E3061" t="str">
        <f t="shared" si="47"/>
        <v>258-SOLANILLOS DEL EXTREMO</v>
      </c>
    </row>
    <row r="3062" spans="1:5" x14ac:dyDescent="0.25">
      <c r="A3062" s="1">
        <v>19</v>
      </c>
      <c r="B3062" s="3">
        <v>259</v>
      </c>
      <c r="C3062" s="1" t="s">
        <v>3206</v>
      </c>
      <c r="E3062" t="str">
        <f t="shared" si="47"/>
        <v>259-SOMOLINOS</v>
      </c>
    </row>
    <row r="3063" spans="1:5" x14ac:dyDescent="0.25">
      <c r="A3063" s="1">
        <v>19</v>
      </c>
      <c r="B3063" s="3">
        <v>260</v>
      </c>
      <c r="C3063" s="1" t="s">
        <v>3207</v>
      </c>
      <c r="E3063" t="str">
        <f t="shared" si="47"/>
        <v>260-SOTILLO, EL</v>
      </c>
    </row>
    <row r="3064" spans="1:5" x14ac:dyDescent="0.25">
      <c r="A3064" s="1">
        <v>19</v>
      </c>
      <c r="B3064" s="3">
        <v>261</v>
      </c>
      <c r="C3064" s="1" t="s">
        <v>3208</v>
      </c>
      <c r="E3064" t="str">
        <f t="shared" si="47"/>
        <v>261-SOTODOSOS</v>
      </c>
    </row>
    <row r="3065" spans="1:5" x14ac:dyDescent="0.25">
      <c r="A3065" s="1">
        <v>19</v>
      </c>
      <c r="B3065" s="3">
        <v>262</v>
      </c>
      <c r="C3065" s="1" t="s">
        <v>3209</v>
      </c>
      <c r="E3065" t="str">
        <f t="shared" si="47"/>
        <v>262-TAMAJON</v>
      </c>
    </row>
    <row r="3066" spans="1:5" x14ac:dyDescent="0.25">
      <c r="A3066" s="1">
        <v>19</v>
      </c>
      <c r="B3066" s="3">
        <v>263</v>
      </c>
      <c r="C3066" s="1" t="s">
        <v>3210</v>
      </c>
      <c r="E3066" t="str">
        <f t="shared" si="47"/>
        <v>263-TARAGUDO</v>
      </c>
    </row>
    <row r="3067" spans="1:5" x14ac:dyDescent="0.25">
      <c r="A3067" s="1">
        <v>19</v>
      </c>
      <c r="B3067" s="3">
        <v>264</v>
      </c>
      <c r="C3067" s="1" t="s">
        <v>3211</v>
      </c>
      <c r="E3067" t="str">
        <f t="shared" si="47"/>
        <v>264-TARAVILLA</v>
      </c>
    </row>
    <row r="3068" spans="1:5" x14ac:dyDescent="0.25">
      <c r="A3068" s="1">
        <v>19</v>
      </c>
      <c r="B3068" s="3">
        <v>265</v>
      </c>
      <c r="C3068" s="1" t="s">
        <v>3212</v>
      </c>
      <c r="E3068" t="str">
        <f t="shared" si="47"/>
        <v>265-TARTANEDO</v>
      </c>
    </row>
    <row r="3069" spans="1:5" x14ac:dyDescent="0.25">
      <c r="A3069" s="1">
        <v>19</v>
      </c>
      <c r="B3069" s="3">
        <v>266</v>
      </c>
      <c r="C3069" s="1" t="s">
        <v>3213</v>
      </c>
      <c r="E3069" t="str">
        <f t="shared" si="47"/>
        <v>266-TENDILLA</v>
      </c>
    </row>
    <row r="3070" spans="1:5" x14ac:dyDescent="0.25">
      <c r="A3070" s="1">
        <v>19</v>
      </c>
      <c r="B3070" s="3">
        <v>267</v>
      </c>
      <c r="C3070" s="1" t="s">
        <v>3214</v>
      </c>
      <c r="E3070" t="str">
        <f t="shared" si="47"/>
        <v>267-TERZAGA</v>
      </c>
    </row>
    <row r="3071" spans="1:5" x14ac:dyDescent="0.25">
      <c r="A3071" s="1">
        <v>19</v>
      </c>
      <c r="B3071" s="3">
        <v>268</v>
      </c>
      <c r="C3071" s="1" t="s">
        <v>3215</v>
      </c>
      <c r="E3071" t="str">
        <f t="shared" si="47"/>
        <v>268-TIERZO</v>
      </c>
    </row>
    <row r="3072" spans="1:5" x14ac:dyDescent="0.25">
      <c r="A3072" s="1">
        <v>19</v>
      </c>
      <c r="B3072" s="3">
        <v>269</v>
      </c>
      <c r="C3072" s="1" t="s">
        <v>3216</v>
      </c>
      <c r="E3072" t="str">
        <f t="shared" si="47"/>
        <v>269-TOBA, LA</v>
      </c>
    </row>
    <row r="3073" spans="1:5" x14ac:dyDescent="0.25">
      <c r="A3073" s="1">
        <v>19</v>
      </c>
      <c r="B3073" s="3">
        <v>270</v>
      </c>
      <c r="C3073" s="1" t="s">
        <v>3217</v>
      </c>
      <c r="E3073" t="str">
        <f t="shared" si="47"/>
        <v>270-TORDELRABANO</v>
      </c>
    </row>
    <row r="3074" spans="1:5" x14ac:dyDescent="0.25">
      <c r="A3074" s="1">
        <v>19</v>
      </c>
      <c r="B3074" s="3">
        <v>271</v>
      </c>
      <c r="C3074" s="1" t="s">
        <v>3218</v>
      </c>
      <c r="E3074" t="str">
        <f t="shared" si="47"/>
        <v>271-TORDELLEGO</v>
      </c>
    </row>
    <row r="3075" spans="1:5" x14ac:dyDescent="0.25">
      <c r="A3075" s="1">
        <v>19</v>
      </c>
      <c r="B3075" s="3">
        <v>272</v>
      </c>
      <c r="C3075" s="1" t="s">
        <v>3219</v>
      </c>
      <c r="E3075" t="str">
        <f t="shared" ref="E3075:E3138" si="48">CONCATENATE(B3075,"-",C3075)</f>
        <v>272-TORDESILOS</v>
      </c>
    </row>
    <row r="3076" spans="1:5" x14ac:dyDescent="0.25">
      <c r="A3076" s="1">
        <v>19</v>
      </c>
      <c r="B3076" s="3">
        <v>274</v>
      </c>
      <c r="C3076" s="1" t="s">
        <v>3220</v>
      </c>
      <c r="E3076" t="str">
        <f t="shared" si="48"/>
        <v>274-TORIJA</v>
      </c>
    </row>
    <row r="3077" spans="1:5" x14ac:dyDescent="0.25">
      <c r="A3077" s="1">
        <v>19</v>
      </c>
      <c r="B3077" s="3">
        <v>277</v>
      </c>
      <c r="C3077" s="1" t="s">
        <v>3221</v>
      </c>
      <c r="E3077" t="str">
        <f t="shared" si="48"/>
        <v>277-TORRECUADRADA DE MOLINA</v>
      </c>
    </row>
    <row r="3078" spans="1:5" x14ac:dyDescent="0.25">
      <c r="A3078" s="1">
        <v>19</v>
      </c>
      <c r="B3078" s="3">
        <v>278</v>
      </c>
      <c r="C3078" s="1" t="s">
        <v>3222</v>
      </c>
      <c r="E3078" t="str">
        <f t="shared" si="48"/>
        <v>278-TORRECUADRADILLA</v>
      </c>
    </row>
    <row r="3079" spans="1:5" x14ac:dyDescent="0.25">
      <c r="A3079" s="1">
        <v>19</v>
      </c>
      <c r="B3079" s="3">
        <v>279</v>
      </c>
      <c r="C3079" s="1" t="s">
        <v>3223</v>
      </c>
      <c r="E3079" t="str">
        <f t="shared" si="48"/>
        <v>279-TORRE DEL BURGO</v>
      </c>
    </row>
    <row r="3080" spans="1:5" x14ac:dyDescent="0.25">
      <c r="A3080" s="1">
        <v>19</v>
      </c>
      <c r="B3080" s="3">
        <v>280</v>
      </c>
      <c r="C3080" s="1" t="s">
        <v>3224</v>
      </c>
      <c r="E3080" t="str">
        <f t="shared" si="48"/>
        <v>280-TORREJON DEL REY</v>
      </c>
    </row>
    <row r="3081" spans="1:5" x14ac:dyDescent="0.25">
      <c r="A3081" s="1">
        <v>19</v>
      </c>
      <c r="B3081" s="3">
        <v>281</v>
      </c>
      <c r="C3081" s="1" t="s">
        <v>3225</v>
      </c>
      <c r="E3081" t="str">
        <f t="shared" si="48"/>
        <v>281-TORREMOCHA DE JADRAQUE</v>
      </c>
    </row>
    <row r="3082" spans="1:5" x14ac:dyDescent="0.25">
      <c r="A3082" s="1">
        <v>19</v>
      </c>
      <c r="B3082" s="3">
        <v>282</v>
      </c>
      <c r="C3082" s="1" t="s">
        <v>3226</v>
      </c>
      <c r="E3082" t="str">
        <f t="shared" si="48"/>
        <v>282-TORREMOCHA DEL CAMPO</v>
      </c>
    </row>
    <row r="3083" spans="1:5" x14ac:dyDescent="0.25">
      <c r="A3083" s="1">
        <v>19</v>
      </c>
      <c r="B3083" s="3">
        <v>283</v>
      </c>
      <c r="C3083" s="1" t="s">
        <v>3227</v>
      </c>
      <c r="E3083" t="str">
        <f t="shared" si="48"/>
        <v>283-TORREMOCHA DEL PINAR</v>
      </c>
    </row>
    <row r="3084" spans="1:5" x14ac:dyDescent="0.25">
      <c r="A3084" s="1">
        <v>19</v>
      </c>
      <c r="B3084" s="3">
        <v>284</v>
      </c>
      <c r="C3084" s="1" t="s">
        <v>3228</v>
      </c>
      <c r="E3084" t="str">
        <f t="shared" si="48"/>
        <v>284-TORREMOCHUELA</v>
      </c>
    </row>
    <row r="3085" spans="1:5" x14ac:dyDescent="0.25">
      <c r="A3085" s="1">
        <v>19</v>
      </c>
      <c r="B3085" s="3">
        <v>285</v>
      </c>
      <c r="C3085" s="1" t="s">
        <v>3229</v>
      </c>
      <c r="E3085" t="str">
        <f t="shared" si="48"/>
        <v>285-TORRUBIA</v>
      </c>
    </row>
    <row r="3086" spans="1:5" x14ac:dyDescent="0.25">
      <c r="A3086" s="1">
        <v>19</v>
      </c>
      <c r="B3086" s="3">
        <v>286</v>
      </c>
      <c r="C3086" s="1" t="s">
        <v>3230</v>
      </c>
      <c r="E3086" t="str">
        <f t="shared" si="48"/>
        <v>286-TORTOLA DE HENARES</v>
      </c>
    </row>
    <row r="3087" spans="1:5" x14ac:dyDescent="0.25">
      <c r="A3087" s="1">
        <v>19</v>
      </c>
      <c r="B3087" s="3">
        <v>287</v>
      </c>
      <c r="C3087" s="1" t="s">
        <v>3231</v>
      </c>
      <c r="E3087" t="str">
        <f t="shared" si="48"/>
        <v>287-TORTUERA</v>
      </c>
    </row>
    <row r="3088" spans="1:5" x14ac:dyDescent="0.25">
      <c r="A3088" s="1">
        <v>19</v>
      </c>
      <c r="B3088" s="3">
        <v>288</v>
      </c>
      <c r="C3088" s="1" t="s">
        <v>3232</v>
      </c>
      <c r="E3088" t="str">
        <f t="shared" si="48"/>
        <v>288-TORTUERO</v>
      </c>
    </row>
    <row r="3089" spans="1:5" x14ac:dyDescent="0.25">
      <c r="A3089" s="1">
        <v>19</v>
      </c>
      <c r="B3089" s="3">
        <v>289</v>
      </c>
      <c r="C3089" s="1" t="s">
        <v>3233</v>
      </c>
      <c r="E3089" t="str">
        <f t="shared" si="48"/>
        <v>289-TRAID</v>
      </c>
    </row>
    <row r="3090" spans="1:5" x14ac:dyDescent="0.25">
      <c r="A3090" s="1">
        <v>19</v>
      </c>
      <c r="B3090" s="3">
        <v>290</v>
      </c>
      <c r="C3090" s="1" t="s">
        <v>3234</v>
      </c>
      <c r="E3090" t="str">
        <f t="shared" si="48"/>
        <v>290-TRIJUEQUE</v>
      </c>
    </row>
    <row r="3091" spans="1:5" x14ac:dyDescent="0.25">
      <c r="A3091" s="1">
        <v>19</v>
      </c>
      <c r="B3091" s="3">
        <v>291</v>
      </c>
      <c r="C3091" s="1" t="s">
        <v>3235</v>
      </c>
      <c r="E3091" t="str">
        <f t="shared" si="48"/>
        <v>291-TRILLO</v>
      </c>
    </row>
    <row r="3092" spans="1:5" x14ac:dyDescent="0.25">
      <c r="A3092" s="1">
        <v>19</v>
      </c>
      <c r="B3092" s="3">
        <v>293</v>
      </c>
      <c r="C3092" s="1" t="s">
        <v>3236</v>
      </c>
      <c r="E3092" t="str">
        <f t="shared" si="48"/>
        <v>293-UCEDA</v>
      </c>
    </row>
    <row r="3093" spans="1:5" x14ac:dyDescent="0.25">
      <c r="A3093" s="1">
        <v>19</v>
      </c>
      <c r="B3093" s="3">
        <v>294</v>
      </c>
      <c r="C3093" s="1" t="s">
        <v>3237</v>
      </c>
      <c r="E3093" t="str">
        <f t="shared" si="48"/>
        <v>294-UJADOS</v>
      </c>
    </row>
    <row r="3094" spans="1:5" x14ac:dyDescent="0.25">
      <c r="A3094" s="1">
        <v>19</v>
      </c>
      <c r="B3094" s="3">
        <v>296</v>
      </c>
      <c r="C3094" s="1" t="s">
        <v>3238</v>
      </c>
      <c r="E3094" t="str">
        <f t="shared" si="48"/>
        <v>296-UTANDE</v>
      </c>
    </row>
    <row r="3095" spans="1:5" x14ac:dyDescent="0.25">
      <c r="A3095" s="1">
        <v>19</v>
      </c>
      <c r="B3095" s="3">
        <v>297</v>
      </c>
      <c r="C3095" s="1" t="s">
        <v>3239</v>
      </c>
      <c r="E3095" t="str">
        <f t="shared" si="48"/>
        <v>297-VALDARACHAS</v>
      </c>
    </row>
    <row r="3096" spans="1:5" x14ac:dyDescent="0.25">
      <c r="A3096" s="1">
        <v>19</v>
      </c>
      <c r="B3096" s="3">
        <v>298</v>
      </c>
      <c r="C3096" s="1" t="s">
        <v>3240</v>
      </c>
      <c r="E3096" t="str">
        <f t="shared" si="48"/>
        <v>298-VALDEARENAS</v>
      </c>
    </row>
    <row r="3097" spans="1:5" x14ac:dyDescent="0.25">
      <c r="A3097" s="1">
        <v>19</v>
      </c>
      <c r="B3097" s="3">
        <v>299</v>
      </c>
      <c r="C3097" s="1" t="s">
        <v>3241</v>
      </c>
      <c r="E3097" t="str">
        <f t="shared" si="48"/>
        <v>299-VALDEAVELLANO</v>
      </c>
    </row>
    <row r="3098" spans="1:5" x14ac:dyDescent="0.25">
      <c r="A3098" s="1">
        <v>19</v>
      </c>
      <c r="B3098" s="3">
        <v>300</v>
      </c>
      <c r="C3098" s="1" t="s">
        <v>3242</v>
      </c>
      <c r="E3098" t="str">
        <f t="shared" si="48"/>
        <v>300-VALDEAVERUELO</v>
      </c>
    </row>
    <row r="3099" spans="1:5" x14ac:dyDescent="0.25">
      <c r="A3099" s="1">
        <v>19</v>
      </c>
      <c r="B3099" s="3">
        <v>301</v>
      </c>
      <c r="C3099" s="1" t="s">
        <v>3243</v>
      </c>
      <c r="E3099" t="str">
        <f t="shared" si="48"/>
        <v>301-VALDECONCHA</v>
      </c>
    </row>
    <row r="3100" spans="1:5" x14ac:dyDescent="0.25">
      <c r="A3100" s="1">
        <v>19</v>
      </c>
      <c r="B3100" s="3">
        <v>302</v>
      </c>
      <c r="C3100" s="1" t="s">
        <v>3244</v>
      </c>
      <c r="E3100" t="str">
        <f t="shared" si="48"/>
        <v>302-VALDEGRUDAS</v>
      </c>
    </row>
    <row r="3101" spans="1:5" x14ac:dyDescent="0.25">
      <c r="A3101" s="1">
        <v>19</v>
      </c>
      <c r="B3101" s="3">
        <v>303</v>
      </c>
      <c r="C3101" s="1" t="s">
        <v>3245</v>
      </c>
      <c r="E3101" t="str">
        <f t="shared" si="48"/>
        <v>303-VALDELCUBO</v>
      </c>
    </row>
    <row r="3102" spans="1:5" x14ac:dyDescent="0.25">
      <c r="A3102" s="1">
        <v>19</v>
      </c>
      <c r="B3102" s="3">
        <v>304</v>
      </c>
      <c r="C3102" s="1" t="s">
        <v>3246</v>
      </c>
      <c r="E3102" t="str">
        <f t="shared" si="48"/>
        <v>304-VALDENUÑO FERNANDEZ</v>
      </c>
    </row>
    <row r="3103" spans="1:5" x14ac:dyDescent="0.25">
      <c r="A3103" s="1">
        <v>19</v>
      </c>
      <c r="B3103" s="3">
        <v>305</v>
      </c>
      <c r="C3103" s="1" t="s">
        <v>3247</v>
      </c>
      <c r="E3103" t="str">
        <f t="shared" si="48"/>
        <v>305-VALDEPEÑAS DE LA SIERRA</v>
      </c>
    </row>
    <row r="3104" spans="1:5" x14ac:dyDescent="0.25">
      <c r="A3104" s="1">
        <v>19</v>
      </c>
      <c r="B3104" s="3">
        <v>306</v>
      </c>
      <c r="C3104" s="1" t="s">
        <v>3248</v>
      </c>
      <c r="E3104" t="str">
        <f t="shared" si="48"/>
        <v>306-VALDERREBOLLO</v>
      </c>
    </row>
    <row r="3105" spans="1:5" x14ac:dyDescent="0.25">
      <c r="A3105" s="1">
        <v>19</v>
      </c>
      <c r="B3105" s="3">
        <v>307</v>
      </c>
      <c r="C3105" s="1" t="s">
        <v>3249</v>
      </c>
      <c r="E3105" t="str">
        <f t="shared" si="48"/>
        <v>307-VALDESOTOS</v>
      </c>
    </row>
    <row r="3106" spans="1:5" x14ac:dyDescent="0.25">
      <c r="A3106" s="1">
        <v>19</v>
      </c>
      <c r="B3106" s="3">
        <v>308</v>
      </c>
      <c r="C3106" s="1" t="s">
        <v>3250</v>
      </c>
      <c r="E3106" t="str">
        <f t="shared" si="48"/>
        <v>308-VALFERMOSO DE TAJUÑA</v>
      </c>
    </row>
    <row r="3107" spans="1:5" x14ac:dyDescent="0.25">
      <c r="A3107" s="1">
        <v>19</v>
      </c>
      <c r="B3107" s="3">
        <v>309</v>
      </c>
      <c r="C3107" s="1" t="s">
        <v>3251</v>
      </c>
      <c r="E3107" t="str">
        <f t="shared" si="48"/>
        <v>309-VALHERMOSO</v>
      </c>
    </row>
    <row r="3108" spans="1:5" x14ac:dyDescent="0.25">
      <c r="A3108" s="1">
        <v>19</v>
      </c>
      <c r="B3108" s="3">
        <v>310</v>
      </c>
      <c r="C3108" s="1" t="s">
        <v>3252</v>
      </c>
      <c r="E3108" t="str">
        <f t="shared" si="48"/>
        <v>310-VALTABLADO DEL RIO</v>
      </c>
    </row>
    <row r="3109" spans="1:5" x14ac:dyDescent="0.25">
      <c r="A3109" s="1">
        <v>19</v>
      </c>
      <c r="B3109" s="3">
        <v>311</v>
      </c>
      <c r="C3109" s="1" t="s">
        <v>3253</v>
      </c>
      <c r="E3109" t="str">
        <f t="shared" si="48"/>
        <v>311-VALVERDE DE LOS ARROYOS</v>
      </c>
    </row>
    <row r="3110" spans="1:5" x14ac:dyDescent="0.25">
      <c r="A3110" s="1">
        <v>19</v>
      </c>
      <c r="B3110" s="3">
        <v>314</v>
      </c>
      <c r="C3110" s="1" t="s">
        <v>3254</v>
      </c>
      <c r="E3110" t="str">
        <f t="shared" si="48"/>
        <v>314-VIANA DE JADRAQUE</v>
      </c>
    </row>
    <row r="3111" spans="1:5" x14ac:dyDescent="0.25">
      <c r="A3111" s="1">
        <v>19</v>
      </c>
      <c r="B3111" s="3">
        <v>317</v>
      </c>
      <c r="C3111" s="1" t="s">
        <v>3255</v>
      </c>
      <c r="E3111" t="str">
        <f t="shared" si="48"/>
        <v>317-VILLANUEVA DE ALCORON</v>
      </c>
    </row>
    <row r="3112" spans="1:5" x14ac:dyDescent="0.25">
      <c r="A3112" s="1">
        <v>19</v>
      </c>
      <c r="B3112" s="3">
        <v>318</v>
      </c>
      <c r="C3112" s="1" t="s">
        <v>3256</v>
      </c>
      <c r="E3112" t="str">
        <f t="shared" si="48"/>
        <v>318-VILLANUEVA DE ARGECILLA</v>
      </c>
    </row>
    <row r="3113" spans="1:5" x14ac:dyDescent="0.25">
      <c r="A3113" s="1">
        <v>19</v>
      </c>
      <c r="B3113" s="3">
        <v>319</v>
      </c>
      <c r="C3113" s="1" t="s">
        <v>3257</v>
      </c>
      <c r="E3113" t="str">
        <f t="shared" si="48"/>
        <v>319-VILLANUEVA DE LA TORRE</v>
      </c>
    </row>
    <row r="3114" spans="1:5" x14ac:dyDescent="0.25">
      <c r="A3114" s="1">
        <v>19</v>
      </c>
      <c r="B3114" s="3">
        <v>321</v>
      </c>
      <c r="C3114" s="1" t="s">
        <v>3258</v>
      </c>
      <c r="E3114" t="str">
        <f t="shared" si="48"/>
        <v>321-VILLARES DE JADRAQUE</v>
      </c>
    </row>
    <row r="3115" spans="1:5" x14ac:dyDescent="0.25">
      <c r="A3115" s="1">
        <v>19</v>
      </c>
      <c r="B3115" s="3">
        <v>322</v>
      </c>
      <c r="C3115" s="1" t="s">
        <v>3259</v>
      </c>
      <c r="E3115" t="str">
        <f t="shared" si="48"/>
        <v>322-VILLASECA DE HENARES</v>
      </c>
    </row>
    <row r="3116" spans="1:5" x14ac:dyDescent="0.25">
      <c r="A3116" s="1">
        <v>19</v>
      </c>
      <c r="B3116" s="3">
        <v>323</v>
      </c>
      <c r="C3116" s="1" t="s">
        <v>3260</v>
      </c>
      <c r="E3116" t="str">
        <f t="shared" si="48"/>
        <v>323-VILLASECA DE UCEDA</v>
      </c>
    </row>
    <row r="3117" spans="1:5" x14ac:dyDescent="0.25">
      <c r="A3117" s="1">
        <v>19</v>
      </c>
      <c r="B3117" s="3">
        <v>324</v>
      </c>
      <c r="C3117" s="1" t="s">
        <v>3261</v>
      </c>
      <c r="E3117" t="str">
        <f t="shared" si="48"/>
        <v>324-VILLEL DE MESA</v>
      </c>
    </row>
    <row r="3118" spans="1:5" x14ac:dyDescent="0.25">
      <c r="A3118" s="1">
        <v>19</v>
      </c>
      <c r="B3118" s="3">
        <v>325</v>
      </c>
      <c r="C3118" s="1" t="s">
        <v>3262</v>
      </c>
      <c r="E3118" t="str">
        <f t="shared" si="48"/>
        <v>325-VIÑUELAS</v>
      </c>
    </row>
    <row r="3119" spans="1:5" x14ac:dyDescent="0.25">
      <c r="A3119" s="1">
        <v>19</v>
      </c>
      <c r="B3119" s="3">
        <v>326</v>
      </c>
      <c r="C3119" s="1" t="s">
        <v>3263</v>
      </c>
      <c r="E3119" t="str">
        <f t="shared" si="48"/>
        <v>326-YEBES</v>
      </c>
    </row>
    <row r="3120" spans="1:5" x14ac:dyDescent="0.25">
      <c r="A3120" s="1">
        <v>19</v>
      </c>
      <c r="B3120" s="3">
        <v>327</v>
      </c>
      <c r="C3120" s="1" t="s">
        <v>3264</v>
      </c>
      <c r="E3120" t="str">
        <f t="shared" si="48"/>
        <v>327-YEBRA</v>
      </c>
    </row>
    <row r="3121" spans="1:5" x14ac:dyDescent="0.25">
      <c r="A3121" s="1">
        <v>19</v>
      </c>
      <c r="B3121" s="3">
        <v>329</v>
      </c>
      <c r="C3121" s="1" t="s">
        <v>3265</v>
      </c>
      <c r="E3121" t="str">
        <f t="shared" si="48"/>
        <v>329-YELAMOS DE ABAJO</v>
      </c>
    </row>
    <row r="3122" spans="1:5" x14ac:dyDescent="0.25">
      <c r="A3122" s="1">
        <v>19</v>
      </c>
      <c r="B3122" s="3">
        <v>330</v>
      </c>
      <c r="C3122" s="1" t="s">
        <v>3266</v>
      </c>
      <c r="E3122" t="str">
        <f t="shared" si="48"/>
        <v>330-YELAMOS DE ARRIBA</v>
      </c>
    </row>
    <row r="3123" spans="1:5" x14ac:dyDescent="0.25">
      <c r="A3123" s="1">
        <v>19</v>
      </c>
      <c r="B3123" s="3">
        <v>331</v>
      </c>
      <c r="C3123" s="1" t="s">
        <v>3267</v>
      </c>
      <c r="E3123" t="str">
        <f t="shared" si="48"/>
        <v>331-YUNQUERA DE HENARES</v>
      </c>
    </row>
    <row r="3124" spans="1:5" x14ac:dyDescent="0.25">
      <c r="A3124" s="1">
        <v>19</v>
      </c>
      <c r="B3124" s="3">
        <v>332</v>
      </c>
      <c r="C3124" s="1" t="s">
        <v>3268</v>
      </c>
      <c r="E3124" t="str">
        <f t="shared" si="48"/>
        <v>332-YUNTA, LA</v>
      </c>
    </row>
    <row r="3125" spans="1:5" x14ac:dyDescent="0.25">
      <c r="A3125" s="1">
        <v>19</v>
      </c>
      <c r="B3125" s="3">
        <v>333</v>
      </c>
      <c r="C3125" s="1" t="s">
        <v>3269</v>
      </c>
      <c r="E3125" t="str">
        <f t="shared" si="48"/>
        <v>333-ZAOREJAS</v>
      </c>
    </row>
    <row r="3126" spans="1:5" x14ac:dyDescent="0.25">
      <c r="A3126" s="1">
        <v>19</v>
      </c>
      <c r="B3126" s="3">
        <v>334</v>
      </c>
      <c r="C3126" s="1" t="s">
        <v>3270</v>
      </c>
      <c r="E3126" t="str">
        <f t="shared" si="48"/>
        <v>334-ZARZUELA DE JADRAQUE</v>
      </c>
    </row>
    <row r="3127" spans="1:5" x14ac:dyDescent="0.25">
      <c r="A3127" s="1">
        <v>19</v>
      </c>
      <c r="B3127" s="3">
        <v>335</v>
      </c>
      <c r="C3127" s="1" t="s">
        <v>3271</v>
      </c>
      <c r="E3127" t="str">
        <f t="shared" si="48"/>
        <v>335-ZORITA DE LOS CANES</v>
      </c>
    </row>
    <row r="3128" spans="1:5" x14ac:dyDescent="0.25">
      <c r="A3128" s="1">
        <v>19</v>
      </c>
      <c r="B3128" s="3">
        <v>901</v>
      </c>
      <c r="C3128" s="1" t="s">
        <v>3272</v>
      </c>
      <c r="E3128" t="str">
        <f t="shared" si="48"/>
        <v>901-SEMILLAS</v>
      </c>
    </row>
    <row r="3129" spans="1:5" x14ac:dyDescent="0.25">
      <c r="A3129" s="1">
        <v>20</v>
      </c>
      <c r="B3129" s="3">
        <v>1</v>
      </c>
      <c r="C3129" s="1" t="s">
        <v>3273</v>
      </c>
      <c r="E3129" t="str">
        <f t="shared" si="48"/>
        <v>1-ABALTZISKETA</v>
      </c>
    </row>
    <row r="3130" spans="1:5" x14ac:dyDescent="0.25">
      <c r="A3130" s="1">
        <v>20</v>
      </c>
      <c r="B3130" s="3">
        <v>2</v>
      </c>
      <c r="C3130" s="1" t="s">
        <v>3274</v>
      </c>
      <c r="E3130" t="str">
        <f t="shared" si="48"/>
        <v>2-ADUNA</v>
      </c>
    </row>
    <row r="3131" spans="1:5" x14ac:dyDescent="0.25">
      <c r="A3131" s="1">
        <v>20</v>
      </c>
      <c r="B3131" s="3">
        <v>3</v>
      </c>
      <c r="C3131" s="1" t="s">
        <v>3275</v>
      </c>
      <c r="E3131" t="str">
        <f t="shared" si="48"/>
        <v>3-AIZARNAZABAL</v>
      </c>
    </row>
    <row r="3132" spans="1:5" x14ac:dyDescent="0.25">
      <c r="A3132" s="1">
        <v>20</v>
      </c>
      <c r="B3132" s="3">
        <v>4</v>
      </c>
      <c r="C3132" s="1" t="s">
        <v>3276</v>
      </c>
      <c r="E3132" t="str">
        <f t="shared" si="48"/>
        <v>4-ALBIZTUR</v>
      </c>
    </row>
    <row r="3133" spans="1:5" x14ac:dyDescent="0.25">
      <c r="A3133" s="1">
        <v>20</v>
      </c>
      <c r="B3133" s="3">
        <v>5</v>
      </c>
      <c r="C3133" s="1" t="s">
        <v>3277</v>
      </c>
      <c r="E3133" t="str">
        <f t="shared" si="48"/>
        <v>5-ALEGIA</v>
      </c>
    </row>
    <row r="3134" spans="1:5" x14ac:dyDescent="0.25">
      <c r="A3134" s="1">
        <v>20</v>
      </c>
      <c r="B3134" s="3">
        <v>6</v>
      </c>
      <c r="C3134" s="1" t="s">
        <v>3278</v>
      </c>
      <c r="E3134" t="str">
        <f t="shared" si="48"/>
        <v>6-ALKIZA</v>
      </c>
    </row>
    <row r="3135" spans="1:5" x14ac:dyDescent="0.25">
      <c r="A3135" s="1">
        <v>20</v>
      </c>
      <c r="B3135" s="3">
        <v>7</v>
      </c>
      <c r="C3135" s="1" t="s">
        <v>3279</v>
      </c>
      <c r="E3135" t="str">
        <f t="shared" si="48"/>
        <v>7-ALTZO</v>
      </c>
    </row>
    <row r="3136" spans="1:5" x14ac:dyDescent="0.25">
      <c r="A3136" s="1">
        <v>20</v>
      </c>
      <c r="B3136" s="3">
        <v>8</v>
      </c>
      <c r="C3136" s="1" t="s">
        <v>3280</v>
      </c>
      <c r="E3136" t="str">
        <f t="shared" si="48"/>
        <v>8-AMEZKETA</v>
      </c>
    </row>
    <row r="3137" spans="1:5" x14ac:dyDescent="0.25">
      <c r="A3137" s="1">
        <v>20</v>
      </c>
      <c r="B3137" s="3">
        <v>9</v>
      </c>
      <c r="C3137" s="1" t="s">
        <v>3281</v>
      </c>
      <c r="E3137" t="str">
        <f t="shared" si="48"/>
        <v>9-ANDOAIN</v>
      </c>
    </row>
    <row r="3138" spans="1:5" x14ac:dyDescent="0.25">
      <c r="A3138" s="1">
        <v>20</v>
      </c>
      <c r="B3138" s="3">
        <v>10</v>
      </c>
      <c r="C3138" s="1" t="s">
        <v>3282</v>
      </c>
      <c r="E3138" t="str">
        <f t="shared" si="48"/>
        <v>10-ANOETA</v>
      </c>
    </row>
    <row r="3139" spans="1:5" x14ac:dyDescent="0.25">
      <c r="A3139" s="1">
        <v>20</v>
      </c>
      <c r="B3139" s="3">
        <v>11</v>
      </c>
      <c r="C3139" s="1" t="s">
        <v>3283</v>
      </c>
      <c r="E3139" t="str">
        <f t="shared" ref="E3139:E3202" si="49">CONCATENATE(B3139,"-",C3139)</f>
        <v>11-ANTZUOLA</v>
      </c>
    </row>
    <row r="3140" spans="1:5" x14ac:dyDescent="0.25">
      <c r="A3140" s="1">
        <v>20</v>
      </c>
      <c r="B3140" s="3">
        <v>12</v>
      </c>
      <c r="C3140" s="1" t="s">
        <v>3284</v>
      </c>
      <c r="E3140" t="str">
        <f t="shared" si="49"/>
        <v>12-ARAMA</v>
      </c>
    </row>
    <row r="3141" spans="1:5" x14ac:dyDescent="0.25">
      <c r="A3141" s="1">
        <v>20</v>
      </c>
      <c r="B3141" s="3">
        <v>13</v>
      </c>
      <c r="C3141" s="1" t="s">
        <v>3285</v>
      </c>
      <c r="E3141" t="str">
        <f t="shared" si="49"/>
        <v>13-ARETXABALETA</v>
      </c>
    </row>
    <row r="3142" spans="1:5" x14ac:dyDescent="0.25">
      <c r="A3142" s="1">
        <v>20</v>
      </c>
      <c r="B3142" s="3">
        <v>14</v>
      </c>
      <c r="C3142" s="1" t="s">
        <v>3286</v>
      </c>
      <c r="E3142" t="str">
        <f t="shared" si="49"/>
        <v>14-ASTEASU</v>
      </c>
    </row>
    <row r="3143" spans="1:5" x14ac:dyDescent="0.25">
      <c r="A3143" s="1">
        <v>20</v>
      </c>
      <c r="B3143" s="3">
        <v>15</v>
      </c>
      <c r="C3143" s="1" t="s">
        <v>3287</v>
      </c>
      <c r="E3143" t="str">
        <f t="shared" si="49"/>
        <v>15-ATAUN</v>
      </c>
    </row>
    <row r="3144" spans="1:5" x14ac:dyDescent="0.25">
      <c r="A3144" s="1">
        <v>20</v>
      </c>
      <c r="B3144" s="3">
        <v>16</v>
      </c>
      <c r="C3144" s="1" t="s">
        <v>3288</v>
      </c>
      <c r="E3144" t="str">
        <f t="shared" si="49"/>
        <v>16-AIA</v>
      </c>
    </row>
    <row r="3145" spans="1:5" x14ac:dyDescent="0.25">
      <c r="A3145" s="1">
        <v>20</v>
      </c>
      <c r="B3145" s="3">
        <v>17</v>
      </c>
      <c r="C3145" s="1" t="s">
        <v>3289</v>
      </c>
      <c r="E3145" t="str">
        <f t="shared" si="49"/>
        <v>17-AZKOITIA</v>
      </c>
    </row>
    <row r="3146" spans="1:5" x14ac:dyDescent="0.25">
      <c r="A3146" s="1">
        <v>20</v>
      </c>
      <c r="B3146" s="3">
        <v>18</v>
      </c>
      <c r="C3146" s="1" t="s">
        <v>3290</v>
      </c>
      <c r="E3146" t="str">
        <f t="shared" si="49"/>
        <v>18-AZPEITIA</v>
      </c>
    </row>
    <row r="3147" spans="1:5" x14ac:dyDescent="0.25">
      <c r="A3147" s="1">
        <v>20</v>
      </c>
      <c r="B3147" s="3">
        <v>19</v>
      </c>
      <c r="C3147" s="1" t="s">
        <v>3291</v>
      </c>
      <c r="E3147" t="str">
        <f t="shared" si="49"/>
        <v>19-BEASAIN</v>
      </c>
    </row>
    <row r="3148" spans="1:5" x14ac:dyDescent="0.25">
      <c r="A3148" s="1">
        <v>20</v>
      </c>
      <c r="B3148" s="3">
        <v>20</v>
      </c>
      <c r="C3148" s="1" t="s">
        <v>3292</v>
      </c>
      <c r="E3148" t="str">
        <f t="shared" si="49"/>
        <v>20-BEIZAMA</v>
      </c>
    </row>
    <row r="3149" spans="1:5" x14ac:dyDescent="0.25">
      <c r="A3149" s="1">
        <v>20</v>
      </c>
      <c r="B3149" s="3">
        <v>21</v>
      </c>
      <c r="C3149" s="1" t="s">
        <v>3293</v>
      </c>
      <c r="E3149" t="str">
        <f t="shared" si="49"/>
        <v>21-BELAUNTZA</v>
      </c>
    </row>
    <row r="3150" spans="1:5" x14ac:dyDescent="0.25">
      <c r="A3150" s="1">
        <v>20</v>
      </c>
      <c r="B3150" s="3">
        <v>22</v>
      </c>
      <c r="C3150" s="1" t="s">
        <v>3294</v>
      </c>
      <c r="E3150" t="str">
        <f t="shared" si="49"/>
        <v>22-BERASTEGI</v>
      </c>
    </row>
    <row r="3151" spans="1:5" x14ac:dyDescent="0.25">
      <c r="A3151" s="1">
        <v>20</v>
      </c>
      <c r="B3151" s="3">
        <v>23</v>
      </c>
      <c r="C3151" s="1" t="s">
        <v>3295</v>
      </c>
      <c r="E3151" t="str">
        <f t="shared" si="49"/>
        <v>23-BERROBI</v>
      </c>
    </row>
    <row r="3152" spans="1:5" x14ac:dyDescent="0.25">
      <c r="A3152" s="1">
        <v>20</v>
      </c>
      <c r="B3152" s="3">
        <v>24</v>
      </c>
      <c r="C3152" s="1" t="s">
        <v>3296</v>
      </c>
      <c r="E3152" t="str">
        <f t="shared" si="49"/>
        <v>24-BIDEGOYAN</v>
      </c>
    </row>
    <row r="3153" spans="1:5" x14ac:dyDescent="0.25">
      <c r="A3153" s="1">
        <v>20</v>
      </c>
      <c r="B3153" s="3">
        <v>25</v>
      </c>
      <c r="C3153" s="1" t="s">
        <v>3297</v>
      </c>
      <c r="E3153" t="str">
        <f t="shared" si="49"/>
        <v>25-ZEGAMA</v>
      </c>
    </row>
    <row r="3154" spans="1:5" x14ac:dyDescent="0.25">
      <c r="A3154" s="1">
        <v>20</v>
      </c>
      <c r="B3154" s="3">
        <v>26</v>
      </c>
      <c r="C3154" s="1" t="s">
        <v>3298</v>
      </c>
      <c r="E3154" t="str">
        <f t="shared" si="49"/>
        <v>26-ZERAIN</v>
      </c>
    </row>
    <row r="3155" spans="1:5" x14ac:dyDescent="0.25">
      <c r="A3155" s="1">
        <v>20</v>
      </c>
      <c r="B3155" s="3">
        <v>27</v>
      </c>
      <c r="C3155" s="1" t="s">
        <v>3299</v>
      </c>
      <c r="E3155" t="str">
        <f t="shared" si="49"/>
        <v>27-ZESTOA</v>
      </c>
    </row>
    <row r="3156" spans="1:5" x14ac:dyDescent="0.25">
      <c r="A3156" s="1">
        <v>20</v>
      </c>
      <c r="B3156" s="3">
        <v>28</v>
      </c>
      <c r="C3156" s="1" t="s">
        <v>3300</v>
      </c>
      <c r="E3156" t="str">
        <f t="shared" si="49"/>
        <v>28-ZIZURKIL</v>
      </c>
    </row>
    <row r="3157" spans="1:5" x14ac:dyDescent="0.25">
      <c r="A3157" s="1">
        <v>20</v>
      </c>
      <c r="B3157" s="3">
        <v>29</v>
      </c>
      <c r="C3157" s="1" t="s">
        <v>3301</v>
      </c>
      <c r="E3157" t="str">
        <f t="shared" si="49"/>
        <v>29-DEBA</v>
      </c>
    </row>
    <row r="3158" spans="1:5" x14ac:dyDescent="0.25">
      <c r="A3158" s="1">
        <v>20</v>
      </c>
      <c r="B3158" s="3">
        <v>30</v>
      </c>
      <c r="C3158" s="1" t="s">
        <v>3302</v>
      </c>
      <c r="E3158" t="str">
        <f t="shared" si="49"/>
        <v>30-EIBAR</v>
      </c>
    </row>
    <row r="3159" spans="1:5" x14ac:dyDescent="0.25">
      <c r="A3159" s="1">
        <v>20</v>
      </c>
      <c r="B3159" s="3">
        <v>31</v>
      </c>
      <c r="C3159" s="1" t="s">
        <v>3303</v>
      </c>
      <c r="E3159" t="str">
        <f t="shared" si="49"/>
        <v>31-ELDUAIN</v>
      </c>
    </row>
    <row r="3160" spans="1:5" x14ac:dyDescent="0.25">
      <c r="A3160" s="1">
        <v>20</v>
      </c>
      <c r="B3160" s="3">
        <v>32</v>
      </c>
      <c r="C3160" s="1" t="s">
        <v>3304</v>
      </c>
      <c r="E3160" t="str">
        <f t="shared" si="49"/>
        <v>32-ELGOIBAR</v>
      </c>
    </row>
    <row r="3161" spans="1:5" x14ac:dyDescent="0.25">
      <c r="A3161" s="1">
        <v>20</v>
      </c>
      <c r="B3161" s="3">
        <v>33</v>
      </c>
      <c r="C3161" s="1" t="s">
        <v>3305</v>
      </c>
      <c r="E3161" t="str">
        <f t="shared" si="49"/>
        <v>33-ELGETA</v>
      </c>
    </row>
    <row r="3162" spans="1:5" x14ac:dyDescent="0.25">
      <c r="A3162" s="1">
        <v>20</v>
      </c>
      <c r="B3162" s="3">
        <v>34</v>
      </c>
      <c r="C3162" s="1" t="s">
        <v>3306</v>
      </c>
      <c r="E3162" t="str">
        <f t="shared" si="49"/>
        <v>34-ESKORIATZA</v>
      </c>
    </row>
    <row r="3163" spans="1:5" x14ac:dyDescent="0.25">
      <c r="A3163" s="1">
        <v>20</v>
      </c>
      <c r="B3163" s="3">
        <v>35</v>
      </c>
      <c r="C3163" s="1" t="s">
        <v>3307</v>
      </c>
      <c r="E3163" t="str">
        <f t="shared" si="49"/>
        <v>35-EZKIO-ITSASO</v>
      </c>
    </row>
    <row r="3164" spans="1:5" x14ac:dyDescent="0.25">
      <c r="A3164" s="1">
        <v>20</v>
      </c>
      <c r="B3164" s="3">
        <v>36</v>
      </c>
      <c r="C3164" s="1" t="s">
        <v>3308</v>
      </c>
      <c r="E3164" t="str">
        <f t="shared" si="49"/>
        <v>36-HONDARRIBIA</v>
      </c>
    </row>
    <row r="3165" spans="1:5" x14ac:dyDescent="0.25">
      <c r="A3165" s="1">
        <v>20</v>
      </c>
      <c r="B3165" s="3">
        <v>37</v>
      </c>
      <c r="C3165" s="1" t="s">
        <v>3309</v>
      </c>
      <c r="E3165" t="str">
        <f t="shared" si="49"/>
        <v>37-GAINTZA</v>
      </c>
    </row>
    <row r="3166" spans="1:5" x14ac:dyDescent="0.25">
      <c r="A3166" s="1">
        <v>20</v>
      </c>
      <c r="B3166" s="3">
        <v>38</v>
      </c>
      <c r="C3166" s="1" t="s">
        <v>3310</v>
      </c>
      <c r="E3166" t="str">
        <f t="shared" si="49"/>
        <v>38-GABIRIA</v>
      </c>
    </row>
    <row r="3167" spans="1:5" x14ac:dyDescent="0.25">
      <c r="A3167" s="1">
        <v>20</v>
      </c>
      <c r="B3167" s="3">
        <v>39</v>
      </c>
      <c r="C3167" s="1" t="s">
        <v>3311</v>
      </c>
      <c r="E3167" t="str">
        <f t="shared" si="49"/>
        <v>39-GETARIA</v>
      </c>
    </row>
    <row r="3168" spans="1:5" x14ac:dyDescent="0.25">
      <c r="A3168" s="1">
        <v>20</v>
      </c>
      <c r="B3168" s="3">
        <v>40</v>
      </c>
      <c r="C3168" s="1" t="s">
        <v>3312</v>
      </c>
      <c r="E3168" t="str">
        <f t="shared" si="49"/>
        <v>40-HERNANI</v>
      </c>
    </row>
    <row r="3169" spans="1:5" x14ac:dyDescent="0.25">
      <c r="A3169" s="1">
        <v>20</v>
      </c>
      <c r="B3169" s="3">
        <v>41</v>
      </c>
      <c r="C3169" s="1" t="s">
        <v>3313</v>
      </c>
      <c r="E3169" t="str">
        <f t="shared" si="49"/>
        <v>41-HERNIALDE</v>
      </c>
    </row>
    <row r="3170" spans="1:5" x14ac:dyDescent="0.25">
      <c r="A3170" s="1">
        <v>20</v>
      </c>
      <c r="B3170" s="3">
        <v>42</v>
      </c>
      <c r="C3170" s="1" t="s">
        <v>3314</v>
      </c>
      <c r="E3170" t="str">
        <f t="shared" si="49"/>
        <v>42-IBARRA</v>
      </c>
    </row>
    <row r="3171" spans="1:5" x14ac:dyDescent="0.25">
      <c r="A3171" s="1">
        <v>20</v>
      </c>
      <c r="B3171" s="3">
        <v>43</v>
      </c>
      <c r="C3171" s="1" t="s">
        <v>3315</v>
      </c>
      <c r="E3171" t="str">
        <f t="shared" si="49"/>
        <v>43-IDIAZABAL</v>
      </c>
    </row>
    <row r="3172" spans="1:5" x14ac:dyDescent="0.25">
      <c r="A3172" s="1">
        <v>20</v>
      </c>
      <c r="B3172" s="3">
        <v>44</v>
      </c>
      <c r="C3172" s="1" t="s">
        <v>3316</v>
      </c>
      <c r="E3172" t="str">
        <f t="shared" si="49"/>
        <v>44-IKAZTEGIETA</v>
      </c>
    </row>
    <row r="3173" spans="1:5" x14ac:dyDescent="0.25">
      <c r="A3173" s="1">
        <v>20</v>
      </c>
      <c r="B3173" s="3">
        <v>45</v>
      </c>
      <c r="C3173" s="1" t="s">
        <v>3317</v>
      </c>
      <c r="E3173" t="str">
        <f t="shared" si="49"/>
        <v>45-IRUN</v>
      </c>
    </row>
    <row r="3174" spans="1:5" x14ac:dyDescent="0.25">
      <c r="A3174" s="1">
        <v>20</v>
      </c>
      <c r="B3174" s="3">
        <v>46</v>
      </c>
      <c r="C3174" s="1" t="s">
        <v>3318</v>
      </c>
      <c r="E3174" t="str">
        <f t="shared" si="49"/>
        <v>46-IRURA</v>
      </c>
    </row>
    <row r="3175" spans="1:5" x14ac:dyDescent="0.25">
      <c r="A3175" s="1">
        <v>20</v>
      </c>
      <c r="B3175" s="3">
        <v>47</v>
      </c>
      <c r="C3175" s="1" t="s">
        <v>3319</v>
      </c>
      <c r="E3175" t="str">
        <f t="shared" si="49"/>
        <v>47-ITSASONDO</v>
      </c>
    </row>
    <row r="3176" spans="1:5" x14ac:dyDescent="0.25">
      <c r="A3176" s="1">
        <v>20</v>
      </c>
      <c r="B3176" s="3">
        <v>48</v>
      </c>
      <c r="C3176" s="1" t="s">
        <v>3320</v>
      </c>
      <c r="E3176" t="str">
        <f t="shared" si="49"/>
        <v>48-LARRAUL</v>
      </c>
    </row>
    <row r="3177" spans="1:5" x14ac:dyDescent="0.25">
      <c r="A3177" s="1">
        <v>20</v>
      </c>
      <c r="B3177" s="3">
        <v>49</v>
      </c>
      <c r="C3177" s="1" t="s">
        <v>3321</v>
      </c>
      <c r="E3177" t="str">
        <f t="shared" si="49"/>
        <v>49-LAZKAO</v>
      </c>
    </row>
    <row r="3178" spans="1:5" x14ac:dyDescent="0.25">
      <c r="A3178" s="1">
        <v>20</v>
      </c>
      <c r="B3178" s="3">
        <v>50</v>
      </c>
      <c r="C3178" s="1" t="s">
        <v>3322</v>
      </c>
      <c r="E3178" t="str">
        <f t="shared" si="49"/>
        <v>50-LEABURU</v>
      </c>
    </row>
    <row r="3179" spans="1:5" x14ac:dyDescent="0.25">
      <c r="A3179" s="1">
        <v>20</v>
      </c>
      <c r="B3179" s="3">
        <v>51</v>
      </c>
      <c r="C3179" s="1" t="s">
        <v>3323</v>
      </c>
      <c r="E3179" t="str">
        <f t="shared" si="49"/>
        <v>51-LEGAZPI</v>
      </c>
    </row>
    <row r="3180" spans="1:5" x14ac:dyDescent="0.25">
      <c r="A3180" s="1">
        <v>20</v>
      </c>
      <c r="B3180" s="3">
        <v>52</v>
      </c>
      <c r="C3180" s="1" t="s">
        <v>3324</v>
      </c>
      <c r="E3180" t="str">
        <f t="shared" si="49"/>
        <v>52-LEGORRETA</v>
      </c>
    </row>
    <row r="3181" spans="1:5" x14ac:dyDescent="0.25">
      <c r="A3181" s="1">
        <v>20</v>
      </c>
      <c r="B3181" s="3">
        <v>53</v>
      </c>
      <c r="C3181" s="1" t="s">
        <v>3325</v>
      </c>
      <c r="E3181" t="str">
        <f t="shared" si="49"/>
        <v>53-LEZO</v>
      </c>
    </row>
    <row r="3182" spans="1:5" x14ac:dyDescent="0.25">
      <c r="A3182" s="1">
        <v>20</v>
      </c>
      <c r="B3182" s="3">
        <v>54</v>
      </c>
      <c r="C3182" s="1" t="s">
        <v>3326</v>
      </c>
      <c r="E3182" t="str">
        <f t="shared" si="49"/>
        <v>54-LIZARTZA</v>
      </c>
    </row>
    <row r="3183" spans="1:5" x14ac:dyDescent="0.25">
      <c r="A3183" s="1">
        <v>20</v>
      </c>
      <c r="B3183" s="3">
        <v>55</v>
      </c>
      <c r="C3183" s="1" t="s">
        <v>3327</v>
      </c>
      <c r="E3183" t="str">
        <f t="shared" si="49"/>
        <v>55-ARRASATE/MONDRAGON</v>
      </c>
    </row>
    <row r="3184" spans="1:5" x14ac:dyDescent="0.25">
      <c r="A3184" s="1">
        <v>20</v>
      </c>
      <c r="B3184" s="3">
        <v>56</v>
      </c>
      <c r="C3184" s="1" t="s">
        <v>3328</v>
      </c>
      <c r="E3184" t="str">
        <f t="shared" si="49"/>
        <v>56-MUTRIKU</v>
      </c>
    </row>
    <row r="3185" spans="1:5" x14ac:dyDescent="0.25">
      <c r="A3185" s="1">
        <v>20</v>
      </c>
      <c r="B3185" s="3">
        <v>57</v>
      </c>
      <c r="C3185" s="1" t="s">
        <v>3329</v>
      </c>
      <c r="E3185" t="str">
        <f t="shared" si="49"/>
        <v>57-MUTILOA</v>
      </c>
    </row>
    <row r="3186" spans="1:5" x14ac:dyDescent="0.25">
      <c r="A3186" s="1">
        <v>20</v>
      </c>
      <c r="B3186" s="3">
        <v>58</v>
      </c>
      <c r="C3186" s="1" t="s">
        <v>3330</v>
      </c>
      <c r="E3186" t="str">
        <f t="shared" si="49"/>
        <v>58-OLABERRIA</v>
      </c>
    </row>
    <row r="3187" spans="1:5" x14ac:dyDescent="0.25">
      <c r="A3187" s="1">
        <v>20</v>
      </c>
      <c r="B3187" s="3">
        <v>59</v>
      </c>
      <c r="C3187" s="1" t="s">
        <v>3331</v>
      </c>
      <c r="E3187" t="str">
        <f t="shared" si="49"/>
        <v>59-OÑATI</v>
      </c>
    </row>
    <row r="3188" spans="1:5" x14ac:dyDescent="0.25">
      <c r="A3188" s="1">
        <v>20</v>
      </c>
      <c r="B3188" s="3">
        <v>60</v>
      </c>
      <c r="C3188" s="1" t="s">
        <v>3332</v>
      </c>
      <c r="E3188" t="str">
        <f t="shared" si="49"/>
        <v>60-OREXA</v>
      </c>
    </row>
    <row r="3189" spans="1:5" x14ac:dyDescent="0.25">
      <c r="A3189" s="1">
        <v>20</v>
      </c>
      <c r="B3189" s="3">
        <v>61</v>
      </c>
      <c r="C3189" s="1" t="s">
        <v>3333</v>
      </c>
      <c r="E3189" t="str">
        <f t="shared" si="49"/>
        <v>61-ORIO</v>
      </c>
    </row>
    <row r="3190" spans="1:5" x14ac:dyDescent="0.25">
      <c r="A3190" s="1">
        <v>20</v>
      </c>
      <c r="B3190" s="3">
        <v>62</v>
      </c>
      <c r="C3190" s="1" t="s">
        <v>3334</v>
      </c>
      <c r="E3190" t="str">
        <f t="shared" si="49"/>
        <v>62-ORMAIZTEGI</v>
      </c>
    </row>
    <row r="3191" spans="1:5" x14ac:dyDescent="0.25">
      <c r="A3191" s="1">
        <v>20</v>
      </c>
      <c r="B3191" s="3">
        <v>63</v>
      </c>
      <c r="C3191" s="1" t="s">
        <v>3335</v>
      </c>
      <c r="E3191" t="str">
        <f t="shared" si="49"/>
        <v>63-OIARTZUN</v>
      </c>
    </row>
    <row r="3192" spans="1:5" x14ac:dyDescent="0.25">
      <c r="A3192" s="1">
        <v>20</v>
      </c>
      <c r="B3192" s="3">
        <v>64</v>
      </c>
      <c r="C3192" s="1" t="s">
        <v>3336</v>
      </c>
      <c r="E3192" t="str">
        <f t="shared" si="49"/>
        <v>64-PASAIA</v>
      </c>
    </row>
    <row r="3193" spans="1:5" x14ac:dyDescent="0.25">
      <c r="A3193" s="1">
        <v>20</v>
      </c>
      <c r="B3193" s="3">
        <v>65</v>
      </c>
      <c r="C3193" s="1" t="s">
        <v>3337</v>
      </c>
      <c r="E3193" t="str">
        <f t="shared" si="49"/>
        <v>65-SORALUZE/PLACENCIA DE LAS ARMAS</v>
      </c>
    </row>
    <row r="3194" spans="1:5" x14ac:dyDescent="0.25">
      <c r="A3194" s="1">
        <v>20</v>
      </c>
      <c r="B3194" s="3">
        <v>66</v>
      </c>
      <c r="C3194" s="1" t="s">
        <v>3338</v>
      </c>
      <c r="E3194" t="str">
        <f t="shared" si="49"/>
        <v>66-ERREZIL</v>
      </c>
    </row>
    <row r="3195" spans="1:5" x14ac:dyDescent="0.25">
      <c r="A3195" s="1">
        <v>20</v>
      </c>
      <c r="B3195" s="3">
        <v>67</v>
      </c>
      <c r="C3195" s="1" t="s">
        <v>3339</v>
      </c>
      <c r="E3195" t="str">
        <f t="shared" si="49"/>
        <v>67-ERRENTERIA</v>
      </c>
    </row>
    <row r="3196" spans="1:5" x14ac:dyDescent="0.25">
      <c r="A3196" s="1">
        <v>20</v>
      </c>
      <c r="B3196" s="3">
        <v>68</v>
      </c>
      <c r="C3196" s="1" t="s">
        <v>3340</v>
      </c>
      <c r="E3196" t="str">
        <f t="shared" si="49"/>
        <v>68-LEINTZ-GATZAGA</v>
      </c>
    </row>
    <row r="3197" spans="1:5" x14ac:dyDescent="0.25">
      <c r="A3197" s="1">
        <v>20</v>
      </c>
      <c r="B3197" s="3">
        <v>69</v>
      </c>
      <c r="C3197" s="1" t="s">
        <v>3341</v>
      </c>
      <c r="E3197" t="str">
        <f t="shared" si="49"/>
        <v>69-DONOSTIA-SAN SEBASTIAN</v>
      </c>
    </row>
    <row r="3198" spans="1:5" x14ac:dyDescent="0.25">
      <c r="A3198" s="1">
        <v>20</v>
      </c>
      <c r="B3198" s="3">
        <v>70</v>
      </c>
      <c r="C3198" s="1" t="s">
        <v>3342</v>
      </c>
      <c r="E3198" t="str">
        <f t="shared" si="49"/>
        <v>70-SEGURA</v>
      </c>
    </row>
    <row r="3199" spans="1:5" x14ac:dyDescent="0.25">
      <c r="A3199" s="1">
        <v>20</v>
      </c>
      <c r="B3199" s="3">
        <v>71</v>
      </c>
      <c r="C3199" s="1" t="s">
        <v>3343</v>
      </c>
      <c r="E3199" t="str">
        <f t="shared" si="49"/>
        <v>71-TOLOSA</v>
      </c>
    </row>
    <row r="3200" spans="1:5" x14ac:dyDescent="0.25">
      <c r="A3200" s="1">
        <v>20</v>
      </c>
      <c r="B3200" s="3">
        <v>72</v>
      </c>
      <c r="C3200" s="1" t="s">
        <v>3344</v>
      </c>
      <c r="E3200" t="str">
        <f t="shared" si="49"/>
        <v>72-URNIETA</v>
      </c>
    </row>
    <row r="3201" spans="1:5" x14ac:dyDescent="0.25">
      <c r="A3201" s="1">
        <v>20</v>
      </c>
      <c r="B3201" s="3">
        <v>73</v>
      </c>
      <c r="C3201" s="1" t="s">
        <v>3345</v>
      </c>
      <c r="E3201" t="str">
        <f t="shared" si="49"/>
        <v>73-USURBIL</v>
      </c>
    </row>
    <row r="3202" spans="1:5" x14ac:dyDescent="0.25">
      <c r="A3202" s="1">
        <v>20</v>
      </c>
      <c r="B3202" s="3">
        <v>74</v>
      </c>
      <c r="C3202" s="1" t="s">
        <v>3346</v>
      </c>
      <c r="E3202" t="str">
        <f t="shared" si="49"/>
        <v>74-BERGARA</v>
      </c>
    </row>
    <row r="3203" spans="1:5" x14ac:dyDescent="0.25">
      <c r="A3203" s="1">
        <v>20</v>
      </c>
      <c r="B3203" s="3">
        <v>75</v>
      </c>
      <c r="C3203" s="1" t="s">
        <v>3347</v>
      </c>
      <c r="E3203" t="str">
        <f t="shared" ref="E3203:E3266" si="50">CONCATENATE(B3203,"-",C3203)</f>
        <v>75-VILLABONA</v>
      </c>
    </row>
    <row r="3204" spans="1:5" x14ac:dyDescent="0.25">
      <c r="A3204" s="1">
        <v>20</v>
      </c>
      <c r="B3204" s="3">
        <v>76</v>
      </c>
      <c r="C3204" s="1" t="s">
        <v>3348</v>
      </c>
      <c r="E3204" t="str">
        <f t="shared" si="50"/>
        <v>76-ORDIZIA</v>
      </c>
    </row>
    <row r="3205" spans="1:5" x14ac:dyDescent="0.25">
      <c r="A3205" s="1">
        <v>20</v>
      </c>
      <c r="B3205" s="3">
        <v>77</v>
      </c>
      <c r="C3205" s="1" t="s">
        <v>3349</v>
      </c>
      <c r="E3205" t="str">
        <f t="shared" si="50"/>
        <v>77-URRETXU</v>
      </c>
    </row>
    <row r="3206" spans="1:5" x14ac:dyDescent="0.25">
      <c r="A3206" s="1">
        <v>20</v>
      </c>
      <c r="B3206" s="3">
        <v>78</v>
      </c>
      <c r="C3206" s="1" t="s">
        <v>3350</v>
      </c>
      <c r="E3206" t="str">
        <f t="shared" si="50"/>
        <v>78-ZALDIBIA</v>
      </c>
    </row>
    <row r="3207" spans="1:5" x14ac:dyDescent="0.25">
      <c r="A3207" s="1">
        <v>20</v>
      </c>
      <c r="B3207" s="3">
        <v>79</v>
      </c>
      <c r="C3207" s="1" t="s">
        <v>3351</v>
      </c>
      <c r="E3207" t="str">
        <f t="shared" si="50"/>
        <v>79-ZARAUTZ</v>
      </c>
    </row>
    <row r="3208" spans="1:5" x14ac:dyDescent="0.25">
      <c r="A3208" s="1">
        <v>20</v>
      </c>
      <c r="B3208" s="3">
        <v>80</v>
      </c>
      <c r="C3208" s="1" t="s">
        <v>3352</v>
      </c>
      <c r="E3208" t="str">
        <f t="shared" si="50"/>
        <v>80-ZUMARRAGA</v>
      </c>
    </row>
    <row r="3209" spans="1:5" x14ac:dyDescent="0.25">
      <c r="A3209" s="1">
        <v>20</v>
      </c>
      <c r="B3209" s="3">
        <v>81</v>
      </c>
      <c r="C3209" s="1" t="s">
        <v>3353</v>
      </c>
      <c r="E3209" t="str">
        <f t="shared" si="50"/>
        <v>81-ZUMAIA</v>
      </c>
    </row>
    <row r="3210" spans="1:5" x14ac:dyDescent="0.25">
      <c r="A3210" s="1">
        <v>20</v>
      </c>
      <c r="B3210" s="3">
        <v>901</v>
      </c>
      <c r="C3210" s="1" t="s">
        <v>3354</v>
      </c>
      <c r="E3210" t="str">
        <f t="shared" si="50"/>
        <v>901-MENDARO</v>
      </c>
    </row>
    <row r="3211" spans="1:5" x14ac:dyDescent="0.25">
      <c r="A3211" s="1">
        <v>20</v>
      </c>
      <c r="B3211" s="3">
        <v>902</v>
      </c>
      <c r="C3211" s="1" t="s">
        <v>3355</v>
      </c>
      <c r="E3211" t="str">
        <f t="shared" si="50"/>
        <v>902-LASARTE-ORIA</v>
      </c>
    </row>
    <row r="3212" spans="1:5" x14ac:dyDescent="0.25">
      <c r="A3212" s="1">
        <v>20</v>
      </c>
      <c r="B3212" s="3">
        <v>903</v>
      </c>
      <c r="C3212" s="1" t="s">
        <v>3356</v>
      </c>
      <c r="E3212" t="str">
        <f t="shared" si="50"/>
        <v>903-ASTIGARRAGA</v>
      </c>
    </row>
    <row r="3213" spans="1:5" x14ac:dyDescent="0.25">
      <c r="A3213" s="1">
        <v>20</v>
      </c>
      <c r="B3213" s="3">
        <v>904</v>
      </c>
      <c r="C3213" s="1" t="s">
        <v>3357</v>
      </c>
      <c r="E3213" t="str">
        <f t="shared" si="50"/>
        <v>904-BALIARRAIN</v>
      </c>
    </row>
    <row r="3214" spans="1:5" x14ac:dyDescent="0.25">
      <c r="A3214" s="1">
        <v>20</v>
      </c>
      <c r="B3214" s="3">
        <v>905</v>
      </c>
      <c r="C3214" s="1" t="s">
        <v>3358</v>
      </c>
      <c r="E3214" t="str">
        <f t="shared" si="50"/>
        <v>905-ORENDAIN</v>
      </c>
    </row>
    <row r="3215" spans="1:5" x14ac:dyDescent="0.25">
      <c r="A3215" s="1">
        <v>20</v>
      </c>
      <c r="B3215" s="3">
        <v>906</v>
      </c>
      <c r="C3215" s="1" t="s">
        <v>3359</v>
      </c>
      <c r="E3215" t="str">
        <f t="shared" si="50"/>
        <v>906-ALTZAGA</v>
      </c>
    </row>
    <row r="3216" spans="1:5" x14ac:dyDescent="0.25">
      <c r="A3216" s="1">
        <v>20</v>
      </c>
      <c r="B3216" s="3">
        <v>907</v>
      </c>
      <c r="C3216" s="1" t="s">
        <v>3360</v>
      </c>
      <c r="E3216" t="str">
        <f t="shared" si="50"/>
        <v>907-GAZTELU</v>
      </c>
    </row>
    <row r="3217" spans="1:5" x14ac:dyDescent="0.25">
      <c r="A3217" s="1">
        <v>21</v>
      </c>
      <c r="B3217" s="3">
        <v>1</v>
      </c>
      <c r="C3217" s="1" t="s">
        <v>3361</v>
      </c>
      <c r="E3217" t="str">
        <f t="shared" si="50"/>
        <v>1-ALAJAR</v>
      </c>
    </row>
    <row r="3218" spans="1:5" x14ac:dyDescent="0.25">
      <c r="A3218" s="1">
        <v>21</v>
      </c>
      <c r="B3218" s="3">
        <v>2</v>
      </c>
      <c r="C3218" s="1" t="s">
        <v>3362</v>
      </c>
      <c r="E3218" t="str">
        <f t="shared" si="50"/>
        <v>2-ALJARAQUE</v>
      </c>
    </row>
    <row r="3219" spans="1:5" x14ac:dyDescent="0.25">
      <c r="A3219" s="1">
        <v>21</v>
      </c>
      <c r="B3219" s="3">
        <v>3</v>
      </c>
      <c r="C3219" s="1" t="s">
        <v>3363</v>
      </c>
      <c r="E3219" t="str">
        <f t="shared" si="50"/>
        <v>3-ALMENDRO, EL</v>
      </c>
    </row>
    <row r="3220" spans="1:5" x14ac:dyDescent="0.25">
      <c r="A3220" s="1">
        <v>21</v>
      </c>
      <c r="B3220" s="3">
        <v>4</v>
      </c>
      <c r="C3220" s="1" t="s">
        <v>3364</v>
      </c>
      <c r="E3220" t="str">
        <f t="shared" si="50"/>
        <v>4-ALMONASTER LA REAL</v>
      </c>
    </row>
    <row r="3221" spans="1:5" x14ac:dyDescent="0.25">
      <c r="A3221" s="1">
        <v>21</v>
      </c>
      <c r="B3221" s="3">
        <v>5</v>
      </c>
      <c r="C3221" s="1" t="s">
        <v>3365</v>
      </c>
      <c r="E3221" t="str">
        <f t="shared" si="50"/>
        <v>5-ALMONTE</v>
      </c>
    </row>
    <row r="3222" spans="1:5" x14ac:dyDescent="0.25">
      <c r="A3222" s="1">
        <v>21</v>
      </c>
      <c r="B3222" s="3">
        <v>6</v>
      </c>
      <c r="C3222" s="1" t="s">
        <v>3366</v>
      </c>
      <c r="E3222" t="str">
        <f t="shared" si="50"/>
        <v>6-ALOSNO</v>
      </c>
    </row>
    <row r="3223" spans="1:5" x14ac:dyDescent="0.25">
      <c r="A3223" s="1">
        <v>21</v>
      </c>
      <c r="B3223" s="3">
        <v>7</v>
      </c>
      <c r="C3223" s="1" t="s">
        <v>3367</v>
      </c>
      <c r="E3223" t="str">
        <f t="shared" si="50"/>
        <v>7-ARACENA</v>
      </c>
    </row>
    <row r="3224" spans="1:5" x14ac:dyDescent="0.25">
      <c r="A3224" s="1">
        <v>21</v>
      </c>
      <c r="B3224" s="3">
        <v>8</v>
      </c>
      <c r="C3224" s="1" t="s">
        <v>3368</v>
      </c>
      <c r="E3224" t="str">
        <f t="shared" si="50"/>
        <v>8-AROCHE</v>
      </c>
    </row>
    <row r="3225" spans="1:5" x14ac:dyDescent="0.25">
      <c r="A3225" s="1">
        <v>21</v>
      </c>
      <c r="B3225" s="3">
        <v>9</v>
      </c>
      <c r="C3225" s="1" t="s">
        <v>3369</v>
      </c>
      <c r="E3225" t="str">
        <f t="shared" si="50"/>
        <v>9-ARROYOMOLINOS DE LEON</v>
      </c>
    </row>
    <row r="3226" spans="1:5" x14ac:dyDescent="0.25">
      <c r="A3226" s="1">
        <v>21</v>
      </c>
      <c r="B3226" s="3">
        <v>10</v>
      </c>
      <c r="C3226" s="1" t="s">
        <v>3370</v>
      </c>
      <c r="E3226" t="str">
        <f t="shared" si="50"/>
        <v>10-AYAMONTE</v>
      </c>
    </row>
    <row r="3227" spans="1:5" x14ac:dyDescent="0.25">
      <c r="A3227" s="1">
        <v>21</v>
      </c>
      <c r="B3227" s="3">
        <v>11</v>
      </c>
      <c r="C3227" s="1" t="s">
        <v>3371</v>
      </c>
      <c r="E3227" t="str">
        <f t="shared" si="50"/>
        <v>11-BEAS</v>
      </c>
    </row>
    <row r="3228" spans="1:5" x14ac:dyDescent="0.25">
      <c r="A3228" s="1">
        <v>21</v>
      </c>
      <c r="B3228" s="3">
        <v>12</v>
      </c>
      <c r="C3228" s="1" t="s">
        <v>3372</v>
      </c>
      <c r="E3228" t="str">
        <f t="shared" si="50"/>
        <v>12-BERROCAL</v>
      </c>
    </row>
    <row r="3229" spans="1:5" x14ac:dyDescent="0.25">
      <c r="A3229" s="1">
        <v>21</v>
      </c>
      <c r="B3229" s="3">
        <v>13</v>
      </c>
      <c r="C3229" s="1" t="s">
        <v>3373</v>
      </c>
      <c r="E3229" t="str">
        <f t="shared" si="50"/>
        <v>13-BOLLULLOS PAR DEL CONDADO</v>
      </c>
    </row>
    <row r="3230" spans="1:5" x14ac:dyDescent="0.25">
      <c r="A3230" s="1">
        <v>21</v>
      </c>
      <c r="B3230" s="3">
        <v>14</v>
      </c>
      <c r="C3230" s="1" t="s">
        <v>3374</v>
      </c>
      <c r="E3230" t="str">
        <f t="shared" si="50"/>
        <v>14-BONARES</v>
      </c>
    </row>
    <row r="3231" spans="1:5" x14ac:dyDescent="0.25">
      <c r="A3231" s="1">
        <v>21</v>
      </c>
      <c r="B3231" s="3">
        <v>15</v>
      </c>
      <c r="C3231" s="1" t="s">
        <v>3375</v>
      </c>
      <c r="E3231" t="str">
        <f t="shared" si="50"/>
        <v>15-CABEZAS RUBIAS</v>
      </c>
    </row>
    <row r="3232" spans="1:5" x14ac:dyDescent="0.25">
      <c r="A3232" s="1">
        <v>21</v>
      </c>
      <c r="B3232" s="3">
        <v>16</v>
      </c>
      <c r="C3232" s="1" t="s">
        <v>3376</v>
      </c>
      <c r="E3232" t="str">
        <f t="shared" si="50"/>
        <v>16-CALA</v>
      </c>
    </row>
    <row r="3233" spans="1:5" x14ac:dyDescent="0.25">
      <c r="A3233" s="1">
        <v>21</v>
      </c>
      <c r="B3233" s="3">
        <v>17</v>
      </c>
      <c r="C3233" s="1" t="s">
        <v>3377</v>
      </c>
      <c r="E3233" t="str">
        <f t="shared" si="50"/>
        <v>17-CALAÑAS</v>
      </c>
    </row>
    <row r="3234" spans="1:5" x14ac:dyDescent="0.25">
      <c r="A3234" s="1">
        <v>21</v>
      </c>
      <c r="B3234" s="3">
        <v>18</v>
      </c>
      <c r="C3234" s="1" t="s">
        <v>3378</v>
      </c>
      <c r="E3234" t="str">
        <f t="shared" si="50"/>
        <v>18-CAMPILLO, EL</v>
      </c>
    </row>
    <row r="3235" spans="1:5" x14ac:dyDescent="0.25">
      <c r="A3235" s="1">
        <v>21</v>
      </c>
      <c r="B3235" s="3">
        <v>19</v>
      </c>
      <c r="C3235" s="1" t="s">
        <v>3379</v>
      </c>
      <c r="E3235" t="str">
        <f t="shared" si="50"/>
        <v>19-CAMPOFRIO</v>
      </c>
    </row>
    <row r="3236" spans="1:5" x14ac:dyDescent="0.25">
      <c r="A3236" s="1">
        <v>21</v>
      </c>
      <c r="B3236" s="3">
        <v>20</v>
      </c>
      <c r="C3236" s="1" t="s">
        <v>3380</v>
      </c>
      <c r="E3236" t="str">
        <f t="shared" si="50"/>
        <v>20-CAÑAVERAL DE LEON</v>
      </c>
    </row>
    <row r="3237" spans="1:5" x14ac:dyDescent="0.25">
      <c r="A3237" s="1">
        <v>21</v>
      </c>
      <c r="B3237" s="3">
        <v>21</v>
      </c>
      <c r="C3237" s="1" t="s">
        <v>3381</v>
      </c>
      <c r="E3237" t="str">
        <f t="shared" si="50"/>
        <v>21-CARTAYA</v>
      </c>
    </row>
    <row r="3238" spans="1:5" x14ac:dyDescent="0.25">
      <c r="A3238" s="1">
        <v>21</v>
      </c>
      <c r="B3238" s="3">
        <v>22</v>
      </c>
      <c r="C3238" s="1" t="s">
        <v>3382</v>
      </c>
      <c r="E3238" t="str">
        <f t="shared" si="50"/>
        <v>22-CASTAÑO DEL ROBLEDO</v>
      </c>
    </row>
    <row r="3239" spans="1:5" x14ac:dyDescent="0.25">
      <c r="A3239" s="1">
        <v>21</v>
      </c>
      <c r="B3239" s="3">
        <v>23</v>
      </c>
      <c r="C3239" s="1" t="s">
        <v>3383</v>
      </c>
      <c r="E3239" t="str">
        <f t="shared" si="50"/>
        <v>23-CERRO DE ANDEVALO, EL</v>
      </c>
    </row>
    <row r="3240" spans="1:5" x14ac:dyDescent="0.25">
      <c r="A3240" s="1">
        <v>21</v>
      </c>
      <c r="B3240" s="3">
        <v>24</v>
      </c>
      <c r="C3240" s="1" t="s">
        <v>3384</v>
      </c>
      <c r="E3240" t="str">
        <f t="shared" si="50"/>
        <v>24-CORTECONCEPCION</v>
      </c>
    </row>
    <row r="3241" spans="1:5" x14ac:dyDescent="0.25">
      <c r="A3241" s="1">
        <v>21</v>
      </c>
      <c r="B3241" s="3">
        <v>25</v>
      </c>
      <c r="C3241" s="1" t="s">
        <v>3385</v>
      </c>
      <c r="E3241" t="str">
        <f t="shared" si="50"/>
        <v>25-CORTEGANA</v>
      </c>
    </row>
    <row r="3242" spans="1:5" x14ac:dyDescent="0.25">
      <c r="A3242" s="1">
        <v>21</v>
      </c>
      <c r="B3242" s="3">
        <v>26</v>
      </c>
      <c r="C3242" s="1" t="s">
        <v>3386</v>
      </c>
      <c r="E3242" t="str">
        <f t="shared" si="50"/>
        <v>26-CORTELAZOR</v>
      </c>
    </row>
    <row r="3243" spans="1:5" x14ac:dyDescent="0.25">
      <c r="A3243" s="1">
        <v>21</v>
      </c>
      <c r="B3243" s="3">
        <v>27</v>
      </c>
      <c r="C3243" s="1" t="s">
        <v>3387</v>
      </c>
      <c r="E3243" t="str">
        <f t="shared" si="50"/>
        <v>27-CUMBRES DE ENMEDIO</v>
      </c>
    </row>
    <row r="3244" spans="1:5" x14ac:dyDescent="0.25">
      <c r="A3244" s="1">
        <v>21</v>
      </c>
      <c r="B3244" s="3">
        <v>28</v>
      </c>
      <c r="C3244" s="1" t="s">
        <v>3388</v>
      </c>
      <c r="E3244" t="str">
        <f t="shared" si="50"/>
        <v>28-CUMBRES DE SAN BARTOLOME</v>
      </c>
    </row>
    <row r="3245" spans="1:5" x14ac:dyDescent="0.25">
      <c r="A3245" s="1">
        <v>21</v>
      </c>
      <c r="B3245" s="3">
        <v>29</v>
      </c>
      <c r="C3245" s="1" t="s">
        <v>3389</v>
      </c>
      <c r="E3245" t="str">
        <f t="shared" si="50"/>
        <v>29-CUMBRES MAYORES</v>
      </c>
    </row>
    <row r="3246" spans="1:5" x14ac:dyDescent="0.25">
      <c r="A3246" s="1">
        <v>21</v>
      </c>
      <c r="B3246" s="3">
        <v>30</v>
      </c>
      <c r="C3246" s="1" t="s">
        <v>3390</v>
      </c>
      <c r="E3246" t="str">
        <f t="shared" si="50"/>
        <v>30-CHUCENA</v>
      </c>
    </row>
    <row r="3247" spans="1:5" x14ac:dyDescent="0.25">
      <c r="A3247" s="1">
        <v>21</v>
      </c>
      <c r="B3247" s="3">
        <v>31</v>
      </c>
      <c r="C3247" s="1" t="s">
        <v>3391</v>
      </c>
      <c r="E3247" t="str">
        <f t="shared" si="50"/>
        <v>31-ENCINASOLA</v>
      </c>
    </row>
    <row r="3248" spans="1:5" x14ac:dyDescent="0.25">
      <c r="A3248" s="1">
        <v>21</v>
      </c>
      <c r="B3248" s="3">
        <v>32</v>
      </c>
      <c r="C3248" s="1" t="s">
        <v>3392</v>
      </c>
      <c r="E3248" t="str">
        <f t="shared" si="50"/>
        <v>32-ESCACENA DEL CAMPO</v>
      </c>
    </row>
    <row r="3249" spans="1:5" x14ac:dyDescent="0.25">
      <c r="A3249" s="1">
        <v>21</v>
      </c>
      <c r="B3249" s="3">
        <v>33</v>
      </c>
      <c r="C3249" s="1" t="s">
        <v>3393</v>
      </c>
      <c r="E3249" t="str">
        <f t="shared" si="50"/>
        <v>33-FUENTEHERIDOS</v>
      </c>
    </row>
    <row r="3250" spans="1:5" x14ac:dyDescent="0.25">
      <c r="A3250" s="1">
        <v>21</v>
      </c>
      <c r="B3250" s="3">
        <v>34</v>
      </c>
      <c r="C3250" s="1" t="s">
        <v>3394</v>
      </c>
      <c r="E3250" t="str">
        <f t="shared" si="50"/>
        <v>34-GALAROZA</v>
      </c>
    </row>
    <row r="3251" spans="1:5" x14ac:dyDescent="0.25">
      <c r="A3251" s="1">
        <v>21</v>
      </c>
      <c r="B3251" s="3">
        <v>35</v>
      </c>
      <c r="C3251" s="1" t="s">
        <v>3395</v>
      </c>
      <c r="E3251" t="str">
        <f t="shared" si="50"/>
        <v>35-GIBRALEON</v>
      </c>
    </row>
    <row r="3252" spans="1:5" x14ac:dyDescent="0.25">
      <c r="A3252" s="1">
        <v>21</v>
      </c>
      <c r="B3252" s="3">
        <v>36</v>
      </c>
      <c r="C3252" s="1" t="s">
        <v>3396</v>
      </c>
      <c r="E3252" t="str">
        <f t="shared" si="50"/>
        <v>36-GRANADA DE RIO-TINTO, LA</v>
      </c>
    </row>
    <row r="3253" spans="1:5" x14ac:dyDescent="0.25">
      <c r="A3253" s="1">
        <v>21</v>
      </c>
      <c r="B3253" s="3">
        <v>37</v>
      </c>
      <c r="C3253" s="1" t="s">
        <v>3397</v>
      </c>
      <c r="E3253" t="str">
        <f t="shared" si="50"/>
        <v>37-GRANADO, EL</v>
      </c>
    </row>
    <row r="3254" spans="1:5" x14ac:dyDescent="0.25">
      <c r="A3254" s="1">
        <v>21</v>
      </c>
      <c r="B3254" s="3">
        <v>38</v>
      </c>
      <c r="C3254" s="1" t="s">
        <v>3398</v>
      </c>
      <c r="E3254" t="str">
        <f t="shared" si="50"/>
        <v>38-HIGUERA DE LA SIERRA</v>
      </c>
    </row>
    <row r="3255" spans="1:5" x14ac:dyDescent="0.25">
      <c r="A3255" s="1">
        <v>21</v>
      </c>
      <c r="B3255" s="3">
        <v>39</v>
      </c>
      <c r="C3255" s="1" t="s">
        <v>3399</v>
      </c>
      <c r="E3255" t="str">
        <f t="shared" si="50"/>
        <v>39-HINOJALES</v>
      </c>
    </row>
    <row r="3256" spans="1:5" x14ac:dyDescent="0.25">
      <c r="A3256" s="1">
        <v>21</v>
      </c>
      <c r="B3256" s="3">
        <v>40</v>
      </c>
      <c r="C3256" s="1" t="s">
        <v>3400</v>
      </c>
      <c r="E3256" t="str">
        <f t="shared" si="50"/>
        <v>40-HINOJOS</v>
      </c>
    </row>
    <row r="3257" spans="1:5" x14ac:dyDescent="0.25">
      <c r="A3257" s="1">
        <v>21</v>
      </c>
      <c r="B3257" s="3">
        <v>41</v>
      </c>
      <c r="C3257" s="1" t="s">
        <v>130</v>
      </c>
      <c r="E3257" t="str">
        <f t="shared" si="50"/>
        <v>41-HUELVA</v>
      </c>
    </row>
    <row r="3258" spans="1:5" x14ac:dyDescent="0.25">
      <c r="A3258" s="1">
        <v>21</v>
      </c>
      <c r="B3258" s="3">
        <v>42</v>
      </c>
      <c r="C3258" s="1" t="s">
        <v>3401</v>
      </c>
      <c r="E3258" t="str">
        <f t="shared" si="50"/>
        <v>42-ISLA CRISTINA</v>
      </c>
    </row>
    <row r="3259" spans="1:5" x14ac:dyDescent="0.25">
      <c r="A3259" s="1">
        <v>21</v>
      </c>
      <c r="B3259" s="3">
        <v>43</v>
      </c>
      <c r="C3259" s="1" t="s">
        <v>3402</v>
      </c>
      <c r="E3259" t="str">
        <f t="shared" si="50"/>
        <v>43-JABUGO</v>
      </c>
    </row>
    <row r="3260" spans="1:5" x14ac:dyDescent="0.25">
      <c r="A3260" s="1">
        <v>21</v>
      </c>
      <c r="B3260" s="3">
        <v>44</v>
      </c>
      <c r="C3260" s="1" t="s">
        <v>3403</v>
      </c>
      <c r="E3260" t="str">
        <f t="shared" si="50"/>
        <v>44-LEPE</v>
      </c>
    </row>
    <row r="3261" spans="1:5" x14ac:dyDescent="0.25">
      <c r="A3261" s="1">
        <v>21</v>
      </c>
      <c r="B3261" s="3">
        <v>45</v>
      </c>
      <c r="C3261" s="1" t="s">
        <v>3404</v>
      </c>
      <c r="E3261" t="str">
        <f t="shared" si="50"/>
        <v>45-LINARES DE LA SIERRA</v>
      </c>
    </row>
    <row r="3262" spans="1:5" x14ac:dyDescent="0.25">
      <c r="A3262" s="1">
        <v>21</v>
      </c>
      <c r="B3262" s="3">
        <v>46</v>
      </c>
      <c r="C3262" s="1" t="s">
        <v>3405</v>
      </c>
      <c r="E3262" t="str">
        <f t="shared" si="50"/>
        <v>46-LUCENA DEL PUERTO</v>
      </c>
    </row>
    <row r="3263" spans="1:5" x14ac:dyDescent="0.25">
      <c r="A3263" s="1">
        <v>21</v>
      </c>
      <c r="B3263" s="3">
        <v>47</v>
      </c>
      <c r="C3263" s="1" t="s">
        <v>3406</v>
      </c>
      <c r="E3263" t="str">
        <f t="shared" si="50"/>
        <v>47-MANZANILLA</v>
      </c>
    </row>
    <row r="3264" spans="1:5" x14ac:dyDescent="0.25">
      <c r="A3264" s="1">
        <v>21</v>
      </c>
      <c r="B3264" s="3">
        <v>48</v>
      </c>
      <c r="C3264" s="1" t="s">
        <v>3407</v>
      </c>
      <c r="E3264" t="str">
        <f t="shared" si="50"/>
        <v>48-MARINES, LOS</v>
      </c>
    </row>
    <row r="3265" spans="1:5" x14ac:dyDescent="0.25">
      <c r="A3265" s="1">
        <v>21</v>
      </c>
      <c r="B3265" s="3">
        <v>49</v>
      </c>
      <c r="C3265" s="1" t="s">
        <v>3408</v>
      </c>
      <c r="E3265" t="str">
        <f t="shared" si="50"/>
        <v>49-MINAS DE RIOTINTO</v>
      </c>
    </row>
    <row r="3266" spans="1:5" x14ac:dyDescent="0.25">
      <c r="A3266" s="1">
        <v>21</v>
      </c>
      <c r="B3266" s="3">
        <v>50</v>
      </c>
      <c r="C3266" s="1" t="s">
        <v>3409</v>
      </c>
      <c r="E3266" t="str">
        <f t="shared" si="50"/>
        <v>50-MOGUER</v>
      </c>
    </row>
    <row r="3267" spans="1:5" x14ac:dyDescent="0.25">
      <c r="A3267" s="1">
        <v>21</v>
      </c>
      <c r="B3267" s="3">
        <v>51</v>
      </c>
      <c r="C3267" s="1" t="s">
        <v>3410</v>
      </c>
      <c r="E3267" t="str">
        <f t="shared" ref="E3267:E3330" si="51">CONCATENATE(B3267,"-",C3267)</f>
        <v>51-NAVA, LA</v>
      </c>
    </row>
    <row r="3268" spans="1:5" x14ac:dyDescent="0.25">
      <c r="A3268" s="1">
        <v>21</v>
      </c>
      <c r="B3268" s="3">
        <v>52</v>
      </c>
      <c r="C3268" s="1" t="s">
        <v>3411</v>
      </c>
      <c r="E3268" t="str">
        <f t="shared" si="51"/>
        <v>52-NERVA</v>
      </c>
    </row>
    <row r="3269" spans="1:5" x14ac:dyDescent="0.25">
      <c r="A3269" s="1">
        <v>21</v>
      </c>
      <c r="B3269" s="3">
        <v>53</v>
      </c>
      <c r="C3269" s="1" t="s">
        <v>3412</v>
      </c>
      <c r="E3269" t="str">
        <f t="shared" si="51"/>
        <v>53-NIEBLA</v>
      </c>
    </row>
    <row r="3270" spans="1:5" x14ac:dyDescent="0.25">
      <c r="A3270" s="1">
        <v>21</v>
      </c>
      <c r="B3270" s="3">
        <v>54</v>
      </c>
      <c r="C3270" s="1" t="s">
        <v>3413</v>
      </c>
      <c r="E3270" t="str">
        <f t="shared" si="51"/>
        <v>54-PALMA DEL CONDADO, LA</v>
      </c>
    </row>
    <row r="3271" spans="1:5" x14ac:dyDescent="0.25">
      <c r="A3271" s="1">
        <v>21</v>
      </c>
      <c r="B3271" s="3">
        <v>55</v>
      </c>
      <c r="C3271" s="1" t="s">
        <v>3414</v>
      </c>
      <c r="E3271" t="str">
        <f t="shared" si="51"/>
        <v>55-PALOS DE LA FRONTERA</v>
      </c>
    </row>
    <row r="3272" spans="1:5" x14ac:dyDescent="0.25">
      <c r="A3272" s="1">
        <v>21</v>
      </c>
      <c r="B3272" s="3">
        <v>56</v>
      </c>
      <c r="C3272" s="1" t="s">
        <v>3415</v>
      </c>
      <c r="E3272" t="str">
        <f t="shared" si="51"/>
        <v>56-PATERNA DEL CAMPO</v>
      </c>
    </row>
    <row r="3273" spans="1:5" x14ac:dyDescent="0.25">
      <c r="A3273" s="1">
        <v>21</v>
      </c>
      <c r="B3273" s="3">
        <v>57</v>
      </c>
      <c r="C3273" s="1" t="s">
        <v>3416</v>
      </c>
      <c r="E3273" t="str">
        <f t="shared" si="51"/>
        <v>57-PAYMOGO</v>
      </c>
    </row>
    <row r="3274" spans="1:5" x14ac:dyDescent="0.25">
      <c r="A3274" s="1">
        <v>21</v>
      </c>
      <c r="B3274" s="3">
        <v>58</v>
      </c>
      <c r="C3274" s="1" t="s">
        <v>3417</v>
      </c>
      <c r="E3274" t="str">
        <f t="shared" si="51"/>
        <v>58-PUEBLA DE GUZMAN</v>
      </c>
    </row>
    <row r="3275" spans="1:5" x14ac:dyDescent="0.25">
      <c r="A3275" s="1">
        <v>21</v>
      </c>
      <c r="B3275" s="3">
        <v>59</v>
      </c>
      <c r="C3275" s="1" t="s">
        <v>3418</v>
      </c>
      <c r="E3275" t="str">
        <f t="shared" si="51"/>
        <v>59-PUERTO MORAL</v>
      </c>
    </row>
    <row r="3276" spans="1:5" x14ac:dyDescent="0.25">
      <c r="A3276" s="1">
        <v>21</v>
      </c>
      <c r="B3276" s="3">
        <v>60</v>
      </c>
      <c r="C3276" s="1" t="s">
        <v>3419</v>
      </c>
      <c r="E3276" t="str">
        <f t="shared" si="51"/>
        <v>60-PUNTA UMBRIA</v>
      </c>
    </row>
    <row r="3277" spans="1:5" x14ac:dyDescent="0.25">
      <c r="A3277" s="1">
        <v>21</v>
      </c>
      <c r="B3277" s="3">
        <v>61</v>
      </c>
      <c r="C3277" s="1" t="s">
        <v>3420</v>
      </c>
      <c r="E3277" t="str">
        <f t="shared" si="51"/>
        <v>61-ROCIANA DEL CONDADO</v>
      </c>
    </row>
    <row r="3278" spans="1:5" x14ac:dyDescent="0.25">
      <c r="A3278" s="1">
        <v>21</v>
      </c>
      <c r="B3278" s="3">
        <v>62</v>
      </c>
      <c r="C3278" s="1" t="s">
        <v>3421</v>
      </c>
      <c r="E3278" t="str">
        <f t="shared" si="51"/>
        <v>62-ROSAL DE LA FRONTERA</v>
      </c>
    </row>
    <row r="3279" spans="1:5" x14ac:dyDescent="0.25">
      <c r="A3279" s="1">
        <v>21</v>
      </c>
      <c r="B3279" s="3">
        <v>63</v>
      </c>
      <c r="C3279" s="1" t="s">
        <v>3422</v>
      </c>
      <c r="E3279" t="str">
        <f t="shared" si="51"/>
        <v>63-SAN BARTOLOME DE LA TORRE</v>
      </c>
    </row>
    <row r="3280" spans="1:5" x14ac:dyDescent="0.25">
      <c r="A3280" s="1">
        <v>21</v>
      </c>
      <c r="B3280" s="3">
        <v>64</v>
      </c>
      <c r="C3280" s="1" t="s">
        <v>3423</v>
      </c>
      <c r="E3280" t="str">
        <f t="shared" si="51"/>
        <v>64-SAN JUAN DEL PUERTO</v>
      </c>
    </row>
    <row r="3281" spans="1:5" x14ac:dyDescent="0.25">
      <c r="A3281" s="1">
        <v>21</v>
      </c>
      <c r="B3281" s="3">
        <v>65</v>
      </c>
      <c r="C3281" s="1" t="s">
        <v>3424</v>
      </c>
      <c r="E3281" t="str">
        <f t="shared" si="51"/>
        <v>65-SANLUCAR DE GUADIANA</v>
      </c>
    </row>
    <row r="3282" spans="1:5" x14ac:dyDescent="0.25">
      <c r="A3282" s="1">
        <v>21</v>
      </c>
      <c r="B3282" s="3">
        <v>66</v>
      </c>
      <c r="C3282" s="1" t="s">
        <v>3425</v>
      </c>
      <c r="E3282" t="str">
        <f t="shared" si="51"/>
        <v>66-SAN SILVESTRE DE GUZMAN</v>
      </c>
    </row>
    <row r="3283" spans="1:5" x14ac:dyDescent="0.25">
      <c r="A3283" s="1">
        <v>21</v>
      </c>
      <c r="B3283" s="3">
        <v>67</v>
      </c>
      <c r="C3283" s="1" t="s">
        <v>3426</v>
      </c>
      <c r="E3283" t="str">
        <f t="shared" si="51"/>
        <v>67-SANTA ANA LA REAL</v>
      </c>
    </row>
    <row r="3284" spans="1:5" x14ac:dyDescent="0.25">
      <c r="A3284" s="1">
        <v>21</v>
      </c>
      <c r="B3284" s="3">
        <v>68</v>
      </c>
      <c r="C3284" s="1" t="s">
        <v>3427</v>
      </c>
      <c r="E3284" t="str">
        <f t="shared" si="51"/>
        <v>68-SANTA BARBARA DE CASA</v>
      </c>
    </row>
    <row r="3285" spans="1:5" x14ac:dyDescent="0.25">
      <c r="A3285" s="1">
        <v>21</v>
      </c>
      <c r="B3285" s="3">
        <v>69</v>
      </c>
      <c r="C3285" s="1" t="s">
        <v>3428</v>
      </c>
      <c r="E3285" t="str">
        <f t="shared" si="51"/>
        <v>69-SANTA OLALLA DEL CALA</v>
      </c>
    </row>
    <row r="3286" spans="1:5" x14ac:dyDescent="0.25">
      <c r="A3286" s="1">
        <v>21</v>
      </c>
      <c r="B3286" s="3">
        <v>70</v>
      </c>
      <c r="C3286" s="1" t="s">
        <v>3429</v>
      </c>
      <c r="E3286" t="str">
        <f t="shared" si="51"/>
        <v>70-TRIGUEROS</v>
      </c>
    </row>
    <row r="3287" spans="1:5" x14ac:dyDescent="0.25">
      <c r="A3287" s="1">
        <v>21</v>
      </c>
      <c r="B3287" s="3">
        <v>71</v>
      </c>
      <c r="C3287" s="1" t="s">
        <v>3430</v>
      </c>
      <c r="E3287" t="str">
        <f t="shared" si="51"/>
        <v>71-VALDELARCO</v>
      </c>
    </row>
    <row r="3288" spans="1:5" x14ac:dyDescent="0.25">
      <c r="A3288" s="1">
        <v>21</v>
      </c>
      <c r="B3288" s="3">
        <v>72</v>
      </c>
      <c r="C3288" s="1" t="s">
        <v>3431</v>
      </c>
      <c r="E3288" t="str">
        <f t="shared" si="51"/>
        <v>72-VALVERDE DEL CAMINO</v>
      </c>
    </row>
    <row r="3289" spans="1:5" x14ac:dyDescent="0.25">
      <c r="A3289" s="1">
        <v>21</v>
      </c>
      <c r="B3289" s="3">
        <v>73</v>
      </c>
      <c r="C3289" s="1" t="s">
        <v>3432</v>
      </c>
      <c r="E3289" t="str">
        <f t="shared" si="51"/>
        <v>73-VILLABLANCA</v>
      </c>
    </row>
    <row r="3290" spans="1:5" x14ac:dyDescent="0.25">
      <c r="A3290" s="1">
        <v>21</v>
      </c>
      <c r="B3290" s="3">
        <v>74</v>
      </c>
      <c r="C3290" s="1" t="s">
        <v>3433</v>
      </c>
      <c r="E3290" t="str">
        <f t="shared" si="51"/>
        <v>74-VILLALBA DEL ALCOR</v>
      </c>
    </row>
    <row r="3291" spans="1:5" x14ac:dyDescent="0.25">
      <c r="A3291" s="1">
        <v>21</v>
      </c>
      <c r="B3291" s="3">
        <v>75</v>
      </c>
      <c r="C3291" s="1" t="s">
        <v>3434</v>
      </c>
      <c r="E3291" t="str">
        <f t="shared" si="51"/>
        <v>75-VILLANUEVA DE LAS CRUCES</v>
      </c>
    </row>
    <row r="3292" spans="1:5" x14ac:dyDescent="0.25">
      <c r="A3292" s="1">
        <v>21</v>
      </c>
      <c r="B3292" s="3">
        <v>76</v>
      </c>
      <c r="C3292" s="1" t="s">
        <v>3435</v>
      </c>
      <c r="E3292" t="str">
        <f t="shared" si="51"/>
        <v>76-VILLANUEVA DE LOS CASTILLEJOS</v>
      </c>
    </row>
    <row r="3293" spans="1:5" x14ac:dyDescent="0.25">
      <c r="A3293" s="1">
        <v>21</v>
      </c>
      <c r="B3293" s="3">
        <v>77</v>
      </c>
      <c r="C3293" s="1" t="s">
        <v>3436</v>
      </c>
      <c r="E3293" t="str">
        <f t="shared" si="51"/>
        <v>77-VILLARRASA</v>
      </c>
    </row>
    <row r="3294" spans="1:5" x14ac:dyDescent="0.25">
      <c r="A3294" s="1">
        <v>21</v>
      </c>
      <c r="B3294" s="3">
        <v>78</v>
      </c>
      <c r="C3294" s="1" t="s">
        <v>3437</v>
      </c>
      <c r="E3294" t="str">
        <f t="shared" si="51"/>
        <v>78-ZALAMEA LA REAL</v>
      </c>
    </row>
    <row r="3295" spans="1:5" x14ac:dyDescent="0.25">
      <c r="A3295" s="1">
        <v>21</v>
      </c>
      <c r="B3295" s="3">
        <v>79</v>
      </c>
      <c r="C3295" s="1" t="s">
        <v>3438</v>
      </c>
      <c r="E3295" t="str">
        <f t="shared" si="51"/>
        <v>79-ZUFRE</v>
      </c>
    </row>
    <row r="3296" spans="1:5" x14ac:dyDescent="0.25">
      <c r="A3296" s="1">
        <v>22</v>
      </c>
      <c r="B3296" s="3">
        <v>1</v>
      </c>
      <c r="C3296" s="1" t="s">
        <v>3439</v>
      </c>
      <c r="E3296" t="str">
        <f t="shared" si="51"/>
        <v>1-ABIEGO</v>
      </c>
    </row>
    <row r="3297" spans="1:5" x14ac:dyDescent="0.25">
      <c r="A3297" s="1">
        <v>22</v>
      </c>
      <c r="B3297" s="3">
        <v>2</v>
      </c>
      <c r="C3297" s="1" t="s">
        <v>3440</v>
      </c>
      <c r="E3297" t="str">
        <f t="shared" si="51"/>
        <v>2-ABIZANDA</v>
      </c>
    </row>
    <row r="3298" spans="1:5" x14ac:dyDescent="0.25">
      <c r="A3298" s="1">
        <v>22</v>
      </c>
      <c r="B3298" s="3">
        <v>3</v>
      </c>
      <c r="C3298" s="1" t="s">
        <v>3441</v>
      </c>
      <c r="E3298" t="str">
        <f t="shared" si="51"/>
        <v>3-ADAHUESCA</v>
      </c>
    </row>
    <row r="3299" spans="1:5" x14ac:dyDescent="0.25">
      <c r="A3299" s="1">
        <v>22</v>
      </c>
      <c r="B3299" s="3">
        <v>4</v>
      </c>
      <c r="C3299" s="1" t="s">
        <v>3442</v>
      </c>
      <c r="E3299" t="str">
        <f t="shared" si="51"/>
        <v>4-AG?RO</v>
      </c>
    </row>
    <row r="3300" spans="1:5" x14ac:dyDescent="0.25">
      <c r="A3300" s="1">
        <v>22</v>
      </c>
      <c r="B3300" s="3">
        <v>6</v>
      </c>
      <c r="C3300" s="1" t="s">
        <v>3443</v>
      </c>
      <c r="E3300" t="str">
        <f t="shared" si="51"/>
        <v>6-AISA</v>
      </c>
    </row>
    <row r="3301" spans="1:5" x14ac:dyDescent="0.25">
      <c r="A3301" s="1">
        <v>22</v>
      </c>
      <c r="B3301" s="3">
        <v>7</v>
      </c>
      <c r="C3301" s="1" t="s">
        <v>3444</v>
      </c>
      <c r="E3301" t="str">
        <f t="shared" si="51"/>
        <v>7-ALBALATE DE CINCA</v>
      </c>
    </row>
    <row r="3302" spans="1:5" x14ac:dyDescent="0.25">
      <c r="A3302" s="1">
        <v>22</v>
      </c>
      <c r="B3302" s="3">
        <v>8</v>
      </c>
      <c r="C3302" s="1" t="s">
        <v>3445</v>
      </c>
      <c r="E3302" t="str">
        <f t="shared" si="51"/>
        <v>8-ALBALATILLO</v>
      </c>
    </row>
    <row r="3303" spans="1:5" x14ac:dyDescent="0.25">
      <c r="A3303" s="1">
        <v>22</v>
      </c>
      <c r="B3303" s="3">
        <v>9</v>
      </c>
      <c r="C3303" s="1" t="s">
        <v>3446</v>
      </c>
      <c r="E3303" t="str">
        <f t="shared" si="51"/>
        <v>9-ALBELDA</v>
      </c>
    </row>
    <row r="3304" spans="1:5" x14ac:dyDescent="0.25">
      <c r="A3304" s="1">
        <v>22</v>
      </c>
      <c r="B3304" s="3">
        <v>11</v>
      </c>
      <c r="C3304" s="1" t="s">
        <v>3447</v>
      </c>
      <c r="E3304" t="str">
        <f t="shared" si="51"/>
        <v>11-ALBERO ALTO</v>
      </c>
    </row>
    <row r="3305" spans="1:5" x14ac:dyDescent="0.25">
      <c r="A3305" s="1">
        <v>22</v>
      </c>
      <c r="B3305" s="3">
        <v>12</v>
      </c>
      <c r="C3305" s="1" t="s">
        <v>3448</v>
      </c>
      <c r="E3305" t="str">
        <f t="shared" si="51"/>
        <v>12-ALBERO BAJO</v>
      </c>
    </row>
    <row r="3306" spans="1:5" x14ac:dyDescent="0.25">
      <c r="A3306" s="1">
        <v>22</v>
      </c>
      <c r="B3306" s="3">
        <v>13</v>
      </c>
      <c r="C3306" s="1" t="s">
        <v>3449</v>
      </c>
      <c r="E3306" t="str">
        <f t="shared" si="51"/>
        <v>13-ALBERUELA DE TUBO</v>
      </c>
    </row>
    <row r="3307" spans="1:5" x14ac:dyDescent="0.25">
      <c r="A3307" s="1">
        <v>22</v>
      </c>
      <c r="B3307" s="3">
        <v>14</v>
      </c>
      <c r="C3307" s="1" t="s">
        <v>3450</v>
      </c>
      <c r="E3307" t="str">
        <f t="shared" si="51"/>
        <v>14-ALCALA DE GURREA</v>
      </c>
    </row>
    <row r="3308" spans="1:5" x14ac:dyDescent="0.25">
      <c r="A3308" s="1">
        <v>22</v>
      </c>
      <c r="B3308" s="3">
        <v>15</v>
      </c>
      <c r="C3308" s="1" t="s">
        <v>3451</v>
      </c>
      <c r="E3308" t="str">
        <f t="shared" si="51"/>
        <v>15-ALCALA DEL OBISPO</v>
      </c>
    </row>
    <row r="3309" spans="1:5" x14ac:dyDescent="0.25">
      <c r="A3309" s="1">
        <v>22</v>
      </c>
      <c r="B3309" s="3">
        <v>16</v>
      </c>
      <c r="C3309" s="1" t="s">
        <v>3452</v>
      </c>
      <c r="E3309" t="str">
        <f t="shared" si="51"/>
        <v>16-ALCAMPELL</v>
      </c>
    </row>
    <row r="3310" spans="1:5" x14ac:dyDescent="0.25">
      <c r="A3310" s="1">
        <v>22</v>
      </c>
      <c r="B3310" s="3">
        <v>17</v>
      </c>
      <c r="C3310" s="1" t="s">
        <v>3453</v>
      </c>
      <c r="E3310" t="str">
        <f t="shared" si="51"/>
        <v>17-ALCOLEA DE CINCA</v>
      </c>
    </row>
    <row r="3311" spans="1:5" x14ac:dyDescent="0.25">
      <c r="A3311" s="1">
        <v>22</v>
      </c>
      <c r="B3311" s="3">
        <v>18</v>
      </c>
      <c r="C3311" s="1" t="s">
        <v>3454</v>
      </c>
      <c r="E3311" t="str">
        <f t="shared" si="51"/>
        <v>18-ALCUBIERRE</v>
      </c>
    </row>
    <row r="3312" spans="1:5" x14ac:dyDescent="0.25">
      <c r="A3312" s="1">
        <v>22</v>
      </c>
      <c r="B3312" s="3">
        <v>19</v>
      </c>
      <c r="C3312" s="1" t="s">
        <v>3455</v>
      </c>
      <c r="E3312" t="str">
        <f t="shared" si="51"/>
        <v>19-ALERRE</v>
      </c>
    </row>
    <row r="3313" spans="1:5" x14ac:dyDescent="0.25">
      <c r="A3313" s="1">
        <v>22</v>
      </c>
      <c r="B3313" s="3">
        <v>20</v>
      </c>
      <c r="C3313" s="1" t="s">
        <v>3456</v>
      </c>
      <c r="E3313" t="str">
        <f t="shared" si="51"/>
        <v>20-ALFANTEGA</v>
      </c>
    </row>
    <row r="3314" spans="1:5" x14ac:dyDescent="0.25">
      <c r="A3314" s="1">
        <v>22</v>
      </c>
      <c r="B3314" s="3">
        <v>21</v>
      </c>
      <c r="C3314" s="1" t="s">
        <v>3457</v>
      </c>
      <c r="E3314" t="str">
        <f t="shared" si="51"/>
        <v>21-ALMUDEVAR</v>
      </c>
    </row>
    <row r="3315" spans="1:5" x14ac:dyDescent="0.25">
      <c r="A3315" s="1">
        <v>22</v>
      </c>
      <c r="B3315" s="3">
        <v>22</v>
      </c>
      <c r="C3315" s="1" t="s">
        <v>3458</v>
      </c>
      <c r="E3315" t="str">
        <f t="shared" si="51"/>
        <v>22-ALMUNIA DE SAN JUAN</v>
      </c>
    </row>
    <row r="3316" spans="1:5" x14ac:dyDescent="0.25">
      <c r="A3316" s="1">
        <v>22</v>
      </c>
      <c r="B3316" s="3">
        <v>23</v>
      </c>
      <c r="C3316" s="1" t="s">
        <v>3459</v>
      </c>
      <c r="E3316" t="str">
        <f t="shared" si="51"/>
        <v>23-ALMUNIENTE</v>
      </c>
    </row>
    <row r="3317" spans="1:5" x14ac:dyDescent="0.25">
      <c r="A3317" s="1">
        <v>22</v>
      </c>
      <c r="B3317" s="3">
        <v>24</v>
      </c>
      <c r="C3317" s="1" t="s">
        <v>3460</v>
      </c>
      <c r="E3317" t="str">
        <f t="shared" si="51"/>
        <v>24-ALQUEZAR</v>
      </c>
    </row>
    <row r="3318" spans="1:5" x14ac:dyDescent="0.25">
      <c r="A3318" s="1">
        <v>22</v>
      </c>
      <c r="B3318" s="3">
        <v>25</v>
      </c>
      <c r="C3318" s="1" t="s">
        <v>3461</v>
      </c>
      <c r="E3318" t="str">
        <f t="shared" si="51"/>
        <v>25-ALTORRICON</v>
      </c>
    </row>
    <row r="3319" spans="1:5" x14ac:dyDescent="0.25">
      <c r="A3319" s="1">
        <v>22</v>
      </c>
      <c r="B3319" s="3">
        <v>27</v>
      </c>
      <c r="C3319" s="1" t="s">
        <v>3462</v>
      </c>
      <c r="E3319" t="str">
        <f t="shared" si="51"/>
        <v>27-ANG?S</v>
      </c>
    </row>
    <row r="3320" spans="1:5" x14ac:dyDescent="0.25">
      <c r="A3320" s="1">
        <v>22</v>
      </c>
      <c r="B3320" s="3">
        <v>28</v>
      </c>
      <c r="C3320" s="1" t="s">
        <v>3463</v>
      </c>
      <c r="E3320" t="str">
        <f t="shared" si="51"/>
        <v>28-ANSO</v>
      </c>
    </row>
    <row r="3321" spans="1:5" x14ac:dyDescent="0.25">
      <c r="A3321" s="1">
        <v>22</v>
      </c>
      <c r="B3321" s="3">
        <v>29</v>
      </c>
      <c r="C3321" s="1" t="s">
        <v>3464</v>
      </c>
      <c r="E3321" t="str">
        <f t="shared" si="51"/>
        <v>29-ANTILLON</v>
      </c>
    </row>
    <row r="3322" spans="1:5" x14ac:dyDescent="0.25">
      <c r="A3322" s="1">
        <v>22</v>
      </c>
      <c r="B3322" s="3">
        <v>32</v>
      </c>
      <c r="C3322" s="1" t="s">
        <v>3465</v>
      </c>
      <c r="E3322" t="str">
        <f t="shared" si="51"/>
        <v>32-ARAG?S DEL PUERTO</v>
      </c>
    </row>
    <row r="3323" spans="1:5" x14ac:dyDescent="0.25">
      <c r="A3323" s="1">
        <v>22</v>
      </c>
      <c r="B3323" s="3">
        <v>35</v>
      </c>
      <c r="C3323" s="1" t="s">
        <v>3466</v>
      </c>
      <c r="E3323" t="str">
        <f t="shared" si="51"/>
        <v>35-AREN</v>
      </c>
    </row>
    <row r="3324" spans="1:5" x14ac:dyDescent="0.25">
      <c r="A3324" s="1">
        <v>22</v>
      </c>
      <c r="B3324" s="3">
        <v>36</v>
      </c>
      <c r="C3324" s="1" t="s">
        <v>3467</v>
      </c>
      <c r="E3324" t="str">
        <f t="shared" si="51"/>
        <v>36-ARGAVIESO</v>
      </c>
    </row>
    <row r="3325" spans="1:5" x14ac:dyDescent="0.25">
      <c r="A3325" s="1">
        <v>22</v>
      </c>
      <c r="B3325" s="3">
        <v>37</v>
      </c>
      <c r="C3325" s="1" t="s">
        <v>3468</v>
      </c>
      <c r="E3325" t="str">
        <f t="shared" si="51"/>
        <v>37-ARGUIS</v>
      </c>
    </row>
    <row r="3326" spans="1:5" x14ac:dyDescent="0.25">
      <c r="A3326" s="1">
        <v>22</v>
      </c>
      <c r="B3326" s="3">
        <v>39</v>
      </c>
      <c r="C3326" s="1" t="s">
        <v>3469</v>
      </c>
      <c r="E3326" t="str">
        <f t="shared" si="51"/>
        <v>39-AYERBE</v>
      </c>
    </row>
    <row r="3327" spans="1:5" x14ac:dyDescent="0.25">
      <c r="A3327" s="1">
        <v>22</v>
      </c>
      <c r="B3327" s="3">
        <v>40</v>
      </c>
      <c r="C3327" s="1" t="s">
        <v>3470</v>
      </c>
      <c r="E3327" t="str">
        <f t="shared" si="51"/>
        <v>40-AZANUY-ALINS</v>
      </c>
    </row>
    <row r="3328" spans="1:5" x14ac:dyDescent="0.25">
      <c r="A3328" s="1">
        <v>22</v>
      </c>
      <c r="B3328" s="3">
        <v>41</v>
      </c>
      <c r="C3328" s="1" t="s">
        <v>3471</v>
      </c>
      <c r="E3328" t="str">
        <f t="shared" si="51"/>
        <v>41-AZARA</v>
      </c>
    </row>
    <row r="3329" spans="1:5" x14ac:dyDescent="0.25">
      <c r="A3329" s="1">
        <v>22</v>
      </c>
      <c r="B3329" s="3">
        <v>42</v>
      </c>
      <c r="C3329" s="1" t="s">
        <v>3472</v>
      </c>
      <c r="E3329" t="str">
        <f t="shared" si="51"/>
        <v>42-AZLOR</v>
      </c>
    </row>
    <row r="3330" spans="1:5" x14ac:dyDescent="0.25">
      <c r="A3330" s="1">
        <v>22</v>
      </c>
      <c r="B3330" s="3">
        <v>43</v>
      </c>
      <c r="C3330" s="1" t="s">
        <v>3473</v>
      </c>
      <c r="E3330" t="str">
        <f t="shared" si="51"/>
        <v>43-BAELLS</v>
      </c>
    </row>
    <row r="3331" spans="1:5" x14ac:dyDescent="0.25">
      <c r="A3331" s="1">
        <v>22</v>
      </c>
      <c r="B3331" s="3">
        <v>44</v>
      </c>
      <c r="C3331" s="1" t="s">
        <v>3474</v>
      </c>
      <c r="E3331" t="str">
        <f t="shared" ref="E3331:E3394" si="52">CONCATENATE(B3331,"-",C3331)</f>
        <v>44-BAILO</v>
      </c>
    </row>
    <row r="3332" spans="1:5" x14ac:dyDescent="0.25">
      <c r="A3332" s="1">
        <v>22</v>
      </c>
      <c r="B3332" s="3">
        <v>45</v>
      </c>
      <c r="C3332" s="1" t="s">
        <v>3475</v>
      </c>
      <c r="E3332" t="str">
        <f t="shared" si="52"/>
        <v>45-BALDELLOU</v>
      </c>
    </row>
    <row r="3333" spans="1:5" x14ac:dyDescent="0.25">
      <c r="A3333" s="1">
        <v>22</v>
      </c>
      <c r="B3333" s="3">
        <v>46</v>
      </c>
      <c r="C3333" s="1" t="s">
        <v>3476</v>
      </c>
      <c r="E3333" t="str">
        <f t="shared" si="52"/>
        <v>46-BALLOBAR</v>
      </c>
    </row>
    <row r="3334" spans="1:5" x14ac:dyDescent="0.25">
      <c r="A3334" s="1">
        <v>22</v>
      </c>
      <c r="B3334" s="3">
        <v>47</v>
      </c>
      <c r="C3334" s="1" t="s">
        <v>3477</v>
      </c>
      <c r="E3334" t="str">
        <f t="shared" si="52"/>
        <v>47-BANASTAS</v>
      </c>
    </row>
    <row r="3335" spans="1:5" x14ac:dyDescent="0.25">
      <c r="A3335" s="1">
        <v>22</v>
      </c>
      <c r="B3335" s="3">
        <v>48</v>
      </c>
      <c r="C3335" s="1" t="s">
        <v>3478</v>
      </c>
      <c r="E3335" t="str">
        <f t="shared" si="52"/>
        <v>48-BARBASTRO</v>
      </c>
    </row>
    <row r="3336" spans="1:5" x14ac:dyDescent="0.25">
      <c r="A3336" s="1">
        <v>22</v>
      </c>
      <c r="B3336" s="3">
        <v>49</v>
      </c>
      <c r="C3336" s="1" t="s">
        <v>3479</v>
      </c>
      <c r="E3336" t="str">
        <f t="shared" si="52"/>
        <v>49-BARBUES</v>
      </c>
    </row>
    <row r="3337" spans="1:5" x14ac:dyDescent="0.25">
      <c r="A3337" s="1">
        <v>22</v>
      </c>
      <c r="B3337" s="3">
        <v>50</v>
      </c>
      <c r="C3337" s="1" t="s">
        <v>3480</v>
      </c>
      <c r="E3337" t="str">
        <f t="shared" si="52"/>
        <v>50-BARBUÑALES</v>
      </c>
    </row>
    <row r="3338" spans="1:5" x14ac:dyDescent="0.25">
      <c r="A3338" s="1">
        <v>22</v>
      </c>
      <c r="B3338" s="3">
        <v>51</v>
      </c>
      <c r="C3338" s="1" t="s">
        <v>3481</v>
      </c>
      <c r="E3338" t="str">
        <f t="shared" si="52"/>
        <v>51-BARCABO</v>
      </c>
    </row>
    <row r="3339" spans="1:5" x14ac:dyDescent="0.25">
      <c r="A3339" s="1">
        <v>22</v>
      </c>
      <c r="B3339" s="3">
        <v>52</v>
      </c>
      <c r="C3339" s="1" t="s">
        <v>3482</v>
      </c>
      <c r="E3339" t="str">
        <f t="shared" si="52"/>
        <v>52-BELVER DE CINCA</v>
      </c>
    </row>
    <row r="3340" spans="1:5" x14ac:dyDescent="0.25">
      <c r="A3340" s="1">
        <v>22</v>
      </c>
      <c r="B3340" s="3">
        <v>53</v>
      </c>
      <c r="C3340" s="1" t="s">
        <v>3483</v>
      </c>
      <c r="E3340" t="str">
        <f t="shared" si="52"/>
        <v>53-BENABARRE</v>
      </c>
    </row>
    <row r="3341" spans="1:5" x14ac:dyDescent="0.25">
      <c r="A3341" s="1">
        <v>22</v>
      </c>
      <c r="B3341" s="3">
        <v>54</v>
      </c>
      <c r="C3341" s="1" t="s">
        <v>3484</v>
      </c>
      <c r="E3341" t="str">
        <f t="shared" si="52"/>
        <v>54-BENASQUE</v>
      </c>
    </row>
    <row r="3342" spans="1:5" x14ac:dyDescent="0.25">
      <c r="A3342" s="1">
        <v>22</v>
      </c>
      <c r="B3342" s="3">
        <v>55</v>
      </c>
      <c r="C3342" s="1" t="s">
        <v>3485</v>
      </c>
      <c r="E3342" t="str">
        <f t="shared" si="52"/>
        <v>55-BERBEGAL</v>
      </c>
    </row>
    <row r="3343" spans="1:5" x14ac:dyDescent="0.25">
      <c r="A3343" s="1">
        <v>22</v>
      </c>
      <c r="B3343" s="3">
        <v>57</v>
      </c>
      <c r="C3343" s="1" t="s">
        <v>3486</v>
      </c>
      <c r="E3343" t="str">
        <f t="shared" si="52"/>
        <v>57-BIELSA</v>
      </c>
    </row>
    <row r="3344" spans="1:5" x14ac:dyDescent="0.25">
      <c r="A3344" s="1">
        <v>22</v>
      </c>
      <c r="B3344" s="3">
        <v>58</v>
      </c>
      <c r="C3344" s="1" t="s">
        <v>3487</v>
      </c>
      <c r="E3344" t="str">
        <f t="shared" si="52"/>
        <v>58-BIERGE</v>
      </c>
    </row>
    <row r="3345" spans="1:5" x14ac:dyDescent="0.25">
      <c r="A3345" s="1">
        <v>22</v>
      </c>
      <c r="B3345" s="3">
        <v>59</v>
      </c>
      <c r="C3345" s="1" t="s">
        <v>3488</v>
      </c>
      <c r="E3345" t="str">
        <f t="shared" si="52"/>
        <v>59-BIESCAS</v>
      </c>
    </row>
    <row r="3346" spans="1:5" x14ac:dyDescent="0.25">
      <c r="A3346" s="1">
        <v>22</v>
      </c>
      <c r="B3346" s="3">
        <v>60</v>
      </c>
      <c r="C3346" s="1" t="s">
        <v>3489</v>
      </c>
      <c r="E3346" t="str">
        <f t="shared" si="52"/>
        <v>60-BINACED</v>
      </c>
    </row>
    <row r="3347" spans="1:5" x14ac:dyDescent="0.25">
      <c r="A3347" s="1">
        <v>22</v>
      </c>
      <c r="B3347" s="3">
        <v>61</v>
      </c>
      <c r="C3347" s="1" t="s">
        <v>3490</v>
      </c>
      <c r="E3347" t="str">
        <f t="shared" si="52"/>
        <v>61-BINEFAR</v>
      </c>
    </row>
    <row r="3348" spans="1:5" x14ac:dyDescent="0.25">
      <c r="A3348" s="1">
        <v>22</v>
      </c>
      <c r="B3348" s="3">
        <v>62</v>
      </c>
      <c r="C3348" s="1" t="s">
        <v>3491</v>
      </c>
      <c r="E3348" t="str">
        <f t="shared" si="52"/>
        <v>62-BISAURRI</v>
      </c>
    </row>
    <row r="3349" spans="1:5" x14ac:dyDescent="0.25">
      <c r="A3349" s="1">
        <v>22</v>
      </c>
      <c r="B3349" s="3">
        <v>63</v>
      </c>
      <c r="C3349" s="1" t="s">
        <v>3492</v>
      </c>
      <c r="E3349" t="str">
        <f t="shared" si="52"/>
        <v>63-BISCARRUES</v>
      </c>
    </row>
    <row r="3350" spans="1:5" x14ac:dyDescent="0.25">
      <c r="A3350" s="1">
        <v>22</v>
      </c>
      <c r="B3350" s="3">
        <v>64</v>
      </c>
      <c r="C3350" s="1" t="s">
        <v>3493</v>
      </c>
      <c r="E3350" t="str">
        <f t="shared" si="52"/>
        <v>64-BLECUA Y TORRES</v>
      </c>
    </row>
    <row r="3351" spans="1:5" x14ac:dyDescent="0.25">
      <c r="A3351" s="1">
        <v>22</v>
      </c>
      <c r="B3351" s="3">
        <v>66</v>
      </c>
      <c r="C3351" s="1" t="s">
        <v>3494</v>
      </c>
      <c r="E3351" t="str">
        <f t="shared" si="52"/>
        <v>66-BOLTAÑA</v>
      </c>
    </row>
    <row r="3352" spans="1:5" x14ac:dyDescent="0.25">
      <c r="A3352" s="1">
        <v>22</v>
      </c>
      <c r="B3352" s="3">
        <v>67</v>
      </c>
      <c r="C3352" s="1" t="s">
        <v>3495</v>
      </c>
      <c r="E3352" t="str">
        <f t="shared" si="52"/>
        <v>67-BONANSA</v>
      </c>
    </row>
    <row r="3353" spans="1:5" x14ac:dyDescent="0.25">
      <c r="A3353" s="1">
        <v>22</v>
      </c>
      <c r="B3353" s="3">
        <v>68</v>
      </c>
      <c r="C3353" s="1" t="s">
        <v>3496</v>
      </c>
      <c r="E3353" t="str">
        <f t="shared" si="52"/>
        <v>68-BORAU</v>
      </c>
    </row>
    <row r="3354" spans="1:5" x14ac:dyDescent="0.25">
      <c r="A3354" s="1">
        <v>22</v>
      </c>
      <c r="B3354" s="3">
        <v>69</v>
      </c>
      <c r="C3354" s="1" t="s">
        <v>3497</v>
      </c>
      <c r="E3354" t="str">
        <f t="shared" si="52"/>
        <v>69-BROTO</v>
      </c>
    </row>
    <row r="3355" spans="1:5" x14ac:dyDescent="0.25">
      <c r="A3355" s="1">
        <v>22</v>
      </c>
      <c r="B3355" s="3">
        <v>72</v>
      </c>
      <c r="C3355" s="1" t="s">
        <v>3498</v>
      </c>
      <c r="E3355" t="str">
        <f t="shared" si="52"/>
        <v>72-CALDEARENAS</v>
      </c>
    </row>
    <row r="3356" spans="1:5" x14ac:dyDescent="0.25">
      <c r="A3356" s="1">
        <v>22</v>
      </c>
      <c r="B3356" s="3">
        <v>74</v>
      </c>
      <c r="C3356" s="1" t="s">
        <v>3499</v>
      </c>
      <c r="E3356" t="str">
        <f t="shared" si="52"/>
        <v>74-CAMPO</v>
      </c>
    </row>
    <row r="3357" spans="1:5" x14ac:dyDescent="0.25">
      <c r="A3357" s="1">
        <v>22</v>
      </c>
      <c r="B3357" s="3">
        <v>75</v>
      </c>
      <c r="C3357" s="1" t="s">
        <v>3500</v>
      </c>
      <c r="E3357" t="str">
        <f t="shared" si="52"/>
        <v>75-CAMPORRELLS</v>
      </c>
    </row>
    <row r="3358" spans="1:5" x14ac:dyDescent="0.25">
      <c r="A3358" s="1">
        <v>22</v>
      </c>
      <c r="B3358" s="3">
        <v>76</v>
      </c>
      <c r="C3358" s="1" t="s">
        <v>3501</v>
      </c>
      <c r="E3358" t="str">
        <f t="shared" si="52"/>
        <v>76-CANAL DE BERDUN</v>
      </c>
    </row>
    <row r="3359" spans="1:5" x14ac:dyDescent="0.25">
      <c r="A3359" s="1">
        <v>22</v>
      </c>
      <c r="B3359" s="3">
        <v>77</v>
      </c>
      <c r="C3359" s="1" t="s">
        <v>3502</v>
      </c>
      <c r="E3359" t="str">
        <f t="shared" si="52"/>
        <v>77-CANDASNOS</v>
      </c>
    </row>
    <row r="3360" spans="1:5" x14ac:dyDescent="0.25">
      <c r="A3360" s="1">
        <v>22</v>
      </c>
      <c r="B3360" s="3">
        <v>78</v>
      </c>
      <c r="C3360" s="1" t="s">
        <v>3503</v>
      </c>
      <c r="E3360" t="str">
        <f t="shared" si="52"/>
        <v>78-CANFRANC</v>
      </c>
    </row>
    <row r="3361" spans="1:5" x14ac:dyDescent="0.25">
      <c r="A3361" s="1">
        <v>22</v>
      </c>
      <c r="B3361" s="3">
        <v>79</v>
      </c>
      <c r="C3361" s="1" t="s">
        <v>3504</v>
      </c>
      <c r="E3361" t="str">
        <f t="shared" si="52"/>
        <v>79-CAPDESASO</v>
      </c>
    </row>
    <row r="3362" spans="1:5" x14ac:dyDescent="0.25">
      <c r="A3362" s="1">
        <v>22</v>
      </c>
      <c r="B3362" s="3">
        <v>80</v>
      </c>
      <c r="C3362" s="1" t="s">
        <v>3505</v>
      </c>
      <c r="E3362" t="str">
        <f t="shared" si="52"/>
        <v>80-CAPELLA</v>
      </c>
    </row>
    <row r="3363" spans="1:5" x14ac:dyDescent="0.25">
      <c r="A3363" s="1">
        <v>22</v>
      </c>
      <c r="B3363" s="3">
        <v>81</v>
      </c>
      <c r="C3363" s="1" t="s">
        <v>3506</v>
      </c>
      <c r="E3363" t="str">
        <f t="shared" si="52"/>
        <v>81-CASBAS DE HUESCA</v>
      </c>
    </row>
    <row r="3364" spans="1:5" x14ac:dyDescent="0.25">
      <c r="A3364" s="1">
        <v>22</v>
      </c>
      <c r="B3364" s="3">
        <v>82</v>
      </c>
      <c r="C3364" s="1" t="s">
        <v>3507</v>
      </c>
      <c r="E3364" t="str">
        <f t="shared" si="52"/>
        <v>82-CASTEJON DEL PUENTE</v>
      </c>
    </row>
    <row r="3365" spans="1:5" x14ac:dyDescent="0.25">
      <c r="A3365" s="1">
        <v>22</v>
      </c>
      <c r="B3365" s="3">
        <v>83</v>
      </c>
      <c r="C3365" s="1" t="s">
        <v>3508</v>
      </c>
      <c r="E3365" t="str">
        <f t="shared" si="52"/>
        <v>83-CASTEJON DE MONEGROS</v>
      </c>
    </row>
    <row r="3366" spans="1:5" x14ac:dyDescent="0.25">
      <c r="A3366" s="1">
        <v>22</v>
      </c>
      <c r="B3366" s="3">
        <v>84</v>
      </c>
      <c r="C3366" s="1" t="s">
        <v>3509</v>
      </c>
      <c r="E3366" t="str">
        <f t="shared" si="52"/>
        <v>84-CASTEJON DE SOS</v>
      </c>
    </row>
    <row r="3367" spans="1:5" x14ac:dyDescent="0.25">
      <c r="A3367" s="1">
        <v>22</v>
      </c>
      <c r="B3367" s="3">
        <v>85</v>
      </c>
      <c r="C3367" s="1" t="s">
        <v>3510</v>
      </c>
      <c r="E3367" t="str">
        <f t="shared" si="52"/>
        <v>85-CASTELFLORITE</v>
      </c>
    </row>
    <row r="3368" spans="1:5" x14ac:dyDescent="0.25">
      <c r="A3368" s="1">
        <v>22</v>
      </c>
      <c r="B3368" s="3">
        <v>86</v>
      </c>
      <c r="C3368" s="1" t="s">
        <v>3511</v>
      </c>
      <c r="E3368" t="str">
        <f t="shared" si="52"/>
        <v>86-CASTIELLO DE JACA</v>
      </c>
    </row>
    <row r="3369" spans="1:5" x14ac:dyDescent="0.25">
      <c r="A3369" s="1">
        <v>22</v>
      </c>
      <c r="B3369" s="3">
        <v>87</v>
      </c>
      <c r="C3369" s="1" t="s">
        <v>3512</v>
      </c>
      <c r="E3369" t="str">
        <f t="shared" si="52"/>
        <v>87-CASTIGALEU</v>
      </c>
    </row>
    <row r="3370" spans="1:5" x14ac:dyDescent="0.25">
      <c r="A3370" s="1">
        <v>22</v>
      </c>
      <c r="B3370" s="3">
        <v>88</v>
      </c>
      <c r="C3370" s="1" t="s">
        <v>3513</v>
      </c>
      <c r="E3370" t="str">
        <f t="shared" si="52"/>
        <v>88-CASTILLAZUELO</v>
      </c>
    </row>
    <row r="3371" spans="1:5" x14ac:dyDescent="0.25">
      <c r="A3371" s="1">
        <v>22</v>
      </c>
      <c r="B3371" s="3">
        <v>89</v>
      </c>
      <c r="C3371" s="1" t="s">
        <v>3514</v>
      </c>
      <c r="E3371" t="str">
        <f t="shared" si="52"/>
        <v>89-CASTILLONROY</v>
      </c>
    </row>
    <row r="3372" spans="1:5" x14ac:dyDescent="0.25">
      <c r="A3372" s="1">
        <v>22</v>
      </c>
      <c r="B3372" s="3">
        <v>90</v>
      </c>
      <c r="C3372" s="1" t="s">
        <v>3515</v>
      </c>
      <c r="E3372" t="str">
        <f t="shared" si="52"/>
        <v>90-COLUNGO</v>
      </c>
    </row>
    <row r="3373" spans="1:5" x14ac:dyDescent="0.25">
      <c r="A3373" s="1">
        <v>22</v>
      </c>
      <c r="B3373" s="3">
        <v>94</v>
      </c>
      <c r="C3373" s="1" t="s">
        <v>3516</v>
      </c>
      <c r="E3373" t="str">
        <f t="shared" si="52"/>
        <v>94-CHALAMERA</v>
      </c>
    </row>
    <row r="3374" spans="1:5" x14ac:dyDescent="0.25">
      <c r="A3374" s="1">
        <v>22</v>
      </c>
      <c r="B3374" s="3">
        <v>95</v>
      </c>
      <c r="C3374" s="1" t="s">
        <v>3517</v>
      </c>
      <c r="E3374" t="str">
        <f t="shared" si="52"/>
        <v>95-CHIA</v>
      </c>
    </row>
    <row r="3375" spans="1:5" x14ac:dyDescent="0.25">
      <c r="A3375" s="1">
        <v>22</v>
      </c>
      <c r="B3375" s="3">
        <v>96</v>
      </c>
      <c r="C3375" s="1" t="s">
        <v>3518</v>
      </c>
      <c r="E3375" t="str">
        <f t="shared" si="52"/>
        <v>96-CHIMILLAS</v>
      </c>
    </row>
    <row r="3376" spans="1:5" x14ac:dyDescent="0.25">
      <c r="A3376" s="1">
        <v>22</v>
      </c>
      <c r="B3376" s="3">
        <v>99</v>
      </c>
      <c r="C3376" s="1" t="s">
        <v>3519</v>
      </c>
      <c r="E3376" t="str">
        <f t="shared" si="52"/>
        <v>99-ESPLUS</v>
      </c>
    </row>
    <row r="3377" spans="1:5" x14ac:dyDescent="0.25">
      <c r="A3377" s="1">
        <v>22</v>
      </c>
      <c r="B3377" s="3">
        <v>102</v>
      </c>
      <c r="C3377" s="1" t="s">
        <v>3520</v>
      </c>
      <c r="E3377" t="str">
        <f t="shared" si="52"/>
        <v>102-ESTADA</v>
      </c>
    </row>
    <row r="3378" spans="1:5" x14ac:dyDescent="0.25">
      <c r="A3378" s="1">
        <v>22</v>
      </c>
      <c r="B3378" s="3">
        <v>103</v>
      </c>
      <c r="C3378" s="1" t="s">
        <v>3521</v>
      </c>
      <c r="E3378" t="str">
        <f t="shared" si="52"/>
        <v>103-ESTADILLA</v>
      </c>
    </row>
    <row r="3379" spans="1:5" x14ac:dyDescent="0.25">
      <c r="A3379" s="1">
        <v>22</v>
      </c>
      <c r="B3379" s="3">
        <v>105</v>
      </c>
      <c r="C3379" s="1" t="s">
        <v>3522</v>
      </c>
      <c r="E3379" t="str">
        <f t="shared" si="52"/>
        <v>105-ESTOPIÑAN DEL CASTILLO</v>
      </c>
    </row>
    <row r="3380" spans="1:5" x14ac:dyDescent="0.25">
      <c r="A3380" s="1">
        <v>22</v>
      </c>
      <c r="B3380" s="3">
        <v>106</v>
      </c>
      <c r="C3380" s="1" t="s">
        <v>3523</v>
      </c>
      <c r="E3380" t="str">
        <f t="shared" si="52"/>
        <v>106-FAGO</v>
      </c>
    </row>
    <row r="3381" spans="1:5" x14ac:dyDescent="0.25">
      <c r="A3381" s="1">
        <v>22</v>
      </c>
      <c r="B3381" s="3">
        <v>107</v>
      </c>
      <c r="C3381" s="1" t="s">
        <v>3524</v>
      </c>
      <c r="E3381" t="str">
        <f t="shared" si="52"/>
        <v>107-FANLO</v>
      </c>
    </row>
    <row r="3382" spans="1:5" x14ac:dyDescent="0.25">
      <c r="A3382" s="1">
        <v>22</v>
      </c>
      <c r="B3382" s="3">
        <v>109</v>
      </c>
      <c r="C3382" s="1" t="s">
        <v>3525</v>
      </c>
      <c r="E3382" t="str">
        <f t="shared" si="52"/>
        <v>109-FISCAL</v>
      </c>
    </row>
    <row r="3383" spans="1:5" x14ac:dyDescent="0.25">
      <c r="A3383" s="1">
        <v>22</v>
      </c>
      <c r="B3383" s="3">
        <v>110</v>
      </c>
      <c r="C3383" s="1" t="s">
        <v>3526</v>
      </c>
      <c r="E3383" t="str">
        <f t="shared" si="52"/>
        <v>110-FONZ</v>
      </c>
    </row>
    <row r="3384" spans="1:5" x14ac:dyDescent="0.25">
      <c r="A3384" s="1">
        <v>22</v>
      </c>
      <c r="B3384" s="3">
        <v>111</v>
      </c>
      <c r="C3384" s="1" t="s">
        <v>3527</v>
      </c>
      <c r="E3384" t="str">
        <f t="shared" si="52"/>
        <v>111-FORADADA DEL TOSCAR</v>
      </c>
    </row>
    <row r="3385" spans="1:5" x14ac:dyDescent="0.25">
      <c r="A3385" s="1">
        <v>22</v>
      </c>
      <c r="B3385" s="3">
        <v>112</v>
      </c>
      <c r="C3385" s="1" t="s">
        <v>3528</v>
      </c>
      <c r="E3385" t="str">
        <f t="shared" si="52"/>
        <v>112-FRAGA</v>
      </c>
    </row>
    <row r="3386" spans="1:5" x14ac:dyDescent="0.25">
      <c r="A3386" s="1">
        <v>22</v>
      </c>
      <c r="B3386" s="3">
        <v>113</v>
      </c>
      <c r="C3386" s="1" t="s">
        <v>3529</v>
      </c>
      <c r="E3386" t="str">
        <f t="shared" si="52"/>
        <v>113-FUEVA, LA</v>
      </c>
    </row>
    <row r="3387" spans="1:5" x14ac:dyDescent="0.25">
      <c r="A3387" s="1">
        <v>22</v>
      </c>
      <c r="B3387" s="3">
        <v>114</v>
      </c>
      <c r="C3387" s="1" t="s">
        <v>3530</v>
      </c>
      <c r="E3387" t="str">
        <f t="shared" si="52"/>
        <v>114-GISTAIN</v>
      </c>
    </row>
    <row r="3388" spans="1:5" x14ac:dyDescent="0.25">
      <c r="A3388" s="1">
        <v>22</v>
      </c>
      <c r="B3388" s="3">
        <v>115</v>
      </c>
      <c r="C3388" s="1" t="s">
        <v>3531</v>
      </c>
      <c r="E3388" t="str">
        <f t="shared" si="52"/>
        <v>115-GRADO, EL</v>
      </c>
    </row>
    <row r="3389" spans="1:5" x14ac:dyDescent="0.25">
      <c r="A3389" s="1">
        <v>22</v>
      </c>
      <c r="B3389" s="3">
        <v>116</v>
      </c>
      <c r="C3389" s="1" t="s">
        <v>3532</v>
      </c>
      <c r="E3389" t="str">
        <f t="shared" si="52"/>
        <v>116-GRAÑEN</v>
      </c>
    </row>
    <row r="3390" spans="1:5" x14ac:dyDescent="0.25">
      <c r="A3390" s="1">
        <v>22</v>
      </c>
      <c r="B3390" s="3">
        <v>117</v>
      </c>
      <c r="C3390" s="1" t="s">
        <v>3533</v>
      </c>
      <c r="E3390" t="str">
        <f t="shared" si="52"/>
        <v>117-GRAUS</v>
      </c>
    </row>
    <row r="3391" spans="1:5" x14ac:dyDescent="0.25">
      <c r="A3391" s="1">
        <v>22</v>
      </c>
      <c r="B3391" s="3">
        <v>119</v>
      </c>
      <c r="C3391" s="1" t="s">
        <v>3534</v>
      </c>
      <c r="E3391" t="str">
        <f t="shared" si="52"/>
        <v>119-GURREA DE GALLEGO</v>
      </c>
    </row>
    <row r="3392" spans="1:5" x14ac:dyDescent="0.25">
      <c r="A3392" s="1">
        <v>22</v>
      </c>
      <c r="B3392" s="3">
        <v>122</v>
      </c>
      <c r="C3392" s="1" t="s">
        <v>3535</v>
      </c>
      <c r="E3392" t="str">
        <f t="shared" si="52"/>
        <v>122-HOZ DE JACA</v>
      </c>
    </row>
    <row r="3393" spans="1:5" x14ac:dyDescent="0.25">
      <c r="A3393" s="1">
        <v>22</v>
      </c>
      <c r="B3393" s="3">
        <v>124</v>
      </c>
      <c r="C3393" s="1" t="s">
        <v>3536</v>
      </c>
      <c r="E3393" t="str">
        <f t="shared" si="52"/>
        <v>124-HUERTO</v>
      </c>
    </row>
    <row r="3394" spans="1:5" x14ac:dyDescent="0.25">
      <c r="A3394" s="1">
        <v>22</v>
      </c>
      <c r="B3394" s="3">
        <v>125</v>
      </c>
      <c r="C3394" s="1" t="s">
        <v>131</v>
      </c>
      <c r="E3394" t="str">
        <f t="shared" si="52"/>
        <v>125-HUESCA</v>
      </c>
    </row>
    <row r="3395" spans="1:5" x14ac:dyDescent="0.25">
      <c r="A3395" s="1">
        <v>22</v>
      </c>
      <c r="B3395" s="3">
        <v>126</v>
      </c>
      <c r="C3395" s="1" t="s">
        <v>3537</v>
      </c>
      <c r="E3395" t="str">
        <f t="shared" ref="E3395:E3458" si="53">CONCATENATE(B3395,"-",C3395)</f>
        <v>126-IBIECA</v>
      </c>
    </row>
    <row r="3396" spans="1:5" x14ac:dyDescent="0.25">
      <c r="A3396" s="1">
        <v>22</v>
      </c>
      <c r="B3396" s="3">
        <v>127</v>
      </c>
      <c r="C3396" s="1" t="s">
        <v>3538</v>
      </c>
      <c r="E3396" t="str">
        <f t="shared" si="53"/>
        <v>127-IGRIES</v>
      </c>
    </row>
    <row r="3397" spans="1:5" x14ac:dyDescent="0.25">
      <c r="A3397" s="1">
        <v>22</v>
      </c>
      <c r="B3397" s="3">
        <v>128</v>
      </c>
      <c r="C3397" s="1" t="s">
        <v>3539</v>
      </c>
      <c r="E3397" t="str">
        <f t="shared" si="53"/>
        <v>128-ILCHE</v>
      </c>
    </row>
    <row r="3398" spans="1:5" x14ac:dyDescent="0.25">
      <c r="A3398" s="1">
        <v>22</v>
      </c>
      <c r="B3398" s="3">
        <v>129</v>
      </c>
      <c r="C3398" s="1" t="s">
        <v>3540</v>
      </c>
      <c r="E3398" t="str">
        <f t="shared" si="53"/>
        <v>129-ISABENA</v>
      </c>
    </row>
    <row r="3399" spans="1:5" x14ac:dyDescent="0.25">
      <c r="A3399" s="1">
        <v>22</v>
      </c>
      <c r="B3399" s="3">
        <v>130</v>
      </c>
      <c r="C3399" s="1" t="s">
        <v>3541</v>
      </c>
      <c r="E3399" t="str">
        <f t="shared" si="53"/>
        <v>130-JACA</v>
      </c>
    </row>
    <row r="3400" spans="1:5" x14ac:dyDescent="0.25">
      <c r="A3400" s="1">
        <v>22</v>
      </c>
      <c r="B3400" s="3">
        <v>131</v>
      </c>
      <c r="C3400" s="1" t="s">
        <v>3542</v>
      </c>
      <c r="E3400" t="str">
        <f t="shared" si="53"/>
        <v>131-JASA</v>
      </c>
    </row>
    <row r="3401" spans="1:5" x14ac:dyDescent="0.25">
      <c r="A3401" s="1">
        <v>22</v>
      </c>
      <c r="B3401" s="3">
        <v>133</v>
      </c>
      <c r="C3401" s="1" t="s">
        <v>3543</v>
      </c>
      <c r="E3401" t="str">
        <f t="shared" si="53"/>
        <v>133-LABUERDA</v>
      </c>
    </row>
    <row r="3402" spans="1:5" x14ac:dyDescent="0.25">
      <c r="A3402" s="1">
        <v>22</v>
      </c>
      <c r="B3402" s="3">
        <v>135</v>
      </c>
      <c r="C3402" s="1" t="s">
        <v>3544</v>
      </c>
      <c r="E3402" t="str">
        <f t="shared" si="53"/>
        <v>135-LALUENGA</v>
      </c>
    </row>
    <row r="3403" spans="1:5" x14ac:dyDescent="0.25">
      <c r="A3403" s="1">
        <v>22</v>
      </c>
      <c r="B3403" s="3">
        <v>136</v>
      </c>
      <c r="C3403" s="1" t="s">
        <v>3545</v>
      </c>
      <c r="E3403" t="str">
        <f t="shared" si="53"/>
        <v>136-LALUEZA</v>
      </c>
    </row>
    <row r="3404" spans="1:5" x14ac:dyDescent="0.25">
      <c r="A3404" s="1">
        <v>22</v>
      </c>
      <c r="B3404" s="3">
        <v>137</v>
      </c>
      <c r="C3404" s="1" t="s">
        <v>3546</v>
      </c>
      <c r="E3404" t="str">
        <f t="shared" si="53"/>
        <v>137-LANAJA</v>
      </c>
    </row>
    <row r="3405" spans="1:5" x14ac:dyDescent="0.25">
      <c r="A3405" s="1">
        <v>22</v>
      </c>
      <c r="B3405" s="3">
        <v>139</v>
      </c>
      <c r="C3405" s="1" t="s">
        <v>3547</v>
      </c>
      <c r="E3405" t="str">
        <f t="shared" si="53"/>
        <v>139-LAPERDIGUERA</v>
      </c>
    </row>
    <row r="3406" spans="1:5" x14ac:dyDescent="0.25">
      <c r="A3406" s="1">
        <v>22</v>
      </c>
      <c r="B3406" s="3">
        <v>141</v>
      </c>
      <c r="C3406" s="1" t="s">
        <v>3548</v>
      </c>
      <c r="E3406" t="str">
        <f t="shared" si="53"/>
        <v>141-LASCELLAS-PONZANO</v>
      </c>
    </row>
    <row r="3407" spans="1:5" x14ac:dyDescent="0.25">
      <c r="A3407" s="1">
        <v>22</v>
      </c>
      <c r="B3407" s="3">
        <v>142</v>
      </c>
      <c r="C3407" s="1" t="s">
        <v>3549</v>
      </c>
      <c r="E3407" t="str">
        <f t="shared" si="53"/>
        <v>142-LASCUARRE</v>
      </c>
    </row>
    <row r="3408" spans="1:5" x14ac:dyDescent="0.25">
      <c r="A3408" s="1">
        <v>22</v>
      </c>
      <c r="B3408" s="3">
        <v>143</v>
      </c>
      <c r="C3408" s="1" t="s">
        <v>3550</v>
      </c>
      <c r="E3408" t="str">
        <f t="shared" si="53"/>
        <v>143-LASPAULES</v>
      </c>
    </row>
    <row r="3409" spans="1:5" x14ac:dyDescent="0.25">
      <c r="A3409" s="1">
        <v>22</v>
      </c>
      <c r="B3409" s="3">
        <v>144</v>
      </c>
      <c r="C3409" s="1" t="s">
        <v>3551</v>
      </c>
      <c r="E3409" t="str">
        <f t="shared" si="53"/>
        <v>144-LASPUÑA</v>
      </c>
    </row>
    <row r="3410" spans="1:5" x14ac:dyDescent="0.25">
      <c r="A3410" s="1">
        <v>22</v>
      </c>
      <c r="B3410" s="3">
        <v>149</v>
      </c>
      <c r="C3410" s="1" t="s">
        <v>3552</v>
      </c>
      <c r="E3410" t="str">
        <f t="shared" si="53"/>
        <v>149-LOARRE</v>
      </c>
    </row>
    <row r="3411" spans="1:5" x14ac:dyDescent="0.25">
      <c r="A3411" s="1">
        <v>22</v>
      </c>
      <c r="B3411" s="3">
        <v>150</v>
      </c>
      <c r="C3411" s="1" t="s">
        <v>3553</v>
      </c>
      <c r="E3411" t="str">
        <f t="shared" si="53"/>
        <v>150-LOPORZANO</v>
      </c>
    </row>
    <row r="3412" spans="1:5" x14ac:dyDescent="0.25">
      <c r="A3412" s="1">
        <v>22</v>
      </c>
      <c r="B3412" s="3">
        <v>151</v>
      </c>
      <c r="C3412" s="1" t="s">
        <v>3554</v>
      </c>
      <c r="E3412" t="str">
        <f t="shared" si="53"/>
        <v>151-LOSCORRALES</v>
      </c>
    </row>
    <row r="3413" spans="1:5" x14ac:dyDescent="0.25">
      <c r="A3413" s="1">
        <v>22</v>
      </c>
      <c r="B3413" s="3">
        <v>155</v>
      </c>
      <c r="C3413" s="1" t="s">
        <v>3555</v>
      </c>
      <c r="E3413" t="str">
        <f t="shared" si="53"/>
        <v>155-MONESMA Y CAJIGAR</v>
      </c>
    </row>
    <row r="3414" spans="1:5" x14ac:dyDescent="0.25">
      <c r="A3414" s="1">
        <v>22</v>
      </c>
      <c r="B3414" s="3">
        <v>156</v>
      </c>
      <c r="C3414" s="1" t="s">
        <v>3556</v>
      </c>
      <c r="E3414" t="str">
        <f t="shared" si="53"/>
        <v>156-MONFLORITE-LASCASAS</v>
      </c>
    </row>
    <row r="3415" spans="1:5" x14ac:dyDescent="0.25">
      <c r="A3415" s="1">
        <v>22</v>
      </c>
      <c r="B3415" s="3">
        <v>157</v>
      </c>
      <c r="C3415" s="1" t="s">
        <v>3557</v>
      </c>
      <c r="E3415" t="str">
        <f t="shared" si="53"/>
        <v>157-MONTANUY</v>
      </c>
    </row>
    <row r="3416" spans="1:5" x14ac:dyDescent="0.25">
      <c r="A3416" s="1">
        <v>22</v>
      </c>
      <c r="B3416" s="3">
        <v>158</v>
      </c>
      <c r="C3416" s="1" t="s">
        <v>3558</v>
      </c>
      <c r="E3416" t="str">
        <f t="shared" si="53"/>
        <v>158-MONZON</v>
      </c>
    </row>
    <row r="3417" spans="1:5" x14ac:dyDescent="0.25">
      <c r="A3417" s="1">
        <v>22</v>
      </c>
      <c r="B3417" s="3">
        <v>160</v>
      </c>
      <c r="C3417" s="1" t="s">
        <v>3559</v>
      </c>
      <c r="E3417" t="str">
        <f t="shared" si="53"/>
        <v>160-NAVAL</v>
      </c>
    </row>
    <row r="3418" spans="1:5" x14ac:dyDescent="0.25">
      <c r="A3418" s="1">
        <v>22</v>
      </c>
      <c r="B3418" s="3">
        <v>162</v>
      </c>
      <c r="C3418" s="1" t="s">
        <v>3560</v>
      </c>
      <c r="E3418" t="str">
        <f t="shared" si="53"/>
        <v>162-NOVALES</v>
      </c>
    </row>
    <row r="3419" spans="1:5" x14ac:dyDescent="0.25">
      <c r="A3419" s="1">
        <v>22</v>
      </c>
      <c r="B3419" s="3">
        <v>163</v>
      </c>
      <c r="C3419" s="1" t="s">
        <v>3561</v>
      </c>
      <c r="E3419" t="str">
        <f t="shared" si="53"/>
        <v>163-NUENO</v>
      </c>
    </row>
    <row r="3420" spans="1:5" x14ac:dyDescent="0.25">
      <c r="A3420" s="1">
        <v>22</v>
      </c>
      <c r="B3420" s="3">
        <v>164</v>
      </c>
      <c r="C3420" s="1" t="s">
        <v>3562</v>
      </c>
      <c r="E3420" t="str">
        <f t="shared" si="53"/>
        <v>164-OLVENA</v>
      </c>
    </row>
    <row r="3421" spans="1:5" x14ac:dyDescent="0.25">
      <c r="A3421" s="1">
        <v>22</v>
      </c>
      <c r="B3421" s="3">
        <v>165</v>
      </c>
      <c r="C3421" s="1" t="s">
        <v>3563</v>
      </c>
      <c r="E3421" t="str">
        <f t="shared" si="53"/>
        <v>165-ONTIÑENA</v>
      </c>
    </row>
    <row r="3422" spans="1:5" x14ac:dyDescent="0.25">
      <c r="A3422" s="1">
        <v>22</v>
      </c>
      <c r="B3422" s="3">
        <v>167</v>
      </c>
      <c r="C3422" s="1" t="s">
        <v>3564</v>
      </c>
      <c r="E3422" t="str">
        <f t="shared" si="53"/>
        <v>167-OSSO DE CINCA</v>
      </c>
    </row>
    <row r="3423" spans="1:5" x14ac:dyDescent="0.25">
      <c r="A3423" s="1">
        <v>22</v>
      </c>
      <c r="B3423" s="3">
        <v>168</v>
      </c>
      <c r="C3423" s="1" t="s">
        <v>3565</v>
      </c>
      <c r="E3423" t="str">
        <f t="shared" si="53"/>
        <v>168-PALO</v>
      </c>
    </row>
    <row r="3424" spans="1:5" x14ac:dyDescent="0.25">
      <c r="A3424" s="1">
        <v>22</v>
      </c>
      <c r="B3424" s="3">
        <v>170</v>
      </c>
      <c r="C3424" s="1" t="s">
        <v>3566</v>
      </c>
      <c r="E3424" t="str">
        <f t="shared" si="53"/>
        <v>170-PANTICOSA</v>
      </c>
    </row>
    <row r="3425" spans="1:5" x14ac:dyDescent="0.25">
      <c r="A3425" s="1">
        <v>22</v>
      </c>
      <c r="B3425" s="3">
        <v>172</v>
      </c>
      <c r="C3425" s="1" t="s">
        <v>3567</v>
      </c>
      <c r="E3425" t="str">
        <f t="shared" si="53"/>
        <v>172-PEÑALBA</v>
      </c>
    </row>
    <row r="3426" spans="1:5" x14ac:dyDescent="0.25">
      <c r="A3426" s="1">
        <v>22</v>
      </c>
      <c r="B3426" s="3">
        <v>173</v>
      </c>
      <c r="C3426" s="1" t="s">
        <v>3568</v>
      </c>
      <c r="E3426" t="str">
        <f t="shared" si="53"/>
        <v>173-PEÑAS DE RIGLOS, LAS</v>
      </c>
    </row>
    <row r="3427" spans="1:5" x14ac:dyDescent="0.25">
      <c r="A3427" s="1">
        <v>22</v>
      </c>
      <c r="B3427" s="3">
        <v>174</v>
      </c>
      <c r="C3427" s="1" t="s">
        <v>3569</v>
      </c>
      <c r="E3427" t="str">
        <f t="shared" si="53"/>
        <v>174-PERALTA DE ALCOFEA</v>
      </c>
    </row>
    <row r="3428" spans="1:5" x14ac:dyDescent="0.25">
      <c r="A3428" s="1">
        <v>22</v>
      </c>
      <c r="B3428" s="3">
        <v>175</v>
      </c>
      <c r="C3428" s="1" t="s">
        <v>3570</v>
      </c>
      <c r="E3428" t="str">
        <f t="shared" si="53"/>
        <v>175-PERALTA DE CALASANZ</v>
      </c>
    </row>
    <row r="3429" spans="1:5" x14ac:dyDescent="0.25">
      <c r="A3429" s="1">
        <v>22</v>
      </c>
      <c r="B3429" s="3">
        <v>176</v>
      </c>
      <c r="C3429" s="1" t="s">
        <v>3571</v>
      </c>
      <c r="E3429" t="str">
        <f t="shared" si="53"/>
        <v>176-PERALTILLA</v>
      </c>
    </row>
    <row r="3430" spans="1:5" x14ac:dyDescent="0.25">
      <c r="A3430" s="1">
        <v>22</v>
      </c>
      <c r="B3430" s="3">
        <v>177</v>
      </c>
      <c r="C3430" s="1" t="s">
        <v>3572</v>
      </c>
      <c r="E3430" t="str">
        <f t="shared" si="53"/>
        <v>177-PERARRUA</v>
      </c>
    </row>
    <row r="3431" spans="1:5" x14ac:dyDescent="0.25">
      <c r="A3431" s="1">
        <v>22</v>
      </c>
      <c r="B3431" s="3">
        <v>178</v>
      </c>
      <c r="C3431" s="1" t="s">
        <v>3573</v>
      </c>
      <c r="E3431" t="str">
        <f t="shared" si="53"/>
        <v>178-PERTUSA</v>
      </c>
    </row>
    <row r="3432" spans="1:5" x14ac:dyDescent="0.25">
      <c r="A3432" s="1">
        <v>22</v>
      </c>
      <c r="B3432" s="3">
        <v>181</v>
      </c>
      <c r="C3432" s="1" t="s">
        <v>3574</v>
      </c>
      <c r="E3432" t="str">
        <f t="shared" si="53"/>
        <v>181-PIRACES</v>
      </c>
    </row>
    <row r="3433" spans="1:5" x14ac:dyDescent="0.25">
      <c r="A3433" s="1">
        <v>22</v>
      </c>
      <c r="B3433" s="3">
        <v>182</v>
      </c>
      <c r="C3433" s="1" t="s">
        <v>3575</v>
      </c>
      <c r="E3433" t="str">
        <f t="shared" si="53"/>
        <v>182-PLAN</v>
      </c>
    </row>
    <row r="3434" spans="1:5" x14ac:dyDescent="0.25">
      <c r="A3434" s="1">
        <v>22</v>
      </c>
      <c r="B3434" s="3">
        <v>184</v>
      </c>
      <c r="C3434" s="1" t="s">
        <v>3576</v>
      </c>
      <c r="E3434" t="str">
        <f t="shared" si="53"/>
        <v>184-POLEÑINO</v>
      </c>
    </row>
    <row r="3435" spans="1:5" x14ac:dyDescent="0.25">
      <c r="A3435" s="1">
        <v>22</v>
      </c>
      <c r="B3435" s="3">
        <v>186</v>
      </c>
      <c r="C3435" s="1" t="s">
        <v>3577</v>
      </c>
      <c r="E3435" t="str">
        <f t="shared" si="53"/>
        <v>186-POZAN DE VERO</v>
      </c>
    </row>
    <row r="3436" spans="1:5" x14ac:dyDescent="0.25">
      <c r="A3436" s="1">
        <v>22</v>
      </c>
      <c r="B3436" s="3">
        <v>187</v>
      </c>
      <c r="C3436" s="1" t="s">
        <v>3578</v>
      </c>
      <c r="E3436" t="str">
        <f t="shared" si="53"/>
        <v>187-PUEBLA DE CASTRO, LA</v>
      </c>
    </row>
    <row r="3437" spans="1:5" x14ac:dyDescent="0.25">
      <c r="A3437" s="1">
        <v>22</v>
      </c>
      <c r="B3437" s="3">
        <v>188</v>
      </c>
      <c r="C3437" s="1" t="s">
        <v>3579</v>
      </c>
      <c r="E3437" t="str">
        <f t="shared" si="53"/>
        <v>188-PUENTE DE MONTAÑANA</v>
      </c>
    </row>
    <row r="3438" spans="1:5" x14ac:dyDescent="0.25">
      <c r="A3438" s="1">
        <v>22</v>
      </c>
      <c r="B3438" s="3">
        <v>189</v>
      </c>
      <c r="C3438" s="1" t="s">
        <v>3580</v>
      </c>
      <c r="E3438" t="str">
        <f t="shared" si="53"/>
        <v>189-PUERTOLAS</v>
      </c>
    </row>
    <row r="3439" spans="1:5" x14ac:dyDescent="0.25">
      <c r="A3439" s="1">
        <v>22</v>
      </c>
      <c r="B3439" s="3">
        <v>190</v>
      </c>
      <c r="C3439" s="1" t="s">
        <v>3581</v>
      </c>
      <c r="E3439" t="str">
        <f t="shared" si="53"/>
        <v>190-PUEYO DE ARAGUAS, EL</v>
      </c>
    </row>
    <row r="3440" spans="1:5" x14ac:dyDescent="0.25">
      <c r="A3440" s="1">
        <v>22</v>
      </c>
      <c r="B3440" s="3">
        <v>193</v>
      </c>
      <c r="C3440" s="1" t="s">
        <v>3582</v>
      </c>
      <c r="E3440" t="str">
        <f t="shared" si="53"/>
        <v>193-PUEYO DE SANTA CRUZ</v>
      </c>
    </row>
    <row r="3441" spans="1:5" x14ac:dyDescent="0.25">
      <c r="A3441" s="1">
        <v>22</v>
      </c>
      <c r="B3441" s="3">
        <v>195</v>
      </c>
      <c r="C3441" s="1" t="s">
        <v>3583</v>
      </c>
      <c r="E3441" t="str">
        <f t="shared" si="53"/>
        <v>195-QUICENA</v>
      </c>
    </row>
    <row r="3442" spans="1:5" x14ac:dyDescent="0.25">
      <c r="A3442" s="1">
        <v>22</v>
      </c>
      <c r="B3442" s="3">
        <v>197</v>
      </c>
      <c r="C3442" s="1" t="s">
        <v>3584</v>
      </c>
      <c r="E3442" t="str">
        <f t="shared" si="53"/>
        <v>197-ROBRES</v>
      </c>
    </row>
    <row r="3443" spans="1:5" x14ac:dyDescent="0.25">
      <c r="A3443" s="1">
        <v>22</v>
      </c>
      <c r="B3443" s="3">
        <v>199</v>
      </c>
      <c r="C3443" s="1" t="s">
        <v>3585</v>
      </c>
      <c r="E3443" t="str">
        <f t="shared" si="53"/>
        <v>199-SABIÑANIGO</v>
      </c>
    </row>
    <row r="3444" spans="1:5" x14ac:dyDescent="0.25">
      <c r="A3444" s="1">
        <v>22</v>
      </c>
      <c r="B3444" s="3">
        <v>200</v>
      </c>
      <c r="C3444" s="1" t="s">
        <v>3586</v>
      </c>
      <c r="E3444" t="str">
        <f t="shared" si="53"/>
        <v>200-SAHUN</v>
      </c>
    </row>
    <row r="3445" spans="1:5" x14ac:dyDescent="0.25">
      <c r="A3445" s="1">
        <v>22</v>
      </c>
      <c r="B3445" s="3">
        <v>201</v>
      </c>
      <c r="C3445" s="1" t="s">
        <v>3587</v>
      </c>
      <c r="E3445" t="str">
        <f t="shared" si="53"/>
        <v>201-SALAS ALTAS</v>
      </c>
    </row>
    <row r="3446" spans="1:5" x14ac:dyDescent="0.25">
      <c r="A3446" s="1">
        <v>22</v>
      </c>
      <c r="B3446" s="3">
        <v>202</v>
      </c>
      <c r="C3446" s="1" t="s">
        <v>3588</v>
      </c>
      <c r="E3446" t="str">
        <f t="shared" si="53"/>
        <v>202-SALAS BAJAS</v>
      </c>
    </row>
    <row r="3447" spans="1:5" x14ac:dyDescent="0.25">
      <c r="A3447" s="1">
        <v>22</v>
      </c>
      <c r="B3447" s="3">
        <v>203</v>
      </c>
      <c r="C3447" s="1" t="s">
        <v>3589</v>
      </c>
      <c r="E3447" t="str">
        <f t="shared" si="53"/>
        <v>203-SALILLAS</v>
      </c>
    </row>
    <row r="3448" spans="1:5" x14ac:dyDescent="0.25">
      <c r="A3448" s="1">
        <v>22</v>
      </c>
      <c r="B3448" s="3">
        <v>204</v>
      </c>
      <c r="C3448" s="1" t="s">
        <v>3590</v>
      </c>
      <c r="E3448" t="str">
        <f t="shared" si="53"/>
        <v>204-SALLENT DE GALLEGO</v>
      </c>
    </row>
    <row r="3449" spans="1:5" x14ac:dyDescent="0.25">
      <c r="A3449" s="1">
        <v>22</v>
      </c>
      <c r="B3449" s="3">
        <v>205</v>
      </c>
      <c r="C3449" s="1" t="s">
        <v>3591</v>
      </c>
      <c r="E3449" t="str">
        <f t="shared" si="53"/>
        <v>205-SAN ESTEBAN DE LITERA</v>
      </c>
    </row>
    <row r="3450" spans="1:5" x14ac:dyDescent="0.25">
      <c r="A3450" s="1">
        <v>22</v>
      </c>
      <c r="B3450" s="3">
        <v>206</v>
      </c>
      <c r="C3450" s="1" t="s">
        <v>3592</v>
      </c>
      <c r="E3450" t="str">
        <f t="shared" si="53"/>
        <v>206-SANGARREN</v>
      </c>
    </row>
    <row r="3451" spans="1:5" x14ac:dyDescent="0.25">
      <c r="A3451" s="1">
        <v>22</v>
      </c>
      <c r="B3451" s="3">
        <v>207</v>
      </c>
      <c r="C3451" s="1" t="s">
        <v>3593</v>
      </c>
      <c r="E3451" t="str">
        <f t="shared" si="53"/>
        <v>207-SAN JUAN DE PLAN</v>
      </c>
    </row>
    <row r="3452" spans="1:5" x14ac:dyDescent="0.25">
      <c r="A3452" s="1">
        <v>22</v>
      </c>
      <c r="B3452" s="3">
        <v>208</v>
      </c>
      <c r="C3452" s="1" t="s">
        <v>3594</v>
      </c>
      <c r="E3452" t="str">
        <f t="shared" si="53"/>
        <v>208-SANTA CILIA DE JACA</v>
      </c>
    </row>
    <row r="3453" spans="1:5" x14ac:dyDescent="0.25">
      <c r="A3453" s="1">
        <v>22</v>
      </c>
      <c r="B3453" s="3">
        <v>209</v>
      </c>
      <c r="C3453" s="1" t="s">
        <v>3595</v>
      </c>
      <c r="E3453" t="str">
        <f t="shared" si="53"/>
        <v>209-SANTA CRUZ DE LA SEROS</v>
      </c>
    </row>
    <row r="3454" spans="1:5" x14ac:dyDescent="0.25">
      <c r="A3454" s="1">
        <v>22</v>
      </c>
      <c r="B3454" s="3">
        <v>212</v>
      </c>
      <c r="C3454" s="1" t="s">
        <v>3596</v>
      </c>
      <c r="E3454" t="str">
        <f t="shared" si="53"/>
        <v>212-SANTALIESTRA Y SAN QUILEZ</v>
      </c>
    </row>
    <row r="3455" spans="1:5" x14ac:dyDescent="0.25">
      <c r="A3455" s="1">
        <v>22</v>
      </c>
      <c r="B3455" s="3">
        <v>213</v>
      </c>
      <c r="C3455" s="1" t="s">
        <v>3597</v>
      </c>
      <c r="E3455" t="str">
        <f t="shared" si="53"/>
        <v>213-SARIÑENA</v>
      </c>
    </row>
    <row r="3456" spans="1:5" x14ac:dyDescent="0.25">
      <c r="A3456" s="1">
        <v>22</v>
      </c>
      <c r="B3456" s="3">
        <v>214</v>
      </c>
      <c r="C3456" s="1" t="s">
        <v>3598</v>
      </c>
      <c r="E3456" t="str">
        <f t="shared" si="53"/>
        <v>214-SECASTILLA</v>
      </c>
    </row>
    <row r="3457" spans="1:5" x14ac:dyDescent="0.25">
      <c r="A3457" s="1">
        <v>22</v>
      </c>
      <c r="B3457" s="3">
        <v>215</v>
      </c>
      <c r="C3457" s="1" t="s">
        <v>3599</v>
      </c>
      <c r="E3457" t="str">
        <f t="shared" si="53"/>
        <v>215-SEIRA</v>
      </c>
    </row>
    <row r="3458" spans="1:5" x14ac:dyDescent="0.25">
      <c r="A3458" s="1">
        <v>22</v>
      </c>
      <c r="B3458" s="3">
        <v>217</v>
      </c>
      <c r="C3458" s="1" t="s">
        <v>3600</v>
      </c>
      <c r="E3458" t="str">
        <f t="shared" si="53"/>
        <v>217-SENA</v>
      </c>
    </row>
    <row r="3459" spans="1:5" x14ac:dyDescent="0.25">
      <c r="A3459" s="1">
        <v>22</v>
      </c>
      <c r="B3459" s="3">
        <v>218</v>
      </c>
      <c r="C3459" s="1" t="s">
        <v>3601</v>
      </c>
      <c r="E3459" t="str">
        <f t="shared" ref="E3459:E3522" si="54">CONCATENATE(B3459,"-",C3459)</f>
        <v>218-SENES DE ALCUBIERRE</v>
      </c>
    </row>
    <row r="3460" spans="1:5" x14ac:dyDescent="0.25">
      <c r="A3460" s="1">
        <v>22</v>
      </c>
      <c r="B3460" s="3">
        <v>220</v>
      </c>
      <c r="C3460" s="1" t="s">
        <v>3602</v>
      </c>
      <c r="E3460" t="str">
        <f t="shared" si="54"/>
        <v>220-SESA</v>
      </c>
    </row>
    <row r="3461" spans="1:5" x14ac:dyDescent="0.25">
      <c r="A3461" s="1">
        <v>22</v>
      </c>
      <c r="B3461" s="3">
        <v>221</v>
      </c>
      <c r="C3461" s="1" t="s">
        <v>3603</v>
      </c>
      <c r="E3461" t="str">
        <f t="shared" si="54"/>
        <v>221-SESUE</v>
      </c>
    </row>
    <row r="3462" spans="1:5" x14ac:dyDescent="0.25">
      <c r="A3462" s="1">
        <v>22</v>
      </c>
      <c r="B3462" s="3">
        <v>222</v>
      </c>
      <c r="C3462" s="1" t="s">
        <v>3604</v>
      </c>
      <c r="E3462" t="str">
        <f t="shared" si="54"/>
        <v>222-SIETAMO</v>
      </c>
    </row>
    <row r="3463" spans="1:5" x14ac:dyDescent="0.25">
      <c r="A3463" s="1">
        <v>22</v>
      </c>
      <c r="B3463" s="3">
        <v>223</v>
      </c>
      <c r="C3463" s="1" t="s">
        <v>3605</v>
      </c>
      <c r="E3463" t="str">
        <f t="shared" si="54"/>
        <v>223-SOPEIRA</v>
      </c>
    </row>
    <row r="3464" spans="1:5" x14ac:dyDescent="0.25">
      <c r="A3464" s="1">
        <v>22</v>
      </c>
      <c r="B3464" s="3">
        <v>225</v>
      </c>
      <c r="C3464" s="1" t="s">
        <v>3606</v>
      </c>
      <c r="E3464" t="str">
        <f t="shared" si="54"/>
        <v>225-TAMARITE DE LITERA</v>
      </c>
    </row>
    <row r="3465" spans="1:5" x14ac:dyDescent="0.25">
      <c r="A3465" s="1">
        <v>22</v>
      </c>
      <c r="B3465" s="3">
        <v>226</v>
      </c>
      <c r="C3465" s="1" t="s">
        <v>3607</v>
      </c>
      <c r="E3465" t="str">
        <f t="shared" si="54"/>
        <v>226-TARDIENTA</v>
      </c>
    </row>
    <row r="3466" spans="1:5" x14ac:dyDescent="0.25">
      <c r="A3466" s="1">
        <v>22</v>
      </c>
      <c r="B3466" s="3">
        <v>227</v>
      </c>
      <c r="C3466" s="1" t="s">
        <v>3608</v>
      </c>
      <c r="E3466" t="str">
        <f t="shared" si="54"/>
        <v>227-TELLA-SIN</v>
      </c>
    </row>
    <row r="3467" spans="1:5" x14ac:dyDescent="0.25">
      <c r="A3467" s="1">
        <v>22</v>
      </c>
      <c r="B3467" s="3">
        <v>228</v>
      </c>
      <c r="C3467" s="1" t="s">
        <v>3609</v>
      </c>
      <c r="E3467" t="str">
        <f t="shared" si="54"/>
        <v>228-TIERZ</v>
      </c>
    </row>
    <row r="3468" spans="1:5" x14ac:dyDescent="0.25">
      <c r="A3468" s="1">
        <v>22</v>
      </c>
      <c r="B3468" s="3">
        <v>229</v>
      </c>
      <c r="C3468" s="1" t="s">
        <v>3610</v>
      </c>
      <c r="E3468" t="str">
        <f t="shared" si="54"/>
        <v>229-TOLVA</v>
      </c>
    </row>
    <row r="3469" spans="1:5" x14ac:dyDescent="0.25">
      <c r="A3469" s="1">
        <v>22</v>
      </c>
      <c r="B3469" s="3">
        <v>230</v>
      </c>
      <c r="C3469" s="1" t="s">
        <v>3611</v>
      </c>
      <c r="E3469" t="str">
        <f t="shared" si="54"/>
        <v>230-TORLA</v>
      </c>
    </row>
    <row r="3470" spans="1:5" x14ac:dyDescent="0.25">
      <c r="A3470" s="1">
        <v>22</v>
      </c>
      <c r="B3470" s="3">
        <v>232</v>
      </c>
      <c r="C3470" s="1" t="s">
        <v>3612</v>
      </c>
      <c r="E3470" t="str">
        <f t="shared" si="54"/>
        <v>232-TORRALBA DE ARAGON</v>
      </c>
    </row>
    <row r="3471" spans="1:5" x14ac:dyDescent="0.25">
      <c r="A3471" s="1">
        <v>22</v>
      </c>
      <c r="B3471" s="3">
        <v>233</v>
      </c>
      <c r="C3471" s="1" t="s">
        <v>3613</v>
      </c>
      <c r="E3471" t="str">
        <f t="shared" si="54"/>
        <v>233-TORRE LA RIBERA</v>
      </c>
    </row>
    <row r="3472" spans="1:5" x14ac:dyDescent="0.25">
      <c r="A3472" s="1">
        <v>22</v>
      </c>
      <c r="B3472" s="3">
        <v>234</v>
      </c>
      <c r="C3472" s="1" t="s">
        <v>3614</v>
      </c>
      <c r="E3472" t="str">
        <f t="shared" si="54"/>
        <v>234-TORRENTE DE CINCA</v>
      </c>
    </row>
    <row r="3473" spans="1:5" x14ac:dyDescent="0.25">
      <c r="A3473" s="1">
        <v>22</v>
      </c>
      <c r="B3473" s="3">
        <v>235</v>
      </c>
      <c r="C3473" s="1" t="s">
        <v>3615</v>
      </c>
      <c r="E3473" t="str">
        <f t="shared" si="54"/>
        <v>235-TORRES DE ALCANADRE</v>
      </c>
    </row>
    <row r="3474" spans="1:5" x14ac:dyDescent="0.25">
      <c r="A3474" s="1">
        <v>22</v>
      </c>
      <c r="B3474" s="3">
        <v>236</v>
      </c>
      <c r="C3474" s="1" t="s">
        <v>3616</v>
      </c>
      <c r="E3474" t="str">
        <f t="shared" si="54"/>
        <v>236-TORRES DE BARBUES</v>
      </c>
    </row>
    <row r="3475" spans="1:5" x14ac:dyDescent="0.25">
      <c r="A3475" s="1">
        <v>22</v>
      </c>
      <c r="B3475" s="3">
        <v>239</v>
      </c>
      <c r="C3475" s="1" t="s">
        <v>3617</v>
      </c>
      <c r="E3475" t="str">
        <f t="shared" si="54"/>
        <v>239-TRAMACED</v>
      </c>
    </row>
    <row r="3476" spans="1:5" x14ac:dyDescent="0.25">
      <c r="A3476" s="1">
        <v>22</v>
      </c>
      <c r="B3476" s="3">
        <v>242</v>
      </c>
      <c r="C3476" s="1" t="s">
        <v>3618</v>
      </c>
      <c r="E3476" t="str">
        <f t="shared" si="54"/>
        <v>242-VALFARTA</v>
      </c>
    </row>
    <row r="3477" spans="1:5" x14ac:dyDescent="0.25">
      <c r="A3477" s="1">
        <v>22</v>
      </c>
      <c r="B3477" s="3">
        <v>243</v>
      </c>
      <c r="C3477" s="1" t="s">
        <v>3619</v>
      </c>
      <c r="E3477" t="str">
        <f t="shared" si="54"/>
        <v>243-VALLE DE BARDAJI</v>
      </c>
    </row>
    <row r="3478" spans="1:5" x14ac:dyDescent="0.25">
      <c r="A3478" s="1">
        <v>22</v>
      </c>
      <c r="B3478" s="3">
        <v>244</v>
      </c>
      <c r="C3478" s="1" t="s">
        <v>3620</v>
      </c>
      <c r="E3478" t="str">
        <f t="shared" si="54"/>
        <v>244-VALLE DE LIERP</v>
      </c>
    </row>
    <row r="3479" spans="1:5" x14ac:dyDescent="0.25">
      <c r="A3479" s="1">
        <v>22</v>
      </c>
      <c r="B3479" s="3">
        <v>245</v>
      </c>
      <c r="C3479" s="1" t="s">
        <v>3621</v>
      </c>
      <c r="E3479" t="str">
        <f t="shared" si="54"/>
        <v>245-VELILLA DE CINCA</v>
      </c>
    </row>
    <row r="3480" spans="1:5" x14ac:dyDescent="0.25">
      <c r="A3480" s="1">
        <v>22</v>
      </c>
      <c r="B3480" s="3">
        <v>246</v>
      </c>
      <c r="C3480" s="1" t="s">
        <v>3622</v>
      </c>
      <c r="E3480" t="str">
        <f t="shared" si="54"/>
        <v>246-VERACRUZ</v>
      </c>
    </row>
    <row r="3481" spans="1:5" x14ac:dyDescent="0.25">
      <c r="A3481" s="1">
        <v>22</v>
      </c>
      <c r="B3481" s="3">
        <v>247</v>
      </c>
      <c r="C3481" s="1" t="s">
        <v>3623</v>
      </c>
      <c r="E3481" t="str">
        <f t="shared" si="54"/>
        <v>247-VIACAMP Y LITERA</v>
      </c>
    </row>
    <row r="3482" spans="1:5" x14ac:dyDescent="0.25">
      <c r="A3482" s="1">
        <v>22</v>
      </c>
      <c r="B3482" s="3">
        <v>248</v>
      </c>
      <c r="C3482" s="1" t="s">
        <v>3624</v>
      </c>
      <c r="E3482" t="str">
        <f t="shared" si="54"/>
        <v>248-VICIEN</v>
      </c>
    </row>
    <row r="3483" spans="1:5" x14ac:dyDescent="0.25">
      <c r="A3483" s="1">
        <v>22</v>
      </c>
      <c r="B3483" s="3">
        <v>249</v>
      </c>
      <c r="C3483" s="1" t="s">
        <v>3625</v>
      </c>
      <c r="E3483" t="str">
        <f t="shared" si="54"/>
        <v>249-VILLANOVA</v>
      </c>
    </row>
    <row r="3484" spans="1:5" x14ac:dyDescent="0.25">
      <c r="A3484" s="1">
        <v>22</v>
      </c>
      <c r="B3484" s="3">
        <v>250</v>
      </c>
      <c r="C3484" s="1" t="s">
        <v>3626</v>
      </c>
      <c r="E3484" t="str">
        <f t="shared" si="54"/>
        <v>250-VILLANUA</v>
      </c>
    </row>
    <row r="3485" spans="1:5" x14ac:dyDescent="0.25">
      <c r="A3485" s="1">
        <v>22</v>
      </c>
      <c r="B3485" s="3">
        <v>251</v>
      </c>
      <c r="C3485" s="1" t="s">
        <v>3627</v>
      </c>
      <c r="E3485" t="str">
        <f t="shared" si="54"/>
        <v>251-VILLANUEVA DE SIGENA</v>
      </c>
    </row>
    <row r="3486" spans="1:5" x14ac:dyDescent="0.25">
      <c r="A3486" s="1">
        <v>22</v>
      </c>
      <c r="B3486" s="3">
        <v>252</v>
      </c>
      <c r="C3486" s="1" t="s">
        <v>3628</v>
      </c>
      <c r="E3486" t="str">
        <f t="shared" si="54"/>
        <v>252-YEBRA DE BASA</v>
      </c>
    </row>
    <row r="3487" spans="1:5" x14ac:dyDescent="0.25">
      <c r="A3487" s="1">
        <v>22</v>
      </c>
      <c r="B3487" s="3">
        <v>253</v>
      </c>
      <c r="C3487" s="1" t="s">
        <v>3629</v>
      </c>
      <c r="E3487" t="str">
        <f t="shared" si="54"/>
        <v>253-YESERO</v>
      </c>
    </row>
    <row r="3488" spans="1:5" x14ac:dyDescent="0.25">
      <c r="A3488" s="1">
        <v>22</v>
      </c>
      <c r="B3488" s="3">
        <v>254</v>
      </c>
      <c r="C3488" s="1" t="s">
        <v>3630</v>
      </c>
      <c r="E3488" t="str">
        <f t="shared" si="54"/>
        <v>254-ZAIDIN</v>
      </c>
    </row>
    <row r="3489" spans="1:5" x14ac:dyDescent="0.25">
      <c r="A3489" s="1">
        <v>22</v>
      </c>
      <c r="B3489" s="3">
        <v>901</v>
      </c>
      <c r="C3489" s="1" t="s">
        <v>3631</v>
      </c>
      <c r="E3489" t="str">
        <f t="shared" si="54"/>
        <v>901-VALLE DE HECHO</v>
      </c>
    </row>
    <row r="3490" spans="1:5" x14ac:dyDescent="0.25">
      <c r="A3490" s="1">
        <v>22</v>
      </c>
      <c r="B3490" s="3">
        <v>902</v>
      </c>
      <c r="C3490" s="1" t="s">
        <v>3632</v>
      </c>
      <c r="E3490" t="str">
        <f t="shared" si="54"/>
        <v>902-PUENTE LA REINA DE JACA</v>
      </c>
    </row>
    <row r="3491" spans="1:5" x14ac:dyDescent="0.25">
      <c r="A3491" s="1">
        <v>22</v>
      </c>
      <c r="B3491" s="3">
        <v>903</v>
      </c>
      <c r="C3491" s="1" t="s">
        <v>3633</v>
      </c>
      <c r="E3491" t="str">
        <f t="shared" si="54"/>
        <v>903-SAN MIGUEL DEL CINCA</v>
      </c>
    </row>
    <row r="3492" spans="1:5" x14ac:dyDescent="0.25">
      <c r="A3492" s="1">
        <v>22</v>
      </c>
      <c r="B3492" s="3">
        <v>904</v>
      </c>
      <c r="C3492" s="1" t="s">
        <v>3634</v>
      </c>
      <c r="E3492" t="str">
        <f t="shared" si="54"/>
        <v>904-SOTONERA, LA</v>
      </c>
    </row>
    <row r="3493" spans="1:5" x14ac:dyDescent="0.25">
      <c r="A3493" s="1">
        <v>22</v>
      </c>
      <c r="B3493" s="3">
        <v>905</v>
      </c>
      <c r="C3493" s="1" t="s">
        <v>3635</v>
      </c>
      <c r="E3493" t="str">
        <f t="shared" si="54"/>
        <v>905-LUPIÑEN-ORTILLA</v>
      </c>
    </row>
    <row r="3494" spans="1:5" x14ac:dyDescent="0.25">
      <c r="A3494" s="1">
        <v>22</v>
      </c>
      <c r="B3494" s="3">
        <v>906</v>
      </c>
      <c r="C3494" s="1" t="s">
        <v>3636</v>
      </c>
      <c r="E3494" t="str">
        <f t="shared" si="54"/>
        <v>906-SANTA MARIA DE DULCIS</v>
      </c>
    </row>
    <row r="3495" spans="1:5" x14ac:dyDescent="0.25">
      <c r="A3495" s="1">
        <v>22</v>
      </c>
      <c r="B3495" s="3">
        <v>907</v>
      </c>
      <c r="C3495" s="1" t="s">
        <v>3637</v>
      </c>
      <c r="E3495" t="str">
        <f t="shared" si="54"/>
        <v>907-AINSA-SOBRARBE</v>
      </c>
    </row>
    <row r="3496" spans="1:5" x14ac:dyDescent="0.25">
      <c r="A3496" s="1">
        <v>22</v>
      </c>
      <c r="B3496" s="3">
        <v>908</v>
      </c>
      <c r="C3496" s="1" t="s">
        <v>3638</v>
      </c>
      <c r="E3496" t="str">
        <f t="shared" si="54"/>
        <v>908-HOZ Y COSTEAN</v>
      </c>
    </row>
    <row r="3497" spans="1:5" x14ac:dyDescent="0.25">
      <c r="A3497" s="1">
        <v>22</v>
      </c>
      <c r="B3497" s="3">
        <v>909</v>
      </c>
      <c r="C3497" s="1" t="s">
        <v>3639</v>
      </c>
      <c r="E3497" t="str">
        <f t="shared" si="54"/>
        <v>909-VENCILLON</v>
      </c>
    </row>
    <row r="3498" spans="1:5" x14ac:dyDescent="0.25">
      <c r="A3498" s="1">
        <v>23</v>
      </c>
      <c r="B3498" s="3">
        <v>1</v>
      </c>
      <c r="C3498" s="1" t="s">
        <v>3640</v>
      </c>
      <c r="E3498" t="str">
        <f t="shared" si="54"/>
        <v>1-ALBANCHEZ DE MAGINA</v>
      </c>
    </row>
    <row r="3499" spans="1:5" x14ac:dyDescent="0.25">
      <c r="A3499" s="1">
        <v>23</v>
      </c>
      <c r="B3499" s="3">
        <v>2</v>
      </c>
      <c r="C3499" s="1" t="s">
        <v>3641</v>
      </c>
      <c r="E3499" t="str">
        <f t="shared" si="54"/>
        <v>2-ALCALA LA REAL</v>
      </c>
    </row>
    <row r="3500" spans="1:5" x14ac:dyDescent="0.25">
      <c r="A3500" s="1">
        <v>23</v>
      </c>
      <c r="B3500" s="3">
        <v>3</v>
      </c>
      <c r="C3500" s="1" t="s">
        <v>3642</v>
      </c>
      <c r="E3500" t="str">
        <f t="shared" si="54"/>
        <v>3-ALCAUDETE</v>
      </c>
    </row>
    <row r="3501" spans="1:5" x14ac:dyDescent="0.25">
      <c r="A3501" s="1">
        <v>23</v>
      </c>
      <c r="B3501" s="3">
        <v>4</v>
      </c>
      <c r="C3501" s="1" t="s">
        <v>3643</v>
      </c>
      <c r="E3501" t="str">
        <f t="shared" si="54"/>
        <v>4-ALDEAQUEMADA</v>
      </c>
    </row>
    <row r="3502" spans="1:5" x14ac:dyDescent="0.25">
      <c r="A3502" s="1">
        <v>23</v>
      </c>
      <c r="B3502" s="3">
        <v>5</v>
      </c>
      <c r="C3502" s="1" t="s">
        <v>3644</v>
      </c>
      <c r="E3502" t="str">
        <f t="shared" si="54"/>
        <v>5-ANDUJAR</v>
      </c>
    </row>
    <row r="3503" spans="1:5" x14ac:dyDescent="0.25">
      <c r="A3503" s="1">
        <v>23</v>
      </c>
      <c r="B3503" s="3">
        <v>6</v>
      </c>
      <c r="C3503" s="1" t="s">
        <v>3645</v>
      </c>
      <c r="E3503" t="str">
        <f t="shared" si="54"/>
        <v>6-ARJONA</v>
      </c>
    </row>
    <row r="3504" spans="1:5" x14ac:dyDescent="0.25">
      <c r="A3504" s="1">
        <v>23</v>
      </c>
      <c r="B3504" s="3">
        <v>7</v>
      </c>
      <c r="C3504" s="1" t="s">
        <v>3646</v>
      </c>
      <c r="E3504" t="str">
        <f t="shared" si="54"/>
        <v>7-ARJONILLA</v>
      </c>
    </row>
    <row r="3505" spans="1:5" x14ac:dyDescent="0.25">
      <c r="A3505" s="1">
        <v>23</v>
      </c>
      <c r="B3505" s="3">
        <v>8</v>
      </c>
      <c r="C3505" s="1" t="s">
        <v>3647</v>
      </c>
      <c r="E3505" t="str">
        <f t="shared" si="54"/>
        <v>8-ARQUILLOS</v>
      </c>
    </row>
    <row r="3506" spans="1:5" x14ac:dyDescent="0.25">
      <c r="A3506" s="1">
        <v>23</v>
      </c>
      <c r="B3506" s="3">
        <v>9</v>
      </c>
      <c r="C3506" s="1" t="s">
        <v>3648</v>
      </c>
      <c r="E3506" t="str">
        <f t="shared" si="54"/>
        <v>9-BAEZA</v>
      </c>
    </row>
    <row r="3507" spans="1:5" x14ac:dyDescent="0.25">
      <c r="A3507" s="1">
        <v>23</v>
      </c>
      <c r="B3507" s="3">
        <v>10</v>
      </c>
      <c r="C3507" s="1" t="s">
        <v>3649</v>
      </c>
      <c r="E3507" t="str">
        <f t="shared" si="54"/>
        <v>10-BAILEN</v>
      </c>
    </row>
    <row r="3508" spans="1:5" x14ac:dyDescent="0.25">
      <c r="A3508" s="1">
        <v>23</v>
      </c>
      <c r="B3508" s="3">
        <v>11</v>
      </c>
      <c r="C3508" s="1" t="s">
        <v>3650</v>
      </c>
      <c r="E3508" t="str">
        <f t="shared" si="54"/>
        <v>11-BAÑOS DE LA ENCINA</v>
      </c>
    </row>
    <row r="3509" spans="1:5" x14ac:dyDescent="0.25">
      <c r="A3509" s="1">
        <v>23</v>
      </c>
      <c r="B3509" s="3">
        <v>12</v>
      </c>
      <c r="C3509" s="1" t="s">
        <v>3651</v>
      </c>
      <c r="E3509" t="str">
        <f t="shared" si="54"/>
        <v>12-BEAS DE SEGURA</v>
      </c>
    </row>
    <row r="3510" spans="1:5" x14ac:dyDescent="0.25">
      <c r="A3510" s="1">
        <v>23</v>
      </c>
      <c r="B3510" s="3">
        <v>14</v>
      </c>
      <c r="C3510" s="1" t="s">
        <v>3652</v>
      </c>
      <c r="E3510" t="str">
        <f t="shared" si="54"/>
        <v>14-BEGIJAR</v>
      </c>
    </row>
    <row r="3511" spans="1:5" x14ac:dyDescent="0.25">
      <c r="A3511" s="1">
        <v>23</v>
      </c>
      <c r="B3511" s="3">
        <v>15</v>
      </c>
      <c r="C3511" s="1" t="s">
        <v>3653</v>
      </c>
      <c r="E3511" t="str">
        <f t="shared" si="54"/>
        <v>15-BELMEZ DE LA MORALEDA</v>
      </c>
    </row>
    <row r="3512" spans="1:5" x14ac:dyDescent="0.25">
      <c r="A3512" s="1">
        <v>23</v>
      </c>
      <c r="B3512" s="3">
        <v>16</v>
      </c>
      <c r="C3512" s="1" t="s">
        <v>3654</v>
      </c>
      <c r="E3512" t="str">
        <f t="shared" si="54"/>
        <v>16-BENATAE</v>
      </c>
    </row>
    <row r="3513" spans="1:5" x14ac:dyDescent="0.25">
      <c r="A3513" s="1">
        <v>23</v>
      </c>
      <c r="B3513" s="3">
        <v>17</v>
      </c>
      <c r="C3513" s="1" t="s">
        <v>3655</v>
      </c>
      <c r="E3513" t="str">
        <f t="shared" si="54"/>
        <v>17-CABRA DEL SANTO CRISTO</v>
      </c>
    </row>
    <row r="3514" spans="1:5" x14ac:dyDescent="0.25">
      <c r="A3514" s="1">
        <v>23</v>
      </c>
      <c r="B3514" s="3">
        <v>18</v>
      </c>
      <c r="C3514" s="1" t="s">
        <v>3656</v>
      </c>
      <c r="E3514" t="str">
        <f t="shared" si="54"/>
        <v>18-CAMBIL</v>
      </c>
    </row>
    <row r="3515" spans="1:5" x14ac:dyDescent="0.25">
      <c r="A3515" s="1">
        <v>23</v>
      </c>
      <c r="B3515" s="3">
        <v>19</v>
      </c>
      <c r="C3515" s="1" t="s">
        <v>3657</v>
      </c>
      <c r="E3515" t="str">
        <f t="shared" si="54"/>
        <v>19-CAMPILLO DE ARENAS</v>
      </c>
    </row>
    <row r="3516" spans="1:5" x14ac:dyDescent="0.25">
      <c r="A3516" s="1">
        <v>23</v>
      </c>
      <c r="B3516" s="3">
        <v>20</v>
      </c>
      <c r="C3516" s="1" t="s">
        <v>3658</v>
      </c>
      <c r="E3516" t="str">
        <f t="shared" si="54"/>
        <v>20-CANENA</v>
      </c>
    </row>
    <row r="3517" spans="1:5" x14ac:dyDescent="0.25">
      <c r="A3517" s="1">
        <v>23</v>
      </c>
      <c r="B3517" s="3">
        <v>21</v>
      </c>
      <c r="C3517" s="1" t="s">
        <v>3659</v>
      </c>
      <c r="E3517" t="str">
        <f t="shared" si="54"/>
        <v>21-CARBONEROS</v>
      </c>
    </row>
    <row r="3518" spans="1:5" x14ac:dyDescent="0.25">
      <c r="A3518" s="1">
        <v>23</v>
      </c>
      <c r="B3518" s="3">
        <v>24</v>
      </c>
      <c r="C3518" s="1" t="s">
        <v>3660</v>
      </c>
      <c r="E3518" t="str">
        <f t="shared" si="54"/>
        <v>24-CAROLINA, LA</v>
      </c>
    </row>
    <row r="3519" spans="1:5" x14ac:dyDescent="0.25">
      <c r="A3519" s="1">
        <v>23</v>
      </c>
      <c r="B3519" s="3">
        <v>25</v>
      </c>
      <c r="C3519" s="1" t="s">
        <v>3661</v>
      </c>
      <c r="E3519" t="str">
        <f t="shared" si="54"/>
        <v>25-CASTELLAR</v>
      </c>
    </row>
    <row r="3520" spans="1:5" x14ac:dyDescent="0.25">
      <c r="A3520" s="1">
        <v>23</v>
      </c>
      <c r="B3520" s="3">
        <v>26</v>
      </c>
      <c r="C3520" s="1" t="s">
        <v>3662</v>
      </c>
      <c r="E3520" t="str">
        <f t="shared" si="54"/>
        <v>26-CASTILLO DE LOCUBIN</v>
      </c>
    </row>
    <row r="3521" spans="1:5" x14ac:dyDescent="0.25">
      <c r="A3521" s="1">
        <v>23</v>
      </c>
      <c r="B3521" s="3">
        <v>27</v>
      </c>
      <c r="C3521" s="1" t="s">
        <v>3663</v>
      </c>
      <c r="E3521" t="str">
        <f t="shared" si="54"/>
        <v>27-CAZALILLA</v>
      </c>
    </row>
    <row r="3522" spans="1:5" x14ac:dyDescent="0.25">
      <c r="A3522" s="1">
        <v>23</v>
      </c>
      <c r="B3522" s="3">
        <v>28</v>
      </c>
      <c r="C3522" s="1" t="s">
        <v>3664</v>
      </c>
      <c r="E3522" t="str">
        <f t="shared" si="54"/>
        <v>28-CAZORLA</v>
      </c>
    </row>
    <row r="3523" spans="1:5" x14ac:dyDescent="0.25">
      <c r="A3523" s="1">
        <v>23</v>
      </c>
      <c r="B3523" s="3">
        <v>29</v>
      </c>
      <c r="C3523" s="1" t="s">
        <v>3665</v>
      </c>
      <c r="E3523" t="str">
        <f t="shared" ref="E3523:E3586" si="55">CONCATENATE(B3523,"-",C3523)</f>
        <v>29-CHICLANA DE SEGURA</v>
      </c>
    </row>
    <row r="3524" spans="1:5" x14ac:dyDescent="0.25">
      <c r="A3524" s="1">
        <v>23</v>
      </c>
      <c r="B3524" s="3">
        <v>30</v>
      </c>
      <c r="C3524" s="1" t="s">
        <v>3666</v>
      </c>
      <c r="E3524" t="str">
        <f t="shared" si="55"/>
        <v>30-CHILLUEVAR</v>
      </c>
    </row>
    <row r="3525" spans="1:5" x14ac:dyDescent="0.25">
      <c r="A3525" s="1">
        <v>23</v>
      </c>
      <c r="B3525" s="3">
        <v>31</v>
      </c>
      <c r="C3525" s="1" t="s">
        <v>3667</v>
      </c>
      <c r="E3525" t="str">
        <f t="shared" si="55"/>
        <v>31-ESCAÑUELA</v>
      </c>
    </row>
    <row r="3526" spans="1:5" x14ac:dyDescent="0.25">
      <c r="A3526" s="1">
        <v>23</v>
      </c>
      <c r="B3526" s="3">
        <v>32</v>
      </c>
      <c r="C3526" s="1" t="s">
        <v>3668</v>
      </c>
      <c r="E3526" t="str">
        <f t="shared" si="55"/>
        <v>32-ESPELUY</v>
      </c>
    </row>
    <row r="3527" spans="1:5" x14ac:dyDescent="0.25">
      <c r="A3527" s="1">
        <v>23</v>
      </c>
      <c r="B3527" s="3">
        <v>33</v>
      </c>
      <c r="C3527" s="1" t="s">
        <v>3669</v>
      </c>
      <c r="E3527" t="str">
        <f t="shared" si="55"/>
        <v>33-FRAILES</v>
      </c>
    </row>
    <row r="3528" spans="1:5" x14ac:dyDescent="0.25">
      <c r="A3528" s="1">
        <v>23</v>
      </c>
      <c r="B3528" s="3">
        <v>34</v>
      </c>
      <c r="C3528" s="1" t="s">
        <v>3670</v>
      </c>
      <c r="E3528" t="str">
        <f t="shared" si="55"/>
        <v>34-FUENSANTA DE MARTOS</v>
      </c>
    </row>
    <row r="3529" spans="1:5" x14ac:dyDescent="0.25">
      <c r="A3529" s="1">
        <v>23</v>
      </c>
      <c r="B3529" s="3">
        <v>35</v>
      </c>
      <c r="C3529" s="1" t="s">
        <v>3671</v>
      </c>
      <c r="E3529" t="str">
        <f t="shared" si="55"/>
        <v>35-FUERTE DEL REY</v>
      </c>
    </row>
    <row r="3530" spans="1:5" x14ac:dyDescent="0.25">
      <c r="A3530" s="1">
        <v>23</v>
      </c>
      <c r="B3530" s="3">
        <v>37</v>
      </c>
      <c r="C3530" s="1" t="s">
        <v>3672</v>
      </c>
      <c r="E3530" t="str">
        <f t="shared" si="55"/>
        <v>37-GENAVE</v>
      </c>
    </row>
    <row r="3531" spans="1:5" x14ac:dyDescent="0.25">
      <c r="A3531" s="1">
        <v>23</v>
      </c>
      <c r="B3531" s="3">
        <v>38</v>
      </c>
      <c r="C3531" s="1" t="s">
        <v>3673</v>
      </c>
      <c r="E3531" t="str">
        <f t="shared" si="55"/>
        <v>38-GUARDIA DE JAEN, LA</v>
      </c>
    </row>
    <row r="3532" spans="1:5" x14ac:dyDescent="0.25">
      <c r="A3532" s="1">
        <v>23</v>
      </c>
      <c r="B3532" s="3">
        <v>39</v>
      </c>
      <c r="C3532" s="1" t="s">
        <v>3674</v>
      </c>
      <c r="E3532" t="str">
        <f t="shared" si="55"/>
        <v>39-GUARROMAN</v>
      </c>
    </row>
    <row r="3533" spans="1:5" x14ac:dyDescent="0.25">
      <c r="A3533" s="1">
        <v>23</v>
      </c>
      <c r="B3533" s="3">
        <v>40</v>
      </c>
      <c r="C3533" s="1" t="s">
        <v>3675</v>
      </c>
      <c r="E3533" t="str">
        <f t="shared" si="55"/>
        <v>40-LAHIGUERA</v>
      </c>
    </row>
    <row r="3534" spans="1:5" x14ac:dyDescent="0.25">
      <c r="A3534" s="1">
        <v>23</v>
      </c>
      <c r="B3534" s="3">
        <v>41</v>
      </c>
      <c r="C3534" s="1" t="s">
        <v>3676</v>
      </c>
      <c r="E3534" t="str">
        <f t="shared" si="55"/>
        <v>41-HIGUERA DE CALATRAVA</v>
      </c>
    </row>
    <row r="3535" spans="1:5" x14ac:dyDescent="0.25">
      <c r="A3535" s="1">
        <v>23</v>
      </c>
      <c r="B3535" s="3">
        <v>42</v>
      </c>
      <c r="C3535" s="1" t="s">
        <v>3677</v>
      </c>
      <c r="E3535" t="str">
        <f t="shared" si="55"/>
        <v>42-HINOJARES</v>
      </c>
    </row>
    <row r="3536" spans="1:5" x14ac:dyDescent="0.25">
      <c r="A3536" s="1">
        <v>23</v>
      </c>
      <c r="B3536" s="3">
        <v>43</v>
      </c>
      <c r="C3536" s="1" t="s">
        <v>3678</v>
      </c>
      <c r="E3536" t="str">
        <f t="shared" si="55"/>
        <v>43-HORNOS</v>
      </c>
    </row>
    <row r="3537" spans="1:5" x14ac:dyDescent="0.25">
      <c r="A3537" s="1">
        <v>23</v>
      </c>
      <c r="B3537" s="3">
        <v>44</v>
      </c>
      <c r="C3537" s="1" t="s">
        <v>3679</v>
      </c>
      <c r="E3537" t="str">
        <f t="shared" si="55"/>
        <v>44-HUELMA</v>
      </c>
    </row>
    <row r="3538" spans="1:5" x14ac:dyDescent="0.25">
      <c r="A3538" s="1">
        <v>23</v>
      </c>
      <c r="B3538" s="3">
        <v>45</v>
      </c>
      <c r="C3538" s="1" t="s">
        <v>3680</v>
      </c>
      <c r="E3538" t="str">
        <f t="shared" si="55"/>
        <v>45-HUESA</v>
      </c>
    </row>
    <row r="3539" spans="1:5" x14ac:dyDescent="0.25">
      <c r="A3539" s="1">
        <v>23</v>
      </c>
      <c r="B3539" s="3">
        <v>46</v>
      </c>
      <c r="C3539" s="1" t="s">
        <v>3681</v>
      </c>
      <c r="E3539" t="str">
        <f t="shared" si="55"/>
        <v>46-IBROS</v>
      </c>
    </row>
    <row r="3540" spans="1:5" x14ac:dyDescent="0.25">
      <c r="A3540" s="1">
        <v>23</v>
      </c>
      <c r="B3540" s="3">
        <v>47</v>
      </c>
      <c r="C3540" s="1" t="s">
        <v>3682</v>
      </c>
      <c r="E3540" t="str">
        <f t="shared" si="55"/>
        <v>47-IRUELA, LA</v>
      </c>
    </row>
    <row r="3541" spans="1:5" x14ac:dyDescent="0.25">
      <c r="A3541" s="1">
        <v>23</v>
      </c>
      <c r="B3541" s="3">
        <v>48</v>
      </c>
      <c r="C3541" s="1" t="s">
        <v>3683</v>
      </c>
      <c r="E3541" t="str">
        <f t="shared" si="55"/>
        <v>48-IZNATORAF</v>
      </c>
    </row>
    <row r="3542" spans="1:5" x14ac:dyDescent="0.25">
      <c r="A3542" s="1">
        <v>23</v>
      </c>
      <c r="B3542" s="3">
        <v>49</v>
      </c>
      <c r="C3542" s="1" t="s">
        <v>3684</v>
      </c>
      <c r="E3542" t="str">
        <f t="shared" si="55"/>
        <v>49-JABALQUINTO</v>
      </c>
    </row>
    <row r="3543" spans="1:5" x14ac:dyDescent="0.25">
      <c r="A3543" s="1">
        <v>23</v>
      </c>
      <c r="B3543" s="3">
        <v>50</v>
      </c>
      <c r="C3543" s="1" t="s">
        <v>132</v>
      </c>
      <c r="E3543" t="str">
        <f t="shared" si="55"/>
        <v>50-JAEN</v>
      </c>
    </row>
    <row r="3544" spans="1:5" x14ac:dyDescent="0.25">
      <c r="A3544" s="1">
        <v>23</v>
      </c>
      <c r="B3544" s="3">
        <v>51</v>
      </c>
      <c r="C3544" s="1" t="s">
        <v>3685</v>
      </c>
      <c r="E3544" t="str">
        <f t="shared" si="55"/>
        <v>51-JAMILENA</v>
      </c>
    </row>
    <row r="3545" spans="1:5" x14ac:dyDescent="0.25">
      <c r="A3545" s="1">
        <v>23</v>
      </c>
      <c r="B3545" s="3">
        <v>52</v>
      </c>
      <c r="C3545" s="1" t="s">
        <v>3686</v>
      </c>
      <c r="E3545" t="str">
        <f t="shared" si="55"/>
        <v>52-JIMENA</v>
      </c>
    </row>
    <row r="3546" spans="1:5" x14ac:dyDescent="0.25">
      <c r="A3546" s="1">
        <v>23</v>
      </c>
      <c r="B3546" s="3">
        <v>53</v>
      </c>
      <c r="C3546" s="1" t="s">
        <v>3687</v>
      </c>
      <c r="E3546" t="str">
        <f t="shared" si="55"/>
        <v>53-JODAR</v>
      </c>
    </row>
    <row r="3547" spans="1:5" x14ac:dyDescent="0.25">
      <c r="A3547" s="1">
        <v>23</v>
      </c>
      <c r="B3547" s="3">
        <v>54</v>
      </c>
      <c r="C3547" s="1" t="s">
        <v>3688</v>
      </c>
      <c r="E3547" t="str">
        <f t="shared" si="55"/>
        <v>54-LARVA</v>
      </c>
    </row>
    <row r="3548" spans="1:5" x14ac:dyDescent="0.25">
      <c r="A3548" s="1">
        <v>23</v>
      </c>
      <c r="B3548" s="3">
        <v>55</v>
      </c>
      <c r="C3548" s="1" t="s">
        <v>3689</v>
      </c>
      <c r="E3548" t="str">
        <f t="shared" si="55"/>
        <v>55-LINARES</v>
      </c>
    </row>
    <row r="3549" spans="1:5" x14ac:dyDescent="0.25">
      <c r="A3549" s="1">
        <v>23</v>
      </c>
      <c r="B3549" s="3">
        <v>56</v>
      </c>
      <c r="C3549" s="1" t="s">
        <v>3690</v>
      </c>
      <c r="E3549" t="str">
        <f t="shared" si="55"/>
        <v>56-LOPERA</v>
      </c>
    </row>
    <row r="3550" spans="1:5" x14ac:dyDescent="0.25">
      <c r="A3550" s="1">
        <v>23</v>
      </c>
      <c r="B3550" s="3">
        <v>57</v>
      </c>
      <c r="C3550" s="1" t="s">
        <v>3691</v>
      </c>
      <c r="E3550" t="str">
        <f t="shared" si="55"/>
        <v>57-LUPION</v>
      </c>
    </row>
    <row r="3551" spans="1:5" x14ac:dyDescent="0.25">
      <c r="A3551" s="1">
        <v>23</v>
      </c>
      <c r="B3551" s="3">
        <v>58</v>
      </c>
      <c r="C3551" s="1" t="s">
        <v>3692</v>
      </c>
      <c r="E3551" t="str">
        <f t="shared" si="55"/>
        <v>58-MANCHA REAL</v>
      </c>
    </row>
    <row r="3552" spans="1:5" x14ac:dyDescent="0.25">
      <c r="A3552" s="1">
        <v>23</v>
      </c>
      <c r="B3552" s="3">
        <v>59</v>
      </c>
      <c r="C3552" s="1" t="s">
        <v>3693</v>
      </c>
      <c r="E3552" t="str">
        <f t="shared" si="55"/>
        <v>59-MARMOLEJO</v>
      </c>
    </row>
    <row r="3553" spans="1:5" x14ac:dyDescent="0.25">
      <c r="A3553" s="1">
        <v>23</v>
      </c>
      <c r="B3553" s="3">
        <v>60</v>
      </c>
      <c r="C3553" s="1" t="s">
        <v>3694</v>
      </c>
      <c r="E3553" t="str">
        <f t="shared" si="55"/>
        <v>60-MARTOS</v>
      </c>
    </row>
    <row r="3554" spans="1:5" x14ac:dyDescent="0.25">
      <c r="A3554" s="1">
        <v>23</v>
      </c>
      <c r="B3554" s="3">
        <v>61</v>
      </c>
      <c r="C3554" s="1" t="s">
        <v>3695</v>
      </c>
      <c r="E3554" t="str">
        <f t="shared" si="55"/>
        <v>61-MENGIBAR</v>
      </c>
    </row>
    <row r="3555" spans="1:5" x14ac:dyDescent="0.25">
      <c r="A3555" s="1">
        <v>23</v>
      </c>
      <c r="B3555" s="3">
        <v>62</v>
      </c>
      <c r="C3555" s="1" t="s">
        <v>3696</v>
      </c>
      <c r="E3555" t="str">
        <f t="shared" si="55"/>
        <v>62-MONTIZON</v>
      </c>
    </row>
    <row r="3556" spans="1:5" x14ac:dyDescent="0.25">
      <c r="A3556" s="1">
        <v>23</v>
      </c>
      <c r="B3556" s="3">
        <v>63</v>
      </c>
      <c r="C3556" s="1" t="s">
        <v>3697</v>
      </c>
      <c r="E3556" t="str">
        <f t="shared" si="55"/>
        <v>63-NAVAS DE SAN JUAN</v>
      </c>
    </row>
    <row r="3557" spans="1:5" x14ac:dyDescent="0.25">
      <c r="A3557" s="1">
        <v>23</v>
      </c>
      <c r="B3557" s="3">
        <v>64</v>
      </c>
      <c r="C3557" s="1" t="s">
        <v>3698</v>
      </c>
      <c r="E3557" t="str">
        <f t="shared" si="55"/>
        <v>64-NOALEJO</v>
      </c>
    </row>
    <row r="3558" spans="1:5" x14ac:dyDescent="0.25">
      <c r="A3558" s="1">
        <v>23</v>
      </c>
      <c r="B3558" s="3">
        <v>65</v>
      </c>
      <c r="C3558" s="1" t="s">
        <v>3699</v>
      </c>
      <c r="E3558" t="str">
        <f t="shared" si="55"/>
        <v>65-ORCERA</v>
      </c>
    </row>
    <row r="3559" spans="1:5" x14ac:dyDescent="0.25">
      <c r="A3559" s="1">
        <v>23</v>
      </c>
      <c r="B3559" s="3">
        <v>66</v>
      </c>
      <c r="C3559" s="1" t="s">
        <v>3700</v>
      </c>
      <c r="E3559" t="str">
        <f t="shared" si="55"/>
        <v>66-PEAL DE BECERRO</v>
      </c>
    </row>
    <row r="3560" spans="1:5" x14ac:dyDescent="0.25">
      <c r="A3560" s="1">
        <v>23</v>
      </c>
      <c r="B3560" s="3">
        <v>67</v>
      </c>
      <c r="C3560" s="1" t="s">
        <v>3701</v>
      </c>
      <c r="E3560" t="str">
        <f t="shared" si="55"/>
        <v>67-PEGALAJAR</v>
      </c>
    </row>
    <row r="3561" spans="1:5" x14ac:dyDescent="0.25">
      <c r="A3561" s="1">
        <v>23</v>
      </c>
      <c r="B3561" s="3">
        <v>69</v>
      </c>
      <c r="C3561" s="1" t="s">
        <v>3702</v>
      </c>
      <c r="E3561" t="str">
        <f t="shared" si="55"/>
        <v>69-PORCUNA</v>
      </c>
    </row>
    <row r="3562" spans="1:5" x14ac:dyDescent="0.25">
      <c r="A3562" s="1">
        <v>23</v>
      </c>
      <c r="B3562" s="3">
        <v>70</v>
      </c>
      <c r="C3562" s="1" t="s">
        <v>3703</v>
      </c>
      <c r="E3562" t="str">
        <f t="shared" si="55"/>
        <v>70-POZO ALCON</v>
      </c>
    </row>
    <row r="3563" spans="1:5" x14ac:dyDescent="0.25">
      <c r="A3563" s="1">
        <v>23</v>
      </c>
      <c r="B3563" s="3">
        <v>71</v>
      </c>
      <c r="C3563" s="1" t="s">
        <v>3704</v>
      </c>
      <c r="E3563" t="str">
        <f t="shared" si="55"/>
        <v>71-PUENTE DE GENAVE</v>
      </c>
    </row>
    <row r="3564" spans="1:5" x14ac:dyDescent="0.25">
      <c r="A3564" s="1">
        <v>23</v>
      </c>
      <c r="B3564" s="3">
        <v>72</v>
      </c>
      <c r="C3564" s="1" t="s">
        <v>3705</v>
      </c>
      <c r="E3564" t="str">
        <f t="shared" si="55"/>
        <v>72-PUERTA DE SEGURA, LA</v>
      </c>
    </row>
    <row r="3565" spans="1:5" x14ac:dyDescent="0.25">
      <c r="A3565" s="1">
        <v>23</v>
      </c>
      <c r="B3565" s="3">
        <v>73</v>
      </c>
      <c r="C3565" s="1" t="s">
        <v>3706</v>
      </c>
      <c r="E3565" t="str">
        <f t="shared" si="55"/>
        <v>73-QUESADA</v>
      </c>
    </row>
    <row r="3566" spans="1:5" x14ac:dyDescent="0.25">
      <c r="A3566" s="1">
        <v>23</v>
      </c>
      <c r="B3566" s="3">
        <v>74</v>
      </c>
      <c r="C3566" s="1" t="s">
        <v>3707</v>
      </c>
      <c r="E3566" t="str">
        <f t="shared" si="55"/>
        <v>74-RUS</v>
      </c>
    </row>
    <row r="3567" spans="1:5" x14ac:dyDescent="0.25">
      <c r="A3567" s="1">
        <v>23</v>
      </c>
      <c r="B3567" s="3">
        <v>75</v>
      </c>
      <c r="C3567" s="1" t="s">
        <v>3708</v>
      </c>
      <c r="E3567" t="str">
        <f t="shared" si="55"/>
        <v>75-SABIOTE</v>
      </c>
    </row>
    <row r="3568" spans="1:5" x14ac:dyDescent="0.25">
      <c r="A3568" s="1">
        <v>23</v>
      </c>
      <c r="B3568" s="3">
        <v>76</v>
      </c>
      <c r="C3568" s="1" t="s">
        <v>3709</v>
      </c>
      <c r="E3568" t="str">
        <f t="shared" si="55"/>
        <v>76-SANTA ELENA</v>
      </c>
    </row>
    <row r="3569" spans="1:5" x14ac:dyDescent="0.25">
      <c r="A3569" s="1">
        <v>23</v>
      </c>
      <c r="B3569" s="3">
        <v>77</v>
      </c>
      <c r="C3569" s="1" t="s">
        <v>3710</v>
      </c>
      <c r="E3569" t="str">
        <f t="shared" si="55"/>
        <v>77-SANTIAGO DE CALATRAVA</v>
      </c>
    </row>
    <row r="3570" spans="1:5" x14ac:dyDescent="0.25">
      <c r="A3570" s="1">
        <v>23</v>
      </c>
      <c r="B3570" s="3">
        <v>79</v>
      </c>
      <c r="C3570" s="1" t="s">
        <v>3711</v>
      </c>
      <c r="E3570" t="str">
        <f t="shared" si="55"/>
        <v>79-SANTISTEBAN DEL PUERTO</v>
      </c>
    </row>
    <row r="3571" spans="1:5" x14ac:dyDescent="0.25">
      <c r="A3571" s="1">
        <v>23</v>
      </c>
      <c r="B3571" s="3">
        <v>80</v>
      </c>
      <c r="C3571" s="1" t="s">
        <v>3712</v>
      </c>
      <c r="E3571" t="str">
        <f t="shared" si="55"/>
        <v>80-SANTO TOME</v>
      </c>
    </row>
    <row r="3572" spans="1:5" x14ac:dyDescent="0.25">
      <c r="A3572" s="1">
        <v>23</v>
      </c>
      <c r="B3572" s="3">
        <v>81</v>
      </c>
      <c r="C3572" s="1" t="s">
        <v>3713</v>
      </c>
      <c r="E3572" t="str">
        <f t="shared" si="55"/>
        <v>81-SEGURA DE LA SIERRA</v>
      </c>
    </row>
    <row r="3573" spans="1:5" x14ac:dyDescent="0.25">
      <c r="A3573" s="1">
        <v>23</v>
      </c>
      <c r="B3573" s="3">
        <v>82</v>
      </c>
      <c r="C3573" s="1" t="s">
        <v>3714</v>
      </c>
      <c r="E3573" t="str">
        <f t="shared" si="55"/>
        <v>82-SILES</v>
      </c>
    </row>
    <row r="3574" spans="1:5" x14ac:dyDescent="0.25">
      <c r="A3574" s="1">
        <v>23</v>
      </c>
      <c r="B3574" s="3">
        <v>84</v>
      </c>
      <c r="C3574" s="1" t="s">
        <v>3715</v>
      </c>
      <c r="E3574" t="str">
        <f t="shared" si="55"/>
        <v>84-SORIHUELA DEL GUADALIMAR</v>
      </c>
    </row>
    <row r="3575" spans="1:5" x14ac:dyDescent="0.25">
      <c r="A3575" s="1">
        <v>23</v>
      </c>
      <c r="B3575" s="3">
        <v>85</v>
      </c>
      <c r="C3575" s="1" t="s">
        <v>3716</v>
      </c>
      <c r="E3575" t="str">
        <f t="shared" si="55"/>
        <v>85-TORREBLASCOPEDRO</v>
      </c>
    </row>
    <row r="3576" spans="1:5" x14ac:dyDescent="0.25">
      <c r="A3576" s="1">
        <v>23</v>
      </c>
      <c r="B3576" s="3">
        <v>86</v>
      </c>
      <c r="C3576" s="1" t="s">
        <v>3717</v>
      </c>
      <c r="E3576" t="str">
        <f t="shared" si="55"/>
        <v>86-TORRE DEL CAMPO</v>
      </c>
    </row>
    <row r="3577" spans="1:5" x14ac:dyDescent="0.25">
      <c r="A3577" s="1">
        <v>23</v>
      </c>
      <c r="B3577" s="3">
        <v>87</v>
      </c>
      <c r="C3577" s="1" t="s">
        <v>3718</v>
      </c>
      <c r="E3577" t="str">
        <f t="shared" si="55"/>
        <v>87-TORREDONJIMENO</v>
      </c>
    </row>
    <row r="3578" spans="1:5" x14ac:dyDescent="0.25">
      <c r="A3578" s="1">
        <v>23</v>
      </c>
      <c r="B3578" s="3">
        <v>88</v>
      </c>
      <c r="C3578" s="1" t="s">
        <v>3719</v>
      </c>
      <c r="E3578" t="str">
        <f t="shared" si="55"/>
        <v>88-TORREPEROGIL</v>
      </c>
    </row>
    <row r="3579" spans="1:5" x14ac:dyDescent="0.25">
      <c r="A3579" s="1">
        <v>23</v>
      </c>
      <c r="B3579" s="3">
        <v>90</v>
      </c>
      <c r="C3579" s="1" t="s">
        <v>3720</v>
      </c>
      <c r="E3579" t="str">
        <f t="shared" si="55"/>
        <v>90-TORRES</v>
      </c>
    </row>
    <row r="3580" spans="1:5" x14ac:dyDescent="0.25">
      <c r="A3580" s="1">
        <v>23</v>
      </c>
      <c r="B3580" s="3">
        <v>91</v>
      </c>
      <c r="C3580" s="1" t="s">
        <v>3721</v>
      </c>
      <c r="E3580" t="str">
        <f t="shared" si="55"/>
        <v>91-TORRES DE ALBANCHEZ</v>
      </c>
    </row>
    <row r="3581" spans="1:5" x14ac:dyDescent="0.25">
      <c r="A3581" s="1">
        <v>23</v>
      </c>
      <c r="B3581" s="3">
        <v>92</v>
      </c>
      <c r="C3581" s="1" t="s">
        <v>3722</v>
      </c>
      <c r="E3581" t="str">
        <f t="shared" si="55"/>
        <v>92-UBEDA</v>
      </c>
    </row>
    <row r="3582" spans="1:5" x14ac:dyDescent="0.25">
      <c r="A3582" s="1">
        <v>23</v>
      </c>
      <c r="B3582" s="3">
        <v>93</v>
      </c>
      <c r="C3582" s="1" t="s">
        <v>3723</v>
      </c>
      <c r="E3582" t="str">
        <f t="shared" si="55"/>
        <v>93-VALDEPEÑAS DE JAEN</v>
      </c>
    </row>
    <row r="3583" spans="1:5" x14ac:dyDescent="0.25">
      <c r="A3583" s="1">
        <v>23</v>
      </c>
      <c r="B3583" s="3">
        <v>94</v>
      </c>
      <c r="C3583" s="1" t="s">
        <v>3724</v>
      </c>
      <c r="E3583" t="str">
        <f t="shared" si="55"/>
        <v>94-VILCHES</v>
      </c>
    </row>
    <row r="3584" spans="1:5" x14ac:dyDescent="0.25">
      <c r="A3584" s="1">
        <v>23</v>
      </c>
      <c r="B3584" s="3">
        <v>95</v>
      </c>
      <c r="C3584" s="1" t="s">
        <v>3725</v>
      </c>
      <c r="E3584" t="str">
        <f t="shared" si="55"/>
        <v>95-VILLACARRILLO</v>
      </c>
    </row>
    <row r="3585" spans="1:5" x14ac:dyDescent="0.25">
      <c r="A3585" s="1">
        <v>23</v>
      </c>
      <c r="B3585" s="3">
        <v>96</v>
      </c>
      <c r="C3585" s="1" t="s">
        <v>3726</v>
      </c>
      <c r="E3585" t="str">
        <f t="shared" si="55"/>
        <v>96-VILLANUEVA DE LA REINA</v>
      </c>
    </row>
    <row r="3586" spans="1:5" x14ac:dyDescent="0.25">
      <c r="A3586" s="1">
        <v>23</v>
      </c>
      <c r="B3586" s="3">
        <v>97</v>
      </c>
      <c r="C3586" s="1" t="s">
        <v>3727</v>
      </c>
      <c r="E3586" t="str">
        <f t="shared" si="55"/>
        <v>97-VILLANUEVA DEL ARZOBISPO</v>
      </c>
    </row>
    <row r="3587" spans="1:5" x14ac:dyDescent="0.25">
      <c r="A3587" s="1">
        <v>23</v>
      </c>
      <c r="B3587" s="3">
        <v>98</v>
      </c>
      <c r="C3587" s="1" t="s">
        <v>3728</v>
      </c>
      <c r="E3587" t="str">
        <f t="shared" ref="E3587:E3650" si="56">CONCATENATE(B3587,"-",C3587)</f>
        <v>98-VILLARDOMPARDO</v>
      </c>
    </row>
    <row r="3588" spans="1:5" x14ac:dyDescent="0.25">
      <c r="A3588" s="1">
        <v>23</v>
      </c>
      <c r="B3588" s="3">
        <v>99</v>
      </c>
      <c r="C3588" s="1" t="s">
        <v>3729</v>
      </c>
      <c r="E3588" t="str">
        <f t="shared" si="56"/>
        <v>99-VILLARES, LOS</v>
      </c>
    </row>
    <row r="3589" spans="1:5" x14ac:dyDescent="0.25">
      <c r="A3589" s="1">
        <v>23</v>
      </c>
      <c r="B3589" s="3">
        <v>101</v>
      </c>
      <c r="C3589" s="1" t="s">
        <v>3730</v>
      </c>
      <c r="E3589" t="str">
        <f t="shared" si="56"/>
        <v>101-VILLARRODRIGO</v>
      </c>
    </row>
    <row r="3590" spans="1:5" x14ac:dyDescent="0.25">
      <c r="A3590" s="1">
        <v>23</v>
      </c>
      <c r="B3590" s="3">
        <v>901</v>
      </c>
      <c r="C3590" s="1" t="s">
        <v>3731</v>
      </c>
      <c r="E3590" t="str">
        <f t="shared" si="56"/>
        <v>901-CARCHELES</v>
      </c>
    </row>
    <row r="3591" spans="1:5" x14ac:dyDescent="0.25">
      <c r="A3591" s="1">
        <v>23</v>
      </c>
      <c r="B3591" s="3">
        <v>902</v>
      </c>
      <c r="C3591" s="1" t="s">
        <v>3732</v>
      </c>
      <c r="E3591" t="str">
        <f t="shared" si="56"/>
        <v>902-BEDMAR Y GARCIEZ</v>
      </c>
    </row>
    <row r="3592" spans="1:5" x14ac:dyDescent="0.25">
      <c r="A3592" s="1">
        <v>23</v>
      </c>
      <c r="B3592" s="3">
        <v>903</v>
      </c>
      <c r="C3592" s="1" t="s">
        <v>3733</v>
      </c>
      <c r="E3592" t="str">
        <f t="shared" si="56"/>
        <v>903-VILLATORRES</v>
      </c>
    </row>
    <row r="3593" spans="1:5" x14ac:dyDescent="0.25">
      <c r="A3593" s="1">
        <v>23</v>
      </c>
      <c r="B3593" s="3">
        <v>904</v>
      </c>
      <c r="C3593" s="1" t="s">
        <v>3734</v>
      </c>
      <c r="E3593" t="str">
        <f t="shared" si="56"/>
        <v>904-SANTIAGO-PONTONES</v>
      </c>
    </row>
    <row r="3594" spans="1:5" x14ac:dyDescent="0.25">
      <c r="A3594" s="1">
        <v>23</v>
      </c>
      <c r="B3594" s="3">
        <v>905</v>
      </c>
      <c r="C3594" s="1" t="s">
        <v>3735</v>
      </c>
      <c r="E3594" t="str">
        <f t="shared" si="56"/>
        <v>905-ARROYO DEL OJANCO</v>
      </c>
    </row>
    <row r="3595" spans="1:5" x14ac:dyDescent="0.25">
      <c r="A3595" s="1">
        <v>24</v>
      </c>
      <c r="B3595" s="3">
        <v>1</v>
      </c>
      <c r="C3595" s="1" t="s">
        <v>3736</v>
      </c>
      <c r="E3595" t="str">
        <f t="shared" si="56"/>
        <v>1-ACEBEDO</v>
      </c>
    </row>
    <row r="3596" spans="1:5" x14ac:dyDescent="0.25">
      <c r="A3596" s="1">
        <v>24</v>
      </c>
      <c r="B3596" s="3">
        <v>2</v>
      </c>
      <c r="C3596" s="1" t="s">
        <v>3737</v>
      </c>
      <c r="E3596" t="str">
        <f t="shared" si="56"/>
        <v>2-ALGADEFE</v>
      </c>
    </row>
    <row r="3597" spans="1:5" x14ac:dyDescent="0.25">
      <c r="A3597" s="1">
        <v>24</v>
      </c>
      <c r="B3597" s="3">
        <v>3</v>
      </c>
      <c r="C3597" s="1" t="s">
        <v>3738</v>
      </c>
      <c r="E3597" t="str">
        <f t="shared" si="56"/>
        <v>3-ALIJA DEL INFANTADO</v>
      </c>
    </row>
    <row r="3598" spans="1:5" x14ac:dyDescent="0.25">
      <c r="A3598" s="1">
        <v>24</v>
      </c>
      <c r="B3598" s="3">
        <v>4</v>
      </c>
      <c r="C3598" s="1" t="s">
        <v>3739</v>
      </c>
      <c r="E3598" t="str">
        <f t="shared" si="56"/>
        <v>4-ALMANZA</v>
      </c>
    </row>
    <row r="3599" spans="1:5" x14ac:dyDescent="0.25">
      <c r="A3599" s="1">
        <v>24</v>
      </c>
      <c r="B3599" s="3">
        <v>5</v>
      </c>
      <c r="C3599" s="1" t="s">
        <v>3740</v>
      </c>
      <c r="E3599" t="str">
        <f t="shared" si="56"/>
        <v>5-ANTIGUA, LA</v>
      </c>
    </row>
    <row r="3600" spans="1:5" x14ac:dyDescent="0.25">
      <c r="A3600" s="1">
        <v>24</v>
      </c>
      <c r="B3600" s="3">
        <v>6</v>
      </c>
      <c r="C3600" s="1" t="s">
        <v>3741</v>
      </c>
      <c r="E3600" t="str">
        <f t="shared" si="56"/>
        <v>6-ARDON</v>
      </c>
    </row>
    <row r="3601" spans="1:5" x14ac:dyDescent="0.25">
      <c r="A3601" s="1">
        <v>24</v>
      </c>
      <c r="B3601" s="3">
        <v>7</v>
      </c>
      <c r="C3601" s="1" t="s">
        <v>3742</v>
      </c>
      <c r="E3601" t="str">
        <f t="shared" si="56"/>
        <v>7-ARGANZA</v>
      </c>
    </row>
    <row r="3602" spans="1:5" x14ac:dyDescent="0.25">
      <c r="A3602" s="1">
        <v>24</v>
      </c>
      <c r="B3602" s="3">
        <v>8</v>
      </c>
      <c r="C3602" s="1" t="s">
        <v>3743</v>
      </c>
      <c r="E3602" t="str">
        <f t="shared" si="56"/>
        <v>8-ASTORGA</v>
      </c>
    </row>
    <row r="3603" spans="1:5" x14ac:dyDescent="0.25">
      <c r="A3603" s="1">
        <v>24</v>
      </c>
      <c r="B3603" s="3">
        <v>9</v>
      </c>
      <c r="C3603" s="1" t="s">
        <v>3744</v>
      </c>
      <c r="E3603" t="str">
        <f t="shared" si="56"/>
        <v>9-BALBOA</v>
      </c>
    </row>
    <row r="3604" spans="1:5" x14ac:dyDescent="0.25">
      <c r="A3604" s="1">
        <v>24</v>
      </c>
      <c r="B3604" s="3">
        <v>10</v>
      </c>
      <c r="C3604" s="1" t="s">
        <v>3745</v>
      </c>
      <c r="E3604" t="str">
        <f t="shared" si="56"/>
        <v>10-BAÑEZA, LA</v>
      </c>
    </row>
    <row r="3605" spans="1:5" x14ac:dyDescent="0.25">
      <c r="A3605" s="1">
        <v>24</v>
      </c>
      <c r="B3605" s="3">
        <v>11</v>
      </c>
      <c r="C3605" s="1" t="s">
        <v>3746</v>
      </c>
      <c r="E3605" t="str">
        <f t="shared" si="56"/>
        <v>11-BARJAS</v>
      </c>
    </row>
    <row r="3606" spans="1:5" x14ac:dyDescent="0.25">
      <c r="A3606" s="1">
        <v>24</v>
      </c>
      <c r="B3606" s="3">
        <v>12</v>
      </c>
      <c r="C3606" s="1" t="s">
        <v>3747</v>
      </c>
      <c r="E3606" t="str">
        <f t="shared" si="56"/>
        <v>12-BARRIOS DE LUNA, LOS</v>
      </c>
    </row>
    <row r="3607" spans="1:5" x14ac:dyDescent="0.25">
      <c r="A3607" s="1">
        <v>24</v>
      </c>
      <c r="B3607" s="3">
        <v>14</v>
      </c>
      <c r="C3607" s="1" t="s">
        <v>3748</v>
      </c>
      <c r="E3607" t="str">
        <f t="shared" si="56"/>
        <v>14-BEMBIBRE</v>
      </c>
    </row>
    <row r="3608" spans="1:5" x14ac:dyDescent="0.25">
      <c r="A3608" s="1">
        <v>24</v>
      </c>
      <c r="B3608" s="3">
        <v>15</v>
      </c>
      <c r="C3608" s="1" t="s">
        <v>3749</v>
      </c>
      <c r="E3608" t="str">
        <f t="shared" si="56"/>
        <v>15-BENAVIDES</v>
      </c>
    </row>
    <row r="3609" spans="1:5" x14ac:dyDescent="0.25">
      <c r="A3609" s="1">
        <v>24</v>
      </c>
      <c r="B3609" s="3">
        <v>16</v>
      </c>
      <c r="C3609" s="1" t="s">
        <v>3750</v>
      </c>
      <c r="E3609" t="str">
        <f t="shared" si="56"/>
        <v>16-BENUZA</v>
      </c>
    </row>
    <row r="3610" spans="1:5" x14ac:dyDescent="0.25">
      <c r="A3610" s="1">
        <v>24</v>
      </c>
      <c r="B3610" s="3">
        <v>17</v>
      </c>
      <c r="C3610" s="1" t="s">
        <v>3751</v>
      </c>
      <c r="E3610" t="str">
        <f t="shared" si="56"/>
        <v>17-BERCIANOS DEL PARAMO</v>
      </c>
    </row>
    <row r="3611" spans="1:5" x14ac:dyDescent="0.25">
      <c r="A3611" s="1">
        <v>24</v>
      </c>
      <c r="B3611" s="3">
        <v>18</v>
      </c>
      <c r="C3611" s="1" t="s">
        <v>3752</v>
      </c>
      <c r="E3611" t="str">
        <f t="shared" si="56"/>
        <v>18-BERCIANOS DEL REAL CAMINO</v>
      </c>
    </row>
    <row r="3612" spans="1:5" x14ac:dyDescent="0.25">
      <c r="A3612" s="1">
        <v>24</v>
      </c>
      <c r="B3612" s="3">
        <v>19</v>
      </c>
      <c r="C3612" s="1" t="s">
        <v>3753</v>
      </c>
      <c r="E3612" t="str">
        <f t="shared" si="56"/>
        <v>19-BERLANGA DEL BIERZO</v>
      </c>
    </row>
    <row r="3613" spans="1:5" x14ac:dyDescent="0.25">
      <c r="A3613" s="1">
        <v>24</v>
      </c>
      <c r="B3613" s="3">
        <v>20</v>
      </c>
      <c r="C3613" s="1" t="s">
        <v>3754</v>
      </c>
      <c r="E3613" t="str">
        <f t="shared" si="56"/>
        <v>20-BOCA DE HUERGANO</v>
      </c>
    </row>
    <row r="3614" spans="1:5" x14ac:dyDescent="0.25">
      <c r="A3614" s="1">
        <v>24</v>
      </c>
      <c r="B3614" s="3">
        <v>21</v>
      </c>
      <c r="C3614" s="1" t="s">
        <v>3755</v>
      </c>
      <c r="E3614" t="str">
        <f t="shared" si="56"/>
        <v>21-BOÑAR</v>
      </c>
    </row>
    <row r="3615" spans="1:5" x14ac:dyDescent="0.25">
      <c r="A3615" s="1">
        <v>24</v>
      </c>
      <c r="B3615" s="3">
        <v>22</v>
      </c>
      <c r="C3615" s="1" t="s">
        <v>3756</v>
      </c>
      <c r="E3615" t="str">
        <f t="shared" si="56"/>
        <v>22-BORRENES</v>
      </c>
    </row>
    <row r="3616" spans="1:5" x14ac:dyDescent="0.25">
      <c r="A3616" s="1">
        <v>24</v>
      </c>
      <c r="B3616" s="3">
        <v>23</v>
      </c>
      <c r="C3616" s="1" t="s">
        <v>3757</v>
      </c>
      <c r="E3616" t="str">
        <f t="shared" si="56"/>
        <v>23-BRAZUELO</v>
      </c>
    </row>
    <row r="3617" spans="1:5" x14ac:dyDescent="0.25">
      <c r="A3617" s="1">
        <v>24</v>
      </c>
      <c r="B3617" s="3">
        <v>24</v>
      </c>
      <c r="C3617" s="1" t="s">
        <v>3758</v>
      </c>
      <c r="E3617" t="str">
        <f t="shared" si="56"/>
        <v>24-BURGO RANERO, EL</v>
      </c>
    </row>
    <row r="3618" spans="1:5" x14ac:dyDescent="0.25">
      <c r="A3618" s="1">
        <v>24</v>
      </c>
      <c r="B3618" s="3">
        <v>25</v>
      </c>
      <c r="C3618" s="1" t="s">
        <v>3759</v>
      </c>
      <c r="E3618" t="str">
        <f t="shared" si="56"/>
        <v>25-BURON</v>
      </c>
    </row>
    <row r="3619" spans="1:5" x14ac:dyDescent="0.25">
      <c r="A3619" s="1">
        <v>24</v>
      </c>
      <c r="B3619" s="3">
        <v>26</v>
      </c>
      <c r="C3619" s="1" t="s">
        <v>3760</v>
      </c>
      <c r="E3619" t="str">
        <f t="shared" si="56"/>
        <v>26-BUSTILLO DEL PARAMO</v>
      </c>
    </row>
    <row r="3620" spans="1:5" x14ac:dyDescent="0.25">
      <c r="A3620" s="1">
        <v>24</v>
      </c>
      <c r="B3620" s="3">
        <v>27</v>
      </c>
      <c r="C3620" s="1" t="s">
        <v>3761</v>
      </c>
      <c r="E3620" t="str">
        <f t="shared" si="56"/>
        <v>27-CABAÑAS RARAS</v>
      </c>
    </row>
    <row r="3621" spans="1:5" x14ac:dyDescent="0.25">
      <c r="A3621" s="1">
        <v>24</v>
      </c>
      <c r="B3621" s="3">
        <v>28</v>
      </c>
      <c r="C3621" s="1" t="s">
        <v>3762</v>
      </c>
      <c r="E3621" t="str">
        <f t="shared" si="56"/>
        <v>28-CABREROS DEL RIO</v>
      </c>
    </row>
    <row r="3622" spans="1:5" x14ac:dyDescent="0.25">
      <c r="A3622" s="1">
        <v>24</v>
      </c>
      <c r="B3622" s="3">
        <v>29</v>
      </c>
      <c r="C3622" s="1" t="s">
        <v>3763</v>
      </c>
      <c r="E3622" t="str">
        <f t="shared" si="56"/>
        <v>29-CABRILLANES</v>
      </c>
    </row>
    <row r="3623" spans="1:5" x14ac:dyDescent="0.25">
      <c r="A3623" s="1">
        <v>24</v>
      </c>
      <c r="B3623" s="3">
        <v>30</v>
      </c>
      <c r="C3623" s="1" t="s">
        <v>3764</v>
      </c>
      <c r="E3623" t="str">
        <f t="shared" si="56"/>
        <v>30-CACABELOS</v>
      </c>
    </row>
    <row r="3624" spans="1:5" x14ac:dyDescent="0.25">
      <c r="A3624" s="1">
        <v>24</v>
      </c>
      <c r="B3624" s="3">
        <v>31</v>
      </c>
      <c r="C3624" s="1" t="s">
        <v>3765</v>
      </c>
      <c r="E3624" t="str">
        <f t="shared" si="56"/>
        <v>31-CALZADA DEL COTO</v>
      </c>
    </row>
    <row r="3625" spans="1:5" x14ac:dyDescent="0.25">
      <c r="A3625" s="1">
        <v>24</v>
      </c>
      <c r="B3625" s="3">
        <v>32</v>
      </c>
      <c r="C3625" s="1" t="s">
        <v>3766</v>
      </c>
      <c r="E3625" t="str">
        <f t="shared" si="56"/>
        <v>32-CAMPAZAS</v>
      </c>
    </row>
    <row r="3626" spans="1:5" x14ac:dyDescent="0.25">
      <c r="A3626" s="1">
        <v>24</v>
      </c>
      <c r="B3626" s="3">
        <v>33</v>
      </c>
      <c r="C3626" s="1" t="s">
        <v>3767</v>
      </c>
      <c r="E3626" t="str">
        <f t="shared" si="56"/>
        <v>33-CAMPO DE VILLAVIDEL</v>
      </c>
    </row>
    <row r="3627" spans="1:5" x14ac:dyDescent="0.25">
      <c r="A3627" s="1">
        <v>24</v>
      </c>
      <c r="B3627" s="3">
        <v>34</v>
      </c>
      <c r="C3627" s="1" t="s">
        <v>3768</v>
      </c>
      <c r="E3627" t="str">
        <f t="shared" si="56"/>
        <v>34-CAMPONARAYA</v>
      </c>
    </row>
    <row r="3628" spans="1:5" x14ac:dyDescent="0.25">
      <c r="A3628" s="1">
        <v>24</v>
      </c>
      <c r="B3628" s="3">
        <v>36</v>
      </c>
      <c r="C3628" s="1" t="s">
        <v>3769</v>
      </c>
      <c r="E3628" t="str">
        <f t="shared" si="56"/>
        <v>36-CANDIN</v>
      </c>
    </row>
    <row r="3629" spans="1:5" x14ac:dyDescent="0.25">
      <c r="A3629" s="1">
        <v>24</v>
      </c>
      <c r="B3629" s="3">
        <v>37</v>
      </c>
      <c r="C3629" s="1" t="s">
        <v>3770</v>
      </c>
      <c r="E3629" t="str">
        <f t="shared" si="56"/>
        <v>37-CARMENES</v>
      </c>
    </row>
    <row r="3630" spans="1:5" x14ac:dyDescent="0.25">
      <c r="A3630" s="1">
        <v>24</v>
      </c>
      <c r="B3630" s="3">
        <v>38</v>
      </c>
      <c r="C3630" s="1" t="s">
        <v>3771</v>
      </c>
      <c r="E3630" t="str">
        <f t="shared" si="56"/>
        <v>38-CARRACEDELO</v>
      </c>
    </row>
    <row r="3631" spans="1:5" x14ac:dyDescent="0.25">
      <c r="A3631" s="1">
        <v>24</v>
      </c>
      <c r="B3631" s="3">
        <v>39</v>
      </c>
      <c r="C3631" s="1" t="s">
        <v>3772</v>
      </c>
      <c r="E3631" t="str">
        <f t="shared" si="56"/>
        <v>39-CARRIZO</v>
      </c>
    </row>
    <row r="3632" spans="1:5" x14ac:dyDescent="0.25">
      <c r="A3632" s="1">
        <v>24</v>
      </c>
      <c r="B3632" s="3">
        <v>40</v>
      </c>
      <c r="C3632" s="1" t="s">
        <v>3773</v>
      </c>
      <c r="E3632" t="str">
        <f t="shared" si="56"/>
        <v>40-CARROCERA</v>
      </c>
    </row>
    <row r="3633" spans="1:5" x14ac:dyDescent="0.25">
      <c r="A3633" s="1">
        <v>24</v>
      </c>
      <c r="B3633" s="3">
        <v>41</v>
      </c>
      <c r="C3633" s="1" t="s">
        <v>3774</v>
      </c>
      <c r="E3633" t="str">
        <f t="shared" si="56"/>
        <v>41-CARUCEDO</v>
      </c>
    </row>
    <row r="3634" spans="1:5" x14ac:dyDescent="0.25">
      <c r="A3634" s="1">
        <v>24</v>
      </c>
      <c r="B3634" s="3">
        <v>42</v>
      </c>
      <c r="C3634" s="1" t="s">
        <v>3775</v>
      </c>
      <c r="E3634" t="str">
        <f t="shared" si="56"/>
        <v>42-CASTILFALE</v>
      </c>
    </row>
    <row r="3635" spans="1:5" x14ac:dyDescent="0.25">
      <c r="A3635" s="1">
        <v>24</v>
      </c>
      <c r="B3635" s="3">
        <v>43</v>
      </c>
      <c r="C3635" s="1" t="s">
        <v>3776</v>
      </c>
      <c r="E3635" t="str">
        <f t="shared" si="56"/>
        <v>43-CASTRILLO DE CABRERA</v>
      </c>
    </row>
    <row r="3636" spans="1:5" x14ac:dyDescent="0.25">
      <c r="A3636" s="1">
        <v>24</v>
      </c>
      <c r="B3636" s="3">
        <v>44</v>
      </c>
      <c r="C3636" s="1" t="s">
        <v>3777</v>
      </c>
      <c r="E3636" t="str">
        <f t="shared" si="56"/>
        <v>44-CASTRILLO DE LA VALDUERNA</v>
      </c>
    </row>
    <row r="3637" spans="1:5" x14ac:dyDescent="0.25">
      <c r="A3637" s="1">
        <v>24</v>
      </c>
      <c r="B3637" s="3">
        <v>46</v>
      </c>
      <c r="C3637" s="1" t="s">
        <v>3778</v>
      </c>
      <c r="E3637" t="str">
        <f t="shared" si="56"/>
        <v>46-CASTROCALBON</v>
      </c>
    </row>
    <row r="3638" spans="1:5" x14ac:dyDescent="0.25">
      <c r="A3638" s="1">
        <v>24</v>
      </c>
      <c r="B3638" s="3">
        <v>47</v>
      </c>
      <c r="C3638" s="1" t="s">
        <v>3779</v>
      </c>
      <c r="E3638" t="str">
        <f t="shared" si="56"/>
        <v>47-CASTROCONTRIGO</v>
      </c>
    </row>
    <row r="3639" spans="1:5" x14ac:dyDescent="0.25">
      <c r="A3639" s="1">
        <v>24</v>
      </c>
      <c r="B3639" s="3">
        <v>49</v>
      </c>
      <c r="C3639" s="1" t="s">
        <v>3780</v>
      </c>
      <c r="E3639" t="str">
        <f t="shared" si="56"/>
        <v>49-CASTROPODAME</v>
      </c>
    </row>
    <row r="3640" spans="1:5" x14ac:dyDescent="0.25">
      <c r="A3640" s="1">
        <v>24</v>
      </c>
      <c r="B3640" s="3">
        <v>50</v>
      </c>
      <c r="C3640" s="1" t="s">
        <v>3781</v>
      </c>
      <c r="E3640" t="str">
        <f t="shared" si="56"/>
        <v>50-CASTROTIERRA DE VALMADRIGAL</v>
      </c>
    </row>
    <row r="3641" spans="1:5" x14ac:dyDescent="0.25">
      <c r="A3641" s="1">
        <v>24</v>
      </c>
      <c r="B3641" s="3">
        <v>51</v>
      </c>
      <c r="C3641" s="1" t="s">
        <v>3782</v>
      </c>
      <c r="E3641" t="str">
        <f t="shared" si="56"/>
        <v>51-CEA</v>
      </c>
    </row>
    <row r="3642" spans="1:5" x14ac:dyDescent="0.25">
      <c r="A3642" s="1">
        <v>24</v>
      </c>
      <c r="B3642" s="3">
        <v>52</v>
      </c>
      <c r="C3642" s="1" t="s">
        <v>3783</v>
      </c>
      <c r="E3642" t="str">
        <f t="shared" si="56"/>
        <v>52-CEBANICO</v>
      </c>
    </row>
    <row r="3643" spans="1:5" x14ac:dyDescent="0.25">
      <c r="A3643" s="1">
        <v>24</v>
      </c>
      <c r="B3643" s="3">
        <v>53</v>
      </c>
      <c r="C3643" s="1" t="s">
        <v>3784</v>
      </c>
      <c r="E3643" t="str">
        <f t="shared" si="56"/>
        <v>53-CEBRONES DEL RIO</v>
      </c>
    </row>
    <row r="3644" spans="1:5" x14ac:dyDescent="0.25">
      <c r="A3644" s="1">
        <v>24</v>
      </c>
      <c r="B3644" s="3">
        <v>54</v>
      </c>
      <c r="C3644" s="1" t="s">
        <v>3785</v>
      </c>
      <c r="E3644" t="str">
        <f t="shared" si="56"/>
        <v>54-CIMANES DE LA VEGA</v>
      </c>
    </row>
    <row r="3645" spans="1:5" x14ac:dyDescent="0.25">
      <c r="A3645" s="1">
        <v>24</v>
      </c>
      <c r="B3645" s="3">
        <v>55</v>
      </c>
      <c r="C3645" s="1" t="s">
        <v>3786</v>
      </c>
      <c r="E3645" t="str">
        <f t="shared" si="56"/>
        <v>55-CIMANES DEL TEJAR</v>
      </c>
    </row>
    <row r="3646" spans="1:5" x14ac:dyDescent="0.25">
      <c r="A3646" s="1">
        <v>24</v>
      </c>
      <c r="B3646" s="3">
        <v>56</v>
      </c>
      <c r="C3646" s="1" t="s">
        <v>3787</v>
      </c>
      <c r="E3646" t="str">
        <f t="shared" si="56"/>
        <v>56-CISTIERNA</v>
      </c>
    </row>
    <row r="3647" spans="1:5" x14ac:dyDescent="0.25">
      <c r="A3647" s="1">
        <v>24</v>
      </c>
      <c r="B3647" s="3">
        <v>57</v>
      </c>
      <c r="C3647" s="1" t="s">
        <v>3788</v>
      </c>
      <c r="E3647" t="str">
        <f t="shared" si="56"/>
        <v>57-CONGOSTO</v>
      </c>
    </row>
    <row r="3648" spans="1:5" x14ac:dyDescent="0.25">
      <c r="A3648" s="1">
        <v>24</v>
      </c>
      <c r="B3648" s="3">
        <v>58</v>
      </c>
      <c r="C3648" s="1" t="s">
        <v>3789</v>
      </c>
      <c r="E3648" t="str">
        <f t="shared" si="56"/>
        <v>58-CORBILLOS DE LOS OTEROS</v>
      </c>
    </row>
    <row r="3649" spans="1:5" x14ac:dyDescent="0.25">
      <c r="A3649" s="1">
        <v>24</v>
      </c>
      <c r="B3649" s="3">
        <v>59</v>
      </c>
      <c r="C3649" s="1" t="s">
        <v>3790</v>
      </c>
      <c r="E3649" t="str">
        <f t="shared" si="56"/>
        <v>59-CORULLON</v>
      </c>
    </row>
    <row r="3650" spans="1:5" x14ac:dyDescent="0.25">
      <c r="A3650" s="1">
        <v>24</v>
      </c>
      <c r="B3650" s="3">
        <v>60</v>
      </c>
      <c r="C3650" s="1" t="s">
        <v>3791</v>
      </c>
      <c r="E3650" t="str">
        <f t="shared" si="56"/>
        <v>60-CREMENES</v>
      </c>
    </row>
    <row r="3651" spans="1:5" x14ac:dyDescent="0.25">
      <c r="A3651" s="1">
        <v>24</v>
      </c>
      <c r="B3651" s="3">
        <v>61</v>
      </c>
      <c r="C3651" s="1" t="s">
        <v>3792</v>
      </c>
      <c r="E3651" t="str">
        <f t="shared" ref="E3651:E3714" si="57">CONCATENATE(B3651,"-",C3651)</f>
        <v>61-CUADROS</v>
      </c>
    </row>
    <row r="3652" spans="1:5" x14ac:dyDescent="0.25">
      <c r="A3652" s="1">
        <v>24</v>
      </c>
      <c r="B3652" s="3">
        <v>62</v>
      </c>
      <c r="C3652" s="1" t="s">
        <v>3793</v>
      </c>
      <c r="E3652" t="str">
        <f t="shared" si="57"/>
        <v>62-CUBILLAS DE LOS OTEROS</v>
      </c>
    </row>
    <row r="3653" spans="1:5" x14ac:dyDescent="0.25">
      <c r="A3653" s="1">
        <v>24</v>
      </c>
      <c r="B3653" s="3">
        <v>63</v>
      </c>
      <c r="C3653" s="1" t="s">
        <v>3794</v>
      </c>
      <c r="E3653" t="str">
        <f t="shared" si="57"/>
        <v>63-CUBILLAS DE RUEDA</v>
      </c>
    </row>
    <row r="3654" spans="1:5" x14ac:dyDescent="0.25">
      <c r="A3654" s="1">
        <v>24</v>
      </c>
      <c r="B3654" s="3">
        <v>64</v>
      </c>
      <c r="C3654" s="1" t="s">
        <v>3795</v>
      </c>
      <c r="E3654" t="str">
        <f t="shared" si="57"/>
        <v>64-CUBILLOS DEL SIL</v>
      </c>
    </row>
    <row r="3655" spans="1:5" x14ac:dyDescent="0.25">
      <c r="A3655" s="1">
        <v>24</v>
      </c>
      <c r="B3655" s="3">
        <v>65</v>
      </c>
      <c r="C3655" s="1" t="s">
        <v>3796</v>
      </c>
      <c r="E3655" t="str">
        <f t="shared" si="57"/>
        <v>65-CHOZAS DE ABAJO</v>
      </c>
    </row>
    <row r="3656" spans="1:5" x14ac:dyDescent="0.25">
      <c r="A3656" s="1">
        <v>24</v>
      </c>
      <c r="B3656" s="3">
        <v>66</v>
      </c>
      <c r="C3656" s="1" t="s">
        <v>3797</v>
      </c>
      <c r="E3656" t="str">
        <f t="shared" si="57"/>
        <v>66-DESTRIANA</v>
      </c>
    </row>
    <row r="3657" spans="1:5" x14ac:dyDescent="0.25">
      <c r="A3657" s="1">
        <v>24</v>
      </c>
      <c r="B3657" s="3">
        <v>67</v>
      </c>
      <c r="C3657" s="1" t="s">
        <v>3798</v>
      </c>
      <c r="E3657" t="str">
        <f t="shared" si="57"/>
        <v>67-ENCINEDO</v>
      </c>
    </row>
    <row r="3658" spans="1:5" x14ac:dyDescent="0.25">
      <c r="A3658" s="1">
        <v>24</v>
      </c>
      <c r="B3658" s="3">
        <v>68</v>
      </c>
      <c r="C3658" s="1" t="s">
        <v>3799</v>
      </c>
      <c r="E3658" t="str">
        <f t="shared" si="57"/>
        <v>68-ERCINA, LA</v>
      </c>
    </row>
    <row r="3659" spans="1:5" x14ac:dyDescent="0.25">
      <c r="A3659" s="1">
        <v>24</v>
      </c>
      <c r="B3659" s="3">
        <v>69</v>
      </c>
      <c r="C3659" s="1" t="s">
        <v>3800</v>
      </c>
      <c r="E3659" t="str">
        <f t="shared" si="57"/>
        <v>69-ESCOBAR DE CAMPOS</v>
      </c>
    </row>
    <row r="3660" spans="1:5" x14ac:dyDescent="0.25">
      <c r="A3660" s="1">
        <v>24</v>
      </c>
      <c r="B3660" s="3">
        <v>70</v>
      </c>
      <c r="C3660" s="1" t="s">
        <v>3801</v>
      </c>
      <c r="E3660" t="str">
        <f t="shared" si="57"/>
        <v>70-FABERO</v>
      </c>
    </row>
    <row r="3661" spans="1:5" x14ac:dyDescent="0.25">
      <c r="A3661" s="1">
        <v>24</v>
      </c>
      <c r="B3661" s="3">
        <v>71</v>
      </c>
      <c r="C3661" s="1" t="s">
        <v>3802</v>
      </c>
      <c r="E3661" t="str">
        <f t="shared" si="57"/>
        <v>71-FOLGOSO DE LA RIBERA</v>
      </c>
    </row>
    <row r="3662" spans="1:5" x14ac:dyDescent="0.25">
      <c r="A3662" s="1">
        <v>24</v>
      </c>
      <c r="B3662" s="3">
        <v>73</v>
      </c>
      <c r="C3662" s="1" t="s">
        <v>3803</v>
      </c>
      <c r="E3662" t="str">
        <f t="shared" si="57"/>
        <v>73-FRESNO DE LA VEGA</v>
      </c>
    </row>
    <row r="3663" spans="1:5" x14ac:dyDescent="0.25">
      <c r="A3663" s="1">
        <v>24</v>
      </c>
      <c r="B3663" s="3">
        <v>74</v>
      </c>
      <c r="C3663" s="1" t="s">
        <v>3804</v>
      </c>
      <c r="E3663" t="str">
        <f t="shared" si="57"/>
        <v>74-FUENTES DE CARBAJAL</v>
      </c>
    </row>
    <row r="3664" spans="1:5" x14ac:dyDescent="0.25">
      <c r="A3664" s="1">
        <v>24</v>
      </c>
      <c r="B3664" s="3">
        <v>76</v>
      </c>
      <c r="C3664" s="1" t="s">
        <v>3805</v>
      </c>
      <c r="E3664" t="str">
        <f t="shared" si="57"/>
        <v>76-GARRAFE DE TORIO</v>
      </c>
    </row>
    <row r="3665" spans="1:5" x14ac:dyDescent="0.25">
      <c r="A3665" s="1">
        <v>24</v>
      </c>
      <c r="B3665" s="3">
        <v>77</v>
      </c>
      <c r="C3665" s="1" t="s">
        <v>3806</v>
      </c>
      <c r="E3665" t="str">
        <f t="shared" si="57"/>
        <v>77-GORDALIZA DEL PINO</v>
      </c>
    </row>
    <row r="3666" spans="1:5" x14ac:dyDescent="0.25">
      <c r="A3666" s="1">
        <v>24</v>
      </c>
      <c r="B3666" s="3">
        <v>78</v>
      </c>
      <c r="C3666" s="1" t="s">
        <v>3807</v>
      </c>
      <c r="E3666" t="str">
        <f t="shared" si="57"/>
        <v>78-GORDONCILLO</v>
      </c>
    </row>
    <row r="3667" spans="1:5" x14ac:dyDescent="0.25">
      <c r="A3667" s="1">
        <v>24</v>
      </c>
      <c r="B3667" s="3">
        <v>79</v>
      </c>
      <c r="C3667" s="1" t="s">
        <v>3808</v>
      </c>
      <c r="E3667" t="str">
        <f t="shared" si="57"/>
        <v>79-GRADEFES</v>
      </c>
    </row>
    <row r="3668" spans="1:5" x14ac:dyDescent="0.25">
      <c r="A3668" s="1">
        <v>24</v>
      </c>
      <c r="B3668" s="3">
        <v>80</v>
      </c>
      <c r="C3668" s="1" t="s">
        <v>3809</v>
      </c>
      <c r="E3668" t="str">
        <f t="shared" si="57"/>
        <v>80-GRAJAL DE CAMPOS</v>
      </c>
    </row>
    <row r="3669" spans="1:5" x14ac:dyDescent="0.25">
      <c r="A3669" s="1">
        <v>24</v>
      </c>
      <c r="B3669" s="3">
        <v>81</v>
      </c>
      <c r="C3669" s="1" t="s">
        <v>3810</v>
      </c>
      <c r="E3669" t="str">
        <f t="shared" si="57"/>
        <v>81-GUSENDOS DE LOS OTEROS</v>
      </c>
    </row>
    <row r="3670" spans="1:5" x14ac:dyDescent="0.25">
      <c r="A3670" s="1">
        <v>24</v>
      </c>
      <c r="B3670" s="3">
        <v>82</v>
      </c>
      <c r="C3670" s="1" t="s">
        <v>3811</v>
      </c>
      <c r="E3670" t="str">
        <f t="shared" si="57"/>
        <v>82-HOSPITAL DE ORBIGO</v>
      </c>
    </row>
    <row r="3671" spans="1:5" x14ac:dyDescent="0.25">
      <c r="A3671" s="1">
        <v>24</v>
      </c>
      <c r="B3671" s="3">
        <v>83</v>
      </c>
      <c r="C3671" s="1" t="s">
        <v>3812</v>
      </c>
      <c r="E3671" t="str">
        <f t="shared" si="57"/>
        <v>83-IG?ÑA</v>
      </c>
    </row>
    <row r="3672" spans="1:5" x14ac:dyDescent="0.25">
      <c r="A3672" s="1">
        <v>24</v>
      </c>
      <c r="B3672" s="3">
        <v>84</v>
      </c>
      <c r="C3672" s="1" t="s">
        <v>3813</v>
      </c>
      <c r="E3672" t="str">
        <f t="shared" si="57"/>
        <v>84-IZAGRE</v>
      </c>
    </row>
    <row r="3673" spans="1:5" x14ac:dyDescent="0.25">
      <c r="A3673" s="1">
        <v>24</v>
      </c>
      <c r="B3673" s="3">
        <v>86</v>
      </c>
      <c r="C3673" s="1" t="s">
        <v>3814</v>
      </c>
      <c r="E3673" t="str">
        <f t="shared" si="57"/>
        <v>86-JOARILLA DE LAS MATAS</v>
      </c>
    </row>
    <row r="3674" spans="1:5" x14ac:dyDescent="0.25">
      <c r="A3674" s="1">
        <v>24</v>
      </c>
      <c r="B3674" s="3">
        <v>87</v>
      </c>
      <c r="C3674" s="1" t="s">
        <v>3815</v>
      </c>
      <c r="E3674" t="str">
        <f t="shared" si="57"/>
        <v>87-LAGUNA DALGA</v>
      </c>
    </row>
    <row r="3675" spans="1:5" x14ac:dyDescent="0.25">
      <c r="A3675" s="1">
        <v>24</v>
      </c>
      <c r="B3675" s="3">
        <v>88</v>
      </c>
      <c r="C3675" s="1" t="s">
        <v>3816</v>
      </c>
      <c r="E3675" t="str">
        <f t="shared" si="57"/>
        <v>88-LAGUNA DE NEGRILLOS</v>
      </c>
    </row>
    <row r="3676" spans="1:5" x14ac:dyDescent="0.25">
      <c r="A3676" s="1">
        <v>24</v>
      </c>
      <c r="B3676" s="3">
        <v>89</v>
      </c>
      <c r="C3676" s="1" t="s">
        <v>133</v>
      </c>
      <c r="E3676" t="str">
        <f t="shared" si="57"/>
        <v>89-LEON</v>
      </c>
    </row>
    <row r="3677" spans="1:5" x14ac:dyDescent="0.25">
      <c r="A3677" s="1">
        <v>24</v>
      </c>
      <c r="B3677" s="3">
        <v>90</v>
      </c>
      <c r="C3677" s="1" t="s">
        <v>3817</v>
      </c>
      <c r="E3677" t="str">
        <f t="shared" si="57"/>
        <v>90-LUCILLO</v>
      </c>
    </row>
    <row r="3678" spans="1:5" x14ac:dyDescent="0.25">
      <c r="A3678" s="1">
        <v>24</v>
      </c>
      <c r="B3678" s="3">
        <v>91</v>
      </c>
      <c r="C3678" s="1" t="s">
        <v>3818</v>
      </c>
      <c r="E3678" t="str">
        <f t="shared" si="57"/>
        <v>91-LUYEGO</v>
      </c>
    </row>
    <row r="3679" spans="1:5" x14ac:dyDescent="0.25">
      <c r="A3679" s="1">
        <v>24</v>
      </c>
      <c r="B3679" s="3">
        <v>92</v>
      </c>
      <c r="C3679" s="1" t="s">
        <v>3819</v>
      </c>
      <c r="E3679" t="str">
        <f t="shared" si="57"/>
        <v>92-LLAMAS DE LA RIBERA</v>
      </c>
    </row>
    <row r="3680" spans="1:5" x14ac:dyDescent="0.25">
      <c r="A3680" s="1">
        <v>24</v>
      </c>
      <c r="B3680" s="3">
        <v>93</v>
      </c>
      <c r="C3680" s="1" t="s">
        <v>3820</v>
      </c>
      <c r="E3680" t="str">
        <f t="shared" si="57"/>
        <v>93-MAGAZ DE CEPEDA</v>
      </c>
    </row>
    <row r="3681" spans="1:5" x14ac:dyDescent="0.25">
      <c r="A3681" s="1">
        <v>24</v>
      </c>
      <c r="B3681" s="3">
        <v>94</v>
      </c>
      <c r="C3681" s="1" t="s">
        <v>3821</v>
      </c>
      <c r="E3681" t="str">
        <f t="shared" si="57"/>
        <v>94-MANSILLA DE LAS MULAS</v>
      </c>
    </row>
    <row r="3682" spans="1:5" x14ac:dyDescent="0.25">
      <c r="A3682" s="1">
        <v>24</v>
      </c>
      <c r="B3682" s="3">
        <v>95</v>
      </c>
      <c r="C3682" s="1" t="s">
        <v>3822</v>
      </c>
      <c r="E3682" t="str">
        <f t="shared" si="57"/>
        <v>95-MANSILLA MAYOR</v>
      </c>
    </row>
    <row r="3683" spans="1:5" x14ac:dyDescent="0.25">
      <c r="A3683" s="1">
        <v>24</v>
      </c>
      <c r="B3683" s="3">
        <v>96</v>
      </c>
      <c r="C3683" s="1" t="s">
        <v>3823</v>
      </c>
      <c r="E3683" t="str">
        <f t="shared" si="57"/>
        <v>96-MARAÑA</v>
      </c>
    </row>
    <row r="3684" spans="1:5" x14ac:dyDescent="0.25">
      <c r="A3684" s="1">
        <v>24</v>
      </c>
      <c r="B3684" s="3">
        <v>97</v>
      </c>
      <c r="C3684" s="1" t="s">
        <v>3824</v>
      </c>
      <c r="E3684" t="str">
        <f t="shared" si="57"/>
        <v>97-MATADEON DE LOS OTEROS</v>
      </c>
    </row>
    <row r="3685" spans="1:5" x14ac:dyDescent="0.25">
      <c r="A3685" s="1">
        <v>24</v>
      </c>
      <c r="B3685" s="3">
        <v>98</v>
      </c>
      <c r="C3685" s="1" t="s">
        <v>3825</v>
      </c>
      <c r="E3685" t="str">
        <f t="shared" si="57"/>
        <v>98-MATALLANA DE TORIO</v>
      </c>
    </row>
    <row r="3686" spans="1:5" x14ac:dyDescent="0.25">
      <c r="A3686" s="1">
        <v>24</v>
      </c>
      <c r="B3686" s="3">
        <v>99</v>
      </c>
      <c r="C3686" s="1" t="s">
        <v>3826</v>
      </c>
      <c r="E3686" t="str">
        <f t="shared" si="57"/>
        <v>99-MATANZA</v>
      </c>
    </row>
    <row r="3687" spans="1:5" x14ac:dyDescent="0.25">
      <c r="A3687" s="1">
        <v>24</v>
      </c>
      <c r="B3687" s="3">
        <v>100</v>
      </c>
      <c r="C3687" s="1" t="s">
        <v>3827</v>
      </c>
      <c r="E3687" t="str">
        <f t="shared" si="57"/>
        <v>100-MOLINASECA</v>
      </c>
    </row>
    <row r="3688" spans="1:5" x14ac:dyDescent="0.25">
      <c r="A3688" s="1">
        <v>24</v>
      </c>
      <c r="B3688" s="3">
        <v>101</v>
      </c>
      <c r="C3688" s="1" t="s">
        <v>3828</v>
      </c>
      <c r="E3688" t="str">
        <f t="shared" si="57"/>
        <v>101-MURIAS DE PAREDES</v>
      </c>
    </row>
    <row r="3689" spans="1:5" x14ac:dyDescent="0.25">
      <c r="A3689" s="1">
        <v>24</v>
      </c>
      <c r="B3689" s="3">
        <v>102</v>
      </c>
      <c r="C3689" s="1" t="s">
        <v>3829</v>
      </c>
      <c r="E3689" t="str">
        <f t="shared" si="57"/>
        <v>102-NOCEDA</v>
      </c>
    </row>
    <row r="3690" spans="1:5" x14ac:dyDescent="0.25">
      <c r="A3690" s="1">
        <v>24</v>
      </c>
      <c r="B3690" s="3">
        <v>103</v>
      </c>
      <c r="C3690" s="1" t="s">
        <v>3830</v>
      </c>
      <c r="E3690" t="str">
        <f t="shared" si="57"/>
        <v>103-OENCIA</v>
      </c>
    </row>
    <row r="3691" spans="1:5" x14ac:dyDescent="0.25">
      <c r="A3691" s="1">
        <v>24</v>
      </c>
      <c r="B3691" s="3">
        <v>104</v>
      </c>
      <c r="C3691" s="1" t="s">
        <v>3831</v>
      </c>
      <c r="E3691" t="str">
        <f t="shared" si="57"/>
        <v>104-OMAÑAS, LAS</v>
      </c>
    </row>
    <row r="3692" spans="1:5" x14ac:dyDescent="0.25">
      <c r="A3692" s="1">
        <v>24</v>
      </c>
      <c r="B3692" s="3">
        <v>105</v>
      </c>
      <c r="C3692" s="1" t="s">
        <v>3832</v>
      </c>
      <c r="E3692" t="str">
        <f t="shared" si="57"/>
        <v>105-ONZONILLA</v>
      </c>
    </row>
    <row r="3693" spans="1:5" x14ac:dyDescent="0.25">
      <c r="A3693" s="1">
        <v>24</v>
      </c>
      <c r="B3693" s="3">
        <v>106</v>
      </c>
      <c r="C3693" s="1" t="s">
        <v>3833</v>
      </c>
      <c r="E3693" t="str">
        <f t="shared" si="57"/>
        <v>106-OSEJA DE SAJAMBRE</v>
      </c>
    </row>
    <row r="3694" spans="1:5" x14ac:dyDescent="0.25">
      <c r="A3694" s="1">
        <v>24</v>
      </c>
      <c r="B3694" s="3">
        <v>107</v>
      </c>
      <c r="C3694" s="1" t="s">
        <v>3834</v>
      </c>
      <c r="E3694" t="str">
        <f t="shared" si="57"/>
        <v>107-PAJARES DE LOS OTEROS</v>
      </c>
    </row>
    <row r="3695" spans="1:5" x14ac:dyDescent="0.25">
      <c r="A3695" s="1">
        <v>24</v>
      </c>
      <c r="B3695" s="3">
        <v>108</v>
      </c>
      <c r="C3695" s="1" t="s">
        <v>3835</v>
      </c>
      <c r="E3695" t="str">
        <f t="shared" si="57"/>
        <v>108-PALACIOS DE LA VALDUERNA</v>
      </c>
    </row>
    <row r="3696" spans="1:5" x14ac:dyDescent="0.25">
      <c r="A3696" s="1">
        <v>24</v>
      </c>
      <c r="B3696" s="3">
        <v>109</v>
      </c>
      <c r="C3696" s="1" t="s">
        <v>3836</v>
      </c>
      <c r="E3696" t="str">
        <f t="shared" si="57"/>
        <v>109-PALACIOS DEL SIL</v>
      </c>
    </row>
    <row r="3697" spans="1:5" x14ac:dyDescent="0.25">
      <c r="A3697" s="1">
        <v>24</v>
      </c>
      <c r="B3697" s="3">
        <v>110</v>
      </c>
      <c r="C3697" s="1" t="s">
        <v>3837</v>
      </c>
      <c r="E3697" t="str">
        <f t="shared" si="57"/>
        <v>110-PARAMO DEL SIL</v>
      </c>
    </row>
    <row r="3698" spans="1:5" x14ac:dyDescent="0.25">
      <c r="A3698" s="1">
        <v>24</v>
      </c>
      <c r="B3698" s="3">
        <v>112</v>
      </c>
      <c r="C3698" s="1" t="s">
        <v>3838</v>
      </c>
      <c r="E3698" t="str">
        <f t="shared" si="57"/>
        <v>112-PERANZANES</v>
      </c>
    </row>
    <row r="3699" spans="1:5" x14ac:dyDescent="0.25">
      <c r="A3699" s="1">
        <v>24</v>
      </c>
      <c r="B3699" s="3">
        <v>113</v>
      </c>
      <c r="C3699" s="1" t="s">
        <v>3839</v>
      </c>
      <c r="E3699" t="str">
        <f t="shared" si="57"/>
        <v>113-POBLADURA DE PELAYO GARCIA</v>
      </c>
    </row>
    <row r="3700" spans="1:5" x14ac:dyDescent="0.25">
      <c r="A3700" s="1">
        <v>24</v>
      </c>
      <c r="B3700" s="3">
        <v>114</v>
      </c>
      <c r="C3700" s="1" t="s">
        <v>3840</v>
      </c>
      <c r="E3700" t="str">
        <f t="shared" si="57"/>
        <v>114-POLA DE GORDON, LA</v>
      </c>
    </row>
    <row r="3701" spans="1:5" x14ac:dyDescent="0.25">
      <c r="A3701" s="1">
        <v>24</v>
      </c>
      <c r="B3701" s="3">
        <v>115</v>
      </c>
      <c r="C3701" s="1" t="s">
        <v>3841</v>
      </c>
      <c r="E3701" t="str">
        <f t="shared" si="57"/>
        <v>115-PONFERRADA</v>
      </c>
    </row>
    <row r="3702" spans="1:5" x14ac:dyDescent="0.25">
      <c r="A3702" s="1">
        <v>24</v>
      </c>
      <c r="B3702" s="3">
        <v>116</v>
      </c>
      <c r="C3702" s="1" t="s">
        <v>3842</v>
      </c>
      <c r="E3702" t="str">
        <f t="shared" si="57"/>
        <v>116-POSADA DE VALDEON</v>
      </c>
    </row>
    <row r="3703" spans="1:5" x14ac:dyDescent="0.25">
      <c r="A3703" s="1">
        <v>24</v>
      </c>
      <c r="B3703" s="3">
        <v>117</v>
      </c>
      <c r="C3703" s="1" t="s">
        <v>3843</v>
      </c>
      <c r="E3703" t="str">
        <f t="shared" si="57"/>
        <v>117-POZUELO DEL PARAMO</v>
      </c>
    </row>
    <row r="3704" spans="1:5" x14ac:dyDescent="0.25">
      <c r="A3704" s="1">
        <v>24</v>
      </c>
      <c r="B3704" s="3">
        <v>118</v>
      </c>
      <c r="C3704" s="1" t="s">
        <v>3844</v>
      </c>
      <c r="E3704" t="str">
        <f t="shared" si="57"/>
        <v>118-PRADO DE LA GUZPEÑA</v>
      </c>
    </row>
    <row r="3705" spans="1:5" x14ac:dyDescent="0.25">
      <c r="A3705" s="1">
        <v>24</v>
      </c>
      <c r="B3705" s="3">
        <v>119</v>
      </c>
      <c r="C3705" s="1" t="s">
        <v>3845</v>
      </c>
      <c r="E3705" t="str">
        <f t="shared" si="57"/>
        <v>119-PRIARANZA DEL BIERZO</v>
      </c>
    </row>
    <row r="3706" spans="1:5" x14ac:dyDescent="0.25">
      <c r="A3706" s="1">
        <v>24</v>
      </c>
      <c r="B3706" s="3">
        <v>120</v>
      </c>
      <c r="C3706" s="1" t="s">
        <v>3846</v>
      </c>
      <c r="E3706" t="str">
        <f t="shared" si="57"/>
        <v>120-PRIORO</v>
      </c>
    </row>
    <row r="3707" spans="1:5" x14ac:dyDescent="0.25">
      <c r="A3707" s="1">
        <v>24</v>
      </c>
      <c r="B3707" s="3">
        <v>121</v>
      </c>
      <c r="C3707" s="1" t="s">
        <v>3847</v>
      </c>
      <c r="E3707" t="str">
        <f t="shared" si="57"/>
        <v>121-PUEBLA DE LILLO</v>
      </c>
    </row>
    <row r="3708" spans="1:5" x14ac:dyDescent="0.25">
      <c r="A3708" s="1">
        <v>24</v>
      </c>
      <c r="B3708" s="3">
        <v>122</v>
      </c>
      <c r="C3708" s="1" t="s">
        <v>3848</v>
      </c>
      <c r="E3708" t="str">
        <f t="shared" si="57"/>
        <v>122-PUENTE DE DOMINGO FLOREZ</v>
      </c>
    </row>
    <row r="3709" spans="1:5" x14ac:dyDescent="0.25">
      <c r="A3709" s="1">
        <v>24</v>
      </c>
      <c r="B3709" s="3">
        <v>123</v>
      </c>
      <c r="C3709" s="1" t="s">
        <v>3849</v>
      </c>
      <c r="E3709" t="str">
        <f t="shared" si="57"/>
        <v>123-QUINTANA DEL CASTILLO</v>
      </c>
    </row>
    <row r="3710" spans="1:5" x14ac:dyDescent="0.25">
      <c r="A3710" s="1">
        <v>24</v>
      </c>
      <c r="B3710" s="3">
        <v>124</v>
      </c>
      <c r="C3710" s="1" t="s">
        <v>3850</v>
      </c>
      <c r="E3710" t="str">
        <f t="shared" si="57"/>
        <v>124-QUINTANA DEL MARCO</v>
      </c>
    </row>
    <row r="3711" spans="1:5" x14ac:dyDescent="0.25">
      <c r="A3711" s="1">
        <v>24</v>
      </c>
      <c r="B3711" s="3">
        <v>125</v>
      </c>
      <c r="C3711" s="1" t="s">
        <v>3851</v>
      </c>
      <c r="E3711" t="str">
        <f t="shared" si="57"/>
        <v>125-QUINTANA Y CONGOSTO</v>
      </c>
    </row>
    <row r="3712" spans="1:5" x14ac:dyDescent="0.25">
      <c r="A3712" s="1">
        <v>24</v>
      </c>
      <c r="B3712" s="3">
        <v>127</v>
      </c>
      <c r="C3712" s="1" t="s">
        <v>3852</v>
      </c>
      <c r="E3712" t="str">
        <f t="shared" si="57"/>
        <v>127-REGUERAS DE ARRIBA</v>
      </c>
    </row>
    <row r="3713" spans="1:5" x14ac:dyDescent="0.25">
      <c r="A3713" s="1">
        <v>24</v>
      </c>
      <c r="B3713" s="3">
        <v>129</v>
      </c>
      <c r="C3713" s="1" t="s">
        <v>3853</v>
      </c>
      <c r="E3713" t="str">
        <f t="shared" si="57"/>
        <v>129-REYERO</v>
      </c>
    </row>
    <row r="3714" spans="1:5" x14ac:dyDescent="0.25">
      <c r="A3714" s="1">
        <v>24</v>
      </c>
      <c r="B3714" s="3">
        <v>130</v>
      </c>
      <c r="C3714" s="1" t="s">
        <v>3854</v>
      </c>
      <c r="E3714" t="str">
        <f t="shared" si="57"/>
        <v>130-RIAÑO</v>
      </c>
    </row>
    <row r="3715" spans="1:5" x14ac:dyDescent="0.25">
      <c r="A3715" s="1">
        <v>24</v>
      </c>
      <c r="B3715" s="3">
        <v>131</v>
      </c>
      <c r="C3715" s="1" t="s">
        <v>3855</v>
      </c>
      <c r="E3715" t="str">
        <f t="shared" ref="E3715:E3778" si="58">CONCATENATE(B3715,"-",C3715)</f>
        <v>131-RIEGO DE LA VEGA</v>
      </c>
    </row>
    <row r="3716" spans="1:5" x14ac:dyDescent="0.25">
      <c r="A3716" s="1">
        <v>24</v>
      </c>
      <c r="B3716" s="3">
        <v>132</v>
      </c>
      <c r="C3716" s="1" t="s">
        <v>3856</v>
      </c>
      <c r="E3716" t="str">
        <f t="shared" si="58"/>
        <v>132-RIELLO</v>
      </c>
    </row>
    <row r="3717" spans="1:5" x14ac:dyDescent="0.25">
      <c r="A3717" s="1">
        <v>24</v>
      </c>
      <c r="B3717" s="3">
        <v>133</v>
      </c>
      <c r="C3717" s="1" t="s">
        <v>3857</v>
      </c>
      <c r="E3717" t="str">
        <f t="shared" si="58"/>
        <v>133-RIOSECO DE TAPIA</v>
      </c>
    </row>
    <row r="3718" spans="1:5" x14ac:dyDescent="0.25">
      <c r="A3718" s="1">
        <v>24</v>
      </c>
      <c r="B3718" s="3">
        <v>134</v>
      </c>
      <c r="C3718" s="1" t="s">
        <v>3858</v>
      </c>
      <c r="E3718" t="str">
        <f t="shared" si="58"/>
        <v>134-ROBLA, LA</v>
      </c>
    </row>
    <row r="3719" spans="1:5" x14ac:dyDescent="0.25">
      <c r="A3719" s="1">
        <v>24</v>
      </c>
      <c r="B3719" s="3">
        <v>136</v>
      </c>
      <c r="C3719" s="1" t="s">
        <v>3859</v>
      </c>
      <c r="E3719" t="str">
        <f t="shared" si="58"/>
        <v>136-ROPERUELOS DEL PARAMO</v>
      </c>
    </row>
    <row r="3720" spans="1:5" x14ac:dyDescent="0.25">
      <c r="A3720" s="1">
        <v>24</v>
      </c>
      <c r="B3720" s="3">
        <v>137</v>
      </c>
      <c r="C3720" s="1" t="s">
        <v>3860</v>
      </c>
      <c r="E3720" t="str">
        <f t="shared" si="58"/>
        <v>137-SABERO</v>
      </c>
    </row>
    <row r="3721" spans="1:5" x14ac:dyDescent="0.25">
      <c r="A3721" s="1">
        <v>24</v>
      </c>
      <c r="B3721" s="3">
        <v>139</v>
      </c>
      <c r="C3721" s="1" t="s">
        <v>3861</v>
      </c>
      <c r="E3721" t="str">
        <f t="shared" si="58"/>
        <v>139-SAHAGUN</v>
      </c>
    </row>
    <row r="3722" spans="1:5" x14ac:dyDescent="0.25">
      <c r="A3722" s="1">
        <v>24</v>
      </c>
      <c r="B3722" s="3">
        <v>141</v>
      </c>
      <c r="C3722" s="1" t="s">
        <v>3862</v>
      </c>
      <c r="E3722" t="str">
        <f t="shared" si="58"/>
        <v>141-SAN ADRIAN DEL VALLE</v>
      </c>
    </row>
    <row r="3723" spans="1:5" x14ac:dyDescent="0.25">
      <c r="A3723" s="1">
        <v>24</v>
      </c>
      <c r="B3723" s="3">
        <v>142</v>
      </c>
      <c r="C3723" s="1" t="s">
        <v>3863</v>
      </c>
      <c r="E3723" t="str">
        <f t="shared" si="58"/>
        <v>142-SAN ANDRES DEL RABANEDO</v>
      </c>
    </row>
    <row r="3724" spans="1:5" x14ac:dyDescent="0.25">
      <c r="A3724" s="1">
        <v>24</v>
      </c>
      <c r="B3724" s="3">
        <v>143</v>
      </c>
      <c r="C3724" s="1" t="s">
        <v>3864</v>
      </c>
      <c r="E3724" t="str">
        <f t="shared" si="58"/>
        <v>143-SANCEDO</v>
      </c>
    </row>
    <row r="3725" spans="1:5" x14ac:dyDescent="0.25">
      <c r="A3725" s="1">
        <v>24</v>
      </c>
      <c r="B3725" s="3">
        <v>144</v>
      </c>
      <c r="C3725" s="1" t="s">
        <v>3865</v>
      </c>
      <c r="E3725" t="str">
        <f t="shared" si="58"/>
        <v>144-SAN CRISTOBAL DE LA POLANTERA</v>
      </c>
    </row>
    <row r="3726" spans="1:5" x14ac:dyDescent="0.25">
      <c r="A3726" s="1">
        <v>24</v>
      </c>
      <c r="B3726" s="3">
        <v>145</v>
      </c>
      <c r="C3726" s="1" t="s">
        <v>3866</v>
      </c>
      <c r="E3726" t="str">
        <f t="shared" si="58"/>
        <v>145-SAN EMILIANO</v>
      </c>
    </row>
    <row r="3727" spans="1:5" x14ac:dyDescent="0.25">
      <c r="A3727" s="1">
        <v>24</v>
      </c>
      <c r="B3727" s="3">
        <v>146</v>
      </c>
      <c r="C3727" s="1" t="s">
        <v>3867</v>
      </c>
      <c r="E3727" t="str">
        <f t="shared" si="58"/>
        <v>146-SAN ESTEBAN DE NOGALES</v>
      </c>
    </row>
    <row r="3728" spans="1:5" x14ac:dyDescent="0.25">
      <c r="A3728" s="1">
        <v>24</v>
      </c>
      <c r="B3728" s="3">
        <v>148</v>
      </c>
      <c r="C3728" s="1" t="s">
        <v>3868</v>
      </c>
      <c r="E3728" t="str">
        <f t="shared" si="58"/>
        <v>148-SAN JUSTO DE LA VEGA</v>
      </c>
    </row>
    <row r="3729" spans="1:5" x14ac:dyDescent="0.25">
      <c r="A3729" s="1">
        <v>24</v>
      </c>
      <c r="B3729" s="3">
        <v>149</v>
      </c>
      <c r="C3729" s="1" t="s">
        <v>3869</v>
      </c>
      <c r="E3729" t="str">
        <f t="shared" si="58"/>
        <v>149-SAN MILLAN DE LOS CABALLEROS</v>
      </c>
    </row>
    <row r="3730" spans="1:5" x14ac:dyDescent="0.25">
      <c r="A3730" s="1">
        <v>24</v>
      </c>
      <c r="B3730" s="3">
        <v>150</v>
      </c>
      <c r="C3730" s="1" t="s">
        <v>3870</v>
      </c>
      <c r="E3730" t="str">
        <f t="shared" si="58"/>
        <v>150-SAN PEDRO BERCIANOS</v>
      </c>
    </row>
    <row r="3731" spans="1:5" x14ac:dyDescent="0.25">
      <c r="A3731" s="1">
        <v>24</v>
      </c>
      <c r="B3731" s="3">
        <v>151</v>
      </c>
      <c r="C3731" s="1" t="s">
        <v>3871</v>
      </c>
      <c r="E3731" t="str">
        <f t="shared" si="58"/>
        <v>151-SANTA COLOMBA DE CURUEÑO</v>
      </c>
    </row>
    <row r="3732" spans="1:5" x14ac:dyDescent="0.25">
      <c r="A3732" s="1">
        <v>24</v>
      </c>
      <c r="B3732" s="3">
        <v>152</v>
      </c>
      <c r="C3732" s="1" t="s">
        <v>3872</v>
      </c>
      <c r="E3732" t="str">
        <f t="shared" si="58"/>
        <v>152-SANTA COLOMBA DE SOMOZA</v>
      </c>
    </row>
    <row r="3733" spans="1:5" x14ac:dyDescent="0.25">
      <c r="A3733" s="1">
        <v>24</v>
      </c>
      <c r="B3733" s="3">
        <v>153</v>
      </c>
      <c r="C3733" s="1" t="s">
        <v>3873</v>
      </c>
      <c r="E3733" t="str">
        <f t="shared" si="58"/>
        <v>153-SANTA CRISTINA DE VALMADRIGAL</v>
      </c>
    </row>
    <row r="3734" spans="1:5" x14ac:dyDescent="0.25">
      <c r="A3734" s="1">
        <v>24</v>
      </c>
      <c r="B3734" s="3">
        <v>154</v>
      </c>
      <c r="C3734" s="1" t="s">
        <v>3874</v>
      </c>
      <c r="E3734" t="str">
        <f t="shared" si="58"/>
        <v>154-SANTA ELENA DE JAMUZ</v>
      </c>
    </row>
    <row r="3735" spans="1:5" x14ac:dyDescent="0.25">
      <c r="A3735" s="1">
        <v>24</v>
      </c>
      <c r="B3735" s="3">
        <v>155</v>
      </c>
      <c r="C3735" s="1" t="s">
        <v>3875</v>
      </c>
      <c r="E3735" t="str">
        <f t="shared" si="58"/>
        <v>155-SANTA MARIA DE LA ISLA</v>
      </c>
    </row>
    <row r="3736" spans="1:5" x14ac:dyDescent="0.25">
      <c r="A3736" s="1">
        <v>24</v>
      </c>
      <c r="B3736" s="3">
        <v>156</v>
      </c>
      <c r="C3736" s="1" t="s">
        <v>3876</v>
      </c>
      <c r="E3736" t="str">
        <f t="shared" si="58"/>
        <v>156-SANTA MARIA DEL MONTE DE CEA</v>
      </c>
    </row>
    <row r="3737" spans="1:5" x14ac:dyDescent="0.25">
      <c r="A3737" s="1">
        <v>24</v>
      </c>
      <c r="B3737" s="3">
        <v>157</v>
      </c>
      <c r="C3737" s="1" t="s">
        <v>3877</v>
      </c>
      <c r="E3737" t="str">
        <f t="shared" si="58"/>
        <v>157-SANTA MARIA DEL PARAMO</v>
      </c>
    </row>
    <row r="3738" spans="1:5" x14ac:dyDescent="0.25">
      <c r="A3738" s="1">
        <v>24</v>
      </c>
      <c r="B3738" s="3">
        <v>158</v>
      </c>
      <c r="C3738" s="1" t="s">
        <v>3878</v>
      </c>
      <c r="E3738" t="str">
        <f t="shared" si="58"/>
        <v>158-SANTA MARIA DE ORDAS</v>
      </c>
    </row>
    <row r="3739" spans="1:5" x14ac:dyDescent="0.25">
      <c r="A3739" s="1">
        <v>24</v>
      </c>
      <c r="B3739" s="3">
        <v>159</v>
      </c>
      <c r="C3739" s="1" t="s">
        <v>3879</v>
      </c>
      <c r="E3739" t="str">
        <f t="shared" si="58"/>
        <v>159-SANTA MARINA DEL REY</v>
      </c>
    </row>
    <row r="3740" spans="1:5" x14ac:dyDescent="0.25">
      <c r="A3740" s="1">
        <v>24</v>
      </c>
      <c r="B3740" s="3">
        <v>160</v>
      </c>
      <c r="C3740" s="1" t="s">
        <v>3880</v>
      </c>
      <c r="E3740" t="str">
        <f t="shared" si="58"/>
        <v>160-SANTAS MARTAS</v>
      </c>
    </row>
    <row r="3741" spans="1:5" x14ac:dyDescent="0.25">
      <c r="A3741" s="1">
        <v>24</v>
      </c>
      <c r="B3741" s="3">
        <v>161</v>
      </c>
      <c r="C3741" s="1" t="s">
        <v>3881</v>
      </c>
      <c r="E3741" t="str">
        <f t="shared" si="58"/>
        <v>161-SANTIAGO MILLAS</v>
      </c>
    </row>
    <row r="3742" spans="1:5" x14ac:dyDescent="0.25">
      <c r="A3742" s="1">
        <v>24</v>
      </c>
      <c r="B3742" s="3">
        <v>162</v>
      </c>
      <c r="C3742" s="1" t="s">
        <v>3882</v>
      </c>
      <c r="E3742" t="str">
        <f t="shared" si="58"/>
        <v>162-SANTOVENIA DE LA VALDONCINA</v>
      </c>
    </row>
    <row r="3743" spans="1:5" x14ac:dyDescent="0.25">
      <c r="A3743" s="1">
        <v>24</v>
      </c>
      <c r="B3743" s="3">
        <v>163</v>
      </c>
      <c r="C3743" s="1" t="s">
        <v>3883</v>
      </c>
      <c r="E3743" t="str">
        <f t="shared" si="58"/>
        <v>163-SARIEGOS</v>
      </c>
    </row>
    <row r="3744" spans="1:5" x14ac:dyDescent="0.25">
      <c r="A3744" s="1">
        <v>24</v>
      </c>
      <c r="B3744" s="3">
        <v>164</v>
      </c>
      <c r="C3744" s="1" t="s">
        <v>3884</v>
      </c>
      <c r="E3744" t="str">
        <f t="shared" si="58"/>
        <v>164-SENA DE LUNA</v>
      </c>
    </row>
    <row r="3745" spans="1:5" x14ac:dyDescent="0.25">
      <c r="A3745" s="1">
        <v>24</v>
      </c>
      <c r="B3745" s="3">
        <v>165</v>
      </c>
      <c r="C3745" s="1" t="s">
        <v>2348</v>
      </c>
      <c r="E3745" t="str">
        <f t="shared" si="58"/>
        <v>165-SOBRADO</v>
      </c>
    </row>
    <row r="3746" spans="1:5" x14ac:dyDescent="0.25">
      <c r="A3746" s="1">
        <v>24</v>
      </c>
      <c r="B3746" s="3">
        <v>166</v>
      </c>
      <c r="C3746" s="1" t="s">
        <v>3885</v>
      </c>
      <c r="E3746" t="str">
        <f t="shared" si="58"/>
        <v>166-SOTO DE LA VEGA</v>
      </c>
    </row>
    <row r="3747" spans="1:5" x14ac:dyDescent="0.25">
      <c r="A3747" s="1">
        <v>24</v>
      </c>
      <c r="B3747" s="3">
        <v>167</v>
      </c>
      <c r="C3747" s="1" t="s">
        <v>3886</v>
      </c>
      <c r="E3747" t="str">
        <f t="shared" si="58"/>
        <v>167-SOTO Y AMIO</v>
      </c>
    </row>
    <row r="3748" spans="1:5" x14ac:dyDescent="0.25">
      <c r="A3748" s="1">
        <v>24</v>
      </c>
      <c r="B3748" s="3">
        <v>168</v>
      </c>
      <c r="C3748" s="1" t="s">
        <v>3887</v>
      </c>
      <c r="E3748" t="str">
        <f t="shared" si="58"/>
        <v>168-TORAL DE LOS GUZMANES</v>
      </c>
    </row>
    <row r="3749" spans="1:5" x14ac:dyDescent="0.25">
      <c r="A3749" s="1">
        <v>24</v>
      </c>
      <c r="B3749" s="3">
        <v>169</v>
      </c>
      <c r="C3749" s="1" t="s">
        <v>3888</v>
      </c>
      <c r="E3749" t="str">
        <f t="shared" si="58"/>
        <v>169-TORENO</v>
      </c>
    </row>
    <row r="3750" spans="1:5" x14ac:dyDescent="0.25">
      <c r="A3750" s="1">
        <v>24</v>
      </c>
      <c r="B3750" s="3">
        <v>170</v>
      </c>
      <c r="C3750" s="1" t="s">
        <v>3889</v>
      </c>
      <c r="E3750" t="str">
        <f t="shared" si="58"/>
        <v>170-TORRE DEL BIERZO</v>
      </c>
    </row>
    <row r="3751" spans="1:5" x14ac:dyDescent="0.25">
      <c r="A3751" s="1">
        <v>24</v>
      </c>
      <c r="B3751" s="3">
        <v>171</v>
      </c>
      <c r="C3751" s="1" t="s">
        <v>3890</v>
      </c>
      <c r="E3751" t="str">
        <f t="shared" si="58"/>
        <v>171-TRABADELO</v>
      </c>
    </row>
    <row r="3752" spans="1:5" x14ac:dyDescent="0.25">
      <c r="A3752" s="1">
        <v>24</v>
      </c>
      <c r="B3752" s="3">
        <v>172</v>
      </c>
      <c r="C3752" s="1" t="s">
        <v>3891</v>
      </c>
      <c r="E3752" t="str">
        <f t="shared" si="58"/>
        <v>172-TRUCHAS</v>
      </c>
    </row>
    <row r="3753" spans="1:5" x14ac:dyDescent="0.25">
      <c r="A3753" s="1">
        <v>24</v>
      </c>
      <c r="B3753" s="3">
        <v>173</v>
      </c>
      <c r="C3753" s="1" t="s">
        <v>3892</v>
      </c>
      <c r="E3753" t="str">
        <f t="shared" si="58"/>
        <v>173-TURCIA</v>
      </c>
    </row>
    <row r="3754" spans="1:5" x14ac:dyDescent="0.25">
      <c r="A3754" s="1">
        <v>24</v>
      </c>
      <c r="B3754" s="3">
        <v>174</v>
      </c>
      <c r="C3754" s="1" t="s">
        <v>3893</v>
      </c>
      <c r="E3754" t="str">
        <f t="shared" si="58"/>
        <v>174-URDIALES DEL PARAMO</v>
      </c>
    </row>
    <row r="3755" spans="1:5" x14ac:dyDescent="0.25">
      <c r="A3755" s="1">
        <v>24</v>
      </c>
      <c r="B3755" s="3">
        <v>175</v>
      </c>
      <c r="C3755" s="1" t="s">
        <v>3894</v>
      </c>
      <c r="E3755" t="str">
        <f t="shared" si="58"/>
        <v>175-VALDEFRESNO</v>
      </c>
    </row>
    <row r="3756" spans="1:5" x14ac:dyDescent="0.25">
      <c r="A3756" s="1">
        <v>24</v>
      </c>
      <c r="B3756" s="3">
        <v>176</v>
      </c>
      <c r="C3756" s="1" t="s">
        <v>3895</v>
      </c>
      <c r="E3756" t="str">
        <f t="shared" si="58"/>
        <v>176-VALDEFUENTES DEL PARAMO</v>
      </c>
    </row>
    <row r="3757" spans="1:5" x14ac:dyDescent="0.25">
      <c r="A3757" s="1">
        <v>24</v>
      </c>
      <c r="B3757" s="3">
        <v>177</v>
      </c>
      <c r="C3757" s="1" t="s">
        <v>3896</v>
      </c>
      <c r="E3757" t="str">
        <f t="shared" si="58"/>
        <v>177-VALDELUGUEROS</v>
      </c>
    </row>
    <row r="3758" spans="1:5" x14ac:dyDescent="0.25">
      <c r="A3758" s="1">
        <v>24</v>
      </c>
      <c r="B3758" s="3">
        <v>178</v>
      </c>
      <c r="C3758" s="1" t="s">
        <v>3897</v>
      </c>
      <c r="E3758" t="str">
        <f t="shared" si="58"/>
        <v>178-VALDEMORA</v>
      </c>
    </row>
    <row r="3759" spans="1:5" x14ac:dyDescent="0.25">
      <c r="A3759" s="1">
        <v>24</v>
      </c>
      <c r="B3759" s="3">
        <v>179</v>
      </c>
      <c r="C3759" s="1" t="s">
        <v>3898</v>
      </c>
      <c r="E3759" t="str">
        <f t="shared" si="58"/>
        <v>179-VALDEPIELAGO</v>
      </c>
    </row>
    <row r="3760" spans="1:5" x14ac:dyDescent="0.25">
      <c r="A3760" s="1">
        <v>24</v>
      </c>
      <c r="B3760" s="3">
        <v>180</v>
      </c>
      <c r="C3760" s="1" t="s">
        <v>3899</v>
      </c>
      <c r="E3760" t="str">
        <f t="shared" si="58"/>
        <v>180-VALDEPOLO</v>
      </c>
    </row>
    <row r="3761" spans="1:5" x14ac:dyDescent="0.25">
      <c r="A3761" s="1">
        <v>24</v>
      </c>
      <c r="B3761" s="3">
        <v>181</v>
      </c>
      <c r="C3761" s="1" t="s">
        <v>3900</v>
      </c>
      <c r="E3761" t="str">
        <f t="shared" si="58"/>
        <v>181-VALDERAS</v>
      </c>
    </row>
    <row r="3762" spans="1:5" x14ac:dyDescent="0.25">
      <c r="A3762" s="1">
        <v>24</v>
      </c>
      <c r="B3762" s="3">
        <v>182</v>
      </c>
      <c r="C3762" s="1" t="s">
        <v>3901</v>
      </c>
      <c r="E3762" t="str">
        <f t="shared" si="58"/>
        <v>182-VALDERREY</v>
      </c>
    </row>
    <row r="3763" spans="1:5" x14ac:dyDescent="0.25">
      <c r="A3763" s="1">
        <v>24</v>
      </c>
      <c r="B3763" s="3">
        <v>183</v>
      </c>
      <c r="C3763" s="1" t="s">
        <v>3902</v>
      </c>
      <c r="E3763" t="str">
        <f t="shared" si="58"/>
        <v>183-VALDERRUEDA</v>
      </c>
    </row>
    <row r="3764" spans="1:5" x14ac:dyDescent="0.25">
      <c r="A3764" s="1">
        <v>24</v>
      </c>
      <c r="B3764" s="3">
        <v>184</v>
      </c>
      <c r="C3764" s="1" t="s">
        <v>3903</v>
      </c>
      <c r="E3764" t="str">
        <f t="shared" si="58"/>
        <v>184-VALDESAMARIO</v>
      </c>
    </row>
    <row r="3765" spans="1:5" x14ac:dyDescent="0.25">
      <c r="A3765" s="1">
        <v>24</v>
      </c>
      <c r="B3765" s="3">
        <v>185</v>
      </c>
      <c r="C3765" s="1" t="s">
        <v>3904</v>
      </c>
      <c r="E3765" t="str">
        <f t="shared" si="58"/>
        <v>185-VAL DE SAN LORENZO</v>
      </c>
    </row>
    <row r="3766" spans="1:5" x14ac:dyDescent="0.25">
      <c r="A3766" s="1">
        <v>24</v>
      </c>
      <c r="B3766" s="3">
        <v>187</v>
      </c>
      <c r="C3766" s="1" t="s">
        <v>3905</v>
      </c>
      <c r="E3766" t="str">
        <f t="shared" si="58"/>
        <v>187-VALDEVIMBRE</v>
      </c>
    </row>
    <row r="3767" spans="1:5" x14ac:dyDescent="0.25">
      <c r="A3767" s="1">
        <v>24</v>
      </c>
      <c r="B3767" s="3">
        <v>188</v>
      </c>
      <c r="C3767" s="1" t="s">
        <v>3906</v>
      </c>
      <c r="E3767" t="str">
        <f t="shared" si="58"/>
        <v>188-VALENCIA DE DON JUAN</v>
      </c>
    </row>
    <row r="3768" spans="1:5" x14ac:dyDescent="0.25">
      <c r="A3768" s="1">
        <v>24</v>
      </c>
      <c r="B3768" s="3">
        <v>189</v>
      </c>
      <c r="C3768" s="1" t="s">
        <v>3907</v>
      </c>
      <c r="E3768" t="str">
        <f t="shared" si="58"/>
        <v>189-VALVERDE DE LA VIRGEN</v>
      </c>
    </row>
    <row r="3769" spans="1:5" x14ac:dyDescent="0.25">
      <c r="A3769" s="1">
        <v>24</v>
      </c>
      <c r="B3769" s="3">
        <v>190</v>
      </c>
      <c r="C3769" s="1" t="s">
        <v>3908</v>
      </c>
      <c r="E3769" t="str">
        <f t="shared" si="58"/>
        <v>190-VALVERDE-ENRIQUE</v>
      </c>
    </row>
    <row r="3770" spans="1:5" x14ac:dyDescent="0.25">
      <c r="A3770" s="1">
        <v>24</v>
      </c>
      <c r="B3770" s="3">
        <v>191</v>
      </c>
      <c r="C3770" s="1" t="s">
        <v>3909</v>
      </c>
      <c r="E3770" t="str">
        <f t="shared" si="58"/>
        <v>191-VALLECILLO</v>
      </c>
    </row>
    <row r="3771" spans="1:5" x14ac:dyDescent="0.25">
      <c r="A3771" s="1">
        <v>24</v>
      </c>
      <c r="B3771" s="3">
        <v>193</v>
      </c>
      <c r="C3771" s="1" t="s">
        <v>3910</v>
      </c>
      <c r="E3771" t="str">
        <f t="shared" si="58"/>
        <v>193-VECILLA, LA</v>
      </c>
    </row>
    <row r="3772" spans="1:5" x14ac:dyDescent="0.25">
      <c r="A3772" s="1">
        <v>24</v>
      </c>
      <c r="B3772" s="3">
        <v>194</v>
      </c>
      <c r="C3772" s="1" t="s">
        <v>3911</v>
      </c>
      <c r="E3772" t="str">
        <f t="shared" si="58"/>
        <v>194-VEGACERVERA</v>
      </c>
    </row>
    <row r="3773" spans="1:5" x14ac:dyDescent="0.25">
      <c r="A3773" s="1">
        <v>24</v>
      </c>
      <c r="B3773" s="3">
        <v>196</v>
      </c>
      <c r="C3773" s="1" t="s">
        <v>3912</v>
      </c>
      <c r="E3773" t="str">
        <f t="shared" si="58"/>
        <v>196-VEGA DE ESPINAREDA</v>
      </c>
    </row>
    <row r="3774" spans="1:5" x14ac:dyDescent="0.25">
      <c r="A3774" s="1">
        <v>24</v>
      </c>
      <c r="B3774" s="3">
        <v>197</v>
      </c>
      <c r="C3774" s="1" t="s">
        <v>3913</v>
      </c>
      <c r="E3774" t="str">
        <f t="shared" si="58"/>
        <v>197-VEGA DE INFANZONES</v>
      </c>
    </row>
    <row r="3775" spans="1:5" x14ac:dyDescent="0.25">
      <c r="A3775" s="1">
        <v>24</v>
      </c>
      <c r="B3775" s="3">
        <v>198</v>
      </c>
      <c r="C3775" s="1" t="s">
        <v>3914</v>
      </c>
      <c r="E3775" t="str">
        <f t="shared" si="58"/>
        <v>198-VEGA DE VALCARCE</v>
      </c>
    </row>
    <row r="3776" spans="1:5" x14ac:dyDescent="0.25">
      <c r="A3776" s="1">
        <v>24</v>
      </c>
      <c r="B3776" s="3">
        <v>199</v>
      </c>
      <c r="C3776" s="1" t="s">
        <v>3915</v>
      </c>
      <c r="E3776" t="str">
        <f t="shared" si="58"/>
        <v>199-VEGAQUEMADA</v>
      </c>
    </row>
    <row r="3777" spans="1:5" x14ac:dyDescent="0.25">
      <c r="A3777" s="1">
        <v>24</v>
      </c>
      <c r="B3777" s="3">
        <v>201</v>
      </c>
      <c r="C3777" s="1" t="s">
        <v>3916</v>
      </c>
      <c r="E3777" t="str">
        <f t="shared" si="58"/>
        <v>201-VEGAS DEL CONDADO</v>
      </c>
    </row>
    <row r="3778" spans="1:5" x14ac:dyDescent="0.25">
      <c r="A3778" s="1">
        <v>24</v>
      </c>
      <c r="B3778" s="3">
        <v>202</v>
      </c>
      <c r="C3778" s="1" t="s">
        <v>3917</v>
      </c>
      <c r="E3778" t="str">
        <f t="shared" si="58"/>
        <v>202-VILLABLINO</v>
      </c>
    </row>
    <row r="3779" spans="1:5" x14ac:dyDescent="0.25">
      <c r="A3779" s="1">
        <v>24</v>
      </c>
      <c r="B3779" s="3">
        <v>203</v>
      </c>
      <c r="C3779" s="1" t="s">
        <v>3918</v>
      </c>
      <c r="E3779" t="str">
        <f t="shared" ref="E3779:E3842" si="59">CONCATENATE(B3779,"-",C3779)</f>
        <v>203-VILLABRAZ</v>
      </c>
    </row>
    <row r="3780" spans="1:5" x14ac:dyDescent="0.25">
      <c r="A3780" s="1">
        <v>24</v>
      </c>
      <c r="B3780" s="3">
        <v>205</v>
      </c>
      <c r="C3780" s="1" t="s">
        <v>3919</v>
      </c>
      <c r="E3780" t="str">
        <f t="shared" si="59"/>
        <v>205-VILLADANGOS DEL PARAMO</v>
      </c>
    </row>
    <row r="3781" spans="1:5" x14ac:dyDescent="0.25">
      <c r="A3781" s="1">
        <v>24</v>
      </c>
      <c r="B3781" s="3">
        <v>206</v>
      </c>
      <c r="C3781" s="1" t="s">
        <v>3920</v>
      </c>
      <c r="E3781" t="str">
        <f t="shared" si="59"/>
        <v>206-VILLADECANES</v>
      </c>
    </row>
    <row r="3782" spans="1:5" x14ac:dyDescent="0.25">
      <c r="A3782" s="1">
        <v>24</v>
      </c>
      <c r="B3782" s="3">
        <v>207</v>
      </c>
      <c r="C3782" s="1" t="s">
        <v>3921</v>
      </c>
      <c r="E3782" t="str">
        <f t="shared" si="59"/>
        <v>207-VILLADEMOR DE LA VEGA</v>
      </c>
    </row>
    <row r="3783" spans="1:5" x14ac:dyDescent="0.25">
      <c r="A3783" s="1">
        <v>24</v>
      </c>
      <c r="B3783" s="3">
        <v>209</v>
      </c>
      <c r="C3783" s="1" t="s">
        <v>3922</v>
      </c>
      <c r="E3783" t="str">
        <f t="shared" si="59"/>
        <v>209-VILLAFRANCA DEL BIERZO</v>
      </c>
    </row>
    <row r="3784" spans="1:5" x14ac:dyDescent="0.25">
      <c r="A3784" s="1">
        <v>24</v>
      </c>
      <c r="B3784" s="3">
        <v>210</v>
      </c>
      <c r="C3784" s="1" t="s">
        <v>3923</v>
      </c>
      <c r="E3784" t="str">
        <f t="shared" si="59"/>
        <v>210-VILLAGATON</v>
      </c>
    </row>
    <row r="3785" spans="1:5" x14ac:dyDescent="0.25">
      <c r="A3785" s="1">
        <v>24</v>
      </c>
      <c r="B3785" s="3">
        <v>211</v>
      </c>
      <c r="C3785" s="1" t="s">
        <v>3924</v>
      </c>
      <c r="E3785" t="str">
        <f t="shared" si="59"/>
        <v>211-VILLAMANDOS</v>
      </c>
    </row>
    <row r="3786" spans="1:5" x14ac:dyDescent="0.25">
      <c r="A3786" s="1">
        <v>24</v>
      </c>
      <c r="B3786" s="3">
        <v>212</v>
      </c>
      <c r="C3786" s="1" t="s">
        <v>3925</v>
      </c>
      <c r="E3786" t="str">
        <f t="shared" si="59"/>
        <v>212-VILLAMAÑAN</v>
      </c>
    </row>
    <row r="3787" spans="1:5" x14ac:dyDescent="0.25">
      <c r="A3787" s="1">
        <v>24</v>
      </c>
      <c r="B3787" s="3">
        <v>213</v>
      </c>
      <c r="C3787" s="1" t="s">
        <v>3926</v>
      </c>
      <c r="E3787" t="str">
        <f t="shared" si="59"/>
        <v>213-VILLAMARTIN DE DON SANCHO</v>
      </c>
    </row>
    <row r="3788" spans="1:5" x14ac:dyDescent="0.25">
      <c r="A3788" s="1">
        <v>24</v>
      </c>
      <c r="B3788" s="3">
        <v>214</v>
      </c>
      <c r="C3788" s="1" t="s">
        <v>3927</v>
      </c>
      <c r="E3788" t="str">
        <f t="shared" si="59"/>
        <v>214-VILLAMEJIL</v>
      </c>
    </row>
    <row r="3789" spans="1:5" x14ac:dyDescent="0.25">
      <c r="A3789" s="1">
        <v>24</v>
      </c>
      <c r="B3789" s="3">
        <v>215</v>
      </c>
      <c r="C3789" s="1" t="s">
        <v>3928</v>
      </c>
      <c r="E3789" t="str">
        <f t="shared" si="59"/>
        <v>215-VILLAMOL</v>
      </c>
    </row>
    <row r="3790" spans="1:5" x14ac:dyDescent="0.25">
      <c r="A3790" s="1">
        <v>24</v>
      </c>
      <c r="B3790" s="3">
        <v>216</v>
      </c>
      <c r="C3790" s="1" t="s">
        <v>3929</v>
      </c>
      <c r="E3790" t="str">
        <f t="shared" si="59"/>
        <v>216-VILLAMONTAN DE LA VALDUERNA</v>
      </c>
    </row>
    <row r="3791" spans="1:5" x14ac:dyDescent="0.25">
      <c r="A3791" s="1">
        <v>24</v>
      </c>
      <c r="B3791" s="3">
        <v>217</v>
      </c>
      <c r="C3791" s="1" t="s">
        <v>3930</v>
      </c>
      <c r="E3791" t="str">
        <f t="shared" si="59"/>
        <v>217-VILLAMORATIEL DE LAS MATAS</v>
      </c>
    </row>
    <row r="3792" spans="1:5" x14ac:dyDescent="0.25">
      <c r="A3792" s="1">
        <v>24</v>
      </c>
      <c r="B3792" s="3">
        <v>218</v>
      </c>
      <c r="C3792" s="1" t="s">
        <v>3931</v>
      </c>
      <c r="E3792" t="str">
        <f t="shared" si="59"/>
        <v>218-VILLANUEVA DE LAS MANZANAS</v>
      </c>
    </row>
    <row r="3793" spans="1:5" x14ac:dyDescent="0.25">
      <c r="A3793" s="1">
        <v>24</v>
      </c>
      <c r="B3793" s="3">
        <v>219</v>
      </c>
      <c r="C3793" s="1" t="s">
        <v>3932</v>
      </c>
      <c r="E3793" t="str">
        <f t="shared" si="59"/>
        <v>219-VILLAOBISPO DE OTERO</v>
      </c>
    </row>
    <row r="3794" spans="1:5" x14ac:dyDescent="0.25">
      <c r="A3794" s="1">
        <v>24</v>
      </c>
      <c r="B3794" s="3">
        <v>221</v>
      </c>
      <c r="C3794" s="1" t="s">
        <v>3933</v>
      </c>
      <c r="E3794" t="str">
        <f t="shared" si="59"/>
        <v>221-VILLAQUEJIDA</v>
      </c>
    </row>
    <row r="3795" spans="1:5" x14ac:dyDescent="0.25">
      <c r="A3795" s="1">
        <v>24</v>
      </c>
      <c r="B3795" s="3">
        <v>222</v>
      </c>
      <c r="C3795" s="1" t="s">
        <v>3934</v>
      </c>
      <c r="E3795" t="str">
        <f t="shared" si="59"/>
        <v>222-VILLAQUILAMBRE</v>
      </c>
    </row>
    <row r="3796" spans="1:5" x14ac:dyDescent="0.25">
      <c r="A3796" s="1">
        <v>24</v>
      </c>
      <c r="B3796" s="3">
        <v>223</v>
      </c>
      <c r="C3796" s="1" t="s">
        <v>3935</v>
      </c>
      <c r="E3796" t="str">
        <f t="shared" si="59"/>
        <v>223-VILLAREJO DE ORBIGO</v>
      </c>
    </row>
    <row r="3797" spans="1:5" x14ac:dyDescent="0.25">
      <c r="A3797" s="1">
        <v>24</v>
      </c>
      <c r="B3797" s="3">
        <v>224</v>
      </c>
      <c r="C3797" s="1" t="s">
        <v>3936</v>
      </c>
      <c r="E3797" t="str">
        <f t="shared" si="59"/>
        <v>224-VILLARES DE ORBIGO</v>
      </c>
    </row>
    <row r="3798" spans="1:5" x14ac:dyDescent="0.25">
      <c r="A3798" s="1">
        <v>24</v>
      </c>
      <c r="B3798" s="3">
        <v>225</v>
      </c>
      <c r="C3798" s="1" t="s">
        <v>3937</v>
      </c>
      <c r="E3798" t="str">
        <f t="shared" si="59"/>
        <v>225-VILLASABARIEGO</v>
      </c>
    </row>
    <row r="3799" spans="1:5" x14ac:dyDescent="0.25">
      <c r="A3799" s="1">
        <v>24</v>
      </c>
      <c r="B3799" s="3">
        <v>226</v>
      </c>
      <c r="C3799" s="1" t="s">
        <v>3938</v>
      </c>
      <c r="E3799" t="str">
        <f t="shared" si="59"/>
        <v>226-VILLASELAN</v>
      </c>
    </row>
    <row r="3800" spans="1:5" x14ac:dyDescent="0.25">
      <c r="A3800" s="1">
        <v>24</v>
      </c>
      <c r="B3800" s="3">
        <v>227</v>
      </c>
      <c r="C3800" s="1" t="s">
        <v>3939</v>
      </c>
      <c r="E3800" t="str">
        <f t="shared" si="59"/>
        <v>227-VILLATURIEL</v>
      </c>
    </row>
    <row r="3801" spans="1:5" x14ac:dyDescent="0.25">
      <c r="A3801" s="1">
        <v>24</v>
      </c>
      <c r="B3801" s="3">
        <v>228</v>
      </c>
      <c r="C3801" s="1" t="s">
        <v>3940</v>
      </c>
      <c r="E3801" t="str">
        <f t="shared" si="59"/>
        <v>228-VILLAZALA</v>
      </c>
    </row>
    <row r="3802" spans="1:5" x14ac:dyDescent="0.25">
      <c r="A3802" s="1">
        <v>24</v>
      </c>
      <c r="B3802" s="3">
        <v>229</v>
      </c>
      <c r="C3802" s="1" t="s">
        <v>3941</v>
      </c>
      <c r="E3802" t="str">
        <f t="shared" si="59"/>
        <v>229-VILLAZANZO DE VALDERADUEY</v>
      </c>
    </row>
    <row r="3803" spans="1:5" x14ac:dyDescent="0.25">
      <c r="A3803" s="1">
        <v>24</v>
      </c>
      <c r="B3803" s="3">
        <v>230</v>
      </c>
      <c r="C3803" s="1" t="s">
        <v>3942</v>
      </c>
      <c r="E3803" t="str">
        <f t="shared" si="59"/>
        <v>230-ZOTES DEL PARAMO</v>
      </c>
    </row>
    <row r="3804" spans="1:5" x14ac:dyDescent="0.25">
      <c r="A3804" s="1">
        <v>24</v>
      </c>
      <c r="B3804" s="3">
        <v>901</v>
      </c>
      <c r="C3804" s="1" t="s">
        <v>3943</v>
      </c>
      <c r="E3804" t="str">
        <f t="shared" si="59"/>
        <v>901-VILLAMANIN</v>
      </c>
    </row>
    <row r="3805" spans="1:5" x14ac:dyDescent="0.25">
      <c r="A3805" s="1">
        <v>24</v>
      </c>
      <c r="B3805" s="3">
        <v>902</v>
      </c>
      <c r="C3805" s="1" t="s">
        <v>3944</v>
      </c>
      <c r="E3805" t="str">
        <f t="shared" si="59"/>
        <v>902-VILLAORNATE Y CASTRO</v>
      </c>
    </row>
    <row r="3806" spans="1:5" x14ac:dyDescent="0.25">
      <c r="A3806" s="1">
        <v>25</v>
      </c>
      <c r="B3806" s="3">
        <v>1</v>
      </c>
      <c r="C3806" s="1" t="s">
        <v>3945</v>
      </c>
      <c r="E3806" t="str">
        <f t="shared" si="59"/>
        <v>1-ABELLA DE LA CONCA</v>
      </c>
    </row>
    <row r="3807" spans="1:5" x14ac:dyDescent="0.25">
      <c r="A3807" s="1">
        <v>25</v>
      </c>
      <c r="B3807" s="3">
        <v>2</v>
      </c>
      <c r="C3807" s="1" t="s">
        <v>3946</v>
      </c>
      <c r="E3807" t="str">
        <f t="shared" si="59"/>
        <v>2-AGER</v>
      </c>
    </row>
    <row r="3808" spans="1:5" x14ac:dyDescent="0.25">
      <c r="A3808" s="1">
        <v>25</v>
      </c>
      <c r="B3808" s="3">
        <v>3</v>
      </c>
      <c r="C3808" s="1" t="s">
        <v>3947</v>
      </c>
      <c r="E3808" t="str">
        <f t="shared" si="59"/>
        <v>3-AGRAMUNT</v>
      </c>
    </row>
    <row r="3809" spans="1:5" x14ac:dyDescent="0.25">
      <c r="A3809" s="1">
        <v>25</v>
      </c>
      <c r="B3809" s="3">
        <v>4</v>
      </c>
      <c r="C3809" s="1" t="s">
        <v>3948</v>
      </c>
      <c r="E3809" t="str">
        <f t="shared" si="59"/>
        <v>4-ALAMUS, ELS</v>
      </c>
    </row>
    <row r="3810" spans="1:5" x14ac:dyDescent="0.25">
      <c r="A3810" s="1">
        <v>25</v>
      </c>
      <c r="B3810" s="3">
        <v>5</v>
      </c>
      <c r="C3810" s="1" t="s">
        <v>3949</v>
      </c>
      <c r="E3810" t="str">
        <f t="shared" si="59"/>
        <v>5-ALAS I CERC</v>
      </c>
    </row>
    <row r="3811" spans="1:5" x14ac:dyDescent="0.25">
      <c r="A3811" s="1">
        <v>25</v>
      </c>
      <c r="B3811" s="3">
        <v>6</v>
      </c>
      <c r="C3811" s="1" t="s">
        <v>3950</v>
      </c>
      <c r="E3811" t="str">
        <f t="shared" si="59"/>
        <v>6-ALBAGES, L'</v>
      </c>
    </row>
    <row r="3812" spans="1:5" x14ac:dyDescent="0.25">
      <c r="A3812" s="1">
        <v>25</v>
      </c>
      <c r="B3812" s="3">
        <v>7</v>
      </c>
      <c r="C3812" s="1" t="s">
        <v>3951</v>
      </c>
      <c r="E3812" t="str">
        <f t="shared" si="59"/>
        <v>7-ALBATARREC</v>
      </c>
    </row>
    <row r="3813" spans="1:5" x14ac:dyDescent="0.25">
      <c r="A3813" s="1">
        <v>25</v>
      </c>
      <c r="B3813" s="3">
        <v>8</v>
      </c>
      <c r="C3813" s="1" t="s">
        <v>3952</v>
      </c>
      <c r="E3813" t="str">
        <f t="shared" si="59"/>
        <v>8-ALBESA</v>
      </c>
    </row>
    <row r="3814" spans="1:5" x14ac:dyDescent="0.25">
      <c r="A3814" s="1">
        <v>25</v>
      </c>
      <c r="B3814" s="3">
        <v>9</v>
      </c>
      <c r="C3814" s="1" t="s">
        <v>3953</v>
      </c>
      <c r="E3814" t="str">
        <f t="shared" si="59"/>
        <v>9-ALBI, L'</v>
      </c>
    </row>
    <row r="3815" spans="1:5" x14ac:dyDescent="0.25">
      <c r="A3815" s="1">
        <v>25</v>
      </c>
      <c r="B3815" s="3">
        <v>10</v>
      </c>
      <c r="C3815" s="1" t="s">
        <v>3954</v>
      </c>
      <c r="E3815" t="str">
        <f t="shared" si="59"/>
        <v>10-ALCANO</v>
      </c>
    </row>
    <row r="3816" spans="1:5" x14ac:dyDescent="0.25">
      <c r="A3816" s="1">
        <v>25</v>
      </c>
      <c r="B3816" s="3">
        <v>11</v>
      </c>
      <c r="C3816" s="1" t="s">
        <v>3955</v>
      </c>
      <c r="E3816" t="str">
        <f t="shared" si="59"/>
        <v>11-ALCARRAS</v>
      </c>
    </row>
    <row r="3817" spans="1:5" x14ac:dyDescent="0.25">
      <c r="A3817" s="1">
        <v>25</v>
      </c>
      <c r="B3817" s="3">
        <v>12</v>
      </c>
      <c r="C3817" s="1" t="s">
        <v>3956</v>
      </c>
      <c r="E3817" t="str">
        <f t="shared" si="59"/>
        <v>12-ALCOLETGE</v>
      </c>
    </row>
    <row r="3818" spans="1:5" x14ac:dyDescent="0.25">
      <c r="A3818" s="1">
        <v>25</v>
      </c>
      <c r="B3818" s="3">
        <v>13</v>
      </c>
      <c r="C3818" s="1" t="s">
        <v>3957</v>
      </c>
      <c r="E3818" t="str">
        <f t="shared" si="59"/>
        <v>13-ALFARRAS</v>
      </c>
    </row>
    <row r="3819" spans="1:5" x14ac:dyDescent="0.25">
      <c r="A3819" s="1">
        <v>25</v>
      </c>
      <c r="B3819" s="3">
        <v>14</v>
      </c>
      <c r="C3819" s="1" t="s">
        <v>3958</v>
      </c>
      <c r="E3819" t="str">
        <f t="shared" si="59"/>
        <v>14-ALFES</v>
      </c>
    </row>
    <row r="3820" spans="1:5" x14ac:dyDescent="0.25">
      <c r="A3820" s="1">
        <v>25</v>
      </c>
      <c r="B3820" s="3">
        <v>15</v>
      </c>
      <c r="C3820" s="1" t="s">
        <v>3959</v>
      </c>
      <c r="E3820" t="str">
        <f t="shared" si="59"/>
        <v>15-ALGERRI</v>
      </c>
    </row>
    <row r="3821" spans="1:5" x14ac:dyDescent="0.25">
      <c r="A3821" s="1">
        <v>25</v>
      </c>
      <c r="B3821" s="3">
        <v>16</v>
      </c>
      <c r="C3821" s="1" t="s">
        <v>3960</v>
      </c>
      <c r="E3821" t="str">
        <f t="shared" si="59"/>
        <v>16-ALGUAIRE</v>
      </c>
    </row>
    <row r="3822" spans="1:5" x14ac:dyDescent="0.25">
      <c r="A3822" s="1">
        <v>25</v>
      </c>
      <c r="B3822" s="3">
        <v>17</v>
      </c>
      <c r="C3822" s="1" t="s">
        <v>3961</v>
      </c>
      <c r="E3822" t="str">
        <f t="shared" si="59"/>
        <v>17-ALINS</v>
      </c>
    </row>
    <row r="3823" spans="1:5" x14ac:dyDescent="0.25">
      <c r="A3823" s="1">
        <v>25</v>
      </c>
      <c r="B3823" s="3">
        <v>19</v>
      </c>
      <c r="C3823" s="1" t="s">
        <v>3962</v>
      </c>
      <c r="E3823" t="str">
        <f t="shared" si="59"/>
        <v>19-ALMACELLES</v>
      </c>
    </row>
    <row r="3824" spans="1:5" x14ac:dyDescent="0.25">
      <c r="A3824" s="1">
        <v>25</v>
      </c>
      <c r="B3824" s="3">
        <v>20</v>
      </c>
      <c r="C3824" s="1" t="s">
        <v>3963</v>
      </c>
      <c r="E3824" t="str">
        <f t="shared" si="59"/>
        <v>20-ALMATRET</v>
      </c>
    </row>
    <row r="3825" spans="1:5" x14ac:dyDescent="0.25">
      <c r="A3825" s="1">
        <v>25</v>
      </c>
      <c r="B3825" s="3">
        <v>21</v>
      </c>
      <c r="C3825" s="1" t="s">
        <v>3964</v>
      </c>
      <c r="E3825" t="str">
        <f t="shared" si="59"/>
        <v>21-ALMENAR</v>
      </c>
    </row>
    <row r="3826" spans="1:5" x14ac:dyDescent="0.25">
      <c r="A3826" s="1">
        <v>25</v>
      </c>
      <c r="B3826" s="3">
        <v>22</v>
      </c>
      <c r="C3826" s="1" t="s">
        <v>3965</v>
      </c>
      <c r="E3826" t="str">
        <f t="shared" si="59"/>
        <v>22-ALOS DE BALAGUER</v>
      </c>
    </row>
    <row r="3827" spans="1:5" x14ac:dyDescent="0.25">
      <c r="A3827" s="1">
        <v>25</v>
      </c>
      <c r="B3827" s="3">
        <v>23</v>
      </c>
      <c r="C3827" s="1" t="s">
        <v>3966</v>
      </c>
      <c r="E3827" t="str">
        <f t="shared" si="59"/>
        <v>23-ALPICAT</v>
      </c>
    </row>
    <row r="3828" spans="1:5" x14ac:dyDescent="0.25">
      <c r="A3828" s="1">
        <v>25</v>
      </c>
      <c r="B3828" s="3">
        <v>24</v>
      </c>
      <c r="C3828" s="1" t="s">
        <v>3967</v>
      </c>
      <c r="E3828" t="str">
        <f t="shared" si="59"/>
        <v>24-ALT ANEU</v>
      </c>
    </row>
    <row r="3829" spans="1:5" x14ac:dyDescent="0.25">
      <c r="A3829" s="1">
        <v>25</v>
      </c>
      <c r="B3829" s="3">
        <v>25</v>
      </c>
      <c r="C3829" s="1" t="s">
        <v>3968</v>
      </c>
      <c r="E3829" t="str">
        <f t="shared" si="59"/>
        <v>25-NAUT ARAN</v>
      </c>
    </row>
    <row r="3830" spans="1:5" x14ac:dyDescent="0.25">
      <c r="A3830" s="1">
        <v>25</v>
      </c>
      <c r="B3830" s="3">
        <v>27</v>
      </c>
      <c r="C3830" s="1" t="s">
        <v>3969</v>
      </c>
      <c r="E3830" t="str">
        <f t="shared" si="59"/>
        <v>27-ANGLESOLA</v>
      </c>
    </row>
    <row r="3831" spans="1:5" x14ac:dyDescent="0.25">
      <c r="A3831" s="1">
        <v>25</v>
      </c>
      <c r="B3831" s="3">
        <v>29</v>
      </c>
      <c r="C3831" s="1" t="s">
        <v>3970</v>
      </c>
      <c r="E3831" t="str">
        <f t="shared" si="59"/>
        <v>29-ARBECA</v>
      </c>
    </row>
    <row r="3832" spans="1:5" x14ac:dyDescent="0.25">
      <c r="A3832" s="1">
        <v>25</v>
      </c>
      <c r="B3832" s="3">
        <v>30</v>
      </c>
      <c r="C3832" s="1" t="s">
        <v>3971</v>
      </c>
      <c r="E3832" t="str">
        <f t="shared" si="59"/>
        <v>30-PONT DE BAR, EL</v>
      </c>
    </row>
    <row r="3833" spans="1:5" x14ac:dyDescent="0.25">
      <c r="A3833" s="1">
        <v>25</v>
      </c>
      <c r="B3833" s="3">
        <v>31</v>
      </c>
      <c r="C3833" s="1" t="s">
        <v>3972</v>
      </c>
      <c r="E3833" t="str">
        <f t="shared" si="59"/>
        <v>31-ARRES</v>
      </c>
    </row>
    <row r="3834" spans="1:5" x14ac:dyDescent="0.25">
      <c r="A3834" s="1">
        <v>25</v>
      </c>
      <c r="B3834" s="3">
        <v>32</v>
      </c>
      <c r="C3834" s="1" t="s">
        <v>3973</v>
      </c>
      <c r="E3834" t="str">
        <f t="shared" si="59"/>
        <v>32-ARSEGUEL</v>
      </c>
    </row>
    <row r="3835" spans="1:5" x14ac:dyDescent="0.25">
      <c r="A3835" s="1">
        <v>25</v>
      </c>
      <c r="B3835" s="3">
        <v>33</v>
      </c>
      <c r="C3835" s="1" t="s">
        <v>3974</v>
      </c>
      <c r="E3835" t="str">
        <f t="shared" si="59"/>
        <v>33-ARTESA DE LLEIDA</v>
      </c>
    </row>
    <row r="3836" spans="1:5" x14ac:dyDescent="0.25">
      <c r="A3836" s="1">
        <v>25</v>
      </c>
      <c r="B3836" s="3">
        <v>34</v>
      </c>
      <c r="C3836" s="1" t="s">
        <v>3975</v>
      </c>
      <c r="E3836" t="str">
        <f t="shared" si="59"/>
        <v>34-ARTESA DE SEGRE</v>
      </c>
    </row>
    <row r="3837" spans="1:5" x14ac:dyDescent="0.25">
      <c r="A3837" s="1">
        <v>25</v>
      </c>
      <c r="B3837" s="3">
        <v>35</v>
      </c>
      <c r="C3837" s="1" t="s">
        <v>3976</v>
      </c>
      <c r="E3837" t="str">
        <f t="shared" si="59"/>
        <v>35-SENTIU DE SIO, LA</v>
      </c>
    </row>
    <row r="3838" spans="1:5" x14ac:dyDescent="0.25">
      <c r="A3838" s="1">
        <v>25</v>
      </c>
      <c r="B3838" s="3">
        <v>36</v>
      </c>
      <c r="C3838" s="1" t="s">
        <v>3977</v>
      </c>
      <c r="E3838" t="str">
        <f t="shared" si="59"/>
        <v>36-ASPA</v>
      </c>
    </row>
    <row r="3839" spans="1:5" x14ac:dyDescent="0.25">
      <c r="A3839" s="1">
        <v>25</v>
      </c>
      <c r="B3839" s="3">
        <v>37</v>
      </c>
      <c r="C3839" s="1" t="s">
        <v>3978</v>
      </c>
      <c r="E3839" t="str">
        <f t="shared" si="59"/>
        <v>37-AVELLANES I SANTA LINYA, LES</v>
      </c>
    </row>
    <row r="3840" spans="1:5" x14ac:dyDescent="0.25">
      <c r="A3840" s="1">
        <v>25</v>
      </c>
      <c r="B3840" s="3">
        <v>38</v>
      </c>
      <c r="C3840" s="1" t="s">
        <v>3979</v>
      </c>
      <c r="E3840" t="str">
        <f t="shared" si="59"/>
        <v>38-AITONA</v>
      </c>
    </row>
    <row r="3841" spans="1:5" x14ac:dyDescent="0.25">
      <c r="A3841" s="1">
        <v>25</v>
      </c>
      <c r="B3841" s="3">
        <v>39</v>
      </c>
      <c r="C3841" s="1" t="s">
        <v>3980</v>
      </c>
      <c r="E3841" t="str">
        <f t="shared" si="59"/>
        <v>39-BAIX PALLARS</v>
      </c>
    </row>
    <row r="3842" spans="1:5" x14ac:dyDescent="0.25">
      <c r="A3842" s="1">
        <v>25</v>
      </c>
      <c r="B3842" s="3">
        <v>40</v>
      </c>
      <c r="C3842" s="1" t="s">
        <v>3981</v>
      </c>
      <c r="E3842" t="str">
        <f t="shared" si="59"/>
        <v>40-BALAGUER</v>
      </c>
    </row>
    <row r="3843" spans="1:5" x14ac:dyDescent="0.25">
      <c r="A3843" s="1">
        <v>25</v>
      </c>
      <c r="B3843" s="3">
        <v>41</v>
      </c>
      <c r="C3843" s="1" t="s">
        <v>3982</v>
      </c>
      <c r="E3843" t="str">
        <f t="shared" ref="E3843:E3906" si="60">CONCATENATE(B3843,"-",C3843)</f>
        <v>41-BARBENS</v>
      </c>
    </row>
    <row r="3844" spans="1:5" x14ac:dyDescent="0.25">
      <c r="A3844" s="1">
        <v>25</v>
      </c>
      <c r="B3844" s="3">
        <v>42</v>
      </c>
      <c r="C3844" s="1" t="s">
        <v>3983</v>
      </c>
      <c r="E3844" t="str">
        <f t="shared" si="60"/>
        <v>42-BARONIA DE RIALB, LA</v>
      </c>
    </row>
    <row r="3845" spans="1:5" x14ac:dyDescent="0.25">
      <c r="A3845" s="1">
        <v>25</v>
      </c>
      <c r="B3845" s="3">
        <v>43</v>
      </c>
      <c r="C3845" s="1" t="s">
        <v>3984</v>
      </c>
      <c r="E3845" t="str">
        <f t="shared" si="60"/>
        <v>43-VALL DE BOI, LA</v>
      </c>
    </row>
    <row r="3846" spans="1:5" x14ac:dyDescent="0.25">
      <c r="A3846" s="1">
        <v>25</v>
      </c>
      <c r="B3846" s="3">
        <v>44</v>
      </c>
      <c r="C3846" s="1" t="s">
        <v>3985</v>
      </c>
      <c r="E3846" t="str">
        <f t="shared" si="60"/>
        <v>44-BASSELLA</v>
      </c>
    </row>
    <row r="3847" spans="1:5" x14ac:dyDescent="0.25">
      <c r="A3847" s="1">
        <v>25</v>
      </c>
      <c r="B3847" s="3">
        <v>45</v>
      </c>
      <c r="C3847" s="1" t="s">
        <v>3986</v>
      </c>
      <c r="E3847" t="str">
        <f t="shared" si="60"/>
        <v>45-BAUSEN</v>
      </c>
    </row>
    <row r="3848" spans="1:5" x14ac:dyDescent="0.25">
      <c r="A3848" s="1">
        <v>25</v>
      </c>
      <c r="B3848" s="3">
        <v>46</v>
      </c>
      <c r="C3848" s="1" t="s">
        <v>3987</v>
      </c>
      <c r="E3848" t="str">
        <f t="shared" si="60"/>
        <v>46-BELIANES</v>
      </c>
    </row>
    <row r="3849" spans="1:5" x14ac:dyDescent="0.25">
      <c r="A3849" s="1">
        <v>25</v>
      </c>
      <c r="B3849" s="3">
        <v>47</v>
      </c>
      <c r="C3849" s="1" t="s">
        <v>3988</v>
      </c>
      <c r="E3849" t="str">
        <f t="shared" si="60"/>
        <v>47-BELLCAIRE D'URGELL</v>
      </c>
    </row>
    <row r="3850" spans="1:5" x14ac:dyDescent="0.25">
      <c r="A3850" s="1">
        <v>25</v>
      </c>
      <c r="B3850" s="3">
        <v>48</v>
      </c>
      <c r="C3850" s="1" t="s">
        <v>3989</v>
      </c>
      <c r="E3850" t="str">
        <f t="shared" si="60"/>
        <v>48-BELL-LLOC D'URGELL</v>
      </c>
    </row>
    <row r="3851" spans="1:5" x14ac:dyDescent="0.25">
      <c r="A3851" s="1">
        <v>25</v>
      </c>
      <c r="B3851" s="3">
        <v>49</v>
      </c>
      <c r="C3851" s="1" t="s">
        <v>3990</v>
      </c>
      <c r="E3851" t="str">
        <f t="shared" si="60"/>
        <v>49-BELLMUNT D'URGELL</v>
      </c>
    </row>
    <row r="3852" spans="1:5" x14ac:dyDescent="0.25">
      <c r="A3852" s="1">
        <v>25</v>
      </c>
      <c r="B3852" s="3">
        <v>50</v>
      </c>
      <c r="C3852" s="1" t="s">
        <v>3991</v>
      </c>
      <c r="E3852" t="str">
        <f t="shared" si="60"/>
        <v>50-BELLPUIG</v>
      </c>
    </row>
    <row r="3853" spans="1:5" x14ac:dyDescent="0.25">
      <c r="A3853" s="1">
        <v>25</v>
      </c>
      <c r="B3853" s="3">
        <v>51</v>
      </c>
      <c r="C3853" s="1" t="s">
        <v>3992</v>
      </c>
      <c r="E3853" t="str">
        <f t="shared" si="60"/>
        <v>51-BELLVER DE CERDANYA</v>
      </c>
    </row>
    <row r="3854" spans="1:5" x14ac:dyDescent="0.25">
      <c r="A3854" s="1">
        <v>25</v>
      </c>
      <c r="B3854" s="3">
        <v>52</v>
      </c>
      <c r="C3854" s="1" t="s">
        <v>3993</v>
      </c>
      <c r="E3854" t="str">
        <f t="shared" si="60"/>
        <v>52-BELLVIS</v>
      </c>
    </row>
    <row r="3855" spans="1:5" x14ac:dyDescent="0.25">
      <c r="A3855" s="1">
        <v>25</v>
      </c>
      <c r="B3855" s="3">
        <v>53</v>
      </c>
      <c r="C3855" s="1" t="s">
        <v>3994</v>
      </c>
      <c r="E3855" t="str">
        <f t="shared" si="60"/>
        <v>53-BENAVENT DE SEGRIA</v>
      </c>
    </row>
    <row r="3856" spans="1:5" x14ac:dyDescent="0.25">
      <c r="A3856" s="1">
        <v>25</v>
      </c>
      <c r="B3856" s="3">
        <v>55</v>
      </c>
      <c r="C3856" s="1" t="s">
        <v>3995</v>
      </c>
      <c r="E3856" t="str">
        <f t="shared" si="60"/>
        <v>55-BIOSCA</v>
      </c>
    </row>
    <row r="3857" spans="1:5" x14ac:dyDescent="0.25">
      <c r="A3857" s="1">
        <v>25</v>
      </c>
      <c r="B3857" s="3">
        <v>56</v>
      </c>
      <c r="C3857" s="1" t="s">
        <v>3996</v>
      </c>
      <c r="E3857" t="str">
        <f t="shared" si="60"/>
        <v>56-BOVERA</v>
      </c>
    </row>
    <row r="3858" spans="1:5" x14ac:dyDescent="0.25">
      <c r="A3858" s="1">
        <v>25</v>
      </c>
      <c r="B3858" s="3">
        <v>57</v>
      </c>
      <c r="C3858" s="1" t="s">
        <v>3997</v>
      </c>
      <c r="E3858" t="str">
        <f t="shared" si="60"/>
        <v>57-BORDES, ES</v>
      </c>
    </row>
    <row r="3859" spans="1:5" x14ac:dyDescent="0.25">
      <c r="A3859" s="1">
        <v>25</v>
      </c>
      <c r="B3859" s="3">
        <v>58</v>
      </c>
      <c r="C3859" s="1" t="s">
        <v>3998</v>
      </c>
      <c r="E3859" t="str">
        <f t="shared" si="60"/>
        <v>58-BORGES BLANQUES, LES</v>
      </c>
    </row>
    <row r="3860" spans="1:5" x14ac:dyDescent="0.25">
      <c r="A3860" s="1">
        <v>25</v>
      </c>
      <c r="B3860" s="3">
        <v>59</v>
      </c>
      <c r="C3860" s="1" t="s">
        <v>3999</v>
      </c>
      <c r="E3860" t="str">
        <f t="shared" si="60"/>
        <v>59-BOSSOST</v>
      </c>
    </row>
    <row r="3861" spans="1:5" x14ac:dyDescent="0.25">
      <c r="A3861" s="1">
        <v>25</v>
      </c>
      <c r="B3861" s="3">
        <v>60</v>
      </c>
      <c r="C3861" s="1" t="s">
        <v>4000</v>
      </c>
      <c r="E3861" t="str">
        <f t="shared" si="60"/>
        <v>60-CABANABONA</v>
      </c>
    </row>
    <row r="3862" spans="1:5" x14ac:dyDescent="0.25">
      <c r="A3862" s="1">
        <v>25</v>
      </c>
      <c r="B3862" s="3">
        <v>61</v>
      </c>
      <c r="C3862" s="1" t="s">
        <v>4001</v>
      </c>
      <c r="E3862" t="str">
        <f t="shared" si="60"/>
        <v>61-CABO</v>
      </c>
    </row>
    <row r="3863" spans="1:5" x14ac:dyDescent="0.25">
      <c r="A3863" s="1">
        <v>25</v>
      </c>
      <c r="B3863" s="3">
        <v>62</v>
      </c>
      <c r="C3863" s="1" t="s">
        <v>4002</v>
      </c>
      <c r="E3863" t="str">
        <f t="shared" si="60"/>
        <v>62-CAMARASA</v>
      </c>
    </row>
    <row r="3864" spans="1:5" x14ac:dyDescent="0.25">
      <c r="A3864" s="1">
        <v>25</v>
      </c>
      <c r="B3864" s="3">
        <v>63</v>
      </c>
      <c r="C3864" s="1" t="s">
        <v>4003</v>
      </c>
      <c r="E3864" t="str">
        <f t="shared" si="60"/>
        <v>63-CANEJAN</v>
      </c>
    </row>
    <row r="3865" spans="1:5" x14ac:dyDescent="0.25">
      <c r="A3865" s="1">
        <v>25</v>
      </c>
      <c r="B3865" s="3">
        <v>64</v>
      </c>
      <c r="C3865" s="1" t="s">
        <v>4004</v>
      </c>
      <c r="E3865" t="str">
        <f t="shared" si="60"/>
        <v>64-CASTELLAR DE LA RIBERA</v>
      </c>
    </row>
    <row r="3866" spans="1:5" x14ac:dyDescent="0.25">
      <c r="A3866" s="1">
        <v>25</v>
      </c>
      <c r="B3866" s="3">
        <v>67</v>
      </c>
      <c r="C3866" s="1" t="s">
        <v>4005</v>
      </c>
      <c r="E3866" t="str">
        <f t="shared" si="60"/>
        <v>67-CASTELLDANS</v>
      </c>
    </row>
    <row r="3867" spans="1:5" x14ac:dyDescent="0.25">
      <c r="A3867" s="1">
        <v>25</v>
      </c>
      <c r="B3867" s="3">
        <v>68</v>
      </c>
      <c r="C3867" s="1" t="s">
        <v>4006</v>
      </c>
      <c r="E3867" t="str">
        <f t="shared" si="60"/>
        <v>68-CASTELLNOU DE SEANA</v>
      </c>
    </row>
    <row r="3868" spans="1:5" x14ac:dyDescent="0.25">
      <c r="A3868" s="1">
        <v>25</v>
      </c>
      <c r="B3868" s="3">
        <v>69</v>
      </c>
      <c r="C3868" s="1" t="s">
        <v>4007</v>
      </c>
      <c r="E3868" t="str">
        <f t="shared" si="60"/>
        <v>69-CASTELLO DE FARFANYA</v>
      </c>
    </row>
    <row r="3869" spans="1:5" x14ac:dyDescent="0.25">
      <c r="A3869" s="1">
        <v>25</v>
      </c>
      <c r="B3869" s="3">
        <v>70</v>
      </c>
      <c r="C3869" s="1" t="s">
        <v>4008</v>
      </c>
      <c r="E3869" t="str">
        <f t="shared" si="60"/>
        <v>70-CASTELLSERA</v>
      </c>
    </row>
    <row r="3870" spans="1:5" x14ac:dyDescent="0.25">
      <c r="A3870" s="1">
        <v>25</v>
      </c>
      <c r="B3870" s="3">
        <v>71</v>
      </c>
      <c r="C3870" s="1" t="s">
        <v>4009</v>
      </c>
      <c r="E3870" t="str">
        <f t="shared" si="60"/>
        <v>71-CAVA</v>
      </c>
    </row>
    <row r="3871" spans="1:5" x14ac:dyDescent="0.25">
      <c r="A3871" s="1">
        <v>25</v>
      </c>
      <c r="B3871" s="3">
        <v>72</v>
      </c>
      <c r="C3871" s="1" t="s">
        <v>4010</v>
      </c>
      <c r="E3871" t="str">
        <f t="shared" si="60"/>
        <v>72-CERVERA</v>
      </c>
    </row>
    <row r="3872" spans="1:5" x14ac:dyDescent="0.25">
      <c r="A3872" s="1">
        <v>25</v>
      </c>
      <c r="B3872" s="3">
        <v>73</v>
      </c>
      <c r="C3872" s="1" t="s">
        <v>4011</v>
      </c>
      <c r="E3872" t="str">
        <f t="shared" si="60"/>
        <v>73-CERVIA DE LES GARRIGUES</v>
      </c>
    </row>
    <row r="3873" spans="1:5" x14ac:dyDescent="0.25">
      <c r="A3873" s="1">
        <v>25</v>
      </c>
      <c r="B3873" s="3">
        <v>74</v>
      </c>
      <c r="C3873" s="1" t="s">
        <v>4012</v>
      </c>
      <c r="E3873" t="str">
        <f t="shared" si="60"/>
        <v>74-CIUTADILLA</v>
      </c>
    </row>
    <row r="3874" spans="1:5" x14ac:dyDescent="0.25">
      <c r="A3874" s="1">
        <v>25</v>
      </c>
      <c r="B3874" s="3">
        <v>75</v>
      </c>
      <c r="C3874" s="1" t="s">
        <v>4013</v>
      </c>
      <c r="E3874" t="str">
        <f t="shared" si="60"/>
        <v>75-CLARIANA DE CARDENER</v>
      </c>
    </row>
    <row r="3875" spans="1:5" x14ac:dyDescent="0.25">
      <c r="A3875" s="1">
        <v>25</v>
      </c>
      <c r="B3875" s="3">
        <v>76</v>
      </c>
      <c r="C3875" s="1" t="s">
        <v>4014</v>
      </c>
      <c r="E3875" t="str">
        <f t="shared" si="60"/>
        <v>76-COGUL, EL</v>
      </c>
    </row>
    <row r="3876" spans="1:5" x14ac:dyDescent="0.25">
      <c r="A3876" s="1">
        <v>25</v>
      </c>
      <c r="B3876" s="3">
        <v>77</v>
      </c>
      <c r="C3876" s="1" t="s">
        <v>4015</v>
      </c>
      <c r="E3876" t="str">
        <f t="shared" si="60"/>
        <v>77-COLL DE NARGO</v>
      </c>
    </row>
    <row r="3877" spans="1:5" x14ac:dyDescent="0.25">
      <c r="A3877" s="1">
        <v>25</v>
      </c>
      <c r="B3877" s="3">
        <v>78</v>
      </c>
      <c r="C3877" s="1" t="s">
        <v>4016</v>
      </c>
      <c r="E3877" t="str">
        <f t="shared" si="60"/>
        <v>78-CORBINS</v>
      </c>
    </row>
    <row r="3878" spans="1:5" x14ac:dyDescent="0.25">
      <c r="A3878" s="1">
        <v>25</v>
      </c>
      <c r="B3878" s="3">
        <v>79</v>
      </c>
      <c r="C3878" s="1" t="s">
        <v>4017</v>
      </c>
      <c r="E3878" t="str">
        <f t="shared" si="60"/>
        <v>79-CUBELLS</v>
      </c>
    </row>
    <row r="3879" spans="1:5" x14ac:dyDescent="0.25">
      <c r="A3879" s="1">
        <v>25</v>
      </c>
      <c r="B3879" s="3">
        <v>81</v>
      </c>
      <c r="C3879" s="1" t="s">
        <v>4018</v>
      </c>
      <c r="E3879" t="str">
        <f t="shared" si="60"/>
        <v>81-ESPLUGA CALBA, L'</v>
      </c>
    </row>
    <row r="3880" spans="1:5" x14ac:dyDescent="0.25">
      <c r="A3880" s="1">
        <v>25</v>
      </c>
      <c r="B3880" s="3">
        <v>82</v>
      </c>
      <c r="C3880" s="1" t="s">
        <v>4019</v>
      </c>
      <c r="E3880" t="str">
        <f t="shared" si="60"/>
        <v>82-ESPOT</v>
      </c>
    </row>
    <row r="3881" spans="1:5" x14ac:dyDescent="0.25">
      <c r="A3881" s="1">
        <v>25</v>
      </c>
      <c r="B3881" s="3">
        <v>85</v>
      </c>
      <c r="C3881" s="1" t="s">
        <v>4020</v>
      </c>
      <c r="E3881" t="str">
        <f t="shared" si="60"/>
        <v>85-ESTARAS</v>
      </c>
    </row>
    <row r="3882" spans="1:5" x14ac:dyDescent="0.25">
      <c r="A3882" s="1">
        <v>25</v>
      </c>
      <c r="B3882" s="3">
        <v>86</v>
      </c>
      <c r="C3882" s="1" t="s">
        <v>4021</v>
      </c>
      <c r="E3882" t="str">
        <f t="shared" si="60"/>
        <v>86-ESTERRI D'ANEU</v>
      </c>
    </row>
    <row r="3883" spans="1:5" x14ac:dyDescent="0.25">
      <c r="A3883" s="1">
        <v>25</v>
      </c>
      <c r="B3883" s="3">
        <v>87</v>
      </c>
      <c r="C3883" s="1" t="s">
        <v>4022</v>
      </c>
      <c r="E3883" t="str">
        <f t="shared" si="60"/>
        <v>87-ESTERRI DE CARDOS</v>
      </c>
    </row>
    <row r="3884" spans="1:5" x14ac:dyDescent="0.25">
      <c r="A3884" s="1">
        <v>25</v>
      </c>
      <c r="B3884" s="3">
        <v>88</v>
      </c>
      <c r="C3884" s="1" t="s">
        <v>4023</v>
      </c>
      <c r="E3884" t="str">
        <f t="shared" si="60"/>
        <v>88-ESTAMARIU</v>
      </c>
    </row>
    <row r="3885" spans="1:5" x14ac:dyDescent="0.25">
      <c r="A3885" s="1">
        <v>25</v>
      </c>
      <c r="B3885" s="3">
        <v>89</v>
      </c>
      <c r="C3885" s="1" t="s">
        <v>4024</v>
      </c>
      <c r="E3885" t="str">
        <f t="shared" si="60"/>
        <v>89-FARRERA</v>
      </c>
    </row>
    <row r="3886" spans="1:5" x14ac:dyDescent="0.25">
      <c r="A3886" s="1">
        <v>25</v>
      </c>
      <c r="B3886" s="3">
        <v>92</v>
      </c>
      <c r="C3886" s="1" t="s">
        <v>4025</v>
      </c>
      <c r="E3886" t="str">
        <f t="shared" si="60"/>
        <v>92-FLORESTA, LA</v>
      </c>
    </row>
    <row r="3887" spans="1:5" x14ac:dyDescent="0.25">
      <c r="A3887" s="1">
        <v>25</v>
      </c>
      <c r="B3887" s="3">
        <v>93</v>
      </c>
      <c r="C3887" s="1" t="s">
        <v>4026</v>
      </c>
      <c r="E3887" t="str">
        <f t="shared" si="60"/>
        <v>93-FONDARELLA</v>
      </c>
    </row>
    <row r="3888" spans="1:5" x14ac:dyDescent="0.25">
      <c r="A3888" s="1">
        <v>25</v>
      </c>
      <c r="B3888" s="3">
        <v>94</v>
      </c>
      <c r="C3888" s="1" t="s">
        <v>4027</v>
      </c>
      <c r="E3888" t="str">
        <f t="shared" si="60"/>
        <v>94-FORADADA</v>
      </c>
    </row>
    <row r="3889" spans="1:5" x14ac:dyDescent="0.25">
      <c r="A3889" s="1">
        <v>25</v>
      </c>
      <c r="B3889" s="3">
        <v>96</v>
      </c>
      <c r="C3889" s="1" t="s">
        <v>4028</v>
      </c>
      <c r="E3889" t="str">
        <f t="shared" si="60"/>
        <v>96-FULIOLA, LA</v>
      </c>
    </row>
    <row r="3890" spans="1:5" x14ac:dyDescent="0.25">
      <c r="A3890" s="1">
        <v>25</v>
      </c>
      <c r="B3890" s="3">
        <v>97</v>
      </c>
      <c r="C3890" s="1" t="s">
        <v>4029</v>
      </c>
      <c r="E3890" t="str">
        <f t="shared" si="60"/>
        <v>97-FULLEDA</v>
      </c>
    </row>
    <row r="3891" spans="1:5" x14ac:dyDescent="0.25">
      <c r="A3891" s="1">
        <v>25</v>
      </c>
      <c r="B3891" s="3">
        <v>98</v>
      </c>
      <c r="C3891" s="1" t="s">
        <v>4030</v>
      </c>
      <c r="E3891" t="str">
        <f t="shared" si="60"/>
        <v>98-GAVET DE LA CONCA</v>
      </c>
    </row>
    <row r="3892" spans="1:5" x14ac:dyDescent="0.25">
      <c r="A3892" s="1">
        <v>25</v>
      </c>
      <c r="B3892" s="3">
        <v>99</v>
      </c>
      <c r="C3892" s="1" t="s">
        <v>4031</v>
      </c>
      <c r="E3892" t="str">
        <f t="shared" si="60"/>
        <v>99-GOLMES</v>
      </c>
    </row>
    <row r="3893" spans="1:5" x14ac:dyDescent="0.25">
      <c r="A3893" s="1">
        <v>25</v>
      </c>
      <c r="B3893" s="3">
        <v>100</v>
      </c>
      <c r="C3893" s="1" t="s">
        <v>4032</v>
      </c>
      <c r="E3893" t="str">
        <f t="shared" si="60"/>
        <v>100-GOSOL</v>
      </c>
    </row>
    <row r="3894" spans="1:5" x14ac:dyDescent="0.25">
      <c r="A3894" s="1">
        <v>25</v>
      </c>
      <c r="B3894" s="3">
        <v>101</v>
      </c>
      <c r="C3894" s="1" t="s">
        <v>4033</v>
      </c>
      <c r="E3894" t="str">
        <f t="shared" si="60"/>
        <v>101-GRANADELLA, LA</v>
      </c>
    </row>
    <row r="3895" spans="1:5" x14ac:dyDescent="0.25">
      <c r="A3895" s="1">
        <v>25</v>
      </c>
      <c r="B3895" s="3">
        <v>102</v>
      </c>
      <c r="C3895" s="1" t="s">
        <v>4034</v>
      </c>
      <c r="E3895" t="str">
        <f t="shared" si="60"/>
        <v>102-GRANJA D'ESCARP, LA</v>
      </c>
    </row>
    <row r="3896" spans="1:5" x14ac:dyDescent="0.25">
      <c r="A3896" s="1">
        <v>25</v>
      </c>
      <c r="B3896" s="3">
        <v>103</v>
      </c>
      <c r="C3896" s="1" t="s">
        <v>4035</v>
      </c>
      <c r="E3896" t="str">
        <f t="shared" si="60"/>
        <v>103-GRANYANELLA</v>
      </c>
    </row>
    <row r="3897" spans="1:5" x14ac:dyDescent="0.25">
      <c r="A3897" s="1">
        <v>25</v>
      </c>
      <c r="B3897" s="3">
        <v>104</v>
      </c>
      <c r="C3897" s="1" t="s">
        <v>4036</v>
      </c>
      <c r="E3897" t="str">
        <f t="shared" si="60"/>
        <v>104-GRANYENA DE SEGARRA</v>
      </c>
    </row>
    <row r="3898" spans="1:5" x14ac:dyDescent="0.25">
      <c r="A3898" s="1">
        <v>25</v>
      </c>
      <c r="B3898" s="3">
        <v>105</v>
      </c>
      <c r="C3898" s="1" t="s">
        <v>4037</v>
      </c>
      <c r="E3898" t="str">
        <f t="shared" si="60"/>
        <v>105-GRANYENA DE LES GARRIGUES</v>
      </c>
    </row>
    <row r="3899" spans="1:5" x14ac:dyDescent="0.25">
      <c r="A3899" s="1">
        <v>25</v>
      </c>
      <c r="B3899" s="3">
        <v>109</v>
      </c>
      <c r="C3899" s="1" t="s">
        <v>4038</v>
      </c>
      <c r="E3899" t="str">
        <f t="shared" si="60"/>
        <v>109-GUIMERA</v>
      </c>
    </row>
    <row r="3900" spans="1:5" x14ac:dyDescent="0.25">
      <c r="A3900" s="1">
        <v>25</v>
      </c>
      <c r="B3900" s="3">
        <v>110</v>
      </c>
      <c r="C3900" s="1" t="s">
        <v>4039</v>
      </c>
      <c r="E3900" t="str">
        <f t="shared" si="60"/>
        <v>110-GUISSONA</v>
      </c>
    </row>
    <row r="3901" spans="1:5" x14ac:dyDescent="0.25">
      <c r="A3901" s="1">
        <v>25</v>
      </c>
      <c r="B3901" s="3">
        <v>111</v>
      </c>
      <c r="C3901" s="1" t="s">
        <v>4040</v>
      </c>
      <c r="E3901" t="str">
        <f t="shared" si="60"/>
        <v>111-GUIXERS</v>
      </c>
    </row>
    <row r="3902" spans="1:5" x14ac:dyDescent="0.25">
      <c r="A3902" s="1">
        <v>25</v>
      </c>
      <c r="B3902" s="3">
        <v>112</v>
      </c>
      <c r="C3902" s="1" t="s">
        <v>4041</v>
      </c>
      <c r="E3902" t="str">
        <f t="shared" si="60"/>
        <v>112-IVARS DE NOGUERA</v>
      </c>
    </row>
    <row r="3903" spans="1:5" x14ac:dyDescent="0.25">
      <c r="A3903" s="1">
        <v>25</v>
      </c>
      <c r="B3903" s="3">
        <v>113</v>
      </c>
      <c r="C3903" s="1" t="s">
        <v>4042</v>
      </c>
      <c r="E3903" t="str">
        <f t="shared" si="60"/>
        <v>113-IVARS D'URGELL</v>
      </c>
    </row>
    <row r="3904" spans="1:5" x14ac:dyDescent="0.25">
      <c r="A3904" s="1">
        <v>25</v>
      </c>
      <c r="B3904" s="3">
        <v>114</v>
      </c>
      <c r="C3904" s="1" t="s">
        <v>4043</v>
      </c>
      <c r="E3904" t="str">
        <f t="shared" si="60"/>
        <v>114-IVORRA</v>
      </c>
    </row>
    <row r="3905" spans="1:5" x14ac:dyDescent="0.25">
      <c r="A3905" s="1">
        <v>25</v>
      </c>
      <c r="B3905" s="3">
        <v>115</v>
      </c>
      <c r="C3905" s="1" t="s">
        <v>4044</v>
      </c>
      <c r="E3905" t="str">
        <f t="shared" si="60"/>
        <v>115-ISONA I CONCA DELLA</v>
      </c>
    </row>
    <row r="3906" spans="1:5" x14ac:dyDescent="0.25">
      <c r="A3906" s="1">
        <v>25</v>
      </c>
      <c r="B3906" s="3">
        <v>118</v>
      </c>
      <c r="C3906" s="1" t="s">
        <v>4045</v>
      </c>
      <c r="E3906" t="str">
        <f t="shared" si="60"/>
        <v>118-JUNCOSA</v>
      </c>
    </row>
    <row r="3907" spans="1:5" x14ac:dyDescent="0.25">
      <c r="A3907" s="1">
        <v>25</v>
      </c>
      <c r="B3907" s="3">
        <v>119</v>
      </c>
      <c r="C3907" s="1" t="s">
        <v>4046</v>
      </c>
      <c r="E3907" t="str">
        <f t="shared" ref="E3907:E3970" si="61">CONCATENATE(B3907,"-",C3907)</f>
        <v>119-JUNEDA</v>
      </c>
    </row>
    <row r="3908" spans="1:5" x14ac:dyDescent="0.25">
      <c r="A3908" s="1">
        <v>25</v>
      </c>
      <c r="B3908" s="3">
        <v>120</v>
      </c>
      <c r="C3908" s="1" t="s">
        <v>134</v>
      </c>
      <c r="E3908" t="str">
        <f t="shared" si="61"/>
        <v>120-LLEIDA</v>
      </c>
    </row>
    <row r="3909" spans="1:5" x14ac:dyDescent="0.25">
      <c r="A3909" s="1">
        <v>25</v>
      </c>
      <c r="B3909" s="3">
        <v>121</v>
      </c>
      <c r="C3909" s="1" t="s">
        <v>4047</v>
      </c>
      <c r="E3909" t="str">
        <f t="shared" si="61"/>
        <v>121-LES</v>
      </c>
    </row>
    <row r="3910" spans="1:5" x14ac:dyDescent="0.25">
      <c r="A3910" s="1">
        <v>25</v>
      </c>
      <c r="B3910" s="3">
        <v>122</v>
      </c>
      <c r="C3910" s="1" t="s">
        <v>4048</v>
      </c>
      <c r="E3910" t="str">
        <f t="shared" si="61"/>
        <v>122-LINYOLA</v>
      </c>
    </row>
    <row r="3911" spans="1:5" x14ac:dyDescent="0.25">
      <c r="A3911" s="1">
        <v>25</v>
      </c>
      <c r="B3911" s="3">
        <v>123</v>
      </c>
      <c r="C3911" s="1" t="s">
        <v>4049</v>
      </c>
      <c r="E3911" t="str">
        <f t="shared" si="61"/>
        <v>123-LLADORRE</v>
      </c>
    </row>
    <row r="3912" spans="1:5" x14ac:dyDescent="0.25">
      <c r="A3912" s="1">
        <v>25</v>
      </c>
      <c r="B3912" s="3">
        <v>124</v>
      </c>
      <c r="C3912" s="1" t="s">
        <v>4050</v>
      </c>
      <c r="E3912" t="str">
        <f t="shared" si="61"/>
        <v>124-LLADURS</v>
      </c>
    </row>
    <row r="3913" spans="1:5" x14ac:dyDescent="0.25">
      <c r="A3913" s="1">
        <v>25</v>
      </c>
      <c r="B3913" s="3">
        <v>125</v>
      </c>
      <c r="C3913" s="1" t="s">
        <v>4051</v>
      </c>
      <c r="E3913" t="str">
        <f t="shared" si="61"/>
        <v>125-LLARDECANS</v>
      </c>
    </row>
    <row r="3914" spans="1:5" x14ac:dyDescent="0.25">
      <c r="A3914" s="1">
        <v>25</v>
      </c>
      <c r="B3914" s="3">
        <v>126</v>
      </c>
      <c r="C3914" s="1" t="s">
        <v>4052</v>
      </c>
      <c r="E3914" t="str">
        <f t="shared" si="61"/>
        <v>126-LLAVORSI</v>
      </c>
    </row>
    <row r="3915" spans="1:5" x14ac:dyDescent="0.25">
      <c r="A3915" s="1">
        <v>25</v>
      </c>
      <c r="B3915" s="3">
        <v>127</v>
      </c>
      <c r="C3915" s="1" t="s">
        <v>4053</v>
      </c>
      <c r="E3915" t="str">
        <f t="shared" si="61"/>
        <v>127-LLES DE CERDANYA</v>
      </c>
    </row>
    <row r="3916" spans="1:5" x14ac:dyDescent="0.25">
      <c r="A3916" s="1">
        <v>25</v>
      </c>
      <c r="B3916" s="3">
        <v>128</v>
      </c>
      <c r="C3916" s="1" t="s">
        <v>4054</v>
      </c>
      <c r="E3916" t="str">
        <f t="shared" si="61"/>
        <v>128-LLIMIANA</v>
      </c>
    </row>
    <row r="3917" spans="1:5" x14ac:dyDescent="0.25">
      <c r="A3917" s="1">
        <v>25</v>
      </c>
      <c r="B3917" s="3">
        <v>129</v>
      </c>
      <c r="C3917" s="1" t="s">
        <v>4055</v>
      </c>
      <c r="E3917" t="str">
        <f t="shared" si="61"/>
        <v>129-LLOBERA</v>
      </c>
    </row>
    <row r="3918" spans="1:5" x14ac:dyDescent="0.25">
      <c r="A3918" s="1">
        <v>25</v>
      </c>
      <c r="B3918" s="3">
        <v>130</v>
      </c>
      <c r="C3918" s="1" t="s">
        <v>4056</v>
      </c>
      <c r="E3918" t="str">
        <f t="shared" si="61"/>
        <v>130-MALDA</v>
      </c>
    </row>
    <row r="3919" spans="1:5" x14ac:dyDescent="0.25">
      <c r="A3919" s="1">
        <v>25</v>
      </c>
      <c r="B3919" s="3">
        <v>131</v>
      </c>
      <c r="C3919" s="1" t="s">
        <v>4057</v>
      </c>
      <c r="E3919" t="str">
        <f t="shared" si="61"/>
        <v>131-MASSALCOREIG</v>
      </c>
    </row>
    <row r="3920" spans="1:5" x14ac:dyDescent="0.25">
      <c r="A3920" s="1">
        <v>25</v>
      </c>
      <c r="B3920" s="3">
        <v>132</v>
      </c>
      <c r="C3920" s="1" t="s">
        <v>4058</v>
      </c>
      <c r="E3920" t="str">
        <f t="shared" si="61"/>
        <v>132-MASSOTERES</v>
      </c>
    </row>
    <row r="3921" spans="1:5" x14ac:dyDescent="0.25">
      <c r="A3921" s="1">
        <v>25</v>
      </c>
      <c r="B3921" s="3">
        <v>133</v>
      </c>
      <c r="C3921" s="1" t="s">
        <v>4059</v>
      </c>
      <c r="E3921" t="str">
        <f t="shared" si="61"/>
        <v>133-MAIALS</v>
      </c>
    </row>
    <row r="3922" spans="1:5" x14ac:dyDescent="0.25">
      <c r="A3922" s="1">
        <v>25</v>
      </c>
      <c r="B3922" s="3">
        <v>134</v>
      </c>
      <c r="C3922" s="1" t="s">
        <v>4060</v>
      </c>
      <c r="E3922" t="str">
        <f t="shared" si="61"/>
        <v>134-MENARGUENS</v>
      </c>
    </row>
    <row r="3923" spans="1:5" x14ac:dyDescent="0.25">
      <c r="A3923" s="1">
        <v>25</v>
      </c>
      <c r="B3923" s="3">
        <v>135</v>
      </c>
      <c r="C3923" s="1" t="s">
        <v>4061</v>
      </c>
      <c r="E3923" t="str">
        <f t="shared" si="61"/>
        <v>135-MIRALCAMP</v>
      </c>
    </row>
    <row r="3924" spans="1:5" x14ac:dyDescent="0.25">
      <c r="A3924" s="1">
        <v>25</v>
      </c>
      <c r="B3924" s="3">
        <v>136</v>
      </c>
      <c r="C3924" s="1" t="s">
        <v>4062</v>
      </c>
      <c r="E3924" t="str">
        <f t="shared" si="61"/>
        <v>136-MOLSOSA, LA</v>
      </c>
    </row>
    <row r="3925" spans="1:5" x14ac:dyDescent="0.25">
      <c r="A3925" s="1">
        <v>25</v>
      </c>
      <c r="B3925" s="3">
        <v>137</v>
      </c>
      <c r="C3925" s="1" t="s">
        <v>4063</v>
      </c>
      <c r="E3925" t="str">
        <f t="shared" si="61"/>
        <v>137-MOLLERUSSA</v>
      </c>
    </row>
    <row r="3926" spans="1:5" x14ac:dyDescent="0.25">
      <c r="A3926" s="1">
        <v>25</v>
      </c>
      <c r="B3926" s="3">
        <v>138</v>
      </c>
      <c r="C3926" s="1" t="s">
        <v>4064</v>
      </c>
      <c r="E3926" t="str">
        <f t="shared" si="61"/>
        <v>138-MONTGAI</v>
      </c>
    </row>
    <row r="3927" spans="1:5" x14ac:dyDescent="0.25">
      <c r="A3927" s="1">
        <v>25</v>
      </c>
      <c r="B3927" s="3">
        <v>139</v>
      </c>
      <c r="C3927" s="1" t="s">
        <v>4065</v>
      </c>
      <c r="E3927" t="str">
        <f t="shared" si="61"/>
        <v>139-MONTELLA I MARTINET</v>
      </c>
    </row>
    <row r="3928" spans="1:5" x14ac:dyDescent="0.25">
      <c r="A3928" s="1">
        <v>25</v>
      </c>
      <c r="B3928" s="3">
        <v>140</v>
      </c>
      <c r="C3928" s="1" t="s">
        <v>4066</v>
      </c>
      <c r="E3928" t="str">
        <f t="shared" si="61"/>
        <v>140-MONTFERRER I CASTELLBO</v>
      </c>
    </row>
    <row r="3929" spans="1:5" x14ac:dyDescent="0.25">
      <c r="A3929" s="1">
        <v>25</v>
      </c>
      <c r="B3929" s="3">
        <v>141</v>
      </c>
      <c r="C3929" s="1" t="s">
        <v>4067</v>
      </c>
      <c r="E3929" t="str">
        <f t="shared" si="61"/>
        <v>141-MONTOLIU DE SEGARRA</v>
      </c>
    </row>
    <row r="3930" spans="1:5" x14ac:dyDescent="0.25">
      <c r="A3930" s="1">
        <v>25</v>
      </c>
      <c r="B3930" s="3">
        <v>142</v>
      </c>
      <c r="C3930" s="1" t="s">
        <v>4068</v>
      </c>
      <c r="E3930" t="str">
        <f t="shared" si="61"/>
        <v>142-MONTOLIU DE LLEIDA</v>
      </c>
    </row>
    <row r="3931" spans="1:5" x14ac:dyDescent="0.25">
      <c r="A3931" s="1">
        <v>25</v>
      </c>
      <c r="B3931" s="3">
        <v>143</v>
      </c>
      <c r="C3931" s="1" t="s">
        <v>4069</v>
      </c>
      <c r="E3931" t="str">
        <f t="shared" si="61"/>
        <v>143-MONTORNES DE SEGARRA</v>
      </c>
    </row>
    <row r="3932" spans="1:5" x14ac:dyDescent="0.25">
      <c r="A3932" s="1">
        <v>25</v>
      </c>
      <c r="B3932" s="3">
        <v>145</v>
      </c>
      <c r="C3932" s="1" t="s">
        <v>4070</v>
      </c>
      <c r="E3932" t="str">
        <f t="shared" si="61"/>
        <v>145-NALEC</v>
      </c>
    </row>
    <row r="3933" spans="1:5" x14ac:dyDescent="0.25">
      <c r="A3933" s="1">
        <v>25</v>
      </c>
      <c r="B3933" s="3">
        <v>146</v>
      </c>
      <c r="C3933" s="1" t="s">
        <v>4071</v>
      </c>
      <c r="E3933" t="str">
        <f t="shared" si="61"/>
        <v>146-NAVES</v>
      </c>
    </row>
    <row r="3934" spans="1:5" x14ac:dyDescent="0.25">
      <c r="A3934" s="1">
        <v>25</v>
      </c>
      <c r="B3934" s="3">
        <v>148</v>
      </c>
      <c r="C3934" s="1" t="s">
        <v>4072</v>
      </c>
      <c r="E3934" t="str">
        <f t="shared" si="61"/>
        <v>148-ODEN</v>
      </c>
    </row>
    <row r="3935" spans="1:5" x14ac:dyDescent="0.25">
      <c r="A3935" s="1">
        <v>25</v>
      </c>
      <c r="B3935" s="3">
        <v>149</v>
      </c>
      <c r="C3935" s="1" t="s">
        <v>4073</v>
      </c>
      <c r="E3935" t="str">
        <f t="shared" si="61"/>
        <v>149-OLIANA</v>
      </c>
    </row>
    <row r="3936" spans="1:5" x14ac:dyDescent="0.25">
      <c r="A3936" s="1">
        <v>25</v>
      </c>
      <c r="B3936" s="3">
        <v>150</v>
      </c>
      <c r="C3936" s="1" t="s">
        <v>4074</v>
      </c>
      <c r="E3936" t="str">
        <f t="shared" si="61"/>
        <v>150-OLIOLA</v>
      </c>
    </row>
    <row r="3937" spans="1:5" x14ac:dyDescent="0.25">
      <c r="A3937" s="1">
        <v>25</v>
      </c>
      <c r="B3937" s="3">
        <v>151</v>
      </c>
      <c r="C3937" s="1" t="s">
        <v>4075</v>
      </c>
      <c r="E3937" t="str">
        <f t="shared" si="61"/>
        <v>151-OLIUS</v>
      </c>
    </row>
    <row r="3938" spans="1:5" x14ac:dyDescent="0.25">
      <c r="A3938" s="1">
        <v>25</v>
      </c>
      <c r="B3938" s="3">
        <v>152</v>
      </c>
      <c r="C3938" s="1" t="s">
        <v>4076</v>
      </c>
      <c r="E3938" t="str">
        <f t="shared" si="61"/>
        <v>152-OLUGES, LES</v>
      </c>
    </row>
    <row r="3939" spans="1:5" x14ac:dyDescent="0.25">
      <c r="A3939" s="1">
        <v>25</v>
      </c>
      <c r="B3939" s="3">
        <v>153</v>
      </c>
      <c r="C3939" s="1" t="s">
        <v>4077</v>
      </c>
      <c r="E3939" t="str">
        <f t="shared" si="61"/>
        <v>153-OMELLONS, ELS</v>
      </c>
    </row>
    <row r="3940" spans="1:5" x14ac:dyDescent="0.25">
      <c r="A3940" s="1">
        <v>25</v>
      </c>
      <c r="B3940" s="3">
        <v>154</v>
      </c>
      <c r="C3940" s="1" t="s">
        <v>4078</v>
      </c>
      <c r="E3940" t="str">
        <f t="shared" si="61"/>
        <v>154-OMELLS DE NA GAIA, ELS</v>
      </c>
    </row>
    <row r="3941" spans="1:5" x14ac:dyDescent="0.25">
      <c r="A3941" s="1">
        <v>25</v>
      </c>
      <c r="B3941" s="3">
        <v>155</v>
      </c>
      <c r="C3941" s="1" t="s">
        <v>4079</v>
      </c>
      <c r="E3941" t="str">
        <f t="shared" si="61"/>
        <v>155-ORGANYA</v>
      </c>
    </row>
    <row r="3942" spans="1:5" x14ac:dyDescent="0.25">
      <c r="A3942" s="1">
        <v>25</v>
      </c>
      <c r="B3942" s="3">
        <v>156</v>
      </c>
      <c r="C3942" s="1" t="s">
        <v>4080</v>
      </c>
      <c r="E3942" t="str">
        <f t="shared" si="61"/>
        <v>156-OS DE BALAGUER</v>
      </c>
    </row>
    <row r="3943" spans="1:5" x14ac:dyDescent="0.25">
      <c r="A3943" s="1">
        <v>25</v>
      </c>
      <c r="B3943" s="3">
        <v>157</v>
      </c>
      <c r="C3943" s="1" t="s">
        <v>4081</v>
      </c>
      <c r="E3943" t="str">
        <f t="shared" si="61"/>
        <v>157-OSSO DE SIO</v>
      </c>
    </row>
    <row r="3944" spans="1:5" x14ac:dyDescent="0.25">
      <c r="A3944" s="1">
        <v>25</v>
      </c>
      <c r="B3944" s="3">
        <v>158</v>
      </c>
      <c r="C3944" s="1" t="s">
        <v>4082</v>
      </c>
      <c r="E3944" t="str">
        <f t="shared" si="61"/>
        <v>158-PALAU D'ANGLESOLA, EL</v>
      </c>
    </row>
    <row r="3945" spans="1:5" x14ac:dyDescent="0.25">
      <c r="A3945" s="1">
        <v>25</v>
      </c>
      <c r="B3945" s="3">
        <v>161</v>
      </c>
      <c r="C3945" s="1" t="s">
        <v>4083</v>
      </c>
      <c r="E3945" t="str">
        <f t="shared" si="61"/>
        <v>161-CONCA DE DALT</v>
      </c>
    </row>
    <row r="3946" spans="1:5" x14ac:dyDescent="0.25">
      <c r="A3946" s="1">
        <v>25</v>
      </c>
      <c r="B3946" s="3">
        <v>163</v>
      </c>
      <c r="C3946" s="1" t="s">
        <v>4084</v>
      </c>
      <c r="E3946" t="str">
        <f t="shared" si="61"/>
        <v>163-COMA I LA PEDRA, LA</v>
      </c>
    </row>
    <row r="3947" spans="1:5" x14ac:dyDescent="0.25">
      <c r="A3947" s="1">
        <v>25</v>
      </c>
      <c r="B3947" s="3">
        <v>164</v>
      </c>
      <c r="C3947" s="1" t="s">
        <v>4085</v>
      </c>
      <c r="E3947" t="str">
        <f t="shared" si="61"/>
        <v>164-PENELLES</v>
      </c>
    </row>
    <row r="3948" spans="1:5" x14ac:dyDescent="0.25">
      <c r="A3948" s="1">
        <v>25</v>
      </c>
      <c r="B3948" s="3">
        <v>165</v>
      </c>
      <c r="C3948" s="1" t="s">
        <v>4086</v>
      </c>
      <c r="E3948" t="str">
        <f t="shared" si="61"/>
        <v>165-PERAMOLA</v>
      </c>
    </row>
    <row r="3949" spans="1:5" x14ac:dyDescent="0.25">
      <c r="A3949" s="1">
        <v>25</v>
      </c>
      <c r="B3949" s="3">
        <v>166</v>
      </c>
      <c r="C3949" s="1" t="s">
        <v>4087</v>
      </c>
      <c r="E3949" t="str">
        <f t="shared" si="61"/>
        <v>166-PINELL DE SOLSONES</v>
      </c>
    </row>
    <row r="3950" spans="1:5" x14ac:dyDescent="0.25">
      <c r="A3950" s="1">
        <v>25</v>
      </c>
      <c r="B3950" s="3">
        <v>167</v>
      </c>
      <c r="C3950" s="1" t="s">
        <v>4088</v>
      </c>
      <c r="E3950" t="str">
        <f t="shared" si="61"/>
        <v>167-PINOS</v>
      </c>
    </row>
    <row r="3951" spans="1:5" x14ac:dyDescent="0.25">
      <c r="A3951" s="1">
        <v>25</v>
      </c>
      <c r="B3951" s="3">
        <v>168</v>
      </c>
      <c r="C3951" s="1" t="s">
        <v>4089</v>
      </c>
      <c r="E3951" t="str">
        <f t="shared" si="61"/>
        <v>168-POAL, EL</v>
      </c>
    </row>
    <row r="3952" spans="1:5" x14ac:dyDescent="0.25">
      <c r="A3952" s="1">
        <v>25</v>
      </c>
      <c r="B3952" s="3">
        <v>169</v>
      </c>
      <c r="C3952" s="1" t="s">
        <v>4090</v>
      </c>
      <c r="E3952" t="str">
        <f t="shared" si="61"/>
        <v>169-POBLA DE CERVOLES, LA</v>
      </c>
    </row>
    <row r="3953" spans="1:5" x14ac:dyDescent="0.25">
      <c r="A3953" s="1">
        <v>25</v>
      </c>
      <c r="B3953" s="3">
        <v>170</v>
      </c>
      <c r="C3953" s="1" t="s">
        <v>4091</v>
      </c>
      <c r="E3953" t="str">
        <f t="shared" si="61"/>
        <v>170-BELLAGUARDA</v>
      </c>
    </row>
    <row r="3954" spans="1:5" x14ac:dyDescent="0.25">
      <c r="A3954" s="1">
        <v>25</v>
      </c>
      <c r="B3954" s="3">
        <v>171</v>
      </c>
      <c r="C3954" s="1" t="s">
        <v>4092</v>
      </c>
      <c r="E3954" t="str">
        <f t="shared" si="61"/>
        <v>171-POBLA DE SEGUR, LA</v>
      </c>
    </row>
    <row r="3955" spans="1:5" x14ac:dyDescent="0.25">
      <c r="A3955" s="1">
        <v>25</v>
      </c>
      <c r="B3955" s="3">
        <v>172</v>
      </c>
      <c r="C3955" s="1" t="s">
        <v>4093</v>
      </c>
      <c r="E3955" t="str">
        <f t="shared" si="61"/>
        <v>172-PONTS</v>
      </c>
    </row>
    <row r="3956" spans="1:5" x14ac:dyDescent="0.25">
      <c r="A3956" s="1">
        <v>25</v>
      </c>
      <c r="B3956" s="3">
        <v>173</v>
      </c>
      <c r="C3956" s="1" t="s">
        <v>4094</v>
      </c>
      <c r="E3956" t="str">
        <f t="shared" si="61"/>
        <v>173-PONT DE SUERT, EL</v>
      </c>
    </row>
    <row r="3957" spans="1:5" x14ac:dyDescent="0.25">
      <c r="A3957" s="1">
        <v>25</v>
      </c>
      <c r="B3957" s="3">
        <v>174</v>
      </c>
      <c r="C3957" s="1" t="s">
        <v>4095</v>
      </c>
      <c r="E3957" t="str">
        <f t="shared" si="61"/>
        <v>174-PORTELLA, LA</v>
      </c>
    </row>
    <row r="3958" spans="1:5" x14ac:dyDescent="0.25">
      <c r="A3958" s="1">
        <v>25</v>
      </c>
      <c r="B3958" s="3">
        <v>175</v>
      </c>
      <c r="C3958" s="1" t="s">
        <v>4096</v>
      </c>
      <c r="E3958" t="str">
        <f t="shared" si="61"/>
        <v>175-PRATS I SANSOR</v>
      </c>
    </row>
    <row r="3959" spans="1:5" x14ac:dyDescent="0.25">
      <c r="A3959" s="1">
        <v>25</v>
      </c>
      <c r="B3959" s="3">
        <v>176</v>
      </c>
      <c r="C3959" s="1" t="s">
        <v>4097</v>
      </c>
      <c r="E3959" t="str">
        <f t="shared" si="61"/>
        <v>176-PREIXANA</v>
      </c>
    </row>
    <row r="3960" spans="1:5" x14ac:dyDescent="0.25">
      <c r="A3960" s="1">
        <v>25</v>
      </c>
      <c r="B3960" s="3">
        <v>177</v>
      </c>
      <c r="C3960" s="1" t="s">
        <v>4098</v>
      </c>
      <c r="E3960" t="str">
        <f t="shared" si="61"/>
        <v>177-PREIXENS</v>
      </c>
    </row>
    <row r="3961" spans="1:5" x14ac:dyDescent="0.25">
      <c r="A3961" s="1">
        <v>25</v>
      </c>
      <c r="B3961" s="3">
        <v>179</v>
      </c>
      <c r="C3961" s="1" t="s">
        <v>4099</v>
      </c>
      <c r="E3961" t="str">
        <f t="shared" si="61"/>
        <v>179-PRULLANS</v>
      </c>
    </row>
    <row r="3962" spans="1:5" x14ac:dyDescent="0.25">
      <c r="A3962" s="1">
        <v>25</v>
      </c>
      <c r="B3962" s="3">
        <v>180</v>
      </c>
      <c r="C3962" s="1" t="s">
        <v>4100</v>
      </c>
      <c r="E3962" t="str">
        <f t="shared" si="61"/>
        <v>180-PUIGGROS</v>
      </c>
    </row>
    <row r="3963" spans="1:5" x14ac:dyDescent="0.25">
      <c r="A3963" s="1">
        <v>25</v>
      </c>
      <c r="B3963" s="3">
        <v>181</v>
      </c>
      <c r="C3963" s="1" t="s">
        <v>4101</v>
      </c>
      <c r="E3963" t="str">
        <f t="shared" si="61"/>
        <v>181-PUIGVERD D'AGRAMUNT</v>
      </c>
    </row>
    <row r="3964" spans="1:5" x14ac:dyDescent="0.25">
      <c r="A3964" s="1">
        <v>25</v>
      </c>
      <c r="B3964" s="3">
        <v>182</v>
      </c>
      <c r="C3964" s="1" t="s">
        <v>4102</v>
      </c>
      <c r="E3964" t="str">
        <f t="shared" si="61"/>
        <v>182-PUIGVERD DE LLEIDA</v>
      </c>
    </row>
    <row r="3965" spans="1:5" x14ac:dyDescent="0.25">
      <c r="A3965" s="1">
        <v>25</v>
      </c>
      <c r="B3965" s="3">
        <v>183</v>
      </c>
      <c r="C3965" s="1" t="s">
        <v>4103</v>
      </c>
      <c r="E3965" t="str">
        <f t="shared" si="61"/>
        <v>183-RIALP</v>
      </c>
    </row>
    <row r="3966" spans="1:5" x14ac:dyDescent="0.25">
      <c r="A3966" s="1">
        <v>25</v>
      </c>
      <c r="B3966" s="3">
        <v>185</v>
      </c>
      <c r="C3966" s="1" t="s">
        <v>4104</v>
      </c>
      <c r="E3966" t="str">
        <f t="shared" si="61"/>
        <v>185-RIBERA D'URGELLET</v>
      </c>
    </row>
    <row r="3967" spans="1:5" x14ac:dyDescent="0.25">
      <c r="A3967" s="1">
        <v>25</v>
      </c>
      <c r="B3967" s="3">
        <v>186</v>
      </c>
      <c r="C3967" s="1" t="s">
        <v>4105</v>
      </c>
      <c r="E3967" t="str">
        <f t="shared" si="61"/>
        <v>186-RINER</v>
      </c>
    </row>
    <row r="3968" spans="1:5" x14ac:dyDescent="0.25">
      <c r="A3968" s="1">
        <v>25</v>
      </c>
      <c r="B3968" s="3">
        <v>189</v>
      </c>
      <c r="C3968" s="1" t="s">
        <v>4106</v>
      </c>
      <c r="E3968" t="str">
        <f t="shared" si="61"/>
        <v>189-ROSSELLO</v>
      </c>
    </row>
    <row r="3969" spans="1:5" x14ac:dyDescent="0.25">
      <c r="A3969" s="1">
        <v>25</v>
      </c>
      <c r="B3969" s="3">
        <v>190</v>
      </c>
      <c r="C3969" s="1" t="s">
        <v>4107</v>
      </c>
      <c r="E3969" t="str">
        <f t="shared" si="61"/>
        <v>190-SALAS DE PALLARS</v>
      </c>
    </row>
    <row r="3970" spans="1:5" x14ac:dyDescent="0.25">
      <c r="A3970" s="1">
        <v>25</v>
      </c>
      <c r="B3970" s="3">
        <v>191</v>
      </c>
      <c r="C3970" s="1" t="s">
        <v>4108</v>
      </c>
      <c r="E3970" t="str">
        <f t="shared" si="61"/>
        <v>191-SANA?A</v>
      </c>
    </row>
    <row r="3971" spans="1:5" x14ac:dyDescent="0.25">
      <c r="A3971" s="1">
        <v>25</v>
      </c>
      <c r="B3971" s="3">
        <v>192</v>
      </c>
      <c r="C3971" s="1" t="s">
        <v>4109</v>
      </c>
      <c r="E3971" t="str">
        <f t="shared" ref="E3971:E4034" si="62">CONCATENATE(B3971,"-",C3971)</f>
        <v>192-SANT GUIM DE FREIXENET</v>
      </c>
    </row>
    <row r="3972" spans="1:5" x14ac:dyDescent="0.25">
      <c r="A3972" s="1">
        <v>25</v>
      </c>
      <c r="B3972" s="3">
        <v>193</v>
      </c>
      <c r="C3972" s="1" t="s">
        <v>4110</v>
      </c>
      <c r="E3972" t="str">
        <f t="shared" si="62"/>
        <v>193-SANT LLOREN? DE MORUNYS</v>
      </c>
    </row>
    <row r="3973" spans="1:5" x14ac:dyDescent="0.25">
      <c r="A3973" s="1">
        <v>25</v>
      </c>
      <c r="B3973" s="3">
        <v>194</v>
      </c>
      <c r="C3973" s="1" t="s">
        <v>4111</v>
      </c>
      <c r="E3973" t="str">
        <f t="shared" si="62"/>
        <v>194-SANT RAMON</v>
      </c>
    </row>
    <row r="3974" spans="1:5" x14ac:dyDescent="0.25">
      <c r="A3974" s="1">
        <v>25</v>
      </c>
      <c r="B3974" s="3">
        <v>196</v>
      </c>
      <c r="C3974" s="1" t="s">
        <v>4112</v>
      </c>
      <c r="E3974" t="str">
        <f t="shared" si="62"/>
        <v>196-SANT ESTEVE DE LA SARGA</v>
      </c>
    </row>
    <row r="3975" spans="1:5" x14ac:dyDescent="0.25">
      <c r="A3975" s="1">
        <v>25</v>
      </c>
      <c r="B3975" s="3">
        <v>197</v>
      </c>
      <c r="C3975" s="1" t="s">
        <v>4113</v>
      </c>
      <c r="E3975" t="str">
        <f t="shared" si="62"/>
        <v>197-SANT GUIM DE LA PLANA</v>
      </c>
    </row>
    <row r="3976" spans="1:5" x14ac:dyDescent="0.25">
      <c r="A3976" s="1">
        <v>25</v>
      </c>
      <c r="B3976" s="3">
        <v>200</v>
      </c>
      <c r="C3976" s="1" t="s">
        <v>4114</v>
      </c>
      <c r="E3976" t="str">
        <f t="shared" si="62"/>
        <v>200-SARROCA DE LLEIDA</v>
      </c>
    </row>
    <row r="3977" spans="1:5" x14ac:dyDescent="0.25">
      <c r="A3977" s="1">
        <v>25</v>
      </c>
      <c r="B3977" s="3">
        <v>201</v>
      </c>
      <c r="C3977" s="1" t="s">
        <v>4115</v>
      </c>
      <c r="E3977" t="str">
        <f t="shared" si="62"/>
        <v>201-SARROCA DE BELLERA</v>
      </c>
    </row>
    <row r="3978" spans="1:5" x14ac:dyDescent="0.25">
      <c r="A3978" s="1">
        <v>25</v>
      </c>
      <c r="B3978" s="3">
        <v>202</v>
      </c>
      <c r="C3978" s="1" t="s">
        <v>4116</v>
      </c>
      <c r="E3978" t="str">
        <f t="shared" si="62"/>
        <v>202-SENTERADA</v>
      </c>
    </row>
    <row r="3979" spans="1:5" x14ac:dyDescent="0.25">
      <c r="A3979" s="1">
        <v>25</v>
      </c>
      <c r="B3979" s="3">
        <v>203</v>
      </c>
      <c r="C3979" s="1" t="s">
        <v>4117</v>
      </c>
      <c r="E3979" t="str">
        <f t="shared" si="62"/>
        <v>203-SEU D'URGELL, LA</v>
      </c>
    </row>
    <row r="3980" spans="1:5" x14ac:dyDescent="0.25">
      <c r="A3980" s="1">
        <v>25</v>
      </c>
      <c r="B3980" s="3">
        <v>204</v>
      </c>
      <c r="C3980" s="1" t="s">
        <v>4118</v>
      </c>
      <c r="E3980" t="str">
        <f t="shared" si="62"/>
        <v>204-SEROS</v>
      </c>
    </row>
    <row r="3981" spans="1:5" x14ac:dyDescent="0.25">
      <c r="A3981" s="1">
        <v>25</v>
      </c>
      <c r="B3981" s="3">
        <v>205</v>
      </c>
      <c r="C3981" s="1" t="s">
        <v>4119</v>
      </c>
      <c r="E3981" t="str">
        <f t="shared" si="62"/>
        <v>205-SIDAMON</v>
      </c>
    </row>
    <row r="3982" spans="1:5" x14ac:dyDescent="0.25">
      <c r="A3982" s="1">
        <v>25</v>
      </c>
      <c r="B3982" s="3">
        <v>206</v>
      </c>
      <c r="C3982" s="1" t="s">
        <v>4120</v>
      </c>
      <c r="E3982" t="str">
        <f t="shared" si="62"/>
        <v>206-SOLERAS, EL</v>
      </c>
    </row>
    <row r="3983" spans="1:5" x14ac:dyDescent="0.25">
      <c r="A3983" s="1">
        <v>25</v>
      </c>
      <c r="B3983" s="3">
        <v>207</v>
      </c>
      <c r="C3983" s="1" t="s">
        <v>4121</v>
      </c>
      <c r="E3983" t="str">
        <f t="shared" si="62"/>
        <v>207-SOLSONA</v>
      </c>
    </row>
    <row r="3984" spans="1:5" x14ac:dyDescent="0.25">
      <c r="A3984" s="1">
        <v>25</v>
      </c>
      <c r="B3984" s="3">
        <v>208</v>
      </c>
      <c r="C3984" s="1" t="s">
        <v>4122</v>
      </c>
      <c r="E3984" t="str">
        <f t="shared" si="62"/>
        <v>208-SORIGUERA</v>
      </c>
    </row>
    <row r="3985" spans="1:5" x14ac:dyDescent="0.25">
      <c r="A3985" s="1">
        <v>25</v>
      </c>
      <c r="B3985" s="3">
        <v>209</v>
      </c>
      <c r="C3985" s="1" t="s">
        <v>4123</v>
      </c>
      <c r="E3985" t="str">
        <f t="shared" si="62"/>
        <v>209-SORT</v>
      </c>
    </row>
    <row r="3986" spans="1:5" x14ac:dyDescent="0.25">
      <c r="A3986" s="1">
        <v>25</v>
      </c>
      <c r="B3986" s="3">
        <v>210</v>
      </c>
      <c r="C3986" s="1" t="s">
        <v>4124</v>
      </c>
      <c r="E3986" t="str">
        <f t="shared" si="62"/>
        <v>210-SOSES</v>
      </c>
    </row>
    <row r="3987" spans="1:5" x14ac:dyDescent="0.25">
      <c r="A3987" s="1">
        <v>25</v>
      </c>
      <c r="B3987" s="3">
        <v>211</v>
      </c>
      <c r="C3987" s="1" t="s">
        <v>4125</v>
      </c>
      <c r="E3987" t="str">
        <f t="shared" si="62"/>
        <v>211-SUDANELL</v>
      </c>
    </row>
    <row r="3988" spans="1:5" x14ac:dyDescent="0.25">
      <c r="A3988" s="1">
        <v>25</v>
      </c>
      <c r="B3988" s="3">
        <v>212</v>
      </c>
      <c r="C3988" s="1" t="s">
        <v>4126</v>
      </c>
      <c r="E3988" t="str">
        <f t="shared" si="62"/>
        <v>212-SUNYER</v>
      </c>
    </row>
    <row r="3989" spans="1:5" x14ac:dyDescent="0.25">
      <c r="A3989" s="1">
        <v>25</v>
      </c>
      <c r="B3989" s="3">
        <v>215</v>
      </c>
      <c r="C3989" s="1" t="s">
        <v>4127</v>
      </c>
      <c r="E3989" t="str">
        <f t="shared" si="62"/>
        <v>215-TALARN</v>
      </c>
    </row>
    <row r="3990" spans="1:5" x14ac:dyDescent="0.25">
      <c r="A3990" s="1">
        <v>25</v>
      </c>
      <c r="B3990" s="3">
        <v>216</v>
      </c>
      <c r="C3990" s="1" t="s">
        <v>4128</v>
      </c>
      <c r="E3990" t="str">
        <f t="shared" si="62"/>
        <v>216-TALAVERA</v>
      </c>
    </row>
    <row r="3991" spans="1:5" x14ac:dyDescent="0.25">
      <c r="A3991" s="1">
        <v>25</v>
      </c>
      <c r="B3991" s="3">
        <v>217</v>
      </c>
      <c r="C3991" s="1" t="s">
        <v>4129</v>
      </c>
      <c r="E3991" t="str">
        <f t="shared" si="62"/>
        <v>217-TARREGA</v>
      </c>
    </row>
    <row r="3992" spans="1:5" x14ac:dyDescent="0.25">
      <c r="A3992" s="1">
        <v>25</v>
      </c>
      <c r="B3992" s="3">
        <v>218</v>
      </c>
      <c r="C3992" s="1" t="s">
        <v>4130</v>
      </c>
      <c r="E3992" t="str">
        <f t="shared" si="62"/>
        <v>218-TARRES</v>
      </c>
    </row>
    <row r="3993" spans="1:5" x14ac:dyDescent="0.25">
      <c r="A3993" s="1">
        <v>25</v>
      </c>
      <c r="B3993" s="3">
        <v>219</v>
      </c>
      <c r="C3993" s="1" t="s">
        <v>4131</v>
      </c>
      <c r="E3993" t="str">
        <f t="shared" si="62"/>
        <v>219-TARROJA DE SEGARRA</v>
      </c>
    </row>
    <row r="3994" spans="1:5" x14ac:dyDescent="0.25">
      <c r="A3994" s="1">
        <v>25</v>
      </c>
      <c r="B3994" s="3">
        <v>220</v>
      </c>
      <c r="C3994" s="1" t="s">
        <v>4132</v>
      </c>
      <c r="E3994" t="str">
        <f t="shared" si="62"/>
        <v>220-TERMENS</v>
      </c>
    </row>
    <row r="3995" spans="1:5" x14ac:dyDescent="0.25">
      <c r="A3995" s="1">
        <v>25</v>
      </c>
      <c r="B3995" s="3">
        <v>221</v>
      </c>
      <c r="C3995" s="1" t="s">
        <v>4133</v>
      </c>
      <c r="E3995" t="str">
        <f t="shared" si="62"/>
        <v>221-TIRVIA</v>
      </c>
    </row>
    <row r="3996" spans="1:5" x14ac:dyDescent="0.25">
      <c r="A3996" s="1">
        <v>25</v>
      </c>
      <c r="B3996" s="3">
        <v>222</v>
      </c>
      <c r="C3996" s="1" t="s">
        <v>4134</v>
      </c>
      <c r="E3996" t="str">
        <f t="shared" si="62"/>
        <v>222-TIURANA</v>
      </c>
    </row>
    <row r="3997" spans="1:5" x14ac:dyDescent="0.25">
      <c r="A3997" s="1">
        <v>25</v>
      </c>
      <c r="B3997" s="3">
        <v>223</v>
      </c>
      <c r="C3997" s="1" t="s">
        <v>4135</v>
      </c>
      <c r="E3997" t="str">
        <f t="shared" si="62"/>
        <v>223-TORA</v>
      </c>
    </row>
    <row r="3998" spans="1:5" x14ac:dyDescent="0.25">
      <c r="A3998" s="1">
        <v>25</v>
      </c>
      <c r="B3998" s="3">
        <v>224</v>
      </c>
      <c r="C3998" s="1" t="s">
        <v>4136</v>
      </c>
      <c r="E3998" t="str">
        <f t="shared" si="62"/>
        <v>224-TORMS, ELS</v>
      </c>
    </row>
    <row r="3999" spans="1:5" x14ac:dyDescent="0.25">
      <c r="A3999" s="1">
        <v>25</v>
      </c>
      <c r="B3999" s="3">
        <v>225</v>
      </c>
      <c r="C3999" s="1" t="s">
        <v>4137</v>
      </c>
      <c r="E3999" t="str">
        <f t="shared" si="62"/>
        <v>225-TORNABOUS</v>
      </c>
    </row>
    <row r="4000" spans="1:5" x14ac:dyDescent="0.25">
      <c r="A4000" s="1">
        <v>25</v>
      </c>
      <c r="B4000" s="3">
        <v>226</v>
      </c>
      <c r="C4000" s="1" t="s">
        <v>4138</v>
      </c>
      <c r="E4000" t="str">
        <f t="shared" si="62"/>
        <v>226-TORREBESSES</v>
      </c>
    </row>
    <row r="4001" spans="1:5" x14ac:dyDescent="0.25">
      <c r="A4001" s="1">
        <v>25</v>
      </c>
      <c r="B4001" s="3">
        <v>227</v>
      </c>
      <c r="C4001" s="1" t="s">
        <v>4139</v>
      </c>
      <c r="E4001" t="str">
        <f t="shared" si="62"/>
        <v>227-TORRE DE CABDELLA, LA</v>
      </c>
    </row>
    <row r="4002" spans="1:5" x14ac:dyDescent="0.25">
      <c r="A4002" s="1">
        <v>25</v>
      </c>
      <c r="B4002" s="3">
        <v>228</v>
      </c>
      <c r="C4002" s="1" t="s">
        <v>4140</v>
      </c>
      <c r="E4002" t="str">
        <f t="shared" si="62"/>
        <v>228-TORREFARRERA</v>
      </c>
    </row>
    <row r="4003" spans="1:5" x14ac:dyDescent="0.25">
      <c r="A4003" s="1">
        <v>25</v>
      </c>
      <c r="B4003" s="3">
        <v>230</v>
      </c>
      <c r="C4003" s="1" t="s">
        <v>4141</v>
      </c>
      <c r="E4003" t="str">
        <f t="shared" si="62"/>
        <v>230-TORREGROSSA</v>
      </c>
    </row>
    <row r="4004" spans="1:5" x14ac:dyDescent="0.25">
      <c r="A4004" s="1">
        <v>25</v>
      </c>
      <c r="B4004" s="3">
        <v>231</v>
      </c>
      <c r="C4004" s="1" t="s">
        <v>4142</v>
      </c>
      <c r="E4004" t="str">
        <f t="shared" si="62"/>
        <v>231-TORRELAMEU</v>
      </c>
    </row>
    <row r="4005" spans="1:5" x14ac:dyDescent="0.25">
      <c r="A4005" s="1">
        <v>25</v>
      </c>
      <c r="B4005" s="3">
        <v>232</v>
      </c>
      <c r="C4005" s="1" t="s">
        <v>4143</v>
      </c>
      <c r="E4005" t="str">
        <f t="shared" si="62"/>
        <v>232-TORRES DE SEGRE</v>
      </c>
    </row>
    <row r="4006" spans="1:5" x14ac:dyDescent="0.25">
      <c r="A4006" s="1">
        <v>25</v>
      </c>
      <c r="B4006" s="3">
        <v>233</v>
      </c>
      <c r="C4006" s="1" t="s">
        <v>4144</v>
      </c>
      <c r="E4006" t="str">
        <f t="shared" si="62"/>
        <v>233-TORRE-SERONA</v>
      </c>
    </row>
    <row r="4007" spans="1:5" x14ac:dyDescent="0.25">
      <c r="A4007" s="1">
        <v>25</v>
      </c>
      <c r="B4007" s="3">
        <v>234</v>
      </c>
      <c r="C4007" s="1" t="s">
        <v>4145</v>
      </c>
      <c r="E4007" t="str">
        <f t="shared" si="62"/>
        <v>234-TREMP</v>
      </c>
    </row>
    <row r="4008" spans="1:5" x14ac:dyDescent="0.25">
      <c r="A4008" s="1">
        <v>25</v>
      </c>
      <c r="B4008" s="3">
        <v>238</v>
      </c>
      <c r="C4008" s="1" t="s">
        <v>4146</v>
      </c>
      <c r="E4008" t="str">
        <f t="shared" si="62"/>
        <v>238-VALLBONA DE LES MONGES</v>
      </c>
    </row>
    <row r="4009" spans="1:5" x14ac:dyDescent="0.25">
      <c r="A4009" s="1">
        <v>25</v>
      </c>
      <c r="B4009" s="3">
        <v>239</v>
      </c>
      <c r="C4009" s="1" t="s">
        <v>4147</v>
      </c>
      <c r="E4009" t="str">
        <f t="shared" si="62"/>
        <v>239-VALLS DE VALIRA, LES</v>
      </c>
    </row>
    <row r="4010" spans="1:5" x14ac:dyDescent="0.25">
      <c r="A4010" s="1">
        <v>25</v>
      </c>
      <c r="B4010" s="3">
        <v>240</v>
      </c>
      <c r="C4010" s="1" t="s">
        <v>4148</v>
      </c>
      <c r="E4010" t="str">
        <f t="shared" si="62"/>
        <v>240-VALLFOGONA DE BALAGUER</v>
      </c>
    </row>
    <row r="4011" spans="1:5" x14ac:dyDescent="0.25">
      <c r="A4011" s="1">
        <v>25</v>
      </c>
      <c r="B4011" s="3">
        <v>242</v>
      </c>
      <c r="C4011" s="1" t="s">
        <v>4149</v>
      </c>
      <c r="E4011" t="str">
        <f t="shared" si="62"/>
        <v>242-VERDU</v>
      </c>
    </row>
    <row r="4012" spans="1:5" x14ac:dyDescent="0.25">
      <c r="A4012" s="1">
        <v>25</v>
      </c>
      <c r="B4012" s="3">
        <v>243</v>
      </c>
      <c r="C4012" s="1" t="s">
        <v>4150</v>
      </c>
      <c r="E4012" t="str">
        <f t="shared" si="62"/>
        <v>243-VIELHA E MIJARAN</v>
      </c>
    </row>
    <row r="4013" spans="1:5" x14ac:dyDescent="0.25">
      <c r="A4013" s="1">
        <v>25</v>
      </c>
      <c r="B4013" s="3">
        <v>244</v>
      </c>
      <c r="C4013" s="1" t="s">
        <v>4151</v>
      </c>
      <c r="E4013" t="str">
        <f t="shared" si="62"/>
        <v>244-VILAGRASSA</v>
      </c>
    </row>
    <row r="4014" spans="1:5" x14ac:dyDescent="0.25">
      <c r="A4014" s="1">
        <v>25</v>
      </c>
      <c r="B4014" s="3">
        <v>245</v>
      </c>
      <c r="C4014" s="1" t="s">
        <v>4152</v>
      </c>
      <c r="E4014" t="str">
        <f t="shared" si="62"/>
        <v>245-VILALLER</v>
      </c>
    </row>
    <row r="4015" spans="1:5" x14ac:dyDescent="0.25">
      <c r="A4015" s="1">
        <v>25</v>
      </c>
      <c r="B4015" s="3">
        <v>247</v>
      </c>
      <c r="C4015" s="1" t="s">
        <v>4153</v>
      </c>
      <c r="E4015" t="str">
        <f t="shared" si="62"/>
        <v>247-VILAMOS</v>
      </c>
    </row>
    <row r="4016" spans="1:5" x14ac:dyDescent="0.25">
      <c r="A4016" s="1">
        <v>25</v>
      </c>
      <c r="B4016" s="3">
        <v>248</v>
      </c>
      <c r="C4016" s="1" t="s">
        <v>4154</v>
      </c>
      <c r="E4016" t="str">
        <f t="shared" si="62"/>
        <v>248-VILANOVA DE BELLPUIG</v>
      </c>
    </row>
    <row r="4017" spans="1:5" x14ac:dyDescent="0.25">
      <c r="A4017" s="1">
        <v>25</v>
      </c>
      <c r="B4017" s="3">
        <v>249</v>
      </c>
      <c r="C4017" s="1" t="s">
        <v>4155</v>
      </c>
      <c r="E4017" t="str">
        <f t="shared" si="62"/>
        <v>249-VILANOVA DE L'AGUDA</v>
      </c>
    </row>
    <row r="4018" spans="1:5" x14ac:dyDescent="0.25">
      <c r="A4018" s="1">
        <v>25</v>
      </c>
      <c r="B4018" s="3">
        <v>250</v>
      </c>
      <c r="C4018" s="1" t="s">
        <v>4156</v>
      </c>
      <c r="E4018" t="str">
        <f t="shared" si="62"/>
        <v>250-VILANOVA DE MEIA</v>
      </c>
    </row>
    <row r="4019" spans="1:5" x14ac:dyDescent="0.25">
      <c r="A4019" s="1">
        <v>25</v>
      </c>
      <c r="B4019" s="3">
        <v>251</v>
      </c>
      <c r="C4019" s="1" t="s">
        <v>4157</v>
      </c>
      <c r="E4019" t="str">
        <f t="shared" si="62"/>
        <v>251-VILANOVA DE SEGRIA</v>
      </c>
    </row>
    <row r="4020" spans="1:5" x14ac:dyDescent="0.25">
      <c r="A4020" s="1">
        <v>25</v>
      </c>
      <c r="B4020" s="3">
        <v>252</v>
      </c>
      <c r="C4020" s="1" t="s">
        <v>4158</v>
      </c>
      <c r="E4020" t="str">
        <f t="shared" si="62"/>
        <v>252-VILA-SANA</v>
      </c>
    </row>
    <row r="4021" spans="1:5" x14ac:dyDescent="0.25">
      <c r="A4021" s="1">
        <v>25</v>
      </c>
      <c r="B4021" s="3">
        <v>253</v>
      </c>
      <c r="C4021" s="1" t="s">
        <v>4159</v>
      </c>
      <c r="E4021" t="str">
        <f t="shared" si="62"/>
        <v>253-VILOSELL, EL</v>
      </c>
    </row>
    <row r="4022" spans="1:5" x14ac:dyDescent="0.25">
      <c r="A4022" s="1">
        <v>25</v>
      </c>
      <c r="B4022" s="3">
        <v>254</v>
      </c>
      <c r="C4022" s="1" t="s">
        <v>4160</v>
      </c>
      <c r="E4022" t="str">
        <f t="shared" si="62"/>
        <v>254-VILANOVA DE LA BARCA</v>
      </c>
    </row>
    <row r="4023" spans="1:5" x14ac:dyDescent="0.25">
      <c r="A4023" s="1">
        <v>25</v>
      </c>
      <c r="B4023" s="3">
        <v>255</v>
      </c>
      <c r="C4023" s="1" t="s">
        <v>4161</v>
      </c>
      <c r="E4023" t="str">
        <f t="shared" si="62"/>
        <v>255-VINAIXA</v>
      </c>
    </row>
    <row r="4024" spans="1:5" x14ac:dyDescent="0.25">
      <c r="A4024" s="1">
        <v>25</v>
      </c>
      <c r="B4024" s="3">
        <v>901</v>
      </c>
      <c r="C4024" s="1" t="s">
        <v>4162</v>
      </c>
      <c r="E4024" t="str">
        <f t="shared" si="62"/>
        <v>901-VALL DE CARDOS</v>
      </c>
    </row>
    <row r="4025" spans="1:5" x14ac:dyDescent="0.25">
      <c r="A4025" s="1">
        <v>25</v>
      </c>
      <c r="B4025" s="3">
        <v>902</v>
      </c>
      <c r="C4025" s="1" t="s">
        <v>4163</v>
      </c>
      <c r="E4025" t="str">
        <f t="shared" si="62"/>
        <v>902-SANT MARTI DE RIUCORB</v>
      </c>
    </row>
    <row r="4026" spans="1:5" x14ac:dyDescent="0.25">
      <c r="A4026" s="1">
        <v>25</v>
      </c>
      <c r="B4026" s="3">
        <v>903</v>
      </c>
      <c r="C4026" s="1" t="s">
        <v>4164</v>
      </c>
      <c r="E4026" t="str">
        <f t="shared" si="62"/>
        <v>903-GUINGUETA D'ANEU, LA</v>
      </c>
    </row>
    <row r="4027" spans="1:5" x14ac:dyDescent="0.25">
      <c r="A4027" s="1">
        <v>25</v>
      </c>
      <c r="B4027" s="3">
        <v>904</v>
      </c>
      <c r="C4027" s="1" t="s">
        <v>4165</v>
      </c>
      <c r="E4027" t="str">
        <f t="shared" si="62"/>
        <v>904-CASTELL DE MUR</v>
      </c>
    </row>
    <row r="4028" spans="1:5" x14ac:dyDescent="0.25">
      <c r="A4028" s="1">
        <v>25</v>
      </c>
      <c r="B4028" s="3">
        <v>905</v>
      </c>
      <c r="C4028" s="1" t="s">
        <v>4166</v>
      </c>
      <c r="E4028" t="str">
        <f t="shared" si="62"/>
        <v>905-RIBERA D'ONDARA</v>
      </c>
    </row>
    <row r="4029" spans="1:5" x14ac:dyDescent="0.25">
      <c r="A4029" s="1">
        <v>25</v>
      </c>
      <c r="B4029" s="3">
        <v>906</v>
      </c>
      <c r="C4029" s="1" t="s">
        <v>4167</v>
      </c>
      <c r="E4029" t="str">
        <f t="shared" si="62"/>
        <v>906-VALLS D'AGUILAR, LES</v>
      </c>
    </row>
    <row r="4030" spans="1:5" x14ac:dyDescent="0.25">
      <c r="A4030" s="1">
        <v>25</v>
      </c>
      <c r="B4030" s="3">
        <v>907</v>
      </c>
      <c r="C4030" s="1" t="s">
        <v>4168</v>
      </c>
      <c r="E4030" t="str">
        <f t="shared" si="62"/>
        <v>907-TORREFETA I FLOREJACS</v>
      </c>
    </row>
    <row r="4031" spans="1:5" x14ac:dyDescent="0.25">
      <c r="A4031" s="1">
        <v>25</v>
      </c>
      <c r="B4031" s="3">
        <v>908</v>
      </c>
      <c r="C4031" s="1" t="s">
        <v>4169</v>
      </c>
      <c r="E4031" t="str">
        <f t="shared" si="62"/>
        <v>908-FIGOLS I ALINYA</v>
      </c>
    </row>
    <row r="4032" spans="1:5" x14ac:dyDescent="0.25">
      <c r="A4032" s="1">
        <v>25</v>
      </c>
      <c r="B4032" s="3">
        <v>909</v>
      </c>
      <c r="C4032" s="1" t="s">
        <v>4170</v>
      </c>
      <c r="E4032" t="str">
        <f t="shared" si="62"/>
        <v>909-VANSA I FORNOLS, LA</v>
      </c>
    </row>
    <row r="4033" spans="1:5" x14ac:dyDescent="0.25">
      <c r="A4033" s="1">
        <v>25</v>
      </c>
      <c r="B4033" s="3">
        <v>910</v>
      </c>
      <c r="C4033" s="1" t="s">
        <v>4171</v>
      </c>
      <c r="E4033" t="str">
        <f t="shared" si="62"/>
        <v>910-JOSA I TUIXEN</v>
      </c>
    </row>
    <row r="4034" spans="1:5" x14ac:dyDescent="0.25">
      <c r="A4034" s="1">
        <v>25</v>
      </c>
      <c r="B4034" s="3">
        <v>911</v>
      </c>
      <c r="C4034" s="1" t="s">
        <v>4172</v>
      </c>
      <c r="E4034" t="str">
        <f t="shared" si="62"/>
        <v>911-PLANS DE SIO, ELS</v>
      </c>
    </row>
    <row r="4035" spans="1:5" x14ac:dyDescent="0.25">
      <c r="A4035" s="1">
        <v>25</v>
      </c>
      <c r="B4035" s="3">
        <v>912</v>
      </c>
      <c r="C4035" s="1" t="s">
        <v>4173</v>
      </c>
      <c r="E4035" t="str">
        <f t="shared" ref="E4035:E4098" si="63">CONCATENATE(B4035,"-",C4035)</f>
        <v>912-GIMENELLS I EL PLA DE LA FONT</v>
      </c>
    </row>
    <row r="4036" spans="1:5" x14ac:dyDescent="0.25">
      <c r="A4036" s="1">
        <v>25</v>
      </c>
      <c r="B4036" s="3">
        <v>913</v>
      </c>
      <c r="C4036" s="1" t="s">
        <v>4174</v>
      </c>
      <c r="E4036" t="str">
        <f t="shared" si="63"/>
        <v>913-RIU DE CERDANYA</v>
      </c>
    </row>
    <row r="4037" spans="1:5" x14ac:dyDescent="0.25">
      <c r="A4037" s="1">
        <v>26</v>
      </c>
      <c r="B4037" s="3">
        <v>1</v>
      </c>
      <c r="C4037" s="1" t="s">
        <v>4175</v>
      </c>
      <c r="E4037" t="str">
        <f t="shared" si="63"/>
        <v>1-ABALOS</v>
      </c>
    </row>
    <row r="4038" spans="1:5" x14ac:dyDescent="0.25">
      <c r="A4038" s="1">
        <v>26</v>
      </c>
      <c r="B4038" s="3">
        <v>2</v>
      </c>
      <c r="C4038" s="1" t="s">
        <v>4176</v>
      </c>
      <c r="E4038" t="str">
        <f t="shared" si="63"/>
        <v>2-AGONCILLO</v>
      </c>
    </row>
    <row r="4039" spans="1:5" x14ac:dyDescent="0.25">
      <c r="A4039" s="1">
        <v>26</v>
      </c>
      <c r="B4039" s="3">
        <v>3</v>
      </c>
      <c r="C4039" s="1" t="s">
        <v>4177</v>
      </c>
      <c r="E4039" t="str">
        <f t="shared" si="63"/>
        <v>3-AGUILAR DEL RIO ALHAMA</v>
      </c>
    </row>
    <row r="4040" spans="1:5" x14ac:dyDescent="0.25">
      <c r="A4040" s="1">
        <v>26</v>
      </c>
      <c r="B4040" s="3">
        <v>4</v>
      </c>
      <c r="C4040" s="1" t="s">
        <v>4178</v>
      </c>
      <c r="E4040" t="str">
        <f t="shared" si="63"/>
        <v>4-AJAMIL</v>
      </c>
    </row>
    <row r="4041" spans="1:5" x14ac:dyDescent="0.25">
      <c r="A4041" s="1">
        <v>26</v>
      </c>
      <c r="B4041" s="3">
        <v>5</v>
      </c>
      <c r="C4041" s="1" t="s">
        <v>4179</v>
      </c>
      <c r="E4041" t="str">
        <f t="shared" si="63"/>
        <v>5-ALBELDA DE IREGUA</v>
      </c>
    </row>
    <row r="4042" spans="1:5" x14ac:dyDescent="0.25">
      <c r="A4042" s="1">
        <v>26</v>
      </c>
      <c r="B4042" s="3">
        <v>6</v>
      </c>
      <c r="C4042" s="1" t="s">
        <v>4180</v>
      </c>
      <c r="E4042" t="str">
        <f t="shared" si="63"/>
        <v>6-ALBERITE</v>
      </c>
    </row>
    <row r="4043" spans="1:5" x14ac:dyDescent="0.25">
      <c r="A4043" s="1">
        <v>26</v>
      </c>
      <c r="B4043" s="3">
        <v>7</v>
      </c>
      <c r="C4043" s="1" t="s">
        <v>4181</v>
      </c>
      <c r="E4043" t="str">
        <f t="shared" si="63"/>
        <v>7-ALCANADRE</v>
      </c>
    </row>
    <row r="4044" spans="1:5" x14ac:dyDescent="0.25">
      <c r="A4044" s="1">
        <v>26</v>
      </c>
      <c r="B4044" s="3">
        <v>8</v>
      </c>
      <c r="C4044" s="1" t="s">
        <v>4182</v>
      </c>
      <c r="E4044" t="str">
        <f t="shared" si="63"/>
        <v>8-ALDEANUEVA DE EBRO</v>
      </c>
    </row>
    <row r="4045" spans="1:5" x14ac:dyDescent="0.25">
      <c r="A4045" s="1">
        <v>26</v>
      </c>
      <c r="B4045" s="3">
        <v>9</v>
      </c>
      <c r="C4045" s="1" t="s">
        <v>4183</v>
      </c>
      <c r="E4045" t="str">
        <f t="shared" si="63"/>
        <v>9-ALESANCO</v>
      </c>
    </row>
    <row r="4046" spans="1:5" x14ac:dyDescent="0.25">
      <c r="A4046" s="1">
        <v>26</v>
      </c>
      <c r="B4046" s="3">
        <v>10</v>
      </c>
      <c r="C4046" s="1" t="s">
        <v>4184</v>
      </c>
      <c r="E4046" t="str">
        <f t="shared" si="63"/>
        <v>10-ALESON</v>
      </c>
    </row>
    <row r="4047" spans="1:5" x14ac:dyDescent="0.25">
      <c r="A4047" s="1">
        <v>26</v>
      </c>
      <c r="B4047" s="3">
        <v>11</v>
      </c>
      <c r="C4047" s="1" t="s">
        <v>4185</v>
      </c>
      <c r="E4047" t="str">
        <f t="shared" si="63"/>
        <v>11-ALFARO</v>
      </c>
    </row>
    <row r="4048" spans="1:5" x14ac:dyDescent="0.25">
      <c r="A4048" s="1">
        <v>26</v>
      </c>
      <c r="B4048" s="3">
        <v>12</v>
      </c>
      <c r="C4048" s="1" t="s">
        <v>4186</v>
      </c>
      <c r="E4048" t="str">
        <f t="shared" si="63"/>
        <v>12-ALMARZA DE CAMEROS</v>
      </c>
    </row>
    <row r="4049" spans="1:5" x14ac:dyDescent="0.25">
      <c r="A4049" s="1">
        <v>26</v>
      </c>
      <c r="B4049" s="3">
        <v>13</v>
      </c>
      <c r="C4049" s="1" t="s">
        <v>4187</v>
      </c>
      <c r="E4049" t="str">
        <f t="shared" si="63"/>
        <v>13-ANGUCIANA</v>
      </c>
    </row>
    <row r="4050" spans="1:5" x14ac:dyDescent="0.25">
      <c r="A4050" s="1">
        <v>26</v>
      </c>
      <c r="B4050" s="3">
        <v>14</v>
      </c>
      <c r="C4050" s="1" t="s">
        <v>4188</v>
      </c>
      <c r="E4050" t="str">
        <f t="shared" si="63"/>
        <v>14-ANGUIANO</v>
      </c>
    </row>
    <row r="4051" spans="1:5" x14ac:dyDescent="0.25">
      <c r="A4051" s="1">
        <v>26</v>
      </c>
      <c r="B4051" s="3">
        <v>15</v>
      </c>
      <c r="C4051" s="1" t="s">
        <v>4189</v>
      </c>
      <c r="E4051" t="str">
        <f t="shared" si="63"/>
        <v>15-ARENZANA DE ABAJO</v>
      </c>
    </row>
    <row r="4052" spans="1:5" x14ac:dyDescent="0.25">
      <c r="A4052" s="1">
        <v>26</v>
      </c>
      <c r="B4052" s="3">
        <v>16</v>
      </c>
      <c r="C4052" s="1" t="s">
        <v>4190</v>
      </c>
      <c r="E4052" t="str">
        <f t="shared" si="63"/>
        <v>16-ARENZANA DE ARRIBA</v>
      </c>
    </row>
    <row r="4053" spans="1:5" x14ac:dyDescent="0.25">
      <c r="A4053" s="1">
        <v>26</v>
      </c>
      <c r="B4053" s="3">
        <v>17</v>
      </c>
      <c r="C4053" s="1" t="s">
        <v>4191</v>
      </c>
      <c r="E4053" t="str">
        <f t="shared" si="63"/>
        <v>17-ARNEDILLO</v>
      </c>
    </row>
    <row r="4054" spans="1:5" x14ac:dyDescent="0.25">
      <c r="A4054" s="1">
        <v>26</v>
      </c>
      <c r="B4054" s="3">
        <v>18</v>
      </c>
      <c r="C4054" s="1" t="s">
        <v>4192</v>
      </c>
      <c r="E4054" t="str">
        <f t="shared" si="63"/>
        <v>18-ARNEDO</v>
      </c>
    </row>
    <row r="4055" spans="1:5" x14ac:dyDescent="0.25">
      <c r="A4055" s="1">
        <v>26</v>
      </c>
      <c r="B4055" s="3">
        <v>19</v>
      </c>
      <c r="C4055" s="1" t="s">
        <v>4193</v>
      </c>
      <c r="E4055" t="str">
        <f t="shared" si="63"/>
        <v>19-ARRUBAL</v>
      </c>
    </row>
    <row r="4056" spans="1:5" x14ac:dyDescent="0.25">
      <c r="A4056" s="1">
        <v>26</v>
      </c>
      <c r="B4056" s="3">
        <v>20</v>
      </c>
      <c r="C4056" s="1" t="s">
        <v>4194</v>
      </c>
      <c r="E4056" t="str">
        <f t="shared" si="63"/>
        <v>20-AUSEJO</v>
      </c>
    </row>
    <row r="4057" spans="1:5" x14ac:dyDescent="0.25">
      <c r="A4057" s="1">
        <v>26</v>
      </c>
      <c r="B4057" s="3">
        <v>21</v>
      </c>
      <c r="C4057" s="1" t="s">
        <v>4195</v>
      </c>
      <c r="E4057" t="str">
        <f t="shared" si="63"/>
        <v>21-AUTOL</v>
      </c>
    </row>
    <row r="4058" spans="1:5" x14ac:dyDescent="0.25">
      <c r="A4058" s="1">
        <v>26</v>
      </c>
      <c r="B4058" s="3">
        <v>22</v>
      </c>
      <c r="C4058" s="1" t="s">
        <v>4196</v>
      </c>
      <c r="E4058" t="str">
        <f t="shared" si="63"/>
        <v>22-AZOFRA</v>
      </c>
    </row>
    <row r="4059" spans="1:5" x14ac:dyDescent="0.25">
      <c r="A4059" s="1">
        <v>26</v>
      </c>
      <c r="B4059" s="3">
        <v>23</v>
      </c>
      <c r="C4059" s="1" t="s">
        <v>4197</v>
      </c>
      <c r="E4059" t="str">
        <f t="shared" si="63"/>
        <v>23-BADARAN</v>
      </c>
    </row>
    <row r="4060" spans="1:5" x14ac:dyDescent="0.25">
      <c r="A4060" s="1">
        <v>26</v>
      </c>
      <c r="B4060" s="3">
        <v>24</v>
      </c>
      <c r="C4060" s="1" t="s">
        <v>4198</v>
      </c>
      <c r="E4060" t="str">
        <f t="shared" si="63"/>
        <v>24-BAÑARES</v>
      </c>
    </row>
    <row r="4061" spans="1:5" x14ac:dyDescent="0.25">
      <c r="A4061" s="1">
        <v>26</v>
      </c>
      <c r="B4061" s="3">
        <v>25</v>
      </c>
      <c r="C4061" s="1" t="s">
        <v>4199</v>
      </c>
      <c r="E4061" t="str">
        <f t="shared" si="63"/>
        <v>25-BAÑOS DE RIOJA</v>
      </c>
    </row>
    <row r="4062" spans="1:5" x14ac:dyDescent="0.25">
      <c r="A4062" s="1">
        <v>26</v>
      </c>
      <c r="B4062" s="3">
        <v>26</v>
      </c>
      <c r="C4062" s="1" t="s">
        <v>4200</v>
      </c>
      <c r="E4062" t="str">
        <f t="shared" si="63"/>
        <v>26-BAÑOS DE RIO TOBIA</v>
      </c>
    </row>
    <row r="4063" spans="1:5" x14ac:dyDescent="0.25">
      <c r="A4063" s="1">
        <v>26</v>
      </c>
      <c r="B4063" s="3">
        <v>27</v>
      </c>
      <c r="C4063" s="1" t="s">
        <v>4201</v>
      </c>
      <c r="E4063" t="str">
        <f t="shared" si="63"/>
        <v>27-BERCEO</v>
      </c>
    </row>
    <row r="4064" spans="1:5" x14ac:dyDescent="0.25">
      <c r="A4064" s="1">
        <v>26</v>
      </c>
      <c r="B4064" s="3">
        <v>28</v>
      </c>
      <c r="C4064" s="1" t="s">
        <v>4202</v>
      </c>
      <c r="E4064" t="str">
        <f t="shared" si="63"/>
        <v>28-BERGASA</v>
      </c>
    </row>
    <row r="4065" spans="1:5" x14ac:dyDescent="0.25">
      <c r="A4065" s="1">
        <v>26</v>
      </c>
      <c r="B4065" s="3">
        <v>29</v>
      </c>
      <c r="C4065" s="1" t="s">
        <v>4203</v>
      </c>
      <c r="E4065" t="str">
        <f t="shared" si="63"/>
        <v>29-BERGASILLAS BAJERA</v>
      </c>
    </row>
    <row r="4066" spans="1:5" x14ac:dyDescent="0.25">
      <c r="A4066" s="1">
        <v>26</v>
      </c>
      <c r="B4066" s="3">
        <v>30</v>
      </c>
      <c r="C4066" s="1" t="s">
        <v>4204</v>
      </c>
      <c r="E4066" t="str">
        <f t="shared" si="63"/>
        <v>30-BEZARES</v>
      </c>
    </row>
    <row r="4067" spans="1:5" x14ac:dyDescent="0.25">
      <c r="A4067" s="1">
        <v>26</v>
      </c>
      <c r="B4067" s="3">
        <v>31</v>
      </c>
      <c r="C4067" s="1" t="s">
        <v>4205</v>
      </c>
      <c r="E4067" t="str">
        <f t="shared" si="63"/>
        <v>31-BOBADILLA</v>
      </c>
    </row>
    <row r="4068" spans="1:5" x14ac:dyDescent="0.25">
      <c r="A4068" s="1">
        <v>26</v>
      </c>
      <c r="B4068" s="3">
        <v>32</v>
      </c>
      <c r="C4068" s="1" t="s">
        <v>4206</v>
      </c>
      <c r="E4068" t="str">
        <f t="shared" si="63"/>
        <v>32-BRIEVA DE CAMEROS</v>
      </c>
    </row>
    <row r="4069" spans="1:5" x14ac:dyDescent="0.25">
      <c r="A4069" s="1">
        <v>26</v>
      </c>
      <c r="B4069" s="3">
        <v>33</v>
      </c>
      <c r="C4069" s="1" t="s">
        <v>4207</v>
      </c>
      <c r="E4069" t="str">
        <f t="shared" si="63"/>
        <v>33-BRIÑAS</v>
      </c>
    </row>
    <row r="4070" spans="1:5" x14ac:dyDescent="0.25">
      <c r="A4070" s="1">
        <v>26</v>
      </c>
      <c r="B4070" s="3">
        <v>34</v>
      </c>
      <c r="C4070" s="1" t="s">
        <v>4208</v>
      </c>
      <c r="E4070" t="str">
        <f t="shared" si="63"/>
        <v>34-BRIONES</v>
      </c>
    </row>
    <row r="4071" spans="1:5" x14ac:dyDescent="0.25">
      <c r="A4071" s="1">
        <v>26</v>
      </c>
      <c r="B4071" s="3">
        <v>35</v>
      </c>
      <c r="C4071" s="1" t="s">
        <v>4209</v>
      </c>
      <c r="E4071" t="str">
        <f t="shared" si="63"/>
        <v>35-CABEZON DE CAMEROS</v>
      </c>
    </row>
    <row r="4072" spans="1:5" x14ac:dyDescent="0.25">
      <c r="A4072" s="1">
        <v>26</v>
      </c>
      <c r="B4072" s="3">
        <v>36</v>
      </c>
      <c r="C4072" s="1" t="s">
        <v>4210</v>
      </c>
      <c r="E4072" t="str">
        <f t="shared" si="63"/>
        <v>36-CALAHORRA</v>
      </c>
    </row>
    <row r="4073" spans="1:5" x14ac:dyDescent="0.25">
      <c r="A4073" s="1">
        <v>26</v>
      </c>
      <c r="B4073" s="3">
        <v>37</v>
      </c>
      <c r="C4073" s="1" t="s">
        <v>4211</v>
      </c>
      <c r="E4073" t="str">
        <f t="shared" si="63"/>
        <v>37-CAMPROVIN</v>
      </c>
    </row>
    <row r="4074" spans="1:5" x14ac:dyDescent="0.25">
      <c r="A4074" s="1">
        <v>26</v>
      </c>
      <c r="B4074" s="3">
        <v>38</v>
      </c>
      <c r="C4074" s="1" t="s">
        <v>4212</v>
      </c>
      <c r="E4074" t="str">
        <f t="shared" si="63"/>
        <v>38-CANALES DE LA SIERRA</v>
      </c>
    </row>
    <row r="4075" spans="1:5" x14ac:dyDescent="0.25">
      <c r="A4075" s="1">
        <v>26</v>
      </c>
      <c r="B4075" s="3">
        <v>39</v>
      </c>
      <c r="C4075" s="1" t="s">
        <v>4213</v>
      </c>
      <c r="E4075" t="str">
        <f t="shared" si="63"/>
        <v>39-CANILLAS DE RIO TUERTO</v>
      </c>
    </row>
    <row r="4076" spans="1:5" x14ac:dyDescent="0.25">
      <c r="A4076" s="1">
        <v>26</v>
      </c>
      <c r="B4076" s="3">
        <v>40</v>
      </c>
      <c r="C4076" s="1" t="s">
        <v>4214</v>
      </c>
      <c r="E4076" t="str">
        <f t="shared" si="63"/>
        <v>40-CAÑAS</v>
      </c>
    </row>
    <row r="4077" spans="1:5" x14ac:dyDescent="0.25">
      <c r="A4077" s="1">
        <v>26</v>
      </c>
      <c r="B4077" s="3">
        <v>41</v>
      </c>
      <c r="C4077" s="1" t="s">
        <v>4215</v>
      </c>
      <c r="E4077" t="str">
        <f t="shared" si="63"/>
        <v>41-CARDENAS</v>
      </c>
    </row>
    <row r="4078" spans="1:5" x14ac:dyDescent="0.25">
      <c r="A4078" s="1">
        <v>26</v>
      </c>
      <c r="B4078" s="3">
        <v>42</v>
      </c>
      <c r="C4078" s="1" t="s">
        <v>4216</v>
      </c>
      <c r="E4078" t="str">
        <f t="shared" si="63"/>
        <v>42-CASALARREINA</v>
      </c>
    </row>
    <row r="4079" spans="1:5" x14ac:dyDescent="0.25">
      <c r="A4079" s="1">
        <v>26</v>
      </c>
      <c r="B4079" s="3">
        <v>43</v>
      </c>
      <c r="C4079" s="1" t="s">
        <v>4217</v>
      </c>
      <c r="E4079" t="str">
        <f t="shared" si="63"/>
        <v>43-CASTAÑARES DE RIOJA</v>
      </c>
    </row>
    <row r="4080" spans="1:5" x14ac:dyDescent="0.25">
      <c r="A4080" s="1">
        <v>26</v>
      </c>
      <c r="B4080" s="3">
        <v>44</v>
      </c>
      <c r="C4080" s="1" t="s">
        <v>4218</v>
      </c>
      <c r="E4080" t="str">
        <f t="shared" si="63"/>
        <v>44-CASTROVIEJO</v>
      </c>
    </row>
    <row r="4081" spans="1:5" x14ac:dyDescent="0.25">
      <c r="A4081" s="1">
        <v>26</v>
      </c>
      <c r="B4081" s="3">
        <v>45</v>
      </c>
      <c r="C4081" s="1" t="s">
        <v>4219</v>
      </c>
      <c r="E4081" t="str">
        <f t="shared" si="63"/>
        <v>45-CELLORIGO</v>
      </c>
    </row>
    <row r="4082" spans="1:5" x14ac:dyDescent="0.25">
      <c r="A4082" s="1">
        <v>26</v>
      </c>
      <c r="B4082" s="3">
        <v>46</v>
      </c>
      <c r="C4082" s="1" t="s">
        <v>4220</v>
      </c>
      <c r="E4082" t="str">
        <f t="shared" si="63"/>
        <v>46-CENICERO</v>
      </c>
    </row>
    <row r="4083" spans="1:5" x14ac:dyDescent="0.25">
      <c r="A4083" s="1">
        <v>26</v>
      </c>
      <c r="B4083" s="3">
        <v>47</v>
      </c>
      <c r="C4083" s="1" t="s">
        <v>4221</v>
      </c>
      <c r="E4083" t="str">
        <f t="shared" si="63"/>
        <v>47-CERVERA DEL RIO ALHAMA</v>
      </c>
    </row>
    <row r="4084" spans="1:5" x14ac:dyDescent="0.25">
      <c r="A4084" s="1">
        <v>26</v>
      </c>
      <c r="B4084" s="3">
        <v>48</v>
      </c>
      <c r="C4084" s="1" t="s">
        <v>4222</v>
      </c>
      <c r="E4084" t="str">
        <f t="shared" si="63"/>
        <v>48-CIDAMON</v>
      </c>
    </row>
    <row r="4085" spans="1:5" x14ac:dyDescent="0.25">
      <c r="A4085" s="1">
        <v>26</v>
      </c>
      <c r="B4085" s="3">
        <v>49</v>
      </c>
      <c r="C4085" s="1" t="s">
        <v>4223</v>
      </c>
      <c r="E4085" t="str">
        <f t="shared" si="63"/>
        <v>49-CIHURI</v>
      </c>
    </row>
    <row r="4086" spans="1:5" x14ac:dyDescent="0.25">
      <c r="A4086" s="1">
        <v>26</v>
      </c>
      <c r="B4086" s="3">
        <v>50</v>
      </c>
      <c r="C4086" s="1" t="s">
        <v>4224</v>
      </c>
      <c r="E4086" t="str">
        <f t="shared" si="63"/>
        <v>50-CIRUEÑA</v>
      </c>
    </row>
    <row r="4087" spans="1:5" x14ac:dyDescent="0.25">
      <c r="A4087" s="1">
        <v>26</v>
      </c>
      <c r="B4087" s="3">
        <v>51</v>
      </c>
      <c r="C4087" s="1" t="s">
        <v>4225</v>
      </c>
      <c r="E4087" t="str">
        <f t="shared" si="63"/>
        <v>51-CLAVIJO</v>
      </c>
    </row>
    <row r="4088" spans="1:5" x14ac:dyDescent="0.25">
      <c r="A4088" s="1">
        <v>26</v>
      </c>
      <c r="B4088" s="3">
        <v>52</v>
      </c>
      <c r="C4088" s="1" t="s">
        <v>4226</v>
      </c>
      <c r="E4088" t="str">
        <f t="shared" si="63"/>
        <v>52-CORDOVIN</v>
      </c>
    </row>
    <row r="4089" spans="1:5" x14ac:dyDescent="0.25">
      <c r="A4089" s="1">
        <v>26</v>
      </c>
      <c r="B4089" s="3">
        <v>53</v>
      </c>
      <c r="C4089" s="1" t="s">
        <v>4227</v>
      </c>
      <c r="E4089" t="str">
        <f t="shared" si="63"/>
        <v>53-CORERA</v>
      </c>
    </row>
    <row r="4090" spans="1:5" x14ac:dyDescent="0.25">
      <c r="A4090" s="1">
        <v>26</v>
      </c>
      <c r="B4090" s="3">
        <v>54</v>
      </c>
      <c r="C4090" s="1" t="s">
        <v>4228</v>
      </c>
      <c r="E4090" t="str">
        <f t="shared" si="63"/>
        <v>54-CORNAGO</v>
      </c>
    </row>
    <row r="4091" spans="1:5" x14ac:dyDescent="0.25">
      <c r="A4091" s="1">
        <v>26</v>
      </c>
      <c r="B4091" s="3">
        <v>55</v>
      </c>
      <c r="C4091" s="1" t="s">
        <v>4229</v>
      </c>
      <c r="E4091" t="str">
        <f t="shared" si="63"/>
        <v>55-CORPORALES</v>
      </c>
    </row>
    <row r="4092" spans="1:5" x14ac:dyDescent="0.25">
      <c r="A4092" s="1">
        <v>26</v>
      </c>
      <c r="B4092" s="3">
        <v>56</v>
      </c>
      <c r="C4092" s="1" t="s">
        <v>4230</v>
      </c>
      <c r="E4092" t="str">
        <f t="shared" si="63"/>
        <v>56-CUZCURRITA DE RIO TIRON</v>
      </c>
    </row>
    <row r="4093" spans="1:5" x14ac:dyDescent="0.25">
      <c r="A4093" s="1">
        <v>26</v>
      </c>
      <c r="B4093" s="3">
        <v>57</v>
      </c>
      <c r="C4093" s="1" t="s">
        <v>4231</v>
      </c>
      <c r="E4093" t="str">
        <f t="shared" si="63"/>
        <v>57-DAROCA DE RIOJA</v>
      </c>
    </row>
    <row r="4094" spans="1:5" x14ac:dyDescent="0.25">
      <c r="A4094" s="1">
        <v>26</v>
      </c>
      <c r="B4094" s="3">
        <v>58</v>
      </c>
      <c r="C4094" s="1" t="s">
        <v>4232</v>
      </c>
      <c r="E4094" t="str">
        <f t="shared" si="63"/>
        <v>58-ENCISO</v>
      </c>
    </row>
    <row r="4095" spans="1:5" x14ac:dyDescent="0.25">
      <c r="A4095" s="1">
        <v>26</v>
      </c>
      <c r="B4095" s="3">
        <v>59</v>
      </c>
      <c r="C4095" s="1" t="s">
        <v>4233</v>
      </c>
      <c r="E4095" t="str">
        <f t="shared" si="63"/>
        <v>59-ENTRENA</v>
      </c>
    </row>
    <row r="4096" spans="1:5" x14ac:dyDescent="0.25">
      <c r="A4096" s="1">
        <v>26</v>
      </c>
      <c r="B4096" s="3">
        <v>60</v>
      </c>
      <c r="C4096" s="1" t="s">
        <v>4234</v>
      </c>
      <c r="E4096" t="str">
        <f t="shared" si="63"/>
        <v>60-ESTOLLO</v>
      </c>
    </row>
    <row r="4097" spans="1:5" x14ac:dyDescent="0.25">
      <c r="A4097" s="1">
        <v>26</v>
      </c>
      <c r="B4097" s="3">
        <v>61</v>
      </c>
      <c r="C4097" s="1" t="s">
        <v>4235</v>
      </c>
      <c r="E4097" t="str">
        <f t="shared" si="63"/>
        <v>61-EZCARAY</v>
      </c>
    </row>
    <row r="4098" spans="1:5" x14ac:dyDescent="0.25">
      <c r="A4098" s="1">
        <v>26</v>
      </c>
      <c r="B4098" s="3">
        <v>62</v>
      </c>
      <c r="C4098" s="1" t="s">
        <v>4236</v>
      </c>
      <c r="E4098" t="str">
        <f t="shared" si="63"/>
        <v>62-FONCEA</v>
      </c>
    </row>
    <row r="4099" spans="1:5" x14ac:dyDescent="0.25">
      <c r="A4099" s="1">
        <v>26</v>
      </c>
      <c r="B4099" s="3">
        <v>63</v>
      </c>
      <c r="C4099" s="1" t="s">
        <v>4237</v>
      </c>
      <c r="E4099" t="str">
        <f t="shared" ref="E4099:E4162" si="64">CONCATENATE(B4099,"-",C4099)</f>
        <v>63-FONZALECHE</v>
      </c>
    </row>
    <row r="4100" spans="1:5" x14ac:dyDescent="0.25">
      <c r="A4100" s="1">
        <v>26</v>
      </c>
      <c r="B4100" s="3">
        <v>64</v>
      </c>
      <c r="C4100" s="1" t="s">
        <v>4238</v>
      </c>
      <c r="E4100" t="str">
        <f t="shared" si="64"/>
        <v>64-FUENMAYOR</v>
      </c>
    </row>
    <row r="4101" spans="1:5" x14ac:dyDescent="0.25">
      <c r="A4101" s="1">
        <v>26</v>
      </c>
      <c r="B4101" s="3">
        <v>65</v>
      </c>
      <c r="C4101" s="1" t="s">
        <v>4239</v>
      </c>
      <c r="E4101" t="str">
        <f t="shared" si="64"/>
        <v>65-GALBARRULI</v>
      </c>
    </row>
    <row r="4102" spans="1:5" x14ac:dyDescent="0.25">
      <c r="A4102" s="1">
        <v>26</v>
      </c>
      <c r="B4102" s="3">
        <v>66</v>
      </c>
      <c r="C4102" s="1" t="s">
        <v>4240</v>
      </c>
      <c r="E4102" t="str">
        <f t="shared" si="64"/>
        <v>66-GALILEA</v>
      </c>
    </row>
    <row r="4103" spans="1:5" x14ac:dyDescent="0.25">
      <c r="A4103" s="1">
        <v>26</v>
      </c>
      <c r="B4103" s="3">
        <v>67</v>
      </c>
      <c r="C4103" s="1" t="s">
        <v>4241</v>
      </c>
      <c r="E4103" t="str">
        <f t="shared" si="64"/>
        <v>67-GALLINERO DE CAMEROS</v>
      </c>
    </row>
    <row r="4104" spans="1:5" x14ac:dyDescent="0.25">
      <c r="A4104" s="1">
        <v>26</v>
      </c>
      <c r="B4104" s="3">
        <v>68</v>
      </c>
      <c r="C4104" s="1" t="s">
        <v>4242</v>
      </c>
      <c r="E4104" t="str">
        <f t="shared" si="64"/>
        <v>68-GIMILEO</v>
      </c>
    </row>
    <row r="4105" spans="1:5" x14ac:dyDescent="0.25">
      <c r="A4105" s="1">
        <v>26</v>
      </c>
      <c r="B4105" s="3">
        <v>69</v>
      </c>
      <c r="C4105" s="1" t="s">
        <v>4243</v>
      </c>
      <c r="E4105" t="str">
        <f t="shared" si="64"/>
        <v>69-GRAÑON</v>
      </c>
    </row>
    <row r="4106" spans="1:5" x14ac:dyDescent="0.25">
      <c r="A4106" s="1">
        <v>26</v>
      </c>
      <c r="B4106" s="3">
        <v>70</v>
      </c>
      <c r="C4106" s="1" t="s">
        <v>4244</v>
      </c>
      <c r="E4106" t="str">
        <f t="shared" si="64"/>
        <v>70-GRAVALOS</v>
      </c>
    </row>
    <row r="4107" spans="1:5" x14ac:dyDescent="0.25">
      <c r="A4107" s="1">
        <v>26</v>
      </c>
      <c r="B4107" s="3">
        <v>71</v>
      </c>
      <c r="C4107" s="1" t="s">
        <v>4245</v>
      </c>
      <c r="E4107" t="str">
        <f t="shared" si="64"/>
        <v>71-HARO</v>
      </c>
    </row>
    <row r="4108" spans="1:5" x14ac:dyDescent="0.25">
      <c r="A4108" s="1">
        <v>26</v>
      </c>
      <c r="B4108" s="3">
        <v>72</v>
      </c>
      <c r="C4108" s="1" t="s">
        <v>4246</v>
      </c>
      <c r="E4108" t="str">
        <f t="shared" si="64"/>
        <v>72-HERCE</v>
      </c>
    </row>
    <row r="4109" spans="1:5" x14ac:dyDescent="0.25">
      <c r="A4109" s="1">
        <v>26</v>
      </c>
      <c r="B4109" s="3">
        <v>73</v>
      </c>
      <c r="C4109" s="1" t="s">
        <v>4247</v>
      </c>
      <c r="E4109" t="str">
        <f t="shared" si="64"/>
        <v>73-HERRAMELLURI</v>
      </c>
    </row>
    <row r="4110" spans="1:5" x14ac:dyDescent="0.25">
      <c r="A4110" s="1">
        <v>26</v>
      </c>
      <c r="B4110" s="3">
        <v>74</v>
      </c>
      <c r="C4110" s="1" t="s">
        <v>4248</v>
      </c>
      <c r="E4110" t="str">
        <f t="shared" si="64"/>
        <v>74-HERVIAS</v>
      </c>
    </row>
    <row r="4111" spans="1:5" x14ac:dyDescent="0.25">
      <c r="A4111" s="1">
        <v>26</v>
      </c>
      <c r="B4111" s="3">
        <v>75</v>
      </c>
      <c r="C4111" s="1" t="s">
        <v>4249</v>
      </c>
      <c r="E4111" t="str">
        <f t="shared" si="64"/>
        <v>75-HORMILLA</v>
      </c>
    </row>
    <row r="4112" spans="1:5" x14ac:dyDescent="0.25">
      <c r="A4112" s="1">
        <v>26</v>
      </c>
      <c r="B4112" s="3">
        <v>76</v>
      </c>
      <c r="C4112" s="1" t="s">
        <v>4250</v>
      </c>
      <c r="E4112" t="str">
        <f t="shared" si="64"/>
        <v>76-HORMILLEJA</v>
      </c>
    </row>
    <row r="4113" spans="1:5" x14ac:dyDescent="0.25">
      <c r="A4113" s="1">
        <v>26</v>
      </c>
      <c r="B4113" s="3">
        <v>77</v>
      </c>
      <c r="C4113" s="1" t="s">
        <v>4251</v>
      </c>
      <c r="E4113" t="str">
        <f t="shared" si="64"/>
        <v>77-HORNILLOS DE CAMEROS</v>
      </c>
    </row>
    <row r="4114" spans="1:5" x14ac:dyDescent="0.25">
      <c r="A4114" s="1">
        <v>26</v>
      </c>
      <c r="B4114" s="3">
        <v>78</v>
      </c>
      <c r="C4114" s="1" t="s">
        <v>4252</v>
      </c>
      <c r="E4114" t="str">
        <f t="shared" si="64"/>
        <v>78-HORNOS DE MONCALVILLO</v>
      </c>
    </row>
    <row r="4115" spans="1:5" x14ac:dyDescent="0.25">
      <c r="A4115" s="1">
        <v>26</v>
      </c>
      <c r="B4115" s="3">
        <v>79</v>
      </c>
      <c r="C4115" s="1" t="s">
        <v>4253</v>
      </c>
      <c r="E4115" t="str">
        <f t="shared" si="64"/>
        <v>79-HUERCANOS</v>
      </c>
    </row>
    <row r="4116" spans="1:5" x14ac:dyDescent="0.25">
      <c r="A4116" s="1">
        <v>26</v>
      </c>
      <c r="B4116" s="3">
        <v>80</v>
      </c>
      <c r="C4116" s="1" t="s">
        <v>4254</v>
      </c>
      <c r="E4116" t="str">
        <f t="shared" si="64"/>
        <v>80-IGEA</v>
      </c>
    </row>
    <row r="4117" spans="1:5" x14ac:dyDescent="0.25">
      <c r="A4117" s="1">
        <v>26</v>
      </c>
      <c r="B4117" s="3">
        <v>81</v>
      </c>
      <c r="C4117" s="1" t="s">
        <v>4255</v>
      </c>
      <c r="E4117" t="str">
        <f t="shared" si="64"/>
        <v>81-JALON DE CAMEROS</v>
      </c>
    </row>
    <row r="4118" spans="1:5" x14ac:dyDescent="0.25">
      <c r="A4118" s="1">
        <v>26</v>
      </c>
      <c r="B4118" s="3">
        <v>82</v>
      </c>
      <c r="C4118" s="1" t="s">
        <v>4256</v>
      </c>
      <c r="E4118" t="str">
        <f t="shared" si="64"/>
        <v>82-LAGUNA DE CAMEROS</v>
      </c>
    </row>
    <row r="4119" spans="1:5" x14ac:dyDescent="0.25">
      <c r="A4119" s="1">
        <v>26</v>
      </c>
      <c r="B4119" s="3">
        <v>83</v>
      </c>
      <c r="C4119" s="1" t="s">
        <v>4257</v>
      </c>
      <c r="E4119" t="str">
        <f t="shared" si="64"/>
        <v>83-LAGUNILLA DEL JUBERA</v>
      </c>
    </row>
    <row r="4120" spans="1:5" x14ac:dyDescent="0.25">
      <c r="A4120" s="1">
        <v>26</v>
      </c>
      <c r="B4120" s="3">
        <v>84</v>
      </c>
      <c r="C4120" s="1" t="s">
        <v>4258</v>
      </c>
      <c r="E4120" t="str">
        <f t="shared" si="64"/>
        <v>84-LARDERO</v>
      </c>
    </row>
    <row r="4121" spans="1:5" x14ac:dyDescent="0.25">
      <c r="A4121" s="1">
        <v>26</v>
      </c>
      <c r="B4121" s="3">
        <v>86</v>
      </c>
      <c r="C4121" s="1" t="s">
        <v>4259</v>
      </c>
      <c r="E4121" t="str">
        <f t="shared" si="64"/>
        <v>86-LEDESMA DE LA COGOLLA</v>
      </c>
    </row>
    <row r="4122" spans="1:5" x14ac:dyDescent="0.25">
      <c r="A4122" s="1">
        <v>26</v>
      </c>
      <c r="B4122" s="3">
        <v>87</v>
      </c>
      <c r="C4122" s="1" t="s">
        <v>4260</v>
      </c>
      <c r="E4122" t="str">
        <f t="shared" si="64"/>
        <v>87-LEIVA</v>
      </c>
    </row>
    <row r="4123" spans="1:5" x14ac:dyDescent="0.25">
      <c r="A4123" s="1">
        <v>26</v>
      </c>
      <c r="B4123" s="3">
        <v>88</v>
      </c>
      <c r="C4123" s="1" t="s">
        <v>4261</v>
      </c>
      <c r="E4123" t="str">
        <f t="shared" si="64"/>
        <v>88-LEZA DE RIO LEZA</v>
      </c>
    </row>
    <row r="4124" spans="1:5" x14ac:dyDescent="0.25">
      <c r="A4124" s="1">
        <v>26</v>
      </c>
      <c r="B4124" s="3">
        <v>89</v>
      </c>
      <c r="C4124" s="1" t="s">
        <v>4262</v>
      </c>
      <c r="E4124" t="str">
        <f t="shared" si="64"/>
        <v>89-LOGROÑO</v>
      </c>
    </row>
    <row r="4125" spans="1:5" x14ac:dyDescent="0.25">
      <c r="A4125" s="1">
        <v>26</v>
      </c>
      <c r="B4125" s="3">
        <v>91</v>
      </c>
      <c r="C4125" s="1" t="s">
        <v>4263</v>
      </c>
      <c r="E4125" t="str">
        <f t="shared" si="64"/>
        <v>91-LUMBRERAS</v>
      </c>
    </row>
    <row r="4126" spans="1:5" x14ac:dyDescent="0.25">
      <c r="A4126" s="1">
        <v>26</v>
      </c>
      <c r="B4126" s="3">
        <v>92</v>
      </c>
      <c r="C4126" s="1" t="s">
        <v>4264</v>
      </c>
      <c r="E4126" t="str">
        <f t="shared" si="64"/>
        <v>92-MANJARRES</v>
      </c>
    </row>
    <row r="4127" spans="1:5" x14ac:dyDescent="0.25">
      <c r="A4127" s="1">
        <v>26</v>
      </c>
      <c r="B4127" s="3">
        <v>93</v>
      </c>
      <c r="C4127" s="1" t="s">
        <v>4265</v>
      </c>
      <c r="E4127" t="str">
        <f t="shared" si="64"/>
        <v>93-MANSILLA DE LA SIERRA</v>
      </c>
    </row>
    <row r="4128" spans="1:5" x14ac:dyDescent="0.25">
      <c r="A4128" s="1">
        <v>26</v>
      </c>
      <c r="B4128" s="3">
        <v>94</v>
      </c>
      <c r="C4128" s="1" t="s">
        <v>4266</v>
      </c>
      <c r="E4128" t="str">
        <f t="shared" si="64"/>
        <v>94-MANZANARES DE RIOJA</v>
      </c>
    </row>
    <row r="4129" spans="1:5" x14ac:dyDescent="0.25">
      <c r="A4129" s="1">
        <v>26</v>
      </c>
      <c r="B4129" s="3">
        <v>95</v>
      </c>
      <c r="C4129" s="1" t="s">
        <v>4267</v>
      </c>
      <c r="E4129" t="str">
        <f t="shared" si="64"/>
        <v>95-MATUTE</v>
      </c>
    </row>
    <row r="4130" spans="1:5" x14ac:dyDescent="0.25">
      <c r="A4130" s="1">
        <v>26</v>
      </c>
      <c r="B4130" s="3">
        <v>96</v>
      </c>
      <c r="C4130" s="1" t="s">
        <v>4268</v>
      </c>
      <c r="E4130" t="str">
        <f t="shared" si="64"/>
        <v>96-MEDRANO</v>
      </c>
    </row>
    <row r="4131" spans="1:5" x14ac:dyDescent="0.25">
      <c r="A4131" s="1">
        <v>26</v>
      </c>
      <c r="B4131" s="3">
        <v>98</v>
      </c>
      <c r="C4131" s="1" t="s">
        <v>4269</v>
      </c>
      <c r="E4131" t="str">
        <f t="shared" si="64"/>
        <v>98-MUNILLA</v>
      </c>
    </row>
    <row r="4132" spans="1:5" x14ac:dyDescent="0.25">
      <c r="A4132" s="1">
        <v>26</v>
      </c>
      <c r="B4132" s="3">
        <v>99</v>
      </c>
      <c r="C4132" s="1" t="s">
        <v>4270</v>
      </c>
      <c r="E4132" t="str">
        <f t="shared" si="64"/>
        <v>99-MURILLO DE RIO LEZA</v>
      </c>
    </row>
    <row r="4133" spans="1:5" x14ac:dyDescent="0.25">
      <c r="A4133" s="1">
        <v>26</v>
      </c>
      <c r="B4133" s="3">
        <v>100</v>
      </c>
      <c r="C4133" s="1" t="s">
        <v>4271</v>
      </c>
      <c r="E4133" t="str">
        <f t="shared" si="64"/>
        <v>100-MURO DE AGUAS</v>
      </c>
    </row>
    <row r="4134" spans="1:5" x14ac:dyDescent="0.25">
      <c r="A4134" s="1">
        <v>26</v>
      </c>
      <c r="B4134" s="3">
        <v>101</v>
      </c>
      <c r="C4134" s="1" t="s">
        <v>4272</v>
      </c>
      <c r="E4134" t="str">
        <f t="shared" si="64"/>
        <v>101-MURO EN CAMEROS</v>
      </c>
    </row>
    <row r="4135" spans="1:5" x14ac:dyDescent="0.25">
      <c r="A4135" s="1">
        <v>26</v>
      </c>
      <c r="B4135" s="3">
        <v>102</v>
      </c>
      <c r="C4135" s="1" t="s">
        <v>4273</v>
      </c>
      <c r="E4135" t="str">
        <f t="shared" si="64"/>
        <v>102-NAJERA</v>
      </c>
    </row>
    <row r="4136" spans="1:5" x14ac:dyDescent="0.25">
      <c r="A4136" s="1">
        <v>26</v>
      </c>
      <c r="B4136" s="3">
        <v>103</v>
      </c>
      <c r="C4136" s="1" t="s">
        <v>4274</v>
      </c>
      <c r="E4136" t="str">
        <f t="shared" si="64"/>
        <v>103-NALDA</v>
      </c>
    </row>
    <row r="4137" spans="1:5" x14ac:dyDescent="0.25">
      <c r="A4137" s="1">
        <v>26</v>
      </c>
      <c r="B4137" s="3">
        <v>104</v>
      </c>
      <c r="C4137" s="1" t="s">
        <v>4275</v>
      </c>
      <c r="E4137" t="str">
        <f t="shared" si="64"/>
        <v>104-NAVAJUN</v>
      </c>
    </row>
    <row r="4138" spans="1:5" x14ac:dyDescent="0.25">
      <c r="A4138" s="1">
        <v>26</v>
      </c>
      <c r="B4138" s="3">
        <v>105</v>
      </c>
      <c r="C4138" s="1" t="s">
        <v>4276</v>
      </c>
      <c r="E4138" t="str">
        <f t="shared" si="64"/>
        <v>105-NAVARRETE</v>
      </c>
    </row>
    <row r="4139" spans="1:5" x14ac:dyDescent="0.25">
      <c r="A4139" s="1">
        <v>26</v>
      </c>
      <c r="B4139" s="3">
        <v>106</v>
      </c>
      <c r="C4139" s="1" t="s">
        <v>4277</v>
      </c>
      <c r="E4139" t="str">
        <f t="shared" si="64"/>
        <v>106-NESTARES</v>
      </c>
    </row>
    <row r="4140" spans="1:5" x14ac:dyDescent="0.25">
      <c r="A4140" s="1">
        <v>26</v>
      </c>
      <c r="B4140" s="3">
        <v>107</v>
      </c>
      <c r="C4140" s="1" t="s">
        <v>4278</v>
      </c>
      <c r="E4140" t="str">
        <f t="shared" si="64"/>
        <v>107-NIEVA DE CAMEROS</v>
      </c>
    </row>
    <row r="4141" spans="1:5" x14ac:dyDescent="0.25">
      <c r="A4141" s="1">
        <v>26</v>
      </c>
      <c r="B4141" s="3">
        <v>108</v>
      </c>
      <c r="C4141" s="1" t="s">
        <v>4279</v>
      </c>
      <c r="E4141" t="str">
        <f t="shared" si="64"/>
        <v>108-OCON</v>
      </c>
    </row>
    <row r="4142" spans="1:5" x14ac:dyDescent="0.25">
      <c r="A4142" s="1">
        <v>26</v>
      </c>
      <c r="B4142" s="3">
        <v>109</v>
      </c>
      <c r="C4142" s="1" t="s">
        <v>4280</v>
      </c>
      <c r="E4142" t="str">
        <f t="shared" si="64"/>
        <v>109-OCHANDURI</v>
      </c>
    </row>
    <row r="4143" spans="1:5" x14ac:dyDescent="0.25">
      <c r="A4143" s="1">
        <v>26</v>
      </c>
      <c r="B4143" s="3">
        <v>110</v>
      </c>
      <c r="C4143" s="1" t="s">
        <v>4281</v>
      </c>
      <c r="E4143" t="str">
        <f t="shared" si="64"/>
        <v>110-OJACASTRO</v>
      </c>
    </row>
    <row r="4144" spans="1:5" x14ac:dyDescent="0.25">
      <c r="A4144" s="1">
        <v>26</v>
      </c>
      <c r="B4144" s="3">
        <v>111</v>
      </c>
      <c r="C4144" s="1" t="s">
        <v>4282</v>
      </c>
      <c r="E4144" t="str">
        <f t="shared" si="64"/>
        <v>111-OLLAURI</v>
      </c>
    </row>
    <row r="4145" spans="1:5" x14ac:dyDescent="0.25">
      <c r="A4145" s="1">
        <v>26</v>
      </c>
      <c r="B4145" s="3">
        <v>112</v>
      </c>
      <c r="C4145" s="1" t="s">
        <v>4283</v>
      </c>
      <c r="E4145" t="str">
        <f t="shared" si="64"/>
        <v>112-ORTIGOSA DE CAMEROS</v>
      </c>
    </row>
    <row r="4146" spans="1:5" x14ac:dyDescent="0.25">
      <c r="A4146" s="1">
        <v>26</v>
      </c>
      <c r="B4146" s="3">
        <v>113</v>
      </c>
      <c r="C4146" s="1" t="s">
        <v>4284</v>
      </c>
      <c r="E4146" t="str">
        <f t="shared" si="64"/>
        <v>113-PAZUENGOS</v>
      </c>
    </row>
    <row r="4147" spans="1:5" x14ac:dyDescent="0.25">
      <c r="A4147" s="1">
        <v>26</v>
      </c>
      <c r="B4147" s="3">
        <v>114</v>
      </c>
      <c r="C4147" s="1" t="s">
        <v>4285</v>
      </c>
      <c r="E4147" t="str">
        <f t="shared" si="64"/>
        <v>114-PEDROSO</v>
      </c>
    </row>
    <row r="4148" spans="1:5" x14ac:dyDescent="0.25">
      <c r="A4148" s="1">
        <v>26</v>
      </c>
      <c r="B4148" s="3">
        <v>115</v>
      </c>
      <c r="C4148" s="1" t="s">
        <v>4286</v>
      </c>
      <c r="E4148" t="str">
        <f t="shared" si="64"/>
        <v>115-PINILLOS</v>
      </c>
    </row>
    <row r="4149" spans="1:5" x14ac:dyDescent="0.25">
      <c r="A4149" s="1">
        <v>26</v>
      </c>
      <c r="B4149" s="3">
        <v>117</v>
      </c>
      <c r="C4149" s="1" t="s">
        <v>4287</v>
      </c>
      <c r="E4149" t="str">
        <f t="shared" si="64"/>
        <v>117-PRADEJON</v>
      </c>
    </row>
    <row r="4150" spans="1:5" x14ac:dyDescent="0.25">
      <c r="A4150" s="1">
        <v>26</v>
      </c>
      <c r="B4150" s="3">
        <v>118</v>
      </c>
      <c r="C4150" s="1" t="s">
        <v>4288</v>
      </c>
      <c r="E4150" t="str">
        <f t="shared" si="64"/>
        <v>118-PRADILLO</v>
      </c>
    </row>
    <row r="4151" spans="1:5" x14ac:dyDescent="0.25">
      <c r="A4151" s="1">
        <v>26</v>
      </c>
      <c r="B4151" s="3">
        <v>119</v>
      </c>
      <c r="C4151" s="1" t="s">
        <v>4289</v>
      </c>
      <c r="E4151" t="str">
        <f t="shared" si="64"/>
        <v>119-PREJANO</v>
      </c>
    </row>
    <row r="4152" spans="1:5" x14ac:dyDescent="0.25">
      <c r="A4152" s="1">
        <v>26</v>
      </c>
      <c r="B4152" s="3">
        <v>120</v>
      </c>
      <c r="C4152" s="1" t="s">
        <v>4290</v>
      </c>
      <c r="E4152" t="str">
        <f t="shared" si="64"/>
        <v>120-QUEL</v>
      </c>
    </row>
    <row r="4153" spans="1:5" x14ac:dyDescent="0.25">
      <c r="A4153" s="1">
        <v>26</v>
      </c>
      <c r="B4153" s="3">
        <v>121</v>
      </c>
      <c r="C4153" s="1" t="s">
        <v>4291</v>
      </c>
      <c r="E4153" t="str">
        <f t="shared" si="64"/>
        <v>121-RABANERA</v>
      </c>
    </row>
    <row r="4154" spans="1:5" x14ac:dyDescent="0.25">
      <c r="A4154" s="1">
        <v>26</v>
      </c>
      <c r="B4154" s="3">
        <v>122</v>
      </c>
      <c r="C4154" s="1" t="s">
        <v>4292</v>
      </c>
      <c r="E4154" t="str">
        <f t="shared" si="64"/>
        <v>122-RASILLO DE CAMEROS, EL</v>
      </c>
    </row>
    <row r="4155" spans="1:5" x14ac:dyDescent="0.25">
      <c r="A4155" s="1">
        <v>26</v>
      </c>
      <c r="B4155" s="3">
        <v>123</v>
      </c>
      <c r="C4155" s="1" t="s">
        <v>4293</v>
      </c>
      <c r="E4155" t="str">
        <f t="shared" si="64"/>
        <v>123-REDAL, EL</v>
      </c>
    </row>
    <row r="4156" spans="1:5" x14ac:dyDescent="0.25">
      <c r="A4156" s="1">
        <v>26</v>
      </c>
      <c r="B4156" s="3">
        <v>124</v>
      </c>
      <c r="C4156" s="1" t="s">
        <v>4294</v>
      </c>
      <c r="E4156" t="str">
        <f t="shared" si="64"/>
        <v>124-RIBAFRECHA</v>
      </c>
    </row>
    <row r="4157" spans="1:5" x14ac:dyDescent="0.25">
      <c r="A4157" s="1">
        <v>26</v>
      </c>
      <c r="B4157" s="3">
        <v>125</v>
      </c>
      <c r="C4157" s="1" t="s">
        <v>4295</v>
      </c>
      <c r="E4157" t="str">
        <f t="shared" si="64"/>
        <v>125-RINCON DE SOTO</v>
      </c>
    </row>
    <row r="4158" spans="1:5" x14ac:dyDescent="0.25">
      <c r="A4158" s="1">
        <v>26</v>
      </c>
      <c r="B4158" s="3">
        <v>126</v>
      </c>
      <c r="C4158" s="1" t="s">
        <v>4296</v>
      </c>
      <c r="E4158" t="str">
        <f t="shared" si="64"/>
        <v>126-ROBRES DEL CASTILLO</v>
      </c>
    </row>
    <row r="4159" spans="1:5" x14ac:dyDescent="0.25">
      <c r="A4159" s="1">
        <v>26</v>
      </c>
      <c r="B4159" s="3">
        <v>127</v>
      </c>
      <c r="C4159" s="1" t="s">
        <v>4297</v>
      </c>
      <c r="E4159" t="str">
        <f t="shared" si="64"/>
        <v>127-RODEZNO</v>
      </c>
    </row>
    <row r="4160" spans="1:5" x14ac:dyDescent="0.25">
      <c r="A4160" s="1">
        <v>26</v>
      </c>
      <c r="B4160" s="3">
        <v>128</v>
      </c>
      <c r="C4160" s="1" t="s">
        <v>4298</v>
      </c>
      <c r="E4160" t="str">
        <f t="shared" si="64"/>
        <v>128-SAJAZARRA</v>
      </c>
    </row>
    <row r="4161" spans="1:5" x14ac:dyDescent="0.25">
      <c r="A4161" s="1">
        <v>26</v>
      </c>
      <c r="B4161" s="3">
        <v>129</v>
      </c>
      <c r="C4161" s="1" t="s">
        <v>4299</v>
      </c>
      <c r="E4161" t="str">
        <f t="shared" si="64"/>
        <v>129-SAN ASENSIO</v>
      </c>
    </row>
    <row r="4162" spans="1:5" x14ac:dyDescent="0.25">
      <c r="A4162" s="1">
        <v>26</v>
      </c>
      <c r="B4162" s="3">
        <v>130</v>
      </c>
      <c r="C4162" s="1" t="s">
        <v>4300</v>
      </c>
      <c r="E4162" t="str">
        <f t="shared" si="64"/>
        <v>130-SAN MILLAN DE LA COGOLLA</v>
      </c>
    </row>
    <row r="4163" spans="1:5" x14ac:dyDescent="0.25">
      <c r="A4163" s="1">
        <v>26</v>
      </c>
      <c r="B4163" s="3">
        <v>131</v>
      </c>
      <c r="C4163" s="1" t="s">
        <v>4301</v>
      </c>
      <c r="E4163" t="str">
        <f t="shared" ref="E4163:E4226" si="65">CONCATENATE(B4163,"-",C4163)</f>
        <v>131-SAN MILLAN DE YECORA</v>
      </c>
    </row>
    <row r="4164" spans="1:5" x14ac:dyDescent="0.25">
      <c r="A4164" s="1">
        <v>26</v>
      </c>
      <c r="B4164" s="3">
        <v>132</v>
      </c>
      <c r="C4164" s="1" t="s">
        <v>4302</v>
      </c>
      <c r="E4164" t="str">
        <f t="shared" si="65"/>
        <v>132-SAN ROMAN DE CAMEROS</v>
      </c>
    </row>
    <row r="4165" spans="1:5" x14ac:dyDescent="0.25">
      <c r="A4165" s="1">
        <v>26</v>
      </c>
      <c r="B4165" s="3">
        <v>134</v>
      </c>
      <c r="C4165" s="1" t="s">
        <v>4303</v>
      </c>
      <c r="E4165" t="str">
        <f t="shared" si="65"/>
        <v>134-SANTA COLOMA</v>
      </c>
    </row>
    <row r="4166" spans="1:5" x14ac:dyDescent="0.25">
      <c r="A4166" s="1">
        <v>26</v>
      </c>
      <c r="B4166" s="3">
        <v>135</v>
      </c>
      <c r="C4166" s="1" t="s">
        <v>4304</v>
      </c>
      <c r="E4166" t="str">
        <f t="shared" si="65"/>
        <v>135-SANTA ENGRACIA DEL JUBERA</v>
      </c>
    </row>
    <row r="4167" spans="1:5" x14ac:dyDescent="0.25">
      <c r="A4167" s="1">
        <v>26</v>
      </c>
      <c r="B4167" s="3">
        <v>136</v>
      </c>
      <c r="C4167" s="1" t="s">
        <v>4305</v>
      </c>
      <c r="E4167" t="str">
        <f t="shared" si="65"/>
        <v>136-SANTA EULALIA BAJERA</v>
      </c>
    </row>
    <row r="4168" spans="1:5" x14ac:dyDescent="0.25">
      <c r="A4168" s="1">
        <v>26</v>
      </c>
      <c r="B4168" s="3">
        <v>138</v>
      </c>
      <c r="C4168" s="1" t="s">
        <v>4306</v>
      </c>
      <c r="E4168" t="str">
        <f t="shared" si="65"/>
        <v>138-SANTO DOMINGO DE LA CALZADA</v>
      </c>
    </row>
    <row r="4169" spans="1:5" x14ac:dyDescent="0.25">
      <c r="A4169" s="1">
        <v>26</v>
      </c>
      <c r="B4169" s="3">
        <v>139</v>
      </c>
      <c r="C4169" s="1" t="s">
        <v>4307</v>
      </c>
      <c r="E4169" t="str">
        <f t="shared" si="65"/>
        <v>139-SAN TORCUATO</v>
      </c>
    </row>
    <row r="4170" spans="1:5" x14ac:dyDescent="0.25">
      <c r="A4170" s="1">
        <v>26</v>
      </c>
      <c r="B4170" s="3">
        <v>140</v>
      </c>
      <c r="C4170" s="1" t="s">
        <v>4308</v>
      </c>
      <c r="E4170" t="str">
        <f t="shared" si="65"/>
        <v>140-SANTURDE DE RIOJA</v>
      </c>
    </row>
    <row r="4171" spans="1:5" x14ac:dyDescent="0.25">
      <c r="A4171" s="1">
        <v>26</v>
      </c>
      <c r="B4171" s="3">
        <v>141</v>
      </c>
      <c r="C4171" s="1" t="s">
        <v>4309</v>
      </c>
      <c r="E4171" t="str">
        <f t="shared" si="65"/>
        <v>141-SANTURDEJO</v>
      </c>
    </row>
    <row r="4172" spans="1:5" x14ac:dyDescent="0.25">
      <c r="A4172" s="1">
        <v>26</v>
      </c>
      <c r="B4172" s="3">
        <v>142</v>
      </c>
      <c r="C4172" s="1" t="s">
        <v>4310</v>
      </c>
      <c r="E4172" t="str">
        <f t="shared" si="65"/>
        <v>142-SAN VICENTE DE LA SONSIERRA</v>
      </c>
    </row>
    <row r="4173" spans="1:5" x14ac:dyDescent="0.25">
      <c r="A4173" s="1">
        <v>26</v>
      </c>
      <c r="B4173" s="3">
        <v>143</v>
      </c>
      <c r="C4173" s="1" t="s">
        <v>4311</v>
      </c>
      <c r="E4173" t="str">
        <f t="shared" si="65"/>
        <v>143-SOJUELA</v>
      </c>
    </row>
    <row r="4174" spans="1:5" x14ac:dyDescent="0.25">
      <c r="A4174" s="1">
        <v>26</v>
      </c>
      <c r="B4174" s="3">
        <v>144</v>
      </c>
      <c r="C4174" s="1" t="s">
        <v>4312</v>
      </c>
      <c r="E4174" t="str">
        <f t="shared" si="65"/>
        <v>144-SORZANO</v>
      </c>
    </row>
    <row r="4175" spans="1:5" x14ac:dyDescent="0.25">
      <c r="A4175" s="1">
        <v>26</v>
      </c>
      <c r="B4175" s="3">
        <v>145</v>
      </c>
      <c r="C4175" s="1" t="s">
        <v>4313</v>
      </c>
      <c r="E4175" t="str">
        <f t="shared" si="65"/>
        <v>145-SOTES</v>
      </c>
    </row>
    <row r="4176" spans="1:5" x14ac:dyDescent="0.25">
      <c r="A4176" s="1">
        <v>26</v>
      </c>
      <c r="B4176" s="3">
        <v>146</v>
      </c>
      <c r="C4176" s="1" t="s">
        <v>4314</v>
      </c>
      <c r="E4176" t="str">
        <f t="shared" si="65"/>
        <v>146-SOTO EN CAMEROS</v>
      </c>
    </row>
    <row r="4177" spans="1:5" x14ac:dyDescent="0.25">
      <c r="A4177" s="1">
        <v>26</v>
      </c>
      <c r="B4177" s="3">
        <v>147</v>
      </c>
      <c r="C4177" s="1" t="s">
        <v>4315</v>
      </c>
      <c r="E4177" t="str">
        <f t="shared" si="65"/>
        <v>147-TERROBA</v>
      </c>
    </row>
    <row r="4178" spans="1:5" x14ac:dyDescent="0.25">
      <c r="A4178" s="1">
        <v>26</v>
      </c>
      <c r="B4178" s="3">
        <v>148</v>
      </c>
      <c r="C4178" s="1" t="s">
        <v>4316</v>
      </c>
      <c r="E4178" t="str">
        <f t="shared" si="65"/>
        <v>148-TIRGO</v>
      </c>
    </row>
    <row r="4179" spans="1:5" x14ac:dyDescent="0.25">
      <c r="A4179" s="1">
        <v>26</v>
      </c>
      <c r="B4179" s="3">
        <v>149</v>
      </c>
      <c r="C4179" s="1" t="s">
        <v>4317</v>
      </c>
      <c r="E4179" t="str">
        <f t="shared" si="65"/>
        <v>149-TOBIA</v>
      </c>
    </row>
    <row r="4180" spans="1:5" x14ac:dyDescent="0.25">
      <c r="A4180" s="1">
        <v>26</v>
      </c>
      <c r="B4180" s="3">
        <v>150</v>
      </c>
      <c r="C4180" s="1" t="s">
        <v>4318</v>
      </c>
      <c r="E4180" t="str">
        <f t="shared" si="65"/>
        <v>150-TORMANTOS</v>
      </c>
    </row>
    <row r="4181" spans="1:5" x14ac:dyDescent="0.25">
      <c r="A4181" s="1">
        <v>26</v>
      </c>
      <c r="B4181" s="3">
        <v>151</v>
      </c>
      <c r="C4181" s="1" t="s">
        <v>4319</v>
      </c>
      <c r="E4181" t="str">
        <f t="shared" si="65"/>
        <v>151-TORRECILLA EN CAMEROS</v>
      </c>
    </row>
    <row r="4182" spans="1:5" x14ac:dyDescent="0.25">
      <c r="A4182" s="1">
        <v>26</v>
      </c>
      <c r="B4182" s="3">
        <v>152</v>
      </c>
      <c r="C4182" s="1" t="s">
        <v>4320</v>
      </c>
      <c r="E4182" t="str">
        <f t="shared" si="65"/>
        <v>152-TORRECILLA SOBRE ALESANCO</v>
      </c>
    </row>
    <row r="4183" spans="1:5" x14ac:dyDescent="0.25">
      <c r="A4183" s="1">
        <v>26</v>
      </c>
      <c r="B4183" s="3">
        <v>153</v>
      </c>
      <c r="C4183" s="1" t="s">
        <v>4321</v>
      </c>
      <c r="E4183" t="str">
        <f t="shared" si="65"/>
        <v>153-TORRE EN CAMEROS</v>
      </c>
    </row>
    <row r="4184" spans="1:5" x14ac:dyDescent="0.25">
      <c r="A4184" s="1">
        <v>26</v>
      </c>
      <c r="B4184" s="3">
        <v>154</v>
      </c>
      <c r="C4184" s="1" t="s">
        <v>4322</v>
      </c>
      <c r="E4184" t="str">
        <f t="shared" si="65"/>
        <v>154-TORREMONTALBO</v>
      </c>
    </row>
    <row r="4185" spans="1:5" x14ac:dyDescent="0.25">
      <c r="A4185" s="1">
        <v>26</v>
      </c>
      <c r="B4185" s="3">
        <v>155</v>
      </c>
      <c r="C4185" s="1" t="s">
        <v>4323</v>
      </c>
      <c r="E4185" t="str">
        <f t="shared" si="65"/>
        <v>155-TREVIANA</v>
      </c>
    </row>
    <row r="4186" spans="1:5" x14ac:dyDescent="0.25">
      <c r="A4186" s="1">
        <v>26</v>
      </c>
      <c r="B4186" s="3">
        <v>157</v>
      </c>
      <c r="C4186" s="1" t="s">
        <v>4324</v>
      </c>
      <c r="E4186" t="str">
        <f t="shared" si="65"/>
        <v>157-TRICIO</v>
      </c>
    </row>
    <row r="4187" spans="1:5" x14ac:dyDescent="0.25">
      <c r="A4187" s="1">
        <v>26</v>
      </c>
      <c r="B4187" s="3">
        <v>158</v>
      </c>
      <c r="C4187" s="1" t="s">
        <v>4325</v>
      </c>
      <c r="E4187" t="str">
        <f t="shared" si="65"/>
        <v>158-TUDELILLA</v>
      </c>
    </row>
    <row r="4188" spans="1:5" x14ac:dyDescent="0.25">
      <c r="A4188" s="1">
        <v>26</v>
      </c>
      <c r="B4188" s="3">
        <v>160</v>
      </c>
      <c r="C4188" s="1" t="s">
        <v>4326</v>
      </c>
      <c r="E4188" t="str">
        <f t="shared" si="65"/>
        <v>160-URUÑUELA</v>
      </c>
    </row>
    <row r="4189" spans="1:5" x14ac:dyDescent="0.25">
      <c r="A4189" s="1">
        <v>26</v>
      </c>
      <c r="B4189" s="3">
        <v>161</v>
      </c>
      <c r="C4189" s="1" t="s">
        <v>4327</v>
      </c>
      <c r="E4189" t="str">
        <f t="shared" si="65"/>
        <v>161-VALDEMADERA</v>
      </c>
    </row>
    <row r="4190" spans="1:5" x14ac:dyDescent="0.25">
      <c r="A4190" s="1">
        <v>26</v>
      </c>
      <c r="B4190" s="3">
        <v>162</v>
      </c>
      <c r="C4190" s="1" t="s">
        <v>4328</v>
      </c>
      <c r="E4190" t="str">
        <f t="shared" si="65"/>
        <v>162-VALGAÑON</v>
      </c>
    </row>
    <row r="4191" spans="1:5" x14ac:dyDescent="0.25">
      <c r="A4191" s="1">
        <v>26</v>
      </c>
      <c r="B4191" s="3">
        <v>163</v>
      </c>
      <c r="C4191" s="1" t="s">
        <v>4329</v>
      </c>
      <c r="E4191" t="str">
        <f t="shared" si="65"/>
        <v>163-VENTOSA</v>
      </c>
    </row>
    <row r="4192" spans="1:5" x14ac:dyDescent="0.25">
      <c r="A4192" s="1">
        <v>26</v>
      </c>
      <c r="B4192" s="3">
        <v>164</v>
      </c>
      <c r="C4192" s="1" t="s">
        <v>4330</v>
      </c>
      <c r="E4192" t="str">
        <f t="shared" si="65"/>
        <v>164-VENTROSA</v>
      </c>
    </row>
    <row r="4193" spans="1:5" x14ac:dyDescent="0.25">
      <c r="A4193" s="1">
        <v>26</v>
      </c>
      <c r="B4193" s="3">
        <v>165</v>
      </c>
      <c r="C4193" s="1" t="s">
        <v>4331</v>
      </c>
      <c r="E4193" t="str">
        <f t="shared" si="65"/>
        <v>165-VIGUERA</v>
      </c>
    </row>
    <row r="4194" spans="1:5" x14ac:dyDescent="0.25">
      <c r="A4194" s="1">
        <v>26</v>
      </c>
      <c r="B4194" s="3">
        <v>166</v>
      </c>
      <c r="C4194" s="1" t="s">
        <v>4332</v>
      </c>
      <c r="E4194" t="str">
        <f t="shared" si="65"/>
        <v>166-VILLALBA DE RIOJA</v>
      </c>
    </row>
    <row r="4195" spans="1:5" x14ac:dyDescent="0.25">
      <c r="A4195" s="1">
        <v>26</v>
      </c>
      <c r="B4195" s="3">
        <v>167</v>
      </c>
      <c r="C4195" s="1" t="s">
        <v>4333</v>
      </c>
      <c r="E4195" t="str">
        <f t="shared" si="65"/>
        <v>167-VILLALOBAR DE RIOJA</v>
      </c>
    </row>
    <row r="4196" spans="1:5" x14ac:dyDescent="0.25">
      <c r="A4196" s="1">
        <v>26</v>
      </c>
      <c r="B4196" s="3">
        <v>168</v>
      </c>
      <c r="C4196" s="1" t="s">
        <v>4334</v>
      </c>
      <c r="E4196" t="str">
        <f t="shared" si="65"/>
        <v>168-VILLAMEDIANA DE IREGUA</v>
      </c>
    </row>
    <row r="4197" spans="1:5" x14ac:dyDescent="0.25">
      <c r="A4197" s="1">
        <v>26</v>
      </c>
      <c r="B4197" s="3">
        <v>169</v>
      </c>
      <c r="C4197" s="1" t="s">
        <v>4335</v>
      </c>
      <c r="E4197" t="str">
        <f t="shared" si="65"/>
        <v>169-VILLANUEVA DE CAMEROS</v>
      </c>
    </row>
    <row r="4198" spans="1:5" x14ac:dyDescent="0.25">
      <c r="A4198" s="1">
        <v>26</v>
      </c>
      <c r="B4198" s="3">
        <v>170</v>
      </c>
      <c r="C4198" s="1" t="s">
        <v>4336</v>
      </c>
      <c r="E4198" t="str">
        <f t="shared" si="65"/>
        <v>170-VILLAR DE ARNEDO, EL</v>
      </c>
    </row>
    <row r="4199" spans="1:5" x14ac:dyDescent="0.25">
      <c r="A4199" s="1">
        <v>26</v>
      </c>
      <c r="B4199" s="3">
        <v>171</v>
      </c>
      <c r="C4199" s="1" t="s">
        <v>4337</v>
      </c>
      <c r="E4199" t="str">
        <f t="shared" si="65"/>
        <v>171-VILLAR DE TORRE</v>
      </c>
    </row>
    <row r="4200" spans="1:5" x14ac:dyDescent="0.25">
      <c r="A4200" s="1">
        <v>26</v>
      </c>
      <c r="B4200" s="3">
        <v>172</v>
      </c>
      <c r="C4200" s="1" t="s">
        <v>4338</v>
      </c>
      <c r="E4200" t="str">
        <f t="shared" si="65"/>
        <v>172-VILLAREJO</v>
      </c>
    </row>
    <row r="4201" spans="1:5" x14ac:dyDescent="0.25">
      <c r="A4201" s="1">
        <v>26</v>
      </c>
      <c r="B4201" s="3">
        <v>173</v>
      </c>
      <c r="C4201" s="1" t="s">
        <v>4339</v>
      </c>
      <c r="E4201" t="str">
        <f t="shared" si="65"/>
        <v>173-VILLARROYA</v>
      </c>
    </row>
    <row r="4202" spans="1:5" x14ac:dyDescent="0.25">
      <c r="A4202" s="1">
        <v>26</v>
      </c>
      <c r="B4202" s="3">
        <v>174</v>
      </c>
      <c r="C4202" s="1" t="s">
        <v>4340</v>
      </c>
      <c r="E4202" t="str">
        <f t="shared" si="65"/>
        <v>174-VILLARTA-QUINTANA</v>
      </c>
    </row>
    <row r="4203" spans="1:5" x14ac:dyDescent="0.25">
      <c r="A4203" s="1">
        <v>26</v>
      </c>
      <c r="B4203" s="3">
        <v>175</v>
      </c>
      <c r="C4203" s="1" t="s">
        <v>4341</v>
      </c>
      <c r="E4203" t="str">
        <f t="shared" si="65"/>
        <v>175-VILLAVELAYO</v>
      </c>
    </row>
    <row r="4204" spans="1:5" x14ac:dyDescent="0.25">
      <c r="A4204" s="1">
        <v>26</v>
      </c>
      <c r="B4204" s="3">
        <v>176</v>
      </c>
      <c r="C4204" s="1" t="s">
        <v>4342</v>
      </c>
      <c r="E4204" t="str">
        <f t="shared" si="65"/>
        <v>176-VILLAVERDE DE RIOJA</v>
      </c>
    </row>
    <row r="4205" spans="1:5" x14ac:dyDescent="0.25">
      <c r="A4205" s="1">
        <v>26</v>
      </c>
      <c r="B4205" s="3">
        <v>177</v>
      </c>
      <c r="C4205" s="1" t="s">
        <v>4343</v>
      </c>
      <c r="E4205" t="str">
        <f t="shared" si="65"/>
        <v>177-VILLOSLADA DE CAMEROS</v>
      </c>
    </row>
    <row r="4206" spans="1:5" x14ac:dyDescent="0.25">
      <c r="A4206" s="1">
        <v>26</v>
      </c>
      <c r="B4206" s="3">
        <v>178</v>
      </c>
      <c r="C4206" s="1" t="s">
        <v>4344</v>
      </c>
      <c r="E4206" t="str">
        <f t="shared" si="65"/>
        <v>178-VINIEGRA DE ABAJO</v>
      </c>
    </row>
    <row r="4207" spans="1:5" x14ac:dyDescent="0.25">
      <c r="A4207" s="1">
        <v>26</v>
      </c>
      <c r="B4207" s="3">
        <v>179</v>
      </c>
      <c r="C4207" s="1" t="s">
        <v>4345</v>
      </c>
      <c r="E4207" t="str">
        <f t="shared" si="65"/>
        <v>179-VINIEGRA DE ARRIBA</v>
      </c>
    </row>
    <row r="4208" spans="1:5" x14ac:dyDescent="0.25">
      <c r="A4208" s="1">
        <v>26</v>
      </c>
      <c r="B4208" s="3">
        <v>180</v>
      </c>
      <c r="C4208" s="1" t="s">
        <v>4346</v>
      </c>
      <c r="E4208" t="str">
        <f t="shared" si="65"/>
        <v>180-ZARRATON</v>
      </c>
    </row>
    <row r="4209" spans="1:5" x14ac:dyDescent="0.25">
      <c r="A4209" s="1">
        <v>26</v>
      </c>
      <c r="B4209" s="3">
        <v>181</v>
      </c>
      <c r="C4209" s="1" t="s">
        <v>4347</v>
      </c>
      <c r="E4209" t="str">
        <f t="shared" si="65"/>
        <v>181-ZARZOSA</v>
      </c>
    </row>
    <row r="4210" spans="1:5" x14ac:dyDescent="0.25">
      <c r="A4210" s="1">
        <v>26</v>
      </c>
      <c r="B4210" s="3">
        <v>183</v>
      </c>
      <c r="C4210" s="1" t="s">
        <v>4348</v>
      </c>
      <c r="E4210" t="str">
        <f t="shared" si="65"/>
        <v>183-ZORRAQUIN</v>
      </c>
    </row>
    <row r="4211" spans="1:5" x14ac:dyDescent="0.25">
      <c r="A4211" s="1">
        <v>27</v>
      </c>
      <c r="B4211" s="3">
        <v>1</v>
      </c>
      <c r="C4211" s="1" t="s">
        <v>4349</v>
      </c>
      <c r="E4211" t="str">
        <f t="shared" si="65"/>
        <v>1-ABADIN</v>
      </c>
    </row>
    <row r="4212" spans="1:5" x14ac:dyDescent="0.25">
      <c r="A4212" s="1">
        <v>27</v>
      </c>
      <c r="B4212" s="3">
        <v>2</v>
      </c>
      <c r="C4212" s="1" t="s">
        <v>4350</v>
      </c>
      <c r="E4212" t="str">
        <f t="shared" si="65"/>
        <v>2-ALFOZ</v>
      </c>
    </row>
    <row r="4213" spans="1:5" x14ac:dyDescent="0.25">
      <c r="A4213" s="1">
        <v>27</v>
      </c>
      <c r="B4213" s="3">
        <v>3</v>
      </c>
      <c r="C4213" s="1" t="s">
        <v>4351</v>
      </c>
      <c r="E4213" t="str">
        <f t="shared" si="65"/>
        <v>3-ANTAS DE ULLA</v>
      </c>
    </row>
    <row r="4214" spans="1:5" x14ac:dyDescent="0.25">
      <c r="A4214" s="1">
        <v>27</v>
      </c>
      <c r="B4214" s="3">
        <v>4</v>
      </c>
      <c r="C4214" s="1" t="s">
        <v>4352</v>
      </c>
      <c r="E4214" t="str">
        <f t="shared" si="65"/>
        <v>4-BALEIRA</v>
      </c>
    </row>
    <row r="4215" spans="1:5" x14ac:dyDescent="0.25">
      <c r="A4215" s="1">
        <v>27</v>
      </c>
      <c r="B4215" s="3">
        <v>5</v>
      </c>
      <c r="C4215" s="1" t="s">
        <v>4353</v>
      </c>
      <c r="E4215" t="str">
        <f t="shared" si="65"/>
        <v>5-BARREIROS</v>
      </c>
    </row>
    <row r="4216" spans="1:5" x14ac:dyDescent="0.25">
      <c r="A4216" s="1">
        <v>27</v>
      </c>
      <c r="B4216" s="3">
        <v>6</v>
      </c>
      <c r="C4216" s="1" t="s">
        <v>4354</v>
      </c>
      <c r="E4216" t="str">
        <f t="shared" si="65"/>
        <v>6-BECERREA</v>
      </c>
    </row>
    <row r="4217" spans="1:5" x14ac:dyDescent="0.25">
      <c r="A4217" s="1">
        <v>27</v>
      </c>
      <c r="B4217" s="3">
        <v>7</v>
      </c>
      <c r="C4217" s="1" t="s">
        <v>4355</v>
      </c>
      <c r="E4217" t="str">
        <f t="shared" si="65"/>
        <v>7-BEGONTE</v>
      </c>
    </row>
    <row r="4218" spans="1:5" x14ac:dyDescent="0.25">
      <c r="A4218" s="1">
        <v>27</v>
      </c>
      <c r="B4218" s="3">
        <v>8</v>
      </c>
      <c r="C4218" s="1" t="s">
        <v>4356</v>
      </c>
      <c r="E4218" t="str">
        <f t="shared" si="65"/>
        <v>8-BOVEDA</v>
      </c>
    </row>
    <row r="4219" spans="1:5" x14ac:dyDescent="0.25">
      <c r="A4219" s="1">
        <v>27</v>
      </c>
      <c r="B4219" s="3">
        <v>9</v>
      </c>
      <c r="C4219" s="1" t="s">
        <v>4357</v>
      </c>
      <c r="E4219" t="str">
        <f t="shared" si="65"/>
        <v>9-CARBALLEDO</v>
      </c>
    </row>
    <row r="4220" spans="1:5" x14ac:dyDescent="0.25">
      <c r="A4220" s="1">
        <v>27</v>
      </c>
      <c r="B4220" s="3">
        <v>10</v>
      </c>
      <c r="C4220" s="1" t="s">
        <v>4358</v>
      </c>
      <c r="E4220" t="str">
        <f t="shared" si="65"/>
        <v>10-CASTRO DE REI</v>
      </c>
    </row>
    <row r="4221" spans="1:5" x14ac:dyDescent="0.25">
      <c r="A4221" s="1">
        <v>27</v>
      </c>
      <c r="B4221" s="3">
        <v>11</v>
      </c>
      <c r="C4221" s="1" t="s">
        <v>4359</v>
      </c>
      <c r="E4221" t="str">
        <f t="shared" si="65"/>
        <v>11-CASTROVERDE</v>
      </c>
    </row>
    <row r="4222" spans="1:5" x14ac:dyDescent="0.25">
      <c r="A4222" s="1">
        <v>27</v>
      </c>
      <c r="B4222" s="3">
        <v>12</v>
      </c>
      <c r="C4222" s="1" t="s">
        <v>4360</v>
      </c>
      <c r="E4222" t="str">
        <f t="shared" si="65"/>
        <v>12-CERVANTES</v>
      </c>
    </row>
    <row r="4223" spans="1:5" x14ac:dyDescent="0.25">
      <c r="A4223" s="1">
        <v>27</v>
      </c>
      <c r="B4223" s="3">
        <v>13</v>
      </c>
      <c r="C4223" s="1" t="s">
        <v>4361</v>
      </c>
      <c r="E4223" t="str">
        <f t="shared" si="65"/>
        <v>13-CERVO</v>
      </c>
    </row>
    <row r="4224" spans="1:5" x14ac:dyDescent="0.25">
      <c r="A4224" s="1">
        <v>27</v>
      </c>
      <c r="B4224" s="3">
        <v>14</v>
      </c>
      <c r="C4224" s="1" t="s">
        <v>4362</v>
      </c>
      <c r="E4224" t="str">
        <f t="shared" si="65"/>
        <v>14-CORGO, O</v>
      </c>
    </row>
    <row r="4225" spans="1:5" x14ac:dyDescent="0.25">
      <c r="A4225" s="1">
        <v>27</v>
      </c>
      <c r="B4225" s="3">
        <v>15</v>
      </c>
      <c r="C4225" s="1" t="s">
        <v>4363</v>
      </c>
      <c r="E4225" t="str">
        <f t="shared" si="65"/>
        <v>15-COSPEITO</v>
      </c>
    </row>
    <row r="4226" spans="1:5" x14ac:dyDescent="0.25">
      <c r="A4226" s="1">
        <v>27</v>
      </c>
      <c r="B4226" s="3">
        <v>16</v>
      </c>
      <c r="C4226" s="1" t="s">
        <v>4364</v>
      </c>
      <c r="E4226" t="str">
        <f t="shared" si="65"/>
        <v>16-CHANTADA</v>
      </c>
    </row>
    <row r="4227" spans="1:5" x14ac:dyDescent="0.25">
      <c r="A4227" s="1">
        <v>27</v>
      </c>
      <c r="B4227" s="3">
        <v>17</v>
      </c>
      <c r="C4227" s="1" t="s">
        <v>4365</v>
      </c>
      <c r="E4227" t="str">
        <f t="shared" ref="E4227:E4290" si="66">CONCATENATE(B4227,"-",C4227)</f>
        <v>17-FOLGOSO DO COUREL</v>
      </c>
    </row>
    <row r="4228" spans="1:5" x14ac:dyDescent="0.25">
      <c r="A4228" s="1">
        <v>27</v>
      </c>
      <c r="B4228" s="3">
        <v>18</v>
      </c>
      <c r="C4228" s="1" t="s">
        <v>4366</v>
      </c>
      <c r="E4228" t="str">
        <f t="shared" si="66"/>
        <v>18-FONSAGRADA, A</v>
      </c>
    </row>
    <row r="4229" spans="1:5" x14ac:dyDescent="0.25">
      <c r="A4229" s="1">
        <v>27</v>
      </c>
      <c r="B4229" s="3">
        <v>19</v>
      </c>
      <c r="C4229" s="1" t="s">
        <v>4367</v>
      </c>
      <c r="E4229" t="str">
        <f t="shared" si="66"/>
        <v>19-FOZ</v>
      </c>
    </row>
    <row r="4230" spans="1:5" x14ac:dyDescent="0.25">
      <c r="A4230" s="1">
        <v>27</v>
      </c>
      <c r="B4230" s="3">
        <v>20</v>
      </c>
      <c r="C4230" s="1" t="s">
        <v>4368</v>
      </c>
      <c r="E4230" t="str">
        <f t="shared" si="66"/>
        <v>20-FRIOL</v>
      </c>
    </row>
    <row r="4231" spans="1:5" x14ac:dyDescent="0.25">
      <c r="A4231" s="1">
        <v>27</v>
      </c>
      <c r="B4231" s="3">
        <v>21</v>
      </c>
      <c r="C4231" s="1" t="s">
        <v>4369</v>
      </c>
      <c r="E4231" t="str">
        <f t="shared" si="66"/>
        <v>21-XERMADE</v>
      </c>
    </row>
    <row r="4232" spans="1:5" x14ac:dyDescent="0.25">
      <c r="A4232" s="1">
        <v>27</v>
      </c>
      <c r="B4232" s="3">
        <v>22</v>
      </c>
      <c r="C4232" s="1" t="s">
        <v>4370</v>
      </c>
      <c r="E4232" t="str">
        <f t="shared" si="66"/>
        <v>22-GUITIRIZ</v>
      </c>
    </row>
    <row r="4233" spans="1:5" x14ac:dyDescent="0.25">
      <c r="A4233" s="1">
        <v>27</v>
      </c>
      <c r="B4233" s="3">
        <v>23</v>
      </c>
      <c r="C4233" s="1" t="s">
        <v>4371</v>
      </c>
      <c r="E4233" t="str">
        <f t="shared" si="66"/>
        <v>23-GUNTIN</v>
      </c>
    </row>
    <row r="4234" spans="1:5" x14ac:dyDescent="0.25">
      <c r="A4234" s="1">
        <v>27</v>
      </c>
      <c r="B4234" s="3">
        <v>24</v>
      </c>
      <c r="C4234" s="1" t="s">
        <v>4372</v>
      </c>
      <c r="E4234" t="str">
        <f t="shared" si="66"/>
        <v>24-INCIO, O</v>
      </c>
    </row>
    <row r="4235" spans="1:5" x14ac:dyDescent="0.25">
      <c r="A4235" s="1">
        <v>27</v>
      </c>
      <c r="B4235" s="3">
        <v>25</v>
      </c>
      <c r="C4235" s="1" t="s">
        <v>4373</v>
      </c>
      <c r="E4235" t="str">
        <f t="shared" si="66"/>
        <v>25-XOVE</v>
      </c>
    </row>
    <row r="4236" spans="1:5" x14ac:dyDescent="0.25">
      <c r="A4236" s="1">
        <v>27</v>
      </c>
      <c r="B4236" s="3">
        <v>26</v>
      </c>
      <c r="C4236" s="1" t="s">
        <v>4374</v>
      </c>
      <c r="E4236" t="str">
        <f t="shared" si="66"/>
        <v>26-LANCARA</v>
      </c>
    </row>
    <row r="4237" spans="1:5" x14ac:dyDescent="0.25">
      <c r="A4237" s="1">
        <v>27</v>
      </c>
      <c r="B4237" s="3">
        <v>27</v>
      </c>
      <c r="C4237" s="1" t="s">
        <v>4375</v>
      </c>
      <c r="E4237" t="str">
        <f t="shared" si="66"/>
        <v>27-LOURENZA</v>
      </c>
    </row>
    <row r="4238" spans="1:5" x14ac:dyDescent="0.25">
      <c r="A4238" s="1">
        <v>27</v>
      </c>
      <c r="B4238" s="3">
        <v>28</v>
      </c>
      <c r="C4238" s="1" t="s">
        <v>135</v>
      </c>
      <c r="E4238" t="str">
        <f t="shared" si="66"/>
        <v>28-LUGO</v>
      </c>
    </row>
    <row r="4239" spans="1:5" x14ac:dyDescent="0.25">
      <c r="A4239" s="1">
        <v>27</v>
      </c>
      <c r="B4239" s="3">
        <v>29</v>
      </c>
      <c r="C4239" s="1" t="s">
        <v>4376</v>
      </c>
      <c r="E4239" t="str">
        <f t="shared" si="66"/>
        <v>29-MEIRA</v>
      </c>
    </row>
    <row r="4240" spans="1:5" x14ac:dyDescent="0.25">
      <c r="A4240" s="1">
        <v>27</v>
      </c>
      <c r="B4240" s="3">
        <v>30</v>
      </c>
      <c r="C4240" s="1" t="s">
        <v>4377</v>
      </c>
      <c r="E4240" t="str">
        <f t="shared" si="66"/>
        <v>30-MONDOÑEDO</v>
      </c>
    </row>
    <row r="4241" spans="1:5" x14ac:dyDescent="0.25">
      <c r="A4241" s="1">
        <v>27</v>
      </c>
      <c r="B4241" s="3">
        <v>31</v>
      </c>
      <c r="C4241" s="1" t="s">
        <v>4378</v>
      </c>
      <c r="E4241" t="str">
        <f t="shared" si="66"/>
        <v>31-MONFORTE DE LEMOS</v>
      </c>
    </row>
    <row r="4242" spans="1:5" x14ac:dyDescent="0.25">
      <c r="A4242" s="1">
        <v>27</v>
      </c>
      <c r="B4242" s="3">
        <v>32</v>
      </c>
      <c r="C4242" s="1" t="s">
        <v>4379</v>
      </c>
      <c r="E4242" t="str">
        <f t="shared" si="66"/>
        <v>32-MONTERROSO</v>
      </c>
    </row>
    <row r="4243" spans="1:5" x14ac:dyDescent="0.25">
      <c r="A4243" s="1">
        <v>27</v>
      </c>
      <c r="B4243" s="3">
        <v>33</v>
      </c>
      <c r="C4243" s="1" t="s">
        <v>4380</v>
      </c>
      <c r="E4243" t="str">
        <f t="shared" si="66"/>
        <v>33-MURAS</v>
      </c>
    </row>
    <row r="4244" spans="1:5" x14ac:dyDescent="0.25">
      <c r="A4244" s="1">
        <v>27</v>
      </c>
      <c r="B4244" s="3">
        <v>34</v>
      </c>
      <c r="C4244" s="1" t="s">
        <v>4381</v>
      </c>
      <c r="E4244" t="str">
        <f t="shared" si="66"/>
        <v>34-NAVIA DE SUARNA</v>
      </c>
    </row>
    <row r="4245" spans="1:5" x14ac:dyDescent="0.25">
      <c r="A4245" s="1">
        <v>27</v>
      </c>
      <c r="B4245" s="3">
        <v>35</v>
      </c>
      <c r="C4245" s="1" t="s">
        <v>4382</v>
      </c>
      <c r="E4245" t="str">
        <f t="shared" si="66"/>
        <v>35-NEGUEIRA DE MUÑIZ</v>
      </c>
    </row>
    <row r="4246" spans="1:5" x14ac:dyDescent="0.25">
      <c r="A4246" s="1">
        <v>27</v>
      </c>
      <c r="B4246" s="3">
        <v>37</v>
      </c>
      <c r="C4246" s="1" t="s">
        <v>4383</v>
      </c>
      <c r="E4246" t="str">
        <f t="shared" si="66"/>
        <v>37-NOGAIS, AS</v>
      </c>
    </row>
    <row r="4247" spans="1:5" x14ac:dyDescent="0.25">
      <c r="A4247" s="1">
        <v>27</v>
      </c>
      <c r="B4247" s="3">
        <v>38</v>
      </c>
      <c r="C4247" s="1" t="s">
        <v>4384</v>
      </c>
      <c r="E4247" t="str">
        <f t="shared" si="66"/>
        <v>38-OUROL</v>
      </c>
    </row>
    <row r="4248" spans="1:5" x14ac:dyDescent="0.25">
      <c r="A4248" s="1">
        <v>27</v>
      </c>
      <c r="B4248" s="3">
        <v>39</v>
      </c>
      <c r="C4248" s="1" t="s">
        <v>4385</v>
      </c>
      <c r="E4248" t="str">
        <f t="shared" si="66"/>
        <v>39-OUTEIRO DE REI</v>
      </c>
    </row>
    <row r="4249" spans="1:5" x14ac:dyDescent="0.25">
      <c r="A4249" s="1">
        <v>27</v>
      </c>
      <c r="B4249" s="3">
        <v>40</v>
      </c>
      <c r="C4249" s="1" t="s">
        <v>4386</v>
      </c>
      <c r="E4249" t="str">
        <f t="shared" si="66"/>
        <v>40-PALAS DE REI</v>
      </c>
    </row>
    <row r="4250" spans="1:5" x14ac:dyDescent="0.25">
      <c r="A4250" s="1">
        <v>27</v>
      </c>
      <c r="B4250" s="3">
        <v>41</v>
      </c>
      <c r="C4250" s="1" t="s">
        <v>4387</v>
      </c>
      <c r="E4250" t="str">
        <f t="shared" si="66"/>
        <v>41-PANTON</v>
      </c>
    </row>
    <row r="4251" spans="1:5" x14ac:dyDescent="0.25">
      <c r="A4251" s="1">
        <v>27</v>
      </c>
      <c r="B4251" s="3">
        <v>42</v>
      </c>
      <c r="C4251" s="1" t="s">
        <v>4388</v>
      </c>
      <c r="E4251" t="str">
        <f t="shared" si="66"/>
        <v>42-PARADELA</v>
      </c>
    </row>
    <row r="4252" spans="1:5" x14ac:dyDescent="0.25">
      <c r="A4252" s="1">
        <v>27</v>
      </c>
      <c r="B4252" s="3">
        <v>43</v>
      </c>
      <c r="C4252" s="1" t="s">
        <v>4389</v>
      </c>
      <c r="E4252" t="str">
        <f t="shared" si="66"/>
        <v>43-PARAMO, O</v>
      </c>
    </row>
    <row r="4253" spans="1:5" x14ac:dyDescent="0.25">
      <c r="A4253" s="1">
        <v>27</v>
      </c>
      <c r="B4253" s="3">
        <v>44</v>
      </c>
      <c r="C4253" s="1" t="s">
        <v>4390</v>
      </c>
      <c r="E4253" t="str">
        <f t="shared" si="66"/>
        <v>44-PASTORIZA, A</v>
      </c>
    </row>
    <row r="4254" spans="1:5" x14ac:dyDescent="0.25">
      <c r="A4254" s="1">
        <v>27</v>
      </c>
      <c r="B4254" s="3">
        <v>45</v>
      </c>
      <c r="C4254" s="1" t="s">
        <v>4391</v>
      </c>
      <c r="E4254" t="str">
        <f t="shared" si="66"/>
        <v>45-PEDRAFITA DO CEBREIRO</v>
      </c>
    </row>
    <row r="4255" spans="1:5" x14ac:dyDescent="0.25">
      <c r="A4255" s="1">
        <v>27</v>
      </c>
      <c r="B4255" s="3">
        <v>46</v>
      </c>
      <c r="C4255" s="1" t="s">
        <v>4392</v>
      </c>
      <c r="E4255" t="str">
        <f t="shared" si="66"/>
        <v>46-POL</v>
      </c>
    </row>
    <row r="4256" spans="1:5" x14ac:dyDescent="0.25">
      <c r="A4256" s="1">
        <v>27</v>
      </c>
      <c r="B4256" s="3">
        <v>47</v>
      </c>
      <c r="C4256" s="1" t="s">
        <v>4393</v>
      </c>
      <c r="E4256" t="str">
        <f t="shared" si="66"/>
        <v>47-POBRA DO BROLLON, A</v>
      </c>
    </row>
    <row r="4257" spans="1:5" x14ac:dyDescent="0.25">
      <c r="A4257" s="1">
        <v>27</v>
      </c>
      <c r="B4257" s="3">
        <v>48</v>
      </c>
      <c r="C4257" s="1" t="s">
        <v>4394</v>
      </c>
      <c r="E4257" t="str">
        <f t="shared" si="66"/>
        <v>48-PONTENOVA, A</v>
      </c>
    </row>
    <row r="4258" spans="1:5" x14ac:dyDescent="0.25">
      <c r="A4258" s="1">
        <v>27</v>
      </c>
      <c r="B4258" s="3">
        <v>49</v>
      </c>
      <c r="C4258" s="1" t="s">
        <v>4395</v>
      </c>
      <c r="E4258" t="str">
        <f t="shared" si="66"/>
        <v>49-PORTOMARIN</v>
      </c>
    </row>
    <row r="4259" spans="1:5" x14ac:dyDescent="0.25">
      <c r="A4259" s="1">
        <v>27</v>
      </c>
      <c r="B4259" s="3">
        <v>50</v>
      </c>
      <c r="C4259" s="1" t="s">
        <v>4396</v>
      </c>
      <c r="E4259" t="str">
        <f t="shared" si="66"/>
        <v>50-QUIROGA</v>
      </c>
    </row>
    <row r="4260" spans="1:5" x14ac:dyDescent="0.25">
      <c r="A4260" s="1">
        <v>27</v>
      </c>
      <c r="B4260" s="3">
        <v>51</v>
      </c>
      <c r="C4260" s="1" t="s">
        <v>4397</v>
      </c>
      <c r="E4260" t="str">
        <f t="shared" si="66"/>
        <v>51-RIBADEO</v>
      </c>
    </row>
    <row r="4261" spans="1:5" x14ac:dyDescent="0.25">
      <c r="A4261" s="1">
        <v>27</v>
      </c>
      <c r="B4261" s="3">
        <v>52</v>
      </c>
      <c r="C4261" s="1" t="s">
        <v>4398</v>
      </c>
      <c r="E4261" t="str">
        <f t="shared" si="66"/>
        <v>52-RIBAS DE SIL</v>
      </c>
    </row>
    <row r="4262" spans="1:5" x14ac:dyDescent="0.25">
      <c r="A4262" s="1">
        <v>27</v>
      </c>
      <c r="B4262" s="3">
        <v>53</v>
      </c>
      <c r="C4262" s="1" t="s">
        <v>4399</v>
      </c>
      <c r="E4262" t="str">
        <f t="shared" si="66"/>
        <v>53-RIBEIRA DE PIQUIN</v>
      </c>
    </row>
    <row r="4263" spans="1:5" x14ac:dyDescent="0.25">
      <c r="A4263" s="1">
        <v>27</v>
      </c>
      <c r="B4263" s="3">
        <v>54</v>
      </c>
      <c r="C4263" s="1" t="s">
        <v>4400</v>
      </c>
      <c r="E4263" t="str">
        <f t="shared" si="66"/>
        <v>54-RIOTORTO</v>
      </c>
    </row>
    <row r="4264" spans="1:5" x14ac:dyDescent="0.25">
      <c r="A4264" s="1">
        <v>27</v>
      </c>
      <c r="B4264" s="3">
        <v>55</v>
      </c>
      <c r="C4264" s="1" t="s">
        <v>4401</v>
      </c>
      <c r="E4264" t="str">
        <f t="shared" si="66"/>
        <v>55-SAMOS</v>
      </c>
    </row>
    <row r="4265" spans="1:5" x14ac:dyDescent="0.25">
      <c r="A4265" s="1">
        <v>27</v>
      </c>
      <c r="B4265" s="3">
        <v>56</v>
      </c>
      <c r="C4265" s="1" t="s">
        <v>4402</v>
      </c>
      <c r="E4265" t="str">
        <f t="shared" si="66"/>
        <v>56-RABADE</v>
      </c>
    </row>
    <row r="4266" spans="1:5" x14ac:dyDescent="0.25">
      <c r="A4266" s="1">
        <v>27</v>
      </c>
      <c r="B4266" s="3">
        <v>57</v>
      </c>
      <c r="C4266" s="1" t="s">
        <v>4403</v>
      </c>
      <c r="E4266" t="str">
        <f t="shared" si="66"/>
        <v>57-SARRIA</v>
      </c>
    </row>
    <row r="4267" spans="1:5" x14ac:dyDescent="0.25">
      <c r="A4267" s="1">
        <v>27</v>
      </c>
      <c r="B4267" s="3">
        <v>58</v>
      </c>
      <c r="C4267" s="1" t="s">
        <v>4404</v>
      </c>
      <c r="E4267" t="str">
        <f t="shared" si="66"/>
        <v>58-SAVIÑAO, O</v>
      </c>
    </row>
    <row r="4268" spans="1:5" x14ac:dyDescent="0.25">
      <c r="A4268" s="1">
        <v>27</v>
      </c>
      <c r="B4268" s="3">
        <v>59</v>
      </c>
      <c r="C4268" s="1" t="s">
        <v>4405</v>
      </c>
      <c r="E4268" t="str">
        <f t="shared" si="66"/>
        <v>59-SOBER</v>
      </c>
    </row>
    <row r="4269" spans="1:5" x14ac:dyDescent="0.25">
      <c r="A4269" s="1">
        <v>27</v>
      </c>
      <c r="B4269" s="3">
        <v>60</v>
      </c>
      <c r="C4269" s="1" t="s">
        <v>4406</v>
      </c>
      <c r="E4269" t="str">
        <f t="shared" si="66"/>
        <v>60-TABOADA</v>
      </c>
    </row>
    <row r="4270" spans="1:5" x14ac:dyDescent="0.25">
      <c r="A4270" s="1">
        <v>27</v>
      </c>
      <c r="B4270" s="3">
        <v>61</v>
      </c>
      <c r="C4270" s="1" t="s">
        <v>4407</v>
      </c>
      <c r="E4270" t="str">
        <f t="shared" si="66"/>
        <v>61-TRABADA</v>
      </c>
    </row>
    <row r="4271" spans="1:5" x14ac:dyDescent="0.25">
      <c r="A4271" s="1">
        <v>27</v>
      </c>
      <c r="B4271" s="3">
        <v>62</v>
      </c>
      <c r="C4271" s="1" t="s">
        <v>4408</v>
      </c>
      <c r="E4271" t="str">
        <f t="shared" si="66"/>
        <v>62-TRIACASTELA</v>
      </c>
    </row>
    <row r="4272" spans="1:5" x14ac:dyDescent="0.25">
      <c r="A4272" s="1">
        <v>27</v>
      </c>
      <c r="B4272" s="3">
        <v>63</v>
      </c>
      <c r="C4272" s="1" t="s">
        <v>4409</v>
      </c>
      <c r="E4272" t="str">
        <f t="shared" si="66"/>
        <v>63-VALADOURO, O</v>
      </c>
    </row>
    <row r="4273" spans="1:5" x14ac:dyDescent="0.25">
      <c r="A4273" s="1">
        <v>27</v>
      </c>
      <c r="B4273" s="3">
        <v>64</v>
      </c>
      <c r="C4273" s="1" t="s">
        <v>4410</v>
      </c>
      <c r="E4273" t="str">
        <f t="shared" si="66"/>
        <v>64-VICEDO, O</v>
      </c>
    </row>
    <row r="4274" spans="1:5" x14ac:dyDescent="0.25">
      <c r="A4274" s="1">
        <v>27</v>
      </c>
      <c r="B4274" s="3">
        <v>65</v>
      </c>
      <c r="C4274" s="1" t="s">
        <v>4411</v>
      </c>
      <c r="E4274" t="str">
        <f t="shared" si="66"/>
        <v>65-VILALBA</v>
      </c>
    </row>
    <row r="4275" spans="1:5" x14ac:dyDescent="0.25">
      <c r="A4275" s="1">
        <v>27</v>
      </c>
      <c r="B4275" s="3">
        <v>66</v>
      </c>
      <c r="C4275" s="1" t="s">
        <v>4412</v>
      </c>
      <c r="E4275" t="str">
        <f t="shared" si="66"/>
        <v>66-VIVEIRO</v>
      </c>
    </row>
    <row r="4276" spans="1:5" x14ac:dyDescent="0.25">
      <c r="A4276" s="1">
        <v>27</v>
      </c>
      <c r="B4276" s="3">
        <v>901</v>
      </c>
      <c r="C4276" s="1" t="s">
        <v>4413</v>
      </c>
      <c r="E4276" t="str">
        <f t="shared" si="66"/>
        <v>901-BARALLA</v>
      </c>
    </row>
    <row r="4277" spans="1:5" x14ac:dyDescent="0.25">
      <c r="A4277" s="1">
        <v>27</v>
      </c>
      <c r="B4277" s="3">
        <v>902</v>
      </c>
      <c r="C4277" s="1" t="s">
        <v>4414</v>
      </c>
      <c r="E4277" t="str">
        <f t="shared" si="66"/>
        <v>902-BURELA</v>
      </c>
    </row>
    <row r="4278" spans="1:5" x14ac:dyDescent="0.25">
      <c r="A4278" s="1">
        <v>28</v>
      </c>
      <c r="B4278" s="3">
        <v>1</v>
      </c>
      <c r="C4278" s="1" t="s">
        <v>4415</v>
      </c>
      <c r="E4278" t="str">
        <f t="shared" si="66"/>
        <v>1-ACEBEDA, LA</v>
      </c>
    </row>
    <row r="4279" spans="1:5" x14ac:dyDescent="0.25">
      <c r="A4279" s="1">
        <v>28</v>
      </c>
      <c r="B4279" s="3">
        <v>2</v>
      </c>
      <c r="C4279" s="1" t="s">
        <v>4416</v>
      </c>
      <c r="E4279" t="str">
        <f t="shared" si="66"/>
        <v>2-AJALVIR</v>
      </c>
    </row>
    <row r="4280" spans="1:5" x14ac:dyDescent="0.25">
      <c r="A4280" s="1">
        <v>28</v>
      </c>
      <c r="B4280" s="3">
        <v>3</v>
      </c>
      <c r="C4280" s="1" t="s">
        <v>4417</v>
      </c>
      <c r="E4280" t="str">
        <f t="shared" si="66"/>
        <v>3-ALAMEDA DEL VALLE</v>
      </c>
    </row>
    <row r="4281" spans="1:5" x14ac:dyDescent="0.25">
      <c r="A4281" s="1">
        <v>28</v>
      </c>
      <c r="B4281" s="3">
        <v>4</v>
      </c>
      <c r="C4281" s="1" t="s">
        <v>4418</v>
      </c>
      <c r="E4281" t="str">
        <f t="shared" si="66"/>
        <v>4-ALAMO, EL</v>
      </c>
    </row>
    <row r="4282" spans="1:5" x14ac:dyDescent="0.25">
      <c r="A4282" s="1">
        <v>28</v>
      </c>
      <c r="B4282" s="3">
        <v>5</v>
      </c>
      <c r="C4282" s="1" t="s">
        <v>4419</v>
      </c>
      <c r="E4282" t="str">
        <f t="shared" si="66"/>
        <v>5-ALCALA DE HENARES</v>
      </c>
    </row>
    <row r="4283" spans="1:5" x14ac:dyDescent="0.25">
      <c r="A4283" s="1">
        <v>28</v>
      </c>
      <c r="B4283" s="3">
        <v>6</v>
      </c>
      <c r="C4283" s="1" t="s">
        <v>4420</v>
      </c>
      <c r="E4283" t="str">
        <f t="shared" si="66"/>
        <v>6-ALCOBENDAS</v>
      </c>
    </row>
    <row r="4284" spans="1:5" x14ac:dyDescent="0.25">
      <c r="A4284" s="1">
        <v>28</v>
      </c>
      <c r="B4284" s="3">
        <v>7</v>
      </c>
      <c r="C4284" s="1" t="s">
        <v>4421</v>
      </c>
      <c r="E4284" t="str">
        <f t="shared" si="66"/>
        <v>7-ALCORCON</v>
      </c>
    </row>
    <row r="4285" spans="1:5" x14ac:dyDescent="0.25">
      <c r="A4285" s="1">
        <v>28</v>
      </c>
      <c r="B4285" s="3">
        <v>8</v>
      </c>
      <c r="C4285" s="1" t="s">
        <v>4422</v>
      </c>
      <c r="E4285" t="str">
        <f t="shared" si="66"/>
        <v>8-ALDEA DEL FRESNO</v>
      </c>
    </row>
    <row r="4286" spans="1:5" x14ac:dyDescent="0.25">
      <c r="A4286" s="1">
        <v>28</v>
      </c>
      <c r="B4286" s="3">
        <v>9</v>
      </c>
      <c r="C4286" s="1" t="s">
        <v>4423</v>
      </c>
      <c r="E4286" t="str">
        <f t="shared" si="66"/>
        <v>9-ALGETE</v>
      </c>
    </row>
    <row r="4287" spans="1:5" x14ac:dyDescent="0.25">
      <c r="A4287" s="1">
        <v>28</v>
      </c>
      <c r="B4287" s="3">
        <v>10</v>
      </c>
      <c r="C4287" s="1" t="s">
        <v>4424</v>
      </c>
      <c r="E4287" t="str">
        <f t="shared" si="66"/>
        <v>10-ALPEDRETE</v>
      </c>
    </row>
    <row r="4288" spans="1:5" x14ac:dyDescent="0.25">
      <c r="A4288" s="1">
        <v>28</v>
      </c>
      <c r="B4288" s="3">
        <v>11</v>
      </c>
      <c r="C4288" s="1" t="s">
        <v>4425</v>
      </c>
      <c r="E4288" t="str">
        <f t="shared" si="66"/>
        <v>11-AMBITE</v>
      </c>
    </row>
    <row r="4289" spans="1:5" x14ac:dyDescent="0.25">
      <c r="A4289" s="1">
        <v>28</v>
      </c>
      <c r="B4289" s="3">
        <v>12</v>
      </c>
      <c r="C4289" s="1" t="s">
        <v>4426</v>
      </c>
      <c r="E4289" t="str">
        <f t="shared" si="66"/>
        <v>12-ANCHUELO</v>
      </c>
    </row>
    <row r="4290" spans="1:5" x14ac:dyDescent="0.25">
      <c r="A4290" s="1">
        <v>28</v>
      </c>
      <c r="B4290" s="3">
        <v>13</v>
      </c>
      <c r="C4290" s="1" t="s">
        <v>4427</v>
      </c>
      <c r="E4290" t="str">
        <f t="shared" si="66"/>
        <v>13-ARANJUEZ</v>
      </c>
    </row>
    <row r="4291" spans="1:5" x14ac:dyDescent="0.25">
      <c r="A4291" s="1">
        <v>28</v>
      </c>
      <c r="B4291" s="3">
        <v>14</v>
      </c>
      <c r="C4291" s="1" t="s">
        <v>4428</v>
      </c>
      <c r="E4291" t="str">
        <f t="shared" ref="E4291:E4354" si="67">CONCATENATE(B4291,"-",C4291)</f>
        <v>14-ARGANDA DEL REY</v>
      </c>
    </row>
    <row r="4292" spans="1:5" x14ac:dyDescent="0.25">
      <c r="A4292" s="1">
        <v>28</v>
      </c>
      <c r="B4292" s="3">
        <v>15</v>
      </c>
      <c r="C4292" s="1" t="s">
        <v>1719</v>
      </c>
      <c r="E4292" t="str">
        <f t="shared" si="67"/>
        <v>15-ARROYOMOLINOS</v>
      </c>
    </row>
    <row r="4293" spans="1:5" x14ac:dyDescent="0.25">
      <c r="A4293" s="1">
        <v>28</v>
      </c>
      <c r="B4293" s="3">
        <v>16</v>
      </c>
      <c r="C4293" s="1" t="s">
        <v>4429</v>
      </c>
      <c r="E4293" t="str">
        <f t="shared" si="67"/>
        <v>16-ATAZAR, EL</v>
      </c>
    </row>
    <row r="4294" spans="1:5" x14ac:dyDescent="0.25">
      <c r="A4294" s="1">
        <v>28</v>
      </c>
      <c r="B4294" s="3">
        <v>17</v>
      </c>
      <c r="C4294" s="1" t="s">
        <v>4430</v>
      </c>
      <c r="E4294" t="str">
        <f t="shared" si="67"/>
        <v>17-BATRES</v>
      </c>
    </row>
    <row r="4295" spans="1:5" x14ac:dyDescent="0.25">
      <c r="A4295" s="1">
        <v>28</v>
      </c>
      <c r="B4295" s="3">
        <v>18</v>
      </c>
      <c r="C4295" s="1" t="s">
        <v>4431</v>
      </c>
      <c r="E4295" t="str">
        <f t="shared" si="67"/>
        <v>18-BECERRIL DE LA SIERRA</v>
      </c>
    </row>
    <row r="4296" spans="1:5" x14ac:dyDescent="0.25">
      <c r="A4296" s="1">
        <v>28</v>
      </c>
      <c r="B4296" s="3">
        <v>19</v>
      </c>
      <c r="C4296" s="1" t="s">
        <v>4432</v>
      </c>
      <c r="E4296" t="str">
        <f t="shared" si="67"/>
        <v>19-BELMONTE DE TAJO</v>
      </c>
    </row>
    <row r="4297" spans="1:5" x14ac:dyDescent="0.25">
      <c r="A4297" s="1">
        <v>28</v>
      </c>
      <c r="B4297" s="3">
        <v>20</v>
      </c>
      <c r="C4297" s="1" t="s">
        <v>4433</v>
      </c>
      <c r="E4297" t="str">
        <f t="shared" si="67"/>
        <v>20-BERZOSA DEL LOZOYA</v>
      </c>
    </row>
    <row r="4298" spans="1:5" x14ac:dyDescent="0.25">
      <c r="A4298" s="1">
        <v>28</v>
      </c>
      <c r="B4298" s="3">
        <v>21</v>
      </c>
      <c r="C4298" s="1" t="s">
        <v>4434</v>
      </c>
      <c r="E4298" t="str">
        <f t="shared" si="67"/>
        <v>21-BERRUECO, EL</v>
      </c>
    </row>
    <row r="4299" spans="1:5" x14ac:dyDescent="0.25">
      <c r="A4299" s="1">
        <v>28</v>
      </c>
      <c r="B4299" s="3">
        <v>22</v>
      </c>
      <c r="C4299" s="1" t="s">
        <v>4435</v>
      </c>
      <c r="E4299" t="str">
        <f t="shared" si="67"/>
        <v>22-BOADILLA DEL MONTE</v>
      </c>
    </row>
    <row r="4300" spans="1:5" x14ac:dyDescent="0.25">
      <c r="A4300" s="1">
        <v>28</v>
      </c>
      <c r="B4300" s="3">
        <v>23</v>
      </c>
      <c r="C4300" s="1" t="s">
        <v>4436</v>
      </c>
      <c r="E4300" t="str">
        <f t="shared" si="67"/>
        <v>23-BOALO, EL</v>
      </c>
    </row>
    <row r="4301" spans="1:5" x14ac:dyDescent="0.25">
      <c r="A4301" s="1">
        <v>28</v>
      </c>
      <c r="B4301" s="3">
        <v>24</v>
      </c>
      <c r="C4301" s="1" t="s">
        <v>4437</v>
      </c>
      <c r="E4301" t="str">
        <f t="shared" si="67"/>
        <v>24-BRAOJOS</v>
      </c>
    </row>
    <row r="4302" spans="1:5" x14ac:dyDescent="0.25">
      <c r="A4302" s="1">
        <v>28</v>
      </c>
      <c r="B4302" s="3">
        <v>25</v>
      </c>
      <c r="C4302" s="1" t="s">
        <v>4438</v>
      </c>
      <c r="E4302" t="str">
        <f t="shared" si="67"/>
        <v>25-BREA DE TAJO</v>
      </c>
    </row>
    <row r="4303" spans="1:5" x14ac:dyDescent="0.25">
      <c r="A4303" s="1">
        <v>28</v>
      </c>
      <c r="B4303" s="3">
        <v>26</v>
      </c>
      <c r="C4303" s="1" t="s">
        <v>4439</v>
      </c>
      <c r="E4303" t="str">
        <f t="shared" si="67"/>
        <v>26-BRUNETE</v>
      </c>
    </row>
    <row r="4304" spans="1:5" x14ac:dyDescent="0.25">
      <c r="A4304" s="1">
        <v>28</v>
      </c>
      <c r="B4304" s="3">
        <v>27</v>
      </c>
      <c r="C4304" s="1" t="s">
        <v>4440</v>
      </c>
      <c r="E4304" t="str">
        <f t="shared" si="67"/>
        <v>27-BUITRAGO DEL LOZOYA</v>
      </c>
    </row>
    <row r="4305" spans="1:5" x14ac:dyDescent="0.25">
      <c r="A4305" s="1">
        <v>28</v>
      </c>
      <c r="B4305" s="3">
        <v>28</v>
      </c>
      <c r="C4305" s="1" t="s">
        <v>4441</v>
      </c>
      <c r="E4305" t="str">
        <f t="shared" si="67"/>
        <v>28-BUSTARVIEJO</v>
      </c>
    </row>
    <row r="4306" spans="1:5" x14ac:dyDescent="0.25">
      <c r="A4306" s="1">
        <v>28</v>
      </c>
      <c r="B4306" s="3">
        <v>29</v>
      </c>
      <c r="C4306" s="1" t="s">
        <v>4442</v>
      </c>
      <c r="E4306" t="str">
        <f t="shared" si="67"/>
        <v>29-CABANILLAS DE LA SIERRA</v>
      </c>
    </row>
    <row r="4307" spans="1:5" x14ac:dyDescent="0.25">
      <c r="A4307" s="1">
        <v>28</v>
      </c>
      <c r="B4307" s="3">
        <v>30</v>
      </c>
      <c r="C4307" s="1" t="s">
        <v>4443</v>
      </c>
      <c r="E4307" t="str">
        <f t="shared" si="67"/>
        <v>30-CABRERA, LA</v>
      </c>
    </row>
    <row r="4308" spans="1:5" x14ac:dyDescent="0.25">
      <c r="A4308" s="1">
        <v>28</v>
      </c>
      <c r="B4308" s="3">
        <v>31</v>
      </c>
      <c r="C4308" s="1" t="s">
        <v>4444</v>
      </c>
      <c r="E4308" t="str">
        <f t="shared" si="67"/>
        <v>31-CADALSO DE LOS VIDRIOS</v>
      </c>
    </row>
    <row r="4309" spans="1:5" x14ac:dyDescent="0.25">
      <c r="A4309" s="1">
        <v>28</v>
      </c>
      <c r="B4309" s="3">
        <v>32</v>
      </c>
      <c r="C4309" s="1" t="s">
        <v>4445</v>
      </c>
      <c r="E4309" t="str">
        <f t="shared" si="67"/>
        <v>32-CAMARMA DE ESTERUELAS</v>
      </c>
    </row>
    <row r="4310" spans="1:5" x14ac:dyDescent="0.25">
      <c r="A4310" s="1">
        <v>28</v>
      </c>
      <c r="B4310" s="3">
        <v>33</v>
      </c>
      <c r="C4310" s="1" t="s">
        <v>4446</v>
      </c>
      <c r="E4310" t="str">
        <f t="shared" si="67"/>
        <v>33-CAMPO REAL</v>
      </c>
    </row>
    <row r="4311" spans="1:5" x14ac:dyDescent="0.25">
      <c r="A4311" s="1">
        <v>28</v>
      </c>
      <c r="B4311" s="3">
        <v>34</v>
      </c>
      <c r="C4311" s="1" t="s">
        <v>4447</v>
      </c>
      <c r="E4311" t="str">
        <f t="shared" si="67"/>
        <v>34-CANENCIA</v>
      </c>
    </row>
    <row r="4312" spans="1:5" x14ac:dyDescent="0.25">
      <c r="A4312" s="1">
        <v>28</v>
      </c>
      <c r="B4312" s="3">
        <v>35</v>
      </c>
      <c r="C4312" s="1" t="s">
        <v>4448</v>
      </c>
      <c r="E4312" t="str">
        <f t="shared" si="67"/>
        <v>35-CARABAÑA</v>
      </c>
    </row>
    <row r="4313" spans="1:5" x14ac:dyDescent="0.25">
      <c r="A4313" s="1">
        <v>28</v>
      </c>
      <c r="B4313" s="3">
        <v>36</v>
      </c>
      <c r="C4313" s="1" t="s">
        <v>4449</v>
      </c>
      <c r="E4313" t="str">
        <f t="shared" si="67"/>
        <v>36-CASARRUBUELOS</v>
      </c>
    </row>
    <row r="4314" spans="1:5" x14ac:dyDescent="0.25">
      <c r="A4314" s="1">
        <v>28</v>
      </c>
      <c r="B4314" s="3">
        <v>37</v>
      </c>
      <c r="C4314" s="1" t="s">
        <v>4450</v>
      </c>
      <c r="E4314" t="str">
        <f t="shared" si="67"/>
        <v>37-CENICIENTOS</v>
      </c>
    </row>
    <row r="4315" spans="1:5" x14ac:dyDescent="0.25">
      <c r="A4315" s="1">
        <v>28</v>
      </c>
      <c r="B4315" s="3">
        <v>38</v>
      </c>
      <c r="C4315" s="1" t="s">
        <v>4451</v>
      </c>
      <c r="E4315" t="str">
        <f t="shared" si="67"/>
        <v>38-CERCEDILLA</v>
      </c>
    </row>
    <row r="4316" spans="1:5" x14ac:dyDescent="0.25">
      <c r="A4316" s="1">
        <v>28</v>
      </c>
      <c r="B4316" s="3">
        <v>39</v>
      </c>
      <c r="C4316" s="1" t="s">
        <v>4452</v>
      </c>
      <c r="E4316" t="str">
        <f t="shared" si="67"/>
        <v>39-CERVERA DE BUITRAGO</v>
      </c>
    </row>
    <row r="4317" spans="1:5" x14ac:dyDescent="0.25">
      <c r="A4317" s="1">
        <v>28</v>
      </c>
      <c r="B4317" s="3">
        <v>40</v>
      </c>
      <c r="C4317" s="1" t="s">
        <v>4453</v>
      </c>
      <c r="E4317" t="str">
        <f t="shared" si="67"/>
        <v>40-CIEMPOZUELOS</v>
      </c>
    </row>
    <row r="4318" spans="1:5" x14ac:dyDescent="0.25">
      <c r="A4318" s="1">
        <v>28</v>
      </c>
      <c r="B4318" s="3">
        <v>41</v>
      </c>
      <c r="C4318" s="1" t="s">
        <v>4454</v>
      </c>
      <c r="E4318" t="str">
        <f t="shared" si="67"/>
        <v>41-COBEÑA</v>
      </c>
    </row>
    <row r="4319" spans="1:5" x14ac:dyDescent="0.25">
      <c r="A4319" s="1">
        <v>28</v>
      </c>
      <c r="B4319" s="3">
        <v>42</v>
      </c>
      <c r="C4319" s="1" t="s">
        <v>4455</v>
      </c>
      <c r="E4319" t="str">
        <f t="shared" si="67"/>
        <v>42-COLMENAR DEL ARROYO</v>
      </c>
    </row>
    <row r="4320" spans="1:5" x14ac:dyDescent="0.25">
      <c r="A4320" s="1">
        <v>28</v>
      </c>
      <c r="B4320" s="3">
        <v>43</v>
      </c>
      <c r="C4320" s="1" t="s">
        <v>4456</v>
      </c>
      <c r="E4320" t="str">
        <f t="shared" si="67"/>
        <v>43-COLMENAR DE OREJA</v>
      </c>
    </row>
    <row r="4321" spans="1:5" x14ac:dyDescent="0.25">
      <c r="A4321" s="1">
        <v>28</v>
      </c>
      <c r="B4321" s="3">
        <v>44</v>
      </c>
      <c r="C4321" s="1" t="s">
        <v>4457</v>
      </c>
      <c r="E4321" t="str">
        <f t="shared" si="67"/>
        <v>44-COLMENAREJO</v>
      </c>
    </row>
    <row r="4322" spans="1:5" x14ac:dyDescent="0.25">
      <c r="A4322" s="1">
        <v>28</v>
      </c>
      <c r="B4322" s="3">
        <v>45</v>
      </c>
      <c r="C4322" s="1" t="s">
        <v>4458</v>
      </c>
      <c r="E4322" t="str">
        <f t="shared" si="67"/>
        <v>45-COLMENAR VIEJO</v>
      </c>
    </row>
    <row r="4323" spans="1:5" x14ac:dyDescent="0.25">
      <c r="A4323" s="1">
        <v>28</v>
      </c>
      <c r="B4323" s="3">
        <v>46</v>
      </c>
      <c r="C4323" s="1" t="s">
        <v>4459</v>
      </c>
      <c r="E4323" t="str">
        <f t="shared" si="67"/>
        <v>46-COLLADO MEDIANO</v>
      </c>
    </row>
    <row r="4324" spans="1:5" x14ac:dyDescent="0.25">
      <c r="A4324" s="1">
        <v>28</v>
      </c>
      <c r="B4324" s="3">
        <v>47</v>
      </c>
      <c r="C4324" s="1" t="s">
        <v>4460</v>
      </c>
      <c r="E4324" t="str">
        <f t="shared" si="67"/>
        <v>47-COLLADO VILLALBA</v>
      </c>
    </row>
    <row r="4325" spans="1:5" x14ac:dyDescent="0.25">
      <c r="A4325" s="1">
        <v>28</v>
      </c>
      <c r="B4325" s="3">
        <v>48</v>
      </c>
      <c r="C4325" s="1" t="s">
        <v>4461</v>
      </c>
      <c r="E4325" t="str">
        <f t="shared" si="67"/>
        <v>48-CORPA</v>
      </c>
    </row>
    <row r="4326" spans="1:5" x14ac:dyDescent="0.25">
      <c r="A4326" s="1">
        <v>28</v>
      </c>
      <c r="B4326" s="3">
        <v>49</v>
      </c>
      <c r="C4326" s="1" t="s">
        <v>4462</v>
      </c>
      <c r="E4326" t="str">
        <f t="shared" si="67"/>
        <v>49-COSLADA</v>
      </c>
    </row>
    <row r="4327" spans="1:5" x14ac:dyDescent="0.25">
      <c r="A4327" s="1">
        <v>28</v>
      </c>
      <c r="B4327" s="3">
        <v>50</v>
      </c>
      <c r="C4327" s="1" t="s">
        <v>4463</v>
      </c>
      <c r="E4327" t="str">
        <f t="shared" si="67"/>
        <v>50-CUBAS DE LA SAGRA</v>
      </c>
    </row>
    <row r="4328" spans="1:5" x14ac:dyDescent="0.25">
      <c r="A4328" s="1">
        <v>28</v>
      </c>
      <c r="B4328" s="3">
        <v>51</v>
      </c>
      <c r="C4328" s="1" t="s">
        <v>4464</v>
      </c>
      <c r="E4328" t="str">
        <f t="shared" si="67"/>
        <v>51-CHAPINERIA</v>
      </c>
    </row>
    <row r="4329" spans="1:5" x14ac:dyDescent="0.25">
      <c r="A4329" s="1">
        <v>28</v>
      </c>
      <c r="B4329" s="3">
        <v>52</v>
      </c>
      <c r="C4329" s="1" t="s">
        <v>4465</v>
      </c>
      <c r="E4329" t="str">
        <f t="shared" si="67"/>
        <v>52-CHINCHON</v>
      </c>
    </row>
    <row r="4330" spans="1:5" x14ac:dyDescent="0.25">
      <c r="A4330" s="1">
        <v>28</v>
      </c>
      <c r="B4330" s="3">
        <v>53</v>
      </c>
      <c r="C4330" s="1" t="s">
        <v>4466</v>
      </c>
      <c r="E4330" t="str">
        <f t="shared" si="67"/>
        <v>53-DAGANZO DE ARRIBA</v>
      </c>
    </row>
    <row r="4331" spans="1:5" x14ac:dyDescent="0.25">
      <c r="A4331" s="1">
        <v>28</v>
      </c>
      <c r="B4331" s="3">
        <v>54</v>
      </c>
      <c r="C4331" s="1" t="s">
        <v>4467</v>
      </c>
      <c r="E4331" t="str">
        <f t="shared" si="67"/>
        <v>54-ESCORIAL, EL</v>
      </c>
    </row>
    <row r="4332" spans="1:5" x14ac:dyDescent="0.25">
      <c r="A4332" s="1">
        <v>28</v>
      </c>
      <c r="B4332" s="3">
        <v>55</v>
      </c>
      <c r="C4332" s="1" t="s">
        <v>4468</v>
      </c>
      <c r="E4332" t="str">
        <f t="shared" si="67"/>
        <v>55-ESTREMERA</v>
      </c>
    </row>
    <row r="4333" spans="1:5" x14ac:dyDescent="0.25">
      <c r="A4333" s="1">
        <v>28</v>
      </c>
      <c r="B4333" s="3">
        <v>56</v>
      </c>
      <c r="C4333" s="1" t="s">
        <v>4469</v>
      </c>
      <c r="E4333" t="str">
        <f t="shared" si="67"/>
        <v>56-FRESNEDILLAS DE LA OLIVA</v>
      </c>
    </row>
    <row r="4334" spans="1:5" x14ac:dyDescent="0.25">
      <c r="A4334" s="1">
        <v>28</v>
      </c>
      <c r="B4334" s="3">
        <v>57</v>
      </c>
      <c r="C4334" s="1" t="s">
        <v>4470</v>
      </c>
      <c r="E4334" t="str">
        <f t="shared" si="67"/>
        <v>57-FRESNO DE TOROTE</v>
      </c>
    </row>
    <row r="4335" spans="1:5" x14ac:dyDescent="0.25">
      <c r="A4335" s="1">
        <v>28</v>
      </c>
      <c r="B4335" s="3">
        <v>58</v>
      </c>
      <c r="C4335" s="1" t="s">
        <v>4471</v>
      </c>
      <c r="E4335" t="str">
        <f t="shared" si="67"/>
        <v>58-FUENLABRADA</v>
      </c>
    </row>
    <row r="4336" spans="1:5" x14ac:dyDescent="0.25">
      <c r="A4336" s="1">
        <v>28</v>
      </c>
      <c r="B4336" s="3">
        <v>59</v>
      </c>
      <c r="C4336" s="1" t="s">
        <v>4472</v>
      </c>
      <c r="E4336" t="str">
        <f t="shared" si="67"/>
        <v>59-FUENTE EL SAZ DE JARAMA</v>
      </c>
    </row>
    <row r="4337" spans="1:5" x14ac:dyDescent="0.25">
      <c r="A4337" s="1">
        <v>28</v>
      </c>
      <c r="B4337" s="3">
        <v>60</v>
      </c>
      <c r="C4337" s="1" t="s">
        <v>4473</v>
      </c>
      <c r="E4337" t="str">
        <f t="shared" si="67"/>
        <v>60-FUENTIDUEÑA DE TAJO</v>
      </c>
    </row>
    <row r="4338" spans="1:5" x14ac:dyDescent="0.25">
      <c r="A4338" s="1">
        <v>28</v>
      </c>
      <c r="B4338" s="3">
        <v>61</v>
      </c>
      <c r="C4338" s="1" t="s">
        <v>4474</v>
      </c>
      <c r="E4338" t="str">
        <f t="shared" si="67"/>
        <v>61-GALAPAGAR</v>
      </c>
    </row>
    <row r="4339" spans="1:5" x14ac:dyDescent="0.25">
      <c r="A4339" s="1">
        <v>28</v>
      </c>
      <c r="B4339" s="3">
        <v>62</v>
      </c>
      <c r="C4339" s="1" t="s">
        <v>4475</v>
      </c>
      <c r="E4339" t="str">
        <f t="shared" si="67"/>
        <v>62-GARGANTA DE LOS MONTES</v>
      </c>
    </row>
    <row r="4340" spans="1:5" x14ac:dyDescent="0.25">
      <c r="A4340" s="1">
        <v>28</v>
      </c>
      <c r="B4340" s="3">
        <v>63</v>
      </c>
      <c r="C4340" s="1" t="s">
        <v>4476</v>
      </c>
      <c r="E4340" t="str">
        <f t="shared" si="67"/>
        <v>63-GARGANTILLA DEL LOZOYA Y PINILLA DE BUIT</v>
      </c>
    </row>
    <row r="4341" spans="1:5" x14ac:dyDescent="0.25">
      <c r="A4341" s="1">
        <v>28</v>
      </c>
      <c r="B4341" s="3">
        <v>64</v>
      </c>
      <c r="C4341" s="1" t="s">
        <v>4477</v>
      </c>
      <c r="E4341" t="str">
        <f t="shared" si="67"/>
        <v>64-GASCONES</v>
      </c>
    </row>
    <row r="4342" spans="1:5" x14ac:dyDescent="0.25">
      <c r="A4342" s="1">
        <v>28</v>
      </c>
      <c r="B4342" s="3">
        <v>65</v>
      </c>
      <c r="C4342" s="1" t="s">
        <v>4478</v>
      </c>
      <c r="E4342" t="str">
        <f t="shared" si="67"/>
        <v>65-GETAFE</v>
      </c>
    </row>
    <row r="4343" spans="1:5" x14ac:dyDescent="0.25">
      <c r="A4343" s="1">
        <v>28</v>
      </c>
      <c r="B4343" s="3">
        <v>66</v>
      </c>
      <c r="C4343" s="1" t="s">
        <v>4479</v>
      </c>
      <c r="E4343" t="str">
        <f t="shared" si="67"/>
        <v>66-GRIÑON</v>
      </c>
    </row>
    <row r="4344" spans="1:5" x14ac:dyDescent="0.25">
      <c r="A4344" s="1">
        <v>28</v>
      </c>
      <c r="B4344" s="3">
        <v>67</v>
      </c>
      <c r="C4344" s="1" t="s">
        <v>4480</v>
      </c>
      <c r="E4344" t="str">
        <f t="shared" si="67"/>
        <v>67-GUADALIX DE LA SIERRA</v>
      </c>
    </row>
    <row r="4345" spans="1:5" x14ac:dyDescent="0.25">
      <c r="A4345" s="1">
        <v>28</v>
      </c>
      <c r="B4345" s="3">
        <v>68</v>
      </c>
      <c r="C4345" s="1" t="s">
        <v>4481</v>
      </c>
      <c r="E4345" t="str">
        <f t="shared" si="67"/>
        <v>68-GUADARRAMA</v>
      </c>
    </row>
    <row r="4346" spans="1:5" x14ac:dyDescent="0.25">
      <c r="A4346" s="1">
        <v>28</v>
      </c>
      <c r="B4346" s="3">
        <v>69</v>
      </c>
      <c r="C4346" s="1" t="s">
        <v>4482</v>
      </c>
      <c r="E4346" t="str">
        <f t="shared" si="67"/>
        <v>69-HIRUELA, LA</v>
      </c>
    </row>
    <row r="4347" spans="1:5" x14ac:dyDescent="0.25">
      <c r="A4347" s="1">
        <v>28</v>
      </c>
      <c r="B4347" s="3">
        <v>70</v>
      </c>
      <c r="C4347" s="1" t="s">
        <v>4483</v>
      </c>
      <c r="E4347" t="str">
        <f t="shared" si="67"/>
        <v>70-HORCAJO DE LA SIERRA</v>
      </c>
    </row>
    <row r="4348" spans="1:5" x14ac:dyDescent="0.25">
      <c r="A4348" s="1">
        <v>28</v>
      </c>
      <c r="B4348" s="3">
        <v>71</v>
      </c>
      <c r="C4348" s="1" t="s">
        <v>4484</v>
      </c>
      <c r="E4348" t="str">
        <f t="shared" si="67"/>
        <v>71-HORCAJUELO DE LA SIERRA</v>
      </c>
    </row>
    <row r="4349" spans="1:5" x14ac:dyDescent="0.25">
      <c r="A4349" s="1">
        <v>28</v>
      </c>
      <c r="B4349" s="3">
        <v>72</v>
      </c>
      <c r="C4349" s="1" t="s">
        <v>4485</v>
      </c>
      <c r="E4349" t="str">
        <f t="shared" si="67"/>
        <v>72-HOYO DE MANZANARES</v>
      </c>
    </row>
    <row r="4350" spans="1:5" x14ac:dyDescent="0.25">
      <c r="A4350" s="1">
        <v>28</v>
      </c>
      <c r="B4350" s="3">
        <v>73</v>
      </c>
      <c r="C4350" s="1" t="s">
        <v>4486</v>
      </c>
      <c r="E4350" t="str">
        <f t="shared" si="67"/>
        <v>73-HUMANES DE MADRID</v>
      </c>
    </row>
    <row r="4351" spans="1:5" x14ac:dyDescent="0.25">
      <c r="A4351" s="1">
        <v>28</v>
      </c>
      <c r="B4351" s="3">
        <v>74</v>
      </c>
      <c r="C4351" s="1" t="s">
        <v>4487</v>
      </c>
      <c r="E4351" t="str">
        <f t="shared" si="67"/>
        <v>74-LEGANES</v>
      </c>
    </row>
    <row r="4352" spans="1:5" x14ac:dyDescent="0.25">
      <c r="A4352" s="1">
        <v>28</v>
      </c>
      <c r="B4352" s="3">
        <v>75</v>
      </c>
      <c r="C4352" s="1" t="s">
        <v>4488</v>
      </c>
      <c r="E4352" t="str">
        <f t="shared" si="67"/>
        <v>75-LOECHES</v>
      </c>
    </row>
    <row r="4353" spans="1:5" x14ac:dyDescent="0.25">
      <c r="A4353" s="1">
        <v>28</v>
      </c>
      <c r="B4353" s="3">
        <v>76</v>
      </c>
      <c r="C4353" s="1" t="s">
        <v>4489</v>
      </c>
      <c r="E4353" t="str">
        <f t="shared" si="67"/>
        <v>76-LOZOYA</v>
      </c>
    </row>
    <row r="4354" spans="1:5" x14ac:dyDescent="0.25">
      <c r="A4354" s="1">
        <v>28</v>
      </c>
      <c r="B4354" s="3">
        <v>78</v>
      </c>
      <c r="C4354" s="1" t="s">
        <v>4490</v>
      </c>
      <c r="E4354" t="str">
        <f t="shared" si="67"/>
        <v>78-MADARCOS</v>
      </c>
    </row>
    <row r="4355" spans="1:5" x14ac:dyDescent="0.25">
      <c r="A4355" s="1">
        <v>28</v>
      </c>
      <c r="B4355" s="3">
        <v>79</v>
      </c>
      <c r="C4355" s="1" t="s">
        <v>136</v>
      </c>
      <c r="E4355" t="str">
        <f t="shared" ref="E4355:E4418" si="68">CONCATENATE(B4355,"-",C4355)</f>
        <v>79-MADRID</v>
      </c>
    </row>
    <row r="4356" spans="1:5" x14ac:dyDescent="0.25">
      <c r="A4356" s="1">
        <v>28</v>
      </c>
      <c r="B4356" s="3">
        <v>80</v>
      </c>
      <c r="C4356" s="1" t="s">
        <v>4491</v>
      </c>
      <c r="E4356" t="str">
        <f t="shared" si="68"/>
        <v>80-MAJADAHONDA</v>
      </c>
    </row>
    <row r="4357" spans="1:5" x14ac:dyDescent="0.25">
      <c r="A4357" s="1">
        <v>28</v>
      </c>
      <c r="B4357" s="3">
        <v>82</v>
      </c>
      <c r="C4357" s="1" t="s">
        <v>4492</v>
      </c>
      <c r="E4357" t="str">
        <f t="shared" si="68"/>
        <v>82-MANZANARES EL REAL</v>
      </c>
    </row>
    <row r="4358" spans="1:5" x14ac:dyDescent="0.25">
      <c r="A4358" s="1">
        <v>28</v>
      </c>
      <c r="B4358" s="3">
        <v>83</v>
      </c>
      <c r="C4358" s="1" t="s">
        <v>4493</v>
      </c>
      <c r="E4358" t="str">
        <f t="shared" si="68"/>
        <v>83-MECO</v>
      </c>
    </row>
    <row r="4359" spans="1:5" x14ac:dyDescent="0.25">
      <c r="A4359" s="1">
        <v>28</v>
      </c>
      <c r="B4359" s="3">
        <v>84</v>
      </c>
      <c r="C4359" s="1" t="s">
        <v>4494</v>
      </c>
      <c r="E4359" t="str">
        <f t="shared" si="68"/>
        <v>84-MEJORADA DEL CAMPO</v>
      </c>
    </row>
    <row r="4360" spans="1:5" x14ac:dyDescent="0.25">
      <c r="A4360" s="1">
        <v>28</v>
      </c>
      <c r="B4360" s="3">
        <v>85</v>
      </c>
      <c r="C4360" s="1" t="s">
        <v>4495</v>
      </c>
      <c r="E4360" t="str">
        <f t="shared" si="68"/>
        <v>85-MIRAFLORES DE LA SIERRA</v>
      </c>
    </row>
    <row r="4361" spans="1:5" x14ac:dyDescent="0.25">
      <c r="A4361" s="1">
        <v>28</v>
      </c>
      <c r="B4361" s="3">
        <v>86</v>
      </c>
      <c r="C4361" s="1" t="s">
        <v>4496</v>
      </c>
      <c r="E4361" t="str">
        <f t="shared" si="68"/>
        <v>86-MOLAR, EL</v>
      </c>
    </row>
    <row r="4362" spans="1:5" x14ac:dyDescent="0.25">
      <c r="A4362" s="1">
        <v>28</v>
      </c>
      <c r="B4362" s="3">
        <v>87</v>
      </c>
      <c r="C4362" s="1" t="s">
        <v>4497</v>
      </c>
      <c r="E4362" t="str">
        <f t="shared" si="68"/>
        <v>87-MOLINOS, LOS</v>
      </c>
    </row>
    <row r="4363" spans="1:5" x14ac:dyDescent="0.25">
      <c r="A4363" s="1">
        <v>28</v>
      </c>
      <c r="B4363" s="3">
        <v>88</v>
      </c>
      <c r="C4363" s="1" t="s">
        <v>4498</v>
      </c>
      <c r="E4363" t="str">
        <f t="shared" si="68"/>
        <v>88-MONTEJO DE LA SIERRA</v>
      </c>
    </row>
    <row r="4364" spans="1:5" x14ac:dyDescent="0.25">
      <c r="A4364" s="1">
        <v>28</v>
      </c>
      <c r="B4364" s="3">
        <v>89</v>
      </c>
      <c r="C4364" s="1" t="s">
        <v>4499</v>
      </c>
      <c r="E4364" t="str">
        <f t="shared" si="68"/>
        <v>89-MORALEJA DE ENMEDIO</v>
      </c>
    </row>
    <row r="4365" spans="1:5" x14ac:dyDescent="0.25">
      <c r="A4365" s="1">
        <v>28</v>
      </c>
      <c r="B4365" s="3">
        <v>90</v>
      </c>
      <c r="C4365" s="1" t="s">
        <v>4500</v>
      </c>
      <c r="E4365" t="str">
        <f t="shared" si="68"/>
        <v>90-MORALZARZAL</v>
      </c>
    </row>
    <row r="4366" spans="1:5" x14ac:dyDescent="0.25">
      <c r="A4366" s="1">
        <v>28</v>
      </c>
      <c r="B4366" s="3">
        <v>91</v>
      </c>
      <c r="C4366" s="1" t="s">
        <v>4501</v>
      </c>
      <c r="E4366" t="str">
        <f t="shared" si="68"/>
        <v>91-MORATA DE TAJUÑA</v>
      </c>
    </row>
    <row r="4367" spans="1:5" x14ac:dyDescent="0.25">
      <c r="A4367" s="1">
        <v>28</v>
      </c>
      <c r="B4367" s="3">
        <v>92</v>
      </c>
      <c r="C4367" s="1" t="s">
        <v>4502</v>
      </c>
      <c r="E4367" t="str">
        <f t="shared" si="68"/>
        <v>92-MOSTOLES</v>
      </c>
    </row>
    <row r="4368" spans="1:5" x14ac:dyDescent="0.25">
      <c r="A4368" s="1">
        <v>28</v>
      </c>
      <c r="B4368" s="3">
        <v>93</v>
      </c>
      <c r="C4368" s="1" t="s">
        <v>4503</v>
      </c>
      <c r="E4368" t="str">
        <f t="shared" si="68"/>
        <v>93-NAVACERRADA</v>
      </c>
    </row>
    <row r="4369" spans="1:5" x14ac:dyDescent="0.25">
      <c r="A4369" s="1">
        <v>28</v>
      </c>
      <c r="B4369" s="3">
        <v>94</v>
      </c>
      <c r="C4369" s="1" t="s">
        <v>4504</v>
      </c>
      <c r="E4369" t="str">
        <f t="shared" si="68"/>
        <v>94-NAVALAFUENTE</v>
      </c>
    </row>
    <row r="4370" spans="1:5" x14ac:dyDescent="0.25">
      <c r="A4370" s="1">
        <v>28</v>
      </c>
      <c r="B4370" s="3">
        <v>95</v>
      </c>
      <c r="C4370" s="1" t="s">
        <v>4505</v>
      </c>
      <c r="E4370" t="str">
        <f t="shared" si="68"/>
        <v>95-NAVALAGAMELLA</v>
      </c>
    </row>
    <row r="4371" spans="1:5" x14ac:dyDescent="0.25">
      <c r="A4371" s="1">
        <v>28</v>
      </c>
      <c r="B4371" s="3">
        <v>96</v>
      </c>
      <c r="C4371" s="1" t="s">
        <v>4506</v>
      </c>
      <c r="E4371" t="str">
        <f t="shared" si="68"/>
        <v>96-NAVALCARNERO</v>
      </c>
    </row>
    <row r="4372" spans="1:5" x14ac:dyDescent="0.25">
      <c r="A4372" s="1">
        <v>28</v>
      </c>
      <c r="B4372" s="3">
        <v>97</v>
      </c>
      <c r="C4372" s="1" t="s">
        <v>4507</v>
      </c>
      <c r="E4372" t="str">
        <f t="shared" si="68"/>
        <v>97-NAVARREDONDA Y SAN MAMES</v>
      </c>
    </row>
    <row r="4373" spans="1:5" x14ac:dyDescent="0.25">
      <c r="A4373" s="1">
        <v>28</v>
      </c>
      <c r="B4373" s="3">
        <v>99</v>
      </c>
      <c r="C4373" s="1" t="s">
        <v>4508</v>
      </c>
      <c r="E4373" t="str">
        <f t="shared" si="68"/>
        <v>99-NAVAS DEL REY</v>
      </c>
    </row>
    <row r="4374" spans="1:5" x14ac:dyDescent="0.25">
      <c r="A4374" s="1">
        <v>28</v>
      </c>
      <c r="B4374" s="3">
        <v>100</v>
      </c>
      <c r="C4374" s="1" t="s">
        <v>4509</v>
      </c>
      <c r="E4374" t="str">
        <f t="shared" si="68"/>
        <v>100-NUEVO BAZTAN</v>
      </c>
    </row>
    <row r="4375" spans="1:5" x14ac:dyDescent="0.25">
      <c r="A4375" s="1">
        <v>28</v>
      </c>
      <c r="B4375" s="3">
        <v>101</v>
      </c>
      <c r="C4375" s="1" t="s">
        <v>4510</v>
      </c>
      <c r="E4375" t="str">
        <f t="shared" si="68"/>
        <v>101-OLMEDA DE LAS FUENTES</v>
      </c>
    </row>
    <row r="4376" spans="1:5" x14ac:dyDescent="0.25">
      <c r="A4376" s="1">
        <v>28</v>
      </c>
      <c r="B4376" s="3">
        <v>102</v>
      </c>
      <c r="C4376" s="1" t="s">
        <v>4511</v>
      </c>
      <c r="E4376" t="str">
        <f t="shared" si="68"/>
        <v>102-ORUSCO DE TAJUÑA</v>
      </c>
    </row>
    <row r="4377" spans="1:5" x14ac:dyDescent="0.25">
      <c r="A4377" s="1">
        <v>28</v>
      </c>
      <c r="B4377" s="3">
        <v>104</v>
      </c>
      <c r="C4377" s="1" t="s">
        <v>4512</v>
      </c>
      <c r="E4377" t="str">
        <f t="shared" si="68"/>
        <v>104-PARACUELLOS DE JARAMA</v>
      </c>
    </row>
    <row r="4378" spans="1:5" x14ac:dyDescent="0.25">
      <c r="A4378" s="1">
        <v>28</v>
      </c>
      <c r="B4378" s="3">
        <v>106</v>
      </c>
      <c r="C4378" s="1" t="s">
        <v>4513</v>
      </c>
      <c r="E4378" t="str">
        <f t="shared" si="68"/>
        <v>106-PARLA</v>
      </c>
    </row>
    <row r="4379" spans="1:5" x14ac:dyDescent="0.25">
      <c r="A4379" s="1">
        <v>28</v>
      </c>
      <c r="B4379" s="3">
        <v>107</v>
      </c>
      <c r="C4379" s="1" t="s">
        <v>4514</v>
      </c>
      <c r="E4379" t="str">
        <f t="shared" si="68"/>
        <v>107-PATONES</v>
      </c>
    </row>
    <row r="4380" spans="1:5" x14ac:dyDescent="0.25">
      <c r="A4380" s="1">
        <v>28</v>
      </c>
      <c r="B4380" s="3">
        <v>108</v>
      </c>
      <c r="C4380" s="1" t="s">
        <v>4515</v>
      </c>
      <c r="E4380" t="str">
        <f t="shared" si="68"/>
        <v>108-PEDREZUELA</v>
      </c>
    </row>
    <row r="4381" spans="1:5" x14ac:dyDescent="0.25">
      <c r="A4381" s="1">
        <v>28</v>
      </c>
      <c r="B4381" s="3">
        <v>109</v>
      </c>
      <c r="C4381" s="1" t="s">
        <v>4516</v>
      </c>
      <c r="E4381" t="str">
        <f t="shared" si="68"/>
        <v>109-PELAYOS DE LA PRESA</v>
      </c>
    </row>
    <row r="4382" spans="1:5" x14ac:dyDescent="0.25">
      <c r="A4382" s="1">
        <v>28</v>
      </c>
      <c r="B4382" s="3">
        <v>110</v>
      </c>
      <c r="C4382" s="1" t="s">
        <v>4517</v>
      </c>
      <c r="E4382" t="str">
        <f t="shared" si="68"/>
        <v>110-PERALES DE TAJUÑA</v>
      </c>
    </row>
    <row r="4383" spans="1:5" x14ac:dyDescent="0.25">
      <c r="A4383" s="1">
        <v>28</v>
      </c>
      <c r="B4383" s="3">
        <v>111</v>
      </c>
      <c r="C4383" s="1" t="s">
        <v>4518</v>
      </c>
      <c r="E4383" t="str">
        <f t="shared" si="68"/>
        <v>111-PEZUELA DE LAS TORRES</v>
      </c>
    </row>
    <row r="4384" spans="1:5" x14ac:dyDescent="0.25">
      <c r="A4384" s="1">
        <v>28</v>
      </c>
      <c r="B4384" s="3">
        <v>112</v>
      </c>
      <c r="C4384" s="1" t="s">
        <v>4519</v>
      </c>
      <c r="E4384" t="str">
        <f t="shared" si="68"/>
        <v>112-PINILLA DEL VALLE</v>
      </c>
    </row>
    <row r="4385" spans="1:5" x14ac:dyDescent="0.25">
      <c r="A4385" s="1">
        <v>28</v>
      </c>
      <c r="B4385" s="3">
        <v>113</v>
      </c>
      <c r="C4385" s="1" t="s">
        <v>4520</v>
      </c>
      <c r="E4385" t="str">
        <f t="shared" si="68"/>
        <v>113-PINTO</v>
      </c>
    </row>
    <row r="4386" spans="1:5" x14ac:dyDescent="0.25">
      <c r="A4386" s="1">
        <v>28</v>
      </c>
      <c r="B4386" s="3">
        <v>114</v>
      </c>
      <c r="C4386" s="1" t="s">
        <v>4521</v>
      </c>
      <c r="E4386" t="str">
        <f t="shared" si="68"/>
        <v>114-PIÑUECAR-GANDULLAS</v>
      </c>
    </row>
    <row r="4387" spans="1:5" x14ac:dyDescent="0.25">
      <c r="A4387" s="1">
        <v>28</v>
      </c>
      <c r="B4387" s="3">
        <v>115</v>
      </c>
      <c r="C4387" s="1" t="s">
        <v>4522</v>
      </c>
      <c r="E4387" t="str">
        <f t="shared" si="68"/>
        <v>115-POZUELO DE ALARCON</v>
      </c>
    </row>
    <row r="4388" spans="1:5" x14ac:dyDescent="0.25">
      <c r="A4388" s="1">
        <v>28</v>
      </c>
      <c r="B4388" s="3">
        <v>116</v>
      </c>
      <c r="C4388" s="1" t="s">
        <v>4523</v>
      </c>
      <c r="E4388" t="str">
        <f t="shared" si="68"/>
        <v>116-POZUELO DEL REY</v>
      </c>
    </row>
    <row r="4389" spans="1:5" x14ac:dyDescent="0.25">
      <c r="A4389" s="1">
        <v>28</v>
      </c>
      <c r="B4389" s="3">
        <v>117</v>
      </c>
      <c r="C4389" s="1" t="s">
        <v>4524</v>
      </c>
      <c r="E4389" t="str">
        <f t="shared" si="68"/>
        <v>117-PRADENA DEL RINCON</v>
      </c>
    </row>
    <row r="4390" spans="1:5" x14ac:dyDescent="0.25">
      <c r="A4390" s="1">
        <v>28</v>
      </c>
      <c r="B4390" s="3">
        <v>118</v>
      </c>
      <c r="C4390" s="1" t="s">
        <v>4525</v>
      </c>
      <c r="E4390" t="str">
        <f t="shared" si="68"/>
        <v>118-PUEBLA DE LA SIERRA</v>
      </c>
    </row>
    <row r="4391" spans="1:5" x14ac:dyDescent="0.25">
      <c r="A4391" s="1">
        <v>28</v>
      </c>
      <c r="B4391" s="3">
        <v>119</v>
      </c>
      <c r="C4391" s="1" t="s">
        <v>4526</v>
      </c>
      <c r="E4391" t="str">
        <f t="shared" si="68"/>
        <v>119-QUIJORNA</v>
      </c>
    </row>
    <row r="4392" spans="1:5" x14ac:dyDescent="0.25">
      <c r="A4392" s="1">
        <v>28</v>
      </c>
      <c r="B4392" s="3">
        <v>120</v>
      </c>
      <c r="C4392" s="1" t="s">
        <v>4527</v>
      </c>
      <c r="E4392" t="str">
        <f t="shared" si="68"/>
        <v>120-RASCAFRIA</v>
      </c>
    </row>
    <row r="4393" spans="1:5" x14ac:dyDescent="0.25">
      <c r="A4393" s="1">
        <v>28</v>
      </c>
      <c r="B4393" s="3">
        <v>121</v>
      </c>
      <c r="C4393" s="1" t="s">
        <v>4528</v>
      </c>
      <c r="E4393" t="str">
        <f t="shared" si="68"/>
        <v>121-REDUEÑA</v>
      </c>
    </row>
    <row r="4394" spans="1:5" x14ac:dyDescent="0.25">
      <c r="A4394" s="1">
        <v>28</v>
      </c>
      <c r="B4394" s="3">
        <v>122</v>
      </c>
      <c r="C4394" s="1" t="s">
        <v>4529</v>
      </c>
      <c r="E4394" t="str">
        <f t="shared" si="68"/>
        <v>122-RIBATEJADA</v>
      </c>
    </row>
    <row r="4395" spans="1:5" x14ac:dyDescent="0.25">
      <c r="A4395" s="1">
        <v>28</v>
      </c>
      <c r="B4395" s="3">
        <v>123</v>
      </c>
      <c r="C4395" s="1" t="s">
        <v>4530</v>
      </c>
      <c r="E4395" t="str">
        <f t="shared" si="68"/>
        <v>123-RIVAS-VACIAMADRID</v>
      </c>
    </row>
    <row r="4396" spans="1:5" x14ac:dyDescent="0.25">
      <c r="A4396" s="1">
        <v>28</v>
      </c>
      <c r="B4396" s="3">
        <v>124</v>
      </c>
      <c r="C4396" s="1" t="s">
        <v>4531</v>
      </c>
      <c r="E4396" t="str">
        <f t="shared" si="68"/>
        <v>124-ROBLEDILLO DE LA JARA</v>
      </c>
    </row>
    <row r="4397" spans="1:5" x14ac:dyDescent="0.25">
      <c r="A4397" s="1">
        <v>28</v>
      </c>
      <c r="B4397" s="3">
        <v>125</v>
      </c>
      <c r="C4397" s="1" t="s">
        <v>4532</v>
      </c>
      <c r="E4397" t="str">
        <f t="shared" si="68"/>
        <v>125-ROBLEDO DE CHAVELA</v>
      </c>
    </row>
    <row r="4398" spans="1:5" x14ac:dyDescent="0.25">
      <c r="A4398" s="1">
        <v>28</v>
      </c>
      <c r="B4398" s="3">
        <v>126</v>
      </c>
      <c r="C4398" s="1" t="s">
        <v>4533</v>
      </c>
      <c r="E4398" t="str">
        <f t="shared" si="68"/>
        <v>126-ROBREGORDO</v>
      </c>
    </row>
    <row r="4399" spans="1:5" x14ac:dyDescent="0.25">
      <c r="A4399" s="1">
        <v>28</v>
      </c>
      <c r="B4399" s="3">
        <v>127</v>
      </c>
      <c r="C4399" s="1" t="s">
        <v>4534</v>
      </c>
      <c r="E4399" t="str">
        <f t="shared" si="68"/>
        <v>127-ROZAS DE MADRID, LAS</v>
      </c>
    </row>
    <row r="4400" spans="1:5" x14ac:dyDescent="0.25">
      <c r="A4400" s="1">
        <v>28</v>
      </c>
      <c r="B4400" s="3">
        <v>128</v>
      </c>
      <c r="C4400" s="1" t="s">
        <v>4535</v>
      </c>
      <c r="E4400" t="str">
        <f t="shared" si="68"/>
        <v>128-ROZAS DE PUERTO REAL</v>
      </c>
    </row>
    <row r="4401" spans="1:5" x14ac:dyDescent="0.25">
      <c r="A4401" s="1">
        <v>28</v>
      </c>
      <c r="B4401" s="3">
        <v>129</v>
      </c>
      <c r="C4401" s="1" t="s">
        <v>4536</v>
      </c>
      <c r="E4401" t="str">
        <f t="shared" si="68"/>
        <v>129-SAN AGUSTIN DE GUADALIX</v>
      </c>
    </row>
    <row r="4402" spans="1:5" x14ac:dyDescent="0.25">
      <c r="A4402" s="1">
        <v>28</v>
      </c>
      <c r="B4402" s="3">
        <v>130</v>
      </c>
      <c r="C4402" s="1" t="s">
        <v>4537</v>
      </c>
      <c r="E4402" t="str">
        <f t="shared" si="68"/>
        <v>130-SAN FERNANDO DE HENARES</v>
      </c>
    </row>
    <row r="4403" spans="1:5" x14ac:dyDescent="0.25">
      <c r="A4403" s="1">
        <v>28</v>
      </c>
      <c r="B4403" s="3">
        <v>131</v>
      </c>
      <c r="C4403" s="1" t="s">
        <v>4538</v>
      </c>
      <c r="E4403" t="str">
        <f t="shared" si="68"/>
        <v>131-SAN LORENZO DE EL ESCORIAL</v>
      </c>
    </row>
    <row r="4404" spans="1:5" x14ac:dyDescent="0.25">
      <c r="A4404" s="1">
        <v>28</v>
      </c>
      <c r="B4404" s="3">
        <v>132</v>
      </c>
      <c r="C4404" s="1" t="s">
        <v>4539</v>
      </c>
      <c r="E4404" t="str">
        <f t="shared" si="68"/>
        <v>132-SAN MARTIN DE LA VEGA</v>
      </c>
    </row>
    <row r="4405" spans="1:5" x14ac:dyDescent="0.25">
      <c r="A4405" s="1">
        <v>28</v>
      </c>
      <c r="B4405" s="3">
        <v>133</v>
      </c>
      <c r="C4405" s="1" t="s">
        <v>4540</v>
      </c>
      <c r="E4405" t="str">
        <f t="shared" si="68"/>
        <v>133-SAN MARTIN DE VALDEIGLESIAS</v>
      </c>
    </row>
    <row r="4406" spans="1:5" x14ac:dyDescent="0.25">
      <c r="A4406" s="1">
        <v>28</v>
      </c>
      <c r="B4406" s="3">
        <v>134</v>
      </c>
      <c r="C4406" s="1" t="s">
        <v>4541</v>
      </c>
      <c r="E4406" t="str">
        <f t="shared" si="68"/>
        <v>134-SAN SEBASTIAN DE LOS REYES</v>
      </c>
    </row>
    <row r="4407" spans="1:5" x14ac:dyDescent="0.25">
      <c r="A4407" s="1">
        <v>28</v>
      </c>
      <c r="B4407" s="3">
        <v>135</v>
      </c>
      <c r="C4407" s="1" t="s">
        <v>4542</v>
      </c>
      <c r="E4407" t="str">
        <f t="shared" si="68"/>
        <v>135-SANTA MARIA DE LA ALAMEDA</v>
      </c>
    </row>
    <row r="4408" spans="1:5" x14ac:dyDescent="0.25">
      <c r="A4408" s="1">
        <v>28</v>
      </c>
      <c r="B4408" s="3">
        <v>136</v>
      </c>
      <c r="C4408" s="1" t="s">
        <v>4543</v>
      </c>
      <c r="E4408" t="str">
        <f t="shared" si="68"/>
        <v>136-SANTORCAZ</v>
      </c>
    </row>
    <row r="4409" spans="1:5" x14ac:dyDescent="0.25">
      <c r="A4409" s="1">
        <v>28</v>
      </c>
      <c r="B4409" s="3">
        <v>137</v>
      </c>
      <c r="C4409" s="1" t="s">
        <v>4544</v>
      </c>
      <c r="E4409" t="str">
        <f t="shared" si="68"/>
        <v>137-SANTOS DE LA HUMOSA, LOS</v>
      </c>
    </row>
    <row r="4410" spans="1:5" x14ac:dyDescent="0.25">
      <c r="A4410" s="1">
        <v>28</v>
      </c>
      <c r="B4410" s="3">
        <v>138</v>
      </c>
      <c r="C4410" s="1" t="s">
        <v>4545</v>
      </c>
      <c r="E4410" t="str">
        <f t="shared" si="68"/>
        <v>138-SERNA DEL MONTE, LA</v>
      </c>
    </row>
    <row r="4411" spans="1:5" x14ac:dyDescent="0.25">
      <c r="A4411" s="1">
        <v>28</v>
      </c>
      <c r="B4411" s="3">
        <v>140</v>
      </c>
      <c r="C4411" s="1" t="s">
        <v>4546</v>
      </c>
      <c r="E4411" t="str">
        <f t="shared" si="68"/>
        <v>140-SERRANILLOS DEL VALLE</v>
      </c>
    </row>
    <row r="4412" spans="1:5" x14ac:dyDescent="0.25">
      <c r="A4412" s="1">
        <v>28</v>
      </c>
      <c r="B4412" s="3">
        <v>141</v>
      </c>
      <c r="C4412" s="1" t="s">
        <v>4547</v>
      </c>
      <c r="E4412" t="str">
        <f t="shared" si="68"/>
        <v>141-SEVILLA LA NUEVA</v>
      </c>
    </row>
    <row r="4413" spans="1:5" x14ac:dyDescent="0.25">
      <c r="A4413" s="1">
        <v>28</v>
      </c>
      <c r="B4413" s="3">
        <v>143</v>
      </c>
      <c r="C4413" s="1" t="s">
        <v>4548</v>
      </c>
      <c r="E4413" t="str">
        <f t="shared" si="68"/>
        <v>143-SOMOSIERRA</v>
      </c>
    </row>
    <row r="4414" spans="1:5" x14ac:dyDescent="0.25">
      <c r="A4414" s="1">
        <v>28</v>
      </c>
      <c r="B4414" s="3">
        <v>144</v>
      </c>
      <c r="C4414" s="1" t="s">
        <v>4549</v>
      </c>
      <c r="E4414" t="str">
        <f t="shared" si="68"/>
        <v>144-SOTO DEL REAL</v>
      </c>
    </row>
    <row r="4415" spans="1:5" x14ac:dyDescent="0.25">
      <c r="A4415" s="1">
        <v>28</v>
      </c>
      <c r="B4415" s="3">
        <v>145</v>
      </c>
      <c r="C4415" s="1" t="s">
        <v>4550</v>
      </c>
      <c r="E4415" t="str">
        <f t="shared" si="68"/>
        <v>145-TALAMANCA DE JARAMA</v>
      </c>
    </row>
    <row r="4416" spans="1:5" x14ac:dyDescent="0.25">
      <c r="A4416" s="1">
        <v>28</v>
      </c>
      <c r="B4416" s="3">
        <v>146</v>
      </c>
      <c r="C4416" s="1" t="s">
        <v>4551</v>
      </c>
      <c r="E4416" t="str">
        <f t="shared" si="68"/>
        <v>146-TIELMES</v>
      </c>
    </row>
    <row r="4417" spans="1:5" x14ac:dyDescent="0.25">
      <c r="A4417" s="1">
        <v>28</v>
      </c>
      <c r="B4417" s="3">
        <v>147</v>
      </c>
      <c r="C4417" s="1" t="s">
        <v>4552</v>
      </c>
      <c r="E4417" t="str">
        <f t="shared" si="68"/>
        <v>147-TITULCIA</v>
      </c>
    </row>
    <row r="4418" spans="1:5" x14ac:dyDescent="0.25">
      <c r="A4418" s="1">
        <v>28</v>
      </c>
      <c r="B4418" s="3">
        <v>148</v>
      </c>
      <c r="C4418" s="1" t="s">
        <v>4553</v>
      </c>
      <c r="E4418" t="str">
        <f t="shared" si="68"/>
        <v>148-TORREJON DE ARDOZ</v>
      </c>
    </row>
    <row r="4419" spans="1:5" x14ac:dyDescent="0.25">
      <c r="A4419" s="1">
        <v>28</v>
      </c>
      <c r="B4419" s="3">
        <v>149</v>
      </c>
      <c r="C4419" s="1" t="s">
        <v>4554</v>
      </c>
      <c r="E4419" t="str">
        <f t="shared" ref="E4419:E4482" si="69">CONCATENATE(B4419,"-",C4419)</f>
        <v>149-TORREJON DE LA CALZADA</v>
      </c>
    </row>
    <row r="4420" spans="1:5" x14ac:dyDescent="0.25">
      <c r="A4420" s="1">
        <v>28</v>
      </c>
      <c r="B4420" s="3">
        <v>150</v>
      </c>
      <c r="C4420" s="1" t="s">
        <v>4555</v>
      </c>
      <c r="E4420" t="str">
        <f t="shared" si="69"/>
        <v>150-TORREJON DE VELASCO</v>
      </c>
    </row>
    <row r="4421" spans="1:5" x14ac:dyDescent="0.25">
      <c r="A4421" s="1">
        <v>28</v>
      </c>
      <c r="B4421" s="3">
        <v>151</v>
      </c>
      <c r="C4421" s="1" t="s">
        <v>4556</v>
      </c>
      <c r="E4421" t="str">
        <f t="shared" si="69"/>
        <v>151-TORRELAGUNA</v>
      </c>
    </row>
    <row r="4422" spans="1:5" x14ac:dyDescent="0.25">
      <c r="A4422" s="1">
        <v>28</v>
      </c>
      <c r="B4422" s="3">
        <v>152</v>
      </c>
      <c r="C4422" s="1" t="s">
        <v>4557</v>
      </c>
      <c r="E4422" t="str">
        <f t="shared" si="69"/>
        <v>152-TORRELODONES</v>
      </c>
    </row>
    <row r="4423" spans="1:5" x14ac:dyDescent="0.25">
      <c r="A4423" s="1">
        <v>28</v>
      </c>
      <c r="B4423" s="3">
        <v>153</v>
      </c>
      <c r="C4423" s="1" t="s">
        <v>4558</v>
      </c>
      <c r="E4423" t="str">
        <f t="shared" si="69"/>
        <v>153-TORREMOCHA DE JARAMA</v>
      </c>
    </row>
    <row r="4424" spans="1:5" x14ac:dyDescent="0.25">
      <c r="A4424" s="1">
        <v>28</v>
      </c>
      <c r="B4424" s="3">
        <v>154</v>
      </c>
      <c r="C4424" s="1" t="s">
        <v>4559</v>
      </c>
      <c r="E4424" t="str">
        <f t="shared" si="69"/>
        <v>154-TORRES DE LA ALAMEDA</v>
      </c>
    </row>
    <row r="4425" spans="1:5" x14ac:dyDescent="0.25">
      <c r="A4425" s="1">
        <v>28</v>
      </c>
      <c r="B4425" s="3">
        <v>155</v>
      </c>
      <c r="C4425" s="1" t="s">
        <v>4560</v>
      </c>
      <c r="E4425" t="str">
        <f t="shared" si="69"/>
        <v>155-VALDARACETE</v>
      </c>
    </row>
    <row r="4426" spans="1:5" x14ac:dyDescent="0.25">
      <c r="A4426" s="1">
        <v>28</v>
      </c>
      <c r="B4426" s="3">
        <v>156</v>
      </c>
      <c r="C4426" s="1" t="s">
        <v>4561</v>
      </c>
      <c r="E4426" t="str">
        <f t="shared" si="69"/>
        <v>156-VALDEAVERO</v>
      </c>
    </row>
    <row r="4427" spans="1:5" x14ac:dyDescent="0.25">
      <c r="A4427" s="1">
        <v>28</v>
      </c>
      <c r="B4427" s="3">
        <v>157</v>
      </c>
      <c r="C4427" s="1" t="s">
        <v>4562</v>
      </c>
      <c r="E4427" t="str">
        <f t="shared" si="69"/>
        <v>157-VALDELAGUNA</v>
      </c>
    </row>
    <row r="4428" spans="1:5" x14ac:dyDescent="0.25">
      <c r="A4428" s="1">
        <v>28</v>
      </c>
      <c r="B4428" s="3">
        <v>158</v>
      </c>
      <c r="C4428" s="1" t="s">
        <v>4563</v>
      </c>
      <c r="E4428" t="str">
        <f t="shared" si="69"/>
        <v>158-VALDEMANCO</v>
      </c>
    </row>
    <row r="4429" spans="1:5" x14ac:dyDescent="0.25">
      <c r="A4429" s="1">
        <v>28</v>
      </c>
      <c r="B4429" s="3">
        <v>159</v>
      </c>
      <c r="C4429" s="1" t="s">
        <v>4564</v>
      </c>
      <c r="E4429" t="str">
        <f t="shared" si="69"/>
        <v>159-VALDEMAQUEDA</v>
      </c>
    </row>
    <row r="4430" spans="1:5" x14ac:dyDescent="0.25">
      <c r="A4430" s="1">
        <v>28</v>
      </c>
      <c r="B4430" s="3">
        <v>160</v>
      </c>
      <c r="C4430" s="1" t="s">
        <v>4565</v>
      </c>
      <c r="E4430" t="str">
        <f t="shared" si="69"/>
        <v>160-VALDEMORILLO</v>
      </c>
    </row>
    <row r="4431" spans="1:5" x14ac:dyDescent="0.25">
      <c r="A4431" s="1">
        <v>28</v>
      </c>
      <c r="B4431" s="3">
        <v>161</v>
      </c>
      <c r="C4431" s="1" t="s">
        <v>4566</v>
      </c>
      <c r="E4431" t="str">
        <f t="shared" si="69"/>
        <v>161-VALDEMORO</v>
      </c>
    </row>
    <row r="4432" spans="1:5" x14ac:dyDescent="0.25">
      <c r="A4432" s="1">
        <v>28</v>
      </c>
      <c r="B4432" s="3">
        <v>162</v>
      </c>
      <c r="C4432" s="1" t="s">
        <v>4567</v>
      </c>
      <c r="E4432" t="str">
        <f t="shared" si="69"/>
        <v>162-VALDEOLMOS-ALALPARDO</v>
      </c>
    </row>
    <row r="4433" spans="1:5" x14ac:dyDescent="0.25">
      <c r="A4433" s="1">
        <v>28</v>
      </c>
      <c r="B4433" s="3">
        <v>163</v>
      </c>
      <c r="C4433" s="1" t="s">
        <v>4568</v>
      </c>
      <c r="E4433" t="str">
        <f t="shared" si="69"/>
        <v>163-VALDEPIELAGOS</v>
      </c>
    </row>
    <row r="4434" spans="1:5" x14ac:dyDescent="0.25">
      <c r="A4434" s="1">
        <v>28</v>
      </c>
      <c r="B4434" s="3">
        <v>164</v>
      </c>
      <c r="C4434" s="1" t="s">
        <v>4569</v>
      </c>
      <c r="E4434" t="str">
        <f t="shared" si="69"/>
        <v>164-VALDETORRES DE JARAMA</v>
      </c>
    </row>
    <row r="4435" spans="1:5" x14ac:dyDescent="0.25">
      <c r="A4435" s="1">
        <v>28</v>
      </c>
      <c r="B4435" s="3">
        <v>165</v>
      </c>
      <c r="C4435" s="1" t="s">
        <v>4570</v>
      </c>
      <c r="E4435" t="str">
        <f t="shared" si="69"/>
        <v>165-VALDILECHA</v>
      </c>
    </row>
    <row r="4436" spans="1:5" x14ac:dyDescent="0.25">
      <c r="A4436" s="1">
        <v>28</v>
      </c>
      <c r="B4436" s="3">
        <v>166</v>
      </c>
      <c r="C4436" s="1" t="s">
        <v>4571</v>
      </c>
      <c r="E4436" t="str">
        <f t="shared" si="69"/>
        <v>166-VALVERDE DE ALCALA</v>
      </c>
    </row>
    <row r="4437" spans="1:5" x14ac:dyDescent="0.25">
      <c r="A4437" s="1">
        <v>28</v>
      </c>
      <c r="B4437" s="3">
        <v>167</v>
      </c>
      <c r="C4437" s="1" t="s">
        <v>4572</v>
      </c>
      <c r="E4437" t="str">
        <f t="shared" si="69"/>
        <v>167-VELILLA DE SAN ANTONIO</v>
      </c>
    </row>
    <row r="4438" spans="1:5" x14ac:dyDescent="0.25">
      <c r="A4438" s="1">
        <v>28</v>
      </c>
      <c r="B4438" s="3">
        <v>168</v>
      </c>
      <c r="C4438" s="1" t="s">
        <v>4573</v>
      </c>
      <c r="E4438" t="str">
        <f t="shared" si="69"/>
        <v>168-VELLON, EL</v>
      </c>
    </row>
    <row r="4439" spans="1:5" x14ac:dyDescent="0.25">
      <c r="A4439" s="1">
        <v>28</v>
      </c>
      <c r="B4439" s="3">
        <v>169</v>
      </c>
      <c r="C4439" s="1" t="s">
        <v>4574</v>
      </c>
      <c r="E4439" t="str">
        <f t="shared" si="69"/>
        <v>169-VENTURADA</v>
      </c>
    </row>
    <row r="4440" spans="1:5" x14ac:dyDescent="0.25">
      <c r="A4440" s="1">
        <v>28</v>
      </c>
      <c r="B4440" s="3">
        <v>170</v>
      </c>
      <c r="C4440" s="1" t="s">
        <v>4575</v>
      </c>
      <c r="E4440" t="str">
        <f t="shared" si="69"/>
        <v>170-VILLACONEJOS</v>
      </c>
    </row>
    <row r="4441" spans="1:5" x14ac:dyDescent="0.25">
      <c r="A4441" s="1">
        <v>28</v>
      </c>
      <c r="B4441" s="3">
        <v>171</v>
      </c>
      <c r="C4441" s="1" t="s">
        <v>4576</v>
      </c>
      <c r="E4441" t="str">
        <f t="shared" si="69"/>
        <v>171-VILLA DEL PRADO</v>
      </c>
    </row>
    <row r="4442" spans="1:5" x14ac:dyDescent="0.25">
      <c r="A4442" s="1">
        <v>28</v>
      </c>
      <c r="B4442" s="3">
        <v>172</v>
      </c>
      <c r="C4442" s="1" t="s">
        <v>4577</v>
      </c>
      <c r="E4442" t="str">
        <f t="shared" si="69"/>
        <v>172-VILLALBILLA</v>
      </c>
    </row>
    <row r="4443" spans="1:5" x14ac:dyDescent="0.25">
      <c r="A4443" s="1">
        <v>28</v>
      </c>
      <c r="B4443" s="3">
        <v>173</v>
      </c>
      <c r="C4443" s="1" t="s">
        <v>4578</v>
      </c>
      <c r="E4443" t="str">
        <f t="shared" si="69"/>
        <v>173-VILLAMANRIQUE DE TAJO</v>
      </c>
    </row>
    <row r="4444" spans="1:5" x14ac:dyDescent="0.25">
      <c r="A4444" s="1">
        <v>28</v>
      </c>
      <c r="B4444" s="3">
        <v>174</v>
      </c>
      <c r="C4444" s="1" t="s">
        <v>4579</v>
      </c>
      <c r="E4444" t="str">
        <f t="shared" si="69"/>
        <v>174-VILLAMANTA</v>
      </c>
    </row>
    <row r="4445" spans="1:5" x14ac:dyDescent="0.25">
      <c r="A4445" s="1">
        <v>28</v>
      </c>
      <c r="B4445" s="3">
        <v>175</v>
      </c>
      <c r="C4445" s="1" t="s">
        <v>4580</v>
      </c>
      <c r="E4445" t="str">
        <f t="shared" si="69"/>
        <v>175-VILLAMANTILLA</v>
      </c>
    </row>
    <row r="4446" spans="1:5" x14ac:dyDescent="0.25">
      <c r="A4446" s="1">
        <v>28</v>
      </c>
      <c r="B4446" s="3">
        <v>176</v>
      </c>
      <c r="C4446" s="1" t="s">
        <v>4581</v>
      </c>
      <c r="E4446" t="str">
        <f t="shared" si="69"/>
        <v>176-VILLANUEVA DE LA CAÑADA</v>
      </c>
    </row>
    <row r="4447" spans="1:5" x14ac:dyDescent="0.25">
      <c r="A4447" s="1">
        <v>28</v>
      </c>
      <c r="B4447" s="3">
        <v>177</v>
      </c>
      <c r="C4447" s="1" t="s">
        <v>4582</v>
      </c>
      <c r="E4447" t="str">
        <f t="shared" si="69"/>
        <v>177-VILLANUEVA DEL PARDILLO</v>
      </c>
    </row>
    <row r="4448" spans="1:5" x14ac:dyDescent="0.25">
      <c r="A4448" s="1">
        <v>28</v>
      </c>
      <c r="B4448" s="3">
        <v>178</v>
      </c>
      <c r="C4448" s="1" t="s">
        <v>4583</v>
      </c>
      <c r="E4448" t="str">
        <f t="shared" si="69"/>
        <v>178-VILLANUEVA DE PERALES</v>
      </c>
    </row>
    <row r="4449" spans="1:5" x14ac:dyDescent="0.25">
      <c r="A4449" s="1">
        <v>28</v>
      </c>
      <c r="B4449" s="3">
        <v>179</v>
      </c>
      <c r="C4449" s="1" t="s">
        <v>4584</v>
      </c>
      <c r="E4449" t="str">
        <f t="shared" si="69"/>
        <v>179-VILLAR DEL OLMO</v>
      </c>
    </row>
    <row r="4450" spans="1:5" x14ac:dyDescent="0.25">
      <c r="A4450" s="1">
        <v>28</v>
      </c>
      <c r="B4450" s="3">
        <v>180</v>
      </c>
      <c r="C4450" s="1" t="s">
        <v>4585</v>
      </c>
      <c r="E4450" t="str">
        <f t="shared" si="69"/>
        <v>180-VILLAREJO DE SALVANES</v>
      </c>
    </row>
    <row r="4451" spans="1:5" x14ac:dyDescent="0.25">
      <c r="A4451" s="1">
        <v>28</v>
      </c>
      <c r="B4451" s="3">
        <v>181</v>
      </c>
      <c r="C4451" s="1" t="s">
        <v>4586</v>
      </c>
      <c r="E4451" t="str">
        <f t="shared" si="69"/>
        <v>181-VILLAVICIOSA DE ODON</v>
      </c>
    </row>
    <row r="4452" spans="1:5" x14ac:dyDescent="0.25">
      <c r="A4452" s="1">
        <v>28</v>
      </c>
      <c r="B4452" s="3">
        <v>182</v>
      </c>
      <c r="C4452" s="1" t="s">
        <v>4587</v>
      </c>
      <c r="E4452" t="str">
        <f t="shared" si="69"/>
        <v>182-VILLAVIEJA DEL LOZOYA</v>
      </c>
    </row>
    <row r="4453" spans="1:5" x14ac:dyDescent="0.25">
      <c r="A4453" s="1">
        <v>28</v>
      </c>
      <c r="B4453" s="3">
        <v>183</v>
      </c>
      <c r="C4453" s="1" t="s">
        <v>4588</v>
      </c>
      <c r="E4453" t="str">
        <f t="shared" si="69"/>
        <v>183-ZARZALEJO</v>
      </c>
    </row>
    <row r="4454" spans="1:5" x14ac:dyDescent="0.25">
      <c r="A4454" s="1">
        <v>28</v>
      </c>
      <c r="B4454" s="3">
        <v>901</v>
      </c>
      <c r="C4454" s="1" t="s">
        <v>4589</v>
      </c>
      <c r="E4454" t="str">
        <f t="shared" si="69"/>
        <v>901-LOZOYUELA-NAVAS-SIETEIGLESIAS</v>
      </c>
    </row>
    <row r="4455" spans="1:5" x14ac:dyDescent="0.25">
      <c r="A4455" s="1">
        <v>28</v>
      </c>
      <c r="B4455" s="3">
        <v>902</v>
      </c>
      <c r="C4455" s="1" t="s">
        <v>4590</v>
      </c>
      <c r="E4455" t="str">
        <f t="shared" si="69"/>
        <v>902-PUENTES VIEJAS</v>
      </c>
    </row>
    <row r="4456" spans="1:5" x14ac:dyDescent="0.25">
      <c r="A4456" s="1">
        <v>28</v>
      </c>
      <c r="B4456" s="3">
        <v>903</v>
      </c>
      <c r="C4456" s="1" t="s">
        <v>4591</v>
      </c>
      <c r="E4456" t="str">
        <f t="shared" si="69"/>
        <v>903-TRES CANTOS</v>
      </c>
    </row>
    <row r="4457" spans="1:5" x14ac:dyDescent="0.25">
      <c r="A4457" s="1">
        <v>29</v>
      </c>
      <c r="B4457" s="3">
        <v>1</v>
      </c>
      <c r="C4457" s="1" t="s">
        <v>4592</v>
      </c>
      <c r="E4457" t="str">
        <f t="shared" si="69"/>
        <v>1-ALAMEDA</v>
      </c>
    </row>
    <row r="4458" spans="1:5" x14ac:dyDescent="0.25">
      <c r="A4458" s="1">
        <v>29</v>
      </c>
      <c r="B4458" s="3">
        <v>2</v>
      </c>
      <c r="C4458" s="1" t="s">
        <v>4593</v>
      </c>
      <c r="E4458" t="str">
        <f t="shared" si="69"/>
        <v>2-ALCAUCIN</v>
      </c>
    </row>
    <row r="4459" spans="1:5" x14ac:dyDescent="0.25">
      <c r="A4459" s="1">
        <v>29</v>
      </c>
      <c r="B4459" s="3">
        <v>3</v>
      </c>
      <c r="C4459" s="1" t="s">
        <v>4594</v>
      </c>
      <c r="E4459" t="str">
        <f t="shared" si="69"/>
        <v>3-ALFARNATE</v>
      </c>
    </row>
    <row r="4460" spans="1:5" x14ac:dyDescent="0.25">
      <c r="A4460" s="1">
        <v>29</v>
      </c>
      <c r="B4460" s="3">
        <v>4</v>
      </c>
      <c r="C4460" s="1" t="s">
        <v>4595</v>
      </c>
      <c r="E4460" t="str">
        <f t="shared" si="69"/>
        <v>4-ALFARNATEJO</v>
      </c>
    </row>
    <row r="4461" spans="1:5" x14ac:dyDescent="0.25">
      <c r="A4461" s="1">
        <v>29</v>
      </c>
      <c r="B4461" s="3">
        <v>5</v>
      </c>
      <c r="C4461" s="1" t="s">
        <v>4596</v>
      </c>
      <c r="E4461" t="str">
        <f t="shared" si="69"/>
        <v>5-ALGARROBO</v>
      </c>
    </row>
    <row r="4462" spans="1:5" x14ac:dyDescent="0.25">
      <c r="A4462" s="1">
        <v>29</v>
      </c>
      <c r="B4462" s="3">
        <v>6</v>
      </c>
      <c r="C4462" s="1" t="s">
        <v>4597</v>
      </c>
      <c r="E4462" t="str">
        <f t="shared" si="69"/>
        <v>6-ALGATOCIN</v>
      </c>
    </row>
    <row r="4463" spans="1:5" x14ac:dyDescent="0.25">
      <c r="A4463" s="1">
        <v>29</v>
      </c>
      <c r="B4463" s="3">
        <v>7</v>
      </c>
      <c r="C4463" s="1" t="s">
        <v>4598</v>
      </c>
      <c r="E4463" t="str">
        <f t="shared" si="69"/>
        <v>7-ALHAURIN DE LA TORRE</v>
      </c>
    </row>
    <row r="4464" spans="1:5" x14ac:dyDescent="0.25">
      <c r="A4464" s="1">
        <v>29</v>
      </c>
      <c r="B4464" s="3">
        <v>8</v>
      </c>
      <c r="C4464" s="1" t="s">
        <v>4599</v>
      </c>
      <c r="E4464" t="str">
        <f t="shared" si="69"/>
        <v>8-ALHAURIN EL GRANDE</v>
      </c>
    </row>
    <row r="4465" spans="1:5" x14ac:dyDescent="0.25">
      <c r="A4465" s="1">
        <v>29</v>
      </c>
      <c r="B4465" s="3">
        <v>9</v>
      </c>
      <c r="C4465" s="1" t="s">
        <v>4600</v>
      </c>
      <c r="E4465" t="str">
        <f t="shared" si="69"/>
        <v>9-ALMACHAR</v>
      </c>
    </row>
    <row r="4466" spans="1:5" x14ac:dyDescent="0.25">
      <c r="A4466" s="1">
        <v>29</v>
      </c>
      <c r="B4466" s="3">
        <v>10</v>
      </c>
      <c r="C4466" s="1" t="s">
        <v>4601</v>
      </c>
      <c r="E4466" t="str">
        <f t="shared" si="69"/>
        <v>10-ALMARGEN</v>
      </c>
    </row>
    <row r="4467" spans="1:5" x14ac:dyDescent="0.25">
      <c r="A4467" s="1">
        <v>29</v>
      </c>
      <c r="B4467" s="3">
        <v>11</v>
      </c>
      <c r="C4467" s="1" t="s">
        <v>4602</v>
      </c>
      <c r="E4467" t="str">
        <f t="shared" si="69"/>
        <v>11-ALMOGIA</v>
      </c>
    </row>
    <row r="4468" spans="1:5" x14ac:dyDescent="0.25">
      <c r="A4468" s="1">
        <v>29</v>
      </c>
      <c r="B4468" s="3">
        <v>12</v>
      </c>
      <c r="C4468" s="1" t="s">
        <v>4603</v>
      </c>
      <c r="E4468" t="str">
        <f t="shared" si="69"/>
        <v>12-ALORA</v>
      </c>
    </row>
    <row r="4469" spans="1:5" x14ac:dyDescent="0.25">
      <c r="A4469" s="1">
        <v>29</v>
      </c>
      <c r="B4469" s="3">
        <v>13</v>
      </c>
      <c r="C4469" s="1" t="s">
        <v>4604</v>
      </c>
      <c r="E4469" t="str">
        <f t="shared" si="69"/>
        <v>13-ALOZAINA</v>
      </c>
    </row>
    <row r="4470" spans="1:5" x14ac:dyDescent="0.25">
      <c r="A4470" s="1">
        <v>29</v>
      </c>
      <c r="B4470" s="3">
        <v>14</v>
      </c>
      <c r="C4470" s="1" t="s">
        <v>4605</v>
      </c>
      <c r="E4470" t="str">
        <f t="shared" si="69"/>
        <v>14-ALPANDEIRE</v>
      </c>
    </row>
    <row r="4471" spans="1:5" x14ac:dyDescent="0.25">
      <c r="A4471" s="1">
        <v>29</v>
      </c>
      <c r="B4471" s="3">
        <v>15</v>
      </c>
      <c r="C4471" s="1" t="s">
        <v>4606</v>
      </c>
      <c r="E4471" t="str">
        <f t="shared" si="69"/>
        <v>15-ANTEQUERA</v>
      </c>
    </row>
    <row r="4472" spans="1:5" x14ac:dyDescent="0.25">
      <c r="A4472" s="1">
        <v>29</v>
      </c>
      <c r="B4472" s="3">
        <v>16</v>
      </c>
      <c r="C4472" s="1" t="s">
        <v>4607</v>
      </c>
      <c r="E4472" t="str">
        <f t="shared" si="69"/>
        <v>16-ARCHEZ</v>
      </c>
    </row>
    <row r="4473" spans="1:5" x14ac:dyDescent="0.25">
      <c r="A4473" s="1">
        <v>29</v>
      </c>
      <c r="B4473" s="3">
        <v>17</v>
      </c>
      <c r="C4473" s="1" t="s">
        <v>4608</v>
      </c>
      <c r="E4473" t="str">
        <f t="shared" si="69"/>
        <v>17-ARCHIDONA</v>
      </c>
    </row>
    <row r="4474" spans="1:5" x14ac:dyDescent="0.25">
      <c r="A4474" s="1">
        <v>29</v>
      </c>
      <c r="B4474" s="3">
        <v>18</v>
      </c>
      <c r="C4474" s="1" t="s">
        <v>4609</v>
      </c>
      <c r="E4474" t="str">
        <f t="shared" si="69"/>
        <v>18-ARDALES</v>
      </c>
    </row>
    <row r="4475" spans="1:5" x14ac:dyDescent="0.25">
      <c r="A4475" s="1">
        <v>29</v>
      </c>
      <c r="B4475" s="3">
        <v>19</v>
      </c>
      <c r="C4475" s="1" t="s">
        <v>4610</v>
      </c>
      <c r="E4475" t="str">
        <f t="shared" si="69"/>
        <v>19-ARENAS</v>
      </c>
    </row>
    <row r="4476" spans="1:5" x14ac:dyDescent="0.25">
      <c r="A4476" s="1">
        <v>29</v>
      </c>
      <c r="B4476" s="3">
        <v>20</v>
      </c>
      <c r="C4476" s="1" t="s">
        <v>4611</v>
      </c>
      <c r="E4476" t="str">
        <f t="shared" si="69"/>
        <v>20-ARRIATE</v>
      </c>
    </row>
    <row r="4477" spans="1:5" x14ac:dyDescent="0.25">
      <c r="A4477" s="1">
        <v>29</v>
      </c>
      <c r="B4477" s="3">
        <v>21</v>
      </c>
      <c r="C4477" s="1" t="s">
        <v>4612</v>
      </c>
      <c r="E4477" t="str">
        <f t="shared" si="69"/>
        <v>21-ATAJATE</v>
      </c>
    </row>
    <row r="4478" spans="1:5" x14ac:dyDescent="0.25">
      <c r="A4478" s="1">
        <v>29</v>
      </c>
      <c r="B4478" s="3">
        <v>22</v>
      </c>
      <c r="C4478" s="1" t="s">
        <v>4613</v>
      </c>
      <c r="E4478" t="str">
        <f t="shared" si="69"/>
        <v>22-BENADALID</v>
      </c>
    </row>
    <row r="4479" spans="1:5" x14ac:dyDescent="0.25">
      <c r="A4479" s="1">
        <v>29</v>
      </c>
      <c r="B4479" s="3">
        <v>23</v>
      </c>
      <c r="C4479" s="1" t="s">
        <v>4614</v>
      </c>
      <c r="E4479" t="str">
        <f t="shared" si="69"/>
        <v>23-BENAHAVIS</v>
      </c>
    </row>
    <row r="4480" spans="1:5" x14ac:dyDescent="0.25">
      <c r="A4480" s="1">
        <v>29</v>
      </c>
      <c r="B4480" s="3">
        <v>24</v>
      </c>
      <c r="C4480" s="1" t="s">
        <v>4615</v>
      </c>
      <c r="E4480" t="str">
        <f t="shared" si="69"/>
        <v>24-BENALAURIA</v>
      </c>
    </row>
    <row r="4481" spans="1:5" x14ac:dyDescent="0.25">
      <c r="A4481" s="1">
        <v>29</v>
      </c>
      <c r="B4481" s="3">
        <v>25</v>
      </c>
      <c r="C4481" s="1" t="s">
        <v>4616</v>
      </c>
      <c r="E4481" t="str">
        <f t="shared" si="69"/>
        <v>25-BENALMADENA</v>
      </c>
    </row>
    <row r="4482" spans="1:5" x14ac:dyDescent="0.25">
      <c r="A4482" s="1">
        <v>29</v>
      </c>
      <c r="B4482" s="3">
        <v>26</v>
      </c>
      <c r="C4482" s="1" t="s">
        <v>4617</v>
      </c>
      <c r="E4482" t="str">
        <f t="shared" si="69"/>
        <v>26-BENAMARGOSA</v>
      </c>
    </row>
    <row r="4483" spans="1:5" x14ac:dyDescent="0.25">
      <c r="A4483" s="1">
        <v>29</v>
      </c>
      <c r="B4483" s="3">
        <v>27</v>
      </c>
      <c r="C4483" s="1" t="s">
        <v>4618</v>
      </c>
      <c r="E4483" t="str">
        <f t="shared" ref="E4483:E4546" si="70">CONCATENATE(B4483,"-",C4483)</f>
        <v>27-BENAMOCARRA</v>
      </c>
    </row>
    <row r="4484" spans="1:5" x14ac:dyDescent="0.25">
      <c r="A4484" s="1">
        <v>29</v>
      </c>
      <c r="B4484" s="3">
        <v>28</v>
      </c>
      <c r="C4484" s="1" t="s">
        <v>4619</v>
      </c>
      <c r="E4484" t="str">
        <f t="shared" si="70"/>
        <v>28-BENAOJAN</v>
      </c>
    </row>
    <row r="4485" spans="1:5" x14ac:dyDescent="0.25">
      <c r="A4485" s="1">
        <v>29</v>
      </c>
      <c r="B4485" s="3">
        <v>29</v>
      </c>
      <c r="C4485" s="1" t="s">
        <v>4620</v>
      </c>
      <c r="E4485" t="str">
        <f t="shared" si="70"/>
        <v>29-BENARRABA</v>
      </c>
    </row>
    <row r="4486" spans="1:5" x14ac:dyDescent="0.25">
      <c r="A4486" s="1">
        <v>29</v>
      </c>
      <c r="B4486" s="3">
        <v>30</v>
      </c>
      <c r="C4486" s="1" t="s">
        <v>4621</v>
      </c>
      <c r="E4486" t="str">
        <f t="shared" si="70"/>
        <v>30-BORGE, EL</v>
      </c>
    </row>
    <row r="4487" spans="1:5" x14ac:dyDescent="0.25">
      <c r="A4487" s="1">
        <v>29</v>
      </c>
      <c r="B4487" s="3">
        <v>31</v>
      </c>
      <c r="C4487" s="1" t="s">
        <v>4622</v>
      </c>
      <c r="E4487" t="str">
        <f t="shared" si="70"/>
        <v>31-BURGO, EL</v>
      </c>
    </row>
    <row r="4488" spans="1:5" x14ac:dyDescent="0.25">
      <c r="A4488" s="1">
        <v>29</v>
      </c>
      <c r="B4488" s="3">
        <v>32</v>
      </c>
      <c r="C4488" s="1" t="s">
        <v>4623</v>
      </c>
      <c r="E4488" t="str">
        <f t="shared" si="70"/>
        <v>32-CAMPILLOS</v>
      </c>
    </row>
    <row r="4489" spans="1:5" x14ac:dyDescent="0.25">
      <c r="A4489" s="1">
        <v>29</v>
      </c>
      <c r="B4489" s="3">
        <v>33</v>
      </c>
      <c r="C4489" s="1" t="s">
        <v>4624</v>
      </c>
      <c r="E4489" t="str">
        <f t="shared" si="70"/>
        <v>33-CANILLAS DE ACEITUNO</v>
      </c>
    </row>
    <row r="4490" spans="1:5" x14ac:dyDescent="0.25">
      <c r="A4490" s="1">
        <v>29</v>
      </c>
      <c r="B4490" s="3">
        <v>34</v>
      </c>
      <c r="C4490" s="1" t="s">
        <v>4625</v>
      </c>
      <c r="E4490" t="str">
        <f t="shared" si="70"/>
        <v>34-CANILLAS DE ALBAIDA</v>
      </c>
    </row>
    <row r="4491" spans="1:5" x14ac:dyDescent="0.25">
      <c r="A4491" s="1">
        <v>29</v>
      </c>
      <c r="B4491" s="3">
        <v>35</v>
      </c>
      <c r="C4491" s="1" t="s">
        <v>4626</v>
      </c>
      <c r="E4491" t="str">
        <f t="shared" si="70"/>
        <v>35-CAÑETE LA REAL</v>
      </c>
    </row>
    <row r="4492" spans="1:5" x14ac:dyDescent="0.25">
      <c r="A4492" s="1">
        <v>29</v>
      </c>
      <c r="B4492" s="3">
        <v>36</v>
      </c>
      <c r="C4492" s="1" t="s">
        <v>4627</v>
      </c>
      <c r="E4492" t="str">
        <f t="shared" si="70"/>
        <v>36-CARRATRACA</v>
      </c>
    </row>
    <row r="4493" spans="1:5" x14ac:dyDescent="0.25">
      <c r="A4493" s="1">
        <v>29</v>
      </c>
      <c r="B4493" s="3">
        <v>37</v>
      </c>
      <c r="C4493" s="1" t="s">
        <v>4628</v>
      </c>
      <c r="E4493" t="str">
        <f t="shared" si="70"/>
        <v>37-CARTAJIMA</v>
      </c>
    </row>
    <row r="4494" spans="1:5" x14ac:dyDescent="0.25">
      <c r="A4494" s="1">
        <v>29</v>
      </c>
      <c r="B4494" s="3">
        <v>38</v>
      </c>
      <c r="C4494" s="1" t="s">
        <v>4629</v>
      </c>
      <c r="E4494" t="str">
        <f t="shared" si="70"/>
        <v>38-CARTAMA</v>
      </c>
    </row>
    <row r="4495" spans="1:5" x14ac:dyDescent="0.25">
      <c r="A4495" s="1">
        <v>29</v>
      </c>
      <c r="B4495" s="3">
        <v>39</v>
      </c>
      <c r="C4495" s="1" t="s">
        <v>4630</v>
      </c>
      <c r="E4495" t="str">
        <f t="shared" si="70"/>
        <v>39-CASABERMEJA</v>
      </c>
    </row>
    <row r="4496" spans="1:5" x14ac:dyDescent="0.25">
      <c r="A4496" s="1">
        <v>29</v>
      </c>
      <c r="B4496" s="3">
        <v>40</v>
      </c>
      <c r="C4496" s="1" t="s">
        <v>4631</v>
      </c>
      <c r="E4496" t="str">
        <f t="shared" si="70"/>
        <v>40-CASARABONELA</v>
      </c>
    </row>
    <row r="4497" spans="1:5" x14ac:dyDescent="0.25">
      <c r="A4497" s="1">
        <v>29</v>
      </c>
      <c r="B4497" s="3">
        <v>41</v>
      </c>
      <c r="C4497" s="1" t="s">
        <v>4632</v>
      </c>
      <c r="E4497" t="str">
        <f t="shared" si="70"/>
        <v>41-CASARES</v>
      </c>
    </row>
    <row r="4498" spans="1:5" x14ac:dyDescent="0.25">
      <c r="A4498" s="1">
        <v>29</v>
      </c>
      <c r="B4498" s="3">
        <v>42</v>
      </c>
      <c r="C4498" s="1" t="s">
        <v>4633</v>
      </c>
      <c r="E4498" t="str">
        <f t="shared" si="70"/>
        <v>42-COIN</v>
      </c>
    </row>
    <row r="4499" spans="1:5" x14ac:dyDescent="0.25">
      <c r="A4499" s="1">
        <v>29</v>
      </c>
      <c r="B4499" s="3">
        <v>43</v>
      </c>
      <c r="C4499" s="1" t="s">
        <v>4634</v>
      </c>
      <c r="E4499" t="str">
        <f t="shared" si="70"/>
        <v>43-COLMENAR</v>
      </c>
    </row>
    <row r="4500" spans="1:5" x14ac:dyDescent="0.25">
      <c r="A4500" s="1">
        <v>29</v>
      </c>
      <c r="B4500" s="3">
        <v>44</v>
      </c>
      <c r="C4500" s="1" t="s">
        <v>4635</v>
      </c>
      <c r="E4500" t="str">
        <f t="shared" si="70"/>
        <v>44-COMARES</v>
      </c>
    </row>
    <row r="4501" spans="1:5" x14ac:dyDescent="0.25">
      <c r="A4501" s="1">
        <v>29</v>
      </c>
      <c r="B4501" s="3">
        <v>45</v>
      </c>
      <c r="C4501" s="1" t="s">
        <v>4636</v>
      </c>
      <c r="E4501" t="str">
        <f t="shared" si="70"/>
        <v>45-COMPETA</v>
      </c>
    </row>
    <row r="4502" spans="1:5" x14ac:dyDescent="0.25">
      <c r="A4502" s="1">
        <v>29</v>
      </c>
      <c r="B4502" s="3">
        <v>46</v>
      </c>
      <c r="C4502" s="1" t="s">
        <v>4637</v>
      </c>
      <c r="E4502" t="str">
        <f t="shared" si="70"/>
        <v>46-CORTES DE LA FRONTERA</v>
      </c>
    </row>
    <row r="4503" spans="1:5" x14ac:dyDescent="0.25">
      <c r="A4503" s="1">
        <v>29</v>
      </c>
      <c r="B4503" s="3">
        <v>47</v>
      </c>
      <c r="C4503" s="1" t="s">
        <v>4638</v>
      </c>
      <c r="E4503" t="str">
        <f t="shared" si="70"/>
        <v>47-CUEVAS BAJAS</v>
      </c>
    </row>
    <row r="4504" spans="1:5" x14ac:dyDescent="0.25">
      <c r="A4504" s="1">
        <v>29</v>
      </c>
      <c r="B4504" s="3">
        <v>48</v>
      </c>
      <c r="C4504" s="1" t="s">
        <v>4639</v>
      </c>
      <c r="E4504" t="str">
        <f t="shared" si="70"/>
        <v>48-CUEVAS DEL BECERRO</v>
      </c>
    </row>
    <row r="4505" spans="1:5" x14ac:dyDescent="0.25">
      <c r="A4505" s="1">
        <v>29</v>
      </c>
      <c r="B4505" s="3">
        <v>49</v>
      </c>
      <c r="C4505" s="1" t="s">
        <v>4640</v>
      </c>
      <c r="E4505" t="str">
        <f t="shared" si="70"/>
        <v>49-CUEVAS DE SAN MARCOS</v>
      </c>
    </row>
    <row r="4506" spans="1:5" x14ac:dyDescent="0.25">
      <c r="A4506" s="1">
        <v>29</v>
      </c>
      <c r="B4506" s="3">
        <v>50</v>
      </c>
      <c r="C4506" s="1" t="s">
        <v>4641</v>
      </c>
      <c r="E4506" t="str">
        <f t="shared" si="70"/>
        <v>50-CUTAR</v>
      </c>
    </row>
    <row r="4507" spans="1:5" x14ac:dyDescent="0.25">
      <c r="A4507" s="1">
        <v>29</v>
      </c>
      <c r="B4507" s="3">
        <v>51</v>
      </c>
      <c r="C4507" s="1" t="s">
        <v>4642</v>
      </c>
      <c r="E4507" t="str">
        <f t="shared" si="70"/>
        <v>51-ESTEPONA</v>
      </c>
    </row>
    <row r="4508" spans="1:5" x14ac:dyDescent="0.25">
      <c r="A4508" s="1">
        <v>29</v>
      </c>
      <c r="B4508" s="3">
        <v>52</v>
      </c>
      <c r="C4508" s="1" t="s">
        <v>4643</v>
      </c>
      <c r="E4508" t="str">
        <f t="shared" si="70"/>
        <v>52-FARAJAN</v>
      </c>
    </row>
    <row r="4509" spans="1:5" x14ac:dyDescent="0.25">
      <c r="A4509" s="1">
        <v>29</v>
      </c>
      <c r="B4509" s="3">
        <v>53</v>
      </c>
      <c r="C4509" s="1" t="s">
        <v>4644</v>
      </c>
      <c r="E4509" t="str">
        <f t="shared" si="70"/>
        <v>53-FRIGILIANA</v>
      </c>
    </row>
    <row r="4510" spans="1:5" x14ac:dyDescent="0.25">
      <c r="A4510" s="1">
        <v>29</v>
      </c>
      <c r="B4510" s="3">
        <v>54</v>
      </c>
      <c r="C4510" s="1" t="s">
        <v>4645</v>
      </c>
      <c r="E4510" t="str">
        <f t="shared" si="70"/>
        <v>54-FUENGIROLA</v>
      </c>
    </row>
    <row r="4511" spans="1:5" x14ac:dyDescent="0.25">
      <c r="A4511" s="1">
        <v>29</v>
      </c>
      <c r="B4511" s="3">
        <v>55</v>
      </c>
      <c r="C4511" s="1" t="s">
        <v>4646</v>
      </c>
      <c r="E4511" t="str">
        <f t="shared" si="70"/>
        <v>55-FUENTE DE PIEDRA</v>
      </c>
    </row>
    <row r="4512" spans="1:5" x14ac:dyDescent="0.25">
      <c r="A4512" s="1">
        <v>29</v>
      </c>
      <c r="B4512" s="3">
        <v>56</v>
      </c>
      <c r="C4512" s="1" t="s">
        <v>4647</v>
      </c>
      <c r="E4512" t="str">
        <f t="shared" si="70"/>
        <v>56-GAUCIN</v>
      </c>
    </row>
    <row r="4513" spans="1:5" x14ac:dyDescent="0.25">
      <c r="A4513" s="1">
        <v>29</v>
      </c>
      <c r="B4513" s="3">
        <v>57</v>
      </c>
      <c r="C4513" s="1" t="s">
        <v>4648</v>
      </c>
      <c r="E4513" t="str">
        <f t="shared" si="70"/>
        <v>57-GENALGUACIL</v>
      </c>
    </row>
    <row r="4514" spans="1:5" x14ac:dyDescent="0.25">
      <c r="A4514" s="1">
        <v>29</v>
      </c>
      <c r="B4514" s="3">
        <v>58</v>
      </c>
      <c r="C4514" s="1" t="s">
        <v>4649</v>
      </c>
      <c r="E4514" t="str">
        <f t="shared" si="70"/>
        <v>58-GUARO</v>
      </c>
    </row>
    <row r="4515" spans="1:5" x14ac:dyDescent="0.25">
      <c r="A4515" s="1">
        <v>29</v>
      </c>
      <c r="B4515" s="3">
        <v>59</v>
      </c>
      <c r="C4515" s="1" t="s">
        <v>4650</v>
      </c>
      <c r="E4515" t="str">
        <f t="shared" si="70"/>
        <v>59-HUMILLADERO</v>
      </c>
    </row>
    <row r="4516" spans="1:5" x14ac:dyDescent="0.25">
      <c r="A4516" s="1">
        <v>29</v>
      </c>
      <c r="B4516" s="3">
        <v>60</v>
      </c>
      <c r="C4516" s="1" t="s">
        <v>4651</v>
      </c>
      <c r="E4516" t="str">
        <f t="shared" si="70"/>
        <v>60-IGUALEJA</v>
      </c>
    </row>
    <row r="4517" spans="1:5" x14ac:dyDescent="0.25">
      <c r="A4517" s="1">
        <v>29</v>
      </c>
      <c r="B4517" s="3">
        <v>61</v>
      </c>
      <c r="C4517" s="1" t="s">
        <v>4652</v>
      </c>
      <c r="E4517" t="str">
        <f t="shared" si="70"/>
        <v>61-ISTAN</v>
      </c>
    </row>
    <row r="4518" spans="1:5" x14ac:dyDescent="0.25">
      <c r="A4518" s="1">
        <v>29</v>
      </c>
      <c r="B4518" s="3">
        <v>62</v>
      </c>
      <c r="C4518" s="1" t="s">
        <v>4653</v>
      </c>
      <c r="E4518" t="str">
        <f t="shared" si="70"/>
        <v>62-IZNATE</v>
      </c>
    </row>
    <row r="4519" spans="1:5" x14ac:dyDescent="0.25">
      <c r="A4519" s="1">
        <v>29</v>
      </c>
      <c r="B4519" s="3">
        <v>63</v>
      </c>
      <c r="C4519" s="1" t="s">
        <v>4654</v>
      </c>
      <c r="E4519" t="str">
        <f t="shared" si="70"/>
        <v>63-JIMERA DE LIBAR</v>
      </c>
    </row>
    <row r="4520" spans="1:5" x14ac:dyDescent="0.25">
      <c r="A4520" s="1">
        <v>29</v>
      </c>
      <c r="B4520" s="3">
        <v>64</v>
      </c>
      <c r="C4520" s="1" t="s">
        <v>4655</v>
      </c>
      <c r="E4520" t="str">
        <f t="shared" si="70"/>
        <v>64-JUBRIQUE</v>
      </c>
    </row>
    <row r="4521" spans="1:5" x14ac:dyDescent="0.25">
      <c r="A4521" s="1">
        <v>29</v>
      </c>
      <c r="B4521" s="3">
        <v>65</v>
      </c>
      <c r="C4521" s="1" t="s">
        <v>4656</v>
      </c>
      <c r="E4521" t="str">
        <f t="shared" si="70"/>
        <v>65-JUZCAR</v>
      </c>
    </row>
    <row r="4522" spans="1:5" x14ac:dyDescent="0.25">
      <c r="A4522" s="1">
        <v>29</v>
      </c>
      <c r="B4522" s="3">
        <v>66</v>
      </c>
      <c r="C4522" s="1" t="s">
        <v>4657</v>
      </c>
      <c r="E4522" t="str">
        <f t="shared" si="70"/>
        <v>66-MACHARAVIAYA</v>
      </c>
    </row>
    <row r="4523" spans="1:5" x14ac:dyDescent="0.25">
      <c r="A4523" s="1">
        <v>29</v>
      </c>
      <c r="B4523" s="3">
        <v>67</v>
      </c>
      <c r="C4523" s="1" t="s">
        <v>137</v>
      </c>
      <c r="E4523" t="str">
        <f t="shared" si="70"/>
        <v>67-MALAGA</v>
      </c>
    </row>
    <row r="4524" spans="1:5" x14ac:dyDescent="0.25">
      <c r="A4524" s="1">
        <v>29</v>
      </c>
      <c r="B4524" s="3">
        <v>68</v>
      </c>
      <c r="C4524" s="1" t="s">
        <v>4658</v>
      </c>
      <c r="E4524" t="str">
        <f t="shared" si="70"/>
        <v>68-MANILVA</v>
      </c>
    </row>
    <row r="4525" spans="1:5" x14ac:dyDescent="0.25">
      <c r="A4525" s="1">
        <v>29</v>
      </c>
      <c r="B4525" s="3">
        <v>69</v>
      </c>
      <c r="C4525" s="1" t="s">
        <v>4659</v>
      </c>
      <c r="E4525" t="str">
        <f t="shared" si="70"/>
        <v>69-MARBELLA</v>
      </c>
    </row>
    <row r="4526" spans="1:5" x14ac:dyDescent="0.25">
      <c r="A4526" s="1">
        <v>29</v>
      </c>
      <c r="B4526" s="3">
        <v>70</v>
      </c>
      <c r="C4526" s="1" t="s">
        <v>4660</v>
      </c>
      <c r="E4526" t="str">
        <f t="shared" si="70"/>
        <v>70-MIJAS</v>
      </c>
    </row>
    <row r="4527" spans="1:5" x14ac:dyDescent="0.25">
      <c r="A4527" s="1">
        <v>29</v>
      </c>
      <c r="B4527" s="3">
        <v>71</v>
      </c>
      <c r="C4527" s="1" t="s">
        <v>4661</v>
      </c>
      <c r="E4527" t="str">
        <f t="shared" si="70"/>
        <v>71-MOCLINEJO</v>
      </c>
    </row>
    <row r="4528" spans="1:5" x14ac:dyDescent="0.25">
      <c r="A4528" s="1">
        <v>29</v>
      </c>
      <c r="B4528" s="3">
        <v>72</v>
      </c>
      <c r="C4528" s="1" t="s">
        <v>4662</v>
      </c>
      <c r="E4528" t="str">
        <f t="shared" si="70"/>
        <v>72-MOLLINA</v>
      </c>
    </row>
    <row r="4529" spans="1:5" x14ac:dyDescent="0.25">
      <c r="A4529" s="1">
        <v>29</v>
      </c>
      <c r="B4529" s="3">
        <v>73</v>
      </c>
      <c r="C4529" s="1" t="s">
        <v>4663</v>
      </c>
      <c r="E4529" t="str">
        <f t="shared" si="70"/>
        <v>73-MONDA</v>
      </c>
    </row>
    <row r="4530" spans="1:5" x14ac:dyDescent="0.25">
      <c r="A4530" s="1">
        <v>29</v>
      </c>
      <c r="B4530" s="3">
        <v>74</v>
      </c>
      <c r="C4530" s="1" t="s">
        <v>4664</v>
      </c>
      <c r="E4530" t="str">
        <f t="shared" si="70"/>
        <v>74-MONTEJAQUE</v>
      </c>
    </row>
    <row r="4531" spans="1:5" x14ac:dyDescent="0.25">
      <c r="A4531" s="1">
        <v>29</v>
      </c>
      <c r="B4531" s="3">
        <v>75</v>
      </c>
      <c r="C4531" s="1" t="s">
        <v>4665</v>
      </c>
      <c r="E4531" t="str">
        <f t="shared" si="70"/>
        <v>75-NERJA</v>
      </c>
    </row>
    <row r="4532" spans="1:5" x14ac:dyDescent="0.25">
      <c r="A4532" s="1">
        <v>29</v>
      </c>
      <c r="B4532" s="3">
        <v>76</v>
      </c>
      <c r="C4532" s="1" t="s">
        <v>4666</v>
      </c>
      <c r="E4532" t="str">
        <f t="shared" si="70"/>
        <v>76-OJEN</v>
      </c>
    </row>
    <row r="4533" spans="1:5" x14ac:dyDescent="0.25">
      <c r="A4533" s="1">
        <v>29</v>
      </c>
      <c r="B4533" s="3">
        <v>77</v>
      </c>
      <c r="C4533" s="1" t="s">
        <v>4667</v>
      </c>
      <c r="E4533" t="str">
        <f t="shared" si="70"/>
        <v>77-PARAUTA</v>
      </c>
    </row>
    <row r="4534" spans="1:5" x14ac:dyDescent="0.25">
      <c r="A4534" s="1">
        <v>29</v>
      </c>
      <c r="B4534" s="3">
        <v>79</v>
      </c>
      <c r="C4534" s="1" t="s">
        <v>4668</v>
      </c>
      <c r="E4534" t="str">
        <f t="shared" si="70"/>
        <v>79-PERIANA</v>
      </c>
    </row>
    <row r="4535" spans="1:5" x14ac:dyDescent="0.25">
      <c r="A4535" s="1">
        <v>29</v>
      </c>
      <c r="B4535" s="3">
        <v>80</v>
      </c>
      <c r="C4535" s="1" t="s">
        <v>4669</v>
      </c>
      <c r="E4535" t="str">
        <f t="shared" si="70"/>
        <v>80-PIZARRA</v>
      </c>
    </row>
    <row r="4536" spans="1:5" x14ac:dyDescent="0.25">
      <c r="A4536" s="1">
        <v>29</v>
      </c>
      <c r="B4536" s="3">
        <v>81</v>
      </c>
      <c r="C4536" s="1" t="s">
        <v>4670</v>
      </c>
      <c r="E4536" t="str">
        <f t="shared" si="70"/>
        <v>81-PUJERRA</v>
      </c>
    </row>
    <row r="4537" spans="1:5" x14ac:dyDescent="0.25">
      <c r="A4537" s="1">
        <v>29</v>
      </c>
      <c r="B4537" s="3">
        <v>82</v>
      </c>
      <c r="C4537" s="1" t="s">
        <v>4671</v>
      </c>
      <c r="E4537" t="str">
        <f t="shared" si="70"/>
        <v>82-RINCON DE LA VICTORIA</v>
      </c>
    </row>
    <row r="4538" spans="1:5" x14ac:dyDescent="0.25">
      <c r="A4538" s="1">
        <v>29</v>
      </c>
      <c r="B4538" s="3">
        <v>83</v>
      </c>
      <c r="C4538" s="1" t="s">
        <v>4672</v>
      </c>
      <c r="E4538" t="str">
        <f t="shared" si="70"/>
        <v>83-RIOGORDO</v>
      </c>
    </row>
    <row r="4539" spans="1:5" x14ac:dyDescent="0.25">
      <c r="A4539" s="1">
        <v>29</v>
      </c>
      <c r="B4539" s="3">
        <v>84</v>
      </c>
      <c r="C4539" s="1" t="s">
        <v>4673</v>
      </c>
      <c r="E4539" t="str">
        <f t="shared" si="70"/>
        <v>84-RONDA</v>
      </c>
    </row>
    <row r="4540" spans="1:5" x14ac:dyDescent="0.25">
      <c r="A4540" s="1">
        <v>29</v>
      </c>
      <c r="B4540" s="3">
        <v>85</v>
      </c>
      <c r="C4540" s="1" t="s">
        <v>4674</v>
      </c>
      <c r="E4540" t="str">
        <f t="shared" si="70"/>
        <v>85-SALARES</v>
      </c>
    </row>
    <row r="4541" spans="1:5" x14ac:dyDescent="0.25">
      <c r="A4541" s="1">
        <v>29</v>
      </c>
      <c r="B4541" s="3">
        <v>86</v>
      </c>
      <c r="C4541" s="1" t="s">
        <v>4675</v>
      </c>
      <c r="E4541" t="str">
        <f t="shared" si="70"/>
        <v>86-SAYALONGA</v>
      </c>
    </row>
    <row r="4542" spans="1:5" x14ac:dyDescent="0.25">
      <c r="A4542" s="1">
        <v>29</v>
      </c>
      <c r="B4542" s="3">
        <v>87</v>
      </c>
      <c r="C4542" s="1" t="s">
        <v>4676</v>
      </c>
      <c r="E4542" t="str">
        <f t="shared" si="70"/>
        <v>87-SEDELLA</v>
      </c>
    </row>
    <row r="4543" spans="1:5" x14ac:dyDescent="0.25">
      <c r="A4543" s="1">
        <v>29</v>
      </c>
      <c r="B4543" s="3">
        <v>88</v>
      </c>
      <c r="C4543" s="1" t="s">
        <v>4677</v>
      </c>
      <c r="E4543" t="str">
        <f t="shared" si="70"/>
        <v>88-SIERRA DE YEGUAS</v>
      </c>
    </row>
    <row r="4544" spans="1:5" x14ac:dyDescent="0.25">
      <c r="A4544" s="1">
        <v>29</v>
      </c>
      <c r="B4544" s="3">
        <v>89</v>
      </c>
      <c r="C4544" s="1" t="s">
        <v>4678</v>
      </c>
      <c r="E4544" t="str">
        <f t="shared" si="70"/>
        <v>89-TEBA</v>
      </c>
    </row>
    <row r="4545" spans="1:5" x14ac:dyDescent="0.25">
      <c r="A4545" s="1">
        <v>29</v>
      </c>
      <c r="B4545" s="3">
        <v>90</v>
      </c>
      <c r="C4545" s="1" t="s">
        <v>4679</v>
      </c>
      <c r="E4545" t="str">
        <f t="shared" si="70"/>
        <v>90-TOLOX</v>
      </c>
    </row>
    <row r="4546" spans="1:5" x14ac:dyDescent="0.25">
      <c r="A4546" s="1">
        <v>29</v>
      </c>
      <c r="B4546" s="3">
        <v>91</v>
      </c>
      <c r="C4546" s="1" t="s">
        <v>4680</v>
      </c>
      <c r="E4546" t="str">
        <f t="shared" si="70"/>
        <v>91-TORROX</v>
      </c>
    </row>
    <row r="4547" spans="1:5" x14ac:dyDescent="0.25">
      <c r="A4547" s="1">
        <v>29</v>
      </c>
      <c r="B4547" s="3">
        <v>92</v>
      </c>
      <c r="C4547" s="1" t="s">
        <v>4681</v>
      </c>
      <c r="E4547" t="str">
        <f t="shared" ref="E4547:E4610" si="71">CONCATENATE(B4547,"-",C4547)</f>
        <v>92-TOTALAN</v>
      </c>
    </row>
    <row r="4548" spans="1:5" x14ac:dyDescent="0.25">
      <c r="A4548" s="1">
        <v>29</v>
      </c>
      <c r="B4548" s="3">
        <v>93</v>
      </c>
      <c r="C4548" s="1" t="s">
        <v>4682</v>
      </c>
      <c r="E4548" t="str">
        <f t="shared" si="71"/>
        <v>93-VALLE DE ABDALAJIS</v>
      </c>
    </row>
    <row r="4549" spans="1:5" x14ac:dyDescent="0.25">
      <c r="A4549" s="1">
        <v>29</v>
      </c>
      <c r="B4549" s="3">
        <v>94</v>
      </c>
      <c r="C4549" s="1" t="s">
        <v>4683</v>
      </c>
      <c r="E4549" t="str">
        <f t="shared" si="71"/>
        <v>94-VELEZ-MALAGA</v>
      </c>
    </row>
    <row r="4550" spans="1:5" x14ac:dyDescent="0.25">
      <c r="A4550" s="1">
        <v>29</v>
      </c>
      <c r="B4550" s="3">
        <v>95</v>
      </c>
      <c r="C4550" s="1" t="s">
        <v>4684</v>
      </c>
      <c r="E4550" t="str">
        <f t="shared" si="71"/>
        <v>95-VILLANUEVA DE ALGAIDAS</v>
      </c>
    </row>
    <row r="4551" spans="1:5" x14ac:dyDescent="0.25">
      <c r="A4551" s="1">
        <v>29</v>
      </c>
      <c r="B4551" s="3">
        <v>96</v>
      </c>
      <c r="C4551" s="1" t="s">
        <v>4685</v>
      </c>
      <c r="E4551" t="str">
        <f t="shared" si="71"/>
        <v>96-VILLANUEVA DEL ROSARIO</v>
      </c>
    </row>
    <row r="4552" spans="1:5" x14ac:dyDescent="0.25">
      <c r="A4552" s="1">
        <v>29</v>
      </c>
      <c r="B4552" s="3">
        <v>97</v>
      </c>
      <c r="C4552" s="1" t="s">
        <v>4686</v>
      </c>
      <c r="E4552" t="str">
        <f t="shared" si="71"/>
        <v>97-VILLANUEVA DEL TRABUCO</v>
      </c>
    </row>
    <row r="4553" spans="1:5" x14ac:dyDescent="0.25">
      <c r="A4553" s="1">
        <v>29</v>
      </c>
      <c r="B4553" s="3">
        <v>98</v>
      </c>
      <c r="C4553" s="1" t="s">
        <v>4687</v>
      </c>
      <c r="E4553" t="str">
        <f t="shared" si="71"/>
        <v>98-VILLANUEVA DE TAPIA</v>
      </c>
    </row>
    <row r="4554" spans="1:5" x14ac:dyDescent="0.25">
      <c r="A4554" s="1">
        <v>29</v>
      </c>
      <c r="B4554" s="3">
        <v>99</v>
      </c>
      <c r="C4554" s="1" t="s">
        <v>4688</v>
      </c>
      <c r="E4554" t="str">
        <f t="shared" si="71"/>
        <v>99-VIÑUELA</v>
      </c>
    </row>
    <row r="4555" spans="1:5" x14ac:dyDescent="0.25">
      <c r="A4555" s="1">
        <v>29</v>
      </c>
      <c r="B4555" s="3">
        <v>100</v>
      </c>
      <c r="C4555" s="1" t="s">
        <v>4689</v>
      </c>
      <c r="E4555" t="str">
        <f t="shared" si="71"/>
        <v>100-YUNQUERA</v>
      </c>
    </row>
    <row r="4556" spans="1:5" x14ac:dyDescent="0.25">
      <c r="A4556" s="1">
        <v>29</v>
      </c>
      <c r="B4556" s="3">
        <v>901</v>
      </c>
      <c r="C4556" s="1" t="s">
        <v>4690</v>
      </c>
      <c r="E4556" t="str">
        <f t="shared" si="71"/>
        <v>901-TORREMOLINOS</v>
      </c>
    </row>
    <row r="4557" spans="1:5" x14ac:dyDescent="0.25">
      <c r="A4557" s="1">
        <v>30</v>
      </c>
      <c r="B4557" s="3">
        <v>1</v>
      </c>
      <c r="C4557" s="1" t="s">
        <v>4691</v>
      </c>
      <c r="E4557" t="str">
        <f t="shared" si="71"/>
        <v>1-ABANILLA</v>
      </c>
    </row>
    <row r="4558" spans="1:5" x14ac:dyDescent="0.25">
      <c r="A4558" s="1">
        <v>30</v>
      </c>
      <c r="B4558" s="3">
        <v>2</v>
      </c>
      <c r="C4558" s="1" t="s">
        <v>4692</v>
      </c>
      <c r="E4558" t="str">
        <f t="shared" si="71"/>
        <v>2-ABARAN</v>
      </c>
    </row>
    <row r="4559" spans="1:5" x14ac:dyDescent="0.25">
      <c r="A4559" s="1">
        <v>30</v>
      </c>
      <c r="B4559" s="3">
        <v>3</v>
      </c>
      <c r="C4559" s="1" t="s">
        <v>4693</v>
      </c>
      <c r="E4559" t="str">
        <f t="shared" si="71"/>
        <v>3-AGUILAS</v>
      </c>
    </row>
    <row r="4560" spans="1:5" x14ac:dyDescent="0.25">
      <c r="A4560" s="1">
        <v>30</v>
      </c>
      <c r="B4560" s="3">
        <v>4</v>
      </c>
      <c r="C4560" s="1" t="s">
        <v>4694</v>
      </c>
      <c r="E4560" t="str">
        <f t="shared" si="71"/>
        <v>4-ALBUDEITE</v>
      </c>
    </row>
    <row r="4561" spans="1:5" x14ac:dyDescent="0.25">
      <c r="A4561" s="1">
        <v>30</v>
      </c>
      <c r="B4561" s="3">
        <v>5</v>
      </c>
      <c r="C4561" s="1" t="s">
        <v>4695</v>
      </c>
      <c r="E4561" t="str">
        <f t="shared" si="71"/>
        <v>5-ALCANTARILLA</v>
      </c>
    </row>
    <row r="4562" spans="1:5" x14ac:dyDescent="0.25">
      <c r="A4562" s="1">
        <v>30</v>
      </c>
      <c r="B4562" s="3">
        <v>6</v>
      </c>
      <c r="C4562" s="1" t="s">
        <v>4696</v>
      </c>
      <c r="E4562" t="str">
        <f t="shared" si="71"/>
        <v>6-ALEDO</v>
      </c>
    </row>
    <row r="4563" spans="1:5" x14ac:dyDescent="0.25">
      <c r="A4563" s="1">
        <v>30</v>
      </c>
      <c r="B4563" s="3">
        <v>7</v>
      </c>
      <c r="C4563" s="1" t="s">
        <v>4697</v>
      </c>
      <c r="E4563" t="str">
        <f t="shared" si="71"/>
        <v>7-ALGUAZAS</v>
      </c>
    </row>
    <row r="4564" spans="1:5" x14ac:dyDescent="0.25">
      <c r="A4564" s="1">
        <v>30</v>
      </c>
      <c r="B4564" s="3">
        <v>8</v>
      </c>
      <c r="C4564" s="1" t="s">
        <v>4698</v>
      </c>
      <c r="E4564" t="str">
        <f t="shared" si="71"/>
        <v>8-ALHAMA DE MURCIA</v>
      </c>
    </row>
    <row r="4565" spans="1:5" x14ac:dyDescent="0.25">
      <c r="A4565" s="1">
        <v>30</v>
      </c>
      <c r="B4565" s="3">
        <v>9</v>
      </c>
      <c r="C4565" s="1" t="s">
        <v>4699</v>
      </c>
      <c r="E4565" t="str">
        <f t="shared" si="71"/>
        <v>9-ARCHENA</v>
      </c>
    </row>
    <row r="4566" spans="1:5" x14ac:dyDescent="0.25">
      <c r="A4566" s="1">
        <v>30</v>
      </c>
      <c r="B4566" s="3">
        <v>10</v>
      </c>
      <c r="C4566" s="1" t="s">
        <v>4700</v>
      </c>
      <c r="E4566" t="str">
        <f t="shared" si="71"/>
        <v>10-BENIEL</v>
      </c>
    </row>
    <row r="4567" spans="1:5" x14ac:dyDescent="0.25">
      <c r="A4567" s="1">
        <v>30</v>
      </c>
      <c r="B4567" s="3">
        <v>11</v>
      </c>
      <c r="C4567" s="1" t="s">
        <v>4701</v>
      </c>
      <c r="E4567" t="str">
        <f t="shared" si="71"/>
        <v>11-BLANCA</v>
      </c>
    </row>
    <row r="4568" spans="1:5" x14ac:dyDescent="0.25">
      <c r="A4568" s="1">
        <v>30</v>
      </c>
      <c r="B4568" s="3">
        <v>12</v>
      </c>
      <c r="C4568" s="1" t="s">
        <v>4702</v>
      </c>
      <c r="E4568" t="str">
        <f t="shared" si="71"/>
        <v>12-BULLAS</v>
      </c>
    </row>
    <row r="4569" spans="1:5" x14ac:dyDescent="0.25">
      <c r="A4569" s="1">
        <v>30</v>
      </c>
      <c r="B4569" s="3">
        <v>13</v>
      </c>
      <c r="C4569" s="1" t="s">
        <v>4703</v>
      </c>
      <c r="E4569" t="str">
        <f t="shared" si="71"/>
        <v>13-CALASPARRA</v>
      </c>
    </row>
    <row r="4570" spans="1:5" x14ac:dyDescent="0.25">
      <c r="A4570" s="1">
        <v>30</v>
      </c>
      <c r="B4570" s="3">
        <v>14</v>
      </c>
      <c r="C4570" s="1" t="s">
        <v>4704</v>
      </c>
      <c r="E4570" t="str">
        <f t="shared" si="71"/>
        <v>14-CAMPOS DEL RIO</v>
      </c>
    </row>
    <row r="4571" spans="1:5" x14ac:dyDescent="0.25">
      <c r="A4571" s="1">
        <v>30</v>
      </c>
      <c r="B4571" s="3">
        <v>15</v>
      </c>
      <c r="C4571" s="1" t="s">
        <v>4705</v>
      </c>
      <c r="E4571" t="str">
        <f t="shared" si="71"/>
        <v>15-CARAVACA DE LA CRUZ</v>
      </c>
    </row>
    <row r="4572" spans="1:5" x14ac:dyDescent="0.25">
      <c r="A4572" s="1">
        <v>30</v>
      </c>
      <c r="B4572" s="3">
        <v>16</v>
      </c>
      <c r="C4572" s="1" t="s">
        <v>4706</v>
      </c>
      <c r="E4572" t="str">
        <f t="shared" si="71"/>
        <v>16-CARTAGENA</v>
      </c>
    </row>
    <row r="4573" spans="1:5" x14ac:dyDescent="0.25">
      <c r="A4573" s="1">
        <v>30</v>
      </c>
      <c r="B4573" s="3">
        <v>17</v>
      </c>
      <c r="C4573" s="1" t="s">
        <v>4707</v>
      </c>
      <c r="E4573" t="str">
        <f t="shared" si="71"/>
        <v>17-CEHEGIN</v>
      </c>
    </row>
    <row r="4574" spans="1:5" x14ac:dyDescent="0.25">
      <c r="A4574" s="1">
        <v>30</v>
      </c>
      <c r="B4574" s="3">
        <v>18</v>
      </c>
      <c r="C4574" s="1" t="s">
        <v>4708</v>
      </c>
      <c r="E4574" t="str">
        <f t="shared" si="71"/>
        <v>18-CEUTI</v>
      </c>
    </row>
    <row r="4575" spans="1:5" x14ac:dyDescent="0.25">
      <c r="A4575" s="1">
        <v>30</v>
      </c>
      <c r="B4575" s="3">
        <v>19</v>
      </c>
      <c r="C4575" s="1" t="s">
        <v>4709</v>
      </c>
      <c r="E4575" t="str">
        <f t="shared" si="71"/>
        <v>19-CIEZA</v>
      </c>
    </row>
    <row r="4576" spans="1:5" x14ac:dyDescent="0.25">
      <c r="A4576" s="1">
        <v>30</v>
      </c>
      <c r="B4576" s="3">
        <v>20</v>
      </c>
      <c r="C4576" s="1" t="s">
        <v>4710</v>
      </c>
      <c r="E4576" t="str">
        <f t="shared" si="71"/>
        <v>20-FORTUNA</v>
      </c>
    </row>
    <row r="4577" spans="1:5" x14ac:dyDescent="0.25">
      <c r="A4577" s="1">
        <v>30</v>
      </c>
      <c r="B4577" s="3">
        <v>21</v>
      </c>
      <c r="C4577" s="1" t="s">
        <v>4711</v>
      </c>
      <c r="E4577" t="str">
        <f t="shared" si="71"/>
        <v>21-FUENTE ALAMO DE MURCIA</v>
      </c>
    </row>
    <row r="4578" spans="1:5" x14ac:dyDescent="0.25">
      <c r="A4578" s="1">
        <v>30</v>
      </c>
      <c r="B4578" s="3">
        <v>22</v>
      </c>
      <c r="C4578" s="1" t="s">
        <v>4712</v>
      </c>
      <c r="E4578" t="str">
        <f t="shared" si="71"/>
        <v>22-JUMILLA</v>
      </c>
    </row>
    <row r="4579" spans="1:5" x14ac:dyDescent="0.25">
      <c r="A4579" s="1">
        <v>30</v>
      </c>
      <c r="B4579" s="3">
        <v>23</v>
      </c>
      <c r="C4579" s="1" t="s">
        <v>4713</v>
      </c>
      <c r="E4579" t="str">
        <f t="shared" si="71"/>
        <v>23-LIBRILLA</v>
      </c>
    </row>
    <row r="4580" spans="1:5" x14ac:dyDescent="0.25">
      <c r="A4580" s="1">
        <v>30</v>
      </c>
      <c r="B4580" s="3">
        <v>24</v>
      </c>
      <c r="C4580" s="1" t="s">
        <v>4714</v>
      </c>
      <c r="E4580" t="str">
        <f t="shared" si="71"/>
        <v>24-LORCA</v>
      </c>
    </row>
    <row r="4581" spans="1:5" x14ac:dyDescent="0.25">
      <c r="A4581" s="1">
        <v>30</v>
      </c>
      <c r="B4581" s="3">
        <v>25</v>
      </c>
      <c r="C4581" s="1" t="s">
        <v>4715</v>
      </c>
      <c r="E4581" t="str">
        <f t="shared" si="71"/>
        <v>25-LORQUI</v>
      </c>
    </row>
    <row r="4582" spans="1:5" x14ac:dyDescent="0.25">
      <c r="A4582" s="1">
        <v>30</v>
      </c>
      <c r="B4582" s="3">
        <v>26</v>
      </c>
      <c r="C4582" s="1" t="s">
        <v>4716</v>
      </c>
      <c r="E4582" t="str">
        <f t="shared" si="71"/>
        <v>26-MAZARRON</v>
      </c>
    </row>
    <row r="4583" spans="1:5" x14ac:dyDescent="0.25">
      <c r="A4583" s="1">
        <v>30</v>
      </c>
      <c r="B4583" s="3">
        <v>27</v>
      </c>
      <c r="C4583" s="1" t="s">
        <v>4717</v>
      </c>
      <c r="E4583" t="str">
        <f t="shared" si="71"/>
        <v>27-MOLINA DE SEGURA</v>
      </c>
    </row>
    <row r="4584" spans="1:5" x14ac:dyDescent="0.25">
      <c r="A4584" s="1">
        <v>30</v>
      </c>
      <c r="B4584" s="3">
        <v>28</v>
      </c>
      <c r="C4584" s="1" t="s">
        <v>4718</v>
      </c>
      <c r="E4584" t="str">
        <f t="shared" si="71"/>
        <v>28-MORATALLA</v>
      </c>
    </row>
    <row r="4585" spans="1:5" x14ac:dyDescent="0.25">
      <c r="A4585" s="1">
        <v>30</v>
      </c>
      <c r="B4585" s="3">
        <v>29</v>
      </c>
      <c r="C4585" s="1" t="s">
        <v>4719</v>
      </c>
      <c r="E4585" t="str">
        <f t="shared" si="71"/>
        <v>29-MULA</v>
      </c>
    </row>
    <row r="4586" spans="1:5" x14ac:dyDescent="0.25">
      <c r="A4586" s="1">
        <v>30</v>
      </c>
      <c r="B4586" s="3">
        <v>30</v>
      </c>
      <c r="C4586" s="1" t="s">
        <v>138</v>
      </c>
      <c r="E4586" t="str">
        <f t="shared" si="71"/>
        <v>30-MURCIA</v>
      </c>
    </row>
    <row r="4587" spans="1:5" x14ac:dyDescent="0.25">
      <c r="A4587" s="1">
        <v>30</v>
      </c>
      <c r="B4587" s="3">
        <v>31</v>
      </c>
      <c r="C4587" s="1" t="s">
        <v>4720</v>
      </c>
      <c r="E4587" t="str">
        <f t="shared" si="71"/>
        <v>31-OJOS</v>
      </c>
    </row>
    <row r="4588" spans="1:5" x14ac:dyDescent="0.25">
      <c r="A4588" s="1">
        <v>30</v>
      </c>
      <c r="B4588" s="3">
        <v>32</v>
      </c>
      <c r="C4588" s="1" t="s">
        <v>4721</v>
      </c>
      <c r="E4588" t="str">
        <f t="shared" si="71"/>
        <v>32-PLIEGO</v>
      </c>
    </row>
    <row r="4589" spans="1:5" x14ac:dyDescent="0.25">
      <c r="A4589" s="1">
        <v>30</v>
      </c>
      <c r="B4589" s="3">
        <v>33</v>
      </c>
      <c r="C4589" s="1" t="s">
        <v>4722</v>
      </c>
      <c r="E4589" t="str">
        <f t="shared" si="71"/>
        <v>33-PUERTO LUMBRERAS</v>
      </c>
    </row>
    <row r="4590" spans="1:5" x14ac:dyDescent="0.25">
      <c r="A4590" s="1">
        <v>30</v>
      </c>
      <c r="B4590" s="3">
        <v>34</v>
      </c>
      <c r="C4590" s="1" t="s">
        <v>4723</v>
      </c>
      <c r="E4590" t="str">
        <f t="shared" si="71"/>
        <v>34-RICOTE</v>
      </c>
    </row>
    <row r="4591" spans="1:5" x14ac:dyDescent="0.25">
      <c r="A4591" s="1">
        <v>30</v>
      </c>
      <c r="B4591" s="3">
        <v>35</v>
      </c>
      <c r="C4591" s="1" t="s">
        <v>4724</v>
      </c>
      <c r="E4591" t="str">
        <f t="shared" si="71"/>
        <v>35-SAN JAVIER</v>
      </c>
    </row>
    <row r="4592" spans="1:5" x14ac:dyDescent="0.25">
      <c r="A4592" s="1">
        <v>30</v>
      </c>
      <c r="B4592" s="3">
        <v>36</v>
      </c>
      <c r="C4592" s="1" t="s">
        <v>4725</v>
      </c>
      <c r="E4592" t="str">
        <f t="shared" si="71"/>
        <v>36-SAN PEDRO DEL PINATAR</v>
      </c>
    </row>
    <row r="4593" spans="1:5" x14ac:dyDescent="0.25">
      <c r="A4593" s="1">
        <v>30</v>
      </c>
      <c r="B4593" s="3">
        <v>37</v>
      </c>
      <c r="C4593" s="1" t="s">
        <v>4726</v>
      </c>
      <c r="E4593" t="str">
        <f t="shared" si="71"/>
        <v>37-TORRE-PACHECO</v>
      </c>
    </row>
    <row r="4594" spans="1:5" x14ac:dyDescent="0.25">
      <c r="A4594" s="1">
        <v>30</v>
      </c>
      <c r="B4594" s="3">
        <v>38</v>
      </c>
      <c r="C4594" s="1" t="s">
        <v>4727</v>
      </c>
      <c r="E4594" t="str">
        <f t="shared" si="71"/>
        <v>38-TORRES DE COTILLAS, LAS</v>
      </c>
    </row>
    <row r="4595" spans="1:5" x14ac:dyDescent="0.25">
      <c r="A4595" s="1">
        <v>30</v>
      </c>
      <c r="B4595" s="3">
        <v>39</v>
      </c>
      <c r="C4595" s="1" t="s">
        <v>4728</v>
      </c>
      <c r="E4595" t="str">
        <f t="shared" si="71"/>
        <v>39-TOTANA</v>
      </c>
    </row>
    <row r="4596" spans="1:5" x14ac:dyDescent="0.25">
      <c r="A4596" s="1">
        <v>30</v>
      </c>
      <c r="B4596" s="3">
        <v>40</v>
      </c>
      <c r="C4596" s="1" t="s">
        <v>4729</v>
      </c>
      <c r="E4596" t="str">
        <f t="shared" si="71"/>
        <v>40-ULEA</v>
      </c>
    </row>
    <row r="4597" spans="1:5" x14ac:dyDescent="0.25">
      <c r="A4597" s="1">
        <v>30</v>
      </c>
      <c r="B4597" s="3">
        <v>41</v>
      </c>
      <c r="C4597" s="1" t="s">
        <v>4730</v>
      </c>
      <c r="E4597" t="str">
        <f t="shared" si="71"/>
        <v>41-UNION, LA</v>
      </c>
    </row>
    <row r="4598" spans="1:5" x14ac:dyDescent="0.25">
      <c r="A4598" s="1">
        <v>30</v>
      </c>
      <c r="B4598" s="3">
        <v>42</v>
      </c>
      <c r="C4598" s="1" t="s">
        <v>4731</v>
      </c>
      <c r="E4598" t="str">
        <f t="shared" si="71"/>
        <v>42-VILLANUEVA DEL RIO SEGURA</v>
      </c>
    </row>
    <row r="4599" spans="1:5" x14ac:dyDescent="0.25">
      <c r="A4599" s="1">
        <v>30</v>
      </c>
      <c r="B4599" s="3">
        <v>43</v>
      </c>
      <c r="C4599" s="1" t="s">
        <v>4732</v>
      </c>
      <c r="E4599" t="str">
        <f t="shared" si="71"/>
        <v>43-YECLA</v>
      </c>
    </row>
    <row r="4600" spans="1:5" x14ac:dyDescent="0.25">
      <c r="A4600" s="1">
        <v>30</v>
      </c>
      <c r="B4600" s="3">
        <v>901</v>
      </c>
      <c r="C4600" s="1" t="s">
        <v>4733</v>
      </c>
      <c r="E4600" t="str">
        <f t="shared" si="71"/>
        <v>901-SANTOMERA</v>
      </c>
    </row>
    <row r="4601" spans="1:5" x14ac:dyDescent="0.25">
      <c r="A4601" s="1">
        <v>30</v>
      </c>
      <c r="B4601" s="3">
        <v>902</v>
      </c>
      <c r="C4601" s="1" t="s">
        <v>4734</v>
      </c>
      <c r="E4601" t="str">
        <f t="shared" si="71"/>
        <v>902-ALCAZARES, LOS</v>
      </c>
    </row>
    <row r="4602" spans="1:5" x14ac:dyDescent="0.25">
      <c r="A4602" s="1">
        <v>31</v>
      </c>
      <c r="B4602" s="3">
        <v>1</v>
      </c>
      <c r="C4602" s="1" t="s">
        <v>4735</v>
      </c>
      <c r="E4602" t="str">
        <f t="shared" si="71"/>
        <v>1-ABAIGAR</v>
      </c>
    </row>
    <row r="4603" spans="1:5" x14ac:dyDescent="0.25">
      <c r="A4603" s="1">
        <v>31</v>
      </c>
      <c r="B4603" s="3">
        <v>2</v>
      </c>
      <c r="C4603" s="1" t="s">
        <v>4736</v>
      </c>
      <c r="E4603" t="str">
        <f t="shared" si="71"/>
        <v>2-ABARZUZA</v>
      </c>
    </row>
    <row r="4604" spans="1:5" x14ac:dyDescent="0.25">
      <c r="A4604" s="1">
        <v>31</v>
      </c>
      <c r="B4604" s="3">
        <v>3</v>
      </c>
      <c r="C4604" s="1" t="s">
        <v>4737</v>
      </c>
      <c r="E4604" t="str">
        <f t="shared" si="71"/>
        <v>3-ABAURREGAINA/ABAURREA ALTA</v>
      </c>
    </row>
    <row r="4605" spans="1:5" x14ac:dyDescent="0.25">
      <c r="A4605" s="1">
        <v>31</v>
      </c>
      <c r="B4605" s="3">
        <v>4</v>
      </c>
      <c r="C4605" s="1" t="s">
        <v>4738</v>
      </c>
      <c r="E4605" t="str">
        <f t="shared" si="71"/>
        <v>4-ABAURREPEA/ABAURREA BAJA</v>
      </c>
    </row>
    <row r="4606" spans="1:5" x14ac:dyDescent="0.25">
      <c r="A4606" s="1">
        <v>31</v>
      </c>
      <c r="B4606" s="3">
        <v>5</v>
      </c>
      <c r="C4606" s="1" t="s">
        <v>4739</v>
      </c>
      <c r="E4606" t="str">
        <f t="shared" si="71"/>
        <v>5-ABERIN</v>
      </c>
    </row>
    <row r="4607" spans="1:5" x14ac:dyDescent="0.25">
      <c r="A4607" s="1">
        <v>31</v>
      </c>
      <c r="B4607" s="3">
        <v>6</v>
      </c>
      <c r="C4607" s="1" t="s">
        <v>4740</v>
      </c>
      <c r="E4607" t="str">
        <f t="shared" si="71"/>
        <v>6-ABLITAS</v>
      </c>
    </row>
    <row r="4608" spans="1:5" x14ac:dyDescent="0.25">
      <c r="A4608" s="1">
        <v>31</v>
      </c>
      <c r="B4608" s="3">
        <v>7</v>
      </c>
      <c r="C4608" s="1" t="s">
        <v>4741</v>
      </c>
      <c r="E4608" t="str">
        <f t="shared" si="71"/>
        <v>7-ADIOS</v>
      </c>
    </row>
    <row r="4609" spans="1:5" x14ac:dyDescent="0.25">
      <c r="A4609" s="1">
        <v>31</v>
      </c>
      <c r="B4609" s="3">
        <v>8</v>
      </c>
      <c r="C4609" s="1" t="s">
        <v>4742</v>
      </c>
      <c r="E4609" t="str">
        <f t="shared" si="71"/>
        <v>8-AGUILAR DE CODES</v>
      </c>
    </row>
    <row r="4610" spans="1:5" x14ac:dyDescent="0.25">
      <c r="A4610" s="1">
        <v>31</v>
      </c>
      <c r="B4610" s="3">
        <v>9</v>
      </c>
      <c r="C4610" s="1" t="s">
        <v>4743</v>
      </c>
      <c r="E4610" t="str">
        <f t="shared" si="71"/>
        <v>9-AIBAR/OIBAR</v>
      </c>
    </row>
    <row r="4611" spans="1:5" x14ac:dyDescent="0.25">
      <c r="A4611" s="1">
        <v>31</v>
      </c>
      <c r="B4611" s="3">
        <v>10</v>
      </c>
      <c r="C4611" s="1" t="s">
        <v>4744</v>
      </c>
      <c r="E4611" t="str">
        <f t="shared" ref="E4611:E4674" si="72">CONCATENATE(B4611,"-",C4611)</f>
        <v>10-ALTSASU/ALSASUA</v>
      </c>
    </row>
    <row r="4612" spans="1:5" x14ac:dyDescent="0.25">
      <c r="A4612" s="1">
        <v>31</v>
      </c>
      <c r="B4612" s="3">
        <v>11</v>
      </c>
      <c r="C4612" s="1" t="s">
        <v>4745</v>
      </c>
      <c r="E4612" t="str">
        <f t="shared" si="72"/>
        <v>11-ALLIN</v>
      </c>
    </row>
    <row r="4613" spans="1:5" x14ac:dyDescent="0.25">
      <c r="A4613" s="1">
        <v>31</v>
      </c>
      <c r="B4613" s="3">
        <v>12</v>
      </c>
      <c r="C4613" s="1" t="s">
        <v>4746</v>
      </c>
      <c r="E4613" t="str">
        <f t="shared" si="72"/>
        <v>12-ALLO</v>
      </c>
    </row>
    <row r="4614" spans="1:5" x14ac:dyDescent="0.25">
      <c r="A4614" s="1">
        <v>31</v>
      </c>
      <c r="B4614" s="3">
        <v>13</v>
      </c>
      <c r="C4614" s="1" t="s">
        <v>4747</v>
      </c>
      <c r="E4614" t="str">
        <f t="shared" si="72"/>
        <v>13-AMESCOA BAJA</v>
      </c>
    </row>
    <row r="4615" spans="1:5" x14ac:dyDescent="0.25">
      <c r="A4615" s="1">
        <v>31</v>
      </c>
      <c r="B4615" s="3">
        <v>14</v>
      </c>
      <c r="C4615" s="1" t="s">
        <v>4748</v>
      </c>
      <c r="E4615" t="str">
        <f t="shared" si="72"/>
        <v>14-ANCIN</v>
      </c>
    </row>
    <row r="4616" spans="1:5" x14ac:dyDescent="0.25">
      <c r="A4616" s="1">
        <v>31</v>
      </c>
      <c r="B4616" s="3">
        <v>15</v>
      </c>
      <c r="C4616" s="1" t="s">
        <v>4749</v>
      </c>
      <c r="E4616" t="str">
        <f t="shared" si="72"/>
        <v>15-ANDOSILLA</v>
      </c>
    </row>
    <row r="4617" spans="1:5" x14ac:dyDescent="0.25">
      <c r="A4617" s="1">
        <v>31</v>
      </c>
      <c r="B4617" s="3">
        <v>16</v>
      </c>
      <c r="C4617" s="1" t="s">
        <v>4750</v>
      </c>
      <c r="E4617" t="str">
        <f t="shared" si="72"/>
        <v>16-ANSOAIN</v>
      </c>
    </row>
    <row r="4618" spans="1:5" x14ac:dyDescent="0.25">
      <c r="A4618" s="1">
        <v>31</v>
      </c>
      <c r="B4618" s="3">
        <v>17</v>
      </c>
      <c r="C4618" s="1" t="s">
        <v>4751</v>
      </c>
      <c r="E4618" t="str">
        <f t="shared" si="72"/>
        <v>17-ANUE</v>
      </c>
    </row>
    <row r="4619" spans="1:5" x14ac:dyDescent="0.25">
      <c r="A4619" s="1">
        <v>31</v>
      </c>
      <c r="B4619" s="3">
        <v>18</v>
      </c>
      <c r="C4619" s="1" t="s">
        <v>4752</v>
      </c>
      <c r="E4619" t="str">
        <f t="shared" si="72"/>
        <v>18-AÑORBE</v>
      </c>
    </row>
    <row r="4620" spans="1:5" x14ac:dyDescent="0.25">
      <c r="A4620" s="1">
        <v>31</v>
      </c>
      <c r="B4620" s="3">
        <v>19</v>
      </c>
      <c r="C4620" s="1" t="s">
        <v>4753</v>
      </c>
      <c r="E4620" t="str">
        <f t="shared" si="72"/>
        <v>19-AOIZ/AGOITZ</v>
      </c>
    </row>
    <row r="4621" spans="1:5" x14ac:dyDescent="0.25">
      <c r="A4621" s="1">
        <v>31</v>
      </c>
      <c r="B4621" s="3">
        <v>20</v>
      </c>
      <c r="C4621" s="1" t="s">
        <v>4754</v>
      </c>
      <c r="E4621" t="str">
        <f t="shared" si="72"/>
        <v>20-ARAITZ</v>
      </c>
    </row>
    <row r="4622" spans="1:5" x14ac:dyDescent="0.25">
      <c r="A4622" s="1">
        <v>31</v>
      </c>
      <c r="B4622" s="3">
        <v>21</v>
      </c>
      <c r="C4622" s="1" t="s">
        <v>4755</v>
      </c>
      <c r="E4622" t="str">
        <f t="shared" si="72"/>
        <v>21-ARANARACHE</v>
      </c>
    </row>
    <row r="4623" spans="1:5" x14ac:dyDescent="0.25">
      <c r="A4623" s="1">
        <v>31</v>
      </c>
      <c r="B4623" s="3">
        <v>22</v>
      </c>
      <c r="C4623" s="1" t="s">
        <v>4756</v>
      </c>
      <c r="E4623" t="str">
        <f t="shared" si="72"/>
        <v>22-ARANTZA</v>
      </c>
    </row>
    <row r="4624" spans="1:5" x14ac:dyDescent="0.25">
      <c r="A4624" s="1">
        <v>31</v>
      </c>
      <c r="B4624" s="3">
        <v>23</v>
      </c>
      <c r="C4624" s="1" t="s">
        <v>4757</v>
      </c>
      <c r="E4624" t="str">
        <f t="shared" si="72"/>
        <v>23-ARANGUREN</v>
      </c>
    </row>
    <row r="4625" spans="1:5" x14ac:dyDescent="0.25">
      <c r="A4625" s="1">
        <v>31</v>
      </c>
      <c r="B4625" s="3">
        <v>24</v>
      </c>
      <c r="C4625" s="1" t="s">
        <v>4758</v>
      </c>
      <c r="E4625" t="str">
        <f t="shared" si="72"/>
        <v>24-ARANO</v>
      </c>
    </row>
    <row r="4626" spans="1:5" x14ac:dyDescent="0.25">
      <c r="A4626" s="1">
        <v>31</v>
      </c>
      <c r="B4626" s="3">
        <v>25</v>
      </c>
      <c r="C4626" s="1" t="s">
        <v>4759</v>
      </c>
      <c r="E4626" t="str">
        <f t="shared" si="72"/>
        <v>25-ARAKIL</v>
      </c>
    </row>
    <row r="4627" spans="1:5" x14ac:dyDescent="0.25">
      <c r="A4627" s="1">
        <v>31</v>
      </c>
      <c r="B4627" s="3">
        <v>26</v>
      </c>
      <c r="C4627" s="1" t="s">
        <v>4760</v>
      </c>
      <c r="E4627" t="str">
        <f t="shared" si="72"/>
        <v>26-ARAS</v>
      </c>
    </row>
    <row r="4628" spans="1:5" x14ac:dyDescent="0.25">
      <c r="A4628" s="1">
        <v>31</v>
      </c>
      <c r="B4628" s="3">
        <v>27</v>
      </c>
      <c r="C4628" s="1" t="s">
        <v>4761</v>
      </c>
      <c r="E4628" t="str">
        <f t="shared" si="72"/>
        <v>27-ARBIZU</v>
      </c>
    </row>
    <row r="4629" spans="1:5" x14ac:dyDescent="0.25">
      <c r="A4629" s="1">
        <v>31</v>
      </c>
      <c r="B4629" s="3">
        <v>28</v>
      </c>
      <c r="C4629" s="1" t="s">
        <v>4762</v>
      </c>
      <c r="E4629" t="str">
        <f t="shared" si="72"/>
        <v>28-ARCE/ARTZI</v>
      </c>
    </row>
    <row r="4630" spans="1:5" x14ac:dyDescent="0.25">
      <c r="A4630" s="1">
        <v>31</v>
      </c>
      <c r="B4630" s="3">
        <v>29</v>
      </c>
      <c r="C4630" s="1" t="s">
        <v>4763</v>
      </c>
      <c r="E4630" t="str">
        <f t="shared" si="72"/>
        <v>29-ARCOS, LOS</v>
      </c>
    </row>
    <row r="4631" spans="1:5" x14ac:dyDescent="0.25">
      <c r="A4631" s="1">
        <v>31</v>
      </c>
      <c r="B4631" s="3">
        <v>30</v>
      </c>
      <c r="C4631" s="1" t="s">
        <v>4764</v>
      </c>
      <c r="E4631" t="str">
        <f t="shared" si="72"/>
        <v>30-ARELLANO</v>
      </c>
    </row>
    <row r="4632" spans="1:5" x14ac:dyDescent="0.25">
      <c r="A4632" s="1">
        <v>31</v>
      </c>
      <c r="B4632" s="3">
        <v>31</v>
      </c>
      <c r="C4632" s="1" t="s">
        <v>4765</v>
      </c>
      <c r="E4632" t="str">
        <f t="shared" si="72"/>
        <v>31-ARESO</v>
      </c>
    </row>
    <row r="4633" spans="1:5" x14ac:dyDescent="0.25">
      <c r="A4633" s="1">
        <v>31</v>
      </c>
      <c r="B4633" s="3">
        <v>32</v>
      </c>
      <c r="C4633" s="1" t="s">
        <v>4766</v>
      </c>
      <c r="E4633" t="str">
        <f t="shared" si="72"/>
        <v>32-ARGUEDAS</v>
      </c>
    </row>
    <row r="4634" spans="1:5" x14ac:dyDescent="0.25">
      <c r="A4634" s="1">
        <v>31</v>
      </c>
      <c r="B4634" s="3">
        <v>33</v>
      </c>
      <c r="C4634" s="1" t="s">
        <v>4767</v>
      </c>
      <c r="E4634" t="str">
        <f t="shared" si="72"/>
        <v>33-ARIA</v>
      </c>
    </row>
    <row r="4635" spans="1:5" x14ac:dyDescent="0.25">
      <c r="A4635" s="1">
        <v>31</v>
      </c>
      <c r="B4635" s="3">
        <v>34</v>
      </c>
      <c r="C4635" s="1" t="s">
        <v>4768</v>
      </c>
      <c r="E4635" t="str">
        <f t="shared" si="72"/>
        <v>34-ARIBE</v>
      </c>
    </row>
    <row r="4636" spans="1:5" x14ac:dyDescent="0.25">
      <c r="A4636" s="1">
        <v>31</v>
      </c>
      <c r="B4636" s="3">
        <v>35</v>
      </c>
      <c r="C4636" s="1" t="s">
        <v>4769</v>
      </c>
      <c r="E4636" t="str">
        <f t="shared" si="72"/>
        <v>35-ARMAÑANZAS</v>
      </c>
    </row>
    <row r="4637" spans="1:5" x14ac:dyDescent="0.25">
      <c r="A4637" s="1">
        <v>31</v>
      </c>
      <c r="B4637" s="3">
        <v>36</v>
      </c>
      <c r="C4637" s="1" t="s">
        <v>4770</v>
      </c>
      <c r="E4637" t="str">
        <f t="shared" si="72"/>
        <v>36-ARRONIZ</v>
      </c>
    </row>
    <row r="4638" spans="1:5" x14ac:dyDescent="0.25">
      <c r="A4638" s="1">
        <v>31</v>
      </c>
      <c r="B4638" s="3">
        <v>37</v>
      </c>
      <c r="C4638" s="1" t="s">
        <v>4771</v>
      </c>
      <c r="E4638" t="str">
        <f t="shared" si="72"/>
        <v>37-ARRUAZU</v>
      </c>
    </row>
    <row r="4639" spans="1:5" x14ac:dyDescent="0.25">
      <c r="A4639" s="1">
        <v>31</v>
      </c>
      <c r="B4639" s="3">
        <v>38</v>
      </c>
      <c r="C4639" s="1" t="s">
        <v>4772</v>
      </c>
      <c r="E4639" t="str">
        <f t="shared" si="72"/>
        <v>38-ARTAJONA</v>
      </c>
    </row>
    <row r="4640" spans="1:5" x14ac:dyDescent="0.25">
      <c r="A4640" s="1">
        <v>31</v>
      </c>
      <c r="B4640" s="3">
        <v>39</v>
      </c>
      <c r="C4640" s="1" t="s">
        <v>4773</v>
      </c>
      <c r="E4640" t="str">
        <f t="shared" si="72"/>
        <v>39-ARTAZU</v>
      </c>
    </row>
    <row r="4641" spans="1:5" x14ac:dyDescent="0.25">
      <c r="A4641" s="1">
        <v>31</v>
      </c>
      <c r="B4641" s="3">
        <v>40</v>
      </c>
      <c r="C4641" s="1" t="s">
        <v>4774</v>
      </c>
      <c r="E4641" t="str">
        <f t="shared" si="72"/>
        <v>40-ATEZ</v>
      </c>
    </row>
    <row r="4642" spans="1:5" x14ac:dyDescent="0.25">
      <c r="A4642" s="1">
        <v>31</v>
      </c>
      <c r="B4642" s="3">
        <v>41</v>
      </c>
      <c r="C4642" s="1" t="s">
        <v>4775</v>
      </c>
      <c r="E4642" t="str">
        <f t="shared" si="72"/>
        <v>41-AYEGUI</v>
      </c>
    </row>
    <row r="4643" spans="1:5" x14ac:dyDescent="0.25">
      <c r="A4643" s="1">
        <v>31</v>
      </c>
      <c r="B4643" s="3">
        <v>42</v>
      </c>
      <c r="C4643" s="1" t="s">
        <v>4776</v>
      </c>
      <c r="E4643" t="str">
        <f t="shared" si="72"/>
        <v>42-AZAGRA</v>
      </c>
    </row>
    <row r="4644" spans="1:5" x14ac:dyDescent="0.25">
      <c r="A4644" s="1">
        <v>31</v>
      </c>
      <c r="B4644" s="3">
        <v>43</v>
      </c>
      <c r="C4644" s="1" t="s">
        <v>4777</v>
      </c>
      <c r="E4644" t="str">
        <f t="shared" si="72"/>
        <v>43-AZUELO</v>
      </c>
    </row>
    <row r="4645" spans="1:5" x14ac:dyDescent="0.25">
      <c r="A4645" s="1">
        <v>31</v>
      </c>
      <c r="B4645" s="3">
        <v>44</v>
      </c>
      <c r="C4645" s="1" t="s">
        <v>4778</v>
      </c>
      <c r="E4645" t="str">
        <f t="shared" si="72"/>
        <v>44-BAKAIKU</v>
      </c>
    </row>
    <row r="4646" spans="1:5" x14ac:dyDescent="0.25">
      <c r="A4646" s="1">
        <v>31</v>
      </c>
      <c r="B4646" s="3">
        <v>45</v>
      </c>
      <c r="C4646" s="1" t="s">
        <v>4779</v>
      </c>
      <c r="E4646" t="str">
        <f t="shared" si="72"/>
        <v>45-BARASOAIN</v>
      </c>
    </row>
    <row r="4647" spans="1:5" x14ac:dyDescent="0.25">
      <c r="A4647" s="1">
        <v>31</v>
      </c>
      <c r="B4647" s="3">
        <v>46</v>
      </c>
      <c r="C4647" s="1" t="s">
        <v>4780</v>
      </c>
      <c r="E4647" t="str">
        <f t="shared" si="72"/>
        <v>46-BARBARIN</v>
      </c>
    </row>
    <row r="4648" spans="1:5" x14ac:dyDescent="0.25">
      <c r="A4648" s="1">
        <v>31</v>
      </c>
      <c r="B4648" s="3">
        <v>47</v>
      </c>
      <c r="C4648" s="1" t="s">
        <v>4781</v>
      </c>
      <c r="E4648" t="str">
        <f t="shared" si="72"/>
        <v>47-BARGOTA</v>
      </c>
    </row>
    <row r="4649" spans="1:5" x14ac:dyDescent="0.25">
      <c r="A4649" s="1">
        <v>31</v>
      </c>
      <c r="B4649" s="3">
        <v>48</v>
      </c>
      <c r="C4649" s="1" t="s">
        <v>4782</v>
      </c>
      <c r="E4649" t="str">
        <f t="shared" si="72"/>
        <v>48-BARILLAS</v>
      </c>
    </row>
    <row r="4650" spans="1:5" x14ac:dyDescent="0.25">
      <c r="A4650" s="1">
        <v>31</v>
      </c>
      <c r="B4650" s="3">
        <v>49</v>
      </c>
      <c r="C4650" s="1" t="s">
        <v>4783</v>
      </c>
      <c r="E4650" t="str">
        <f t="shared" si="72"/>
        <v>49-BASABURUA</v>
      </c>
    </row>
    <row r="4651" spans="1:5" x14ac:dyDescent="0.25">
      <c r="A4651" s="1">
        <v>31</v>
      </c>
      <c r="B4651" s="3">
        <v>50</v>
      </c>
      <c r="C4651" s="1" t="s">
        <v>4784</v>
      </c>
      <c r="E4651" t="str">
        <f t="shared" si="72"/>
        <v>50-BAZTAN</v>
      </c>
    </row>
    <row r="4652" spans="1:5" x14ac:dyDescent="0.25">
      <c r="A4652" s="1">
        <v>31</v>
      </c>
      <c r="B4652" s="3">
        <v>51</v>
      </c>
      <c r="C4652" s="1" t="s">
        <v>4785</v>
      </c>
      <c r="E4652" t="str">
        <f t="shared" si="72"/>
        <v>51-BEIRE</v>
      </c>
    </row>
    <row r="4653" spans="1:5" x14ac:dyDescent="0.25">
      <c r="A4653" s="1">
        <v>31</v>
      </c>
      <c r="B4653" s="3">
        <v>52</v>
      </c>
      <c r="C4653" s="1" t="s">
        <v>4786</v>
      </c>
      <c r="E4653" t="str">
        <f t="shared" si="72"/>
        <v>52-BELASCOAIN</v>
      </c>
    </row>
    <row r="4654" spans="1:5" x14ac:dyDescent="0.25">
      <c r="A4654" s="1">
        <v>31</v>
      </c>
      <c r="B4654" s="3">
        <v>53</v>
      </c>
      <c r="C4654" s="1" t="s">
        <v>4787</v>
      </c>
      <c r="E4654" t="str">
        <f t="shared" si="72"/>
        <v>53-BERBINZANA</v>
      </c>
    </row>
    <row r="4655" spans="1:5" x14ac:dyDescent="0.25">
      <c r="A4655" s="1">
        <v>31</v>
      </c>
      <c r="B4655" s="3">
        <v>54</v>
      </c>
      <c r="C4655" s="1" t="s">
        <v>4788</v>
      </c>
      <c r="E4655" t="str">
        <f t="shared" si="72"/>
        <v>54-BERTIZARANA</v>
      </c>
    </row>
    <row r="4656" spans="1:5" x14ac:dyDescent="0.25">
      <c r="A4656" s="1">
        <v>31</v>
      </c>
      <c r="B4656" s="3">
        <v>55</v>
      </c>
      <c r="C4656" s="1" t="s">
        <v>4789</v>
      </c>
      <c r="E4656" t="str">
        <f t="shared" si="72"/>
        <v>55-BETELU</v>
      </c>
    </row>
    <row r="4657" spans="1:5" x14ac:dyDescent="0.25">
      <c r="A4657" s="1">
        <v>31</v>
      </c>
      <c r="B4657" s="3">
        <v>56</v>
      </c>
      <c r="C4657" s="1" t="s">
        <v>4790</v>
      </c>
      <c r="E4657" t="str">
        <f t="shared" si="72"/>
        <v>56-BIURRUN-OLCOZ</v>
      </c>
    </row>
    <row r="4658" spans="1:5" x14ac:dyDescent="0.25">
      <c r="A4658" s="1">
        <v>31</v>
      </c>
      <c r="B4658" s="3">
        <v>57</v>
      </c>
      <c r="C4658" s="1" t="s">
        <v>4791</v>
      </c>
      <c r="E4658" t="str">
        <f t="shared" si="72"/>
        <v>57-BUÑUEL</v>
      </c>
    </row>
    <row r="4659" spans="1:5" x14ac:dyDescent="0.25">
      <c r="A4659" s="1">
        <v>31</v>
      </c>
      <c r="B4659" s="3">
        <v>58</v>
      </c>
      <c r="C4659" s="1" t="s">
        <v>4792</v>
      </c>
      <c r="E4659" t="str">
        <f t="shared" si="72"/>
        <v>58-AURITZ/BURGUETE</v>
      </c>
    </row>
    <row r="4660" spans="1:5" x14ac:dyDescent="0.25">
      <c r="A4660" s="1">
        <v>31</v>
      </c>
      <c r="B4660" s="3">
        <v>59</v>
      </c>
      <c r="C4660" s="1" t="s">
        <v>4793</v>
      </c>
      <c r="E4660" t="str">
        <f t="shared" si="72"/>
        <v>59-BURGUI/BURGI</v>
      </c>
    </row>
    <row r="4661" spans="1:5" x14ac:dyDescent="0.25">
      <c r="A4661" s="1">
        <v>31</v>
      </c>
      <c r="B4661" s="3">
        <v>60</v>
      </c>
      <c r="C4661" s="1" t="s">
        <v>4794</v>
      </c>
      <c r="E4661" t="str">
        <f t="shared" si="72"/>
        <v>60-BURLADA/BURLATA</v>
      </c>
    </row>
    <row r="4662" spans="1:5" x14ac:dyDescent="0.25">
      <c r="A4662" s="1">
        <v>31</v>
      </c>
      <c r="B4662" s="3">
        <v>61</v>
      </c>
      <c r="C4662" s="1" t="s">
        <v>4795</v>
      </c>
      <c r="E4662" t="str">
        <f t="shared" si="72"/>
        <v>61-BUSTO, EL</v>
      </c>
    </row>
    <row r="4663" spans="1:5" x14ac:dyDescent="0.25">
      <c r="A4663" s="1">
        <v>31</v>
      </c>
      <c r="B4663" s="3">
        <v>62</v>
      </c>
      <c r="C4663" s="1" t="s">
        <v>4796</v>
      </c>
      <c r="E4663" t="str">
        <f t="shared" si="72"/>
        <v>62-CABANILLAS</v>
      </c>
    </row>
    <row r="4664" spans="1:5" x14ac:dyDescent="0.25">
      <c r="A4664" s="1">
        <v>31</v>
      </c>
      <c r="B4664" s="3">
        <v>63</v>
      </c>
      <c r="C4664" s="1" t="s">
        <v>4797</v>
      </c>
      <c r="E4664" t="str">
        <f t="shared" si="72"/>
        <v>63-CABREDO</v>
      </c>
    </row>
    <row r="4665" spans="1:5" x14ac:dyDescent="0.25">
      <c r="A4665" s="1">
        <v>31</v>
      </c>
      <c r="B4665" s="3">
        <v>64</v>
      </c>
      <c r="C4665" s="1" t="s">
        <v>4798</v>
      </c>
      <c r="E4665" t="str">
        <f t="shared" si="72"/>
        <v>64-CADREITA</v>
      </c>
    </row>
    <row r="4666" spans="1:5" x14ac:dyDescent="0.25">
      <c r="A4666" s="1">
        <v>31</v>
      </c>
      <c r="B4666" s="3">
        <v>65</v>
      </c>
      <c r="C4666" s="1" t="s">
        <v>4799</v>
      </c>
      <c r="E4666" t="str">
        <f t="shared" si="72"/>
        <v>65-CAPARROSO</v>
      </c>
    </row>
    <row r="4667" spans="1:5" x14ac:dyDescent="0.25">
      <c r="A4667" s="1">
        <v>31</v>
      </c>
      <c r="B4667" s="3">
        <v>66</v>
      </c>
      <c r="C4667" s="1" t="s">
        <v>4800</v>
      </c>
      <c r="E4667" t="str">
        <f t="shared" si="72"/>
        <v>66-CARCAR</v>
      </c>
    </row>
    <row r="4668" spans="1:5" x14ac:dyDescent="0.25">
      <c r="A4668" s="1">
        <v>31</v>
      </c>
      <c r="B4668" s="3">
        <v>67</v>
      </c>
      <c r="C4668" s="1" t="s">
        <v>4801</v>
      </c>
      <c r="E4668" t="str">
        <f t="shared" si="72"/>
        <v>67-CARCASTILLO</v>
      </c>
    </row>
    <row r="4669" spans="1:5" x14ac:dyDescent="0.25">
      <c r="A4669" s="1">
        <v>31</v>
      </c>
      <c r="B4669" s="3">
        <v>68</v>
      </c>
      <c r="C4669" s="1" t="s">
        <v>4802</v>
      </c>
      <c r="E4669" t="str">
        <f t="shared" si="72"/>
        <v>68-CASCANTE</v>
      </c>
    </row>
    <row r="4670" spans="1:5" x14ac:dyDescent="0.25">
      <c r="A4670" s="1">
        <v>31</v>
      </c>
      <c r="B4670" s="3">
        <v>69</v>
      </c>
      <c r="C4670" s="1" t="s">
        <v>4803</v>
      </c>
      <c r="E4670" t="str">
        <f t="shared" si="72"/>
        <v>69-CASEDA</v>
      </c>
    </row>
    <row r="4671" spans="1:5" x14ac:dyDescent="0.25">
      <c r="A4671" s="1">
        <v>31</v>
      </c>
      <c r="B4671" s="3">
        <v>70</v>
      </c>
      <c r="C4671" s="1" t="s">
        <v>2424</v>
      </c>
      <c r="E4671" t="str">
        <f t="shared" si="72"/>
        <v>70-CASTEJON</v>
      </c>
    </row>
    <row r="4672" spans="1:5" x14ac:dyDescent="0.25">
      <c r="A4672" s="1">
        <v>31</v>
      </c>
      <c r="B4672" s="3">
        <v>71</v>
      </c>
      <c r="C4672" s="1" t="s">
        <v>4804</v>
      </c>
      <c r="E4672" t="str">
        <f t="shared" si="72"/>
        <v>71-CASTILLONUEVO</v>
      </c>
    </row>
    <row r="4673" spans="1:5" x14ac:dyDescent="0.25">
      <c r="A4673" s="1">
        <v>31</v>
      </c>
      <c r="B4673" s="3">
        <v>72</v>
      </c>
      <c r="C4673" s="1" t="s">
        <v>4805</v>
      </c>
      <c r="E4673" t="str">
        <f t="shared" si="72"/>
        <v>72-CINTRUENIGO</v>
      </c>
    </row>
    <row r="4674" spans="1:5" x14ac:dyDescent="0.25">
      <c r="A4674" s="1">
        <v>31</v>
      </c>
      <c r="B4674" s="3">
        <v>73</v>
      </c>
      <c r="C4674" s="1" t="s">
        <v>4806</v>
      </c>
      <c r="E4674" t="str">
        <f t="shared" si="72"/>
        <v>73-ZIORDIA</v>
      </c>
    </row>
    <row r="4675" spans="1:5" x14ac:dyDescent="0.25">
      <c r="A4675" s="1">
        <v>31</v>
      </c>
      <c r="B4675" s="3">
        <v>74</v>
      </c>
      <c r="C4675" s="1" t="s">
        <v>4807</v>
      </c>
      <c r="E4675" t="str">
        <f t="shared" ref="E4675:E4738" si="73">CONCATENATE(B4675,"-",C4675)</f>
        <v>74-CIRAUQUI</v>
      </c>
    </row>
    <row r="4676" spans="1:5" x14ac:dyDescent="0.25">
      <c r="A4676" s="1">
        <v>31</v>
      </c>
      <c r="B4676" s="3">
        <v>75</v>
      </c>
      <c r="C4676" s="1" t="s">
        <v>4808</v>
      </c>
      <c r="E4676" t="str">
        <f t="shared" si="73"/>
        <v>75-CIRIZA</v>
      </c>
    </row>
    <row r="4677" spans="1:5" x14ac:dyDescent="0.25">
      <c r="A4677" s="1">
        <v>31</v>
      </c>
      <c r="B4677" s="3">
        <v>76</v>
      </c>
      <c r="C4677" s="1" t="s">
        <v>4809</v>
      </c>
      <c r="E4677" t="str">
        <f t="shared" si="73"/>
        <v>76-CIZUR</v>
      </c>
    </row>
    <row r="4678" spans="1:5" x14ac:dyDescent="0.25">
      <c r="A4678" s="1">
        <v>31</v>
      </c>
      <c r="B4678" s="3">
        <v>77</v>
      </c>
      <c r="C4678" s="1" t="s">
        <v>4810</v>
      </c>
      <c r="E4678" t="str">
        <f t="shared" si="73"/>
        <v>77-CORELLA</v>
      </c>
    </row>
    <row r="4679" spans="1:5" x14ac:dyDescent="0.25">
      <c r="A4679" s="1">
        <v>31</v>
      </c>
      <c r="B4679" s="3">
        <v>78</v>
      </c>
      <c r="C4679" s="1" t="s">
        <v>4811</v>
      </c>
      <c r="E4679" t="str">
        <f t="shared" si="73"/>
        <v>78-CORTES</v>
      </c>
    </row>
    <row r="4680" spans="1:5" x14ac:dyDescent="0.25">
      <c r="A4680" s="1">
        <v>31</v>
      </c>
      <c r="B4680" s="3">
        <v>79</v>
      </c>
      <c r="C4680" s="1" t="s">
        <v>4812</v>
      </c>
      <c r="E4680" t="str">
        <f t="shared" si="73"/>
        <v>79-DESOJO</v>
      </c>
    </row>
    <row r="4681" spans="1:5" x14ac:dyDescent="0.25">
      <c r="A4681" s="1">
        <v>31</v>
      </c>
      <c r="B4681" s="3">
        <v>80</v>
      </c>
      <c r="C4681" s="1" t="s">
        <v>4813</v>
      </c>
      <c r="E4681" t="str">
        <f t="shared" si="73"/>
        <v>80-DICASTILLO</v>
      </c>
    </row>
    <row r="4682" spans="1:5" x14ac:dyDescent="0.25">
      <c r="A4682" s="1">
        <v>31</v>
      </c>
      <c r="B4682" s="3">
        <v>81</v>
      </c>
      <c r="C4682" s="1" t="s">
        <v>4814</v>
      </c>
      <c r="E4682" t="str">
        <f t="shared" si="73"/>
        <v>81-DONAMARIA</v>
      </c>
    </row>
    <row r="4683" spans="1:5" x14ac:dyDescent="0.25">
      <c r="A4683" s="1">
        <v>31</v>
      </c>
      <c r="B4683" s="3">
        <v>82</v>
      </c>
      <c r="C4683" s="1" t="s">
        <v>4815</v>
      </c>
      <c r="E4683" t="str">
        <f t="shared" si="73"/>
        <v>82-ETXALAR</v>
      </c>
    </row>
    <row r="4684" spans="1:5" x14ac:dyDescent="0.25">
      <c r="A4684" s="1">
        <v>31</v>
      </c>
      <c r="B4684" s="3">
        <v>83</v>
      </c>
      <c r="C4684" s="1" t="s">
        <v>4816</v>
      </c>
      <c r="E4684" t="str">
        <f t="shared" si="73"/>
        <v>83-ECHARRI</v>
      </c>
    </row>
    <row r="4685" spans="1:5" x14ac:dyDescent="0.25">
      <c r="A4685" s="1">
        <v>31</v>
      </c>
      <c r="B4685" s="3">
        <v>84</v>
      </c>
      <c r="C4685" s="1" t="s">
        <v>4817</v>
      </c>
      <c r="E4685" t="str">
        <f t="shared" si="73"/>
        <v>84-ETXARRI-ARANATZ</v>
      </c>
    </row>
    <row r="4686" spans="1:5" x14ac:dyDescent="0.25">
      <c r="A4686" s="1">
        <v>31</v>
      </c>
      <c r="B4686" s="3">
        <v>85</v>
      </c>
      <c r="C4686" s="1" t="s">
        <v>4818</v>
      </c>
      <c r="E4686" t="str">
        <f t="shared" si="73"/>
        <v>85-ETXAURI</v>
      </c>
    </row>
    <row r="4687" spans="1:5" x14ac:dyDescent="0.25">
      <c r="A4687" s="1">
        <v>31</v>
      </c>
      <c r="B4687" s="3">
        <v>86</v>
      </c>
      <c r="C4687" s="1" t="s">
        <v>4819</v>
      </c>
      <c r="E4687" t="str">
        <f t="shared" si="73"/>
        <v>86-EG?S</v>
      </c>
    </row>
    <row r="4688" spans="1:5" x14ac:dyDescent="0.25">
      <c r="A4688" s="1">
        <v>31</v>
      </c>
      <c r="B4688" s="3">
        <v>87</v>
      </c>
      <c r="C4688" s="1" t="s">
        <v>4820</v>
      </c>
      <c r="E4688" t="str">
        <f t="shared" si="73"/>
        <v>87-ELGORRIAGA</v>
      </c>
    </row>
    <row r="4689" spans="1:5" x14ac:dyDescent="0.25">
      <c r="A4689" s="1">
        <v>31</v>
      </c>
      <c r="B4689" s="3">
        <v>88</v>
      </c>
      <c r="C4689" s="1" t="s">
        <v>4821</v>
      </c>
      <c r="E4689" t="str">
        <f t="shared" si="73"/>
        <v>88-NOAIN, VALLE DE ELORZ</v>
      </c>
    </row>
    <row r="4690" spans="1:5" x14ac:dyDescent="0.25">
      <c r="A4690" s="1">
        <v>31</v>
      </c>
      <c r="B4690" s="3">
        <v>89</v>
      </c>
      <c r="C4690" s="1" t="s">
        <v>4822</v>
      </c>
      <c r="E4690" t="str">
        <f t="shared" si="73"/>
        <v>89-ENERIZ</v>
      </c>
    </row>
    <row r="4691" spans="1:5" x14ac:dyDescent="0.25">
      <c r="A4691" s="1">
        <v>31</v>
      </c>
      <c r="B4691" s="3">
        <v>90</v>
      </c>
      <c r="C4691" s="1" t="s">
        <v>4823</v>
      </c>
      <c r="E4691" t="str">
        <f t="shared" si="73"/>
        <v>90-ERATSUN</v>
      </c>
    </row>
    <row r="4692" spans="1:5" x14ac:dyDescent="0.25">
      <c r="A4692" s="1">
        <v>31</v>
      </c>
      <c r="B4692" s="3">
        <v>91</v>
      </c>
      <c r="C4692" s="1" t="s">
        <v>4824</v>
      </c>
      <c r="E4692" t="str">
        <f t="shared" si="73"/>
        <v>91-ERGOIENA</v>
      </c>
    </row>
    <row r="4693" spans="1:5" x14ac:dyDescent="0.25">
      <c r="A4693" s="1">
        <v>31</v>
      </c>
      <c r="B4693" s="3">
        <v>92</v>
      </c>
      <c r="C4693" s="1" t="s">
        <v>4825</v>
      </c>
      <c r="E4693" t="str">
        <f t="shared" si="73"/>
        <v>92-ERRO</v>
      </c>
    </row>
    <row r="4694" spans="1:5" x14ac:dyDescent="0.25">
      <c r="A4694" s="1">
        <v>31</v>
      </c>
      <c r="B4694" s="3">
        <v>93</v>
      </c>
      <c r="C4694" s="1" t="s">
        <v>4826</v>
      </c>
      <c r="E4694" t="str">
        <f t="shared" si="73"/>
        <v>93-EZCAROZ/EZKAROZE</v>
      </c>
    </row>
    <row r="4695" spans="1:5" x14ac:dyDescent="0.25">
      <c r="A4695" s="1">
        <v>31</v>
      </c>
      <c r="B4695" s="3">
        <v>94</v>
      </c>
      <c r="C4695" s="1" t="s">
        <v>4827</v>
      </c>
      <c r="E4695" t="str">
        <f t="shared" si="73"/>
        <v>94-ESLAVA</v>
      </c>
    </row>
    <row r="4696" spans="1:5" x14ac:dyDescent="0.25">
      <c r="A4696" s="1">
        <v>31</v>
      </c>
      <c r="B4696" s="3">
        <v>95</v>
      </c>
      <c r="C4696" s="1" t="s">
        <v>4828</v>
      </c>
      <c r="E4696" t="str">
        <f t="shared" si="73"/>
        <v>95-ESPARZA DE SALAZAR</v>
      </c>
    </row>
    <row r="4697" spans="1:5" x14ac:dyDescent="0.25">
      <c r="A4697" s="1">
        <v>31</v>
      </c>
      <c r="B4697" s="3">
        <v>96</v>
      </c>
      <c r="C4697" s="1" t="s">
        <v>4829</v>
      </c>
      <c r="E4697" t="str">
        <f t="shared" si="73"/>
        <v>96-ESPRONCEDA</v>
      </c>
    </row>
    <row r="4698" spans="1:5" x14ac:dyDescent="0.25">
      <c r="A4698" s="1">
        <v>31</v>
      </c>
      <c r="B4698" s="3">
        <v>97</v>
      </c>
      <c r="C4698" s="1" t="s">
        <v>4830</v>
      </c>
      <c r="E4698" t="str">
        <f t="shared" si="73"/>
        <v>97-ESTELLA/LIZARRA</v>
      </c>
    </row>
    <row r="4699" spans="1:5" x14ac:dyDescent="0.25">
      <c r="A4699" s="1">
        <v>31</v>
      </c>
      <c r="B4699" s="3">
        <v>98</v>
      </c>
      <c r="C4699" s="1" t="s">
        <v>4831</v>
      </c>
      <c r="E4699" t="str">
        <f t="shared" si="73"/>
        <v>98-ESTERIBAR</v>
      </c>
    </row>
    <row r="4700" spans="1:5" x14ac:dyDescent="0.25">
      <c r="A4700" s="1">
        <v>31</v>
      </c>
      <c r="B4700" s="3">
        <v>99</v>
      </c>
      <c r="C4700" s="1" t="s">
        <v>4832</v>
      </c>
      <c r="E4700" t="str">
        <f t="shared" si="73"/>
        <v>99-ETAYO</v>
      </c>
    </row>
    <row r="4701" spans="1:5" x14ac:dyDescent="0.25">
      <c r="A4701" s="1">
        <v>31</v>
      </c>
      <c r="B4701" s="3">
        <v>100</v>
      </c>
      <c r="C4701" s="1" t="s">
        <v>4833</v>
      </c>
      <c r="E4701" t="str">
        <f t="shared" si="73"/>
        <v>100-EULATE</v>
      </c>
    </row>
    <row r="4702" spans="1:5" x14ac:dyDescent="0.25">
      <c r="A4702" s="1">
        <v>31</v>
      </c>
      <c r="B4702" s="3">
        <v>101</v>
      </c>
      <c r="C4702" s="1" t="s">
        <v>4834</v>
      </c>
      <c r="E4702" t="str">
        <f t="shared" si="73"/>
        <v>101-EZCABARTE</v>
      </c>
    </row>
    <row r="4703" spans="1:5" x14ac:dyDescent="0.25">
      <c r="A4703" s="1">
        <v>31</v>
      </c>
      <c r="B4703" s="3">
        <v>102</v>
      </c>
      <c r="C4703" s="1" t="s">
        <v>4835</v>
      </c>
      <c r="E4703" t="str">
        <f t="shared" si="73"/>
        <v>102-EZKURRA</v>
      </c>
    </row>
    <row r="4704" spans="1:5" x14ac:dyDescent="0.25">
      <c r="A4704" s="1">
        <v>31</v>
      </c>
      <c r="B4704" s="3">
        <v>103</v>
      </c>
      <c r="C4704" s="1" t="s">
        <v>4836</v>
      </c>
      <c r="E4704" t="str">
        <f t="shared" si="73"/>
        <v>103-EZPROGUI</v>
      </c>
    </row>
    <row r="4705" spans="1:5" x14ac:dyDescent="0.25">
      <c r="A4705" s="1">
        <v>31</v>
      </c>
      <c r="B4705" s="3">
        <v>104</v>
      </c>
      <c r="C4705" s="1" t="s">
        <v>4837</v>
      </c>
      <c r="E4705" t="str">
        <f t="shared" si="73"/>
        <v>104-FALCES</v>
      </c>
    </row>
    <row r="4706" spans="1:5" x14ac:dyDescent="0.25">
      <c r="A4706" s="1">
        <v>31</v>
      </c>
      <c r="B4706" s="3">
        <v>105</v>
      </c>
      <c r="C4706" s="1" t="s">
        <v>4838</v>
      </c>
      <c r="E4706" t="str">
        <f t="shared" si="73"/>
        <v>105-FITERO</v>
      </c>
    </row>
    <row r="4707" spans="1:5" x14ac:dyDescent="0.25">
      <c r="A4707" s="1">
        <v>31</v>
      </c>
      <c r="B4707" s="3">
        <v>106</v>
      </c>
      <c r="C4707" s="1" t="s">
        <v>4839</v>
      </c>
      <c r="E4707" t="str">
        <f t="shared" si="73"/>
        <v>106-FONTELLAS</v>
      </c>
    </row>
    <row r="4708" spans="1:5" x14ac:dyDescent="0.25">
      <c r="A4708" s="1">
        <v>31</v>
      </c>
      <c r="B4708" s="3">
        <v>107</v>
      </c>
      <c r="C4708" s="1" t="s">
        <v>4840</v>
      </c>
      <c r="E4708" t="str">
        <f t="shared" si="73"/>
        <v>107-FUNES</v>
      </c>
    </row>
    <row r="4709" spans="1:5" x14ac:dyDescent="0.25">
      <c r="A4709" s="1">
        <v>31</v>
      </c>
      <c r="B4709" s="3">
        <v>108</v>
      </c>
      <c r="C4709" s="1" t="s">
        <v>4841</v>
      </c>
      <c r="E4709" t="str">
        <f t="shared" si="73"/>
        <v>108-FUSTIÑANA</v>
      </c>
    </row>
    <row r="4710" spans="1:5" x14ac:dyDescent="0.25">
      <c r="A4710" s="1">
        <v>31</v>
      </c>
      <c r="B4710" s="3">
        <v>109</v>
      </c>
      <c r="C4710" s="1" t="s">
        <v>4842</v>
      </c>
      <c r="E4710" t="str">
        <f t="shared" si="73"/>
        <v>109-GALAR</v>
      </c>
    </row>
    <row r="4711" spans="1:5" x14ac:dyDescent="0.25">
      <c r="A4711" s="1">
        <v>31</v>
      </c>
      <c r="B4711" s="3">
        <v>110</v>
      </c>
      <c r="C4711" s="1" t="s">
        <v>4843</v>
      </c>
      <c r="E4711" t="str">
        <f t="shared" si="73"/>
        <v>110-GALLIPIENZO</v>
      </c>
    </row>
    <row r="4712" spans="1:5" x14ac:dyDescent="0.25">
      <c r="A4712" s="1">
        <v>31</v>
      </c>
      <c r="B4712" s="3">
        <v>111</v>
      </c>
      <c r="C4712" s="1" t="s">
        <v>4844</v>
      </c>
      <c r="E4712" t="str">
        <f t="shared" si="73"/>
        <v>111-GALLUES/GALOZE</v>
      </c>
    </row>
    <row r="4713" spans="1:5" x14ac:dyDescent="0.25">
      <c r="A4713" s="1">
        <v>31</v>
      </c>
      <c r="B4713" s="3">
        <v>112</v>
      </c>
      <c r="C4713" s="1" t="s">
        <v>4845</v>
      </c>
      <c r="E4713" t="str">
        <f t="shared" si="73"/>
        <v>112-GARAIOA</v>
      </c>
    </row>
    <row r="4714" spans="1:5" x14ac:dyDescent="0.25">
      <c r="A4714" s="1">
        <v>31</v>
      </c>
      <c r="B4714" s="3">
        <v>113</v>
      </c>
      <c r="C4714" s="1" t="s">
        <v>4846</v>
      </c>
      <c r="E4714" t="str">
        <f t="shared" si="73"/>
        <v>113-GARDE</v>
      </c>
    </row>
    <row r="4715" spans="1:5" x14ac:dyDescent="0.25">
      <c r="A4715" s="1">
        <v>31</v>
      </c>
      <c r="B4715" s="3">
        <v>114</v>
      </c>
      <c r="C4715" s="1" t="s">
        <v>4847</v>
      </c>
      <c r="E4715" t="str">
        <f t="shared" si="73"/>
        <v>114-GARINOAIN</v>
      </c>
    </row>
    <row r="4716" spans="1:5" x14ac:dyDescent="0.25">
      <c r="A4716" s="1">
        <v>31</v>
      </c>
      <c r="B4716" s="3">
        <v>115</v>
      </c>
      <c r="C4716" s="1" t="s">
        <v>4848</v>
      </c>
      <c r="E4716" t="str">
        <f t="shared" si="73"/>
        <v>115-GARRALDA</v>
      </c>
    </row>
    <row r="4717" spans="1:5" x14ac:dyDescent="0.25">
      <c r="A4717" s="1">
        <v>31</v>
      </c>
      <c r="B4717" s="3">
        <v>116</v>
      </c>
      <c r="C4717" s="1" t="s">
        <v>4849</v>
      </c>
      <c r="E4717" t="str">
        <f t="shared" si="73"/>
        <v>116-GENEVILLA</v>
      </c>
    </row>
    <row r="4718" spans="1:5" x14ac:dyDescent="0.25">
      <c r="A4718" s="1">
        <v>31</v>
      </c>
      <c r="B4718" s="3">
        <v>117</v>
      </c>
      <c r="C4718" s="1" t="s">
        <v>4850</v>
      </c>
      <c r="E4718" t="str">
        <f t="shared" si="73"/>
        <v>117-GOIZUETA</v>
      </c>
    </row>
    <row r="4719" spans="1:5" x14ac:dyDescent="0.25">
      <c r="A4719" s="1">
        <v>31</v>
      </c>
      <c r="B4719" s="3">
        <v>118</v>
      </c>
      <c r="C4719" s="1" t="s">
        <v>4851</v>
      </c>
      <c r="E4719" t="str">
        <f t="shared" si="73"/>
        <v>118-GOÑI</v>
      </c>
    </row>
    <row r="4720" spans="1:5" x14ac:dyDescent="0.25">
      <c r="A4720" s="1">
        <v>31</v>
      </c>
      <c r="B4720" s="3">
        <v>119</v>
      </c>
      <c r="C4720" s="1" t="s">
        <v>4852</v>
      </c>
      <c r="E4720" t="str">
        <f t="shared" si="73"/>
        <v>119-G?SA/GORZA</v>
      </c>
    </row>
    <row r="4721" spans="1:5" x14ac:dyDescent="0.25">
      <c r="A4721" s="1">
        <v>31</v>
      </c>
      <c r="B4721" s="3">
        <v>120</v>
      </c>
      <c r="C4721" s="1" t="s">
        <v>4853</v>
      </c>
      <c r="E4721" t="str">
        <f t="shared" si="73"/>
        <v>120-GUESALAZ</v>
      </c>
    </row>
    <row r="4722" spans="1:5" x14ac:dyDescent="0.25">
      <c r="A4722" s="1">
        <v>31</v>
      </c>
      <c r="B4722" s="3">
        <v>121</v>
      </c>
      <c r="C4722" s="1" t="s">
        <v>4854</v>
      </c>
      <c r="E4722" t="str">
        <f t="shared" si="73"/>
        <v>121-GUIRGUILLANO</v>
      </c>
    </row>
    <row r="4723" spans="1:5" x14ac:dyDescent="0.25">
      <c r="A4723" s="1">
        <v>31</v>
      </c>
      <c r="B4723" s="3">
        <v>122</v>
      </c>
      <c r="C4723" s="1" t="s">
        <v>4855</v>
      </c>
      <c r="E4723" t="str">
        <f t="shared" si="73"/>
        <v>122-HUARTE/UHARTE</v>
      </c>
    </row>
    <row r="4724" spans="1:5" x14ac:dyDescent="0.25">
      <c r="A4724" s="1">
        <v>31</v>
      </c>
      <c r="B4724" s="3">
        <v>123</v>
      </c>
      <c r="C4724" s="1" t="s">
        <v>4856</v>
      </c>
      <c r="E4724" t="str">
        <f t="shared" si="73"/>
        <v>123-UHARTE-ARAKIL</v>
      </c>
    </row>
    <row r="4725" spans="1:5" x14ac:dyDescent="0.25">
      <c r="A4725" s="1">
        <v>31</v>
      </c>
      <c r="B4725" s="3">
        <v>124</v>
      </c>
      <c r="C4725" s="1" t="s">
        <v>4857</v>
      </c>
      <c r="E4725" t="str">
        <f t="shared" si="73"/>
        <v>124-IBARGOITI</v>
      </c>
    </row>
    <row r="4726" spans="1:5" x14ac:dyDescent="0.25">
      <c r="A4726" s="1">
        <v>31</v>
      </c>
      <c r="B4726" s="3">
        <v>125</v>
      </c>
      <c r="C4726" s="1" t="s">
        <v>4858</v>
      </c>
      <c r="E4726" t="str">
        <f t="shared" si="73"/>
        <v>125-IGUZQUIZA</v>
      </c>
    </row>
    <row r="4727" spans="1:5" x14ac:dyDescent="0.25">
      <c r="A4727" s="1">
        <v>31</v>
      </c>
      <c r="B4727" s="3">
        <v>126</v>
      </c>
      <c r="C4727" s="1" t="s">
        <v>4859</v>
      </c>
      <c r="E4727" t="str">
        <f t="shared" si="73"/>
        <v>126-IMOTZ</v>
      </c>
    </row>
    <row r="4728" spans="1:5" x14ac:dyDescent="0.25">
      <c r="A4728" s="1">
        <v>31</v>
      </c>
      <c r="B4728" s="3">
        <v>127</v>
      </c>
      <c r="C4728" s="1" t="s">
        <v>4860</v>
      </c>
      <c r="E4728" t="str">
        <f t="shared" si="73"/>
        <v>127-IRAÑETA</v>
      </c>
    </row>
    <row r="4729" spans="1:5" x14ac:dyDescent="0.25">
      <c r="A4729" s="1">
        <v>31</v>
      </c>
      <c r="B4729" s="3">
        <v>128</v>
      </c>
      <c r="C4729" s="1" t="s">
        <v>4861</v>
      </c>
      <c r="E4729" t="str">
        <f t="shared" si="73"/>
        <v>128-ISABA/IZABA</v>
      </c>
    </row>
    <row r="4730" spans="1:5" x14ac:dyDescent="0.25">
      <c r="A4730" s="1">
        <v>31</v>
      </c>
      <c r="B4730" s="3">
        <v>129</v>
      </c>
      <c r="C4730" s="1" t="s">
        <v>4862</v>
      </c>
      <c r="E4730" t="str">
        <f t="shared" si="73"/>
        <v>129-ITUREN</v>
      </c>
    </row>
    <row r="4731" spans="1:5" x14ac:dyDescent="0.25">
      <c r="A4731" s="1">
        <v>31</v>
      </c>
      <c r="B4731" s="3">
        <v>130</v>
      </c>
      <c r="C4731" s="1" t="s">
        <v>4863</v>
      </c>
      <c r="E4731" t="str">
        <f t="shared" si="73"/>
        <v>130-ITURMENDI</v>
      </c>
    </row>
    <row r="4732" spans="1:5" x14ac:dyDescent="0.25">
      <c r="A4732" s="1">
        <v>31</v>
      </c>
      <c r="B4732" s="3">
        <v>131</v>
      </c>
      <c r="C4732" s="1" t="s">
        <v>4864</v>
      </c>
      <c r="E4732" t="str">
        <f t="shared" si="73"/>
        <v>131-IZA</v>
      </c>
    </row>
    <row r="4733" spans="1:5" x14ac:dyDescent="0.25">
      <c r="A4733" s="1">
        <v>31</v>
      </c>
      <c r="B4733" s="3">
        <v>132</v>
      </c>
      <c r="C4733" s="1" t="s">
        <v>4865</v>
      </c>
      <c r="E4733" t="str">
        <f t="shared" si="73"/>
        <v>132-IZAGAONDOA</v>
      </c>
    </row>
    <row r="4734" spans="1:5" x14ac:dyDescent="0.25">
      <c r="A4734" s="1">
        <v>31</v>
      </c>
      <c r="B4734" s="3">
        <v>133</v>
      </c>
      <c r="C4734" s="1" t="s">
        <v>4866</v>
      </c>
      <c r="E4734" t="str">
        <f t="shared" si="73"/>
        <v>133-IZALZU/ITZALZU</v>
      </c>
    </row>
    <row r="4735" spans="1:5" x14ac:dyDescent="0.25">
      <c r="A4735" s="1">
        <v>31</v>
      </c>
      <c r="B4735" s="3">
        <v>134</v>
      </c>
      <c r="C4735" s="1" t="s">
        <v>4867</v>
      </c>
      <c r="E4735" t="str">
        <f t="shared" si="73"/>
        <v>134-JAURRIETA</v>
      </c>
    </row>
    <row r="4736" spans="1:5" x14ac:dyDescent="0.25">
      <c r="A4736" s="1">
        <v>31</v>
      </c>
      <c r="B4736" s="3">
        <v>135</v>
      </c>
      <c r="C4736" s="1" t="s">
        <v>4868</v>
      </c>
      <c r="E4736" t="str">
        <f t="shared" si="73"/>
        <v>135-JAVIER</v>
      </c>
    </row>
    <row r="4737" spans="1:5" x14ac:dyDescent="0.25">
      <c r="A4737" s="1">
        <v>31</v>
      </c>
      <c r="B4737" s="3">
        <v>136</v>
      </c>
      <c r="C4737" s="1" t="s">
        <v>4869</v>
      </c>
      <c r="E4737" t="str">
        <f t="shared" si="73"/>
        <v>136-JUSLAPEÑA</v>
      </c>
    </row>
    <row r="4738" spans="1:5" x14ac:dyDescent="0.25">
      <c r="A4738" s="1">
        <v>31</v>
      </c>
      <c r="B4738" s="3">
        <v>137</v>
      </c>
      <c r="C4738" s="1" t="s">
        <v>4870</v>
      </c>
      <c r="E4738" t="str">
        <f t="shared" si="73"/>
        <v>137-BEINTZA-LABAIEN</v>
      </c>
    </row>
    <row r="4739" spans="1:5" x14ac:dyDescent="0.25">
      <c r="A4739" s="1">
        <v>31</v>
      </c>
      <c r="B4739" s="3">
        <v>138</v>
      </c>
      <c r="C4739" s="1" t="s">
        <v>4871</v>
      </c>
      <c r="E4739" t="str">
        <f t="shared" ref="E4739:E4802" si="74">CONCATENATE(B4739,"-",C4739)</f>
        <v>138-LAKUNTZA</v>
      </c>
    </row>
    <row r="4740" spans="1:5" x14ac:dyDescent="0.25">
      <c r="A4740" s="1">
        <v>31</v>
      </c>
      <c r="B4740" s="3">
        <v>139</v>
      </c>
      <c r="C4740" s="1" t="s">
        <v>4872</v>
      </c>
      <c r="E4740" t="str">
        <f t="shared" si="74"/>
        <v>139-LANA</v>
      </c>
    </row>
    <row r="4741" spans="1:5" x14ac:dyDescent="0.25">
      <c r="A4741" s="1">
        <v>31</v>
      </c>
      <c r="B4741" s="3">
        <v>140</v>
      </c>
      <c r="C4741" s="1" t="s">
        <v>4873</v>
      </c>
      <c r="E4741" t="str">
        <f t="shared" si="74"/>
        <v>140-LANTZ</v>
      </c>
    </row>
    <row r="4742" spans="1:5" x14ac:dyDescent="0.25">
      <c r="A4742" s="1">
        <v>31</v>
      </c>
      <c r="B4742" s="3">
        <v>141</v>
      </c>
      <c r="C4742" s="1" t="s">
        <v>4874</v>
      </c>
      <c r="E4742" t="str">
        <f t="shared" si="74"/>
        <v>141-LAPOBLACION</v>
      </c>
    </row>
    <row r="4743" spans="1:5" x14ac:dyDescent="0.25">
      <c r="A4743" s="1">
        <v>31</v>
      </c>
      <c r="B4743" s="3">
        <v>142</v>
      </c>
      <c r="C4743" s="1" t="s">
        <v>4875</v>
      </c>
      <c r="E4743" t="str">
        <f t="shared" si="74"/>
        <v>142-LARRAGA</v>
      </c>
    </row>
    <row r="4744" spans="1:5" x14ac:dyDescent="0.25">
      <c r="A4744" s="1">
        <v>31</v>
      </c>
      <c r="B4744" s="3">
        <v>143</v>
      </c>
      <c r="C4744" s="1" t="s">
        <v>4876</v>
      </c>
      <c r="E4744" t="str">
        <f t="shared" si="74"/>
        <v>143-LARRAONA</v>
      </c>
    </row>
    <row r="4745" spans="1:5" x14ac:dyDescent="0.25">
      <c r="A4745" s="1">
        <v>31</v>
      </c>
      <c r="B4745" s="3">
        <v>144</v>
      </c>
      <c r="C4745" s="1" t="s">
        <v>4877</v>
      </c>
      <c r="E4745" t="str">
        <f t="shared" si="74"/>
        <v>144-LARRAUN</v>
      </c>
    </row>
    <row r="4746" spans="1:5" x14ac:dyDescent="0.25">
      <c r="A4746" s="1">
        <v>31</v>
      </c>
      <c r="B4746" s="3">
        <v>145</v>
      </c>
      <c r="C4746" s="1" t="s">
        <v>4878</v>
      </c>
      <c r="E4746" t="str">
        <f t="shared" si="74"/>
        <v>145-LAZAGURRIA</v>
      </c>
    </row>
    <row r="4747" spans="1:5" x14ac:dyDescent="0.25">
      <c r="A4747" s="1">
        <v>31</v>
      </c>
      <c r="B4747" s="3">
        <v>146</v>
      </c>
      <c r="C4747" s="1" t="s">
        <v>4879</v>
      </c>
      <c r="E4747" t="str">
        <f t="shared" si="74"/>
        <v>146-LEACHE</v>
      </c>
    </row>
    <row r="4748" spans="1:5" x14ac:dyDescent="0.25">
      <c r="A4748" s="1">
        <v>31</v>
      </c>
      <c r="B4748" s="3">
        <v>147</v>
      </c>
      <c r="C4748" s="1" t="s">
        <v>4880</v>
      </c>
      <c r="E4748" t="str">
        <f t="shared" si="74"/>
        <v>147-LEGARDA</v>
      </c>
    </row>
    <row r="4749" spans="1:5" x14ac:dyDescent="0.25">
      <c r="A4749" s="1">
        <v>31</v>
      </c>
      <c r="B4749" s="3">
        <v>148</v>
      </c>
      <c r="C4749" s="1" t="s">
        <v>4881</v>
      </c>
      <c r="E4749" t="str">
        <f t="shared" si="74"/>
        <v>148-LEGARIA</v>
      </c>
    </row>
    <row r="4750" spans="1:5" x14ac:dyDescent="0.25">
      <c r="A4750" s="1">
        <v>31</v>
      </c>
      <c r="B4750" s="3">
        <v>149</v>
      </c>
      <c r="C4750" s="1" t="s">
        <v>4882</v>
      </c>
      <c r="E4750" t="str">
        <f t="shared" si="74"/>
        <v>149-LEITZA</v>
      </c>
    </row>
    <row r="4751" spans="1:5" x14ac:dyDescent="0.25">
      <c r="A4751" s="1">
        <v>31</v>
      </c>
      <c r="B4751" s="3">
        <v>150</v>
      </c>
      <c r="C4751" s="1" t="s">
        <v>4883</v>
      </c>
      <c r="E4751" t="str">
        <f t="shared" si="74"/>
        <v>150-LEOZ</v>
      </c>
    </row>
    <row r="4752" spans="1:5" x14ac:dyDescent="0.25">
      <c r="A4752" s="1">
        <v>31</v>
      </c>
      <c r="B4752" s="3">
        <v>151</v>
      </c>
      <c r="C4752" s="1" t="s">
        <v>4884</v>
      </c>
      <c r="E4752" t="str">
        <f t="shared" si="74"/>
        <v>151-LERGA</v>
      </c>
    </row>
    <row r="4753" spans="1:5" x14ac:dyDescent="0.25">
      <c r="A4753" s="1">
        <v>31</v>
      </c>
      <c r="B4753" s="3">
        <v>152</v>
      </c>
      <c r="C4753" s="1" t="s">
        <v>4885</v>
      </c>
      <c r="E4753" t="str">
        <f t="shared" si="74"/>
        <v>152-LERIN</v>
      </c>
    </row>
    <row r="4754" spans="1:5" x14ac:dyDescent="0.25">
      <c r="A4754" s="1">
        <v>31</v>
      </c>
      <c r="B4754" s="3">
        <v>153</v>
      </c>
      <c r="C4754" s="1" t="s">
        <v>4886</v>
      </c>
      <c r="E4754" t="str">
        <f t="shared" si="74"/>
        <v>153-LESAKA</v>
      </c>
    </row>
    <row r="4755" spans="1:5" x14ac:dyDescent="0.25">
      <c r="A4755" s="1">
        <v>31</v>
      </c>
      <c r="B4755" s="3">
        <v>154</v>
      </c>
      <c r="C4755" s="1" t="s">
        <v>4887</v>
      </c>
      <c r="E4755" t="str">
        <f t="shared" si="74"/>
        <v>154-LEZAUN</v>
      </c>
    </row>
    <row r="4756" spans="1:5" x14ac:dyDescent="0.25">
      <c r="A4756" s="1">
        <v>31</v>
      </c>
      <c r="B4756" s="3">
        <v>155</v>
      </c>
      <c r="C4756" s="1" t="s">
        <v>4888</v>
      </c>
      <c r="E4756" t="str">
        <f t="shared" si="74"/>
        <v>155-LIEDENA</v>
      </c>
    </row>
    <row r="4757" spans="1:5" x14ac:dyDescent="0.25">
      <c r="A4757" s="1">
        <v>31</v>
      </c>
      <c r="B4757" s="3">
        <v>156</v>
      </c>
      <c r="C4757" s="1" t="s">
        <v>4889</v>
      </c>
      <c r="E4757" t="str">
        <f t="shared" si="74"/>
        <v>156-LIZOAIN</v>
      </c>
    </row>
    <row r="4758" spans="1:5" x14ac:dyDescent="0.25">
      <c r="A4758" s="1">
        <v>31</v>
      </c>
      <c r="B4758" s="3">
        <v>157</v>
      </c>
      <c r="C4758" s="1" t="s">
        <v>4890</v>
      </c>
      <c r="E4758" t="str">
        <f t="shared" si="74"/>
        <v>157-LODOSA</v>
      </c>
    </row>
    <row r="4759" spans="1:5" x14ac:dyDescent="0.25">
      <c r="A4759" s="1">
        <v>31</v>
      </c>
      <c r="B4759" s="3">
        <v>158</v>
      </c>
      <c r="C4759" s="1" t="s">
        <v>4891</v>
      </c>
      <c r="E4759" t="str">
        <f t="shared" si="74"/>
        <v>158-LONGUIDA/LONGIDA</v>
      </c>
    </row>
    <row r="4760" spans="1:5" x14ac:dyDescent="0.25">
      <c r="A4760" s="1">
        <v>31</v>
      </c>
      <c r="B4760" s="3">
        <v>159</v>
      </c>
      <c r="C4760" s="1" t="s">
        <v>4892</v>
      </c>
      <c r="E4760" t="str">
        <f t="shared" si="74"/>
        <v>159-LUMBIER</v>
      </c>
    </row>
    <row r="4761" spans="1:5" x14ac:dyDescent="0.25">
      <c r="A4761" s="1">
        <v>31</v>
      </c>
      <c r="B4761" s="3">
        <v>160</v>
      </c>
      <c r="C4761" s="1" t="s">
        <v>4893</v>
      </c>
      <c r="E4761" t="str">
        <f t="shared" si="74"/>
        <v>160-LUQUIN</v>
      </c>
    </row>
    <row r="4762" spans="1:5" x14ac:dyDescent="0.25">
      <c r="A4762" s="1">
        <v>31</v>
      </c>
      <c r="B4762" s="3">
        <v>161</v>
      </c>
      <c r="C4762" s="1" t="s">
        <v>4894</v>
      </c>
      <c r="E4762" t="str">
        <f t="shared" si="74"/>
        <v>161-MAÑERU</v>
      </c>
    </row>
    <row r="4763" spans="1:5" x14ac:dyDescent="0.25">
      <c r="A4763" s="1">
        <v>31</v>
      </c>
      <c r="B4763" s="3">
        <v>162</v>
      </c>
      <c r="C4763" s="1" t="s">
        <v>4895</v>
      </c>
      <c r="E4763" t="str">
        <f t="shared" si="74"/>
        <v>162-MARAÑON</v>
      </c>
    </row>
    <row r="4764" spans="1:5" x14ac:dyDescent="0.25">
      <c r="A4764" s="1">
        <v>31</v>
      </c>
      <c r="B4764" s="3">
        <v>163</v>
      </c>
      <c r="C4764" s="1" t="s">
        <v>4896</v>
      </c>
      <c r="E4764" t="str">
        <f t="shared" si="74"/>
        <v>163-MARCILLA</v>
      </c>
    </row>
    <row r="4765" spans="1:5" x14ac:dyDescent="0.25">
      <c r="A4765" s="1">
        <v>31</v>
      </c>
      <c r="B4765" s="3">
        <v>164</v>
      </c>
      <c r="C4765" s="1" t="s">
        <v>4897</v>
      </c>
      <c r="E4765" t="str">
        <f t="shared" si="74"/>
        <v>164-MELIDA</v>
      </c>
    </row>
    <row r="4766" spans="1:5" x14ac:dyDescent="0.25">
      <c r="A4766" s="1">
        <v>31</v>
      </c>
      <c r="B4766" s="3">
        <v>165</v>
      </c>
      <c r="C4766" s="1" t="s">
        <v>4898</v>
      </c>
      <c r="E4766" t="str">
        <f t="shared" si="74"/>
        <v>165-MENDAVIA</v>
      </c>
    </row>
    <row r="4767" spans="1:5" x14ac:dyDescent="0.25">
      <c r="A4767" s="1">
        <v>31</v>
      </c>
      <c r="B4767" s="3">
        <v>166</v>
      </c>
      <c r="C4767" s="1" t="s">
        <v>4899</v>
      </c>
      <c r="E4767" t="str">
        <f t="shared" si="74"/>
        <v>166-MENDAZA</v>
      </c>
    </row>
    <row r="4768" spans="1:5" x14ac:dyDescent="0.25">
      <c r="A4768" s="1">
        <v>31</v>
      </c>
      <c r="B4768" s="3">
        <v>167</v>
      </c>
      <c r="C4768" s="1" t="s">
        <v>4900</v>
      </c>
      <c r="E4768" t="str">
        <f t="shared" si="74"/>
        <v>167-MENDIGORRIA</v>
      </c>
    </row>
    <row r="4769" spans="1:5" x14ac:dyDescent="0.25">
      <c r="A4769" s="1">
        <v>31</v>
      </c>
      <c r="B4769" s="3">
        <v>168</v>
      </c>
      <c r="C4769" s="1" t="s">
        <v>4901</v>
      </c>
      <c r="E4769" t="str">
        <f t="shared" si="74"/>
        <v>168-METAUTEN</v>
      </c>
    </row>
    <row r="4770" spans="1:5" x14ac:dyDescent="0.25">
      <c r="A4770" s="1">
        <v>31</v>
      </c>
      <c r="B4770" s="3">
        <v>169</v>
      </c>
      <c r="C4770" s="1" t="s">
        <v>4902</v>
      </c>
      <c r="E4770" t="str">
        <f t="shared" si="74"/>
        <v>169-MILAGRO</v>
      </c>
    </row>
    <row r="4771" spans="1:5" x14ac:dyDescent="0.25">
      <c r="A4771" s="1">
        <v>31</v>
      </c>
      <c r="B4771" s="3">
        <v>170</v>
      </c>
      <c r="C4771" s="1" t="s">
        <v>4903</v>
      </c>
      <c r="E4771" t="str">
        <f t="shared" si="74"/>
        <v>170-MIRAFUENTES</v>
      </c>
    </row>
    <row r="4772" spans="1:5" x14ac:dyDescent="0.25">
      <c r="A4772" s="1">
        <v>31</v>
      </c>
      <c r="B4772" s="3">
        <v>171</v>
      </c>
      <c r="C4772" s="1" t="s">
        <v>4904</v>
      </c>
      <c r="E4772" t="str">
        <f t="shared" si="74"/>
        <v>171-MIRANDA DE ARGA</v>
      </c>
    </row>
    <row r="4773" spans="1:5" x14ac:dyDescent="0.25">
      <c r="A4773" s="1">
        <v>31</v>
      </c>
      <c r="B4773" s="3">
        <v>172</v>
      </c>
      <c r="C4773" s="1" t="s">
        <v>4905</v>
      </c>
      <c r="E4773" t="str">
        <f t="shared" si="74"/>
        <v>172-MONREAL</v>
      </c>
    </row>
    <row r="4774" spans="1:5" x14ac:dyDescent="0.25">
      <c r="A4774" s="1">
        <v>31</v>
      </c>
      <c r="B4774" s="3">
        <v>173</v>
      </c>
      <c r="C4774" s="1" t="s">
        <v>4906</v>
      </c>
      <c r="E4774" t="str">
        <f t="shared" si="74"/>
        <v>173-MONTEAGUDO</v>
      </c>
    </row>
    <row r="4775" spans="1:5" x14ac:dyDescent="0.25">
      <c r="A4775" s="1">
        <v>31</v>
      </c>
      <c r="B4775" s="3">
        <v>174</v>
      </c>
      <c r="C4775" s="1" t="s">
        <v>4907</v>
      </c>
      <c r="E4775" t="str">
        <f t="shared" si="74"/>
        <v>174-MORENTIN</v>
      </c>
    </row>
    <row r="4776" spans="1:5" x14ac:dyDescent="0.25">
      <c r="A4776" s="1">
        <v>31</v>
      </c>
      <c r="B4776" s="3">
        <v>175</v>
      </c>
      <c r="C4776" s="1" t="s">
        <v>4908</v>
      </c>
      <c r="E4776" t="str">
        <f t="shared" si="74"/>
        <v>175-MUES</v>
      </c>
    </row>
    <row r="4777" spans="1:5" x14ac:dyDescent="0.25">
      <c r="A4777" s="1">
        <v>31</v>
      </c>
      <c r="B4777" s="3">
        <v>176</v>
      </c>
      <c r="C4777" s="1" t="s">
        <v>4909</v>
      </c>
      <c r="E4777" t="str">
        <f t="shared" si="74"/>
        <v>176-MURCHANTE</v>
      </c>
    </row>
    <row r="4778" spans="1:5" x14ac:dyDescent="0.25">
      <c r="A4778" s="1">
        <v>31</v>
      </c>
      <c r="B4778" s="3">
        <v>177</v>
      </c>
      <c r="C4778" s="1" t="s">
        <v>4910</v>
      </c>
      <c r="E4778" t="str">
        <f t="shared" si="74"/>
        <v>177-MURIETA</v>
      </c>
    </row>
    <row r="4779" spans="1:5" x14ac:dyDescent="0.25">
      <c r="A4779" s="1">
        <v>31</v>
      </c>
      <c r="B4779" s="3">
        <v>178</v>
      </c>
      <c r="C4779" s="1" t="s">
        <v>4911</v>
      </c>
      <c r="E4779" t="str">
        <f t="shared" si="74"/>
        <v>178-MURILLO EL CUENDE</v>
      </c>
    </row>
    <row r="4780" spans="1:5" x14ac:dyDescent="0.25">
      <c r="A4780" s="1">
        <v>31</v>
      </c>
      <c r="B4780" s="3">
        <v>179</v>
      </c>
      <c r="C4780" s="1" t="s">
        <v>4912</v>
      </c>
      <c r="E4780" t="str">
        <f t="shared" si="74"/>
        <v>179-MURILLO EL FRUTO</v>
      </c>
    </row>
    <row r="4781" spans="1:5" x14ac:dyDescent="0.25">
      <c r="A4781" s="1">
        <v>31</v>
      </c>
      <c r="B4781" s="3">
        <v>180</v>
      </c>
      <c r="C4781" s="1" t="s">
        <v>4913</v>
      </c>
      <c r="E4781" t="str">
        <f t="shared" si="74"/>
        <v>180-MURUZABAL</v>
      </c>
    </row>
    <row r="4782" spans="1:5" x14ac:dyDescent="0.25">
      <c r="A4782" s="1">
        <v>31</v>
      </c>
      <c r="B4782" s="3">
        <v>181</v>
      </c>
      <c r="C4782" s="1" t="s">
        <v>4914</v>
      </c>
      <c r="E4782" t="str">
        <f t="shared" si="74"/>
        <v>181-NAVASCUES</v>
      </c>
    </row>
    <row r="4783" spans="1:5" x14ac:dyDescent="0.25">
      <c r="A4783" s="1">
        <v>31</v>
      </c>
      <c r="B4783" s="3">
        <v>182</v>
      </c>
      <c r="C4783" s="1" t="s">
        <v>4915</v>
      </c>
      <c r="E4783" t="str">
        <f t="shared" si="74"/>
        <v>182-NAZAR</v>
      </c>
    </row>
    <row r="4784" spans="1:5" x14ac:dyDescent="0.25">
      <c r="A4784" s="1">
        <v>31</v>
      </c>
      <c r="B4784" s="3">
        <v>183</v>
      </c>
      <c r="C4784" s="1" t="s">
        <v>4916</v>
      </c>
      <c r="E4784" t="str">
        <f t="shared" si="74"/>
        <v>183-OBANOS</v>
      </c>
    </row>
    <row r="4785" spans="1:5" x14ac:dyDescent="0.25">
      <c r="A4785" s="1">
        <v>31</v>
      </c>
      <c r="B4785" s="3">
        <v>184</v>
      </c>
      <c r="C4785" s="1" t="s">
        <v>4917</v>
      </c>
      <c r="E4785" t="str">
        <f t="shared" si="74"/>
        <v>184-OCO</v>
      </c>
    </row>
    <row r="4786" spans="1:5" x14ac:dyDescent="0.25">
      <c r="A4786" s="1">
        <v>31</v>
      </c>
      <c r="B4786" s="3">
        <v>185</v>
      </c>
      <c r="C4786" s="1" t="s">
        <v>4918</v>
      </c>
      <c r="E4786" t="str">
        <f t="shared" si="74"/>
        <v>185-OCHAGAVIA</v>
      </c>
    </row>
    <row r="4787" spans="1:5" x14ac:dyDescent="0.25">
      <c r="A4787" s="1">
        <v>31</v>
      </c>
      <c r="B4787" s="3">
        <v>186</v>
      </c>
      <c r="C4787" s="1" t="s">
        <v>4919</v>
      </c>
      <c r="E4787" t="str">
        <f t="shared" si="74"/>
        <v>186-ODIETA</v>
      </c>
    </row>
    <row r="4788" spans="1:5" x14ac:dyDescent="0.25">
      <c r="A4788" s="1">
        <v>31</v>
      </c>
      <c r="B4788" s="3">
        <v>187</v>
      </c>
      <c r="C4788" s="1" t="s">
        <v>4920</v>
      </c>
      <c r="E4788" t="str">
        <f t="shared" si="74"/>
        <v>187-OITZ</v>
      </c>
    </row>
    <row r="4789" spans="1:5" x14ac:dyDescent="0.25">
      <c r="A4789" s="1">
        <v>31</v>
      </c>
      <c r="B4789" s="3">
        <v>188</v>
      </c>
      <c r="C4789" s="1" t="s">
        <v>4921</v>
      </c>
      <c r="E4789" t="str">
        <f t="shared" si="74"/>
        <v>188-OLAIBAR</v>
      </c>
    </row>
    <row r="4790" spans="1:5" x14ac:dyDescent="0.25">
      <c r="A4790" s="1">
        <v>31</v>
      </c>
      <c r="B4790" s="3">
        <v>189</v>
      </c>
      <c r="C4790" s="1" t="s">
        <v>4922</v>
      </c>
      <c r="E4790" t="str">
        <f t="shared" si="74"/>
        <v>189-OLAZTI/OLAZAGUTIA</v>
      </c>
    </row>
    <row r="4791" spans="1:5" x14ac:dyDescent="0.25">
      <c r="A4791" s="1">
        <v>31</v>
      </c>
      <c r="B4791" s="3">
        <v>190</v>
      </c>
      <c r="C4791" s="1" t="s">
        <v>4923</v>
      </c>
      <c r="E4791" t="str">
        <f t="shared" si="74"/>
        <v>190-OLEJUA</v>
      </c>
    </row>
    <row r="4792" spans="1:5" x14ac:dyDescent="0.25">
      <c r="A4792" s="1">
        <v>31</v>
      </c>
      <c r="B4792" s="3">
        <v>191</v>
      </c>
      <c r="C4792" s="1" t="s">
        <v>4924</v>
      </c>
      <c r="E4792" t="str">
        <f t="shared" si="74"/>
        <v>191-OLITE</v>
      </c>
    </row>
    <row r="4793" spans="1:5" x14ac:dyDescent="0.25">
      <c r="A4793" s="1">
        <v>31</v>
      </c>
      <c r="B4793" s="3">
        <v>192</v>
      </c>
      <c r="C4793" s="1" t="s">
        <v>4925</v>
      </c>
      <c r="E4793" t="str">
        <f t="shared" si="74"/>
        <v>192-OLORIZ</v>
      </c>
    </row>
    <row r="4794" spans="1:5" x14ac:dyDescent="0.25">
      <c r="A4794" s="1">
        <v>31</v>
      </c>
      <c r="B4794" s="3">
        <v>193</v>
      </c>
      <c r="C4794" s="1" t="s">
        <v>4926</v>
      </c>
      <c r="E4794" t="str">
        <f t="shared" si="74"/>
        <v>193-OLZA</v>
      </c>
    </row>
    <row r="4795" spans="1:5" x14ac:dyDescent="0.25">
      <c r="A4795" s="1">
        <v>31</v>
      </c>
      <c r="B4795" s="3">
        <v>194</v>
      </c>
      <c r="C4795" s="1" t="s">
        <v>4927</v>
      </c>
      <c r="E4795" t="str">
        <f t="shared" si="74"/>
        <v>194-OLLO</v>
      </c>
    </row>
    <row r="4796" spans="1:5" x14ac:dyDescent="0.25">
      <c r="A4796" s="1">
        <v>31</v>
      </c>
      <c r="B4796" s="3">
        <v>195</v>
      </c>
      <c r="C4796" s="1" t="s">
        <v>4928</v>
      </c>
      <c r="E4796" t="str">
        <f t="shared" si="74"/>
        <v>195-ORBAITZETA</v>
      </c>
    </row>
    <row r="4797" spans="1:5" x14ac:dyDescent="0.25">
      <c r="A4797" s="1">
        <v>31</v>
      </c>
      <c r="B4797" s="3">
        <v>196</v>
      </c>
      <c r="C4797" s="1" t="s">
        <v>4929</v>
      </c>
      <c r="E4797" t="str">
        <f t="shared" si="74"/>
        <v>196-ORBARA</v>
      </c>
    </row>
    <row r="4798" spans="1:5" x14ac:dyDescent="0.25">
      <c r="A4798" s="1">
        <v>31</v>
      </c>
      <c r="B4798" s="3">
        <v>197</v>
      </c>
      <c r="C4798" s="1" t="s">
        <v>4930</v>
      </c>
      <c r="E4798" t="str">
        <f t="shared" si="74"/>
        <v>197-ORISOAIN</v>
      </c>
    </row>
    <row r="4799" spans="1:5" x14ac:dyDescent="0.25">
      <c r="A4799" s="1">
        <v>31</v>
      </c>
      <c r="B4799" s="3">
        <v>198</v>
      </c>
      <c r="C4799" s="1" t="s">
        <v>4931</v>
      </c>
      <c r="E4799" t="str">
        <f t="shared" si="74"/>
        <v>198-ORONZ</v>
      </c>
    </row>
    <row r="4800" spans="1:5" x14ac:dyDescent="0.25">
      <c r="A4800" s="1">
        <v>31</v>
      </c>
      <c r="B4800" s="3">
        <v>199</v>
      </c>
      <c r="C4800" s="1" t="s">
        <v>4932</v>
      </c>
      <c r="E4800" t="str">
        <f t="shared" si="74"/>
        <v>199-OROZ-BETELU</v>
      </c>
    </row>
    <row r="4801" spans="1:5" x14ac:dyDescent="0.25">
      <c r="A4801" s="1">
        <v>31</v>
      </c>
      <c r="B4801" s="3">
        <v>200</v>
      </c>
      <c r="C4801" s="1" t="s">
        <v>4933</v>
      </c>
      <c r="E4801" t="str">
        <f t="shared" si="74"/>
        <v>200-OTEIZA</v>
      </c>
    </row>
    <row r="4802" spans="1:5" x14ac:dyDescent="0.25">
      <c r="A4802" s="1">
        <v>31</v>
      </c>
      <c r="B4802" s="3">
        <v>201</v>
      </c>
      <c r="C4802" s="1" t="s">
        <v>4934</v>
      </c>
      <c r="E4802" t="str">
        <f t="shared" si="74"/>
        <v>201-PAMPLONA/IRUÑA</v>
      </c>
    </row>
    <row r="4803" spans="1:5" x14ac:dyDescent="0.25">
      <c r="A4803" s="1">
        <v>31</v>
      </c>
      <c r="B4803" s="3">
        <v>202</v>
      </c>
      <c r="C4803" s="1" t="s">
        <v>4935</v>
      </c>
      <c r="E4803" t="str">
        <f t="shared" ref="E4803:E4866" si="75">CONCATENATE(B4803,"-",C4803)</f>
        <v>202-PERALTA</v>
      </c>
    </row>
    <row r="4804" spans="1:5" x14ac:dyDescent="0.25">
      <c r="A4804" s="1">
        <v>31</v>
      </c>
      <c r="B4804" s="3">
        <v>203</v>
      </c>
      <c r="C4804" s="1" t="s">
        <v>4936</v>
      </c>
      <c r="E4804" t="str">
        <f t="shared" si="75"/>
        <v>203-PETILLA DE ARAGON</v>
      </c>
    </row>
    <row r="4805" spans="1:5" x14ac:dyDescent="0.25">
      <c r="A4805" s="1">
        <v>31</v>
      </c>
      <c r="B4805" s="3">
        <v>204</v>
      </c>
      <c r="C4805" s="1" t="s">
        <v>4937</v>
      </c>
      <c r="E4805" t="str">
        <f t="shared" si="75"/>
        <v>204-PIEDRAMILLERA</v>
      </c>
    </row>
    <row r="4806" spans="1:5" x14ac:dyDescent="0.25">
      <c r="A4806" s="1">
        <v>31</v>
      </c>
      <c r="B4806" s="3">
        <v>205</v>
      </c>
      <c r="C4806" s="1" t="s">
        <v>4938</v>
      </c>
      <c r="E4806" t="str">
        <f t="shared" si="75"/>
        <v>205-PITILLAS</v>
      </c>
    </row>
    <row r="4807" spans="1:5" x14ac:dyDescent="0.25">
      <c r="A4807" s="1">
        <v>31</v>
      </c>
      <c r="B4807" s="3">
        <v>206</v>
      </c>
      <c r="C4807" s="1" t="s">
        <v>4939</v>
      </c>
      <c r="E4807" t="str">
        <f t="shared" si="75"/>
        <v>206-PUENTE LA REINA/GARES</v>
      </c>
    </row>
    <row r="4808" spans="1:5" x14ac:dyDescent="0.25">
      <c r="A4808" s="1">
        <v>31</v>
      </c>
      <c r="B4808" s="3">
        <v>207</v>
      </c>
      <c r="C4808" s="1" t="s">
        <v>4940</v>
      </c>
      <c r="E4808" t="str">
        <f t="shared" si="75"/>
        <v>207-PUEYO</v>
      </c>
    </row>
    <row r="4809" spans="1:5" x14ac:dyDescent="0.25">
      <c r="A4809" s="1">
        <v>31</v>
      </c>
      <c r="B4809" s="3">
        <v>208</v>
      </c>
      <c r="C4809" s="1" t="s">
        <v>4941</v>
      </c>
      <c r="E4809" t="str">
        <f t="shared" si="75"/>
        <v>208-RIBAFORADA</v>
      </c>
    </row>
    <row r="4810" spans="1:5" x14ac:dyDescent="0.25">
      <c r="A4810" s="1">
        <v>31</v>
      </c>
      <c r="B4810" s="3">
        <v>209</v>
      </c>
      <c r="C4810" s="1" t="s">
        <v>4942</v>
      </c>
      <c r="E4810" t="str">
        <f t="shared" si="75"/>
        <v>209-ROMANZADO</v>
      </c>
    </row>
    <row r="4811" spans="1:5" x14ac:dyDescent="0.25">
      <c r="A4811" s="1">
        <v>31</v>
      </c>
      <c r="B4811" s="3">
        <v>210</v>
      </c>
      <c r="C4811" s="1" t="s">
        <v>4943</v>
      </c>
      <c r="E4811" t="str">
        <f t="shared" si="75"/>
        <v>210-RONCAL/ERRONKARI</v>
      </c>
    </row>
    <row r="4812" spans="1:5" x14ac:dyDescent="0.25">
      <c r="A4812" s="1">
        <v>31</v>
      </c>
      <c r="B4812" s="3">
        <v>211</v>
      </c>
      <c r="C4812" s="1" t="s">
        <v>4944</v>
      </c>
      <c r="E4812" t="str">
        <f t="shared" si="75"/>
        <v>211-ORREAGA/RONCESVALLES</v>
      </c>
    </row>
    <row r="4813" spans="1:5" x14ac:dyDescent="0.25">
      <c r="A4813" s="1">
        <v>31</v>
      </c>
      <c r="B4813" s="3">
        <v>212</v>
      </c>
      <c r="C4813" s="1" t="s">
        <v>2343</v>
      </c>
      <c r="E4813" t="str">
        <f t="shared" si="75"/>
        <v>212-SADA</v>
      </c>
    </row>
    <row r="4814" spans="1:5" x14ac:dyDescent="0.25">
      <c r="A4814" s="1">
        <v>31</v>
      </c>
      <c r="B4814" s="3">
        <v>213</v>
      </c>
      <c r="C4814" s="1" t="s">
        <v>4945</v>
      </c>
      <c r="E4814" t="str">
        <f t="shared" si="75"/>
        <v>213-SALDIAS</v>
      </c>
    </row>
    <row r="4815" spans="1:5" x14ac:dyDescent="0.25">
      <c r="A4815" s="1">
        <v>31</v>
      </c>
      <c r="B4815" s="3">
        <v>214</v>
      </c>
      <c r="C4815" s="1" t="s">
        <v>4946</v>
      </c>
      <c r="E4815" t="str">
        <f t="shared" si="75"/>
        <v>214-SALINAS DE ORO</v>
      </c>
    </row>
    <row r="4816" spans="1:5" x14ac:dyDescent="0.25">
      <c r="A4816" s="1">
        <v>31</v>
      </c>
      <c r="B4816" s="3">
        <v>215</v>
      </c>
      <c r="C4816" s="1" t="s">
        <v>4947</v>
      </c>
      <c r="E4816" t="str">
        <f t="shared" si="75"/>
        <v>215-SAN ADRIAN</v>
      </c>
    </row>
    <row r="4817" spans="1:5" x14ac:dyDescent="0.25">
      <c r="A4817" s="1">
        <v>31</v>
      </c>
      <c r="B4817" s="3">
        <v>216</v>
      </c>
      <c r="C4817" s="1" t="s">
        <v>4948</v>
      </c>
      <c r="E4817" t="str">
        <f t="shared" si="75"/>
        <v>216-SANG?SA/ZANGOZA</v>
      </c>
    </row>
    <row r="4818" spans="1:5" x14ac:dyDescent="0.25">
      <c r="A4818" s="1">
        <v>31</v>
      </c>
      <c r="B4818" s="3">
        <v>217</v>
      </c>
      <c r="C4818" s="1" t="s">
        <v>4949</v>
      </c>
      <c r="E4818" t="str">
        <f t="shared" si="75"/>
        <v>217-SAN MARTIN DE UNX</v>
      </c>
    </row>
    <row r="4819" spans="1:5" x14ac:dyDescent="0.25">
      <c r="A4819" s="1">
        <v>31</v>
      </c>
      <c r="B4819" s="3">
        <v>219</v>
      </c>
      <c r="C4819" s="1" t="s">
        <v>4950</v>
      </c>
      <c r="E4819" t="str">
        <f t="shared" si="75"/>
        <v>219-SANSOL</v>
      </c>
    </row>
    <row r="4820" spans="1:5" x14ac:dyDescent="0.25">
      <c r="A4820" s="1">
        <v>31</v>
      </c>
      <c r="B4820" s="3">
        <v>220</v>
      </c>
      <c r="C4820" s="1" t="s">
        <v>4951</v>
      </c>
      <c r="E4820" t="str">
        <f t="shared" si="75"/>
        <v>220-SANTACARA</v>
      </c>
    </row>
    <row r="4821" spans="1:5" x14ac:dyDescent="0.25">
      <c r="A4821" s="1">
        <v>31</v>
      </c>
      <c r="B4821" s="3">
        <v>221</v>
      </c>
      <c r="C4821" s="1" t="s">
        <v>4952</v>
      </c>
      <c r="E4821" t="str">
        <f t="shared" si="75"/>
        <v>221-DONEZTEBE/SANTESTEBAN</v>
      </c>
    </row>
    <row r="4822" spans="1:5" x14ac:dyDescent="0.25">
      <c r="A4822" s="1">
        <v>31</v>
      </c>
      <c r="B4822" s="3">
        <v>222</v>
      </c>
      <c r="C4822" s="1" t="s">
        <v>4953</v>
      </c>
      <c r="E4822" t="str">
        <f t="shared" si="75"/>
        <v>222-SARRIES/ZARTZE</v>
      </c>
    </row>
    <row r="4823" spans="1:5" x14ac:dyDescent="0.25">
      <c r="A4823" s="1">
        <v>31</v>
      </c>
      <c r="B4823" s="3">
        <v>223</v>
      </c>
      <c r="C4823" s="1" t="s">
        <v>4954</v>
      </c>
      <c r="E4823" t="str">
        <f t="shared" si="75"/>
        <v>223-SARTAGUDA</v>
      </c>
    </row>
    <row r="4824" spans="1:5" x14ac:dyDescent="0.25">
      <c r="A4824" s="1">
        <v>31</v>
      </c>
      <c r="B4824" s="3">
        <v>224</v>
      </c>
      <c r="C4824" s="1" t="s">
        <v>4955</v>
      </c>
      <c r="E4824" t="str">
        <f t="shared" si="75"/>
        <v>224-SESMA</v>
      </c>
    </row>
    <row r="4825" spans="1:5" x14ac:dyDescent="0.25">
      <c r="A4825" s="1">
        <v>31</v>
      </c>
      <c r="B4825" s="3">
        <v>225</v>
      </c>
      <c r="C4825" s="1" t="s">
        <v>4956</v>
      </c>
      <c r="E4825" t="str">
        <f t="shared" si="75"/>
        <v>225-SORLADA</v>
      </c>
    </row>
    <row r="4826" spans="1:5" x14ac:dyDescent="0.25">
      <c r="A4826" s="1">
        <v>31</v>
      </c>
      <c r="B4826" s="3">
        <v>226</v>
      </c>
      <c r="C4826" s="1" t="s">
        <v>4957</v>
      </c>
      <c r="E4826" t="str">
        <f t="shared" si="75"/>
        <v>226-SUNBILLA</v>
      </c>
    </row>
    <row r="4827" spans="1:5" x14ac:dyDescent="0.25">
      <c r="A4827" s="1">
        <v>31</v>
      </c>
      <c r="B4827" s="3">
        <v>227</v>
      </c>
      <c r="C4827" s="1" t="s">
        <v>4958</v>
      </c>
      <c r="E4827" t="str">
        <f t="shared" si="75"/>
        <v>227-TAFALLA</v>
      </c>
    </row>
    <row r="4828" spans="1:5" x14ac:dyDescent="0.25">
      <c r="A4828" s="1">
        <v>31</v>
      </c>
      <c r="B4828" s="3">
        <v>228</v>
      </c>
      <c r="C4828" s="1" t="s">
        <v>4959</v>
      </c>
      <c r="E4828" t="str">
        <f t="shared" si="75"/>
        <v>228-TIEBAS-MURUARTE DE RETA</v>
      </c>
    </row>
    <row r="4829" spans="1:5" x14ac:dyDescent="0.25">
      <c r="A4829" s="1">
        <v>31</v>
      </c>
      <c r="B4829" s="3">
        <v>229</v>
      </c>
      <c r="C4829" s="1" t="s">
        <v>4960</v>
      </c>
      <c r="E4829" t="str">
        <f t="shared" si="75"/>
        <v>229-TIRAPU</v>
      </c>
    </row>
    <row r="4830" spans="1:5" x14ac:dyDescent="0.25">
      <c r="A4830" s="1">
        <v>31</v>
      </c>
      <c r="B4830" s="3">
        <v>230</v>
      </c>
      <c r="C4830" s="1" t="s">
        <v>4961</v>
      </c>
      <c r="E4830" t="str">
        <f t="shared" si="75"/>
        <v>230-TORRALBA DEL RIO</v>
      </c>
    </row>
    <row r="4831" spans="1:5" x14ac:dyDescent="0.25">
      <c r="A4831" s="1">
        <v>31</v>
      </c>
      <c r="B4831" s="3">
        <v>231</v>
      </c>
      <c r="C4831" s="1" t="s">
        <v>4962</v>
      </c>
      <c r="E4831" t="str">
        <f t="shared" si="75"/>
        <v>231-TORRES DEL RIO</v>
      </c>
    </row>
    <row r="4832" spans="1:5" x14ac:dyDescent="0.25">
      <c r="A4832" s="1">
        <v>31</v>
      </c>
      <c r="B4832" s="3">
        <v>232</v>
      </c>
      <c r="C4832" s="1" t="s">
        <v>4963</v>
      </c>
      <c r="E4832" t="str">
        <f t="shared" si="75"/>
        <v>232-TUDELA</v>
      </c>
    </row>
    <row r="4833" spans="1:5" x14ac:dyDescent="0.25">
      <c r="A4833" s="1">
        <v>31</v>
      </c>
      <c r="B4833" s="3">
        <v>233</v>
      </c>
      <c r="C4833" s="1" t="s">
        <v>4964</v>
      </c>
      <c r="E4833" t="str">
        <f t="shared" si="75"/>
        <v>233-TULEBRAS</v>
      </c>
    </row>
    <row r="4834" spans="1:5" x14ac:dyDescent="0.25">
      <c r="A4834" s="1">
        <v>31</v>
      </c>
      <c r="B4834" s="3">
        <v>234</v>
      </c>
      <c r="C4834" s="1" t="s">
        <v>4965</v>
      </c>
      <c r="E4834" t="str">
        <f t="shared" si="75"/>
        <v>234-UCAR</v>
      </c>
    </row>
    <row r="4835" spans="1:5" x14ac:dyDescent="0.25">
      <c r="A4835" s="1">
        <v>31</v>
      </c>
      <c r="B4835" s="3">
        <v>235</v>
      </c>
      <c r="C4835" s="1" t="s">
        <v>4966</v>
      </c>
      <c r="E4835" t="str">
        <f t="shared" si="75"/>
        <v>235-UJUE</v>
      </c>
    </row>
    <row r="4836" spans="1:5" x14ac:dyDescent="0.25">
      <c r="A4836" s="1">
        <v>31</v>
      </c>
      <c r="B4836" s="3">
        <v>236</v>
      </c>
      <c r="C4836" s="1" t="s">
        <v>4967</v>
      </c>
      <c r="E4836" t="str">
        <f t="shared" si="75"/>
        <v>236-ULTZAMA</v>
      </c>
    </row>
    <row r="4837" spans="1:5" x14ac:dyDescent="0.25">
      <c r="A4837" s="1">
        <v>31</v>
      </c>
      <c r="B4837" s="3">
        <v>237</v>
      </c>
      <c r="C4837" s="1" t="s">
        <v>4968</v>
      </c>
      <c r="E4837" t="str">
        <f t="shared" si="75"/>
        <v>237-UNCITI</v>
      </c>
    </row>
    <row r="4838" spans="1:5" x14ac:dyDescent="0.25">
      <c r="A4838" s="1">
        <v>31</v>
      </c>
      <c r="B4838" s="3">
        <v>238</v>
      </c>
      <c r="C4838" s="1" t="s">
        <v>4969</v>
      </c>
      <c r="E4838" t="str">
        <f t="shared" si="75"/>
        <v>238-UNZUE</v>
      </c>
    </row>
    <row r="4839" spans="1:5" x14ac:dyDescent="0.25">
      <c r="A4839" s="1">
        <v>31</v>
      </c>
      <c r="B4839" s="3">
        <v>239</v>
      </c>
      <c r="C4839" s="1" t="s">
        <v>4970</v>
      </c>
      <c r="E4839" t="str">
        <f t="shared" si="75"/>
        <v>239-URDAZUBI/URDAX</v>
      </c>
    </row>
    <row r="4840" spans="1:5" x14ac:dyDescent="0.25">
      <c r="A4840" s="1">
        <v>31</v>
      </c>
      <c r="B4840" s="3">
        <v>240</v>
      </c>
      <c r="C4840" s="1" t="s">
        <v>4971</v>
      </c>
      <c r="E4840" t="str">
        <f t="shared" si="75"/>
        <v>240-URDIAIN</v>
      </c>
    </row>
    <row r="4841" spans="1:5" x14ac:dyDescent="0.25">
      <c r="A4841" s="1">
        <v>31</v>
      </c>
      <c r="B4841" s="3">
        <v>241</v>
      </c>
      <c r="C4841" s="1" t="s">
        <v>4972</v>
      </c>
      <c r="E4841" t="str">
        <f t="shared" si="75"/>
        <v>241-URRAUL ALTO</v>
      </c>
    </row>
    <row r="4842" spans="1:5" x14ac:dyDescent="0.25">
      <c r="A4842" s="1">
        <v>31</v>
      </c>
      <c r="B4842" s="3">
        <v>242</v>
      </c>
      <c r="C4842" s="1" t="s">
        <v>4973</v>
      </c>
      <c r="E4842" t="str">
        <f t="shared" si="75"/>
        <v>242-URRAUL BAJO</v>
      </c>
    </row>
    <row r="4843" spans="1:5" x14ac:dyDescent="0.25">
      <c r="A4843" s="1">
        <v>31</v>
      </c>
      <c r="B4843" s="3">
        <v>243</v>
      </c>
      <c r="C4843" s="1" t="s">
        <v>4974</v>
      </c>
      <c r="E4843" t="str">
        <f t="shared" si="75"/>
        <v>243-URROZ</v>
      </c>
    </row>
    <row r="4844" spans="1:5" x14ac:dyDescent="0.25">
      <c r="A4844" s="1">
        <v>31</v>
      </c>
      <c r="B4844" s="3">
        <v>244</v>
      </c>
      <c r="C4844" s="1" t="s">
        <v>4975</v>
      </c>
      <c r="E4844" t="str">
        <f t="shared" si="75"/>
        <v>244-URROTZ</v>
      </c>
    </row>
    <row r="4845" spans="1:5" x14ac:dyDescent="0.25">
      <c r="A4845" s="1">
        <v>31</v>
      </c>
      <c r="B4845" s="3">
        <v>245</v>
      </c>
      <c r="C4845" s="1" t="s">
        <v>4976</v>
      </c>
      <c r="E4845" t="str">
        <f t="shared" si="75"/>
        <v>245-URZAINQUI</v>
      </c>
    </row>
    <row r="4846" spans="1:5" x14ac:dyDescent="0.25">
      <c r="A4846" s="1">
        <v>31</v>
      </c>
      <c r="B4846" s="3">
        <v>246</v>
      </c>
      <c r="C4846" s="1" t="s">
        <v>4977</v>
      </c>
      <c r="E4846" t="str">
        <f t="shared" si="75"/>
        <v>246-UTERGA</v>
      </c>
    </row>
    <row r="4847" spans="1:5" x14ac:dyDescent="0.25">
      <c r="A4847" s="1">
        <v>31</v>
      </c>
      <c r="B4847" s="3">
        <v>247</v>
      </c>
      <c r="C4847" s="1" t="s">
        <v>4978</v>
      </c>
      <c r="E4847" t="str">
        <f t="shared" si="75"/>
        <v>247-UZTARROZ/UZTARROZE</v>
      </c>
    </row>
    <row r="4848" spans="1:5" x14ac:dyDescent="0.25">
      <c r="A4848" s="1">
        <v>31</v>
      </c>
      <c r="B4848" s="3">
        <v>248</v>
      </c>
      <c r="C4848" s="1" t="s">
        <v>4979</v>
      </c>
      <c r="E4848" t="str">
        <f t="shared" si="75"/>
        <v>248-LUZAIDE/VALCARLOS</v>
      </c>
    </row>
    <row r="4849" spans="1:5" x14ac:dyDescent="0.25">
      <c r="A4849" s="1">
        <v>31</v>
      </c>
      <c r="B4849" s="3">
        <v>249</v>
      </c>
      <c r="C4849" s="1" t="s">
        <v>4980</v>
      </c>
      <c r="E4849" t="str">
        <f t="shared" si="75"/>
        <v>249-VALTIERRA</v>
      </c>
    </row>
    <row r="4850" spans="1:5" x14ac:dyDescent="0.25">
      <c r="A4850" s="1">
        <v>31</v>
      </c>
      <c r="B4850" s="3">
        <v>250</v>
      </c>
      <c r="C4850" s="1" t="s">
        <v>4981</v>
      </c>
      <c r="E4850" t="str">
        <f t="shared" si="75"/>
        <v>250-BERA/VERA DE BIDASOA</v>
      </c>
    </row>
    <row r="4851" spans="1:5" x14ac:dyDescent="0.25">
      <c r="A4851" s="1">
        <v>31</v>
      </c>
      <c r="B4851" s="3">
        <v>251</v>
      </c>
      <c r="C4851" s="1" t="s">
        <v>4982</v>
      </c>
      <c r="E4851" t="str">
        <f t="shared" si="75"/>
        <v>251-VIANA</v>
      </c>
    </row>
    <row r="4852" spans="1:5" x14ac:dyDescent="0.25">
      <c r="A4852" s="1">
        <v>31</v>
      </c>
      <c r="B4852" s="3">
        <v>252</v>
      </c>
      <c r="C4852" s="1" t="s">
        <v>4983</v>
      </c>
      <c r="E4852" t="str">
        <f t="shared" si="75"/>
        <v>252-VIDANGOZ/BIDANKOZE</v>
      </c>
    </row>
    <row r="4853" spans="1:5" x14ac:dyDescent="0.25">
      <c r="A4853" s="1">
        <v>31</v>
      </c>
      <c r="B4853" s="3">
        <v>253</v>
      </c>
      <c r="C4853" s="1" t="s">
        <v>4984</v>
      </c>
      <c r="E4853" t="str">
        <f t="shared" si="75"/>
        <v>253-BIDAURRETA</v>
      </c>
    </row>
    <row r="4854" spans="1:5" x14ac:dyDescent="0.25">
      <c r="A4854" s="1">
        <v>31</v>
      </c>
      <c r="B4854" s="3">
        <v>254</v>
      </c>
      <c r="C4854" s="1" t="s">
        <v>4985</v>
      </c>
      <c r="E4854" t="str">
        <f t="shared" si="75"/>
        <v>254-VILLAFRANCA</v>
      </c>
    </row>
    <row r="4855" spans="1:5" x14ac:dyDescent="0.25">
      <c r="A4855" s="1">
        <v>31</v>
      </c>
      <c r="B4855" s="3">
        <v>255</v>
      </c>
      <c r="C4855" s="1" t="s">
        <v>4986</v>
      </c>
      <c r="E4855" t="str">
        <f t="shared" si="75"/>
        <v>255-VILLAMAYOR DE MONJARDIN</v>
      </c>
    </row>
    <row r="4856" spans="1:5" x14ac:dyDescent="0.25">
      <c r="A4856" s="1">
        <v>31</v>
      </c>
      <c r="B4856" s="3">
        <v>256</v>
      </c>
      <c r="C4856" s="1" t="s">
        <v>4987</v>
      </c>
      <c r="E4856" t="str">
        <f t="shared" si="75"/>
        <v>256-HIRIBERRI/VILLANUEVA DE AEZKOA</v>
      </c>
    </row>
    <row r="4857" spans="1:5" x14ac:dyDescent="0.25">
      <c r="A4857" s="1">
        <v>31</v>
      </c>
      <c r="B4857" s="3">
        <v>257</v>
      </c>
      <c r="C4857" s="1" t="s">
        <v>4988</v>
      </c>
      <c r="E4857" t="str">
        <f t="shared" si="75"/>
        <v>257-VILLATUERTA</v>
      </c>
    </row>
    <row r="4858" spans="1:5" x14ac:dyDescent="0.25">
      <c r="A4858" s="1">
        <v>31</v>
      </c>
      <c r="B4858" s="3">
        <v>258</v>
      </c>
      <c r="C4858" s="1" t="s">
        <v>4989</v>
      </c>
      <c r="E4858" t="str">
        <f t="shared" si="75"/>
        <v>258-VILLAVA/ATARRABIA</v>
      </c>
    </row>
    <row r="4859" spans="1:5" x14ac:dyDescent="0.25">
      <c r="A4859" s="1">
        <v>31</v>
      </c>
      <c r="B4859" s="3">
        <v>259</v>
      </c>
      <c r="C4859" s="1" t="s">
        <v>4990</v>
      </c>
      <c r="E4859" t="str">
        <f t="shared" si="75"/>
        <v>259-IGANTZI</v>
      </c>
    </row>
    <row r="4860" spans="1:5" x14ac:dyDescent="0.25">
      <c r="A4860" s="1">
        <v>31</v>
      </c>
      <c r="B4860" s="3">
        <v>260</v>
      </c>
      <c r="C4860" s="1" t="s">
        <v>4991</v>
      </c>
      <c r="E4860" t="str">
        <f t="shared" si="75"/>
        <v>260-YERRI</v>
      </c>
    </row>
    <row r="4861" spans="1:5" x14ac:dyDescent="0.25">
      <c r="A4861" s="1">
        <v>31</v>
      </c>
      <c r="B4861" s="3">
        <v>261</v>
      </c>
      <c r="C4861" s="1" t="s">
        <v>4992</v>
      </c>
      <c r="E4861" t="str">
        <f t="shared" si="75"/>
        <v>261-YESA</v>
      </c>
    </row>
    <row r="4862" spans="1:5" x14ac:dyDescent="0.25">
      <c r="A4862" s="1">
        <v>31</v>
      </c>
      <c r="B4862" s="3">
        <v>262</v>
      </c>
      <c r="C4862" s="1" t="s">
        <v>4993</v>
      </c>
      <c r="E4862" t="str">
        <f t="shared" si="75"/>
        <v>262-ZABALZA</v>
      </c>
    </row>
    <row r="4863" spans="1:5" x14ac:dyDescent="0.25">
      <c r="A4863" s="1">
        <v>31</v>
      </c>
      <c r="B4863" s="3">
        <v>263</v>
      </c>
      <c r="C4863" s="1" t="s">
        <v>4994</v>
      </c>
      <c r="E4863" t="str">
        <f t="shared" si="75"/>
        <v>263-ZUBIETA</v>
      </c>
    </row>
    <row r="4864" spans="1:5" x14ac:dyDescent="0.25">
      <c r="A4864" s="1">
        <v>31</v>
      </c>
      <c r="B4864" s="3">
        <v>264</v>
      </c>
      <c r="C4864" s="1" t="s">
        <v>4995</v>
      </c>
      <c r="E4864" t="str">
        <f t="shared" si="75"/>
        <v>264-ZUGARRAMURDI</v>
      </c>
    </row>
    <row r="4865" spans="1:5" x14ac:dyDescent="0.25">
      <c r="A4865" s="1">
        <v>31</v>
      </c>
      <c r="B4865" s="3">
        <v>265</v>
      </c>
      <c r="C4865" s="1" t="s">
        <v>4996</v>
      </c>
      <c r="E4865" t="str">
        <f t="shared" si="75"/>
        <v>265-ZUÑIGA</v>
      </c>
    </row>
    <row r="4866" spans="1:5" x14ac:dyDescent="0.25">
      <c r="A4866" s="1">
        <v>31</v>
      </c>
      <c r="B4866" s="3">
        <v>901</v>
      </c>
      <c r="C4866" s="1" t="s">
        <v>4997</v>
      </c>
      <c r="E4866" t="str">
        <f t="shared" si="75"/>
        <v>901-BARAÑAIN</v>
      </c>
    </row>
    <row r="4867" spans="1:5" x14ac:dyDescent="0.25">
      <c r="A4867" s="1">
        <v>31</v>
      </c>
      <c r="B4867" s="3">
        <v>902</v>
      </c>
      <c r="C4867" s="1" t="s">
        <v>4998</v>
      </c>
      <c r="E4867" t="str">
        <f t="shared" ref="E4867:E4930" si="76">CONCATENATE(B4867,"-",C4867)</f>
        <v>902-BERRIOPLANO</v>
      </c>
    </row>
    <row r="4868" spans="1:5" x14ac:dyDescent="0.25">
      <c r="A4868" s="1">
        <v>31</v>
      </c>
      <c r="B4868" s="3">
        <v>903</v>
      </c>
      <c r="C4868" s="1" t="s">
        <v>4999</v>
      </c>
      <c r="E4868" t="str">
        <f t="shared" si="76"/>
        <v>903-BERRIOZAR</v>
      </c>
    </row>
    <row r="4869" spans="1:5" x14ac:dyDescent="0.25">
      <c r="A4869" s="1">
        <v>31</v>
      </c>
      <c r="B4869" s="3">
        <v>904</v>
      </c>
      <c r="C4869" s="1" t="s">
        <v>5000</v>
      </c>
      <c r="E4869" t="str">
        <f t="shared" si="76"/>
        <v>904-IRURTZUN</v>
      </c>
    </row>
    <row r="4870" spans="1:5" x14ac:dyDescent="0.25">
      <c r="A4870" s="1">
        <v>31</v>
      </c>
      <c r="B4870" s="3">
        <v>905</v>
      </c>
      <c r="C4870" s="1" t="s">
        <v>5001</v>
      </c>
      <c r="E4870" t="str">
        <f t="shared" si="76"/>
        <v>905-BERIAIN</v>
      </c>
    </row>
    <row r="4871" spans="1:5" x14ac:dyDescent="0.25">
      <c r="A4871" s="1">
        <v>31</v>
      </c>
      <c r="B4871" s="3">
        <v>906</v>
      </c>
      <c r="C4871" s="1" t="s">
        <v>5002</v>
      </c>
      <c r="E4871" t="str">
        <f t="shared" si="76"/>
        <v>906-ORCOYEN</v>
      </c>
    </row>
    <row r="4872" spans="1:5" x14ac:dyDescent="0.25">
      <c r="A4872" s="1">
        <v>31</v>
      </c>
      <c r="B4872" s="3">
        <v>907</v>
      </c>
      <c r="C4872" s="1" t="s">
        <v>5003</v>
      </c>
      <c r="E4872" t="str">
        <f t="shared" si="76"/>
        <v>907-ZIZUR MAYOR/ZIZUR NAGUSIA</v>
      </c>
    </row>
    <row r="4873" spans="1:5" x14ac:dyDescent="0.25">
      <c r="A4873" s="1">
        <v>31</v>
      </c>
      <c r="B4873" s="3">
        <v>908</v>
      </c>
      <c r="C4873" s="1" t="s">
        <v>5004</v>
      </c>
      <c r="E4873" t="str">
        <f t="shared" si="76"/>
        <v>908-LEKUNBERRI</v>
      </c>
    </row>
    <row r="4874" spans="1:5" x14ac:dyDescent="0.25">
      <c r="A4874" s="1">
        <v>32</v>
      </c>
      <c r="B4874" s="3">
        <v>1</v>
      </c>
      <c r="C4874" s="1" t="s">
        <v>5005</v>
      </c>
      <c r="E4874" t="str">
        <f t="shared" si="76"/>
        <v>1-ALLARIZ</v>
      </c>
    </row>
    <row r="4875" spans="1:5" x14ac:dyDescent="0.25">
      <c r="A4875" s="1">
        <v>32</v>
      </c>
      <c r="B4875" s="3">
        <v>2</v>
      </c>
      <c r="C4875" s="1" t="s">
        <v>5006</v>
      </c>
      <c r="E4875" t="str">
        <f t="shared" si="76"/>
        <v>2-AMOEIRO</v>
      </c>
    </row>
    <row r="4876" spans="1:5" x14ac:dyDescent="0.25">
      <c r="A4876" s="1">
        <v>32</v>
      </c>
      <c r="B4876" s="3">
        <v>3</v>
      </c>
      <c r="C4876" s="1" t="s">
        <v>5007</v>
      </c>
      <c r="E4876" t="str">
        <f t="shared" si="76"/>
        <v>3-ARNOIA, A</v>
      </c>
    </row>
    <row r="4877" spans="1:5" x14ac:dyDescent="0.25">
      <c r="A4877" s="1">
        <v>32</v>
      </c>
      <c r="B4877" s="3">
        <v>4</v>
      </c>
      <c r="C4877" s="1" t="s">
        <v>5008</v>
      </c>
      <c r="E4877" t="str">
        <f t="shared" si="76"/>
        <v>4-AVION</v>
      </c>
    </row>
    <row r="4878" spans="1:5" x14ac:dyDescent="0.25">
      <c r="A4878" s="1">
        <v>32</v>
      </c>
      <c r="B4878" s="3">
        <v>5</v>
      </c>
      <c r="C4878" s="1" t="s">
        <v>5009</v>
      </c>
      <c r="E4878" t="str">
        <f t="shared" si="76"/>
        <v>5-BALTAR</v>
      </c>
    </row>
    <row r="4879" spans="1:5" x14ac:dyDescent="0.25">
      <c r="A4879" s="1">
        <v>32</v>
      </c>
      <c r="B4879" s="3">
        <v>6</v>
      </c>
      <c r="C4879" s="1" t="s">
        <v>5010</v>
      </c>
      <c r="E4879" t="str">
        <f t="shared" si="76"/>
        <v>6-BANDE</v>
      </c>
    </row>
    <row r="4880" spans="1:5" x14ac:dyDescent="0.25">
      <c r="A4880" s="1">
        <v>32</v>
      </c>
      <c r="B4880" s="3">
        <v>7</v>
      </c>
      <c r="C4880" s="1" t="s">
        <v>5011</v>
      </c>
      <c r="E4880" t="str">
        <f t="shared" si="76"/>
        <v>7-BAÑOS DE MOLGAS</v>
      </c>
    </row>
    <row r="4881" spans="1:5" x14ac:dyDescent="0.25">
      <c r="A4881" s="1">
        <v>32</v>
      </c>
      <c r="B4881" s="3">
        <v>8</v>
      </c>
      <c r="C4881" s="1" t="s">
        <v>5012</v>
      </c>
      <c r="E4881" t="str">
        <f t="shared" si="76"/>
        <v>8-BARBADAS</v>
      </c>
    </row>
    <row r="4882" spans="1:5" x14ac:dyDescent="0.25">
      <c r="A4882" s="1">
        <v>32</v>
      </c>
      <c r="B4882" s="3">
        <v>9</v>
      </c>
      <c r="C4882" s="1" t="s">
        <v>5013</v>
      </c>
      <c r="E4882" t="str">
        <f t="shared" si="76"/>
        <v>9-BARCO DE VALDEORRAS, O</v>
      </c>
    </row>
    <row r="4883" spans="1:5" x14ac:dyDescent="0.25">
      <c r="A4883" s="1">
        <v>32</v>
      </c>
      <c r="B4883" s="3">
        <v>10</v>
      </c>
      <c r="C4883" s="1" t="s">
        <v>5014</v>
      </c>
      <c r="E4883" t="str">
        <f t="shared" si="76"/>
        <v>10-BEADE</v>
      </c>
    </row>
    <row r="4884" spans="1:5" x14ac:dyDescent="0.25">
      <c r="A4884" s="1">
        <v>32</v>
      </c>
      <c r="B4884" s="3">
        <v>11</v>
      </c>
      <c r="C4884" s="1" t="s">
        <v>5015</v>
      </c>
      <c r="E4884" t="str">
        <f t="shared" si="76"/>
        <v>11-BEARIZ</v>
      </c>
    </row>
    <row r="4885" spans="1:5" x14ac:dyDescent="0.25">
      <c r="A4885" s="1">
        <v>32</v>
      </c>
      <c r="B4885" s="3">
        <v>12</v>
      </c>
      <c r="C4885" s="1" t="s">
        <v>5016</v>
      </c>
      <c r="E4885" t="str">
        <f t="shared" si="76"/>
        <v>12-BLANCOS, OS</v>
      </c>
    </row>
    <row r="4886" spans="1:5" x14ac:dyDescent="0.25">
      <c r="A4886" s="1">
        <v>32</v>
      </c>
      <c r="B4886" s="3">
        <v>13</v>
      </c>
      <c r="C4886" s="1" t="s">
        <v>5017</v>
      </c>
      <c r="E4886" t="str">
        <f t="shared" si="76"/>
        <v>13-BOBORAS</v>
      </c>
    </row>
    <row r="4887" spans="1:5" x14ac:dyDescent="0.25">
      <c r="A4887" s="1">
        <v>32</v>
      </c>
      <c r="B4887" s="3">
        <v>14</v>
      </c>
      <c r="C4887" s="1" t="s">
        <v>5018</v>
      </c>
      <c r="E4887" t="str">
        <f t="shared" si="76"/>
        <v>14-BOLA, A</v>
      </c>
    </row>
    <row r="4888" spans="1:5" x14ac:dyDescent="0.25">
      <c r="A4888" s="1">
        <v>32</v>
      </c>
      <c r="B4888" s="3">
        <v>15</v>
      </c>
      <c r="C4888" s="1" t="s">
        <v>5019</v>
      </c>
      <c r="E4888" t="str">
        <f t="shared" si="76"/>
        <v>15-BOLO, O</v>
      </c>
    </row>
    <row r="4889" spans="1:5" x14ac:dyDescent="0.25">
      <c r="A4889" s="1">
        <v>32</v>
      </c>
      <c r="B4889" s="3">
        <v>16</v>
      </c>
      <c r="C4889" s="1" t="s">
        <v>5020</v>
      </c>
      <c r="E4889" t="str">
        <f t="shared" si="76"/>
        <v>16-CALVOS DE RANDIN</v>
      </c>
    </row>
    <row r="4890" spans="1:5" x14ac:dyDescent="0.25">
      <c r="A4890" s="1">
        <v>32</v>
      </c>
      <c r="B4890" s="3">
        <v>17</v>
      </c>
      <c r="C4890" s="1" t="s">
        <v>5021</v>
      </c>
      <c r="E4890" t="str">
        <f t="shared" si="76"/>
        <v>17-CARBALLEDA DE VALDEORRAS</v>
      </c>
    </row>
    <row r="4891" spans="1:5" x14ac:dyDescent="0.25">
      <c r="A4891" s="1">
        <v>32</v>
      </c>
      <c r="B4891" s="3">
        <v>18</v>
      </c>
      <c r="C4891" s="1" t="s">
        <v>5022</v>
      </c>
      <c r="E4891" t="str">
        <f t="shared" si="76"/>
        <v>18-CARBALLEDA DE AVIA</v>
      </c>
    </row>
    <row r="4892" spans="1:5" x14ac:dyDescent="0.25">
      <c r="A4892" s="1">
        <v>32</v>
      </c>
      <c r="B4892" s="3">
        <v>19</v>
      </c>
      <c r="C4892" s="1" t="s">
        <v>5023</v>
      </c>
      <c r="E4892" t="str">
        <f t="shared" si="76"/>
        <v>19-CARBALLIÑO, O</v>
      </c>
    </row>
    <row r="4893" spans="1:5" x14ac:dyDescent="0.25">
      <c r="A4893" s="1">
        <v>32</v>
      </c>
      <c r="B4893" s="3">
        <v>20</v>
      </c>
      <c r="C4893" s="1" t="s">
        <v>5024</v>
      </c>
      <c r="E4893" t="str">
        <f t="shared" si="76"/>
        <v>20-CARTELLE</v>
      </c>
    </row>
    <row r="4894" spans="1:5" x14ac:dyDescent="0.25">
      <c r="A4894" s="1">
        <v>32</v>
      </c>
      <c r="B4894" s="3">
        <v>21</v>
      </c>
      <c r="C4894" s="1" t="s">
        <v>5025</v>
      </c>
      <c r="E4894" t="str">
        <f t="shared" si="76"/>
        <v>21-CASTRELO DO VAL</v>
      </c>
    </row>
    <row r="4895" spans="1:5" x14ac:dyDescent="0.25">
      <c r="A4895" s="1">
        <v>32</v>
      </c>
      <c r="B4895" s="3">
        <v>22</v>
      </c>
      <c r="C4895" s="1" t="s">
        <v>5026</v>
      </c>
      <c r="E4895" t="str">
        <f t="shared" si="76"/>
        <v>22-CASTRELO DE MIÑO</v>
      </c>
    </row>
    <row r="4896" spans="1:5" x14ac:dyDescent="0.25">
      <c r="A4896" s="1">
        <v>32</v>
      </c>
      <c r="B4896" s="3">
        <v>23</v>
      </c>
      <c r="C4896" s="1" t="s">
        <v>5027</v>
      </c>
      <c r="E4896" t="str">
        <f t="shared" si="76"/>
        <v>23-CASTRO CALDELAS</v>
      </c>
    </row>
    <row r="4897" spans="1:5" x14ac:dyDescent="0.25">
      <c r="A4897" s="1">
        <v>32</v>
      </c>
      <c r="B4897" s="3">
        <v>24</v>
      </c>
      <c r="C4897" s="1" t="s">
        <v>5028</v>
      </c>
      <c r="E4897" t="str">
        <f t="shared" si="76"/>
        <v>24-CELANOVA</v>
      </c>
    </row>
    <row r="4898" spans="1:5" x14ac:dyDescent="0.25">
      <c r="A4898" s="1">
        <v>32</v>
      </c>
      <c r="B4898" s="3">
        <v>25</v>
      </c>
      <c r="C4898" s="1" t="s">
        <v>5029</v>
      </c>
      <c r="E4898" t="str">
        <f t="shared" si="76"/>
        <v>25-CENLLE</v>
      </c>
    </row>
    <row r="4899" spans="1:5" x14ac:dyDescent="0.25">
      <c r="A4899" s="1">
        <v>32</v>
      </c>
      <c r="B4899" s="3">
        <v>26</v>
      </c>
      <c r="C4899" s="1" t="s">
        <v>5030</v>
      </c>
      <c r="E4899" t="str">
        <f t="shared" si="76"/>
        <v>26-COLES</v>
      </c>
    </row>
    <row r="4900" spans="1:5" x14ac:dyDescent="0.25">
      <c r="A4900" s="1">
        <v>32</v>
      </c>
      <c r="B4900" s="3">
        <v>27</v>
      </c>
      <c r="C4900" s="1" t="s">
        <v>5031</v>
      </c>
      <c r="E4900" t="str">
        <f t="shared" si="76"/>
        <v>27-CORTEGADA</v>
      </c>
    </row>
    <row r="4901" spans="1:5" x14ac:dyDescent="0.25">
      <c r="A4901" s="1">
        <v>32</v>
      </c>
      <c r="B4901" s="3">
        <v>28</v>
      </c>
      <c r="C4901" s="1" t="s">
        <v>5032</v>
      </c>
      <c r="E4901" t="str">
        <f t="shared" si="76"/>
        <v>28-CUALEDRO</v>
      </c>
    </row>
    <row r="4902" spans="1:5" x14ac:dyDescent="0.25">
      <c r="A4902" s="1">
        <v>32</v>
      </c>
      <c r="B4902" s="3">
        <v>29</v>
      </c>
      <c r="C4902" s="1" t="s">
        <v>5033</v>
      </c>
      <c r="E4902" t="str">
        <f t="shared" si="76"/>
        <v>29-CHANDREXA DE QUEIXA</v>
      </c>
    </row>
    <row r="4903" spans="1:5" x14ac:dyDescent="0.25">
      <c r="A4903" s="1">
        <v>32</v>
      </c>
      <c r="B4903" s="3">
        <v>30</v>
      </c>
      <c r="C4903" s="1" t="s">
        <v>5034</v>
      </c>
      <c r="E4903" t="str">
        <f t="shared" si="76"/>
        <v>30-ENTRIMO</v>
      </c>
    </row>
    <row r="4904" spans="1:5" x14ac:dyDescent="0.25">
      <c r="A4904" s="1">
        <v>32</v>
      </c>
      <c r="B4904" s="3">
        <v>31</v>
      </c>
      <c r="C4904" s="1" t="s">
        <v>5035</v>
      </c>
      <c r="E4904" t="str">
        <f t="shared" si="76"/>
        <v>31-ESGOS</v>
      </c>
    </row>
    <row r="4905" spans="1:5" x14ac:dyDescent="0.25">
      <c r="A4905" s="1">
        <v>32</v>
      </c>
      <c r="B4905" s="3">
        <v>32</v>
      </c>
      <c r="C4905" s="1" t="s">
        <v>5036</v>
      </c>
      <c r="E4905" t="str">
        <f t="shared" si="76"/>
        <v>32-XINZO DE LIMIA</v>
      </c>
    </row>
    <row r="4906" spans="1:5" x14ac:dyDescent="0.25">
      <c r="A4906" s="1">
        <v>32</v>
      </c>
      <c r="B4906" s="3">
        <v>33</v>
      </c>
      <c r="C4906" s="1" t="s">
        <v>5037</v>
      </c>
      <c r="E4906" t="str">
        <f t="shared" si="76"/>
        <v>33-GOMESENDE</v>
      </c>
    </row>
    <row r="4907" spans="1:5" x14ac:dyDescent="0.25">
      <c r="A4907" s="1">
        <v>32</v>
      </c>
      <c r="B4907" s="3">
        <v>34</v>
      </c>
      <c r="C4907" s="1" t="s">
        <v>5038</v>
      </c>
      <c r="E4907" t="str">
        <f t="shared" si="76"/>
        <v>34-GUDIÑA, A</v>
      </c>
    </row>
    <row r="4908" spans="1:5" x14ac:dyDescent="0.25">
      <c r="A4908" s="1">
        <v>32</v>
      </c>
      <c r="B4908" s="3">
        <v>35</v>
      </c>
      <c r="C4908" s="1" t="s">
        <v>5039</v>
      </c>
      <c r="E4908" t="str">
        <f t="shared" si="76"/>
        <v>35-IRIXO, O</v>
      </c>
    </row>
    <row r="4909" spans="1:5" x14ac:dyDescent="0.25">
      <c r="A4909" s="1">
        <v>32</v>
      </c>
      <c r="B4909" s="3">
        <v>36</v>
      </c>
      <c r="C4909" s="1" t="s">
        <v>5040</v>
      </c>
      <c r="E4909" t="str">
        <f t="shared" si="76"/>
        <v>36-XUNQUEIRA DE AMBIA</v>
      </c>
    </row>
    <row r="4910" spans="1:5" x14ac:dyDescent="0.25">
      <c r="A4910" s="1">
        <v>32</v>
      </c>
      <c r="B4910" s="3">
        <v>37</v>
      </c>
      <c r="C4910" s="1" t="s">
        <v>5041</v>
      </c>
      <c r="E4910" t="str">
        <f t="shared" si="76"/>
        <v>37-XUNQUEIRA DE ESPADANEDO</v>
      </c>
    </row>
    <row r="4911" spans="1:5" x14ac:dyDescent="0.25">
      <c r="A4911" s="1">
        <v>32</v>
      </c>
      <c r="B4911" s="3">
        <v>38</v>
      </c>
      <c r="C4911" s="1" t="s">
        <v>5042</v>
      </c>
      <c r="E4911" t="str">
        <f t="shared" si="76"/>
        <v>38-LAROUCO</v>
      </c>
    </row>
    <row r="4912" spans="1:5" x14ac:dyDescent="0.25">
      <c r="A4912" s="1">
        <v>32</v>
      </c>
      <c r="B4912" s="3">
        <v>39</v>
      </c>
      <c r="C4912" s="1" t="s">
        <v>5043</v>
      </c>
      <c r="E4912" t="str">
        <f t="shared" si="76"/>
        <v>39-LAZA</v>
      </c>
    </row>
    <row r="4913" spans="1:5" x14ac:dyDescent="0.25">
      <c r="A4913" s="1">
        <v>32</v>
      </c>
      <c r="B4913" s="3">
        <v>40</v>
      </c>
      <c r="C4913" s="1" t="s">
        <v>5044</v>
      </c>
      <c r="E4913" t="str">
        <f t="shared" si="76"/>
        <v>40-LEIRO</v>
      </c>
    </row>
    <row r="4914" spans="1:5" x14ac:dyDescent="0.25">
      <c r="A4914" s="1">
        <v>32</v>
      </c>
      <c r="B4914" s="3">
        <v>41</v>
      </c>
      <c r="C4914" s="1" t="s">
        <v>5045</v>
      </c>
      <c r="E4914" t="str">
        <f t="shared" si="76"/>
        <v>41-LOBEIRA</v>
      </c>
    </row>
    <row r="4915" spans="1:5" x14ac:dyDescent="0.25">
      <c r="A4915" s="1">
        <v>32</v>
      </c>
      <c r="B4915" s="3">
        <v>42</v>
      </c>
      <c r="C4915" s="1" t="s">
        <v>5046</v>
      </c>
      <c r="E4915" t="str">
        <f t="shared" si="76"/>
        <v>42-LOBIOS</v>
      </c>
    </row>
    <row r="4916" spans="1:5" x14ac:dyDescent="0.25">
      <c r="A4916" s="1">
        <v>32</v>
      </c>
      <c r="B4916" s="3">
        <v>43</v>
      </c>
      <c r="C4916" s="1" t="s">
        <v>5047</v>
      </c>
      <c r="E4916" t="str">
        <f t="shared" si="76"/>
        <v>43-MACEDA</v>
      </c>
    </row>
    <row r="4917" spans="1:5" x14ac:dyDescent="0.25">
      <c r="A4917" s="1">
        <v>32</v>
      </c>
      <c r="B4917" s="3">
        <v>44</v>
      </c>
      <c r="C4917" s="1" t="s">
        <v>5048</v>
      </c>
      <c r="E4917" t="str">
        <f t="shared" si="76"/>
        <v>44-MANZANEDA</v>
      </c>
    </row>
    <row r="4918" spans="1:5" x14ac:dyDescent="0.25">
      <c r="A4918" s="1">
        <v>32</v>
      </c>
      <c r="B4918" s="3">
        <v>45</v>
      </c>
      <c r="C4918" s="1" t="s">
        <v>5049</v>
      </c>
      <c r="E4918" t="str">
        <f t="shared" si="76"/>
        <v>45-MASIDE</v>
      </c>
    </row>
    <row r="4919" spans="1:5" x14ac:dyDescent="0.25">
      <c r="A4919" s="1">
        <v>32</v>
      </c>
      <c r="B4919" s="3">
        <v>46</v>
      </c>
      <c r="C4919" s="1" t="s">
        <v>5050</v>
      </c>
      <c r="E4919" t="str">
        <f t="shared" si="76"/>
        <v>46-MELON</v>
      </c>
    </row>
    <row r="4920" spans="1:5" x14ac:dyDescent="0.25">
      <c r="A4920" s="1">
        <v>32</v>
      </c>
      <c r="B4920" s="3">
        <v>47</v>
      </c>
      <c r="C4920" s="1" t="s">
        <v>5051</v>
      </c>
      <c r="E4920" t="str">
        <f t="shared" si="76"/>
        <v>47-MERCA, A</v>
      </c>
    </row>
    <row r="4921" spans="1:5" x14ac:dyDescent="0.25">
      <c r="A4921" s="1">
        <v>32</v>
      </c>
      <c r="B4921" s="3">
        <v>48</v>
      </c>
      <c r="C4921" s="1" t="s">
        <v>5052</v>
      </c>
      <c r="E4921" t="str">
        <f t="shared" si="76"/>
        <v>48-MEZQUITA, A</v>
      </c>
    </row>
    <row r="4922" spans="1:5" x14ac:dyDescent="0.25">
      <c r="A4922" s="1">
        <v>32</v>
      </c>
      <c r="B4922" s="3">
        <v>49</v>
      </c>
      <c r="C4922" s="1" t="s">
        <v>5053</v>
      </c>
      <c r="E4922" t="str">
        <f t="shared" si="76"/>
        <v>49-MONTEDERRAMO</v>
      </c>
    </row>
    <row r="4923" spans="1:5" x14ac:dyDescent="0.25">
      <c r="A4923" s="1">
        <v>32</v>
      </c>
      <c r="B4923" s="3">
        <v>50</v>
      </c>
      <c r="C4923" s="1" t="s">
        <v>5054</v>
      </c>
      <c r="E4923" t="str">
        <f t="shared" si="76"/>
        <v>50-MONTERREI</v>
      </c>
    </row>
    <row r="4924" spans="1:5" x14ac:dyDescent="0.25">
      <c r="A4924" s="1">
        <v>32</v>
      </c>
      <c r="B4924" s="3">
        <v>51</v>
      </c>
      <c r="C4924" s="1" t="s">
        <v>5055</v>
      </c>
      <c r="E4924" t="str">
        <f t="shared" si="76"/>
        <v>51-MUIÑOS</v>
      </c>
    </row>
    <row r="4925" spans="1:5" x14ac:dyDescent="0.25">
      <c r="A4925" s="1">
        <v>32</v>
      </c>
      <c r="B4925" s="3">
        <v>52</v>
      </c>
      <c r="C4925" s="1" t="s">
        <v>5056</v>
      </c>
      <c r="E4925" t="str">
        <f t="shared" si="76"/>
        <v>52-NOGUEIRA DE RAMUIN</v>
      </c>
    </row>
    <row r="4926" spans="1:5" x14ac:dyDescent="0.25">
      <c r="A4926" s="1">
        <v>32</v>
      </c>
      <c r="B4926" s="3">
        <v>53</v>
      </c>
      <c r="C4926" s="1" t="s">
        <v>5057</v>
      </c>
      <c r="E4926" t="str">
        <f t="shared" si="76"/>
        <v>53-OIMBRA</v>
      </c>
    </row>
    <row r="4927" spans="1:5" x14ac:dyDescent="0.25">
      <c r="A4927" s="1">
        <v>32</v>
      </c>
      <c r="B4927" s="3">
        <v>54</v>
      </c>
      <c r="C4927" s="1" t="s">
        <v>140</v>
      </c>
      <c r="E4927" t="str">
        <f t="shared" si="76"/>
        <v>54-OURENSE</v>
      </c>
    </row>
    <row r="4928" spans="1:5" x14ac:dyDescent="0.25">
      <c r="A4928" s="1">
        <v>32</v>
      </c>
      <c r="B4928" s="3">
        <v>55</v>
      </c>
      <c r="C4928" s="1" t="s">
        <v>5058</v>
      </c>
      <c r="E4928" t="str">
        <f t="shared" si="76"/>
        <v>55-PADERNE DE ALLARIZ</v>
      </c>
    </row>
    <row r="4929" spans="1:5" x14ac:dyDescent="0.25">
      <c r="A4929" s="1">
        <v>32</v>
      </c>
      <c r="B4929" s="3">
        <v>56</v>
      </c>
      <c r="C4929" s="1" t="s">
        <v>5059</v>
      </c>
      <c r="E4929" t="str">
        <f t="shared" si="76"/>
        <v>56-PADRENDA</v>
      </c>
    </row>
    <row r="4930" spans="1:5" x14ac:dyDescent="0.25">
      <c r="A4930" s="1">
        <v>32</v>
      </c>
      <c r="B4930" s="3">
        <v>57</v>
      </c>
      <c r="C4930" s="1" t="s">
        <v>5060</v>
      </c>
      <c r="E4930" t="str">
        <f t="shared" si="76"/>
        <v>57-PARADA DE SIL</v>
      </c>
    </row>
    <row r="4931" spans="1:5" x14ac:dyDescent="0.25">
      <c r="A4931" s="1">
        <v>32</v>
      </c>
      <c r="B4931" s="3">
        <v>58</v>
      </c>
      <c r="C4931" s="1" t="s">
        <v>5061</v>
      </c>
      <c r="E4931" t="str">
        <f t="shared" ref="E4931:E4994" si="77">CONCATENATE(B4931,"-",C4931)</f>
        <v>58-PEREIRO DE AGUIAR, O</v>
      </c>
    </row>
    <row r="4932" spans="1:5" x14ac:dyDescent="0.25">
      <c r="A4932" s="1">
        <v>32</v>
      </c>
      <c r="B4932" s="3">
        <v>59</v>
      </c>
      <c r="C4932" s="1" t="s">
        <v>5062</v>
      </c>
      <c r="E4932" t="str">
        <f t="shared" si="77"/>
        <v>59-PEROXA, A</v>
      </c>
    </row>
    <row r="4933" spans="1:5" x14ac:dyDescent="0.25">
      <c r="A4933" s="1">
        <v>32</v>
      </c>
      <c r="B4933" s="3">
        <v>60</v>
      </c>
      <c r="C4933" s="1" t="s">
        <v>5063</v>
      </c>
      <c r="E4933" t="str">
        <f t="shared" si="77"/>
        <v>60-PETIN</v>
      </c>
    </row>
    <row r="4934" spans="1:5" x14ac:dyDescent="0.25">
      <c r="A4934" s="1">
        <v>32</v>
      </c>
      <c r="B4934" s="3">
        <v>61</v>
      </c>
      <c r="C4934" s="1" t="s">
        <v>5064</v>
      </c>
      <c r="E4934" t="str">
        <f t="shared" si="77"/>
        <v>61-PIÑOR</v>
      </c>
    </row>
    <row r="4935" spans="1:5" x14ac:dyDescent="0.25">
      <c r="A4935" s="1">
        <v>32</v>
      </c>
      <c r="B4935" s="3">
        <v>62</v>
      </c>
      <c r="C4935" s="1" t="s">
        <v>5065</v>
      </c>
      <c r="E4935" t="str">
        <f t="shared" si="77"/>
        <v>62-PORQUEIRA</v>
      </c>
    </row>
    <row r="4936" spans="1:5" x14ac:dyDescent="0.25">
      <c r="A4936" s="1">
        <v>32</v>
      </c>
      <c r="B4936" s="3">
        <v>63</v>
      </c>
      <c r="C4936" s="1" t="s">
        <v>5066</v>
      </c>
      <c r="E4936" t="str">
        <f t="shared" si="77"/>
        <v>63-POBRA DE TRIVES, A</v>
      </c>
    </row>
    <row r="4937" spans="1:5" x14ac:dyDescent="0.25">
      <c r="A4937" s="1">
        <v>32</v>
      </c>
      <c r="B4937" s="3">
        <v>64</v>
      </c>
      <c r="C4937" s="1" t="s">
        <v>5067</v>
      </c>
      <c r="E4937" t="str">
        <f t="shared" si="77"/>
        <v>64-PONTEDEVA</v>
      </c>
    </row>
    <row r="4938" spans="1:5" x14ac:dyDescent="0.25">
      <c r="A4938" s="1">
        <v>32</v>
      </c>
      <c r="B4938" s="3">
        <v>65</v>
      </c>
      <c r="C4938" s="1" t="s">
        <v>5068</v>
      </c>
      <c r="E4938" t="str">
        <f t="shared" si="77"/>
        <v>65-PUNXIN</v>
      </c>
    </row>
    <row r="4939" spans="1:5" x14ac:dyDescent="0.25">
      <c r="A4939" s="1">
        <v>32</v>
      </c>
      <c r="B4939" s="3">
        <v>66</v>
      </c>
      <c r="C4939" s="1" t="s">
        <v>5069</v>
      </c>
      <c r="E4939" t="str">
        <f t="shared" si="77"/>
        <v>66-QUINTELA DE LEIRADO</v>
      </c>
    </row>
    <row r="4940" spans="1:5" x14ac:dyDescent="0.25">
      <c r="A4940" s="1">
        <v>32</v>
      </c>
      <c r="B4940" s="3">
        <v>67</v>
      </c>
      <c r="C4940" s="1" t="s">
        <v>5070</v>
      </c>
      <c r="E4940" t="str">
        <f t="shared" si="77"/>
        <v>67-RAIRIZ DE VEIGA</v>
      </c>
    </row>
    <row r="4941" spans="1:5" x14ac:dyDescent="0.25">
      <c r="A4941" s="1">
        <v>32</v>
      </c>
      <c r="B4941" s="3">
        <v>68</v>
      </c>
      <c r="C4941" s="1" t="s">
        <v>5071</v>
      </c>
      <c r="E4941" t="str">
        <f t="shared" si="77"/>
        <v>68-RAMIRAS</v>
      </c>
    </row>
    <row r="4942" spans="1:5" x14ac:dyDescent="0.25">
      <c r="A4942" s="1">
        <v>32</v>
      </c>
      <c r="B4942" s="3">
        <v>69</v>
      </c>
      <c r="C4942" s="1" t="s">
        <v>5072</v>
      </c>
      <c r="E4942" t="str">
        <f t="shared" si="77"/>
        <v>69-RIBADAVIA</v>
      </c>
    </row>
    <row r="4943" spans="1:5" x14ac:dyDescent="0.25">
      <c r="A4943" s="1">
        <v>32</v>
      </c>
      <c r="B4943" s="3">
        <v>70</v>
      </c>
      <c r="C4943" s="1" t="s">
        <v>5073</v>
      </c>
      <c r="E4943" t="str">
        <f t="shared" si="77"/>
        <v>70-SAN XOAN DE RIO</v>
      </c>
    </row>
    <row r="4944" spans="1:5" x14ac:dyDescent="0.25">
      <c r="A4944" s="1">
        <v>32</v>
      </c>
      <c r="B4944" s="3">
        <v>71</v>
      </c>
      <c r="C4944" s="1" t="s">
        <v>5074</v>
      </c>
      <c r="E4944" t="str">
        <f t="shared" si="77"/>
        <v>71-RIOS</v>
      </c>
    </row>
    <row r="4945" spans="1:5" x14ac:dyDescent="0.25">
      <c r="A4945" s="1">
        <v>32</v>
      </c>
      <c r="B4945" s="3">
        <v>72</v>
      </c>
      <c r="C4945" s="1" t="s">
        <v>5075</v>
      </c>
      <c r="E4945" t="str">
        <f t="shared" si="77"/>
        <v>72-RUA, A</v>
      </c>
    </row>
    <row r="4946" spans="1:5" x14ac:dyDescent="0.25">
      <c r="A4946" s="1">
        <v>32</v>
      </c>
      <c r="B4946" s="3">
        <v>73</v>
      </c>
      <c r="C4946" s="1" t="s">
        <v>5076</v>
      </c>
      <c r="E4946" t="str">
        <f t="shared" si="77"/>
        <v>73-RUBIA</v>
      </c>
    </row>
    <row r="4947" spans="1:5" x14ac:dyDescent="0.25">
      <c r="A4947" s="1">
        <v>32</v>
      </c>
      <c r="B4947" s="3">
        <v>74</v>
      </c>
      <c r="C4947" s="1" t="s">
        <v>5077</v>
      </c>
      <c r="E4947" t="str">
        <f t="shared" si="77"/>
        <v>74-SAN AMARO</v>
      </c>
    </row>
    <row r="4948" spans="1:5" x14ac:dyDescent="0.25">
      <c r="A4948" s="1">
        <v>32</v>
      </c>
      <c r="B4948" s="3">
        <v>75</v>
      </c>
      <c r="C4948" s="1" t="s">
        <v>5078</v>
      </c>
      <c r="E4948" t="str">
        <f t="shared" si="77"/>
        <v>75-SAN CIBRAO DAS VIÑAS</v>
      </c>
    </row>
    <row r="4949" spans="1:5" x14ac:dyDescent="0.25">
      <c r="A4949" s="1">
        <v>32</v>
      </c>
      <c r="B4949" s="3">
        <v>76</v>
      </c>
      <c r="C4949" s="1" t="s">
        <v>5079</v>
      </c>
      <c r="E4949" t="str">
        <f t="shared" si="77"/>
        <v>76-SAN CRISTOVO DE CEA</v>
      </c>
    </row>
    <row r="4950" spans="1:5" x14ac:dyDescent="0.25">
      <c r="A4950" s="1">
        <v>32</v>
      </c>
      <c r="B4950" s="3">
        <v>77</v>
      </c>
      <c r="C4950" s="1" t="s">
        <v>5080</v>
      </c>
      <c r="E4950" t="str">
        <f t="shared" si="77"/>
        <v>77-SANDIAS</v>
      </c>
    </row>
    <row r="4951" spans="1:5" x14ac:dyDescent="0.25">
      <c r="A4951" s="1">
        <v>32</v>
      </c>
      <c r="B4951" s="3">
        <v>78</v>
      </c>
      <c r="C4951" s="1" t="s">
        <v>5081</v>
      </c>
      <c r="E4951" t="str">
        <f t="shared" si="77"/>
        <v>78-SARREAUS</v>
      </c>
    </row>
    <row r="4952" spans="1:5" x14ac:dyDescent="0.25">
      <c r="A4952" s="1">
        <v>32</v>
      </c>
      <c r="B4952" s="3">
        <v>79</v>
      </c>
      <c r="C4952" s="1" t="s">
        <v>5082</v>
      </c>
      <c r="E4952" t="str">
        <f t="shared" si="77"/>
        <v>79-TABOADELA</v>
      </c>
    </row>
    <row r="4953" spans="1:5" x14ac:dyDescent="0.25">
      <c r="A4953" s="1">
        <v>32</v>
      </c>
      <c r="B4953" s="3">
        <v>80</v>
      </c>
      <c r="C4953" s="1" t="s">
        <v>5083</v>
      </c>
      <c r="E4953" t="str">
        <f t="shared" si="77"/>
        <v>80-TEIXEIRA, A</v>
      </c>
    </row>
    <row r="4954" spans="1:5" x14ac:dyDescent="0.25">
      <c r="A4954" s="1">
        <v>32</v>
      </c>
      <c r="B4954" s="3">
        <v>81</v>
      </c>
      <c r="C4954" s="1" t="s">
        <v>5084</v>
      </c>
      <c r="E4954" t="str">
        <f t="shared" si="77"/>
        <v>81-TOEN</v>
      </c>
    </row>
    <row r="4955" spans="1:5" x14ac:dyDescent="0.25">
      <c r="A4955" s="1">
        <v>32</v>
      </c>
      <c r="B4955" s="3">
        <v>82</v>
      </c>
      <c r="C4955" s="1" t="s">
        <v>5085</v>
      </c>
      <c r="E4955" t="str">
        <f t="shared" si="77"/>
        <v>82-TRASMIRAS</v>
      </c>
    </row>
    <row r="4956" spans="1:5" x14ac:dyDescent="0.25">
      <c r="A4956" s="1">
        <v>32</v>
      </c>
      <c r="B4956" s="3">
        <v>83</v>
      </c>
      <c r="C4956" s="1" t="s">
        <v>5086</v>
      </c>
      <c r="E4956" t="str">
        <f t="shared" si="77"/>
        <v>83-VEIGA, A</v>
      </c>
    </row>
    <row r="4957" spans="1:5" x14ac:dyDescent="0.25">
      <c r="A4957" s="1">
        <v>32</v>
      </c>
      <c r="B4957" s="3">
        <v>84</v>
      </c>
      <c r="C4957" s="1" t="s">
        <v>5087</v>
      </c>
      <c r="E4957" t="str">
        <f t="shared" si="77"/>
        <v>84-VEREA</v>
      </c>
    </row>
    <row r="4958" spans="1:5" x14ac:dyDescent="0.25">
      <c r="A4958" s="1">
        <v>32</v>
      </c>
      <c r="B4958" s="3">
        <v>85</v>
      </c>
      <c r="C4958" s="1" t="s">
        <v>5088</v>
      </c>
      <c r="E4958" t="str">
        <f t="shared" si="77"/>
        <v>85-VERIN</v>
      </c>
    </row>
    <row r="4959" spans="1:5" x14ac:dyDescent="0.25">
      <c r="A4959" s="1">
        <v>32</v>
      </c>
      <c r="B4959" s="3">
        <v>86</v>
      </c>
      <c r="C4959" s="1" t="s">
        <v>5089</v>
      </c>
      <c r="E4959" t="str">
        <f t="shared" si="77"/>
        <v>86-VIANA DO BOLO</v>
      </c>
    </row>
    <row r="4960" spans="1:5" x14ac:dyDescent="0.25">
      <c r="A4960" s="1">
        <v>32</v>
      </c>
      <c r="B4960" s="3">
        <v>87</v>
      </c>
      <c r="C4960" s="1" t="s">
        <v>5090</v>
      </c>
      <c r="E4960" t="str">
        <f t="shared" si="77"/>
        <v>87-VILAMARIN</v>
      </c>
    </row>
    <row r="4961" spans="1:5" x14ac:dyDescent="0.25">
      <c r="A4961" s="1">
        <v>32</v>
      </c>
      <c r="B4961" s="3">
        <v>88</v>
      </c>
      <c r="C4961" s="1" t="s">
        <v>5091</v>
      </c>
      <c r="E4961" t="str">
        <f t="shared" si="77"/>
        <v>88-VILAMARTIN DE VALDEORRAS</v>
      </c>
    </row>
    <row r="4962" spans="1:5" x14ac:dyDescent="0.25">
      <c r="A4962" s="1">
        <v>32</v>
      </c>
      <c r="B4962" s="3">
        <v>89</v>
      </c>
      <c r="C4962" s="1" t="s">
        <v>5092</v>
      </c>
      <c r="E4962" t="str">
        <f t="shared" si="77"/>
        <v>89-VILAR DE BARRIO</v>
      </c>
    </row>
    <row r="4963" spans="1:5" x14ac:dyDescent="0.25">
      <c r="A4963" s="1">
        <v>32</v>
      </c>
      <c r="B4963" s="3">
        <v>90</v>
      </c>
      <c r="C4963" s="1" t="s">
        <v>5093</v>
      </c>
      <c r="E4963" t="str">
        <f t="shared" si="77"/>
        <v>90-VILAR DE SANTOS</v>
      </c>
    </row>
    <row r="4964" spans="1:5" x14ac:dyDescent="0.25">
      <c r="A4964" s="1">
        <v>32</v>
      </c>
      <c r="B4964" s="3">
        <v>91</v>
      </c>
      <c r="C4964" s="1" t="s">
        <v>5094</v>
      </c>
      <c r="E4964" t="str">
        <f t="shared" si="77"/>
        <v>91-VILARDEVOS</v>
      </c>
    </row>
    <row r="4965" spans="1:5" x14ac:dyDescent="0.25">
      <c r="A4965" s="1">
        <v>32</v>
      </c>
      <c r="B4965" s="3">
        <v>92</v>
      </c>
      <c r="C4965" s="1" t="s">
        <v>5095</v>
      </c>
      <c r="E4965" t="str">
        <f t="shared" si="77"/>
        <v>92-VILARIÑO DE CONSO</v>
      </c>
    </row>
    <row r="4966" spans="1:5" x14ac:dyDescent="0.25">
      <c r="A4966" s="1">
        <v>33</v>
      </c>
      <c r="B4966" s="3">
        <v>1</v>
      </c>
      <c r="C4966" s="1" t="s">
        <v>5096</v>
      </c>
      <c r="E4966" t="str">
        <f t="shared" si="77"/>
        <v>1-ALLANDE</v>
      </c>
    </row>
    <row r="4967" spans="1:5" x14ac:dyDescent="0.25">
      <c r="A4967" s="1">
        <v>33</v>
      </c>
      <c r="B4967" s="3">
        <v>2</v>
      </c>
      <c r="C4967" s="1" t="s">
        <v>5097</v>
      </c>
      <c r="E4967" t="str">
        <f t="shared" si="77"/>
        <v>2-ALLER</v>
      </c>
    </row>
    <row r="4968" spans="1:5" x14ac:dyDescent="0.25">
      <c r="A4968" s="1">
        <v>33</v>
      </c>
      <c r="B4968" s="3">
        <v>3</v>
      </c>
      <c r="C4968" s="1" t="s">
        <v>5098</v>
      </c>
      <c r="E4968" t="str">
        <f t="shared" si="77"/>
        <v>3-AMIEVA</v>
      </c>
    </row>
    <row r="4969" spans="1:5" x14ac:dyDescent="0.25">
      <c r="A4969" s="1">
        <v>33</v>
      </c>
      <c r="B4969" s="3">
        <v>4</v>
      </c>
      <c r="C4969" s="1" t="s">
        <v>5099</v>
      </c>
      <c r="E4969" t="str">
        <f t="shared" si="77"/>
        <v>4-AVILES</v>
      </c>
    </row>
    <row r="4970" spans="1:5" x14ac:dyDescent="0.25">
      <c r="A4970" s="1">
        <v>33</v>
      </c>
      <c r="B4970" s="3">
        <v>5</v>
      </c>
      <c r="C4970" s="1" t="s">
        <v>5100</v>
      </c>
      <c r="E4970" t="str">
        <f t="shared" si="77"/>
        <v>5-BELMONTE DE MIRANDA</v>
      </c>
    </row>
    <row r="4971" spans="1:5" x14ac:dyDescent="0.25">
      <c r="A4971" s="1">
        <v>33</v>
      </c>
      <c r="B4971" s="3">
        <v>6</v>
      </c>
      <c r="C4971" s="1" t="s">
        <v>5101</v>
      </c>
      <c r="E4971" t="str">
        <f t="shared" si="77"/>
        <v>6-BIMENES</v>
      </c>
    </row>
    <row r="4972" spans="1:5" x14ac:dyDescent="0.25">
      <c r="A4972" s="1">
        <v>33</v>
      </c>
      <c r="B4972" s="3">
        <v>7</v>
      </c>
      <c r="C4972" s="1" t="s">
        <v>5102</v>
      </c>
      <c r="E4972" t="str">
        <f t="shared" si="77"/>
        <v>7-BOAL</v>
      </c>
    </row>
    <row r="4973" spans="1:5" x14ac:dyDescent="0.25">
      <c r="A4973" s="1">
        <v>33</v>
      </c>
      <c r="B4973" s="3">
        <v>8</v>
      </c>
      <c r="C4973" s="1" t="s">
        <v>5103</v>
      </c>
      <c r="E4973" t="str">
        <f t="shared" si="77"/>
        <v>8-CABRALES</v>
      </c>
    </row>
    <row r="4974" spans="1:5" x14ac:dyDescent="0.25">
      <c r="A4974" s="1">
        <v>33</v>
      </c>
      <c r="B4974" s="3">
        <v>9</v>
      </c>
      <c r="C4974" s="1" t="s">
        <v>5104</v>
      </c>
      <c r="E4974" t="str">
        <f t="shared" si="77"/>
        <v>9-CABRANES</v>
      </c>
    </row>
    <row r="4975" spans="1:5" x14ac:dyDescent="0.25">
      <c r="A4975" s="1">
        <v>33</v>
      </c>
      <c r="B4975" s="3">
        <v>10</v>
      </c>
      <c r="C4975" s="1" t="s">
        <v>5105</v>
      </c>
      <c r="E4975" t="str">
        <f t="shared" si="77"/>
        <v>10-CANDAMO</v>
      </c>
    </row>
    <row r="4976" spans="1:5" x14ac:dyDescent="0.25">
      <c r="A4976" s="1">
        <v>33</v>
      </c>
      <c r="B4976" s="3">
        <v>11</v>
      </c>
      <c r="C4976" s="1" t="s">
        <v>5106</v>
      </c>
      <c r="E4976" t="str">
        <f t="shared" si="77"/>
        <v>11-CANGAS DEL NARCEA</v>
      </c>
    </row>
    <row r="4977" spans="1:5" x14ac:dyDescent="0.25">
      <c r="A4977" s="1">
        <v>33</v>
      </c>
      <c r="B4977" s="3">
        <v>12</v>
      </c>
      <c r="C4977" s="1" t="s">
        <v>5107</v>
      </c>
      <c r="E4977" t="str">
        <f t="shared" si="77"/>
        <v>12-CANGAS DE ONIS</v>
      </c>
    </row>
    <row r="4978" spans="1:5" x14ac:dyDescent="0.25">
      <c r="A4978" s="1">
        <v>33</v>
      </c>
      <c r="B4978" s="3">
        <v>13</v>
      </c>
      <c r="C4978" s="1" t="s">
        <v>5108</v>
      </c>
      <c r="E4978" t="str">
        <f t="shared" si="77"/>
        <v>13-CARAVIA</v>
      </c>
    </row>
    <row r="4979" spans="1:5" x14ac:dyDescent="0.25">
      <c r="A4979" s="1">
        <v>33</v>
      </c>
      <c r="B4979" s="3">
        <v>14</v>
      </c>
      <c r="C4979" s="1" t="s">
        <v>5109</v>
      </c>
      <c r="E4979" t="str">
        <f t="shared" si="77"/>
        <v>14-CARREÑO</v>
      </c>
    </row>
    <row r="4980" spans="1:5" x14ac:dyDescent="0.25">
      <c r="A4980" s="1">
        <v>33</v>
      </c>
      <c r="B4980" s="3">
        <v>15</v>
      </c>
      <c r="C4980" s="1" t="s">
        <v>5110</v>
      </c>
      <c r="E4980" t="str">
        <f t="shared" si="77"/>
        <v>15-CASO</v>
      </c>
    </row>
    <row r="4981" spans="1:5" x14ac:dyDescent="0.25">
      <c r="A4981" s="1">
        <v>33</v>
      </c>
      <c r="B4981" s="3">
        <v>16</v>
      </c>
      <c r="C4981" s="1" t="s">
        <v>5111</v>
      </c>
      <c r="E4981" t="str">
        <f t="shared" si="77"/>
        <v>16-CASTRILLON</v>
      </c>
    </row>
    <row r="4982" spans="1:5" x14ac:dyDescent="0.25">
      <c r="A4982" s="1">
        <v>33</v>
      </c>
      <c r="B4982" s="3">
        <v>17</v>
      </c>
      <c r="C4982" s="1" t="s">
        <v>5112</v>
      </c>
      <c r="E4982" t="str">
        <f t="shared" si="77"/>
        <v>17-CASTROPOL</v>
      </c>
    </row>
    <row r="4983" spans="1:5" x14ac:dyDescent="0.25">
      <c r="A4983" s="1">
        <v>33</v>
      </c>
      <c r="B4983" s="3">
        <v>18</v>
      </c>
      <c r="C4983" s="1" t="s">
        <v>5113</v>
      </c>
      <c r="E4983" t="str">
        <f t="shared" si="77"/>
        <v>18-COAÑA</v>
      </c>
    </row>
    <row r="4984" spans="1:5" x14ac:dyDescent="0.25">
      <c r="A4984" s="1">
        <v>33</v>
      </c>
      <c r="B4984" s="3">
        <v>19</v>
      </c>
      <c r="C4984" s="1" t="s">
        <v>5114</v>
      </c>
      <c r="E4984" t="str">
        <f t="shared" si="77"/>
        <v>19-COLUNGA</v>
      </c>
    </row>
    <row r="4985" spans="1:5" x14ac:dyDescent="0.25">
      <c r="A4985" s="1">
        <v>33</v>
      </c>
      <c r="B4985" s="3">
        <v>20</v>
      </c>
      <c r="C4985" s="1" t="s">
        <v>5115</v>
      </c>
      <c r="E4985" t="str">
        <f t="shared" si="77"/>
        <v>20-CORVERA DE ASTURIAS</v>
      </c>
    </row>
    <row r="4986" spans="1:5" x14ac:dyDescent="0.25">
      <c r="A4986" s="1">
        <v>33</v>
      </c>
      <c r="B4986" s="3">
        <v>21</v>
      </c>
      <c r="C4986" s="1" t="s">
        <v>5116</v>
      </c>
      <c r="E4986" t="str">
        <f t="shared" si="77"/>
        <v>21-CUDILLERO</v>
      </c>
    </row>
    <row r="4987" spans="1:5" x14ac:dyDescent="0.25">
      <c r="A4987" s="1">
        <v>33</v>
      </c>
      <c r="B4987" s="3">
        <v>22</v>
      </c>
      <c r="C4987" s="1" t="s">
        <v>5117</v>
      </c>
      <c r="E4987" t="str">
        <f t="shared" si="77"/>
        <v>22-DEGAÑA</v>
      </c>
    </row>
    <row r="4988" spans="1:5" x14ac:dyDescent="0.25">
      <c r="A4988" s="1">
        <v>33</v>
      </c>
      <c r="B4988" s="3">
        <v>23</v>
      </c>
      <c r="C4988" s="1" t="s">
        <v>5118</v>
      </c>
      <c r="E4988" t="str">
        <f t="shared" si="77"/>
        <v>23-FRANCO, EL</v>
      </c>
    </row>
    <row r="4989" spans="1:5" x14ac:dyDescent="0.25">
      <c r="A4989" s="1">
        <v>33</v>
      </c>
      <c r="B4989" s="3">
        <v>24</v>
      </c>
      <c r="C4989" s="1" t="s">
        <v>5119</v>
      </c>
      <c r="E4989" t="str">
        <f t="shared" si="77"/>
        <v>24-GIJON</v>
      </c>
    </row>
    <row r="4990" spans="1:5" x14ac:dyDescent="0.25">
      <c r="A4990" s="1">
        <v>33</v>
      </c>
      <c r="B4990" s="3">
        <v>25</v>
      </c>
      <c r="C4990" s="1" t="s">
        <v>5120</v>
      </c>
      <c r="E4990" t="str">
        <f t="shared" si="77"/>
        <v>25-GOZON</v>
      </c>
    </row>
    <row r="4991" spans="1:5" x14ac:dyDescent="0.25">
      <c r="A4991" s="1">
        <v>33</v>
      </c>
      <c r="B4991" s="3">
        <v>26</v>
      </c>
      <c r="C4991" s="1" t="s">
        <v>5121</v>
      </c>
      <c r="E4991" t="str">
        <f t="shared" si="77"/>
        <v>26-GRADO</v>
      </c>
    </row>
    <row r="4992" spans="1:5" x14ac:dyDescent="0.25">
      <c r="A4992" s="1">
        <v>33</v>
      </c>
      <c r="B4992" s="3">
        <v>27</v>
      </c>
      <c r="C4992" s="1" t="s">
        <v>5122</v>
      </c>
      <c r="E4992" t="str">
        <f t="shared" si="77"/>
        <v>27-GRANDAS DE SALIME</v>
      </c>
    </row>
    <row r="4993" spans="1:5" x14ac:dyDescent="0.25">
      <c r="A4993" s="1">
        <v>33</v>
      </c>
      <c r="B4993" s="3">
        <v>28</v>
      </c>
      <c r="C4993" s="1" t="s">
        <v>5123</v>
      </c>
      <c r="E4993" t="str">
        <f t="shared" si="77"/>
        <v>28-IBIAS</v>
      </c>
    </row>
    <row r="4994" spans="1:5" x14ac:dyDescent="0.25">
      <c r="A4994" s="1">
        <v>33</v>
      </c>
      <c r="B4994" s="3">
        <v>29</v>
      </c>
      <c r="C4994" s="1" t="s">
        <v>5124</v>
      </c>
      <c r="E4994" t="str">
        <f t="shared" si="77"/>
        <v>29-ILLANO</v>
      </c>
    </row>
    <row r="4995" spans="1:5" x14ac:dyDescent="0.25">
      <c r="A4995" s="1">
        <v>33</v>
      </c>
      <c r="B4995" s="3">
        <v>30</v>
      </c>
      <c r="C4995" s="1" t="s">
        <v>5125</v>
      </c>
      <c r="E4995" t="str">
        <f t="shared" ref="E4995:E5058" si="78">CONCATENATE(B4995,"-",C4995)</f>
        <v>30-ILLAS</v>
      </c>
    </row>
    <row r="4996" spans="1:5" x14ac:dyDescent="0.25">
      <c r="A4996" s="1">
        <v>33</v>
      </c>
      <c r="B4996" s="3">
        <v>31</v>
      </c>
      <c r="C4996" s="1" t="s">
        <v>5126</v>
      </c>
      <c r="E4996" t="str">
        <f t="shared" si="78"/>
        <v>31-LANGREO</v>
      </c>
    </row>
    <row r="4997" spans="1:5" x14ac:dyDescent="0.25">
      <c r="A4997" s="1">
        <v>33</v>
      </c>
      <c r="B4997" s="3">
        <v>32</v>
      </c>
      <c r="C4997" s="1" t="s">
        <v>5127</v>
      </c>
      <c r="E4997" t="str">
        <f t="shared" si="78"/>
        <v>32-LAVIANA</v>
      </c>
    </row>
    <row r="4998" spans="1:5" x14ac:dyDescent="0.25">
      <c r="A4998" s="1">
        <v>33</v>
      </c>
      <c r="B4998" s="3">
        <v>33</v>
      </c>
      <c r="C4998" s="1" t="s">
        <v>5128</v>
      </c>
      <c r="E4998" t="str">
        <f t="shared" si="78"/>
        <v>33-LENA</v>
      </c>
    </row>
    <row r="4999" spans="1:5" x14ac:dyDescent="0.25">
      <c r="A4999" s="1">
        <v>33</v>
      </c>
      <c r="B4999" s="3">
        <v>34</v>
      </c>
      <c r="C4999" s="1" t="s">
        <v>5129</v>
      </c>
      <c r="E4999" t="str">
        <f t="shared" si="78"/>
        <v>34-VALDES</v>
      </c>
    </row>
    <row r="5000" spans="1:5" x14ac:dyDescent="0.25">
      <c r="A5000" s="1">
        <v>33</v>
      </c>
      <c r="B5000" s="3">
        <v>35</v>
      </c>
      <c r="C5000" s="1" t="s">
        <v>5130</v>
      </c>
      <c r="E5000" t="str">
        <f t="shared" si="78"/>
        <v>35-LLANERA</v>
      </c>
    </row>
    <row r="5001" spans="1:5" x14ac:dyDescent="0.25">
      <c r="A5001" s="1">
        <v>33</v>
      </c>
      <c r="B5001" s="3">
        <v>36</v>
      </c>
      <c r="C5001" s="1" t="s">
        <v>5131</v>
      </c>
      <c r="E5001" t="str">
        <f t="shared" si="78"/>
        <v>36-LLANES</v>
      </c>
    </row>
    <row r="5002" spans="1:5" x14ac:dyDescent="0.25">
      <c r="A5002" s="1">
        <v>33</v>
      </c>
      <c r="B5002" s="3">
        <v>37</v>
      </c>
      <c r="C5002" s="1" t="s">
        <v>2696</v>
      </c>
      <c r="E5002" t="str">
        <f t="shared" si="78"/>
        <v>37-MIERES</v>
      </c>
    </row>
    <row r="5003" spans="1:5" x14ac:dyDescent="0.25">
      <c r="A5003" s="1">
        <v>33</v>
      </c>
      <c r="B5003" s="3">
        <v>38</v>
      </c>
      <c r="C5003" s="1" t="s">
        <v>5132</v>
      </c>
      <c r="E5003" t="str">
        <f t="shared" si="78"/>
        <v>38-MORCIN</v>
      </c>
    </row>
    <row r="5004" spans="1:5" x14ac:dyDescent="0.25">
      <c r="A5004" s="1">
        <v>33</v>
      </c>
      <c r="B5004" s="3">
        <v>39</v>
      </c>
      <c r="C5004" s="1" t="s">
        <v>5133</v>
      </c>
      <c r="E5004" t="str">
        <f t="shared" si="78"/>
        <v>39-MUROS DE NALON</v>
      </c>
    </row>
    <row r="5005" spans="1:5" x14ac:dyDescent="0.25">
      <c r="A5005" s="1">
        <v>33</v>
      </c>
      <c r="B5005" s="3">
        <v>40</v>
      </c>
      <c r="C5005" s="1" t="s">
        <v>5134</v>
      </c>
      <c r="E5005" t="str">
        <f t="shared" si="78"/>
        <v>40-NAVA</v>
      </c>
    </row>
    <row r="5006" spans="1:5" x14ac:dyDescent="0.25">
      <c r="A5006" s="1">
        <v>33</v>
      </c>
      <c r="B5006" s="3">
        <v>41</v>
      </c>
      <c r="C5006" s="1" t="s">
        <v>5135</v>
      </c>
      <c r="E5006" t="str">
        <f t="shared" si="78"/>
        <v>41-NAVIA</v>
      </c>
    </row>
    <row r="5007" spans="1:5" x14ac:dyDescent="0.25">
      <c r="A5007" s="1">
        <v>33</v>
      </c>
      <c r="B5007" s="3">
        <v>42</v>
      </c>
      <c r="C5007" s="1" t="s">
        <v>5136</v>
      </c>
      <c r="E5007" t="str">
        <f t="shared" si="78"/>
        <v>42-NOREÑA</v>
      </c>
    </row>
    <row r="5008" spans="1:5" x14ac:dyDescent="0.25">
      <c r="A5008" s="1">
        <v>33</v>
      </c>
      <c r="B5008" s="3">
        <v>43</v>
      </c>
      <c r="C5008" s="1" t="s">
        <v>5137</v>
      </c>
      <c r="E5008" t="str">
        <f t="shared" si="78"/>
        <v>43-ONIS</v>
      </c>
    </row>
    <row r="5009" spans="1:5" x14ac:dyDescent="0.25">
      <c r="A5009" s="1">
        <v>33</v>
      </c>
      <c r="B5009" s="3">
        <v>44</v>
      </c>
      <c r="C5009" s="1" t="s">
        <v>5138</v>
      </c>
      <c r="E5009" t="str">
        <f t="shared" si="78"/>
        <v>44-OVIEDO</v>
      </c>
    </row>
    <row r="5010" spans="1:5" x14ac:dyDescent="0.25">
      <c r="A5010" s="1">
        <v>33</v>
      </c>
      <c r="B5010" s="3">
        <v>45</v>
      </c>
      <c r="C5010" s="1" t="s">
        <v>5139</v>
      </c>
      <c r="E5010" t="str">
        <f t="shared" si="78"/>
        <v>45-PARRES</v>
      </c>
    </row>
    <row r="5011" spans="1:5" x14ac:dyDescent="0.25">
      <c r="A5011" s="1">
        <v>33</v>
      </c>
      <c r="B5011" s="3">
        <v>46</v>
      </c>
      <c r="C5011" s="1" t="s">
        <v>5140</v>
      </c>
      <c r="E5011" t="str">
        <f t="shared" si="78"/>
        <v>46-PEÑAMELLERA ALTA</v>
      </c>
    </row>
    <row r="5012" spans="1:5" x14ac:dyDescent="0.25">
      <c r="A5012" s="1">
        <v>33</v>
      </c>
      <c r="B5012" s="3">
        <v>47</v>
      </c>
      <c r="C5012" s="1" t="s">
        <v>5141</v>
      </c>
      <c r="E5012" t="str">
        <f t="shared" si="78"/>
        <v>47-PEÑAMELLERA BAJA</v>
      </c>
    </row>
    <row r="5013" spans="1:5" x14ac:dyDescent="0.25">
      <c r="A5013" s="1">
        <v>33</v>
      </c>
      <c r="B5013" s="3">
        <v>48</v>
      </c>
      <c r="C5013" s="1" t="s">
        <v>5142</v>
      </c>
      <c r="E5013" t="str">
        <f t="shared" si="78"/>
        <v>48-PESOZ</v>
      </c>
    </row>
    <row r="5014" spans="1:5" x14ac:dyDescent="0.25">
      <c r="A5014" s="1">
        <v>33</v>
      </c>
      <c r="B5014" s="3">
        <v>49</v>
      </c>
      <c r="C5014" s="1" t="s">
        <v>5143</v>
      </c>
      <c r="E5014" t="str">
        <f t="shared" si="78"/>
        <v>49-PILOÑA</v>
      </c>
    </row>
    <row r="5015" spans="1:5" x14ac:dyDescent="0.25">
      <c r="A5015" s="1">
        <v>33</v>
      </c>
      <c r="B5015" s="3">
        <v>50</v>
      </c>
      <c r="C5015" s="1" t="s">
        <v>5144</v>
      </c>
      <c r="E5015" t="str">
        <f t="shared" si="78"/>
        <v>50-PONGA</v>
      </c>
    </row>
    <row r="5016" spans="1:5" x14ac:dyDescent="0.25">
      <c r="A5016" s="1">
        <v>33</v>
      </c>
      <c r="B5016" s="3">
        <v>51</v>
      </c>
      <c r="C5016" s="1" t="s">
        <v>5145</v>
      </c>
      <c r="E5016" t="str">
        <f t="shared" si="78"/>
        <v>51-PRAVIA</v>
      </c>
    </row>
    <row r="5017" spans="1:5" x14ac:dyDescent="0.25">
      <c r="A5017" s="1">
        <v>33</v>
      </c>
      <c r="B5017" s="3">
        <v>52</v>
      </c>
      <c r="C5017" s="1" t="s">
        <v>5146</v>
      </c>
      <c r="E5017" t="str">
        <f t="shared" si="78"/>
        <v>52-PROAZA</v>
      </c>
    </row>
    <row r="5018" spans="1:5" x14ac:dyDescent="0.25">
      <c r="A5018" s="1">
        <v>33</v>
      </c>
      <c r="B5018" s="3">
        <v>53</v>
      </c>
      <c r="C5018" s="1" t="s">
        <v>5147</v>
      </c>
      <c r="E5018" t="str">
        <f t="shared" si="78"/>
        <v>53-QUIROS</v>
      </c>
    </row>
    <row r="5019" spans="1:5" x14ac:dyDescent="0.25">
      <c r="A5019" s="1">
        <v>33</v>
      </c>
      <c r="B5019" s="3">
        <v>54</v>
      </c>
      <c r="C5019" s="1" t="s">
        <v>5148</v>
      </c>
      <c r="E5019" t="str">
        <f t="shared" si="78"/>
        <v>54-REGUERAS, LAS</v>
      </c>
    </row>
    <row r="5020" spans="1:5" x14ac:dyDescent="0.25">
      <c r="A5020" s="1">
        <v>33</v>
      </c>
      <c r="B5020" s="3">
        <v>55</v>
      </c>
      <c r="C5020" s="1" t="s">
        <v>5149</v>
      </c>
      <c r="E5020" t="str">
        <f t="shared" si="78"/>
        <v>55-RIBADEDEVA</v>
      </c>
    </row>
    <row r="5021" spans="1:5" x14ac:dyDescent="0.25">
      <c r="A5021" s="1">
        <v>33</v>
      </c>
      <c r="B5021" s="3">
        <v>56</v>
      </c>
      <c r="C5021" s="1" t="s">
        <v>5150</v>
      </c>
      <c r="E5021" t="str">
        <f t="shared" si="78"/>
        <v>56-RIBADESELLA</v>
      </c>
    </row>
    <row r="5022" spans="1:5" x14ac:dyDescent="0.25">
      <c r="A5022" s="1">
        <v>33</v>
      </c>
      <c r="B5022" s="3">
        <v>57</v>
      </c>
      <c r="C5022" s="1" t="s">
        <v>5151</v>
      </c>
      <c r="E5022" t="str">
        <f t="shared" si="78"/>
        <v>57-RIBERA DE ARRIBA</v>
      </c>
    </row>
    <row r="5023" spans="1:5" x14ac:dyDescent="0.25">
      <c r="A5023" s="1">
        <v>33</v>
      </c>
      <c r="B5023" s="3">
        <v>58</v>
      </c>
      <c r="C5023" s="1" t="s">
        <v>5152</v>
      </c>
      <c r="E5023" t="str">
        <f t="shared" si="78"/>
        <v>58-RIOSA</v>
      </c>
    </row>
    <row r="5024" spans="1:5" x14ac:dyDescent="0.25">
      <c r="A5024" s="1">
        <v>33</v>
      </c>
      <c r="B5024" s="3">
        <v>59</v>
      </c>
      <c r="C5024" s="1" t="s">
        <v>5153</v>
      </c>
      <c r="E5024" t="str">
        <f t="shared" si="78"/>
        <v>59-SALAS</v>
      </c>
    </row>
    <row r="5025" spans="1:5" x14ac:dyDescent="0.25">
      <c r="A5025" s="1">
        <v>33</v>
      </c>
      <c r="B5025" s="3">
        <v>60</v>
      </c>
      <c r="C5025" s="1" t="s">
        <v>5154</v>
      </c>
      <c r="E5025" t="str">
        <f t="shared" si="78"/>
        <v>60-SAN MARTIN DEL REY AURELIO</v>
      </c>
    </row>
    <row r="5026" spans="1:5" x14ac:dyDescent="0.25">
      <c r="A5026" s="1">
        <v>33</v>
      </c>
      <c r="B5026" s="3">
        <v>61</v>
      </c>
      <c r="C5026" s="1" t="s">
        <v>5155</v>
      </c>
      <c r="E5026" t="str">
        <f t="shared" si="78"/>
        <v>61-SAN MARTIN DE OSCOS</v>
      </c>
    </row>
    <row r="5027" spans="1:5" x14ac:dyDescent="0.25">
      <c r="A5027" s="1">
        <v>33</v>
      </c>
      <c r="B5027" s="3">
        <v>62</v>
      </c>
      <c r="C5027" s="1" t="s">
        <v>5156</v>
      </c>
      <c r="E5027" t="str">
        <f t="shared" si="78"/>
        <v>62-SANTA EULALIA DE OSCOS</v>
      </c>
    </row>
    <row r="5028" spans="1:5" x14ac:dyDescent="0.25">
      <c r="A5028" s="1">
        <v>33</v>
      </c>
      <c r="B5028" s="3">
        <v>63</v>
      </c>
      <c r="C5028" s="1" t="s">
        <v>5157</v>
      </c>
      <c r="E5028" t="str">
        <f t="shared" si="78"/>
        <v>63-SAN TIRSO DE ABRES</v>
      </c>
    </row>
    <row r="5029" spans="1:5" x14ac:dyDescent="0.25">
      <c r="A5029" s="1">
        <v>33</v>
      </c>
      <c r="B5029" s="3">
        <v>64</v>
      </c>
      <c r="C5029" s="1" t="s">
        <v>5158</v>
      </c>
      <c r="E5029" t="str">
        <f t="shared" si="78"/>
        <v>64-SANTO ADRIANO</v>
      </c>
    </row>
    <row r="5030" spans="1:5" x14ac:dyDescent="0.25">
      <c r="A5030" s="1">
        <v>33</v>
      </c>
      <c r="B5030" s="3">
        <v>65</v>
      </c>
      <c r="C5030" s="1" t="s">
        <v>5159</v>
      </c>
      <c r="E5030" t="str">
        <f t="shared" si="78"/>
        <v>65-SARIEGO</v>
      </c>
    </row>
    <row r="5031" spans="1:5" x14ac:dyDescent="0.25">
      <c r="A5031" s="1">
        <v>33</v>
      </c>
      <c r="B5031" s="3">
        <v>66</v>
      </c>
      <c r="C5031" s="1" t="s">
        <v>5160</v>
      </c>
      <c r="E5031" t="str">
        <f t="shared" si="78"/>
        <v>66-SIERO</v>
      </c>
    </row>
    <row r="5032" spans="1:5" x14ac:dyDescent="0.25">
      <c r="A5032" s="1">
        <v>33</v>
      </c>
      <c r="B5032" s="3">
        <v>67</v>
      </c>
      <c r="C5032" s="1" t="s">
        <v>5161</v>
      </c>
      <c r="E5032" t="str">
        <f t="shared" si="78"/>
        <v>67-SOBRESCOBIO</v>
      </c>
    </row>
    <row r="5033" spans="1:5" x14ac:dyDescent="0.25">
      <c r="A5033" s="1">
        <v>33</v>
      </c>
      <c r="B5033" s="3">
        <v>68</v>
      </c>
      <c r="C5033" s="1" t="s">
        <v>5162</v>
      </c>
      <c r="E5033" t="str">
        <f t="shared" si="78"/>
        <v>68-SOMIEDO</v>
      </c>
    </row>
    <row r="5034" spans="1:5" x14ac:dyDescent="0.25">
      <c r="A5034" s="1">
        <v>33</v>
      </c>
      <c r="B5034" s="3">
        <v>69</v>
      </c>
      <c r="C5034" s="1" t="s">
        <v>5163</v>
      </c>
      <c r="E5034" t="str">
        <f t="shared" si="78"/>
        <v>69-SOTO DEL BARCO</v>
      </c>
    </row>
    <row r="5035" spans="1:5" x14ac:dyDescent="0.25">
      <c r="A5035" s="1">
        <v>33</v>
      </c>
      <c r="B5035" s="3">
        <v>70</v>
      </c>
      <c r="C5035" s="1" t="s">
        <v>5164</v>
      </c>
      <c r="E5035" t="str">
        <f t="shared" si="78"/>
        <v>70-TAPIA DE CASARIEGO</v>
      </c>
    </row>
    <row r="5036" spans="1:5" x14ac:dyDescent="0.25">
      <c r="A5036" s="1">
        <v>33</v>
      </c>
      <c r="B5036" s="3">
        <v>71</v>
      </c>
      <c r="C5036" s="1" t="s">
        <v>5165</v>
      </c>
      <c r="E5036" t="str">
        <f t="shared" si="78"/>
        <v>71-TARAMUNDI</v>
      </c>
    </row>
    <row r="5037" spans="1:5" x14ac:dyDescent="0.25">
      <c r="A5037" s="1">
        <v>33</v>
      </c>
      <c r="B5037" s="3">
        <v>72</v>
      </c>
      <c r="C5037" s="1" t="s">
        <v>5166</v>
      </c>
      <c r="E5037" t="str">
        <f t="shared" si="78"/>
        <v>72-TEVERGA</v>
      </c>
    </row>
    <row r="5038" spans="1:5" x14ac:dyDescent="0.25">
      <c r="A5038" s="1">
        <v>33</v>
      </c>
      <c r="B5038" s="3">
        <v>73</v>
      </c>
      <c r="C5038" s="1" t="s">
        <v>5167</v>
      </c>
      <c r="E5038" t="str">
        <f t="shared" si="78"/>
        <v>73-TINEO</v>
      </c>
    </row>
    <row r="5039" spans="1:5" x14ac:dyDescent="0.25">
      <c r="A5039" s="1">
        <v>33</v>
      </c>
      <c r="B5039" s="3">
        <v>74</v>
      </c>
      <c r="C5039" s="1" t="s">
        <v>5168</v>
      </c>
      <c r="E5039" t="str">
        <f t="shared" si="78"/>
        <v>74-VEGADEO</v>
      </c>
    </row>
    <row r="5040" spans="1:5" x14ac:dyDescent="0.25">
      <c r="A5040" s="1">
        <v>33</v>
      </c>
      <c r="B5040" s="3">
        <v>75</v>
      </c>
      <c r="C5040" s="1" t="s">
        <v>5169</v>
      </c>
      <c r="E5040" t="str">
        <f t="shared" si="78"/>
        <v>75-VILLANUEVA DE OSCOS</v>
      </c>
    </row>
    <row r="5041" spans="1:5" x14ac:dyDescent="0.25">
      <c r="A5041" s="1">
        <v>33</v>
      </c>
      <c r="B5041" s="3">
        <v>76</v>
      </c>
      <c r="C5041" s="1" t="s">
        <v>5170</v>
      </c>
      <c r="E5041" t="str">
        <f t="shared" si="78"/>
        <v>76-VILLAVICIOSA</v>
      </c>
    </row>
    <row r="5042" spans="1:5" x14ac:dyDescent="0.25">
      <c r="A5042" s="1">
        <v>33</v>
      </c>
      <c r="B5042" s="3">
        <v>77</v>
      </c>
      <c r="C5042" s="1" t="s">
        <v>5171</v>
      </c>
      <c r="E5042" t="str">
        <f t="shared" si="78"/>
        <v>77-VILLAYON</v>
      </c>
    </row>
    <row r="5043" spans="1:5" x14ac:dyDescent="0.25">
      <c r="A5043" s="1">
        <v>33</v>
      </c>
      <c r="B5043" s="3">
        <v>78</v>
      </c>
      <c r="C5043" s="1" t="s">
        <v>5172</v>
      </c>
      <c r="E5043" t="str">
        <f t="shared" si="78"/>
        <v>78-YERNES Y TAMEZA</v>
      </c>
    </row>
    <row r="5044" spans="1:5" x14ac:dyDescent="0.25">
      <c r="A5044" s="1">
        <v>34</v>
      </c>
      <c r="B5044" s="3">
        <v>1</v>
      </c>
      <c r="C5044" s="1" t="s">
        <v>5173</v>
      </c>
      <c r="E5044" t="str">
        <f t="shared" si="78"/>
        <v>1-ABARCA DE CAMPOS</v>
      </c>
    </row>
    <row r="5045" spans="1:5" x14ac:dyDescent="0.25">
      <c r="A5045" s="1">
        <v>34</v>
      </c>
      <c r="B5045" s="3">
        <v>3</v>
      </c>
      <c r="C5045" s="1" t="s">
        <v>5174</v>
      </c>
      <c r="E5045" t="str">
        <f t="shared" si="78"/>
        <v>3-ABIA DE LAS TORRES</v>
      </c>
    </row>
    <row r="5046" spans="1:5" x14ac:dyDescent="0.25">
      <c r="A5046" s="1">
        <v>34</v>
      </c>
      <c r="B5046" s="3">
        <v>4</v>
      </c>
      <c r="C5046" s="1" t="s">
        <v>5175</v>
      </c>
      <c r="E5046" t="str">
        <f t="shared" si="78"/>
        <v>4-AGUILAR DE CAMPOO</v>
      </c>
    </row>
    <row r="5047" spans="1:5" x14ac:dyDescent="0.25">
      <c r="A5047" s="1">
        <v>34</v>
      </c>
      <c r="B5047" s="3">
        <v>5</v>
      </c>
      <c r="C5047" s="1" t="s">
        <v>5176</v>
      </c>
      <c r="E5047" t="str">
        <f t="shared" si="78"/>
        <v>5-ALAR DEL REY</v>
      </c>
    </row>
    <row r="5048" spans="1:5" x14ac:dyDescent="0.25">
      <c r="A5048" s="1">
        <v>34</v>
      </c>
      <c r="B5048" s="3">
        <v>6</v>
      </c>
      <c r="C5048" s="1" t="s">
        <v>5177</v>
      </c>
      <c r="E5048" t="str">
        <f t="shared" si="78"/>
        <v>6-ALBA DE CERRATO</v>
      </c>
    </row>
    <row r="5049" spans="1:5" x14ac:dyDescent="0.25">
      <c r="A5049" s="1">
        <v>34</v>
      </c>
      <c r="B5049" s="3">
        <v>9</v>
      </c>
      <c r="C5049" s="1" t="s">
        <v>5178</v>
      </c>
      <c r="E5049" t="str">
        <f t="shared" si="78"/>
        <v>9-AMAYUELAS DE ARRIBA</v>
      </c>
    </row>
    <row r="5050" spans="1:5" x14ac:dyDescent="0.25">
      <c r="A5050" s="1">
        <v>34</v>
      </c>
      <c r="B5050" s="3">
        <v>10</v>
      </c>
      <c r="C5050" s="1" t="s">
        <v>5179</v>
      </c>
      <c r="E5050" t="str">
        <f t="shared" si="78"/>
        <v>10-AMPUDIA</v>
      </c>
    </row>
    <row r="5051" spans="1:5" x14ac:dyDescent="0.25">
      <c r="A5051" s="1">
        <v>34</v>
      </c>
      <c r="B5051" s="3">
        <v>11</v>
      </c>
      <c r="C5051" s="1" t="s">
        <v>5180</v>
      </c>
      <c r="E5051" t="str">
        <f t="shared" si="78"/>
        <v>11-AMUSCO</v>
      </c>
    </row>
    <row r="5052" spans="1:5" x14ac:dyDescent="0.25">
      <c r="A5052" s="1">
        <v>34</v>
      </c>
      <c r="B5052" s="3">
        <v>12</v>
      </c>
      <c r="C5052" s="1" t="s">
        <v>5181</v>
      </c>
      <c r="E5052" t="str">
        <f t="shared" si="78"/>
        <v>12-ANTIG?DAD</v>
      </c>
    </row>
    <row r="5053" spans="1:5" x14ac:dyDescent="0.25">
      <c r="A5053" s="1">
        <v>34</v>
      </c>
      <c r="B5053" s="3">
        <v>15</v>
      </c>
      <c r="C5053" s="1" t="s">
        <v>5182</v>
      </c>
      <c r="E5053" t="str">
        <f t="shared" si="78"/>
        <v>15-ARCONADA</v>
      </c>
    </row>
    <row r="5054" spans="1:5" x14ac:dyDescent="0.25">
      <c r="A5054" s="1">
        <v>34</v>
      </c>
      <c r="B5054" s="3">
        <v>17</v>
      </c>
      <c r="C5054" s="1" t="s">
        <v>5183</v>
      </c>
      <c r="E5054" t="str">
        <f t="shared" si="78"/>
        <v>17-ASTUDILLO</v>
      </c>
    </row>
    <row r="5055" spans="1:5" x14ac:dyDescent="0.25">
      <c r="A5055" s="1">
        <v>34</v>
      </c>
      <c r="B5055" s="3">
        <v>18</v>
      </c>
      <c r="C5055" s="1" t="s">
        <v>5184</v>
      </c>
      <c r="E5055" t="str">
        <f t="shared" si="78"/>
        <v>18-AUTILLA DEL PINO</v>
      </c>
    </row>
    <row r="5056" spans="1:5" x14ac:dyDescent="0.25">
      <c r="A5056" s="1">
        <v>34</v>
      </c>
      <c r="B5056" s="3">
        <v>19</v>
      </c>
      <c r="C5056" s="1" t="s">
        <v>5185</v>
      </c>
      <c r="E5056" t="str">
        <f t="shared" si="78"/>
        <v>19-AUTILLO DE CAMPOS</v>
      </c>
    </row>
    <row r="5057" spans="1:5" x14ac:dyDescent="0.25">
      <c r="A5057" s="1">
        <v>34</v>
      </c>
      <c r="B5057" s="3">
        <v>20</v>
      </c>
      <c r="C5057" s="1" t="s">
        <v>5186</v>
      </c>
      <c r="E5057" t="str">
        <f t="shared" si="78"/>
        <v>20-AYUELA</v>
      </c>
    </row>
    <row r="5058" spans="1:5" x14ac:dyDescent="0.25">
      <c r="A5058" s="1">
        <v>34</v>
      </c>
      <c r="B5058" s="3">
        <v>22</v>
      </c>
      <c r="C5058" s="1" t="s">
        <v>5187</v>
      </c>
      <c r="E5058" t="str">
        <f t="shared" si="78"/>
        <v>22-BALTANAS</v>
      </c>
    </row>
    <row r="5059" spans="1:5" x14ac:dyDescent="0.25">
      <c r="A5059" s="1">
        <v>34</v>
      </c>
      <c r="B5059" s="3">
        <v>23</v>
      </c>
      <c r="C5059" s="1" t="s">
        <v>5188</v>
      </c>
      <c r="E5059" t="str">
        <f t="shared" ref="E5059:E5122" si="79">CONCATENATE(B5059,"-",C5059)</f>
        <v>23-VENTA DE BAÑOS</v>
      </c>
    </row>
    <row r="5060" spans="1:5" x14ac:dyDescent="0.25">
      <c r="A5060" s="1">
        <v>34</v>
      </c>
      <c r="B5060" s="3">
        <v>24</v>
      </c>
      <c r="C5060" s="1" t="s">
        <v>5189</v>
      </c>
      <c r="E5060" t="str">
        <f t="shared" si="79"/>
        <v>24-BAQUERIN DE CAMPOS</v>
      </c>
    </row>
    <row r="5061" spans="1:5" x14ac:dyDescent="0.25">
      <c r="A5061" s="1">
        <v>34</v>
      </c>
      <c r="B5061" s="3">
        <v>25</v>
      </c>
      <c r="C5061" s="1" t="s">
        <v>5190</v>
      </c>
      <c r="E5061" t="str">
        <f t="shared" si="79"/>
        <v>25-BARCENA DE CAMPOS</v>
      </c>
    </row>
    <row r="5062" spans="1:5" x14ac:dyDescent="0.25">
      <c r="A5062" s="1">
        <v>34</v>
      </c>
      <c r="B5062" s="3">
        <v>27</v>
      </c>
      <c r="C5062" s="1" t="s">
        <v>5191</v>
      </c>
      <c r="E5062" t="str">
        <f t="shared" si="79"/>
        <v>27-BARRUELO DE SANTULLAN</v>
      </c>
    </row>
    <row r="5063" spans="1:5" x14ac:dyDescent="0.25">
      <c r="A5063" s="1">
        <v>34</v>
      </c>
      <c r="B5063" s="3">
        <v>28</v>
      </c>
      <c r="C5063" s="1" t="s">
        <v>5192</v>
      </c>
      <c r="E5063" t="str">
        <f t="shared" si="79"/>
        <v>28-BASCONES DE OJEDA</v>
      </c>
    </row>
    <row r="5064" spans="1:5" x14ac:dyDescent="0.25">
      <c r="A5064" s="1">
        <v>34</v>
      </c>
      <c r="B5064" s="3">
        <v>29</v>
      </c>
      <c r="C5064" s="1" t="s">
        <v>5193</v>
      </c>
      <c r="E5064" t="str">
        <f t="shared" si="79"/>
        <v>29-BECERRIL DE CAMPOS</v>
      </c>
    </row>
    <row r="5065" spans="1:5" x14ac:dyDescent="0.25">
      <c r="A5065" s="1">
        <v>34</v>
      </c>
      <c r="B5065" s="3">
        <v>31</v>
      </c>
      <c r="C5065" s="1" t="s">
        <v>5194</v>
      </c>
      <c r="E5065" t="str">
        <f t="shared" si="79"/>
        <v>31-BELMONTE DE CAMPOS</v>
      </c>
    </row>
    <row r="5066" spans="1:5" x14ac:dyDescent="0.25">
      <c r="A5066" s="1">
        <v>34</v>
      </c>
      <c r="B5066" s="3">
        <v>32</v>
      </c>
      <c r="C5066" s="1" t="s">
        <v>5195</v>
      </c>
      <c r="E5066" t="str">
        <f t="shared" si="79"/>
        <v>32-BERZOSILLA</v>
      </c>
    </row>
    <row r="5067" spans="1:5" x14ac:dyDescent="0.25">
      <c r="A5067" s="1">
        <v>34</v>
      </c>
      <c r="B5067" s="3">
        <v>33</v>
      </c>
      <c r="C5067" s="1" t="s">
        <v>5196</v>
      </c>
      <c r="E5067" t="str">
        <f t="shared" si="79"/>
        <v>33-BOADA DE CAMPOS</v>
      </c>
    </row>
    <row r="5068" spans="1:5" x14ac:dyDescent="0.25">
      <c r="A5068" s="1">
        <v>34</v>
      </c>
      <c r="B5068" s="3">
        <v>34</v>
      </c>
      <c r="C5068" s="1" t="s">
        <v>5197</v>
      </c>
      <c r="E5068" t="str">
        <f t="shared" si="79"/>
        <v>34-BOADILLA DEL CAMINO</v>
      </c>
    </row>
    <row r="5069" spans="1:5" x14ac:dyDescent="0.25">
      <c r="A5069" s="1">
        <v>34</v>
      </c>
      <c r="B5069" s="3">
        <v>35</v>
      </c>
      <c r="C5069" s="1" t="s">
        <v>5198</v>
      </c>
      <c r="E5069" t="str">
        <f t="shared" si="79"/>
        <v>35-BOADILLA DE RIOSECO</v>
      </c>
    </row>
    <row r="5070" spans="1:5" x14ac:dyDescent="0.25">
      <c r="A5070" s="1">
        <v>34</v>
      </c>
      <c r="B5070" s="3">
        <v>36</v>
      </c>
      <c r="C5070" s="1" t="s">
        <v>5199</v>
      </c>
      <c r="E5070" t="str">
        <f t="shared" si="79"/>
        <v>36-BRAÑOSERA</v>
      </c>
    </row>
    <row r="5071" spans="1:5" x14ac:dyDescent="0.25">
      <c r="A5071" s="1">
        <v>34</v>
      </c>
      <c r="B5071" s="3">
        <v>37</v>
      </c>
      <c r="C5071" s="1" t="s">
        <v>5200</v>
      </c>
      <c r="E5071" t="str">
        <f t="shared" si="79"/>
        <v>37-BUENAVISTA DE VALDAVIA</v>
      </c>
    </row>
    <row r="5072" spans="1:5" x14ac:dyDescent="0.25">
      <c r="A5072" s="1">
        <v>34</v>
      </c>
      <c r="B5072" s="3">
        <v>38</v>
      </c>
      <c r="C5072" s="1" t="s">
        <v>5201</v>
      </c>
      <c r="E5072" t="str">
        <f t="shared" si="79"/>
        <v>38-BUSTILLO DE LA VEGA</v>
      </c>
    </row>
    <row r="5073" spans="1:5" x14ac:dyDescent="0.25">
      <c r="A5073" s="1">
        <v>34</v>
      </c>
      <c r="B5073" s="3">
        <v>39</v>
      </c>
      <c r="C5073" s="1" t="s">
        <v>5202</v>
      </c>
      <c r="E5073" t="str">
        <f t="shared" si="79"/>
        <v>39-BUSTILLO DEL PARAMO DE CARRION</v>
      </c>
    </row>
    <row r="5074" spans="1:5" x14ac:dyDescent="0.25">
      <c r="A5074" s="1">
        <v>34</v>
      </c>
      <c r="B5074" s="3">
        <v>41</v>
      </c>
      <c r="C5074" s="1" t="s">
        <v>5203</v>
      </c>
      <c r="E5074" t="str">
        <f t="shared" si="79"/>
        <v>41-CALAHORRA DE BOEDO</v>
      </c>
    </row>
    <row r="5075" spans="1:5" x14ac:dyDescent="0.25">
      <c r="A5075" s="1">
        <v>34</v>
      </c>
      <c r="B5075" s="3">
        <v>42</v>
      </c>
      <c r="C5075" s="1" t="s">
        <v>5204</v>
      </c>
      <c r="E5075" t="str">
        <f t="shared" si="79"/>
        <v>42-CALZADA DE LOS MOLINOS</v>
      </c>
    </row>
    <row r="5076" spans="1:5" x14ac:dyDescent="0.25">
      <c r="A5076" s="1">
        <v>34</v>
      </c>
      <c r="B5076" s="3">
        <v>45</v>
      </c>
      <c r="C5076" s="1" t="s">
        <v>5205</v>
      </c>
      <c r="E5076" t="str">
        <f t="shared" si="79"/>
        <v>45-CAPILLAS</v>
      </c>
    </row>
    <row r="5077" spans="1:5" x14ac:dyDescent="0.25">
      <c r="A5077" s="1">
        <v>34</v>
      </c>
      <c r="B5077" s="3">
        <v>46</v>
      </c>
      <c r="C5077" s="1" t="s">
        <v>5206</v>
      </c>
      <c r="E5077" t="str">
        <f t="shared" si="79"/>
        <v>46-CARDEÑOSA DE VOLPEJERA</v>
      </c>
    </row>
    <row r="5078" spans="1:5" x14ac:dyDescent="0.25">
      <c r="A5078" s="1">
        <v>34</v>
      </c>
      <c r="B5078" s="3">
        <v>47</v>
      </c>
      <c r="C5078" s="1" t="s">
        <v>5207</v>
      </c>
      <c r="E5078" t="str">
        <f t="shared" si="79"/>
        <v>47-CARRION DE LOS CONDES</v>
      </c>
    </row>
    <row r="5079" spans="1:5" x14ac:dyDescent="0.25">
      <c r="A5079" s="1">
        <v>34</v>
      </c>
      <c r="B5079" s="3">
        <v>48</v>
      </c>
      <c r="C5079" s="1" t="s">
        <v>5208</v>
      </c>
      <c r="E5079" t="str">
        <f t="shared" si="79"/>
        <v>48-CASTIL DE VELA</v>
      </c>
    </row>
    <row r="5080" spans="1:5" x14ac:dyDescent="0.25">
      <c r="A5080" s="1">
        <v>34</v>
      </c>
      <c r="B5080" s="3">
        <v>49</v>
      </c>
      <c r="C5080" s="1" t="s">
        <v>5209</v>
      </c>
      <c r="E5080" t="str">
        <f t="shared" si="79"/>
        <v>49-CASTREJON DE LA PEÑA</v>
      </c>
    </row>
    <row r="5081" spans="1:5" x14ac:dyDescent="0.25">
      <c r="A5081" s="1">
        <v>34</v>
      </c>
      <c r="B5081" s="3">
        <v>50</v>
      </c>
      <c r="C5081" s="1" t="s">
        <v>5210</v>
      </c>
      <c r="E5081" t="str">
        <f t="shared" si="79"/>
        <v>50-CASTRILLO DE DON JUAN</v>
      </c>
    </row>
    <row r="5082" spans="1:5" x14ac:dyDescent="0.25">
      <c r="A5082" s="1">
        <v>34</v>
      </c>
      <c r="B5082" s="3">
        <v>51</v>
      </c>
      <c r="C5082" s="1" t="s">
        <v>5211</v>
      </c>
      <c r="E5082" t="str">
        <f t="shared" si="79"/>
        <v>51-CASTRILLO DE ONIELO</v>
      </c>
    </row>
    <row r="5083" spans="1:5" x14ac:dyDescent="0.25">
      <c r="A5083" s="1">
        <v>34</v>
      </c>
      <c r="B5083" s="3">
        <v>52</v>
      </c>
      <c r="C5083" s="1" t="s">
        <v>5212</v>
      </c>
      <c r="E5083" t="str">
        <f t="shared" si="79"/>
        <v>52-CASTRILLO DE VILLAVEGA</v>
      </c>
    </row>
    <row r="5084" spans="1:5" x14ac:dyDescent="0.25">
      <c r="A5084" s="1">
        <v>34</v>
      </c>
      <c r="B5084" s="3">
        <v>53</v>
      </c>
      <c r="C5084" s="1" t="s">
        <v>5213</v>
      </c>
      <c r="E5084" t="str">
        <f t="shared" si="79"/>
        <v>53-CASTROMOCHO</v>
      </c>
    </row>
    <row r="5085" spans="1:5" x14ac:dyDescent="0.25">
      <c r="A5085" s="1">
        <v>34</v>
      </c>
      <c r="B5085" s="3">
        <v>55</v>
      </c>
      <c r="C5085" s="1" t="s">
        <v>5214</v>
      </c>
      <c r="E5085" t="str">
        <f t="shared" si="79"/>
        <v>55-CERVATOS DE LA CUEZA</v>
      </c>
    </row>
    <row r="5086" spans="1:5" x14ac:dyDescent="0.25">
      <c r="A5086" s="1">
        <v>34</v>
      </c>
      <c r="B5086" s="3">
        <v>56</v>
      </c>
      <c r="C5086" s="1" t="s">
        <v>5215</v>
      </c>
      <c r="E5086" t="str">
        <f t="shared" si="79"/>
        <v>56-CERVERA DE PISUERGA</v>
      </c>
    </row>
    <row r="5087" spans="1:5" x14ac:dyDescent="0.25">
      <c r="A5087" s="1">
        <v>34</v>
      </c>
      <c r="B5087" s="3">
        <v>57</v>
      </c>
      <c r="C5087" s="1" t="s">
        <v>5216</v>
      </c>
      <c r="E5087" t="str">
        <f t="shared" si="79"/>
        <v>57-CEVICO DE LA TORRE</v>
      </c>
    </row>
    <row r="5088" spans="1:5" x14ac:dyDescent="0.25">
      <c r="A5088" s="1">
        <v>34</v>
      </c>
      <c r="B5088" s="3">
        <v>58</v>
      </c>
      <c r="C5088" s="1" t="s">
        <v>5217</v>
      </c>
      <c r="E5088" t="str">
        <f t="shared" si="79"/>
        <v>58-CEVICO NAVERO</v>
      </c>
    </row>
    <row r="5089" spans="1:5" x14ac:dyDescent="0.25">
      <c r="A5089" s="1">
        <v>34</v>
      </c>
      <c r="B5089" s="3">
        <v>59</v>
      </c>
      <c r="C5089" s="1" t="s">
        <v>5218</v>
      </c>
      <c r="E5089" t="str">
        <f t="shared" si="79"/>
        <v>59-CISNEROS</v>
      </c>
    </row>
    <row r="5090" spans="1:5" x14ac:dyDescent="0.25">
      <c r="A5090" s="1">
        <v>34</v>
      </c>
      <c r="B5090" s="3">
        <v>60</v>
      </c>
      <c r="C5090" s="1" t="s">
        <v>5219</v>
      </c>
      <c r="E5090" t="str">
        <f t="shared" si="79"/>
        <v>60-COBOS DE CERRATO</v>
      </c>
    </row>
    <row r="5091" spans="1:5" x14ac:dyDescent="0.25">
      <c r="A5091" s="1">
        <v>34</v>
      </c>
      <c r="B5091" s="3">
        <v>61</v>
      </c>
      <c r="C5091" s="1" t="s">
        <v>5220</v>
      </c>
      <c r="E5091" t="str">
        <f t="shared" si="79"/>
        <v>61-COLLAZOS DE BOEDO</v>
      </c>
    </row>
    <row r="5092" spans="1:5" x14ac:dyDescent="0.25">
      <c r="A5092" s="1">
        <v>34</v>
      </c>
      <c r="B5092" s="3">
        <v>62</v>
      </c>
      <c r="C5092" s="1" t="s">
        <v>5221</v>
      </c>
      <c r="E5092" t="str">
        <f t="shared" si="79"/>
        <v>62-CONGOSTO DE VALDAVIA</v>
      </c>
    </row>
    <row r="5093" spans="1:5" x14ac:dyDescent="0.25">
      <c r="A5093" s="1">
        <v>34</v>
      </c>
      <c r="B5093" s="3">
        <v>63</v>
      </c>
      <c r="C5093" s="1" t="s">
        <v>5222</v>
      </c>
      <c r="E5093" t="str">
        <f t="shared" si="79"/>
        <v>63-CORDOVILLA LA REAL</v>
      </c>
    </row>
    <row r="5094" spans="1:5" x14ac:dyDescent="0.25">
      <c r="A5094" s="1">
        <v>34</v>
      </c>
      <c r="B5094" s="3">
        <v>66</v>
      </c>
      <c r="C5094" s="1" t="s">
        <v>5223</v>
      </c>
      <c r="E5094" t="str">
        <f t="shared" si="79"/>
        <v>66-CUBILLAS DE CERRATO</v>
      </c>
    </row>
    <row r="5095" spans="1:5" x14ac:dyDescent="0.25">
      <c r="A5095" s="1">
        <v>34</v>
      </c>
      <c r="B5095" s="3">
        <v>67</v>
      </c>
      <c r="C5095" s="1" t="s">
        <v>5224</v>
      </c>
      <c r="E5095" t="str">
        <f t="shared" si="79"/>
        <v>67-DEHESA DE MONTEJO</v>
      </c>
    </row>
    <row r="5096" spans="1:5" x14ac:dyDescent="0.25">
      <c r="A5096" s="1">
        <v>34</v>
      </c>
      <c r="B5096" s="3">
        <v>68</v>
      </c>
      <c r="C5096" s="1" t="s">
        <v>5225</v>
      </c>
      <c r="E5096" t="str">
        <f t="shared" si="79"/>
        <v>68-DEHESA DE ROMANOS</v>
      </c>
    </row>
    <row r="5097" spans="1:5" x14ac:dyDescent="0.25">
      <c r="A5097" s="1">
        <v>34</v>
      </c>
      <c r="B5097" s="3">
        <v>69</v>
      </c>
      <c r="C5097" s="1" t="s">
        <v>5226</v>
      </c>
      <c r="E5097" t="str">
        <f t="shared" si="79"/>
        <v>69-DUEÑAS</v>
      </c>
    </row>
    <row r="5098" spans="1:5" x14ac:dyDescent="0.25">
      <c r="A5098" s="1">
        <v>34</v>
      </c>
      <c r="B5098" s="3">
        <v>70</v>
      </c>
      <c r="C5098" s="1" t="s">
        <v>5227</v>
      </c>
      <c r="E5098" t="str">
        <f t="shared" si="79"/>
        <v>70-ESPINOSA DE CERRATO</v>
      </c>
    </row>
    <row r="5099" spans="1:5" x14ac:dyDescent="0.25">
      <c r="A5099" s="1">
        <v>34</v>
      </c>
      <c r="B5099" s="3">
        <v>71</v>
      </c>
      <c r="C5099" s="1" t="s">
        <v>5228</v>
      </c>
      <c r="E5099" t="str">
        <f t="shared" si="79"/>
        <v>71-ESPINOSA DE VILLAGONZALO</v>
      </c>
    </row>
    <row r="5100" spans="1:5" x14ac:dyDescent="0.25">
      <c r="A5100" s="1">
        <v>34</v>
      </c>
      <c r="B5100" s="3">
        <v>72</v>
      </c>
      <c r="C5100" s="1" t="s">
        <v>5229</v>
      </c>
      <c r="E5100" t="str">
        <f t="shared" si="79"/>
        <v>72-FRECHILLA</v>
      </c>
    </row>
    <row r="5101" spans="1:5" x14ac:dyDescent="0.25">
      <c r="A5101" s="1">
        <v>34</v>
      </c>
      <c r="B5101" s="3">
        <v>73</v>
      </c>
      <c r="C5101" s="1" t="s">
        <v>5230</v>
      </c>
      <c r="E5101" t="str">
        <f t="shared" si="79"/>
        <v>73-FRESNO DEL RIO</v>
      </c>
    </row>
    <row r="5102" spans="1:5" x14ac:dyDescent="0.25">
      <c r="A5102" s="1">
        <v>34</v>
      </c>
      <c r="B5102" s="3">
        <v>74</v>
      </c>
      <c r="C5102" s="1" t="s">
        <v>5231</v>
      </c>
      <c r="E5102" t="str">
        <f t="shared" si="79"/>
        <v>74-FROMISTA</v>
      </c>
    </row>
    <row r="5103" spans="1:5" x14ac:dyDescent="0.25">
      <c r="A5103" s="1">
        <v>34</v>
      </c>
      <c r="B5103" s="3">
        <v>76</v>
      </c>
      <c r="C5103" s="1" t="s">
        <v>5232</v>
      </c>
      <c r="E5103" t="str">
        <f t="shared" si="79"/>
        <v>76-FUENTES DE NAVA</v>
      </c>
    </row>
    <row r="5104" spans="1:5" x14ac:dyDescent="0.25">
      <c r="A5104" s="1">
        <v>34</v>
      </c>
      <c r="B5104" s="3">
        <v>77</v>
      </c>
      <c r="C5104" s="1" t="s">
        <v>5233</v>
      </c>
      <c r="E5104" t="str">
        <f t="shared" si="79"/>
        <v>77-FUENTES DE VALDEPERO</v>
      </c>
    </row>
    <row r="5105" spans="1:5" x14ac:dyDescent="0.25">
      <c r="A5105" s="1">
        <v>34</v>
      </c>
      <c r="B5105" s="3">
        <v>79</v>
      </c>
      <c r="C5105" s="1" t="s">
        <v>5234</v>
      </c>
      <c r="E5105" t="str">
        <f t="shared" si="79"/>
        <v>79-GRIJOTA</v>
      </c>
    </row>
    <row r="5106" spans="1:5" x14ac:dyDescent="0.25">
      <c r="A5106" s="1">
        <v>34</v>
      </c>
      <c r="B5106" s="3">
        <v>80</v>
      </c>
      <c r="C5106" s="1" t="s">
        <v>5235</v>
      </c>
      <c r="E5106" t="str">
        <f t="shared" si="79"/>
        <v>80-GUARDO</v>
      </c>
    </row>
    <row r="5107" spans="1:5" x14ac:dyDescent="0.25">
      <c r="A5107" s="1">
        <v>34</v>
      </c>
      <c r="B5107" s="3">
        <v>81</v>
      </c>
      <c r="C5107" s="1" t="s">
        <v>5236</v>
      </c>
      <c r="E5107" t="str">
        <f t="shared" si="79"/>
        <v>81-GUAZA DE CAMPOS</v>
      </c>
    </row>
    <row r="5108" spans="1:5" x14ac:dyDescent="0.25">
      <c r="A5108" s="1">
        <v>34</v>
      </c>
      <c r="B5108" s="3">
        <v>82</v>
      </c>
      <c r="C5108" s="1" t="s">
        <v>5237</v>
      </c>
      <c r="E5108" t="str">
        <f t="shared" si="79"/>
        <v>82-HERMEDES DE CERRATO</v>
      </c>
    </row>
    <row r="5109" spans="1:5" x14ac:dyDescent="0.25">
      <c r="A5109" s="1">
        <v>34</v>
      </c>
      <c r="B5109" s="3">
        <v>83</v>
      </c>
      <c r="C5109" s="1" t="s">
        <v>5238</v>
      </c>
      <c r="E5109" t="str">
        <f t="shared" si="79"/>
        <v>83-HERRERA DE PISUERGA</v>
      </c>
    </row>
    <row r="5110" spans="1:5" x14ac:dyDescent="0.25">
      <c r="A5110" s="1">
        <v>34</v>
      </c>
      <c r="B5110" s="3">
        <v>84</v>
      </c>
      <c r="C5110" s="1" t="s">
        <v>5239</v>
      </c>
      <c r="E5110" t="str">
        <f t="shared" si="79"/>
        <v>84-HERRERA DE VALDECAÑAS</v>
      </c>
    </row>
    <row r="5111" spans="1:5" x14ac:dyDescent="0.25">
      <c r="A5111" s="1">
        <v>34</v>
      </c>
      <c r="B5111" s="3">
        <v>86</v>
      </c>
      <c r="C5111" s="1" t="s">
        <v>5240</v>
      </c>
      <c r="E5111" t="str">
        <f t="shared" si="79"/>
        <v>86-HONTORIA DE CERRATO</v>
      </c>
    </row>
    <row r="5112" spans="1:5" x14ac:dyDescent="0.25">
      <c r="A5112" s="1">
        <v>34</v>
      </c>
      <c r="B5112" s="3">
        <v>87</v>
      </c>
      <c r="C5112" s="1" t="s">
        <v>5241</v>
      </c>
      <c r="E5112" t="str">
        <f t="shared" si="79"/>
        <v>87-HORNILLOS DE CERRATO</v>
      </c>
    </row>
    <row r="5113" spans="1:5" x14ac:dyDescent="0.25">
      <c r="A5113" s="1">
        <v>34</v>
      </c>
      <c r="B5113" s="3">
        <v>88</v>
      </c>
      <c r="C5113" s="1" t="s">
        <v>5242</v>
      </c>
      <c r="E5113" t="str">
        <f t="shared" si="79"/>
        <v>88-HUSILLOS</v>
      </c>
    </row>
    <row r="5114" spans="1:5" x14ac:dyDescent="0.25">
      <c r="A5114" s="1">
        <v>34</v>
      </c>
      <c r="B5114" s="3">
        <v>89</v>
      </c>
      <c r="C5114" s="1" t="s">
        <v>5243</v>
      </c>
      <c r="E5114" t="str">
        <f t="shared" si="79"/>
        <v>89-ITERO DE LA VEGA</v>
      </c>
    </row>
    <row r="5115" spans="1:5" x14ac:dyDescent="0.25">
      <c r="A5115" s="1">
        <v>34</v>
      </c>
      <c r="B5115" s="3">
        <v>91</v>
      </c>
      <c r="C5115" s="1" t="s">
        <v>5244</v>
      </c>
      <c r="E5115" t="str">
        <f t="shared" si="79"/>
        <v>91-LAGARTOS</v>
      </c>
    </row>
    <row r="5116" spans="1:5" x14ac:dyDescent="0.25">
      <c r="A5116" s="1">
        <v>34</v>
      </c>
      <c r="B5116" s="3">
        <v>92</v>
      </c>
      <c r="C5116" s="1" t="s">
        <v>5245</v>
      </c>
      <c r="E5116" t="str">
        <f t="shared" si="79"/>
        <v>92-LANTADILLA</v>
      </c>
    </row>
    <row r="5117" spans="1:5" x14ac:dyDescent="0.25">
      <c r="A5117" s="1">
        <v>34</v>
      </c>
      <c r="B5117" s="3">
        <v>93</v>
      </c>
      <c r="C5117" s="1" t="s">
        <v>5246</v>
      </c>
      <c r="E5117" t="str">
        <f t="shared" si="79"/>
        <v>93-VID DE OJEDA, LA</v>
      </c>
    </row>
    <row r="5118" spans="1:5" x14ac:dyDescent="0.25">
      <c r="A5118" s="1">
        <v>34</v>
      </c>
      <c r="B5118" s="3">
        <v>94</v>
      </c>
      <c r="C5118" s="1" t="s">
        <v>5247</v>
      </c>
      <c r="E5118" t="str">
        <f t="shared" si="79"/>
        <v>94-LEDIGOS</v>
      </c>
    </row>
    <row r="5119" spans="1:5" x14ac:dyDescent="0.25">
      <c r="A5119" s="1">
        <v>34</v>
      </c>
      <c r="B5119" s="3">
        <v>96</v>
      </c>
      <c r="C5119" s="1" t="s">
        <v>5248</v>
      </c>
      <c r="E5119" t="str">
        <f t="shared" si="79"/>
        <v>96-LOMAS</v>
      </c>
    </row>
    <row r="5120" spans="1:5" x14ac:dyDescent="0.25">
      <c r="A5120" s="1">
        <v>34</v>
      </c>
      <c r="B5120" s="3">
        <v>98</v>
      </c>
      <c r="C5120" s="1" t="s">
        <v>5249</v>
      </c>
      <c r="E5120" t="str">
        <f t="shared" si="79"/>
        <v>98-MAGAZ DE PISUERGA</v>
      </c>
    </row>
    <row r="5121" spans="1:5" x14ac:dyDescent="0.25">
      <c r="A5121" s="1">
        <v>34</v>
      </c>
      <c r="B5121" s="3">
        <v>99</v>
      </c>
      <c r="C5121" s="1" t="s">
        <v>5250</v>
      </c>
      <c r="E5121" t="str">
        <f t="shared" si="79"/>
        <v>99-MANQUILLOS</v>
      </c>
    </row>
    <row r="5122" spans="1:5" x14ac:dyDescent="0.25">
      <c r="A5122" s="1">
        <v>34</v>
      </c>
      <c r="B5122" s="3">
        <v>100</v>
      </c>
      <c r="C5122" s="1" t="s">
        <v>5251</v>
      </c>
      <c r="E5122" t="str">
        <f t="shared" si="79"/>
        <v>100-MANTINOS</v>
      </c>
    </row>
    <row r="5123" spans="1:5" x14ac:dyDescent="0.25">
      <c r="A5123" s="1">
        <v>34</v>
      </c>
      <c r="B5123" s="3">
        <v>101</v>
      </c>
      <c r="C5123" s="1" t="s">
        <v>5252</v>
      </c>
      <c r="E5123" t="str">
        <f t="shared" ref="E5123:E5186" si="80">CONCATENATE(B5123,"-",C5123)</f>
        <v>101-MARCILLA DE CAMPOS</v>
      </c>
    </row>
    <row r="5124" spans="1:5" x14ac:dyDescent="0.25">
      <c r="A5124" s="1">
        <v>34</v>
      </c>
      <c r="B5124" s="3">
        <v>102</v>
      </c>
      <c r="C5124" s="1" t="s">
        <v>5253</v>
      </c>
      <c r="E5124" t="str">
        <f t="shared" si="80"/>
        <v>102-MAZARIEGOS</v>
      </c>
    </row>
    <row r="5125" spans="1:5" x14ac:dyDescent="0.25">
      <c r="A5125" s="1">
        <v>34</v>
      </c>
      <c r="B5125" s="3">
        <v>103</v>
      </c>
      <c r="C5125" s="1" t="s">
        <v>5254</v>
      </c>
      <c r="E5125" t="str">
        <f t="shared" si="80"/>
        <v>103-MAZUECOS DE VALDEGINATE</v>
      </c>
    </row>
    <row r="5126" spans="1:5" x14ac:dyDescent="0.25">
      <c r="A5126" s="1">
        <v>34</v>
      </c>
      <c r="B5126" s="3">
        <v>104</v>
      </c>
      <c r="C5126" s="1" t="s">
        <v>5255</v>
      </c>
      <c r="E5126" t="str">
        <f t="shared" si="80"/>
        <v>104-MELGAR DE YUSO</v>
      </c>
    </row>
    <row r="5127" spans="1:5" x14ac:dyDescent="0.25">
      <c r="A5127" s="1">
        <v>34</v>
      </c>
      <c r="B5127" s="3">
        <v>106</v>
      </c>
      <c r="C5127" s="1" t="s">
        <v>5256</v>
      </c>
      <c r="E5127" t="str">
        <f t="shared" si="80"/>
        <v>106-MENESES DE CAMPOS</v>
      </c>
    </row>
    <row r="5128" spans="1:5" x14ac:dyDescent="0.25">
      <c r="A5128" s="1">
        <v>34</v>
      </c>
      <c r="B5128" s="3">
        <v>107</v>
      </c>
      <c r="C5128" s="1" t="s">
        <v>5257</v>
      </c>
      <c r="E5128" t="str">
        <f t="shared" si="80"/>
        <v>107-MICIECES DE OJEDA</v>
      </c>
    </row>
    <row r="5129" spans="1:5" x14ac:dyDescent="0.25">
      <c r="A5129" s="1">
        <v>34</v>
      </c>
      <c r="B5129" s="3">
        <v>108</v>
      </c>
      <c r="C5129" s="1" t="s">
        <v>5258</v>
      </c>
      <c r="E5129" t="str">
        <f t="shared" si="80"/>
        <v>108-MONZON DE CAMPOS</v>
      </c>
    </row>
    <row r="5130" spans="1:5" x14ac:dyDescent="0.25">
      <c r="A5130" s="1">
        <v>34</v>
      </c>
      <c r="B5130" s="3">
        <v>109</v>
      </c>
      <c r="C5130" s="1" t="s">
        <v>5259</v>
      </c>
      <c r="E5130" t="str">
        <f t="shared" si="80"/>
        <v>109-MORATINOS</v>
      </c>
    </row>
    <row r="5131" spans="1:5" x14ac:dyDescent="0.25">
      <c r="A5131" s="1">
        <v>34</v>
      </c>
      <c r="B5131" s="3">
        <v>110</v>
      </c>
      <c r="C5131" s="1" t="s">
        <v>5260</v>
      </c>
      <c r="E5131" t="str">
        <f t="shared" si="80"/>
        <v>110-MUDA</v>
      </c>
    </row>
    <row r="5132" spans="1:5" x14ac:dyDescent="0.25">
      <c r="A5132" s="1">
        <v>34</v>
      </c>
      <c r="B5132" s="3">
        <v>112</v>
      </c>
      <c r="C5132" s="1" t="s">
        <v>5261</v>
      </c>
      <c r="E5132" t="str">
        <f t="shared" si="80"/>
        <v>112-NOGAL DE LAS HUERTAS</v>
      </c>
    </row>
    <row r="5133" spans="1:5" x14ac:dyDescent="0.25">
      <c r="A5133" s="1">
        <v>34</v>
      </c>
      <c r="B5133" s="3">
        <v>113</v>
      </c>
      <c r="C5133" s="1" t="s">
        <v>5262</v>
      </c>
      <c r="E5133" t="str">
        <f t="shared" si="80"/>
        <v>113-OLEA DE BOEDO</v>
      </c>
    </row>
    <row r="5134" spans="1:5" x14ac:dyDescent="0.25">
      <c r="A5134" s="1">
        <v>34</v>
      </c>
      <c r="B5134" s="3">
        <v>114</v>
      </c>
      <c r="C5134" s="1" t="s">
        <v>5263</v>
      </c>
      <c r="E5134" t="str">
        <f t="shared" si="80"/>
        <v>114-OLMOS DE OJEDA</v>
      </c>
    </row>
    <row r="5135" spans="1:5" x14ac:dyDescent="0.25">
      <c r="A5135" s="1">
        <v>34</v>
      </c>
      <c r="B5135" s="3">
        <v>116</v>
      </c>
      <c r="C5135" s="1" t="s">
        <v>5264</v>
      </c>
      <c r="E5135" t="str">
        <f t="shared" si="80"/>
        <v>116-OSORNILLO</v>
      </c>
    </row>
    <row r="5136" spans="1:5" x14ac:dyDescent="0.25">
      <c r="A5136" s="1">
        <v>34</v>
      </c>
      <c r="B5136" s="3">
        <v>120</v>
      </c>
      <c r="C5136" s="1" t="s">
        <v>142</v>
      </c>
      <c r="E5136" t="str">
        <f t="shared" si="80"/>
        <v>120-PALENCIA</v>
      </c>
    </row>
    <row r="5137" spans="1:5" x14ac:dyDescent="0.25">
      <c r="A5137" s="1">
        <v>34</v>
      </c>
      <c r="B5137" s="3">
        <v>121</v>
      </c>
      <c r="C5137" s="1" t="s">
        <v>5265</v>
      </c>
      <c r="E5137" t="str">
        <f t="shared" si="80"/>
        <v>121-PALENZUELA</v>
      </c>
    </row>
    <row r="5138" spans="1:5" x14ac:dyDescent="0.25">
      <c r="A5138" s="1">
        <v>34</v>
      </c>
      <c r="B5138" s="3">
        <v>122</v>
      </c>
      <c r="C5138" s="1" t="s">
        <v>5266</v>
      </c>
      <c r="E5138" t="str">
        <f t="shared" si="80"/>
        <v>122-PARAMO DE BOEDO</v>
      </c>
    </row>
    <row r="5139" spans="1:5" x14ac:dyDescent="0.25">
      <c r="A5139" s="1">
        <v>34</v>
      </c>
      <c r="B5139" s="3">
        <v>123</v>
      </c>
      <c r="C5139" s="1" t="s">
        <v>5267</v>
      </c>
      <c r="E5139" t="str">
        <f t="shared" si="80"/>
        <v>123-PAREDES DE NAVA</v>
      </c>
    </row>
    <row r="5140" spans="1:5" x14ac:dyDescent="0.25">
      <c r="A5140" s="1">
        <v>34</v>
      </c>
      <c r="B5140" s="3">
        <v>124</v>
      </c>
      <c r="C5140" s="1" t="s">
        <v>5268</v>
      </c>
      <c r="E5140" t="str">
        <f t="shared" si="80"/>
        <v>124-PAYO DE OJEDA</v>
      </c>
    </row>
    <row r="5141" spans="1:5" x14ac:dyDescent="0.25">
      <c r="A5141" s="1">
        <v>34</v>
      </c>
      <c r="B5141" s="3">
        <v>125</v>
      </c>
      <c r="C5141" s="1" t="s">
        <v>5269</v>
      </c>
      <c r="E5141" t="str">
        <f t="shared" si="80"/>
        <v>125-PEDRAZA DE CAMPOS</v>
      </c>
    </row>
    <row r="5142" spans="1:5" x14ac:dyDescent="0.25">
      <c r="A5142" s="1">
        <v>34</v>
      </c>
      <c r="B5142" s="3">
        <v>126</v>
      </c>
      <c r="C5142" s="1" t="s">
        <v>5270</v>
      </c>
      <c r="E5142" t="str">
        <f t="shared" si="80"/>
        <v>126-PEDROSA DE LA VEGA</v>
      </c>
    </row>
    <row r="5143" spans="1:5" x14ac:dyDescent="0.25">
      <c r="A5143" s="1">
        <v>34</v>
      </c>
      <c r="B5143" s="3">
        <v>127</v>
      </c>
      <c r="C5143" s="1" t="s">
        <v>5271</v>
      </c>
      <c r="E5143" t="str">
        <f t="shared" si="80"/>
        <v>127-PERALES</v>
      </c>
    </row>
    <row r="5144" spans="1:5" x14ac:dyDescent="0.25">
      <c r="A5144" s="1">
        <v>34</v>
      </c>
      <c r="B5144" s="3">
        <v>129</v>
      </c>
      <c r="C5144" s="1" t="s">
        <v>5272</v>
      </c>
      <c r="E5144" t="str">
        <f t="shared" si="80"/>
        <v>129-PINO DEL RIO</v>
      </c>
    </row>
    <row r="5145" spans="1:5" x14ac:dyDescent="0.25">
      <c r="A5145" s="1">
        <v>34</v>
      </c>
      <c r="B5145" s="3">
        <v>130</v>
      </c>
      <c r="C5145" s="1" t="s">
        <v>5273</v>
      </c>
      <c r="E5145" t="str">
        <f t="shared" si="80"/>
        <v>130-PIÑA DE CAMPOS</v>
      </c>
    </row>
    <row r="5146" spans="1:5" x14ac:dyDescent="0.25">
      <c r="A5146" s="1">
        <v>34</v>
      </c>
      <c r="B5146" s="3">
        <v>131</v>
      </c>
      <c r="C5146" s="1" t="s">
        <v>5274</v>
      </c>
      <c r="E5146" t="str">
        <f t="shared" si="80"/>
        <v>131-POBLACION DE ARROYO</v>
      </c>
    </row>
    <row r="5147" spans="1:5" x14ac:dyDescent="0.25">
      <c r="A5147" s="1">
        <v>34</v>
      </c>
      <c r="B5147" s="3">
        <v>132</v>
      </c>
      <c r="C5147" s="1" t="s">
        <v>5275</v>
      </c>
      <c r="E5147" t="str">
        <f t="shared" si="80"/>
        <v>132-POBLACION DE CAMPOS</v>
      </c>
    </row>
    <row r="5148" spans="1:5" x14ac:dyDescent="0.25">
      <c r="A5148" s="1">
        <v>34</v>
      </c>
      <c r="B5148" s="3">
        <v>133</v>
      </c>
      <c r="C5148" s="1" t="s">
        <v>5276</v>
      </c>
      <c r="E5148" t="str">
        <f t="shared" si="80"/>
        <v>133-POBLACION DE CERRATO</v>
      </c>
    </row>
    <row r="5149" spans="1:5" x14ac:dyDescent="0.25">
      <c r="A5149" s="1">
        <v>34</v>
      </c>
      <c r="B5149" s="3">
        <v>134</v>
      </c>
      <c r="C5149" s="1" t="s">
        <v>5277</v>
      </c>
      <c r="E5149" t="str">
        <f t="shared" si="80"/>
        <v>134-POLENTINOS</v>
      </c>
    </row>
    <row r="5150" spans="1:5" x14ac:dyDescent="0.25">
      <c r="A5150" s="1">
        <v>34</v>
      </c>
      <c r="B5150" s="3">
        <v>135</v>
      </c>
      <c r="C5150" s="1" t="s">
        <v>5278</v>
      </c>
      <c r="E5150" t="str">
        <f t="shared" si="80"/>
        <v>135-POMAR DE VALDIVIA</v>
      </c>
    </row>
    <row r="5151" spans="1:5" x14ac:dyDescent="0.25">
      <c r="A5151" s="1">
        <v>34</v>
      </c>
      <c r="B5151" s="3">
        <v>136</v>
      </c>
      <c r="C5151" s="1" t="s">
        <v>5279</v>
      </c>
      <c r="E5151" t="str">
        <f t="shared" si="80"/>
        <v>136-POZA DE LA VEGA</v>
      </c>
    </row>
    <row r="5152" spans="1:5" x14ac:dyDescent="0.25">
      <c r="A5152" s="1">
        <v>34</v>
      </c>
      <c r="B5152" s="3">
        <v>137</v>
      </c>
      <c r="C5152" s="1" t="s">
        <v>5280</v>
      </c>
      <c r="E5152" t="str">
        <f t="shared" si="80"/>
        <v>137-POZO DE URAMA</v>
      </c>
    </row>
    <row r="5153" spans="1:5" x14ac:dyDescent="0.25">
      <c r="A5153" s="1">
        <v>34</v>
      </c>
      <c r="B5153" s="3">
        <v>139</v>
      </c>
      <c r="C5153" s="1" t="s">
        <v>5281</v>
      </c>
      <c r="E5153" t="str">
        <f t="shared" si="80"/>
        <v>139-PRADANOS DE OJEDA</v>
      </c>
    </row>
    <row r="5154" spans="1:5" x14ac:dyDescent="0.25">
      <c r="A5154" s="1">
        <v>34</v>
      </c>
      <c r="B5154" s="3">
        <v>140</v>
      </c>
      <c r="C5154" s="1" t="s">
        <v>5282</v>
      </c>
      <c r="E5154" t="str">
        <f t="shared" si="80"/>
        <v>140-PUEBLA DE VALDAVIA, LA</v>
      </c>
    </row>
    <row r="5155" spans="1:5" x14ac:dyDescent="0.25">
      <c r="A5155" s="1">
        <v>34</v>
      </c>
      <c r="B5155" s="3">
        <v>141</v>
      </c>
      <c r="C5155" s="1" t="s">
        <v>5283</v>
      </c>
      <c r="E5155" t="str">
        <f t="shared" si="80"/>
        <v>141-QUINTANA DEL PUENTE</v>
      </c>
    </row>
    <row r="5156" spans="1:5" x14ac:dyDescent="0.25">
      <c r="A5156" s="1">
        <v>34</v>
      </c>
      <c r="B5156" s="3">
        <v>143</v>
      </c>
      <c r="C5156" s="1" t="s">
        <v>5284</v>
      </c>
      <c r="E5156" t="str">
        <f t="shared" si="80"/>
        <v>143-QUINTANILLA DE ONSOÑA</v>
      </c>
    </row>
    <row r="5157" spans="1:5" x14ac:dyDescent="0.25">
      <c r="A5157" s="1">
        <v>34</v>
      </c>
      <c r="B5157" s="3">
        <v>146</v>
      </c>
      <c r="C5157" s="1" t="s">
        <v>5285</v>
      </c>
      <c r="E5157" t="str">
        <f t="shared" si="80"/>
        <v>146-REINOSO DE CERRATO</v>
      </c>
    </row>
    <row r="5158" spans="1:5" x14ac:dyDescent="0.25">
      <c r="A5158" s="1">
        <v>34</v>
      </c>
      <c r="B5158" s="3">
        <v>147</v>
      </c>
      <c r="C5158" s="1" t="s">
        <v>5286</v>
      </c>
      <c r="E5158" t="str">
        <f t="shared" si="80"/>
        <v>147-RENEDO DE LA VEGA</v>
      </c>
    </row>
    <row r="5159" spans="1:5" x14ac:dyDescent="0.25">
      <c r="A5159" s="1">
        <v>34</v>
      </c>
      <c r="B5159" s="3">
        <v>149</v>
      </c>
      <c r="C5159" s="1" t="s">
        <v>5287</v>
      </c>
      <c r="E5159" t="str">
        <f t="shared" si="80"/>
        <v>149-REQUENA DE CAMPOS</v>
      </c>
    </row>
    <row r="5160" spans="1:5" x14ac:dyDescent="0.25">
      <c r="A5160" s="1">
        <v>34</v>
      </c>
      <c r="B5160" s="3">
        <v>151</v>
      </c>
      <c r="C5160" s="1" t="s">
        <v>5288</v>
      </c>
      <c r="E5160" t="str">
        <f t="shared" si="80"/>
        <v>151-RESPENDA DE LA PEÑA</v>
      </c>
    </row>
    <row r="5161" spans="1:5" x14ac:dyDescent="0.25">
      <c r="A5161" s="1">
        <v>34</v>
      </c>
      <c r="B5161" s="3">
        <v>152</v>
      </c>
      <c r="C5161" s="1" t="s">
        <v>5289</v>
      </c>
      <c r="E5161" t="str">
        <f t="shared" si="80"/>
        <v>152-REVENGA DE CAMPOS</v>
      </c>
    </row>
    <row r="5162" spans="1:5" x14ac:dyDescent="0.25">
      <c r="A5162" s="1">
        <v>34</v>
      </c>
      <c r="B5162" s="3">
        <v>154</v>
      </c>
      <c r="C5162" s="1" t="s">
        <v>5290</v>
      </c>
      <c r="E5162" t="str">
        <f t="shared" si="80"/>
        <v>154-REVILLA DE COLLAZOS</v>
      </c>
    </row>
    <row r="5163" spans="1:5" x14ac:dyDescent="0.25">
      <c r="A5163" s="1">
        <v>34</v>
      </c>
      <c r="B5163" s="3">
        <v>155</v>
      </c>
      <c r="C5163" s="1" t="s">
        <v>5291</v>
      </c>
      <c r="E5163" t="str">
        <f t="shared" si="80"/>
        <v>155-RIBAS DE CAMPOS</v>
      </c>
    </row>
    <row r="5164" spans="1:5" x14ac:dyDescent="0.25">
      <c r="A5164" s="1">
        <v>34</v>
      </c>
      <c r="B5164" s="3">
        <v>156</v>
      </c>
      <c r="C5164" s="1" t="s">
        <v>5292</v>
      </c>
      <c r="E5164" t="str">
        <f t="shared" si="80"/>
        <v>156-RIBEROS DE LA CUEZA</v>
      </c>
    </row>
    <row r="5165" spans="1:5" x14ac:dyDescent="0.25">
      <c r="A5165" s="1">
        <v>34</v>
      </c>
      <c r="B5165" s="3">
        <v>157</v>
      </c>
      <c r="C5165" s="1" t="s">
        <v>5293</v>
      </c>
      <c r="E5165" t="str">
        <f t="shared" si="80"/>
        <v>157-SALDAÑA</v>
      </c>
    </row>
    <row r="5166" spans="1:5" x14ac:dyDescent="0.25">
      <c r="A5166" s="1">
        <v>34</v>
      </c>
      <c r="B5166" s="3">
        <v>158</v>
      </c>
      <c r="C5166" s="1" t="s">
        <v>5294</v>
      </c>
      <c r="E5166" t="str">
        <f t="shared" si="80"/>
        <v>158-SALINAS DE PISUERGA</v>
      </c>
    </row>
    <row r="5167" spans="1:5" x14ac:dyDescent="0.25">
      <c r="A5167" s="1">
        <v>34</v>
      </c>
      <c r="B5167" s="3">
        <v>159</v>
      </c>
      <c r="C5167" s="1" t="s">
        <v>5295</v>
      </c>
      <c r="E5167" t="str">
        <f t="shared" si="80"/>
        <v>159-SAN CEBRIAN DE CAMPOS</v>
      </c>
    </row>
    <row r="5168" spans="1:5" x14ac:dyDescent="0.25">
      <c r="A5168" s="1">
        <v>34</v>
      </c>
      <c r="B5168" s="3">
        <v>160</v>
      </c>
      <c r="C5168" s="1" t="s">
        <v>5296</v>
      </c>
      <c r="E5168" t="str">
        <f t="shared" si="80"/>
        <v>160-SAN CEBRIAN DE MUDA</v>
      </c>
    </row>
    <row r="5169" spans="1:5" x14ac:dyDescent="0.25">
      <c r="A5169" s="1">
        <v>34</v>
      </c>
      <c r="B5169" s="3">
        <v>161</v>
      </c>
      <c r="C5169" s="1" t="s">
        <v>5297</v>
      </c>
      <c r="E5169" t="str">
        <f t="shared" si="80"/>
        <v>161-SAN CRISTOBAL DE BOEDO</v>
      </c>
    </row>
    <row r="5170" spans="1:5" x14ac:dyDescent="0.25">
      <c r="A5170" s="1">
        <v>34</v>
      </c>
      <c r="B5170" s="3">
        <v>163</v>
      </c>
      <c r="C5170" s="1" t="s">
        <v>5298</v>
      </c>
      <c r="E5170" t="str">
        <f t="shared" si="80"/>
        <v>163-SAN MAMES DE CAMPOS</v>
      </c>
    </row>
    <row r="5171" spans="1:5" x14ac:dyDescent="0.25">
      <c r="A5171" s="1">
        <v>34</v>
      </c>
      <c r="B5171" s="3">
        <v>165</v>
      </c>
      <c r="C5171" s="1" t="s">
        <v>5299</v>
      </c>
      <c r="E5171" t="str">
        <f t="shared" si="80"/>
        <v>165-SAN ROMAN DE LA CUBA</v>
      </c>
    </row>
    <row r="5172" spans="1:5" x14ac:dyDescent="0.25">
      <c r="A5172" s="1">
        <v>34</v>
      </c>
      <c r="B5172" s="3">
        <v>167</v>
      </c>
      <c r="C5172" s="1" t="s">
        <v>5300</v>
      </c>
      <c r="E5172" t="str">
        <f t="shared" si="80"/>
        <v>167-SANTA CECILIA DEL ALCOR</v>
      </c>
    </row>
    <row r="5173" spans="1:5" x14ac:dyDescent="0.25">
      <c r="A5173" s="1">
        <v>34</v>
      </c>
      <c r="B5173" s="3">
        <v>168</v>
      </c>
      <c r="C5173" s="1" t="s">
        <v>5301</v>
      </c>
      <c r="E5173" t="str">
        <f t="shared" si="80"/>
        <v>168-SANTA CRUZ DE BOEDO</v>
      </c>
    </row>
    <row r="5174" spans="1:5" x14ac:dyDescent="0.25">
      <c r="A5174" s="1">
        <v>34</v>
      </c>
      <c r="B5174" s="3">
        <v>169</v>
      </c>
      <c r="C5174" s="1" t="s">
        <v>5302</v>
      </c>
      <c r="E5174" t="str">
        <f t="shared" si="80"/>
        <v>169-SANTERVAS DE LA VEGA</v>
      </c>
    </row>
    <row r="5175" spans="1:5" x14ac:dyDescent="0.25">
      <c r="A5175" s="1">
        <v>34</v>
      </c>
      <c r="B5175" s="3">
        <v>170</v>
      </c>
      <c r="C5175" s="1" t="s">
        <v>5303</v>
      </c>
      <c r="E5175" t="str">
        <f t="shared" si="80"/>
        <v>170-SANTIBAÑEZ DE ECLA</v>
      </c>
    </row>
    <row r="5176" spans="1:5" x14ac:dyDescent="0.25">
      <c r="A5176" s="1">
        <v>34</v>
      </c>
      <c r="B5176" s="3">
        <v>171</v>
      </c>
      <c r="C5176" s="1" t="s">
        <v>5304</v>
      </c>
      <c r="E5176" t="str">
        <f t="shared" si="80"/>
        <v>171-SANTIBAÑEZ DE LA PEÑA</v>
      </c>
    </row>
    <row r="5177" spans="1:5" x14ac:dyDescent="0.25">
      <c r="A5177" s="1">
        <v>34</v>
      </c>
      <c r="B5177" s="3">
        <v>174</v>
      </c>
      <c r="C5177" s="1" t="s">
        <v>5305</v>
      </c>
      <c r="E5177" t="str">
        <f t="shared" si="80"/>
        <v>174-SANTOYO</v>
      </c>
    </row>
    <row r="5178" spans="1:5" x14ac:dyDescent="0.25">
      <c r="A5178" s="1">
        <v>34</v>
      </c>
      <c r="B5178" s="3">
        <v>175</v>
      </c>
      <c r="C5178" s="1" t="s">
        <v>5306</v>
      </c>
      <c r="E5178" t="str">
        <f t="shared" si="80"/>
        <v>175-SERNA, LA</v>
      </c>
    </row>
    <row r="5179" spans="1:5" x14ac:dyDescent="0.25">
      <c r="A5179" s="1">
        <v>34</v>
      </c>
      <c r="B5179" s="3">
        <v>176</v>
      </c>
      <c r="C5179" s="1" t="s">
        <v>5307</v>
      </c>
      <c r="E5179" t="str">
        <f t="shared" si="80"/>
        <v>176-SOTOBAÑADO Y PRIORATO</v>
      </c>
    </row>
    <row r="5180" spans="1:5" x14ac:dyDescent="0.25">
      <c r="A5180" s="1">
        <v>34</v>
      </c>
      <c r="B5180" s="3">
        <v>177</v>
      </c>
      <c r="C5180" s="1" t="s">
        <v>5308</v>
      </c>
      <c r="E5180" t="str">
        <f t="shared" si="80"/>
        <v>177-SOTO DE CERRATO</v>
      </c>
    </row>
    <row r="5181" spans="1:5" x14ac:dyDescent="0.25">
      <c r="A5181" s="1">
        <v>34</v>
      </c>
      <c r="B5181" s="3">
        <v>178</v>
      </c>
      <c r="C5181" s="1" t="s">
        <v>5309</v>
      </c>
      <c r="E5181" t="str">
        <f t="shared" si="80"/>
        <v>178-TABANERA DE CERRATO</v>
      </c>
    </row>
    <row r="5182" spans="1:5" x14ac:dyDescent="0.25">
      <c r="A5182" s="1">
        <v>34</v>
      </c>
      <c r="B5182" s="3">
        <v>179</v>
      </c>
      <c r="C5182" s="1" t="s">
        <v>5310</v>
      </c>
      <c r="E5182" t="str">
        <f t="shared" si="80"/>
        <v>179-TABANERA DE VALDAVIA</v>
      </c>
    </row>
    <row r="5183" spans="1:5" x14ac:dyDescent="0.25">
      <c r="A5183" s="1">
        <v>34</v>
      </c>
      <c r="B5183" s="3">
        <v>180</v>
      </c>
      <c r="C5183" s="1" t="s">
        <v>5311</v>
      </c>
      <c r="E5183" t="str">
        <f t="shared" si="80"/>
        <v>180-TAMARA DE CAMPOS</v>
      </c>
    </row>
    <row r="5184" spans="1:5" x14ac:dyDescent="0.25">
      <c r="A5184" s="1">
        <v>34</v>
      </c>
      <c r="B5184" s="3">
        <v>181</v>
      </c>
      <c r="C5184" s="1" t="s">
        <v>5312</v>
      </c>
      <c r="E5184" t="str">
        <f t="shared" si="80"/>
        <v>181-TARIEGO DE CERRATO</v>
      </c>
    </row>
    <row r="5185" spans="1:5" x14ac:dyDescent="0.25">
      <c r="A5185" s="1">
        <v>34</v>
      </c>
      <c r="B5185" s="3">
        <v>182</v>
      </c>
      <c r="C5185" s="1" t="s">
        <v>5313</v>
      </c>
      <c r="E5185" t="str">
        <f t="shared" si="80"/>
        <v>182-TORQUEMADA</v>
      </c>
    </row>
    <row r="5186" spans="1:5" x14ac:dyDescent="0.25">
      <c r="A5186" s="1">
        <v>34</v>
      </c>
      <c r="B5186" s="3">
        <v>184</v>
      </c>
      <c r="C5186" s="1" t="s">
        <v>5314</v>
      </c>
      <c r="E5186" t="str">
        <f t="shared" si="80"/>
        <v>184-TORREMORMOJON</v>
      </c>
    </row>
    <row r="5187" spans="1:5" x14ac:dyDescent="0.25">
      <c r="A5187" s="1">
        <v>34</v>
      </c>
      <c r="B5187" s="3">
        <v>185</v>
      </c>
      <c r="C5187" s="1" t="s">
        <v>5315</v>
      </c>
      <c r="E5187" t="str">
        <f t="shared" ref="E5187:E5250" si="81">CONCATENATE(B5187,"-",C5187)</f>
        <v>185-TRIOLLO</v>
      </c>
    </row>
    <row r="5188" spans="1:5" x14ac:dyDescent="0.25">
      <c r="A5188" s="1">
        <v>34</v>
      </c>
      <c r="B5188" s="3">
        <v>186</v>
      </c>
      <c r="C5188" s="1" t="s">
        <v>5316</v>
      </c>
      <c r="E5188" t="str">
        <f t="shared" si="81"/>
        <v>186-VALBUENA DE PISUERGA</v>
      </c>
    </row>
    <row r="5189" spans="1:5" x14ac:dyDescent="0.25">
      <c r="A5189" s="1">
        <v>34</v>
      </c>
      <c r="B5189" s="3">
        <v>189</v>
      </c>
      <c r="C5189" s="1" t="s">
        <v>5317</v>
      </c>
      <c r="E5189" t="str">
        <f t="shared" si="81"/>
        <v>189-VALDEOLMILLOS</v>
      </c>
    </row>
    <row r="5190" spans="1:5" x14ac:dyDescent="0.25">
      <c r="A5190" s="1">
        <v>34</v>
      </c>
      <c r="B5190" s="3">
        <v>190</v>
      </c>
      <c r="C5190" s="1" t="s">
        <v>5318</v>
      </c>
      <c r="E5190" t="str">
        <f t="shared" si="81"/>
        <v>190-VALDERRABANO</v>
      </c>
    </row>
    <row r="5191" spans="1:5" x14ac:dyDescent="0.25">
      <c r="A5191" s="1">
        <v>34</v>
      </c>
      <c r="B5191" s="3">
        <v>192</v>
      </c>
      <c r="C5191" s="1" t="s">
        <v>5319</v>
      </c>
      <c r="E5191" t="str">
        <f t="shared" si="81"/>
        <v>192-VALDE-UCIEZA</v>
      </c>
    </row>
    <row r="5192" spans="1:5" x14ac:dyDescent="0.25">
      <c r="A5192" s="1">
        <v>34</v>
      </c>
      <c r="B5192" s="3">
        <v>196</v>
      </c>
      <c r="C5192" s="1" t="s">
        <v>5320</v>
      </c>
      <c r="E5192" t="str">
        <f t="shared" si="81"/>
        <v>196-VALLE DE CERRATO</v>
      </c>
    </row>
    <row r="5193" spans="1:5" x14ac:dyDescent="0.25">
      <c r="A5193" s="1">
        <v>34</v>
      </c>
      <c r="B5193" s="3">
        <v>199</v>
      </c>
      <c r="C5193" s="1" t="s">
        <v>5321</v>
      </c>
      <c r="E5193" t="str">
        <f t="shared" si="81"/>
        <v>199-VELILLA DEL RIO CARRION</v>
      </c>
    </row>
    <row r="5194" spans="1:5" x14ac:dyDescent="0.25">
      <c r="A5194" s="1">
        <v>34</v>
      </c>
      <c r="B5194" s="3">
        <v>201</v>
      </c>
      <c r="C5194" s="1" t="s">
        <v>5322</v>
      </c>
      <c r="E5194" t="str">
        <f t="shared" si="81"/>
        <v>201-VERTAVILLO</v>
      </c>
    </row>
    <row r="5195" spans="1:5" x14ac:dyDescent="0.25">
      <c r="A5195" s="1">
        <v>34</v>
      </c>
      <c r="B5195" s="3">
        <v>202</v>
      </c>
      <c r="C5195" s="1" t="s">
        <v>5323</v>
      </c>
      <c r="E5195" t="str">
        <f t="shared" si="81"/>
        <v>202-VILLABASTA DE VALDAVIA</v>
      </c>
    </row>
    <row r="5196" spans="1:5" x14ac:dyDescent="0.25">
      <c r="A5196" s="1">
        <v>34</v>
      </c>
      <c r="B5196" s="3">
        <v>204</v>
      </c>
      <c r="C5196" s="1" t="s">
        <v>5324</v>
      </c>
      <c r="E5196" t="str">
        <f t="shared" si="81"/>
        <v>204-VILLACIDALER</v>
      </c>
    </row>
    <row r="5197" spans="1:5" x14ac:dyDescent="0.25">
      <c r="A5197" s="1">
        <v>34</v>
      </c>
      <c r="B5197" s="3">
        <v>205</v>
      </c>
      <c r="C5197" s="1" t="s">
        <v>5325</v>
      </c>
      <c r="E5197" t="str">
        <f t="shared" si="81"/>
        <v>205-VILLACONANCIO</v>
      </c>
    </row>
    <row r="5198" spans="1:5" x14ac:dyDescent="0.25">
      <c r="A5198" s="1">
        <v>34</v>
      </c>
      <c r="B5198" s="3">
        <v>206</v>
      </c>
      <c r="C5198" s="1" t="s">
        <v>5326</v>
      </c>
      <c r="E5198" t="str">
        <f t="shared" si="81"/>
        <v>206-VILLADA</v>
      </c>
    </row>
    <row r="5199" spans="1:5" x14ac:dyDescent="0.25">
      <c r="A5199" s="1">
        <v>34</v>
      </c>
      <c r="B5199" s="3">
        <v>208</v>
      </c>
      <c r="C5199" s="1" t="s">
        <v>5327</v>
      </c>
      <c r="E5199" t="str">
        <f t="shared" si="81"/>
        <v>208-VILLAELES DE VALDAVIA</v>
      </c>
    </row>
    <row r="5200" spans="1:5" x14ac:dyDescent="0.25">
      <c r="A5200" s="1">
        <v>34</v>
      </c>
      <c r="B5200" s="3">
        <v>210</v>
      </c>
      <c r="C5200" s="1" t="s">
        <v>5328</v>
      </c>
      <c r="E5200" t="str">
        <f t="shared" si="81"/>
        <v>210-VILLAHAN</v>
      </c>
    </row>
    <row r="5201" spans="1:5" x14ac:dyDescent="0.25">
      <c r="A5201" s="1">
        <v>34</v>
      </c>
      <c r="B5201" s="3">
        <v>211</v>
      </c>
      <c r="C5201" s="1" t="s">
        <v>5329</v>
      </c>
      <c r="E5201" t="str">
        <f t="shared" si="81"/>
        <v>211-VILLAHERREROS</v>
      </c>
    </row>
    <row r="5202" spans="1:5" x14ac:dyDescent="0.25">
      <c r="A5202" s="1">
        <v>34</v>
      </c>
      <c r="B5202" s="3">
        <v>213</v>
      </c>
      <c r="C5202" s="1" t="s">
        <v>5330</v>
      </c>
      <c r="E5202" t="str">
        <f t="shared" si="81"/>
        <v>213-VILLALACO</v>
      </c>
    </row>
    <row r="5203" spans="1:5" x14ac:dyDescent="0.25">
      <c r="A5203" s="1">
        <v>34</v>
      </c>
      <c r="B5203" s="3">
        <v>214</v>
      </c>
      <c r="C5203" s="1" t="s">
        <v>5331</v>
      </c>
      <c r="E5203" t="str">
        <f t="shared" si="81"/>
        <v>214-VILLALBA DE GUARDO</v>
      </c>
    </row>
    <row r="5204" spans="1:5" x14ac:dyDescent="0.25">
      <c r="A5204" s="1">
        <v>34</v>
      </c>
      <c r="B5204" s="3">
        <v>215</v>
      </c>
      <c r="C5204" s="1" t="s">
        <v>5332</v>
      </c>
      <c r="E5204" t="str">
        <f t="shared" si="81"/>
        <v>215-VILLALCAZAR DE SIRGA</v>
      </c>
    </row>
    <row r="5205" spans="1:5" x14ac:dyDescent="0.25">
      <c r="A5205" s="1">
        <v>34</v>
      </c>
      <c r="B5205" s="3">
        <v>216</v>
      </c>
      <c r="C5205" s="1" t="s">
        <v>5333</v>
      </c>
      <c r="E5205" t="str">
        <f t="shared" si="81"/>
        <v>216-VILLALCON</v>
      </c>
    </row>
    <row r="5206" spans="1:5" x14ac:dyDescent="0.25">
      <c r="A5206" s="1">
        <v>34</v>
      </c>
      <c r="B5206" s="3">
        <v>217</v>
      </c>
      <c r="C5206" s="1" t="s">
        <v>5334</v>
      </c>
      <c r="E5206" t="str">
        <f t="shared" si="81"/>
        <v>217-VILLALOBON</v>
      </c>
    </row>
    <row r="5207" spans="1:5" x14ac:dyDescent="0.25">
      <c r="A5207" s="1">
        <v>34</v>
      </c>
      <c r="B5207" s="3">
        <v>218</v>
      </c>
      <c r="C5207" s="1" t="s">
        <v>5335</v>
      </c>
      <c r="E5207" t="str">
        <f t="shared" si="81"/>
        <v>218-VILLALUENGA DE LA VEGA</v>
      </c>
    </row>
    <row r="5208" spans="1:5" x14ac:dyDescent="0.25">
      <c r="A5208" s="1">
        <v>34</v>
      </c>
      <c r="B5208" s="3">
        <v>220</v>
      </c>
      <c r="C5208" s="1" t="s">
        <v>5336</v>
      </c>
      <c r="E5208" t="str">
        <f t="shared" si="81"/>
        <v>220-VILLAMARTIN DE CAMPOS</v>
      </c>
    </row>
    <row r="5209" spans="1:5" x14ac:dyDescent="0.25">
      <c r="A5209" s="1">
        <v>34</v>
      </c>
      <c r="B5209" s="3">
        <v>221</v>
      </c>
      <c r="C5209" s="1" t="s">
        <v>5337</v>
      </c>
      <c r="E5209" t="str">
        <f t="shared" si="81"/>
        <v>221-VILLAMEDIANA</v>
      </c>
    </row>
    <row r="5210" spans="1:5" x14ac:dyDescent="0.25">
      <c r="A5210" s="1">
        <v>34</v>
      </c>
      <c r="B5210" s="3">
        <v>222</v>
      </c>
      <c r="C5210" s="1" t="s">
        <v>5338</v>
      </c>
      <c r="E5210" t="str">
        <f t="shared" si="81"/>
        <v>222-VILLAMERIEL</v>
      </c>
    </row>
    <row r="5211" spans="1:5" x14ac:dyDescent="0.25">
      <c r="A5211" s="1">
        <v>34</v>
      </c>
      <c r="B5211" s="3">
        <v>223</v>
      </c>
      <c r="C5211" s="1" t="s">
        <v>5339</v>
      </c>
      <c r="E5211" t="str">
        <f t="shared" si="81"/>
        <v>223-VILLAMORONTA</v>
      </c>
    </row>
    <row r="5212" spans="1:5" x14ac:dyDescent="0.25">
      <c r="A5212" s="1">
        <v>34</v>
      </c>
      <c r="B5212" s="3">
        <v>224</v>
      </c>
      <c r="C5212" s="1" t="s">
        <v>5340</v>
      </c>
      <c r="E5212" t="str">
        <f t="shared" si="81"/>
        <v>224-VILLAMUERA DE LA CUEZA</v>
      </c>
    </row>
    <row r="5213" spans="1:5" x14ac:dyDescent="0.25">
      <c r="A5213" s="1">
        <v>34</v>
      </c>
      <c r="B5213" s="3">
        <v>225</v>
      </c>
      <c r="C5213" s="1" t="s">
        <v>5341</v>
      </c>
      <c r="E5213" t="str">
        <f t="shared" si="81"/>
        <v>225-VILLAMURIEL DE CERRATO</v>
      </c>
    </row>
    <row r="5214" spans="1:5" x14ac:dyDescent="0.25">
      <c r="A5214" s="1">
        <v>34</v>
      </c>
      <c r="B5214" s="3">
        <v>227</v>
      </c>
      <c r="C5214" s="1" t="s">
        <v>5342</v>
      </c>
      <c r="E5214" t="str">
        <f t="shared" si="81"/>
        <v>227-VILLANUEVA DEL REBOLLAR</v>
      </c>
    </row>
    <row r="5215" spans="1:5" x14ac:dyDescent="0.25">
      <c r="A5215" s="1">
        <v>34</v>
      </c>
      <c r="B5215" s="3">
        <v>228</v>
      </c>
      <c r="C5215" s="1" t="s">
        <v>5343</v>
      </c>
      <c r="E5215" t="str">
        <f t="shared" si="81"/>
        <v>228-VILLANUÑO DE VALDAVIA</v>
      </c>
    </row>
    <row r="5216" spans="1:5" x14ac:dyDescent="0.25">
      <c r="A5216" s="1">
        <v>34</v>
      </c>
      <c r="B5216" s="3">
        <v>229</v>
      </c>
      <c r="C5216" s="1" t="s">
        <v>5344</v>
      </c>
      <c r="E5216" t="str">
        <f t="shared" si="81"/>
        <v>229-VILLAPROVEDO</v>
      </c>
    </row>
    <row r="5217" spans="1:5" x14ac:dyDescent="0.25">
      <c r="A5217" s="1">
        <v>34</v>
      </c>
      <c r="B5217" s="3">
        <v>230</v>
      </c>
      <c r="C5217" s="1" t="s">
        <v>5345</v>
      </c>
      <c r="E5217" t="str">
        <f t="shared" si="81"/>
        <v>230-VILLARMENTERO DE CAMPOS</v>
      </c>
    </row>
    <row r="5218" spans="1:5" x14ac:dyDescent="0.25">
      <c r="A5218" s="1">
        <v>34</v>
      </c>
      <c r="B5218" s="3">
        <v>231</v>
      </c>
      <c r="C5218" s="1" t="s">
        <v>5346</v>
      </c>
      <c r="E5218" t="str">
        <f t="shared" si="81"/>
        <v>231-VILLARRABE</v>
      </c>
    </row>
    <row r="5219" spans="1:5" x14ac:dyDescent="0.25">
      <c r="A5219" s="1">
        <v>34</v>
      </c>
      <c r="B5219" s="3">
        <v>232</v>
      </c>
      <c r="C5219" s="1" t="s">
        <v>5347</v>
      </c>
      <c r="E5219" t="str">
        <f t="shared" si="81"/>
        <v>232-VILLARRAMIEL</v>
      </c>
    </row>
    <row r="5220" spans="1:5" x14ac:dyDescent="0.25">
      <c r="A5220" s="1">
        <v>34</v>
      </c>
      <c r="B5220" s="3">
        <v>233</v>
      </c>
      <c r="C5220" s="1" t="s">
        <v>5348</v>
      </c>
      <c r="E5220" t="str">
        <f t="shared" si="81"/>
        <v>233-VILLASARRACINO</v>
      </c>
    </row>
    <row r="5221" spans="1:5" x14ac:dyDescent="0.25">
      <c r="A5221" s="1">
        <v>34</v>
      </c>
      <c r="B5221" s="3">
        <v>234</v>
      </c>
      <c r="C5221" s="1" t="s">
        <v>5349</v>
      </c>
      <c r="E5221" t="str">
        <f t="shared" si="81"/>
        <v>234-VILLASILA DE VALDAVIA</v>
      </c>
    </row>
    <row r="5222" spans="1:5" x14ac:dyDescent="0.25">
      <c r="A5222" s="1">
        <v>34</v>
      </c>
      <c r="B5222" s="3">
        <v>236</v>
      </c>
      <c r="C5222" s="1" t="s">
        <v>5350</v>
      </c>
      <c r="E5222" t="str">
        <f t="shared" si="81"/>
        <v>236-VILLATURDE</v>
      </c>
    </row>
    <row r="5223" spans="1:5" x14ac:dyDescent="0.25">
      <c r="A5223" s="1">
        <v>34</v>
      </c>
      <c r="B5223" s="3">
        <v>237</v>
      </c>
      <c r="C5223" s="1" t="s">
        <v>5351</v>
      </c>
      <c r="E5223" t="str">
        <f t="shared" si="81"/>
        <v>237-VILLAUMBRALES</v>
      </c>
    </row>
    <row r="5224" spans="1:5" x14ac:dyDescent="0.25">
      <c r="A5224" s="1">
        <v>34</v>
      </c>
      <c r="B5224" s="3">
        <v>238</v>
      </c>
      <c r="C5224" s="1" t="s">
        <v>5352</v>
      </c>
      <c r="E5224" t="str">
        <f t="shared" si="81"/>
        <v>238-VILLAVIUDAS</v>
      </c>
    </row>
    <row r="5225" spans="1:5" x14ac:dyDescent="0.25">
      <c r="A5225" s="1">
        <v>34</v>
      </c>
      <c r="B5225" s="3">
        <v>240</v>
      </c>
      <c r="C5225" s="1" t="s">
        <v>5353</v>
      </c>
      <c r="E5225" t="str">
        <f t="shared" si="81"/>
        <v>240-VILLERIAS DE CAMPOS</v>
      </c>
    </row>
    <row r="5226" spans="1:5" x14ac:dyDescent="0.25">
      <c r="A5226" s="1">
        <v>34</v>
      </c>
      <c r="B5226" s="3">
        <v>241</v>
      </c>
      <c r="C5226" s="1" t="s">
        <v>5354</v>
      </c>
      <c r="E5226" t="str">
        <f t="shared" si="81"/>
        <v>241-VILLODRE</v>
      </c>
    </row>
    <row r="5227" spans="1:5" x14ac:dyDescent="0.25">
      <c r="A5227" s="1">
        <v>34</v>
      </c>
      <c r="B5227" s="3">
        <v>242</v>
      </c>
      <c r="C5227" s="1" t="s">
        <v>5355</v>
      </c>
      <c r="E5227" t="str">
        <f t="shared" si="81"/>
        <v>242-VILLODRIGO</v>
      </c>
    </row>
    <row r="5228" spans="1:5" x14ac:dyDescent="0.25">
      <c r="A5228" s="1">
        <v>34</v>
      </c>
      <c r="B5228" s="3">
        <v>243</v>
      </c>
      <c r="C5228" s="1" t="s">
        <v>5356</v>
      </c>
      <c r="E5228" t="str">
        <f t="shared" si="81"/>
        <v>243-VILLOLDO</v>
      </c>
    </row>
    <row r="5229" spans="1:5" x14ac:dyDescent="0.25">
      <c r="A5229" s="1">
        <v>34</v>
      </c>
      <c r="B5229" s="3">
        <v>245</v>
      </c>
      <c r="C5229" s="1" t="s">
        <v>5357</v>
      </c>
      <c r="E5229" t="str">
        <f t="shared" si="81"/>
        <v>245-VILLOTA DEL PARAMO</v>
      </c>
    </row>
    <row r="5230" spans="1:5" x14ac:dyDescent="0.25">
      <c r="A5230" s="1">
        <v>34</v>
      </c>
      <c r="B5230" s="3">
        <v>246</v>
      </c>
      <c r="C5230" s="1" t="s">
        <v>5358</v>
      </c>
      <c r="E5230" t="str">
        <f t="shared" si="81"/>
        <v>246-VILLOVIECO</v>
      </c>
    </row>
    <row r="5231" spans="1:5" x14ac:dyDescent="0.25">
      <c r="A5231" s="1">
        <v>34</v>
      </c>
      <c r="B5231" s="3">
        <v>901</v>
      </c>
      <c r="C5231" s="1" t="s">
        <v>5359</v>
      </c>
      <c r="E5231" t="str">
        <f t="shared" si="81"/>
        <v>901-OSORNO LA MAYOR</v>
      </c>
    </row>
    <row r="5232" spans="1:5" x14ac:dyDescent="0.25">
      <c r="A5232" s="1">
        <v>34</v>
      </c>
      <c r="B5232" s="3">
        <v>902</v>
      </c>
      <c r="C5232" s="1" t="s">
        <v>5360</v>
      </c>
      <c r="E5232" t="str">
        <f t="shared" si="81"/>
        <v>902-VALLE DEL RETORTILLO</v>
      </c>
    </row>
    <row r="5233" spans="1:5" x14ac:dyDescent="0.25">
      <c r="A5233" s="1">
        <v>34</v>
      </c>
      <c r="B5233" s="3">
        <v>903</v>
      </c>
      <c r="C5233" s="1" t="s">
        <v>5361</v>
      </c>
      <c r="E5233" t="str">
        <f t="shared" si="81"/>
        <v>903-LOMA DE UCIEZA</v>
      </c>
    </row>
    <row r="5234" spans="1:5" x14ac:dyDescent="0.25">
      <c r="A5234" s="1">
        <v>34</v>
      </c>
      <c r="B5234" s="3">
        <v>904</v>
      </c>
      <c r="C5234" s="1" t="s">
        <v>5362</v>
      </c>
      <c r="E5234" t="str">
        <f t="shared" si="81"/>
        <v>904-PERNIA, LA</v>
      </c>
    </row>
    <row r="5235" spans="1:5" x14ac:dyDescent="0.25">
      <c r="A5235" s="1">
        <v>35</v>
      </c>
      <c r="B5235" s="3">
        <v>1</v>
      </c>
      <c r="C5235" s="1" t="s">
        <v>5363</v>
      </c>
      <c r="E5235" t="str">
        <f t="shared" si="81"/>
        <v>1-AGAETE</v>
      </c>
    </row>
    <row r="5236" spans="1:5" x14ac:dyDescent="0.25">
      <c r="A5236" s="1">
        <v>35</v>
      </c>
      <c r="B5236" s="3">
        <v>2</v>
      </c>
      <c r="C5236" s="1" t="s">
        <v>5364</v>
      </c>
      <c r="E5236" t="str">
        <f t="shared" si="81"/>
        <v>2-AG?MES</v>
      </c>
    </row>
    <row r="5237" spans="1:5" x14ac:dyDescent="0.25">
      <c r="A5237" s="1">
        <v>35</v>
      </c>
      <c r="B5237" s="3">
        <v>3</v>
      </c>
      <c r="C5237" s="1" t="s">
        <v>5365</v>
      </c>
      <c r="E5237" t="str">
        <f t="shared" si="81"/>
        <v>3-ANTIGUA</v>
      </c>
    </row>
    <row r="5238" spans="1:5" x14ac:dyDescent="0.25">
      <c r="A5238" s="1">
        <v>35</v>
      </c>
      <c r="B5238" s="3">
        <v>4</v>
      </c>
      <c r="C5238" s="1" t="s">
        <v>5366</v>
      </c>
      <c r="E5238" t="str">
        <f t="shared" si="81"/>
        <v>4-ARRECIFE</v>
      </c>
    </row>
    <row r="5239" spans="1:5" x14ac:dyDescent="0.25">
      <c r="A5239" s="1">
        <v>35</v>
      </c>
      <c r="B5239" s="3">
        <v>5</v>
      </c>
      <c r="C5239" s="1" t="s">
        <v>5367</v>
      </c>
      <c r="E5239" t="str">
        <f t="shared" si="81"/>
        <v>5-ARTENARA</v>
      </c>
    </row>
    <row r="5240" spans="1:5" x14ac:dyDescent="0.25">
      <c r="A5240" s="1">
        <v>35</v>
      </c>
      <c r="B5240" s="3">
        <v>6</v>
      </c>
      <c r="C5240" s="1" t="s">
        <v>5368</v>
      </c>
      <c r="E5240" t="str">
        <f t="shared" si="81"/>
        <v>6-ARUCAS</v>
      </c>
    </row>
    <row r="5241" spans="1:5" x14ac:dyDescent="0.25">
      <c r="A5241" s="1">
        <v>35</v>
      </c>
      <c r="B5241" s="3">
        <v>7</v>
      </c>
      <c r="C5241" s="1" t="s">
        <v>5369</v>
      </c>
      <c r="E5241" t="str">
        <f t="shared" si="81"/>
        <v>7-BETANCURIA</v>
      </c>
    </row>
    <row r="5242" spans="1:5" x14ac:dyDescent="0.25">
      <c r="A5242" s="1">
        <v>35</v>
      </c>
      <c r="B5242" s="3">
        <v>8</v>
      </c>
      <c r="C5242" s="1" t="s">
        <v>5370</v>
      </c>
      <c r="E5242" t="str">
        <f t="shared" si="81"/>
        <v>8-FIRGAS</v>
      </c>
    </row>
    <row r="5243" spans="1:5" x14ac:dyDescent="0.25">
      <c r="A5243" s="1">
        <v>35</v>
      </c>
      <c r="B5243" s="3">
        <v>9</v>
      </c>
      <c r="C5243" s="1" t="s">
        <v>5371</v>
      </c>
      <c r="E5243" t="str">
        <f t="shared" si="81"/>
        <v>9-GALDAR</v>
      </c>
    </row>
    <row r="5244" spans="1:5" x14ac:dyDescent="0.25">
      <c r="A5244" s="1">
        <v>35</v>
      </c>
      <c r="B5244" s="3">
        <v>10</v>
      </c>
      <c r="C5244" s="1" t="s">
        <v>5372</v>
      </c>
      <c r="E5244" t="str">
        <f t="shared" si="81"/>
        <v>10-HARIA</v>
      </c>
    </row>
    <row r="5245" spans="1:5" x14ac:dyDescent="0.25">
      <c r="A5245" s="1">
        <v>35</v>
      </c>
      <c r="B5245" s="3">
        <v>11</v>
      </c>
      <c r="C5245" s="1" t="s">
        <v>5373</v>
      </c>
      <c r="E5245" t="str">
        <f t="shared" si="81"/>
        <v>11-INGENIO</v>
      </c>
    </row>
    <row r="5246" spans="1:5" x14ac:dyDescent="0.25">
      <c r="A5246" s="1">
        <v>35</v>
      </c>
      <c r="B5246" s="3">
        <v>12</v>
      </c>
      <c r="C5246" s="1" t="s">
        <v>5374</v>
      </c>
      <c r="E5246" t="str">
        <f t="shared" si="81"/>
        <v>12-MOGAN</v>
      </c>
    </row>
    <row r="5247" spans="1:5" x14ac:dyDescent="0.25">
      <c r="A5247" s="1">
        <v>35</v>
      </c>
      <c r="B5247" s="3">
        <v>13</v>
      </c>
      <c r="C5247" s="1" t="s">
        <v>2481</v>
      </c>
      <c r="E5247" t="str">
        <f t="shared" si="81"/>
        <v>13-MOYA</v>
      </c>
    </row>
    <row r="5248" spans="1:5" x14ac:dyDescent="0.25">
      <c r="A5248" s="1">
        <v>35</v>
      </c>
      <c r="B5248" s="3">
        <v>14</v>
      </c>
      <c r="C5248" s="1" t="s">
        <v>5375</v>
      </c>
      <c r="E5248" t="str">
        <f t="shared" si="81"/>
        <v>14-OLIVA, LA</v>
      </c>
    </row>
    <row r="5249" spans="1:5" x14ac:dyDescent="0.25">
      <c r="A5249" s="1">
        <v>35</v>
      </c>
      <c r="B5249" s="3">
        <v>15</v>
      </c>
      <c r="C5249" s="1" t="s">
        <v>5376</v>
      </c>
      <c r="E5249" t="str">
        <f t="shared" si="81"/>
        <v>15-PAJARA</v>
      </c>
    </row>
    <row r="5250" spans="1:5" x14ac:dyDescent="0.25">
      <c r="A5250" s="1">
        <v>35</v>
      </c>
      <c r="B5250" s="3">
        <v>16</v>
      </c>
      <c r="C5250" s="1" t="s">
        <v>5377</v>
      </c>
      <c r="E5250" t="str">
        <f t="shared" si="81"/>
        <v>16-PALMAS DE GRAN CANARIA, LAS</v>
      </c>
    </row>
    <row r="5251" spans="1:5" x14ac:dyDescent="0.25">
      <c r="A5251" s="1">
        <v>35</v>
      </c>
      <c r="B5251" s="3">
        <v>17</v>
      </c>
      <c r="C5251" s="1" t="s">
        <v>5378</v>
      </c>
      <c r="E5251" t="str">
        <f t="shared" ref="E5251:E5314" si="82">CONCATENATE(B5251,"-",C5251)</f>
        <v>17-PUERTO DEL ROSARIO</v>
      </c>
    </row>
    <row r="5252" spans="1:5" x14ac:dyDescent="0.25">
      <c r="A5252" s="1">
        <v>35</v>
      </c>
      <c r="B5252" s="3">
        <v>18</v>
      </c>
      <c r="C5252" s="1" t="s">
        <v>5379</v>
      </c>
      <c r="E5252" t="str">
        <f t="shared" si="82"/>
        <v>18-SAN BARTOLOME</v>
      </c>
    </row>
    <row r="5253" spans="1:5" x14ac:dyDescent="0.25">
      <c r="A5253" s="1">
        <v>35</v>
      </c>
      <c r="B5253" s="3">
        <v>19</v>
      </c>
      <c r="C5253" s="1" t="s">
        <v>5380</v>
      </c>
      <c r="E5253" t="str">
        <f t="shared" si="82"/>
        <v>19-SAN BARTOLOME DE TIRAJANA</v>
      </c>
    </row>
    <row r="5254" spans="1:5" x14ac:dyDescent="0.25">
      <c r="A5254" s="1">
        <v>35</v>
      </c>
      <c r="B5254" s="3">
        <v>20</v>
      </c>
      <c r="C5254" s="1" t="s">
        <v>5381</v>
      </c>
      <c r="E5254" t="str">
        <f t="shared" si="82"/>
        <v>20-SAN NICOLAS DE TOLENTINO</v>
      </c>
    </row>
    <row r="5255" spans="1:5" x14ac:dyDescent="0.25">
      <c r="A5255" s="1">
        <v>35</v>
      </c>
      <c r="B5255" s="3">
        <v>21</v>
      </c>
      <c r="C5255" s="1" t="s">
        <v>5382</v>
      </c>
      <c r="E5255" t="str">
        <f t="shared" si="82"/>
        <v>21-SANTA BRIGIDA</v>
      </c>
    </row>
    <row r="5256" spans="1:5" x14ac:dyDescent="0.25">
      <c r="A5256" s="1">
        <v>35</v>
      </c>
      <c r="B5256" s="3">
        <v>22</v>
      </c>
      <c r="C5256" s="1" t="s">
        <v>5383</v>
      </c>
      <c r="E5256" t="str">
        <f t="shared" si="82"/>
        <v>22-SANTA LUCIA DE TIRAJANA</v>
      </c>
    </row>
    <row r="5257" spans="1:5" x14ac:dyDescent="0.25">
      <c r="A5257" s="1">
        <v>35</v>
      </c>
      <c r="B5257" s="3">
        <v>23</v>
      </c>
      <c r="C5257" s="1" t="s">
        <v>5384</v>
      </c>
      <c r="E5257" t="str">
        <f t="shared" si="82"/>
        <v>23-SANTA MARIA DE GUIA DE GRAN CANARIA</v>
      </c>
    </row>
    <row r="5258" spans="1:5" x14ac:dyDescent="0.25">
      <c r="A5258" s="1">
        <v>35</v>
      </c>
      <c r="B5258" s="3">
        <v>24</v>
      </c>
      <c r="C5258" s="1" t="s">
        <v>5385</v>
      </c>
      <c r="E5258" t="str">
        <f t="shared" si="82"/>
        <v>24-TEGUISE</v>
      </c>
    </row>
    <row r="5259" spans="1:5" x14ac:dyDescent="0.25">
      <c r="A5259" s="1">
        <v>35</v>
      </c>
      <c r="B5259" s="3">
        <v>25</v>
      </c>
      <c r="C5259" s="1" t="s">
        <v>5386</v>
      </c>
      <c r="E5259" t="str">
        <f t="shared" si="82"/>
        <v>25-TEJEDA</v>
      </c>
    </row>
    <row r="5260" spans="1:5" x14ac:dyDescent="0.25">
      <c r="A5260" s="1">
        <v>35</v>
      </c>
      <c r="B5260" s="3">
        <v>26</v>
      </c>
      <c r="C5260" s="1" t="s">
        <v>5387</v>
      </c>
      <c r="E5260" t="str">
        <f t="shared" si="82"/>
        <v>26-TELDE</v>
      </c>
    </row>
    <row r="5261" spans="1:5" x14ac:dyDescent="0.25">
      <c r="A5261" s="1">
        <v>35</v>
      </c>
      <c r="B5261" s="3">
        <v>27</v>
      </c>
      <c r="C5261" s="1" t="s">
        <v>5388</v>
      </c>
      <c r="E5261" t="str">
        <f t="shared" si="82"/>
        <v>27-TEROR</v>
      </c>
    </row>
    <row r="5262" spans="1:5" x14ac:dyDescent="0.25">
      <c r="A5262" s="1">
        <v>35</v>
      </c>
      <c r="B5262" s="3">
        <v>28</v>
      </c>
      <c r="C5262" s="1" t="s">
        <v>5389</v>
      </c>
      <c r="E5262" t="str">
        <f t="shared" si="82"/>
        <v>28-TIAS</v>
      </c>
    </row>
    <row r="5263" spans="1:5" x14ac:dyDescent="0.25">
      <c r="A5263" s="1">
        <v>35</v>
      </c>
      <c r="B5263" s="3">
        <v>29</v>
      </c>
      <c r="C5263" s="1" t="s">
        <v>5390</v>
      </c>
      <c r="E5263" t="str">
        <f t="shared" si="82"/>
        <v>29-TINAJO</v>
      </c>
    </row>
    <row r="5264" spans="1:5" x14ac:dyDescent="0.25">
      <c r="A5264" s="1">
        <v>35</v>
      </c>
      <c r="B5264" s="3">
        <v>30</v>
      </c>
      <c r="C5264" s="1" t="s">
        <v>5391</v>
      </c>
      <c r="E5264" t="str">
        <f t="shared" si="82"/>
        <v>30-TUINEJE</v>
      </c>
    </row>
    <row r="5265" spans="1:5" x14ac:dyDescent="0.25">
      <c r="A5265" s="1">
        <v>35</v>
      </c>
      <c r="B5265" s="3">
        <v>31</v>
      </c>
      <c r="C5265" s="1" t="s">
        <v>5392</v>
      </c>
      <c r="E5265" t="str">
        <f t="shared" si="82"/>
        <v>31-VALSEQUILLO DE GRAN CANARIA</v>
      </c>
    </row>
    <row r="5266" spans="1:5" x14ac:dyDescent="0.25">
      <c r="A5266" s="1">
        <v>35</v>
      </c>
      <c r="B5266" s="3">
        <v>32</v>
      </c>
      <c r="C5266" s="1" t="s">
        <v>5393</v>
      </c>
      <c r="E5266" t="str">
        <f t="shared" si="82"/>
        <v>32-VALLESECO</v>
      </c>
    </row>
    <row r="5267" spans="1:5" x14ac:dyDescent="0.25">
      <c r="A5267" s="1">
        <v>35</v>
      </c>
      <c r="B5267" s="3">
        <v>33</v>
      </c>
      <c r="C5267" s="1" t="s">
        <v>5394</v>
      </c>
      <c r="E5267" t="str">
        <f t="shared" si="82"/>
        <v>33-VEGA DE SAN MATEO</v>
      </c>
    </row>
    <row r="5268" spans="1:5" x14ac:dyDescent="0.25">
      <c r="A5268" s="1">
        <v>35</v>
      </c>
      <c r="B5268" s="3">
        <v>34</v>
      </c>
      <c r="C5268" s="1" t="s">
        <v>5395</v>
      </c>
      <c r="E5268" t="str">
        <f t="shared" si="82"/>
        <v>34-YAIZA</v>
      </c>
    </row>
    <row r="5269" spans="1:5" x14ac:dyDescent="0.25">
      <c r="A5269" s="1">
        <v>36</v>
      </c>
      <c r="B5269" s="3">
        <v>1</v>
      </c>
      <c r="C5269" s="1" t="s">
        <v>5396</v>
      </c>
      <c r="E5269" t="str">
        <f t="shared" si="82"/>
        <v>1-ARBO</v>
      </c>
    </row>
    <row r="5270" spans="1:5" x14ac:dyDescent="0.25">
      <c r="A5270" s="1">
        <v>36</v>
      </c>
      <c r="B5270" s="3">
        <v>2</v>
      </c>
      <c r="C5270" s="1" t="s">
        <v>5397</v>
      </c>
      <c r="E5270" t="str">
        <f t="shared" si="82"/>
        <v>2-BARRO</v>
      </c>
    </row>
    <row r="5271" spans="1:5" x14ac:dyDescent="0.25">
      <c r="A5271" s="1">
        <v>36</v>
      </c>
      <c r="B5271" s="3">
        <v>3</v>
      </c>
      <c r="C5271" s="1" t="s">
        <v>5398</v>
      </c>
      <c r="E5271" t="str">
        <f t="shared" si="82"/>
        <v>3-BAIONA</v>
      </c>
    </row>
    <row r="5272" spans="1:5" x14ac:dyDescent="0.25">
      <c r="A5272" s="1">
        <v>36</v>
      </c>
      <c r="B5272" s="3">
        <v>4</v>
      </c>
      <c r="C5272" s="1" t="s">
        <v>5399</v>
      </c>
      <c r="E5272" t="str">
        <f t="shared" si="82"/>
        <v>4-BUEU</v>
      </c>
    </row>
    <row r="5273" spans="1:5" x14ac:dyDescent="0.25">
      <c r="A5273" s="1">
        <v>36</v>
      </c>
      <c r="B5273" s="3">
        <v>5</v>
      </c>
      <c r="C5273" s="1" t="s">
        <v>5400</v>
      </c>
      <c r="E5273" t="str">
        <f t="shared" si="82"/>
        <v>5-CALDAS DE REIS</v>
      </c>
    </row>
    <row r="5274" spans="1:5" x14ac:dyDescent="0.25">
      <c r="A5274" s="1">
        <v>36</v>
      </c>
      <c r="B5274" s="3">
        <v>6</v>
      </c>
      <c r="C5274" s="1" t="s">
        <v>5401</v>
      </c>
      <c r="E5274" t="str">
        <f t="shared" si="82"/>
        <v>6-CAMBADOS</v>
      </c>
    </row>
    <row r="5275" spans="1:5" x14ac:dyDescent="0.25">
      <c r="A5275" s="1">
        <v>36</v>
      </c>
      <c r="B5275" s="3">
        <v>7</v>
      </c>
      <c r="C5275" s="1" t="s">
        <v>5402</v>
      </c>
      <c r="E5275" t="str">
        <f t="shared" si="82"/>
        <v>7-CAMPO LAMEIRO</v>
      </c>
    </row>
    <row r="5276" spans="1:5" x14ac:dyDescent="0.25">
      <c r="A5276" s="1">
        <v>36</v>
      </c>
      <c r="B5276" s="3">
        <v>8</v>
      </c>
      <c r="C5276" s="1" t="s">
        <v>5403</v>
      </c>
      <c r="E5276" t="str">
        <f t="shared" si="82"/>
        <v>8-CANGAS</v>
      </c>
    </row>
    <row r="5277" spans="1:5" x14ac:dyDescent="0.25">
      <c r="A5277" s="1">
        <v>36</v>
      </c>
      <c r="B5277" s="3">
        <v>9</v>
      </c>
      <c r="C5277" s="1" t="s">
        <v>5404</v>
      </c>
      <c r="E5277" t="str">
        <f t="shared" si="82"/>
        <v>9-CAÑIZA, A</v>
      </c>
    </row>
    <row r="5278" spans="1:5" x14ac:dyDescent="0.25">
      <c r="A5278" s="1">
        <v>36</v>
      </c>
      <c r="B5278" s="3">
        <v>10</v>
      </c>
      <c r="C5278" s="1" t="s">
        <v>5405</v>
      </c>
      <c r="E5278" t="str">
        <f t="shared" si="82"/>
        <v>10-CATOIRA</v>
      </c>
    </row>
    <row r="5279" spans="1:5" x14ac:dyDescent="0.25">
      <c r="A5279" s="1">
        <v>36</v>
      </c>
      <c r="B5279" s="3">
        <v>11</v>
      </c>
      <c r="C5279" s="1" t="s">
        <v>5406</v>
      </c>
      <c r="E5279" t="str">
        <f t="shared" si="82"/>
        <v>11-CERDEDO</v>
      </c>
    </row>
    <row r="5280" spans="1:5" x14ac:dyDescent="0.25">
      <c r="A5280" s="1">
        <v>36</v>
      </c>
      <c r="B5280" s="3">
        <v>12</v>
      </c>
      <c r="C5280" s="1" t="s">
        <v>5407</v>
      </c>
      <c r="E5280" t="str">
        <f t="shared" si="82"/>
        <v>12-COTOBADE</v>
      </c>
    </row>
    <row r="5281" spans="1:5" x14ac:dyDescent="0.25">
      <c r="A5281" s="1">
        <v>36</v>
      </c>
      <c r="B5281" s="3">
        <v>13</v>
      </c>
      <c r="C5281" s="1" t="s">
        <v>5408</v>
      </c>
      <c r="E5281" t="str">
        <f t="shared" si="82"/>
        <v>13-COVELO, O</v>
      </c>
    </row>
    <row r="5282" spans="1:5" x14ac:dyDescent="0.25">
      <c r="A5282" s="1">
        <v>36</v>
      </c>
      <c r="B5282" s="3">
        <v>14</v>
      </c>
      <c r="C5282" s="1" t="s">
        <v>5409</v>
      </c>
      <c r="E5282" t="str">
        <f t="shared" si="82"/>
        <v>14-CRECENTE</v>
      </c>
    </row>
    <row r="5283" spans="1:5" x14ac:dyDescent="0.25">
      <c r="A5283" s="1">
        <v>36</v>
      </c>
      <c r="B5283" s="3">
        <v>15</v>
      </c>
      <c r="C5283" s="1" t="s">
        <v>5410</v>
      </c>
      <c r="E5283" t="str">
        <f t="shared" si="82"/>
        <v>15-CUNTIS</v>
      </c>
    </row>
    <row r="5284" spans="1:5" x14ac:dyDescent="0.25">
      <c r="A5284" s="1">
        <v>36</v>
      </c>
      <c r="B5284" s="3">
        <v>16</v>
      </c>
      <c r="C5284" s="1" t="s">
        <v>5411</v>
      </c>
      <c r="E5284" t="str">
        <f t="shared" si="82"/>
        <v>16-DOZON</v>
      </c>
    </row>
    <row r="5285" spans="1:5" x14ac:dyDescent="0.25">
      <c r="A5285" s="1">
        <v>36</v>
      </c>
      <c r="B5285" s="3">
        <v>17</v>
      </c>
      <c r="C5285" s="1" t="s">
        <v>5412</v>
      </c>
      <c r="E5285" t="str">
        <f t="shared" si="82"/>
        <v>17-ESTRADA, A</v>
      </c>
    </row>
    <row r="5286" spans="1:5" x14ac:dyDescent="0.25">
      <c r="A5286" s="1">
        <v>36</v>
      </c>
      <c r="B5286" s="3">
        <v>18</v>
      </c>
      <c r="C5286" s="1" t="s">
        <v>5413</v>
      </c>
      <c r="E5286" t="str">
        <f t="shared" si="82"/>
        <v>18-FORCAREI</v>
      </c>
    </row>
    <row r="5287" spans="1:5" x14ac:dyDescent="0.25">
      <c r="A5287" s="1">
        <v>36</v>
      </c>
      <c r="B5287" s="3">
        <v>19</v>
      </c>
      <c r="C5287" s="1" t="s">
        <v>5414</v>
      </c>
      <c r="E5287" t="str">
        <f t="shared" si="82"/>
        <v>19-FORNELOS DE MONTES</v>
      </c>
    </row>
    <row r="5288" spans="1:5" x14ac:dyDescent="0.25">
      <c r="A5288" s="1">
        <v>36</v>
      </c>
      <c r="B5288" s="3">
        <v>20</v>
      </c>
      <c r="C5288" s="1" t="s">
        <v>5415</v>
      </c>
      <c r="E5288" t="str">
        <f t="shared" si="82"/>
        <v>20-AGOLADA</v>
      </c>
    </row>
    <row r="5289" spans="1:5" x14ac:dyDescent="0.25">
      <c r="A5289" s="1">
        <v>36</v>
      </c>
      <c r="B5289" s="3">
        <v>21</v>
      </c>
      <c r="C5289" s="1" t="s">
        <v>5416</v>
      </c>
      <c r="E5289" t="str">
        <f t="shared" si="82"/>
        <v>21-GONDOMAR</v>
      </c>
    </row>
    <row r="5290" spans="1:5" x14ac:dyDescent="0.25">
      <c r="A5290" s="1">
        <v>36</v>
      </c>
      <c r="B5290" s="3">
        <v>22</v>
      </c>
      <c r="C5290" s="1" t="s">
        <v>5417</v>
      </c>
      <c r="E5290" t="str">
        <f t="shared" si="82"/>
        <v>22-GROVE, O</v>
      </c>
    </row>
    <row r="5291" spans="1:5" x14ac:dyDescent="0.25">
      <c r="A5291" s="1">
        <v>36</v>
      </c>
      <c r="B5291" s="3">
        <v>23</v>
      </c>
      <c r="C5291" s="1" t="s">
        <v>5418</v>
      </c>
      <c r="E5291" t="str">
        <f t="shared" si="82"/>
        <v>23-GUARDA, A</v>
      </c>
    </row>
    <row r="5292" spans="1:5" x14ac:dyDescent="0.25">
      <c r="A5292" s="1">
        <v>36</v>
      </c>
      <c r="B5292" s="3">
        <v>24</v>
      </c>
      <c r="C5292" s="1" t="s">
        <v>5419</v>
      </c>
      <c r="E5292" t="str">
        <f t="shared" si="82"/>
        <v>24-LALIN</v>
      </c>
    </row>
    <row r="5293" spans="1:5" x14ac:dyDescent="0.25">
      <c r="A5293" s="1">
        <v>36</v>
      </c>
      <c r="B5293" s="3">
        <v>25</v>
      </c>
      <c r="C5293" s="1" t="s">
        <v>5420</v>
      </c>
      <c r="E5293" t="str">
        <f t="shared" si="82"/>
        <v>25-LAMA, A</v>
      </c>
    </row>
    <row r="5294" spans="1:5" x14ac:dyDescent="0.25">
      <c r="A5294" s="1">
        <v>36</v>
      </c>
      <c r="B5294" s="3">
        <v>26</v>
      </c>
      <c r="C5294" s="1" t="s">
        <v>5421</v>
      </c>
      <c r="E5294" t="str">
        <f t="shared" si="82"/>
        <v>26-MARIN</v>
      </c>
    </row>
    <row r="5295" spans="1:5" x14ac:dyDescent="0.25">
      <c r="A5295" s="1">
        <v>36</v>
      </c>
      <c r="B5295" s="3">
        <v>27</v>
      </c>
      <c r="C5295" s="1" t="s">
        <v>5422</v>
      </c>
      <c r="E5295" t="str">
        <f t="shared" si="82"/>
        <v>27-MEAÑO</v>
      </c>
    </row>
    <row r="5296" spans="1:5" x14ac:dyDescent="0.25">
      <c r="A5296" s="1">
        <v>36</v>
      </c>
      <c r="B5296" s="3">
        <v>28</v>
      </c>
      <c r="C5296" s="1" t="s">
        <v>5423</v>
      </c>
      <c r="E5296" t="str">
        <f t="shared" si="82"/>
        <v>28-MEIS</v>
      </c>
    </row>
    <row r="5297" spans="1:5" x14ac:dyDescent="0.25">
      <c r="A5297" s="1">
        <v>36</v>
      </c>
      <c r="B5297" s="3">
        <v>29</v>
      </c>
      <c r="C5297" s="1" t="s">
        <v>5424</v>
      </c>
      <c r="E5297" t="str">
        <f t="shared" si="82"/>
        <v>29-MOAÑA</v>
      </c>
    </row>
    <row r="5298" spans="1:5" x14ac:dyDescent="0.25">
      <c r="A5298" s="1">
        <v>36</v>
      </c>
      <c r="B5298" s="3">
        <v>30</v>
      </c>
      <c r="C5298" s="1" t="s">
        <v>5425</v>
      </c>
      <c r="E5298" t="str">
        <f t="shared" si="82"/>
        <v>30-MONDARIZ</v>
      </c>
    </row>
    <row r="5299" spans="1:5" x14ac:dyDescent="0.25">
      <c r="A5299" s="1">
        <v>36</v>
      </c>
      <c r="B5299" s="3">
        <v>31</v>
      </c>
      <c r="C5299" s="1" t="s">
        <v>5426</v>
      </c>
      <c r="E5299" t="str">
        <f t="shared" si="82"/>
        <v>31-MONDARIZ-BALNEARIO</v>
      </c>
    </row>
    <row r="5300" spans="1:5" x14ac:dyDescent="0.25">
      <c r="A5300" s="1">
        <v>36</v>
      </c>
      <c r="B5300" s="3">
        <v>32</v>
      </c>
      <c r="C5300" s="1" t="s">
        <v>5427</v>
      </c>
      <c r="E5300" t="str">
        <f t="shared" si="82"/>
        <v>32-MORAÑA</v>
      </c>
    </row>
    <row r="5301" spans="1:5" x14ac:dyDescent="0.25">
      <c r="A5301" s="1">
        <v>36</v>
      </c>
      <c r="B5301" s="3">
        <v>33</v>
      </c>
      <c r="C5301" s="1" t="s">
        <v>5428</v>
      </c>
      <c r="E5301" t="str">
        <f t="shared" si="82"/>
        <v>33-MOS</v>
      </c>
    </row>
    <row r="5302" spans="1:5" x14ac:dyDescent="0.25">
      <c r="A5302" s="1">
        <v>36</v>
      </c>
      <c r="B5302" s="3">
        <v>34</v>
      </c>
      <c r="C5302" s="1" t="s">
        <v>5429</v>
      </c>
      <c r="E5302" t="str">
        <f t="shared" si="82"/>
        <v>34-NEVES, AS</v>
      </c>
    </row>
    <row r="5303" spans="1:5" x14ac:dyDescent="0.25">
      <c r="A5303" s="1">
        <v>36</v>
      </c>
      <c r="B5303" s="3">
        <v>35</v>
      </c>
      <c r="C5303" s="1" t="s">
        <v>5430</v>
      </c>
      <c r="E5303" t="str">
        <f t="shared" si="82"/>
        <v>35-NIGRAN</v>
      </c>
    </row>
    <row r="5304" spans="1:5" x14ac:dyDescent="0.25">
      <c r="A5304" s="1">
        <v>36</v>
      </c>
      <c r="B5304" s="3">
        <v>36</v>
      </c>
      <c r="C5304" s="1" t="s">
        <v>5431</v>
      </c>
      <c r="E5304" t="str">
        <f t="shared" si="82"/>
        <v>36-OIA</v>
      </c>
    </row>
    <row r="5305" spans="1:5" x14ac:dyDescent="0.25">
      <c r="A5305" s="1">
        <v>36</v>
      </c>
      <c r="B5305" s="3">
        <v>37</v>
      </c>
      <c r="C5305" s="1" t="s">
        <v>5432</v>
      </c>
      <c r="E5305" t="str">
        <f t="shared" si="82"/>
        <v>37-PAZOS DE BORBEN</v>
      </c>
    </row>
    <row r="5306" spans="1:5" x14ac:dyDescent="0.25">
      <c r="A5306" s="1">
        <v>36</v>
      </c>
      <c r="B5306" s="3">
        <v>38</v>
      </c>
      <c r="C5306" s="1" t="s">
        <v>143</v>
      </c>
      <c r="E5306" t="str">
        <f t="shared" si="82"/>
        <v>38-PONTEVEDRA</v>
      </c>
    </row>
    <row r="5307" spans="1:5" x14ac:dyDescent="0.25">
      <c r="A5307" s="1">
        <v>36</v>
      </c>
      <c r="B5307" s="3">
        <v>39</v>
      </c>
      <c r="C5307" s="1" t="s">
        <v>5433</v>
      </c>
      <c r="E5307" t="str">
        <f t="shared" si="82"/>
        <v>39-PORRIÑO, O</v>
      </c>
    </row>
    <row r="5308" spans="1:5" x14ac:dyDescent="0.25">
      <c r="A5308" s="1">
        <v>36</v>
      </c>
      <c r="B5308" s="3">
        <v>40</v>
      </c>
      <c r="C5308" s="1" t="s">
        <v>5434</v>
      </c>
      <c r="E5308" t="str">
        <f t="shared" si="82"/>
        <v>40-PORTAS</v>
      </c>
    </row>
    <row r="5309" spans="1:5" x14ac:dyDescent="0.25">
      <c r="A5309" s="1">
        <v>36</v>
      </c>
      <c r="B5309" s="3">
        <v>41</v>
      </c>
      <c r="C5309" s="1" t="s">
        <v>5435</v>
      </c>
      <c r="E5309" t="str">
        <f t="shared" si="82"/>
        <v>41-POIO</v>
      </c>
    </row>
    <row r="5310" spans="1:5" x14ac:dyDescent="0.25">
      <c r="A5310" s="1">
        <v>36</v>
      </c>
      <c r="B5310" s="3">
        <v>42</v>
      </c>
      <c r="C5310" s="1" t="s">
        <v>5436</v>
      </c>
      <c r="E5310" t="str">
        <f t="shared" si="82"/>
        <v>42-PONTEAREAS</v>
      </c>
    </row>
    <row r="5311" spans="1:5" x14ac:dyDescent="0.25">
      <c r="A5311" s="1">
        <v>36</v>
      </c>
      <c r="B5311" s="3">
        <v>43</v>
      </c>
      <c r="C5311" s="1" t="s">
        <v>5437</v>
      </c>
      <c r="E5311" t="str">
        <f t="shared" si="82"/>
        <v>43-PONTE CALDELAS</v>
      </c>
    </row>
    <row r="5312" spans="1:5" x14ac:dyDescent="0.25">
      <c r="A5312" s="1">
        <v>36</v>
      </c>
      <c r="B5312" s="3">
        <v>44</v>
      </c>
      <c r="C5312" s="1" t="s">
        <v>5438</v>
      </c>
      <c r="E5312" t="str">
        <f t="shared" si="82"/>
        <v>44-PONTECESURES</v>
      </c>
    </row>
    <row r="5313" spans="1:5" x14ac:dyDescent="0.25">
      <c r="A5313" s="1">
        <v>36</v>
      </c>
      <c r="B5313" s="3">
        <v>45</v>
      </c>
      <c r="C5313" s="1" t="s">
        <v>5439</v>
      </c>
      <c r="E5313" t="str">
        <f t="shared" si="82"/>
        <v>45-REDONDELA</v>
      </c>
    </row>
    <row r="5314" spans="1:5" x14ac:dyDescent="0.25">
      <c r="A5314" s="1">
        <v>36</v>
      </c>
      <c r="B5314" s="3">
        <v>46</v>
      </c>
      <c r="C5314" s="1" t="s">
        <v>5440</v>
      </c>
      <c r="E5314" t="str">
        <f t="shared" si="82"/>
        <v>46-RIBADUMIA</v>
      </c>
    </row>
    <row r="5315" spans="1:5" x14ac:dyDescent="0.25">
      <c r="A5315" s="1">
        <v>36</v>
      </c>
      <c r="B5315" s="3">
        <v>47</v>
      </c>
      <c r="C5315" s="1" t="s">
        <v>5441</v>
      </c>
      <c r="E5315" t="str">
        <f t="shared" ref="E5315:E5378" si="83">CONCATENATE(B5315,"-",C5315)</f>
        <v>47-RODEIRO</v>
      </c>
    </row>
    <row r="5316" spans="1:5" x14ac:dyDescent="0.25">
      <c r="A5316" s="1">
        <v>36</v>
      </c>
      <c r="B5316" s="3">
        <v>48</v>
      </c>
      <c r="C5316" s="1" t="s">
        <v>5442</v>
      </c>
      <c r="E5316" t="str">
        <f t="shared" si="83"/>
        <v>48-ROSAL, O</v>
      </c>
    </row>
    <row r="5317" spans="1:5" x14ac:dyDescent="0.25">
      <c r="A5317" s="1">
        <v>36</v>
      </c>
      <c r="B5317" s="3">
        <v>49</v>
      </c>
      <c r="C5317" s="1" t="s">
        <v>5443</v>
      </c>
      <c r="E5317" t="str">
        <f t="shared" si="83"/>
        <v>49-SALCEDA DE CASELAS</v>
      </c>
    </row>
    <row r="5318" spans="1:5" x14ac:dyDescent="0.25">
      <c r="A5318" s="1">
        <v>36</v>
      </c>
      <c r="B5318" s="3">
        <v>50</v>
      </c>
      <c r="C5318" s="1" t="s">
        <v>5444</v>
      </c>
      <c r="E5318" t="str">
        <f t="shared" si="83"/>
        <v>50-SALVATERRA DE MIÑO</v>
      </c>
    </row>
    <row r="5319" spans="1:5" x14ac:dyDescent="0.25">
      <c r="A5319" s="1">
        <v>36</v>
      </c>
      <c r="B5319" s="3">
        <v>51</v>
      </c>
      <c r="C5319" s="1" t="s">
        <v>5445</v>
      </c>
      <c r="E5319" t="str">
        <f t="shared" si="83"/>
        <v>51-SANXENXO</v>
      </c>
    </row>
    <row r="5320" spans="1:5" x14ac:dyDescent="0.25">
      <c r="A5320" s="1">
        <v>36</v>
      </c>
      <c r="B5320" s="3">
        <v>52</v>
      </c>
      <c r="C5320" s="1" t="s">
        <v>5446</v>
      </c>
      <c r="E5320" t="str">
        <f t="shared" si="83"/>
        <v>52-SILLEDA</v>
      </c>
    </row>
    <row r="5321" spans="1:5" x14ac:dyDescent="0.25">
      <c r="A5321" s="1">
        <v>36</v>
      </c>
      <c r="B5321" s="3">
        <v>53</v>
      </c>
      <c r="C5321" s="1" t="s">
        <v>5447</v>
      </c>
      <c r="E5321" t="str">
        <f t="shared" si="83"/>
        <v>53-SOUTOMAIOR</v>
      </c>
    </row>
    <row r="5322" spans="1:5" x14ac:dyDescent="0.25">
      <c r="A5322" s="1">
        <v>36</v>
      </c>
      <c r="B5322" s="3">
        <v>54</v>
      </c>
      <c r="C5322" s="1" t="s">
        <v>5448</v>
      </c>
      <c r="E5322" t="str">
        <f t="shared" si="83"/>
        <v>54-TOMIÑO</v>
      </c>
    </row>
    <row r="5323" spans="1:5" x14ac:dyDescent="0.25">
      <c r="A5323" s="1">
        <v>36</v>
      </c>
      <c r="B5323" s="3">
        <v>55</v>
      </c>
      <c r="C5323" s="1" t="s">
        <v>5449</v>
      </c>
      <c r="E5323" t="str">
        <f t="shared" si="83"/>
        <v>55-TUI</v>
      </c>
    </row>
    <row r="5324" spans="1:5" x14ac:dyDescent="0.25">
      <c r="A5324" s="1">
        <v>36</v>
      </c>
      <c r="B5324" s="3">
        <v>56</v>
      </c>
      <c r="C5324" s="1" t="s">
        <v>5450</v>
      </c>
      <c r="E5324" t="str">
        <f t="shared" si="83"/>
        <v>56-VALGA</v>
      </c>
    </row>
    <row r="5325" spans="1:5" x14ac:dyDescent="0.25">
      <c r="A5325" s="1">
        <v>36</v>
      </c>
      <c r="B5325" s="3">
        <v>57</v>
      </c>
      <c r="C5325" s="1" t="s">
        <v>5451</v>
      </c>
      <c r="E5325" t="str">
        <f t="shared" si="83"/>
        <v>57-VIGO</v>
      </c>
    </row>
    <row r="5326" spans="1:5" x14ac:dyDescent="0.25">
      <c r="A5326" s="1">
        <v>36</v>
      </c>
      <c r="B5326" s="3">
        <v>58</v>
      </c>
      <c r="C5326" s="1" t="s">
        <v>5452</v>
      </c>
      <c r="E5326" t="str">
        <f t="shared" si="83"/>
        <v>58-VILABOA</v>
      </c>
    </row>
    <row r="5327" spans="1:5" x14ac:dyDescent="0.25">
      <c r="A5327" s="1">
        <v>36</v>
      </c>
      <c r="B5327" s="3">
        <v>59</v>
      </c>
      <c r="C5327" s="1" t="s">
        <v>5453</v>
      </c>
      <c r="E5327" t="str">
        <f t="shared" si="83"/>
        <v>59-VILA DE CRUCES</v>
      </c>
    </row>
    <row r="5328" spans="1:5" x14ac:dyDescent="0.25">
      <c r="A5328" s="1">
        <v>36</v>
      </c>
      <c r="B5328" s="3">
        <v>60</v>
      </c>
      <c r="C5328" s="1" t="s">
        <v>5454</v>
      </c>
      <c r="E5328" t="str">
        <f t="shared" si="83"/>
        <v>60-VILAGARCIA DE AROUSA</v>
      </c>
    </row>
    <row r="5329" spans="1:5" x14ac:dyDescent="0.25">
      <c r="A5329" s="1">
        <v>36</v>
      </c>
      <c r="B5329" s="3">
        <v>61</v>
      </c>
      <c r="C5329" s="1" t="s">
        <v>5455</v>
      </c>
      <c r="E5329" t="str">
        <f t="shared" si="83"/>
        <v>61-VILANOVA DE AROUSA</v>
      </c>
    </row>
    <row r="5330" spans="1:5" x14ac:dyDescent="0.25">
      <c r="A5330" s="1">
        <v>36</v>
      </c>
      <c r="B5330" s="3">
        <v>901</v>
      </c>
      <c r="C5330" s="1" t="s">
        <v>5456</v>
      </c>
      <c r="E5330" t="str">
        <f t="shared" si="83"/>
        <v>901-ILLA DE AROUSA, A</v>
      </c>
    </row>
    <row r="5331" spans="1:5" x14ac:dyDescent="0.25">
      <c r="A5331" s="1">
        <v>37</v>
      </c>
      <c r="B5331" s="3">
        <v>1</v>
      </c>
      <c r="C5331" s="1" t="s">
        <v>5457</v>
      </c>
      <c r="E5331" t="str">
        <f t="shared" si="83"/>
        <v>1-ABUSEJO</v>
      </c>
    </row>
    <row r="5332" spans="1:5" x14ac:dyDescent="0.25">
      <c r="A5332" s="1">
        <v>37</v>
      </c>
      <c r="B5332" s="3">
        <v>2</v>
      </c>
      <c r="C5332" s="1" t="s">
        <v>5458</v>
      </c>
      <c r="E5332" t="str">
        <f t="shared" si="83"/>
        <v>2-AGALLAS</v>
      </c>
    </row>
    <row r="5333" spans="1:5" x14ac:dyDescent="0.25">
      <c r="A5333" s="1">
        <v>37</v>
      </c>
      <c r="B5333" s="3">
        <v>3</v>
      </c>
      <c r="C5333" s="1" t="s">
        <v>5459</v>
      </c>
      <c r="E5333" t="str">
        <f t="shared" si="83"/>
        <v>3-AHIGAL DE LOS ACEITEROS</v>
      </c>
    </row>
    <row r="5334" spans="1:5" x14ac:dyDescent="0.25">
      <c r="A5334" s="1">
        <v>37</v>
      </c>
      <c r="B5334" s="3">
        <v>4</v>
      </c>
      <c r="C5334" s="1" t="s">
        <v>5460</v>
      </c>
      <c r="E5334" t="str">
        <f t="shared" si="83"/>
        <v>4-AHIGAL DE VILLARINO</v>
      </c>
    </row>
    <row r="5335" spans="1:5" x14ac:dyDescent="0.25">
      <c r="A5335" s="1">
        <v>37</v>
      </c>
      <c r="B5335" s="3">
        <v>5</v>
      </c>
      <c r="C5335" s="1" t="s">
        <v>5461</v>
      </c>
      <c r="E5335" t="str">
        <f t="shared" si="83"/>
        <v>5-ALAMEDA DE GARDON, LA</v>
      </c>
    </row>
    <row r="5336" spans="1:5" x14ac:dyDescent="0.25">
      <c r="A5336" s="1">
        <v>37</v>
      </c>
      <c r="B5336" s="3">
        <v>6</v>
      </c>
      <c r="C5336" s="1" t="s">
        <v>5462</v>
      </c>
      <c r="E5336" t="str">
        <f t="shared" si="83"/>
        <v>6-ALAMEDILLA, LA</v>
      </c>
    </row>
    <row r="5337" spans="1:5" x14ac:dyDescent="0.25">
      <c r="A5337" s="1">
        <v>37</v>
      </c>
      <c r="B5337" s="3">
        <v>7</v>
      </c>
      <c r="C5337" s="1" t="s">
        <v>5463</v>
      </c>
      <c r="E5337" t="str">
        <f t="shared" si="83"/>
        <v>7-ALARAZ</v>
      </c>
    </row>
    <row r="5338" spans="1:5" x14ac:dyDescent="0.25">
      <c r="A5338" s="1">
        <v>37</v>
      </c>
      <c r="B5338" s="3">
        <v>8</v>
      </c>
      <c r="C5338" s="1" t="s">
        <v>5464</v>
      </c>
      <c r="E5338" t="str">
        <f t="shared" si="83"/>
        <v>8-ALBA DE TORMES</v>
      </c>
    </row>
    <row r="5339" spans="1:5" x14ac:dyDescent="0.25">
      <c r="A5339" s="1">
        <v>37</v>
      </c>
      <c r="B5339" s="3">
        <v>9</v>
      </c>
      <c r="C5339" s="1" t="s">
        <v>5465</v>
      </c>
      <c r="E5339" t="str">
        <f t="shared" si="83"/>
        <v>9-ALBA DE YELTES</v>
      </c>
    </row>
    <row r="5340" spans="1:5" x14ac:dyDescent="0.25">
      <c r="A5340" s="1">
        <v>37</v>
      </c>
      <c r="B5340" s="3">
        <v>10</v>
      </c>
      <c r="C5340" s="1" t="s">
        <v>5466</v>
      </c>
      <c r="E5340" t="str">
        <f t="shared" si="83"/>
        <v>10-ALBERCA, LA</v>
      </c>
    </row>
    <row r="5341" spans="1:5" x14ac:dyDescent="0.25">
      <c r="A5341" s="1">
        <v>37</v>
      </c>
      <c r="B5341" s="3">
        <v>11</v>
      </c>
      <c r="C5341" s="1" t="s">
        <v>5467</v>
      </c>
      <c r="E5341" t="str">
        <f t="shared" si="83"/>
        <v>11-ALBERGUERIA DE ARGAÑAN, LA</v>
      </c>
    </row>
    <row r="5342" spans="1:5" x14ac:dyDescent="0.25">
      <c r="A5342" s="1">
        <v>37</v>
      </c>
      <c r="B5342" s="3">
        <v>12</v>
      </c>
      <c r="C5342" s="1" t="s">
        <v>5468</v>
      </c>
      <c r="E5342" t="str">
        <f t="shared" si="83"/>
        <v>12-ALCONADA</v>
      </c>
    </row>
    <row r="5343" spans="1:5" x14ac:dyDescent="0.25">
      <c r="A5343" s="1">
        <v>37</v>
      </c>
      <c r="B5343" s="3">
        <v>13</v>
      </c>
      <c r="C5343" s="1" t="s">
        <v>5469</v>
      </c>
      <c r="E5343" t="str">
        <f t="shared" si="83"/>
        <v>13-ALDEACIPRESTE</v>
      </c>
    </row>
    <row r="5344" spans="1:5" x14ac:dyDescent="0.25">
      <c r="A5344" s="1">
        <v>37</v>
      </c>
      <c r="B5344" s="3">
        <v>14</v>
      </c>
      <c r="C5344" s="1" t="s">
        <v>5470</v>
      </c>
      <c r="E5344" t="str">
        <f t="shared" si="83"/>
        <v>14-ALDEADAVILA DE LA RIBERA</v>
      </c>
    </row>
    <row r="5345" spans="1:5" x14ac:dyDescent="0.25">
      <c r="A5345" s="1">
        <v>37</v>
      </c>
      <c r="B5345" s="3">
        <v>15</v>
      </c>
      <c r="C5345" s="1" t="s">
        <v>5471</v>
      </c>
      <c r="E5345" t="str">
        <f t="shared" si="83"/>
        <v>15-ALDEA DEL OBISPO</v>
      </c>
    </row>
    <row r="5346" spans="1:5" x14ac:dyDescent="0.25">
      <c r="A5346" s="1">
        <v>37</v>
      </c>
      <c r="B5346" s="3">
        <v>16</v>
      </c>
      <c r="C5346" s="1" t="s">
        <v>5472</v>
      </c>
      <c r="E5346" t="str">
        <f t="shared" si="83"/>
        <v>16-ALDEALENGUA</v>
      </c>
    </row>
    <row r="5347" spans="1:5" x14ac:dyDescent="0.25">
      <c r="A5347" s="1">
        <v>37</v>
      </c>
      <c r="B5347" s="3">
        <v>17</v>
      </c>
      <c r="C5347" s="1" t="s">
        <v>5473</v>
      </c>
      <c r="E5347" t="str">
        <f t="shared" si="83"/>
        <v>17-ALDEANUEVA DE FIGUEROA</v>
      </c>
    </row>
    <row r="5348" spans="1:5" x14ac:dyDescent="0.25">
      <c r="A5348" s="1">
        <v>37</v>
      </c>
      <c r="B5348" s="3">
        <v>18</v>
      </c>
      <c r="C5348" s="1" t="s">
        <v>5474</v>
      </c>
      <c r="E5348" t="str">
        <f t="shared" si="83"/>
        <v>18-ALDEANUEVA DE LA SIERRA</v>
      </c>
    </row>
    <row r="5349" spans="1:5" x14ac:dyDescent="0.25">
      <c r="A5349" s="1">
        <v>37</v>
      </c>
      <c r="B5349" s="3">
        <v>19</v>
      </c>
      <c r="C5349" s="1" t="s">
        <v>5475</v>
      </c>
      <c r="E5349" t="str">
        <f t="shared" si="83"/>
        <v>19-ALDEARRODRIGO</v>
      </c>
    </row>
    <row r="5350" spans="1:5" x14ac:dyDescent="0.25">
      <c r="A5350" s="1">
        <v>37</v>
      </c>
      <c r="B5350" s="3">
        <v>20</v>
      </c>
      <c r="C5350" s="1" t="s">
        <v>5476</v>
      </c>
      <c r="E5350" t="str">
        <f t="shared" si="83"/>
        <v>20-ALDEARRUBIA</v>
      </c>
    </row>
    <row r="5351" spans="1:5" x14ac:dyDescent="0.25">
      <c r="A5351" s="1">
        <v>37</v>
      </c>
      <c r="B5351" s="3">
        <v>21</v>
      </c>
      <c r="C5351" s="1" t="s">
        <v>5477</v>
      </c>
      <c r="E5351" t="str">
        <f t="shared" si="83"/>
        <v>21-ALDEASECA DE ALBA</v>
      </c>
    </row>
    <row r="5352" spans="1:5" x14ac:dyDescent="0.25">
      <c r="A5352" s="1">
        <v>37</v>
      </c>
      <c r="B5352" s="3">
        <v>22</v>
      </c>
      <c r="C5352" s="1" t="s">
        <v>5478</v>
      </c>
      <c r="E5352" t="str">
        <f t="shared" si="83"/>
        <v>22-ALDEASECA DE LA FRONTERA</v>
      </c>
    </row>
    <row r="5353" spans="1:5" x14ac:dyDescent="0.25">
      <c r="A5353" s="1">
        <v>37</v>
      </c>
      <c r="B5353" s="3">
        <v>23</v>
      </c>
      <c r="C5353" s="1" t="s">
        <v>5479</v>
      </c>
      <c r="E5353" t="str">
        <f t="shared" si="83"/>
        <v>23-ALDEATEJADA</v>
      </c>
    </row>
    <row r="5354" spans="1:5" x14ac:dyDescent="0.25">
      <c r="A5354" s="1">
        <v>37</v>
      </c>
      <c r="B5354" s="3">
        <v>24</v>
      </c>
      <c r="C5354" s="1" t="s">
        <v>5480</v>
      </c>
      <c r="E5354" t="str">
        <f t="shared" si="83"/>
        <v>24-ALDEAVIEJA DE TORMES</v>
      </c>
    </row>
    <row r="5355" spans="1:5" x14ac:dyDescent="0.25">
      <c r="A5355" s="1">
        <v>37</v>
      </c>
      <c r="B5355" s="3">
        <v>25</v>
      </c>
      <c r="C5355" s="1" t="s">
        <v>5481</v>
      </c>
      <c r="E5355" t="str">
        <f t="shared" si="83"/>
        <v>25-ALDEHUELA DE LA BOVEDA</v>
      </c>
    </row>
    <row r="5356" spans="1:5" x14ac:dyDescent="0.25">
      <c r="A5356" s="1">
        <v>37</v>
      </c>
      <c r="B5356" s="3">
        <v>26</v>
      </c>
      <c r="C5356" s="1" t="s">
        <v>5482</v>
      </c>
      <c r="E5356" t="str">
        <f t="shared" si="83"/>
        <v>26-ALDEHUELA DE YELTES</v>
      </c>
    </row>
    <row r="5357" spans="1:5" x14ac:dyDescent="0.25">
      <c r="A5357" s="1">
        <v>37</v>
      </c>
      <c r="B5357" s="3">
        <v>27</v>
      </c>
      <c r="C5357" s="1" t="s">
        <v>5483</v>
      </c>
      <c r="E5357" t="str">
        <f t="shared" si="83"/>
        <v>27-ALMENARA DE TORMES</v>
      </c>
    </row>
    <row r="5358" spans="1:5" x14ac:dyDescent="0.25">
      <c r="A5358" s="1">
        <v>37</v>
      </c>
      <c r="B5358" s="3">
        <v>28</v>
      </c>
      <c r="C5358" s="1" t="s">
        <v>5484</v>
      </c>
      <c r="E5358" t="str">
        <f t="shared" si="83"/>
        <v>28-ALMENDRA</v>
      </c>
    </row>
    <row r="5359" spans="1:5" x14ac:dyDescent="0.25">
      <c r="A5359" s="1">
        <v>37</v>
      </c>
      <c r="B5359" s="3">
        <v>29</v>
      </c>
      <c r="C5359" s="1" t="s">
        <v>5485</v>
      </c>
      <c r="E5359" t="str">
        <f t="shared" si="83"/>
        <v>29-ANAYA DE ALBA</v>
      </c>
    </row>
    <row r="5360" spans="1:5" x14ac:dyDescent="0.25">
      <c r="A5360" s="1">
        <v>37</v>
      </c>
      <c r="B5360" s="3">
        <v>30</v>
      </c>
      <c r="C5360" s="1" t="s">
        <v>5486</v>
      </c>
      <c r="E5360" t="str">
        <f t="shared" si="83"/>
        <v>30-AÑOVER DE TORMES</v>
      </c>
    </row>
    <row r="5361" spans="1:5" x14ac:dyDescent="0.25">
      <c r="A5361" s="1">
        <v>37</v>
      </c>
      <c r="B5361" s="3">
        <v>31</v>
      </c>
      <c r="C5361" s="1" t="s">
        <v>5487</v>
      </c>
      <c r="E5361" t="str">
        <f t="shared" si="83"/>
        <v>31-ARABAYONA DE MOGICA</v>
      </c>
    </row>
    <row r="5362" spans="1:5" x14ac:dyDescent="0.25">
      <c r="A5362" s="1">
        <v>37</v>
      </c>
      <c r="B5362" s="3">
        <v>32</v>
      </c>
      <c r="C5362" s="1" t="s">
        <v>5488</v>
      </c>
      <c r="E5362" t="str">
        <f t="shared" si="83"/>
        <v>32-ARAPILES</v>
      </c>
    </row>
    <row r="5363" spans="1:5" x14ac:dyDescent="0.25">
      <c r="A5363" s="1">
        <v>37</v>
      </c>
      <c r="B5363" s="3">
        <v>33</v>
      </c>
      <c r="C5363" s="1" t="s">
        <v>5489</v>
      </c>
      <c r="E5363" t="str">
        <f t="shared" si="83"/>
        <v>33-ARCEDIANO</v>
      </c>
    </row>
    <row r="5364" spans="1:5" x14ac:dyDescent="0.25">
      <c r="A5364" s="1">
        <v>37</v>
      </c>
      <c r="B5364" s="3">
        <v>34</v>
      </c>
      <c r="C5364" s="1" t="s">
        <v>5490</v>
      </c>
      <c r="E5364" t="str">
        <f t="shared" si="83"/>
        <v>34-ARCO, EL</v>
      </c>
    </row>
    <row r="5365" spans="1:5" x14ac:dyDescent="0.25">
      <c r="A5365" s="1">
        <v>37</v>
      </c>
      <c r="B5365" s="3">
        <v>35</v>
      </c>
      <c r="C5365" s="1" t="s">
        <v>5491</v>
      </c>
      <c r="E5365" t="str">
        <f t="shared" si="83"/>
        <v>35-ARMENTEROS</v>
      </c>
    </row>
    <row r="5366" spans="1:5" x14ac:dyDescent="0.25">
      <c r="A5366" s="1">
        <v>37</v>
      </c>
      <c r="B5366" s="3">
        <v>36</v>
      </c>
      <c r="C5366" s="1" t="s">
        <v>5492</v>
      </c>
      <c r="E5366" t="str">
        <f t="shared" si="83"/>
        <v>36-SAN MIGUEL DEL ROBLEDO</v>
      </c>
    </row>
    <row r="5367" spans="1:5" x14ac:dyDescent="0.25">
      <c r="A5367" s="1">
        <v>37</v>
      </c>
      <c r="B5367" s="3">
        <v>37</v>
      </c>
      <c r="C5367" s="1" t="s">
        <v>5493</v>
      </c>
      <c r="E5367" t="str">
        <f t="shared" si="83"/>
        <v>37-ATALAYA, LA</v>
      </c>
    </row>
    <row r="5368" spans="1:5" x14ac:dyDescent="0.25">
      <c r="A5368" s="1">
        <v>37</v>
      </c>
      <c r="B5368" s="3">
        <v>38</v>
      </c>
      <c r="C5368" s="1" t="s">
        <v>5494</v>
      </c>
      <c r="E5368" t="str">
        <f t="shared" si="83"/>
        <v>38-BABILAFUENTE</v>
      </c>
    </row>
    <row r="5369" spans="1:5" x14ac:dyDescent="0.25">
      <c r="A5369" s="1">
        <v>37</v>
      </c>
      <c r="B5369" s="3">
        <v>39</v>
      </c>
      <c r="C5369" s="1" t="s">
        <v>5495</v>
      </c>
      <c r="E5369" t="str">
        <f t="shared" si="83"/>
        <v>39-BAÑOBAREZ</v>
      </c>
    </row>
    <row r="5370" spans="1:5" x14ac:dyDescent="0.25">
      <c r="A5370" s="1">
        <v>37</v>
      </c>
      <c r="B5370" s="3">
        <v>40</v>
      </c>
      <c r="C5370" s="1" t="s">
        <v>5496</v>
      </c>
      <c r="E5370" t="str">
        <f t="shared" si="83"/>
        <v>40-BARBADILLO</v>
      </c>
    </row>
    <row r="5371" spans="1:5" x14ac:dyDescent="0.25">
      <c r="A5371" s="1">
        <v>37</v>
      </c>
      <c r="B5371" s="3">
        <v>41</v>
      </c>
      <c r="C5371" s="1" t="s">
        <v>5497</v>
      </c>
      <c r="E5371" t="str">
        <f t="shared" si="83"/>
        <v>41-BARBALOS</v>
      </c>
    </row>
    <row r="5372" spans="1:5" x14ac:dyDescent="0.25">
      <c r="A5372" s="1">
        <v>37</v>
      </c>
      <c r="B5372" s="3">
        <v>42</v>
      </c>
      <c r="C5372" s="1" t="s">
        <v>5498</v>
      </c>
      <c r="E5372" t="str">
        <f t="shared" si="83"/>
        <v>42-BARCEO</v>
      </c>
    </row>
    <row r="5373" spans="1:5" x14ac:dyDescent="0.25">
      <c r="A5373" s="1">
        <v>37</v>
      </c>
      <c r="B5373" s="3">
        <v>44</v>
      </c>
      <c r="C5373" s="1" t="s">
        <v>5499</v>
      </c>
      <c r="E5373" t="str">
        <f t="shared" si="83"/>
        <v>44-BARRUECOPARDO</v>
      </c>
    </row>
    <row r="5374" spans="1:5" x14ac:dyDescent="0.25">
      <c r="A5374" s="1">
        <v>37</v>
      </c>
      <c r="B5374" s="3">
        <v>45</v>
      </c>
      <c r="C5374" s="1" t="s">
        <v>5500</v>
      </c>
      <c r="E5374" t="str">
        <f t="shared" si="83"/>
        <v>45-BASTIDA, LA</v>
      </c>
    </row>
    <row r="5375" spans="1:5" x14ac:dyDescent="0.25">
      <c r="A5375" s="1">
        <v>37</v>
      </c>
      <c r="B5375" s="3">
        <v>46</v>
      </c>
      <c r="C5375" s="1" t="s">
        <v>5501</v>
      </c>
      <c r="E5375" t="str">
        <f t="shared" si="83"/>
        <v>46-BEJAR</v>
      </c>
    </row>
    <row r="5376" spans="1:5" x14ac:dyDescent="0.25">
      <c r="A5376" s="1">
        <v>37</v>
      </c>
      <c r="B5376" s="3">
        <v>47</v>
      </c>
      <c r="C5376" s="1" t="s">
        <v>5502</v>
      </c>
      <c r="E5376" t="str">
        <f t="shared" si="83"/>
        <v>47-BELEÑA</v>
      </c>
    </row>
    <row r="5377" spans="1:5" x14ac:dyDescent="0.25">
      <c r="A5377" s="1">
        <v>37</v>
      </c>
      <c r="B5377" s="3">
        <v>49</v>
      </c>
      <c r="C5377" s="1" t="s">
        <v>5503</v>
      </c>
      <c r="E5377" t="str">
        <f t="shared" si="83"/>
        <v>49-BERMELLAR</v>
      </c>
    </row>
    <row r="5378" spans="1:5" x14ac:dyDescent="0.25">
      <c r="A5378" s="1">
        <v>37</v>
      </c>
      <c r="B5378" s="3">
        <v>50</v>
      </c>
      <c r="C5378" s="1" t="s">
        <v>5504</v>
      </c>
      <c r="E5378" t="str">
        <f t="shared" si="83"/>
        <v>50-BERROCAL DE HUEBRA</v>
      </c>
    </row>
    <row r="5379" spans="1:5" x14ac:dyDescent="0.25">
      <c r="A5379" s="1">
        <v>37</v>
      </c>
      <c r="B5379" s="3">
        <v>51</v>
      </c>
      <c r="C5379" s="1" t="s">
        <v>5505</v>
      </c>
      <c r="E5379" t="str">
        <f t="shared" ref="E5379:E5442" si="84">CONCATENATE(B5379,"-",C5379)</f>
        <v>51-BERROCAL DE SALVATIERRA</v>
      </c>
    </row>
    <row r="5380" spans="1:5" x14ac:dyDescent="0.25">
      <c r="A5380" s="1">
        <v>37</v>
      </c>
      <c r="B5380" s="3">
        <v>52</v>
      </c>
      <c r="C5380" s="1" t="s">
        <v>5506</v>
      </c>
      <c r="E5380" t="str">
        <f t="shared" si="84"/>
        <v>52-BOADA</v>
      </c>
    </row>
    <row r="5381" spans="1:5" x14ac:dyDescent="0.25">
      <c r="A5381" s="1">
        <v>37</v>
      </c>
      <c r="B5381" s="3">
        <v>54</v>
      </c>
      <c r="C5381" s="1" t="s">
        <v>5507</v>
      </c>
      <c r="E5381" t="str">
        <f t="shared" si="84"/>
        <v>54-BODON, EL</v>
      </c>
    </row>
    <row r="5382" spans="1:5" x14ac:dyDescent="0.25">
      <c r="A5382" s="1">
        <v>37</v>
      </c>
      <c r="B5382" s="3">
        <v>55</v>
      </c>
      <c r="C5382" s="1" t="s">
        <v>5508</v>
      </c>
      <c r="E5382" t="str">
        <f t="shared" si="84"/>
        <v>55-BOGAJO</v>
      </c>
    </row>
    <row r="5383" spans="1:5" x14ac:dyDescent="0.25">
      <c r="A5383" s="1">
        <v>37</v>
      </c>
      <c r="B5383" s="3">
        <v>56</v>
      </c>
      <c r="C5383" s="1" t="s">
        <v>5509</v>
      </c>
      <c r="E5383" t="str">
        <f t="shared" si="84"/>
        <v>56-BOUZA, LA</v>
      </c>
    </row>
    <row r="5384" spans="1:5" x14ac:dyDescent="0.25">
      <c r="A5384" s="1">
        <v>37</v>
      </c>
      <c r="B5384" s="3">
        <v>57</v>
      </c>
      <c r="C5384" s="1" t="s">
        <v>5510</v>
      </c>
      <c r="E5384" t="str">
        <f t="shared" si="84"/>
        <v>57-BOVEDA DEL RIO ALMAR</v>
      </c>
    </row>
    <row r="5385" spans="1:5" x14ac:dyDescent="0.25">
      <c r="A5385" s="1">
        <v>37</v>
      </c>
      <c r="B5385" s="3">
        <v>58</v>
      </c>
      <c r="C5385" s="1" t="s">
        <v>5511</v>
      </c>
      <c r="E5385" t="str">
        <f t="shared" si="84"/>
        <v>58-BRINCONES</v>
      </c>
    </row>
    <row r="5386" spans="1:5" x14ac:dyDescent="0.25">
      <c r="A5386" s="1">
        <v>37</v>
      </c>
      <c r="B5386" s="3">
        <v>59</v>
      </c>
      <c r="C5386" s="1" t="s">
        <v>5512</v>
      </c>
      <c r="E5386" t="str">
        <f t="shared" si="84"/>
        <v>59-BUENAMADRE</v>
      </c>
    </row>
    <row r="5387" spans="1:5" x14ac:dyDescent="0.25">
      <c r="A5387" s="1">
        <v>37</v>
      </c>
      <c r="B5387" s="3">
        <v>60</v>
      </c>
      <c r="C5387" s="1" t="s">
        <v>5513</v>
      </c>
      <c r="E5387" t="str">
        <f t="shared" si="84"/>
        <v>60-BUENAVISTA</v>
      </c>
    </row>
    <row r="5388" spans="1:5" x14ac:dyDescent="0.25">
      <c r="A5388" s="1">
        <v>37</v>
      </c>
      <c r="B5388" s="3">
        <v>61</v>
      </c>
      <c r="C5388" s="1" t="s">
        <v>5514</v>
      </c>
      <c r="E5388" t="str">
        <f t="shared" si="84"/>
        <v>61-CABACO, EL</v>
      </c>
    </row>
    <row r="5389" spans="1:5" x14ac:dyDescent="0.25">
      <c r="A5389" s="1">
        <v>37</v>
      </c>
      <c r="B5389" s="3">
        <v>62</v>
      </c>
      <c r="C5389" s="1" t="s">
        <v>5515</v>
      </c>
      <c r="E5389" t="str">
        <f t="shared" si="84"/>
        <v>62-CABEZABELLOSA DE LA CALZADA</v>
      </c>
    </row>
    <row r="5390" spans="1:5" x14ac:dyDescent="0.25">
      <c r="A5390" s="1">
        <v>37</v>
      </c>
      <c r="B5390" s="3">
        <v>63</v>
      </c>
      <c r="C5390" s="1" t="s">
        <v>5516</v>
      </c>
      <c r="E5390" t="str">
        <f t="shared" si="84"/>
        <v>63-CABEZA DE BEJAR, LA</v>
      </c>
    </row>
    <row r="5391" spans="1:5" x14ac:dyDescent="0.25">
      <c r="A5391" s="1">
        <v>37</v>
      </c>
      <c r="B5391" s="3">
        <v>65</v>
      </c>
      <c r="C5391" s="1" t="s">
        <v>5517</v>
      </c>
      <c r="E5391" t="str">
        <f t="shared" si="84"/>
        <v>65-CABEZA DEL CABALLO</v>
      </c>
    </row>
    <row r="5392" spans="1:5" x14ac:dyDescent="0.25">
      <c r="A5392" s="1">
        <v>37</v>
      </c>
      <c r="B5392" s="3">
        <v>67</v>
      </c>
      <c r="C5392" s="1" t="s">
        <v>5518</v>
      </c>
      <c r="E5392" t="str">
        <f t="shared" si="84"/>
        <v>67-CABRERIZOS</v>
      </c>
    </row>
    <row r="5393" spans="1:5" x14ac:dyDescent="0.25">
      <c r="A5393" s="1">
        <v>37</v>
      </c>
      <c r="B5393" s="3">
        <v>68</v>
      </c>
      <c r="C5393" s="1" t="s">
        <v>5519</v>
      </c>
      <c r="E5393" t="str">
        <f t="shared" si="84"/>
        <v>68-CABRILLAS</v>
      </c>
    </row>
    <row r="5394" spans="1:5" x14ac:dyDescent="0.25">
      <c r="A5394" s="1">
        <v>37</v>
      </c>
      <c r="B5394" s="3">
        <v>69</v>
      </c>
      <c r="C5394" s="1" t="s">
        <v>5520</v>
      </c>
      <c r="E5394" t="str">
        <f t="shared" si="84"/>
        <v>69-CALVARRASA DE ABAJO</v>
      </c>
    </row>
    <row r="5395" spans="1:5" x14ac:dyDescent="0.25">
      <c r="A5395" s="1">
        <v>37</v>
      </c>
      <c r="B5395" s="3">
        <v>70</v>
      </c>
      <c r="C5395" s="1" t="s">
        <v>5521</v>
      </c>
      <c r="E5395" t="str">
        <f t="shared" si="84"/>
        <v>70-CALVARRASA DE ARRIBA</v>
      </c>
    </row>
    <row r="5396" spans="1:5" x14ac:dyDescent="0.25">
      <c r="A5396" s="1">
        <v>37</v>
      </c>
      <c r="B5396" s="3">
        <v>71</v>
      </c>
      <c r="C5396" s="1" t="s">
        <v>5522</v>
      </c>
      <c r="E5396" t="str">
        <f t="shared" si="84"/>
        <v>71-CALZADA DE BEJAR, LA</v>
      </c>
    </row>
    <row r="5397" spans="1:5" x14ac:dyDescent="0.25">
      <c r="A5397" s="1">
        <v>37</v>
      </c>
      <c r="B5397" s="3">
        <v>72</v>
      </c>
      <c r="C5397" s="1" t="s">
        <v>5523</v>
      </c>
      <c r="E5397" t="str">
        <f t="shared" si="84"/>
        <v>72-CALZADA DE DON DIEGO</v>
      </c>
    </row>
    <row r="5398" spans="1:5" x14ac:dyDescent="0.25">
      <c r="A5398" s="1">
        <v>37</v>
      </c>
      <c r="B5398" s="3">
        <v>73</v>
      </c>
      <c r="C5398" s="1" t="s">
        <v>5524</v>
      </c>
      <c r="E5398" t="str">
        <f t="shared" si="84"/>
        <v>73-CALZADA DE VALDUNCIEL</v>
      </c>
    </row>
    <row r="5399" spans="1:5" x14ac:dyDescent="0.25">
      <c r="A5399" s="1">
        <v>37</v>
      </c>
      <c r="B5399" s="3">
        <v>74</v>
      </c>
      <c r="C5399" s="1" t="s">
        <v>5525</v>
      </c>
      <c r="E5399" t="str">
        <f t="shared" si="84"/>
        <v>74-CAMPILLO DE AZABA</v>
      </c>
    </row>
    <row r="5400" spans="1:5" x14ac:dyDescent="0.25">
      <c r="A5400" s="1">
        <v>37</v>
      </c>
      <c r="B5400" s="3">
        <v>77</v>
      </c>
      <c r="C5400" s="1" t="s">
        <v>5526</v>
      </c>
      <c r="E5400" t="str">
        <f t="shared" si="84"/>
        <v>77-CAMPO DE PEÑARANDA, EL</v>
      </c>
    </row>
    <row r="5401" spans="1:5" x14ac:dyDescent="0.25">
      <c r="A5401" s="1">
        <v>37</v>
      </c>
      <c r="B5401" s="3">
        <v>78</v>
      </c>
      <c r="C5401" s="1" t="s">
        <v>5527</v>
      </c>
      <c r="E5401" t="str">
        <f t="shared" si="84"/>
        <v>78-CANDELARIO</v>
      </c>
    </row>
    <row r="5402" spans="1:5" x14ac:dyDescent="0.25">
      <c r="A5402" s="1">
        <v>37</v>
      </c>
      <c r="B5402" s="3">
        <v>79</v>
      </c>
      <c r="C5402" s="1" t="s">
        <v>5528</v>
      </c>
      <c r="E5402" t="str">
        <f t="shared" si="84"/>
        <v>79-CANILLAS DE ABAJO</v>
      </c>
    </row>
    <row r="5403" spans="1:5" x14ac:dyDescent="0.25">
      <c r="A5403" s="1">
        <v>37</v>
      </c>
      <c r="B5403" s="3">
        <v>80</v>
      </c>
      <c r="C5403" s="1" t="s">
        <v>5529</v>
      </c>
      <c r="E5403" t="str">
        <f t="shared" si="84"/>
        <v>80-CANTAGALLO</v>
      </c>
    </row>
    <row r="5404" spans="1:5" x14ac:dyDescent="0.25">
      <c r="A5404" s="1">
        <v>37</v>
      </c>
      <c r="B5404" s="3">
        <v>81</v>
      </c>
      <c r="C5404" s="1" t="s">
        <v>5530</v>
      </c>
      <c r="E5404" t="str">
        <f t="shared" si="84"/>
        <v>81-CANTALAPIEDRA</v>
      </c>
    </row>
    <row r="5405" spans="1:5" x14ac:dyDescent="0.25">
      <c r="A5405" s="1">
        <v>37</v>
      </c>
      <c r="B5405" s="3">
        <v>82</v>
      </c>
      <c r="C5405" s="1" t="s">
        <v>5531</v>
      </c>
      <c r="E5405" t="str">
        <f t="shared" si="84"/>
        <v>82-CANTALPINO</v>
      </c>
    </row>
    <row r="5406" spans="1:5" x14ac:dyDescent="0.25">
      <c r="A5406" s="1">
        <v>37</v>
      </c>
      <c r="B5406" s="3">
        <v>83</v>
      </c>
      <c r="C5406" s="1" t="s">
        <v>5532</v>
      </c>
      <c r="E5406" t="str">
        <f t="shared" si="84"/>
        <v>83-CANTARACILLO</v>
      </c>
    </row>
    <row r="5407" spans="1:5" x14ac:dyDescent="0.25">
      <c r="A5407" s="1">
        <v>37</v>
      </c>
      <c r="B5407" s="3">
        <v>85</v>
      </c>
      <c r="C5407" s="1" t="s">
        <v>5533</v>
      </c>
      <c r="E5407" t="str">
        <f t="shared" si="84"/>
        <v>85-CARBAJOSA DE LA SAGRADA</v>
      </c>
    </row>
    <row r="5408" spans="1:5" x14ac:dyDescent="0.25">
      <c r="A5408" s="1">
        <v>37</v>
      </c>
      <c r="B5408" s="3">
        <v>86</v>
      </c>
      <c r="C5408" s="1" t="s">
        <v>5534</v>
      </c>
      <c r="E5408" t="str">
        <f t="shared" si="84"/>
        <v>86-CARPIO DE AZABA</v>
      </c>
    </row>
    <row r="5409" spans="1:5" x14ac:dyDescent="0.25">
      <c r="A5409" s="1">
        <v>37</v>
      </c>
      <c r="B5409" s="3">
        <v>87</v>
      </c>
      <c r="C5409" s="1" t="s">
        <v>5535</v>
      </c>
      <c r="E5409" t="str">
        <f t="shared" si="84"/>
        <v>87-CARRASCAL DE BARREGAS</v>
      </c>
    </row>
    <row r="5410" spans="1:5" x14ac:dyDescent="0.25">
      <c r="A5410" s="1">
        <v>37</v>
      </c>
      <c r="B5410" s="3">
        <v>88</v>
      </c>
      <c r="C5410" s="1" t="s">
        <v>5536</v>
      </c>
      <c r="E5410" t="str">
        <f t="shared" si="84"/>
        <v>88-CARRASCAL DEL OBISPO</v>
      </c>
    </row>
    <row r="5411" spans="1:5" x14ac:dyDescent="0.25">
      <c r="A5411" s="1">
        <v>37</v>
      </c>
      <c r="B5411" s="3">
        <v>89</v>
      </c>
      <c r="C5411" s="1" t="s">
        <v>5537</v>
      </c>
      <c r="E5411" t="str">
        <f t="shared" si="84"/>
        <v>89-CASAFRANCA</v>
      </c>
    </row>
    <row r="5412" spans="1:5" x14ac:dyDescent="0.25">
      <c r="A5412" s="1">
        <v>37</v>
      </c>
      <c r="B5412" s="3">
        <v>90</v>
      </c>
      <c r="C5412" s="1" t="s">
        <v>5538</v>
      </c>
      <c r="E5412" t="str">
        <f t="shared" si="84"/>
        <v>90-CASAS DEL CONDE, LAS</v>
      </c>
    </row>
    <row r="5413" spans="1:5" x14ac:dyDescent="0.25">
      <c r="A5413" s="1">
        <v>37</v>
      </c>
      <c r="B5413" s="3">
        <v>91</v>
      </c>
      <c r="C5413" s="1" t="s">
        <v>5539</v>
      </c>
      <c r="E5413" t="str">
        <f t="shared" si="84"/>
        <v>91-CASILLAS DE FLORES</v>
      </c>
    </row>
    <row r="5414" spans="1:5" x14ac:dyDescent="0.25">
      <c r="A5414" s="1">
        <v>37</v>
      </c>
      <c r="B5414" s="3">
        <v>92</v>
      </c>
      <c r="C5414" s="1" t="s">
        <v>5540</v>
      </c>
      <c r="E5414" t="str">
        <f t="shared" si="84"/>
        <v>92-CASTELLANOS DE MORISCOS</v>
      </c>
    </row>
    <row r="5415" spans="1:5" x14ac:dyDescent="0.25">
      <c r="A5415" s="1">
        <v>37</v>
      </c>
      <c r="B5415" s="3">
        <v>96</v>
      </c>
      <c r="C5415" s="1" t="s">
        <v>5541</v>
      </c>
      <c r="E5415" t="str">
        <f t="shared" si="84"/>
        <v>96-CASTILLEJO DE MARTIN VIEJO</v>
      </c>
    </row>
    <row r="5416" spans="1:5" x14ac:dyDescent="0.25">
      <c r="A5416" s="1">
        <v>37</v>
      </c>
      <c r="B5416" s="3">
        <v>97</v>
      </c>
      <c r="C5416" s="1" t="s">
        <v>5542</v>
      </c>
      <c r="E5416" t="str">
        <f t="shared" si="84"/>
        <v>97-CASTRAZ</v>
      </c>
    </row>
    <row r="5417" spans="1:5" x14ac:dyDescent="0.25">
      <c r="A5417" s="1">
        <v>37</v>
      </c>
      <c r="B5417" s="3">
        <v>98</v>
      </c>
      <c r="C5417" s="1" t="s">
        <v>5543</v>
      </c>
      <c r="E5417" t="str">
        <f t="shared" si="84"/>
        <v>98-CEPEDA</v>
      </c>
    </row>
    <row r="5418" spans="1:5" x14ac:dyDescent="0.25">
      <c r="A5418" s="1">
        <v>37</v>
      </c>
      <c r="B5418" s="3">
        <v>99</v>
      </c>
      <c r="C5418" s="1" t="s">
        <v>5544</v>
      </c>
      <c r="E5418" t="str">
        <f t="shared" si="84"/>
        <v>99-CERECEDA DE LA SIERRA</v>
      </c>
    </row>
    <row r="5419" spans="1:5" x14ac:dyDescent="0.25">
      <c r="A5419" s="1">
        <v>37</v>
      </c>
      <c r="B5419" s="3">
        <v>100</v>
      </c>
      <c r="C5419" s="1" t="s">
        <v>5545</v>
      </c>
      <c r="E5419" t="str">
        <f t="shared" si="84"/>
        <v>100-CEREZAL DE PEÑAHORCADA</v>
      </c>
    </row>
    <row r="5420" spans="1:5" x14ac:dyDescent="0.25">
      <c r="A5420" s="1">
        <v>37</v>
      </c>
      <c r="B5420" s="3">
        <v>101</v>
      </c>
      <c r="C5420" s="1" t="s">
        <v>5546</v>
      </c>
      <c r="E5420" t="str">
        <f t="shared" si="84"/>
        <v>101-CERRALBO</v>
      </c>
    </row>
    <row r="5421" spans="1:5" x14ac:dyDescent="0.25">
      <c r="A5421" s="1">
        <v>37</v>
      </c>
      <c r="B5421" s="3">
        <v>102</v>
      </c>
      <c r="C5421" s="1" t="s">
        <v>5547</v>
      </c>
      <c r="E5421" t="str">
        <f t="shared" si="84"/>
        <v>102-CERRO, EL</v>
      </c>
    </row>
    <row r="5422" spans="1:5" x14ac:dyDescent="0.25">
      <c r="A5422" s="1">
        <v>37</v>
      </c>
      <c r="B5422" s="3">
        <v>103</v>
      </c>
      <c r="C5422" s="1" t="s">
        <v>5548</v>
      </c>
      <c r="E5422" t="str">
        <f t="shared" si="84"/>
        <v>103-CESPEDOSA DE TORMES</v>
      </c>
    </row>
    <row r="5423" spans="1:5" x14ac:dyDescent="0.25">
      <c r="A5423" s="1">
        <v>37</v>
      </c>
      <c r="B5423" s="3">
        <v>104</v>
      </c>
      <c r="C5423" s="1" t="s">
        <v>5549</v>
      </c>
      <c r="E5423" t="str">
        <f t="shared" si="84"/>
        <v>104-CILLEROS DE LA BASTIDA</v>
      </c>
    </row>
    <row r="5424" spans="1:5" x14ac:dyDescent="0.25">
      <c r="A5424" s="1">
        <v>37</v>
      </c>
      <c r="B5424" s="3">
        <v>106</v>
      </c>
      <c r="C5424" s="1" t="s">
        <v>5550</v>
      </c>
      <c r="E5424" t="str">
        <f t="shared" si="84"/>
        <v>106-CIPEREZ</v>
      </c>
    </row>
    <row r="5425" spans="1:5" x14ac:dyDescent="0.25">
      <c r="A5425" s="1">
        <v>37</v>
      </c>
      <c r="B5425" s="3">
        <v>107</v>
      </c>
      <c r="C5425" s="1" t="s">
        <v>5551</v>
      </c>
      <c r="E5425" t="str">
        <f t="shared" si="84"/>
        <v>107-CIUDAD RODRIGO</v>
      </c>
    </row>
    <row r="5426" spans="1:5" x14ac:dyDescent="0.25">
      <c r="A5426" s="1">
        <v>37</v>
      </c>
      <c r="B5426" s="3">
        <v>108</v>
      </c>
      <c r="C5426" s="1" t="s">
        <v>5552</v>
      </c>
      <c r="E5426" t="str">
        <f t="shared" si="84"/>
        <v>108-COCA DE ALBA</v>
      </c>
    </row>
    <row r="5427" spans="1:5" x14ac:dyDescent="0.25">
      <c r="A5427" s="1">
        <v>37</v>
      </c>
      <c r="B5427" s="3">
        <v>109</v>
      </c>
      <c r="C5427" s="1" t="s">
        <v>5553</v>
      </c>
      <c r="E5427" t="str">
        <f t="shared" si="84"/>
        <v>109-COLMENAR DE MONTEMAYOR</v>
      </c>
    </row>
    <row r="5428" spans="1:5" x14ac:dyDescent="0.25">
      <c r="A5428" s="1">
        <v>37</v>
      </c>
      <c r="B5428" s="3">
        <v>110</v>
      </c>
      <c r="C5428" s="1" t="s">
        <v>5554</v>
      </c>
      <c r="E5428" t="str">
        <f t="shared" si="84"/>
        <v>110-CORDOVILLA</v>
      </c>
    </row>
    <row r="5429" spans="1:5" x14ac:dyDescent="0.25">
      <c r="A5429" s="1">
        <v>37</v>
      </c>
      <c r="B5429" s="3">
        <v>112</v>
      </c>
      <c r="C5429" s="1" t="s">
        <v>5555</v>
      </c>
      <c r="E5429" t="str">
        <f t="shared" si="84"/>
        <v>112-CRISTOBAL</v>
      </c>
    </row>
    <row r="5430" spans="1:5" x14ac:dyDescent="0.25">
      <c r="A5430" s="1">
        <v>37</v>
      </c>
      <c r="B5430" s="3">
        <v>113</v>
      </c>
      <c r="C5430" s="1" t="s">
        <v>5556</v>
      </c>
      <c r="E5430" t="str">
        <f t="shared" si="84"/>
        <v>113-CUBO DE DON SANCHO, EL</v>
      </c>
    </row>
    <row r="5431" spans="1:5" x14ac:dyDescent="0.25">
      <c r="A5431" s="1">
        <v>37</v>
      </c>
      <c r="B5431" s="3">
        <v>114</v>
      </c>
      <c r="C5431" s="1" t="s">
        <v>5557</v>
      </c>
      <c r="E5431" t="str">
        <f t="shared" si="84"/>
        <v>114-CHAGARCIA MEDIANERO</v>
      </c>
    </row>
    <row r="5432" spans="1:5" x14ac:dyDescent="0.25">
      <c r="A5432" s="1">
        <v>37</v>
      </c>
      <c r="B5432" s="3">
        <v>115</v>
      </c>
      <c r="C5432" s="1" t="s">
        <v>5558</v>
      </c>
      <c r="E5432" t="str">
        <f t="shared" si="84"/>
        <v>115-DIOS LE GUARDE</v>
      </c>
    </row>
    <row r="5433" spans="1:5" x14ac:dyDescent="0.25">
      <c r="A5433" s="1">
        <v>37</v>
      </c>
      <c r="B5433" s="3">
        <v>116</v>
      </c>
      <c r="C5433" s="1" t="s">
        <v>5559</v>
      </c>
      <c r="E5433" t="str">
        <f t="shared" si="84"/>
        <v>116-DOÑINOS DE LEDESMA</v>
      </c>
    </row>
    <row r="5434" spans="1:5" x14ac:dyDescent="0.25">
      <c r="A5434" s="1">
        <v>37</v>
      </c>
      <c r="B5434" s="3">
        <v>117</v>
      </c>
      <c r="C5434" s="1" t="s">
        <v>5560</v>
      </c>
      <c r="E5434" t="str">
        <f t="shared" si="84"/>
        <v>117-DOÑINOS DE SALAMANCA</v>
      </c>
    </row>
    <row r="5435" spans="1:5" x14ac:dyDescent="0.25">
      <c r="A5435" s="1">
        <v>37</v>
      </c>
      <c r="B5435" s="3">
        <v>118</v>
      </c>
      <c r="C5435" s="1" t="s">
        <v>5561</v>
      </c>
      <c r="E5435" t="str">
        <f t="shared" si="84"/>
        <v>118-EJEME</v>
      </c>
    </row>
    <row r="5436" spans="1:5" x14ac:dyDescent="0.25">
      <c r="A5436" s="1">
        <v>37</v>
      </c>
      <c r="B5436" s="3">
        <v>119</v>
      </c>
      <c r="C5436" s="1" t="s">
        <v>5562</v>
      </c>
      <c r="E5436" t="str">
        <f t="shared" si="84"/>
        <v>119-ENCINA, LA</v>
      </c>
    </row>
    <row r="5437" spans="1:5" x14ac:dyDescent="0.25">
      <c r="A5437" s="1">
        <v>37</v>
      </c>
      <c r="B5437" s="3">
        <v>120</v>
      </c>
      <c r="C5437" s="1" t="s">
        <v>5563</v>
      </c>
      <c r="E5437" t="str">
        <f t="shared" si="84"/>
        <v>120-ENCINA DE SAN SILVESTRE</v>
      </c>
    </row>
    <row r="5438" spans="1:5" x14ac:dyDescent="0.25">
      <c r="A5438" s="1">
        <v>37</v>
      </c>
      <c r="B5438" s="3">
        <v>121</v>
      </c>
      <c r="C5438" s="1" t="s">
        <v>5564</v>
      </c>
      <c r="E5438" t="str">
        <f t="shared" si="84"/>
        <v>121-ENCINAS DE ABAJO</v>
      </c>
    </row>
    <row r="5439" spans="1:5" x14ac:dyDescent="0.25">
      <c r="A5439" s="1">
        <v>37</v>
      </c>
      <c r="B5439" s="3">
        <v>122</v>
      </c>
      <c r="C5439" s="1" t="s">
        <v>5565</v>
      </c>
      <c r="E5439" t="str">
        <f t="shared" si="84"/>
        <v>122-ENCINAS DE ARRIBA</v>
      </c>
    </row>
    <row r="5440" spans="1:5" x14ac:dyDescent="0.25">
      <c r="A5440" s="1">
        <v>37</v>
      </c>
      <c r="B5440" s="3">
        <v>123</v>
      </c>
      <c r="C5440" s="1" t="s">
        <v>5566</v>
      </c>
      <c r="E5440" t="str">
        <f t="shared" si="84"/>
        <v>123-ENCINASOLA DE LOS COMENDADORES</v>
      </c>
    </row>
    <row r="5441" spans="1:5" x14ac:dyDescent="0.25">
      <c r="A5441" s="1">
        <v>37</v>
      </c>
      <c r="B5441" s="3">
        <v>124</v>
      </c>
      <c r="C5441" s="1" t="s">
        <v>5567</v>
      </c>
      <c r="E5441" t="str">
        <f t="shared" si="84"/>
        <v>124-ENDRINAL</v>
      </c>
    </row>
    <row r="5442" spans="1:5" x14ac:dyDescent="0.25">
      <c r="A5442" s="1">
        <v>37</v>
      </c>
      <c r="B5442" s="3">
        <v>125</v>
      </c>
      <c r="C5442" s="1" t="s">
        <v>5568</v>
      </c>
      <c r="E5442" t="str">
        <f t="shared" si="84"/>
        <v>125-ESCURIAL DE LA SIERRA</v>
      </c>
    </row>
    <row r="5443" spans="1:5" x14ac:dyDescent="0.25">
      <c r="A5443" s="1">
        <v>37</v>
      </c>
      <c r="B5443" s="3">
        <v>126</v>
      </c>
      <c r="C5443" s="1" t="s">
        <v>5569</v>
      </c>
      <c r="E5443" t="str">
        <f t="shared" ref="E5443:E5506" si="85">CONCATENATE(B5443,"-",C5443)</f>
        <v>126-ESPADAÑA</v>
      </c>
    </row>
    <row r="5444" spans="1:5" x14ac:dyDescent="0.25">
      <c r="A5444" s="1">
        <v>37</v>
      </c>
      <c r="B5444" s="3">
        <v>127</v>
      </c>
      <c r="C5444" s="1" t="s">
        <v>5570</v>
      </c>
      <c r="E5444" t="str">
        <f t="shared" si="85"/>
        <v>127-ESPEJA</v>
      </c>
    </row>
    <row r="5445" spans="1:5" x14ac:dyDescent="0.25">
      <c r="A5445" s="1">
        <v>37</v>
      </c>
      <c r="B5445" s="3">
        <v>128</v>
      </c>
      <c r="C5445" s="1" t="s">
        <v>5571</v>
      </c>
      <c r="E5445" t="str">
        <f t="shared" si="85"/>
        <v>128-ESPINO DE LA ORBADA</v>
      </c>
    </row>
    <row r="5446" spans="1:5" x14ac:dyDescent="0.25">
      <c r="A5446" s="1">
        <v>37</v>
      </c>
      <c r="B5446" s="3">
        <v>129</v>
      </c>
      <c r="C5446" s="1" t="s">
        <v>5572</v>
      </c>
      <c r="E5446" t="str">
        <f t="shared" si="85"/>
        <v>129-FLORIDA DE LIEBANA</v>
      </c>
    </row>
    <row r="5447" spans="1:5" x14ac:dyDescent="0.25">
      <c r="A5447" s="1">
        <v>37</v>
      </c>
      <c r="B5447" s="3">
        <v>130</v>
      </c>
      <c r="C5447" s="1" t="s">
        <v>5573</v>
      </c>
      <c r="E5447" t="str">
        <f t="shared" si="85"/>
        <v>130-FORFOLEDA</v>
      </c>
    </row>
    <row r="5448" spans="1:5" x14ac:dyDescent="0.25">
      <c r="A5448" s="1">
        <v>37</v>
      </c>
      <c r="B5448" s="3">
        <v>131</v>
      </c>
      <c r="C5448" s="1" t="s">
        <v>5574</v>
      </c>
      <c r="E5448" t="str">
        <f t="shared" si="85"/>
        <v>131-FRADES DE LA SIERRA</v>
      </c>
    </row>
    <row r="5449" spans="1:5" x14ac:dyDescent="0.25">
      <c r="A5449" s="1">
        <v>37</v>
      </c>
      <c r="B5449" s="3">
        <v>132</v>
      </c>
      <c r="C5449" s="1" t="s">
        <v>5575</v>
      </c>
      <c r="E5449" t="str">
        <f t="shared" si="85"/>
        <v>132-FREGENEDA, LA</v>
      </c>
    </row>
    <row r="5450" spans="1:5" x14ac:dyDescent="0.25">
      <c r="A5450" s="1">
        <v>37</v>
      </c>
      <c r="B5450" s="3">
        <v>133</v>
      </c>
      <c r="C5450" s="1" t="s">
        <v>5576</v>
      </c>
      <c r="E5450" t="str">
        <f t="shared" si="85"/>
        <v>133-FRESNEDOSO</v>
      </c>
    </row>
    <row r="5451" spans="1:5" x14ac:dyDescent="0.25">
      <c r="A5451" s="1">
        <v>37</v>
      </c>
      <c r="B5451" s="3">
        <v>134</v>
      </c>
      <c r="C5451" s="1" t="s">
        <v>5577</v>
      </c>
      <c r="E5451" t="str">
        <f t="shared" si="85"/>
        <v>134-FRESNO ALHANDIGA</v>
      </c>
    </row>
    <row r="5452" spans="1:5" x14ac:dyDescent="0.25">
      <c r="A5452" s="1">
        <v>37</v>
      </c>
      <c r="B5452" s="3">
        <v>135</v>
      </c>
      <c r="C5452" s="1" t="s">
        <v>5578</v>
      </c>
      <c r="E5452" t="str">
        <f t="shared" si="85"/>
        <v>135-FUENTE DE SAN ESTEBAN, LA</v>
      </c>
    </row>
    <row r="5453" spans="1:5" x14ac:dyDescent="0.25">
      <c r="A5453" s="1">
        <v>37</v>
      </c>
      <c r="B5453" s="3">
        <v>136</v>
      </c>
      <c r="C5453" s="1" t="s">
        <v>5579</v>
      </c>
      <c r="E5453" t="str">
        <f t="shared" si="85"/>
        <v>136-FUENTEGUINALDO</v>
      </c>
    </row>
    <row r="5454" spans="1:5" x14ac:dyDescent="0.25">
      <c r="A5454" s="1">
        <v>37</v>
      </c>
      <c r="B5454" s="3">
        <v>137</v>
      </c>
      <c r="C5454" s="1" t="s">
        <v>5580</v>
      </c>
      <c r="E5454" t="str">
        <f t="shared" si="85"/>
        <v>137-FUENTELIANTE</v>
      </c>
    </row>
    <row r="5455" spans="1:5" x14ac:dyDescent="0.25">
      <c r="A5455" s="1">
        <v>37</v>
      </c>
      <c r="B5455" s="3">
        <v>138</v>
      </c>
      <c r="C5455" s="1" t="s">
        <v>5581</v>
      </c>
      <c r="E5455" t="str">
        <f t="shared" si="85"/>
        <v>138-FUENTERROBLE DE SALVATIERRA</v>
      </c>
    </row>
    <row r="5456" spans="1:5" x14ac:dyDescent="0.25">
      <c r="A5456" s="1">
        <v>37</v>
      </c>
      <c r="B5456" s="3">
        <v>139</v>
      </c>
      <c r="C5456" s="1" t="s">
        <v>5582</v>
      </c>
      <c r="E5456" t="str">
        <f t="shared" si="85"/>
        <v>139-FUENTES DE BEJAR</v>
      </c>
    </row>
    <row r="5457" spans="1:5" x14ac:dyDescent="0.25">
      <c r="A5457" s="1">
        <v>37</v>
      </c>
      <c r="B5457" s="3">
        <v>140</v>
      </c>
      <c r="C5457" s="1" t="s">
        <v>5583</v>
      </c>
      <c r="E5457" t="str">
        <f t="shared" si="85"/>
        <v>140-FUENTES DE OÑORO</v>
      </c>
    </row>
    <row r="5458" spans="1:5" x14ac:dyDescent="0.25">
      <c r="A5458" s="1">
        <v>37</v>
      </c>
      <c r="B5458" s="3">
        <v>141</v>
      </c>
      <c r="C5458" s="1" t="s">
        <v>5584</v>
      </c>
      <c r="E5458" t="str">
        <f t="shared" si="85"/>
        <v>141-GAJATES</v>
      </c>
    </row>
    <row r="5459" spans="1:5" x14ac:dyDescent="0.25">
      <c r="A5459" s="1">
        <v>37</v>
      </c>
      <c r="B5459" s="3">
        <v>142</v>
      </c>
      <c r="C5459" s="1" t="s">
        <v>5585</v>
      </c>
      <c r="E5459" t="str">
        <f t="shared" si="85"/>
        <v>142-GALINDO Y PERAHUY</v>
      </c>
    </row>
    <row r="5460" spans="1:5" x14ac:dyDescent="0.25">
      <c r="A5460" s="1">
        <v>37</v>
      </c>
      <c r="B5460" s="3">
        <v>143</v>
      </c>
      <c r="C5460" s="1" t="s">
        <v>5586</v>
      </c>
      <c r="E5460" t="str">
        <f t="shared" si="85"/>
        <v>143-GALINDUSTE</v>
      </c>
    </row>
    <row r="5461" spans="1:5" x14ac:dyDescent="0.25">
      <c r="A5461" s="1">
        <v>37</v>
      </c>
      <c r="B5461" s="3">
        <v>144</v>
      </c>
      <c r="C5461" s="1" t="s">
        <v>5587</v>
      </c>
      <c r="E5461" t="str">
        <f t="shared" si="85"/>
        <v>144-GALISANCHO</v>
      </c>
    </row>
    <row r="5462" spans="1:5" x14ac:dyDescent="0.25">
      <c r="A5462" s="1">
        <v>37</v>
      </c>
      <c r="B5462" s="3">
        <v>145</v>
      </c>
      <c r="C5462" s="1" t="s">
        <v>5588</v>
      </c>
      <c r="E5462" t="str">
        <f t="shared" si="85"/>
        <v>145-GALLEGOS DE ARGAÑAN</v>
      </c>
    </row>
    <row r="5463" spans="1:5" x14ac:dyDescent="0.25">
      <c r="A5463" s="1">
        <v>37</v>
      </c>
      <c r="B5463" s="3">
        <v>146</v>
      </c>
      <c r="C5463" s="1" t="s">
        <v>5589</v>
      </c>
      <c r="E5463" t="str">
        <f t="shared" si="85"/>
        <v>146-GALLEGOS DE SOLMIRON</v>
      </c>
    </row>
    <row r="5464" spans="1:5" x14ac:dyDescent="0.25">
      <c r="A5464" s="1">
        <v>37</v>
      </c>
      <c r="B5464" s="3">
        <v>147</v>
      </c>
      <c r="C5464" s="1" t="s">
        <v>5590</v>
      </c>
      <c r="E5464" t="str">
        <f t="shared" si="85"/>
        <v>147-GARCIBUEY</v>
      </c>
    </row>
    <row r="5465" spans="1:5" x14ac:dyDescent="0.25">
      <c r="A5465" s="1">
        <v>37</v>
      </c>
      <c r="B5465" s="3">
        <v>148</v>
      </c>
      <c r="C5465" s="1" t="s">
        <v>5591</v>
      </c>
      <c r="E5465" t="str">
        <f t="shared" si="85"/>
        <v>148-GARCIHERNANDEZ</v>
      </c>
    </row>
    <row r="5466" spans="1:5" x14ac:dyDescent="0.25">
      <c r="A5466" s="1">
        <v>37</v>
      </c>
      <c r="B5466" s="3">
        <v>149</v>
      </c>
      <c r="C5466" s="1" t="s">
        <v>5592</v>
      </c>
      <c r="E5466" t="str">
        <f t="shared" si="85"/>
        <v>149-GARCIRREY</v>
      </c>
    </row>
    <row r="5467" spans="1:5" x14ac:dyDescent="0.25">
      <c r="A5467" s="1">
        <v>37</v>
      </c>
      <c r="B5467" s="3">
        <v>150</v>
      </c>
      <c r="C5467" s="1" t="s">
        <v>5593</v>
      </c>
      <c r="E5467" t="str">
        <f t="shared" si="85"/>
        <v>150-GEJUELO DEL BARRO</v>
      </c>
    </row>
    <row r="5468" spans="1:5" x14ac:dyDescent="0.25">
      <c r="A5468" s="1">
        <v>37</v>
      </c>
      <c r="B5468" s="3">
        <v>151</v>
      </c>
      <c r="C5468" s="1" t="s">
        <v>5594</v>
      </c>
      <c r="E5468" t="str">
        <f t="shared" si="85"/>
        <v>151-GOLPEJAS</v>
      </c>
    </row>
    <row r="5469" spans="1:5" x14ac:dyDescent="0.25">
      <c r="A5469" s="1">
        <v>37</v>
      </c>
      <c r="B5469" s="3">
        <v>152</v>
      </c>
      <c r="C5469" s="1" t="s">
        <v>5595</v>
      </c>
      <c r="E5469" t="str">
        <f t="shared" si="85"/>
        <v>152-GOMECELLO</v>
      </c>
    </row>
    <row r="5470" spans="1:5" x14ac:dyDescent="0.25">
      <c r="A5470" s="1">
        <v>37</v>
      </c>
      <c r="B5470" s="3">
        <v>154</v>
      </c>
      <c r="C5470" s="1" t="s">
        <v>5596</v>
      </c>
      <c r="E5470" t="str">
        <f t="shared" si="85"/>
        <v>154-GUADRAMIRO</v>
      </c>
    </row>
    <row r="5471" spans="1:5" x14ac:dyDescent="0.25">
      <c r="A5471" s="1">
        <v>37</v>
      </c>
      <c r="B5471" s="3">
        <v>155</v>
      </c>
      <c r="C5471" s="1" t="s">
        <v>5597</v>
      </c>
      <c r="E5471" t="str">
        <f t="shared" si="85"/>
        <v>155-GUIJO DE AVILA</v>
      </c>
    </row>
    <row r="5472" spans="1:5" x14ac:dyDescent="0.25">
      <c r="A5472" s="1">
        <v>37</v>
      </c>
      <c r="B5472" s="3">
        <v>156</v>
      </c>
      <c r="C5472" s="1" t="s">
        <v>5598</v>
      </c>
      <c r="E5472" t="str">
        <f t="shared" si="85"/>
        <v>156-GUIJUELO</v>
      </c>
    </row>
    <row r="5473" spans="1:5" x14ac:dyDescent="0.25">
      <c r="A5473" s="1">
        <v>37</v>
      </c>
      <c r="B5473" s="3">
        <v>157</v>
      </c>
      <c r="C5473" s="1" t="s">
        <v>5599</v>
      </c>
      <c r="E5473" t="str">
        <f t="shared" si="85"/>
        <v>157-HERGUIJUELA DE CIUDAD RODRIGO</v>
      </c>
    </row>
    <row r="5474" spans="1:5" x14ac:dyDescent="0.25">
      <c r="A5474" s="1">
        <v>37</v>
      </c>
      <c r="B5474" s="3">
        <v>158</v>
      </c>
      <c r="C5474" s="1" t="s">
        <v>5600</v>
      </c>
      <c r="E5474" t="str">
        <f t="shared" si="85"/>
        <v>158-HERGUIJUELA DE LA SIERRA</v>
      </c>
    </row>
    <row r="5475" spans="1:5" x14ac:dyDescent="0.25">
      <c r="A5475" s="1">
        <v>37</v>
      </c>
      <c r="B5475" s="3">
        <v>159</v>
      </c>
      <c r="C5475" s="1" t="s">
        <v>5601</v>
      </c>
      <c r="E5475" t="str">
        <f t="shared" si="85"/>
        <v>159-HERGUIJUELA DEL CAMPO</v>
      </c>
    </row>
    <row r="5476" spans="1:5" x14ac:dyDescent="0.25">
      <c r="A5476" s="1">
        <v>37</v>
      </c>
      <c r="B5476" s="3">
        <v>160</v>
      </c>
      <c r="C5476" s="1" t="s">
        <v>5602</v>
      </c>
      <c r="E5476" t="str">
        <f t="shared" si="85"/>
        <v>160-HINOJOSA DE DUERO</v>
      </c>
    </row>
    <row r="5477" spans="1:5" x14ac:dyDescent="0.25">
      <c r="A5477" s="1">
        <v>37</v>
      </c>
      <c r="B5477" s="3">
        <v>161</v>
      </c>
      <c r="C5477" s="1" t="s">
        <v>5603</v>
      </c>
      <c r="E5477" t="str">
        <f t="shared" si="85"/>
        <v>161-HORCAJO DE MONTEMAYOR</v>
      </c>
    </row>
    <row r="5478" spans="1:5" x14ac:dyDescent="0.25">
      <c r="A5478" s="1">
        <v>37</v>
      </c>
      <c r="B5478" s="3">
        <v>162</v>
      </c>
      <c r="C5478" s="1" t="s">
        <v>5604</v>
      </c>
      <c r="E5478" t="str">
        <f t="shared" si="85"/>
        <v>162-HORCAJO MEDIANERO</v>
      </c>
    </row>
    <row r="5479" spans="1:5" x14ac:dyDescent="0.25">
      <c r="A5479" s="1">
        <v>37</v>
      </c>
      <c r="B5479" s="3">
        <v>163</v>
      </c>
      <c r="C5479" s="1" t="s">
        <v>5605</v>
      </c>
      <c r="E5479" t="str">
        <f t="shared" si="85"/>
        <v>163-HOYA, LA</v>
      </c>
    </row>
    <row r="5480" spans="1:5" x14ac:dyDescent="0.25">
      <c r="A5480" s="1">
        <v>37</v>
      </c>
      <c r="B5480" s="3">
        <v>164</v>
      </c>
      <c r="C5480" s="1" t="s">
        <v>5606</v>
      </c>
      <c r="E5480" t="str">
        <f t="shared" si="85"/>
        <v>164-HUERTA</v>
      </c>
    </row>
    <row r="5481" spans="1:5" x14ac:dyDescent="0.25">
      <c r="A5481" s="1">
        <v>37</v>
      </c>
      <c r="B5481" s="3">
        <v>165</v>
      </c>
      <c r="C5481" s="1" t="s">
        <v>5607</v>
      </c>
      <c r="E5481" t="str">
        <f t="shared" si="85"/>
        <v>165-IRUELOS</v>
      </c>
    </row>
    <row r="5482" spans="1:5" x14ac:dyDescent="0.25">
      <c r="A5482" s="1">
        <v>37</v>
      </c>
      <c r="B5482" s="3">
        <v>166</v>
      </c>
      <c r="C5482" s="1" t="s">
        <v>5608</v>
      </c>
      <c r="E5482" t="str">
        <f t="shared" si="85"/>
        <v>166-ITUERO DE AZABA</v>
      </c>
    </row>
    <row r="5483" spans="1:5" x14ac:dyDescent="0.25">
      <c r="A5483" s="1">
        <v>37</v>
      </c>
      <c r="B5483" s="3">
        <v>167</v>
      </c>
      <c r="C5483" s="1" t="s">
        <v>5609</v>
      </c>
      <c r="E5483" t="str">
        <f t="shared" si="85"/>
        <v>167-JUZBADO</v>
      </c>
    </row>
    <row r="5484" spans="1:5" x14ac:dyDescent="0.25">
      <c r="A5484" s="1">
        <v>37</v>
      </c>
      <c r="B5484" s="3">
        <v>168</v>
      </c>
      <c r="C5484" s="1" t="s">
        <v>5610</v>
      </c>
      <c r="E5484" t="str">
        <f t="shared" si="85"/>
        <v>168-LAGUNILLA</v>
      </c>
    </row>
    <row r="5485" spans="1:5" x14ac:dyDescent="0.25">
      <c r="A5485" s="1">
        <v>37</v>
      </c>
      <c r="B5485" s="3">
        <v>169</v>
      </c>
      <c r="C5485" s="1" t="s">
        <v>5611</v>
      </c>
      <c r="E5485" t="str">
        <f t="shared" si="85"/>
        <v>169-LARRODRIGO</v>
      </c>
    </row>
    <row r="5486" spans="1:5" x14ac:dyDescent="0.25">
      <c r="A5486" s="1">
        <v>37</v>
      </c>
      <c r="B5486" s="3">
        <v>170</v>
      </c>
      <c r="C5486" s="1" t="s">
        <v>5612</v>
      </c>
      <c r="E5486" t="str">
        <f t="shared" si="85"/>
        <v>170-LEDESMA</v>
      </c>
    </row>
    <row r="5487" spans="1:5" x14ac:dyDescent="0.25">
      <c r="A5487" s="1">
        <v>37</v>
      </c>
      <c r="B5487" s="3">
        <v>171</v>
      </c>
      <c r="C5487" s="1" t="s">
        <v>5613</v>
      </c>
      <c r="E5487" t="str">
        <f t="shared" si="85"/>
        <v>171-LEDRADA</v>
      </c>
    </row>
    <row r="5488" spans="1:5" x14ac:dyDescent="0.25">
      <c r="A5488" s="1">
        <v>37</v>
      </c>
      <c r="B5488" s="3">
        <v>172</v>
      </c>
      <c r="C5488" s="1" t="s">
        <v>5614</v>
      </c>
      <c r="E5488" t="str">
        <f t="shared" si="85"/>
        <v>172-LINARES DE RIOFRIO</v>
      </c>
    </row>
    <row r="5489" spans="1:5" x14ac:dyDescent="0.25">
      <c r="A5489" s="1">
        <v>37</v>
      </c>
      <c r="B5489" s="3">
        <v>173</v>
      </c>
      <c r="C5489" s="1" t="s">
        <v>5615</v>
      </c>
      <c r="E5489" t="str">
        <f t="shared" si="85"/>
        <v>173-LUMBRALES</v>
      </c>
    </row>
    <row r="5490" spans="1:5" x14ac:dyDescent="0.25">
      <c r="A5490" s="1">
        <v>37</v>
      </c>
      <c r="B5490" s="3">
        <v>174</v>
      </c>
      <c r="C5490" s="1" t="s">
        <v>5616</v>
      </c>
      <c r="E5490" t="str">
        <f t="shared" si="85"/>
        <v>174-MACOTERA</v>
      </c>
    </row>
    <row r="5491" spans="1:5" x14ac:dyDescent="0.25">
      <c r="A5491" s="1">
        <v>37</v>
      </c>
      <c r="B5491" s="3">
        <v>175</v>
      </c>
      <c r="C5491" s="1" t="s">
        <v>5617</v>
      </c>
      <c r="E5491" t="str">
        <f t="shared" si="85"/>
        <v>175-MACHACON</v>
      </c>
    </row>
    <row r="5492" spans="1:5" x14ac:dyDescent="0.25">
      <c r="A5492" s="1">
        <v>37</v>
      </c>
      <c r="B5492" s="3">
        <v>176</v>
      </c>
      <c r="C5492" s="1" t="s">
        <v>5618</v>
      </c>
      <c r="E5492" t="str">
        <f t="shared" si="85"/>
        <v>176-MADROÑAL</v>
      </c>
    </row>
    <row r="5493" spans="1:5" x14ac:dyDescent="0.25">
      <c r="A5493" s="1">
        <v>37</v>
      </c>
      <c r="B5493" s="3">
        <v>177</v>
      </c>
      <c r="C5493" s="1" t="s">
        <v>5619</v>
      </c>
      <c r="E5493" t="str">
        <f t="shared" si="85"/>
        <v>177-MAILLO, EL</v>
      </c>
    </row>
    <row r="5494" spans="1:5" x14ac:dyDescent="0.25">
      <c r="A5494" s="1">
        <v>37</v>
      </c>
      <c r="B5494" s="3">
        <v>178</v>
      </c>
      <c r="C5494" s="1" t="s">
        <v>5620</v>
      </c>
      <c r="E5494" t="str">
        <f t="shared" si="85"/>
        <v>178-MALPARTIDA</v>
      </c>
    </row>
    <row r="5495" spans="1:5" x14ac:dyDescent="0.25">
      <c r="A5495" s="1">
        <v>37</v>
      </c>
      <c r="B5495" s="3">
        <v>179</v>
      </c>
      <c r="C5495" s="1" t="s">
        <v>5621</v>
      </c>
      <c r="E5495" t="str">
        <f t="shared" si="85"/>
        <v>179-MANCERA DE ABAJO</v>
      </c>
    </row>
    <row r="5496" spans="1:5" x14ac:dyDescent="0.25">
      <c r="A5496" s="1">
        <v>37</v>
      </c>
      <c r="B5496" s="3">
        <v>180</v>
      </c>
      <c r="C5496" s="1" t="s">
        <v>5622</v>
      </c>
      <c r="E5496" t="str">
        <f t="shared" si="85"/>
        <v>180-MANZANO, EL</v>
      </c>
    </row>
    <row r="5497" spans="1:5" x14ac:dyDescent="0.25">
      <c r="A5497" s="1">
        <v>37</v>
      </c>
      <c r="B5497" s="3">
        <v>181</v>
      </c>
      <c r="C5497" s="1" t="s">
        <v>5623</v>
      </c>
      <c r="E5497" t="str">
        <f t="shared" si="85"/>
        <v>181-MARTIAGO</v>
      </c>
    </row>
    <row r="5498" spans="1:5" x14ac:dyDescent="0.25">
      <c r="A5498" s="1">
        <v>37</v>
      </c>
      <c r="B5498" s="3">
        <v>182</v>
      </c>
      <c r="C5498" s="1" t="s">
        <v>5624</v>
      </c>
      <c r="E5498" t="str">
        <f t="shared" si="85"/>
        <v>182-MARTINAMOR</v>
      </c>
    </row>
    <row r="5499" spans="1:5" x14ac:dyDescent="0.25">
      <c r="A5499" s="1">
        <v>37</v>
      </c>
      <c r="B5499" s="3">
        <v>183</v>
      </c>
      <c r="C5499" s="1" t="s">
        <v>5625</v>
      </c>
      <c r="E5499" t="str">
        <f t="shared" si="85"/>
        <v>183-MARTIN DE YELTES</v>
      </c>
    </row>
    <row r="5500" spans="1:5" x14ac:dyDescent="0.25">
      <c r="A5500" s="1">
        <v>37</v>
      </c>
      <c r="B5500" s="3">
        <v>184</v>
      </c>
      <c r="C5500" s="1" t="s">
        <v>5626</v>
      </c>
      <c r="E5500" t="str">
        <f t="shared" si="85"/>
        <v>184-MASUECO</v>
      </c>
    </row>
    <row r="5501" spans="1:5" x14ac:dyDescent="0.25">
      <c r="A5501" s="1">
        <v>37</v>
      </c>
      <c r="B5501" s="3">
        <v>185</v>
      </c>
      <c r="C5501" s="1" t="s">
        <v>5627</v>
      </c>
      <c r="E5501" t="str">
        <f t="shared" si="85"/>
        <v>185-CASTELLANOS DE VILLIQUERA</v>
      </c>
    </row>
    <row r="5502" spans="1:5" x14ac:dyDescent="0.25">
      <c r="A5502" s="1">
        <v>37</v>
      </c>
      <c r="B5502" s="3">
        <v>186</v>
      </c>
      <c r="C5502" s="1" t="s">
        <v>5628</v>
      </c>
      <c r="E5502" t="str">
        <f t="shared" si="85"/>
        <v>186-MATA DE LEDESMA, LA</v>
      </c>
    </row>
    <row r="5503" spans="1:5" x14ac:dyDescent="0.25">
      <c r="A5503" s="1">
        <v>37</v>
      </c>
      <c r="B5503" s="3">
        <v>187</v>
      </c>
      <c r="C5503" s="1" t="s">
        <v>5629</v>
      </c>
      <c r="E5503" t="str">
        <f t="shared" si="85"/>
        <v>187-MATILLA DE LOS CAÑOS DEL RIO</v>
      </c>
    </row>
    <row r="5504" spans="1:5" x14ac:dyDescent="0.25">
      <c r="A5504" s="1">
        <v>37</v>
      </c>
      <c r="B5504" s="3">
        <v>188</v>
      </c>
      <c r="C5504" s="1" t="s">
        <v>5630</v>
      </c>
      <c r="E5504" t="str">
        <f t="shared" si="85"/>
        <v>188-MAYA, LA</v>
      </c>
    </row>
    <row r="5505" spans="1:5" x14ac:dyDescent="0.25">
      <c r="A5505" s="1">
        <v>37</v>
      </c>
      <c r="B5505" s="3">
        <v>189</v>
      </c>
      <c r="C5505" s="1" t="s">
        <v>5631</v>
      </c>
      <c r="E5505" t="str">
        <f t="shared" si="85"/>
        <v>189-MEMBRIBE DE LA SIERRA</v>
      </c>
    </row>
    <row r="5506" spans="1:5" x14ac:dyDescent="0.25">
      <c r="A5506" s="1">
        <v>37</v>
      </c>
      <c r="B5506" s="3">
        <v>190</v>
      </c>
      <c r="C5506" s="1" t="s">
        <v>5632</v>
      </c>
      <c r="E5506" t="str">
        <f t="shared" si="85"/>
        <v>190-MIEZA</v>
      </c>
    </row>
    <row r="5507" spans="1:5" x14ac:dyDescent="0.25">
      <c r="A5507" s="1">
        <v>37</v>
      </c>
      <c r="B5507" s="3">
        <v>191</v>
      </c>
      <c r="C5507" s="1" t="s">
        <v>5633</v>
      </c>
      <c r="E5507" t="str">
        <f t="shared" ref="E5507:E5570" si="86">CONCATENATE(B5507,"-",C5507)</f>
        <v>191-MILANO, EL</v>
      </c>
    </row>
    <row r="5508" spans="1:5" x14ac:dyDescent="0.25">
      <c r="A5508" s="1">
        <v>37</v>
      </c>
      <c r="B5508" s="3">
        <v>192</v>
      </c>
      <c r="C5508" s="1" t="s">
        <v>5634</v>
      </c>
      <c r="E5508" t="str">
        <f t="shared" si="86"/>
        <v>192-MIRANDA DE AZAN</v>
      </c>
    </row>
    <row r="5509" spans="1:5" x14ac:dyDescent="0.25">
      <c r="A5509" s="1">
        <v>37</v>
      </c>
      <c r="B5509" s="3">
        <v>193</v>
      </c>
      <c r="C5509" s="1" t="s">
        <v>5635</v>
      </c>
      <c r="E5509" t="str">
        <f t="shared" si="86"/>
        <v>193-MIRANDA DEL CASTAÑAR</v>
      </c>
    </row>
    <row r="5510" spans="1:5" x14ac:dyDescent="0.25">
      <c r="A5510" s="1">
        <v>37</v>
      </c>
      <c r="B5510" s="3">
        <v>194</v>
      </c>
      <c r="C5510" s="1" t="s">
        <v>5636</v>
      </c>
      <c r="E5510" t="str">
        <f t="shared" si="86"/>
        <v>194-MOGARRAZ</v>
      </c>
    </row>
    <row r="5511" spans="1:5" x14ac:dyDescent="0.25">
      <c r="A5511" s="1">
        <v>37</v>
      </c>
      <c r="B5511" s="3">
        <v>195</v>
      </c>
      <c r="C5511" s="1" t="s">
        <v>5637</v>
      </c>
      <c r="E5511" t="str">
        <f t="shared" si="86"/>
        <v>195-MOLINILLO</v>
      </c>
    </row>
    <row r="5512" spans="1:5" x14ac:dyDescent="0.25">
      <c r="A5512" s="1">
        <v>37</v>
      </c>
      <c r="B5512" s="3">
        <v>196</v>
      </c>
      <c r="C5512" s="1" t="s">
        <v>5638</v>
      </c>
      <c r="E5512" t="str">
        <f t="shared" si="86"/>
        <v>196-MONFORTE DE LA SIERRA</v>
      </c>
    </row>
    <row r="5513" spans="1:5" x14ac:dyDescent="0.25">
      <c r="A5513" s="1">
        <v>37</v>
      </c>
      <c r="B5513" s="3">
        <v>197</v>
      </c>
      <c r="C5513" s="1" t="s">
        <v>5639</v>
      </c>
      <c r="E5513" t="str">
        <f t="shared" si="86"/>
        <v>197-MONLEON</v>
      </c>
    </row>
    <row r="5514" spans="1:5" x14ac:dyDescent="0.25">
      <c r="A5514" s="1">
        <v>37</v>
      </c>
      <c r="B5514" s="3">
        <v>198</v>
      </c>
      <c r="C5514" s="1" t="s">
        <v>5640</v>
      </c>
      <c r="E5514" t="str">
        <f t="shared" si="86"/>
        <v>198-MONLERAS</v>
      </c>
    </row>
    <row r="5515" spans="1:5" x14ac:dyDescent="0.25">
      <c r="A5515" s="1">
        <v>37</v>
      </c>
      <c r="B5515" s="3">
        <v>199</v>
      </c>
      <c r="C5515" s="1" t="s">
        <v>5641</v>
      </c>
      <c r="E5515" t="str">
        <f t="shared" si="86"/>
        <v>199-MONSAGRO</v>
      </c>
    </row>
    <row r="5516" spans="1:5" x14ac:dyDescent="0.25">
      <c r="A5516" s="1">
        <v>37</v>
      </c>
      <c r="B5516" s="3">
        <v>200</v>
      </c>
      <c r="C5516" s="1" t="s">
        <v>5642</v>
      </c>
      <c r="E5516" t="str">
        <f t="shared" si="86"/>
        <v>200-MONTEJO</v>
      </c>
    </row>
    <row r="5517" spans="1:5" x14ac:dyDescent="0.25">
      <c r="A5517" s="1">
        <v>37</v>
      </c>
      <c r="B5517" s="3">
        <v>201</v>
      </c>
      <c r="C5517" s="1" t="s">
        <v>5643</v>
      </c>
      <c r="E5517" t="str">
        <f t="shared" si="86"/>
        <v>201-MONTEMAYOR DEL RIO</v>
      </c>
    </row>
    <row r="5518" spans="1:5" x14ac:dyDescent="0.25">
      <c r="A5518" s="1">
        <v>37</v>
      </c>
      <c r="B5518" s="3">
        <v>202</v>
      </c>
      <c r="C5518" s="1" t="s">
        <v>5644</v>
      </c>
      <c r="E5518" t="str">
        <f t="shared" si="86"/>
        <v>202-MONTERRUBIO DE ARMUÑA</v>
      </c>
    </row>
    <row r="5519" spans="1:5" x14ac:dyDescent="0.25">
      <c r="A5519" s="1">
        <v>37</v>
      </c>
      <c r="B5519" s="3">
        <v>203</v>
      </c>
      <c r="C5519" s="1" t="s">
        <v>5645</v>
      </c>
      <c r="E5519" t="str">
        <f t="shared" si="86"/>
        <v>203-MONTERRUBIO DE LA SIERRA</v>
      </c>
    </row>
    <row r="5520" spans="1:5" x14ac:dyDescent="0.25">
      <c r="A5520" s="1">
        <v>37</v>
      </c>
      <c r="B5520" s="3">
        <v>204</v>
      </c>
      <c r="C5520" s="1" t="s">
        <v>5646</v>
      </c>
      <c r="E5520" t="str">
        <f t="shared" si="86"/>
        <v>204-MORASVERDES</v>
      </c>
    </row>
    <row r="5521" spans="1:5" x14ac:dyDescent="0.25">
      <c r="A5521" s="1">
        <v>37</v>
      </c>
      <c r="B5521" s="3">
        <v>205</v>
      </c>
      <c r="C5521" s="1" t="s">
        <v>5647</v>
      </c>
      <c r="E5521" t="str">
        <f t="shared" si="86"/>
        <v>205-MORILLE</v>
      </c>
    </row>
    <row r="5522" spans="1:5" x14ac:dyDescent="0.25">
      <c r="A5522" s="1">
        <v>37</v>
      </c>
      <c r="B5522" s="3">
        <v>206</v>
      </c>
      <c r="C5522" s="1" t="s">
        <v>5648</v>
      </c>
      <c r="E5522" t="str">
        <f t="shared" si="86"/>
        <v>206-MORIÑIGO</v>
      </c>
    </row>
    <row r="5523" spans="1:5" x14ac:dyDescent="0.25">
      <c r="A5523" s="1">
        <v>37</v>
      </c>
      <c r="B5523" s="3">
        <v>207</v>
      </c>
      <c r="C5523" s="1" t="s">
        <v>5649</v>
      </c>
      <c r="E5523" t="str">
        <f t="shared" si="86"/>
        <v>207-MORISCOS</v>
      </c>
    </row>
    <row r="5524" spans="1:5" x14ac:dyDescent="0.25">
      <c r="A5524" s="1">
        <v>37</v>
      </c>
      <c r="B5524" s="3">
        <v>208</v>
      </c>
      <c r="C5524" s="1" t="s">
        <v>5650</v>
      </c>
      <c r="E5524" t="str">
        <f t="shared" si="86"/>
        <v>208-MORONTA</v>
      </c>
    </row>
    <row r="5525" spans="1:5" x14ac:dyDescent="0.25">
      <c r="A5525" s="1">
        <v>37</v>
      </c>
      <c r="B5525" s="3">
        <v>209</v>
      </c>
      <c r="C5525" s="1" t="s">
        <v>5651</v>
      </c>
      <c r="E5525" t="str">
        <f t="shared" si="86"/>
        <v>209-MOZARBEZ</v>
      </c>
    </row>
    <row r="5526" spans="1:5" x14ac:dyDescent="0.25">
      <c r="A5526" s="1">
        <v>37</v>
      </c>
      <c r="B5526" s="3">
        <v>211</v>
      </c>
      <c r="C5526" s="1" t="s">
        <v>5652</v>
      </c>
      <c r="E5526" t="str">
        <f t="shared" si="86"/>
        <v>211-NARROS DE MATALAYEGUA</v>
      </c>
    </row>
    <row r="5527" spans="1:5" x14ac:dyDescent="0.25">
      <c r="A5527" s="1">
        <v>37</v>
      </c>
      <c r="B5527" s="3">
        <v>212</v>
      </c>
      <c r="C5527" s="1" t="s">
        <v>5653</v>
      </c>
      <c r="E5527" t="str">
        <f t="shared" si="86"/>
        <v>212-NAVACARROS</v>
      </c>
    </row>
    <row r="5528" spans="1:5" x14ac:dyDescent="0.25">
      <c r="A5528" s="1">
        <v>37</v>
      </c>
      <c r="B5528" s="3">
        <v>213</v>
      </c>
      <c r="C5528" s="1" t="s">
        <v>5654</v>
      </c>
      <c r="E5528" t="str">
        <f t="shared" si="86"/>
        <v>213-NAVA DE BEJAR</v>
      </c>
    </row>
    <row r="5529" spans="1:5" x14ac:dyDescent="0.25">
      <c r="A5529" s="1">
        <v>37</v>
      </c>
      <c r="B5529" s="3">
        <v>214</v>
      </c>
      <c r="C5529" s="1" t="s">
        <v>5655</v>
      </c>
      <c r="E5529" t="str">
        <f t="shared" si="86"/>
        <v>214-NAVA DE FRANCIA</v>
      </c>
    </row>
    <row r="5530" spans="1:5" x14ac:dyDescent="0.25">
      <c r="A5530" s="1">
        <v>37</v>
      </c>
      <c r="B5530" s="3">
        <v>215</v>
      </c>
      <c r="C5530" s="1" t="s">
        <v>5656</v>
      </c>
      <c r="E5530" t="str">
        <f t="shared" si="86"/>
        <v>215-NAVA DE SOTROBAL</v>
      </c>
    </row>
    <row r="5531" spans="1:5" x14ac:dyDescent="0.25">
      <c r="A5531" s="1">
        <v>37</v>
      </c>
      <c r="B5531" s="3">
        <v>216</v>
      </c>
      <c r="C5531" s="1" t="s">
        <v>5657</v>
      </c>
      <c r="E5531" t="str">
        <f t="shared" si="86"/>
        <v>216-NAVALES</v>
      </c>
    </row>
    <row r="5532" spans="1:5" x14ac:dyDescent="0.25">
      <c r="A5532" s="1">
        <v>37</v>
      </c>
      <c r="B5532" s="3">
        <v>217</v>
      </c>
      <c r="C5532" s="1" t="s">
        <v>5658</v>
      </c>
      <c r="E5532" t="str">
        <f t="shared" si="86"/>
        <v>217-NAVALMORAL DE BEJAR</v>
      </c>
    </row>
    <row r="5533" spans="1:5" x14ac:dyDescent="0.25">
      <c r="A5533" s="1">
        <v>37</v>
      </c>
      <c r="B5533" s="3">
        <v>218</v>
      </c>
      <c r="C5533" s="1" t="s">
        <v>5659</v>
      </c>
      <c r="E5533" t="str">
        <f t="shared" si="86"/>
        <v>218-NAVAMORALES</v>
      </c>
    </row>
    <row r="5534" spans="1:5" x14ac:dyDescent="0.25">
      <c r="A5534" s="1">
        <v>37</v>
      </c>
      <c r="B5534" s="3">
        <v>219</v>
      </c>
      <c r="C5534" s="1" t="s">
        <v>5660</v>
      </c>
      <c r="E5534" t="str">
        <f t="shared" si="86"/>
        <v>219-NAVARREDONDA DE LA RINCONADA</v>
      </c>
    </row>
    <row r="5535" spans="1:5" x14ac:dyDescent="0.25">
      <c r="A5535" s="1">
        <v>37</v>
      </c>
      <c r="B5535" s="3">
        <v>221</v>
      </c>
      <c r="C5535" s="1" t="s">
        <v>5661</v>
      </c>
      <c r="E5535" t="str">
        <f t="shared" si="86"/>
        <v>221-NAVASFRIAS</v>
      </c>
    </row>
    <row r="5536" spans="1:5" x14ac:dyDescent="0.25">
      <c r="A5536" s="1">
        <v>37</v>
      </c>
      <c r="B5536" s="3">
        <v>222</v>
      </c>
      <c r="C5536" s="1" t="s">
        <v>5662</v>
      </c>
      <c r="E5536" t="str">
        <f t="shared" si="86"/>
        <v>222-NEGRILLA DE PALENCIA</v>
      </c>
    </row>
    <row r="5537" spans="1:5" x14ac:dyDescent="0.25">
      <c r="A5537" s="1">
        <v>37</v>
      </c>
      <c r="B5537" s="3">
        <v>223</v>
      </c>
      <c r="C5537" s="1" t="s">
        <v>5663</v>
      </c>
      <c r="E5537" t="str">
        <f t="shared" si="86"/>
        <v>223-OLMEDO DE CAMACES</v>
      </c>
    </row>
    <row r="5538" spans="1:5" x14ac:dyDescent="0.25">
      <c r="A5538" s="1">
        <v>37</v>
      </c>
      <c r="B5538" s="3">
        <v>224</v>
      </c>
      <c r="C5538" s="1" t="s">
        <v>5664</v>
      </c>
      <c r="E5538" t="str">
        <f t="shared" si="86"/>
        <v>224-ORBADA, LA</v>
      </c>
    </row>
    <row r="5539" spans="1:5" x14ac:dyDescent="0.25">
      <c r="A5539" s="1">
        <v>37</v>
      </c>
      <c r="B5539" s="3">
        <v>225</v>
      </c>
      <c r="C5539" s="1" t="s">
        <v>5665</v>
      </c>
      <c r="E5539" t="str">
        <f t="shared" si="86"/>
        <v>225-PAJARES DE LA LAGUNA</v>
      </c>
    </row>
    <row r="5540" spans="1:5" x14ac:dyDescent="0.25">
      <c r="A5540" s="1">
        <v>37</v>
      </c>
      <c r="B5540" s="3">
        <v>226</v>
      </c>
      <c r="C5540" s="1" t="s">
        <v>5666</v>
      </c>
      <c r="E5540" t="str">
        <f t="shared" si="86"/>
        <v>226-PALACIOS DEL ARZOBISPO</v>
      </c>
    </row>
    <row r="5541" spans="1:5" x14ac:dyDescent="0.25">
      <c r="A5541" s="1">
        <v>37</v>
      </c>
      <c r="B5541" s="3">
        <v>228</v>
      </c>
      <c r="C5541" s="1" t="s">
        <v>5667</v>
      </c>
      <c r="E5541" t="str">
        <f t="shared" si="86"/>
        <v>228-PALACIOSRUBIOS</v>
      </c>
    </row>
    <row r="5542" spans="1:5" x14ac:dyDescent="0.25">
      <c r="A5542" s="1">
        <v>37</v>
      </c>
      <c r="B5542" s="3">
        <v>229</v>
      </c>
      <c r="C5542" s="1" t="s">
        <v>5668</v>
      </c>
      <c r="E5542" t="str">
        <f t="shared" si="86"/>
        <v>229-PALENCIA DE NEGRILLA</v>
      </c>
    </row>
    <row r="5543" spans="1:5" x14ac:dyDescent="0.25">
      <c r="A5543" s="1">
        <v>37</v>
      </c>
      <c r="B5543" s="3">
        <v>230</v>
      </c>
      <c r="C5543" s="1" t="s">
        <v>5669</v>
      </c>
      <c r="E5543" t="str">
        <f t="shared" si="86"/>
        <v>230-PARADA DE ARRIBA</v>
      </c>
    </row>
    <row r="5544" spans="1:5" x14ac:dyDescent="0.25">
      <c r="A5544" s="1">
        <v>37</v>
      </c>
      <c r="B5544" s="3">
        <v>231</v>
      </c>
      <c r="C5544" s="1" t="s">
        <v>5670</v>
      </c>
      <c r="E5544" t="str">
        <f t="shared" si="86"/>
        <v>231-PARADA DE RUBIALES</v>
      </c>
    </row>
    <row r="5545" spans="1:5" x14ac:dyDescent="0.25">
      <c r="A5545" s="1">
        <v>37</v>
      </c>
      <c r="B5545" s="3">
        <v>232</v>
      </c>
      <c r="C5545" s="1" t="s">
        <v>5671</v>
      </c>
      <c r="E5545" t="str">
        <f t="shared" si="86"/>
        <v>232-PARADINAS DE SAN JUAN</v>
      </c>
    </row>
    <row r="5546" spans="1:5" x14ac:dyDescent="0.25">
      <c r="A5546" s="1">
        <v>37</v>
      </c>
      <c r="B5546" s="3">
        <v>233</v>
      </c>
      <c r="C5546" s="1" t="s">
        <v>5672</v>
      </c>
      <c r="E5546" t="str">
        <f t="shared" si="86"/>
        <v>233-PASTORES</v>
      </c>
    </row>
    <row r="5547" spans="1:5" x14ac:dyDescent="0.25">
      <c r="A5547" s="1">
        <v>37</v>
      </c>
      <c r="B5547" s="3">
        <v>234</v>
      </c>
      <c r="C5547" s="1" t="s">
        <v>5673</v>
      </c>
      <c r="E5547" t="str">
        <f t="shared" si="86"/>
        <v>234-PAYO, EL</v>
      </c>
    </row>
    <row r="5548" spans="1:5" x14ac:dyDescent="0.25">
      <c r="A5548" s="1">
        <v>37</v>
      </c>
      <c r="B5548" s="3">
        <v>235</v>
      </c>
      <c r="C5548" s="1" t="s">
        <v>5674</v>
      </c>
      <c r="E5548" t="str">
        <f t="shared" si="86"/>
        <v>235-PEDRAZA DE ALBA</v>
      </c>
    </row>
    <row r="5549" spans="1:5" x14ac:dyDescent="0.25">
      <c r="A5549" s="1">
        <v>37</v>
      </c>
      <c r="B5549" s="3">
        <v>236</v>
      </c>
      <c r="C5549" s="1" t="s">
        <v>5675</v>
      </c>
      <c r="E5549" t="str">
        <f t="shared" si="86"/>
        <v>236-PEDROSILLO DE ALBA</v>
      </c>
    </row>
    <row r="5550" spans="1:5" x14ac:dyDescent="0.25">
      <c r="A5550" s="1">
        <v>37</v>
      </c>
      <c r="B5550" s="3">
        <v>237</v>
      </c>
      <c r="C5550" s="1" t="s">
        <v>5676</v>
      </c>
      <c r="E5550" t="str">
        <f t="shared" si="86"/>
        <v>237-PEDROSILLO DE LOS AIRES</v>
      </c>
    </row>
    <row r="5551" spans="1:5" x14ac:dyDescent="0.25">
      <c r="A5551" s="1">
        <v>37</v>
      </c>
      <c r="B5551" s="3">
        <v>238</v>
      </c>
      <c r="C5551" s="1" t="s">
        <v>5677</v>
      </c>
      <c r="E5551" t="str">
        <f t="shared" si="86"/>
        <v>238-PEDROSILLO EL RALO</v>
      </c>
    </row>
    <row r="5552" spans="1:5" x14ac:dyDescent="0.25">
      <c r="A5552" s="1">
        <v>37</v>
      </c>
      <c r="B5552" s="3">
        <v>239</v>
      </c>
      <c r="C5552" s="1" t="s">
        <v>5678</v>
      </c>
      <c r="E5552" t="str">
        <f t="shared" si="86"/>
        <v>239-PEDROSO DE LA ARMUÑA, EL</v>
      </c>
    </row>
    <row r="5553" spans="1:5" x14ac:dyDescent="0.25">
      <c r="A5553" s="1">
        <v>37</v>
      </c>
      <c r="B5553" s="3">
        <v>240</v>
      </c>
      <c r="C5553" s="1" t="s">
        <v>5679</v>
      </c>
      <c r="E5553" t="str">
        <f t="shared" si="86"/>
        <v>240-PELABRAVO</v>
      </c>
    </row>
    <row r="5554" spans="1:5" x14ac:dyDescent="0.25">
      <c r="A5554" s="1">
        <v>37</v>
      </c>
      <c r="B5554" s="3">
        <v>241</v>
      </c>
      <c r="C5554" s="1" t="s">
        <v>5680</v>
      </c>
      <c r="E5554" t="str">
        <f t="shared" si="86"/>
        <v>241-PELARRODRIGUEZ</v>
      </c>
    </row>
    <row r="5555" spans="1:5" x14ac:dyDescent="0.25">
      <c r="A5555" s="1">
        <v>37</v>
      </c>
      <c r="B5555" s="3">
        <v>242</v>
      </c>
      <c r="C5555" s="1" t="s">
        <v>5681</v>
      </c>
      <c r="E5555" t="str">
        <f t="shared" si="86"/>
        <v>242-PELAYOS</v>
      </c>
    </row>
    <row r="5556" spans="1:5" x14ac:dyDescent="0.25">
      <c r="A5556" s="1">
        <v>37</v>
      </c>
      <c r="B5556" s="3">
        <v>243</v>
      </c>
      <c r="C5556" s="1" t="s">
        <v>5682</v>
      </c>
      <c r="E5556" t="str">
        <f t="shared" si="86"/>
        <v>243-PEÑA, LA</v>
      </c>
    </row>
    <row r="5557" spans="1:5" x14ac:dyDescent="0.25">
      <c r="A5557" s="1">
        <v>37</v>
      </c>
      <c r="B5557" s="3">
        <v>244</v>
      </c>
      <c r="C5557" s="1" t="s">
        <v>5683</v>
      </c>
      <c r="E5557" t="str">
        <f t="shared" si="86"/>
        <v>244-PEÑACABALLERA</v>
      </c>
    </row>
    <row r="5558" spans="1:5" x14ac:dyDescent="0.25">
      <c r="A5558" s="1">
        <v>37</v>
      </c>
      <c r="B5558" s="3">
        <v>245</v>
      </c>
      <c r="C5558" s="1" t="s">
        <v>5684</v>
      </c>
      <c r="E5558" t="str">
        <f t="shared" si="86"/>
        <v>245-PEÑAPARDA</v>
      </c>
    </row>
    <row r="5559" spans="1:5" x14ac:dyDescent="0.25">
      <c r="A5559" s="1">
        <v>37</v>
      </c>
      <c r="B5559" s="3">
        <v>246</v>
      </c>
      <c r="C5559" s="1" t="s">
        <v>5685</v>
      </c>
      <c r="E5559" t="str">
        <f t="shared" si="86"/>
        <v>246-PEÑARANDA DE BRACAMONTE</v>
      </c>
    </row>
    <row r="5560" spans="1:5" x14ac:dyDescent="0.25">
      <c r="A5560" s="1">
        <v>37</v>
      </c>
      <c r="B5560" s="3">
        <v>247</v>
      </c>
      <c r="C5560" s="1" t="s">
        <v>5686</v>
      </c>
      <c r="E5560" t="str">
        <f t="shared" si="86"/>
        <v>247-PEÑARANDILLA</v>
      </c>
    </row>
    <row r="5561" spans="1:5" x14ac:dyDescent="0.25">
      <c r="A5561" s="1">
        <v>37</v>
      </c>
      <c r="B5561" s="3">
        <v>248</v>
      </c>
      <c r="C5561" s="1" t="s">
        <v>5687</v>
      </c>
      <c r="E5561" t="str">
        <f t="shared" si="86"/>
        <v>248-PERALEJOS DE ABAJO</v>
      </c>
    </row>
    <row r="5562" spans="1:5" x14ac:dyDescent="0.25">
      <c r="A5562" s="1">
        <v>37</v>
      </c>
      <c r="B5562" s="3">
        <v>249</v>
      </c>
      <c r="C5562" s="1" t="s">
        <v>5688</v>
      </c>
      <c r="E5562" t="str">
        <f t="shared" si="86"/>
        <v>249-PERALEJOS DE ARRIBA</v>
      </c>
    </row>
    <row r="5563" spans="1:5" x14ac:dyDescent="0.25">
      <c r="A5563" s="1">
        <v>37</v>
      </c>
      <c r="B5563" s="3">
        <v>250</v>
      </c>
      <c r="C5563" s="1" t="s">
        <v>5689</v>
      </c>
      <c r="E5563" t="str">
        <f t="shared" si="86"/>
        <v>250-PEREÑA DE LA RIBERA</v>
      </c>
    </row>
    <row r="5564" spans="1:5" x14ac:dyDescent="0.25">
      <c r="A5564" s="1">
        <v>37</v>
      </c>
      <c r="B5564" s="3">
        <v>251</v>
      </c>
      <c r="C5564" s="1" t="s">
        <v>5690</v>
      </c>
      <c r="E5564" t="str">
        <f t="shared" si="86"/>
        <v>251-PEROMINGO</v>
      </c>
    </row>
    <row r="5565" spans="1:5" x14ac:dyDescent="0.25">
      <c r="A5565" s="1">
        <v>37</v>
      </c>
      <c r="B5565" s="3">
        <v>252</v>
      </c>
      <c r="C5565" s="1" t="s">
        <v>5691</v>
      </c>
      <c r="E5565" t="str">
        <f t="shared" si="86"/>
        <v>252-PINEDAS</v>
      </c>
    </row>
    <row r="5566" spans="1:5" x14ac:dyDescent="0.25">
      <c r="A5566" s="1">
        <v>37</v>
      </c>
      <c r="B5566" s="3">
        <v>253</v>
      </c>
      <c r="C5566" s="1" t="s">
        <v>5692</v>
      </c>
      <c r="E5566" t="str">
        <f t="shared" si="86"/>
        <v>253-PINO DE TORMES, EL</v>
      </c>
    </row>
    <row r="5567" spans="1:5" x14ac:dyDescent="0.25">
      <c r="A5567" s="1">
        <v>37</v>
      </c>
      <c r="B5567" s="3">
        <v>254</v>
      </c>
      <c r="C5567" s="1" t="s">
        <v>5693</v>
      </c>
      <c r="E5567" t="str">
        <f t="shared" si="86"/>
        <v>254-PITIEGUA</v>
      </c>
    </row>
    <row r="5568" spans="1:5" x14ac:dyDescent="0.25">
      <c r="A5568" s="1">
        <v>37</v>
      </c>
      <c r="B5568" s="3">
        <v>255</v>
      </c>
      <c r="C5568" s="1" t="s">
        <v>5694</v>
      </c>
      <c r="E5568" t="str">
        <f t="shared" si="86"/>
        <v>255-PIZARRAL</v>
      </c>
    </row>
    <row r="5569" spans="1:5" x14ac:dyDescent="0.25">
      <c r="A5569" s="1">
        <v>37</v>
      </c>
      <c r="B5569" s="3">
        <v>256</v>
      </c>
      <c r="C5569" s="1" t="s">
        <v>5695</v>
      </c>
      <c r="E5569" t="str">
        <f t="shared" si="86"/>
        <v>256-POVEDA DE LAS CINTAS</v>
      </c>
    </row>
    <row r="5570" spans="1:5" x14ac:dyDescent="0.25">
      <c r="A5570" s="1">
        <v>37</v>
      </c>
      <c r="B5570" s="3">
        <v>257</v>
      </c>
      <c r="C5570" s="1" t="s">
        <v>5696</v>
      </c>
      <c r="E5570" t="str">
        <f t="shared" si="86"/>
        <v>257-POZOS DE HINOJO</v>
      </c>
    </row>
    <row r="5571" spans="1:5" x14ac:dyDescent="0.25">
      <c r="A5571" s="1">
        <v>37</v>
      </c>
      <c r="B5571" s="3">
        <v>258</v>
      </c>
      <c r="C5571" s="1" t="s">
        <v>5697</v>
      </c>
      <c r="E5571" t="str">
        <f t="shared" ref="E5571:E5634" si="87">CONCATENATE(B5571,"-",C5571)</f>
        <v>258-PUEBLA DE AZABA</v>
      </c>
    </row>
    <row r="5572" spans="1:5" x14ac:dyDescent="0.25">
      <c r="A5572" s="1">
        <v>37</v>
      </c>
      <c r="B5572" s="3">
        <v>259</v>
      </c>
      <c r="C5572" s="1" t="s">
        <v>5698</v>
      </c>
      <c r="E5572" t="str">
        <f t="shared" si="87"/>
        <v>259-PUEBLA DE SAN MEDEL</v>
      </c>
    </row>
    <row r="5573" spans="1:5" x14ac:dyDescent="0.25">
      <c r="A5573" s="1">
        <v>37</v>
      </c>
      <c r="B5573" s="3">
        <v>260</v>
      </c>
      <c r="C5573" s="1" t="s">
        <v>5699</v>
      </c>
      <c r="E5573" t="str">
        <f t="shared" si="87"/>
        <v>260-PUEBLA DE YELTES</v>
      </c>
    </row>
    <row r="5574" spans="1:5" x14ac:dyDescent="0.25">
      <c r="A5574" s="1">
        <v>37</v>
      </c>
      <c r="B5574" s="3">
        <v>261</v>
      </c>
      <c r="C5574" s="1" t="s">
        <v>5700</v>
      </c>
      <c r="E5574" t="str">
        <f t="shared" si="87"/>
        <v>261-PUENTE DEL CONGOSTO</v>
      </c>
    </row>
    <row r="5575" spans="1:5" x14ac:dyDescent="0.25">
      <c r="A5575" s="1">
        <v>37</v>
      </c>
      <c r="B5575" s="3">
        <v>262</v>
      </c>
      <c r="C5575" s="1" t="s">
        <v>5701</v>
      </c>
      <c r="E5575" t="str">
        <f t="shared" si="87"/>
        <v>262-PUERTAS</v>
      </c>
    </row>
    <row r="5576" spans="1:5" x14ac:dyDescent="0.25">
      <c r="A5576" s="1">
        <v>37</v>
      </c>
      <c r="B5576" s="3">
        <v>263</v>
      </c>
      <c r="C5576" s="1" t="s">
        <v>5702</v>
      </c>
      <c r="E5576" t="str">
        <f t="shared" si="87"/>
        <v>263-PUERTO DE BEJAR</v>
      </c>
    </row>
    <row r="5577" spans="1:5" x14ac:dyDescent="0.25">
      <c r="A5577" s="1">
        <v>37</v>
      </c>
      <c r="B5577" s="3">
        <v>264</v>
      </c>
      <c r="C5577" s="1" t="s">
        <v>5703</v>
      </c>
      <c r="E5577" t="str">
        <f t="shared" si="87"/>
        <v>264-PUERTO SEGURO</v>
      </c>
    </row>
    <row r="5578" spans="1:5" x14ac:dyDescent="0.25">
      <c r="A5578" s="1">
        <v>37</v>
      </c>
      <c r="B5578" s="3">
        <v>265</v>
      </c>
      <c r="C5578" s="1" t="s">
        <v>5704</v>
      </c>
      <c r="E5578" t="str">
        <f t="shared" si="87"/>
        <v>265-RAGAMA</v>
      </c>
    </row>
    <row r="5579" spans="1:5" x14ac:dyDescent="0.25">
      <c r="A5579" s="1">
        <v>37</v>
      </c>
      <c r="B5579" s="3">
        <v>266</v>
      </c>
      <c r="C5579" s="1" t="s">
        <v>5705</v>
      </c>
      <c r="E5579" t="str">
        <f t="shared" si="87"/>
        <v>266-REDONDA, LA</v>
      </c>
    </row>
    <row r="5580" spans="1:5" x14ac:dyDescent="0.25">
      <c r="A5580" s="1">
        <v>37</v>
      </c>
      <c r="B5580" s="3">
        <v>267</v>
      </c>
      <c r="C5580" s="1" t="s">
        <v>5706</v>
      </c>
      <c r="E5580" t="str">
        <f t="shared" si="87"/>
        <v>267-RETORTILLO</v>
      </c>
    </row>
    <row r="5581" spans="1:5" x14ac:dyDescent="0.25">
      <c r="A5581" s="1">
        <v>37</v>
      </c>
      <c r="B5581" s="3">
        <v>268</v>
      </c>
      <c r="C5581" s="1" t="s">
        <v>5707</v>
      </c>
      <c r="E5581" t="str">
        <f t="shared" si="87"/>
        <v>268-RINCONADA DE LA SIERRA, LA</v>
      </c>
    </row>
    <row r="5582" spans="1:5" x14ac:dyDescent="0.25">
      <c r="A5582" s="1">
        <v>37</v>
      </c>
      <c r="B5582" s="3">
        <v>269</v>
      </c>
      <c r="C5582" s="1" t="s">
        <v>5708</v>
      </c>
      <c r="E5582" t="str">
        <f t="shared" si="87"/>
        <v>269-ROBLEDA</v>
      </c>
    </row>
    <row r="5583" spans="1:5" x14ac:dyDescent="0.25">
      <c r="A5583" s="1">
        <v>37</v>
      </c>
      <c r="B5583" s="3">
        <v>270</v>
      </c>
      <c r="C5583" s="1" t="s">
        <v>5709</v>
      </c>
      <c r="E5583" t="str">
        <f t="shared" si="87"/>
        <v>270-ROBLIZA DE COJOS</v>
      </c>
    </row>
    <row r="5584" spans="1:5" x14ac:dyDescent="0.25">
      <c r="A5584" s="1">
        <v>37</v>
      </c>
      <c r="B5584" s="3">
        <v>271</v>
      </c>
      <c r="C5584" s="1" t="s">
        <v>5710</v>
      </c>
      <c r="E5584" t="str">
        <f t="shared" si="87"/>
        <v>271-ROLLAN</v>
      </c>
    </row>
    <row r="5585" spans="1:5" x14ac:dyDescent="0.25">
      <c r="A5585" s="1">
        <v>37</v>
      </c>
      <c r="B5585" s="3">
        <v>272</v>
      </c>
      <c r="C5585" s="1" t="s">
        <v>5711</v>
      </c>
      <c r="E5585" t="str">
        <f t="shared" si="87"/>
        <v>272-SAELICES EL CHICO</v>
      </c>
    </row>
    <row r="5586" spans="1:5" x14ac:dyDescent="0.25">
      <c r="A5586" s="1">
        <v>37</v>
      </c>
      <c r="B5586" s="3">
        <v>273</v>
      </c>
      <c r="C5586" s="1" t="s">
        <v>5712</v>
      </c>
      <c r="E5586" t="str">
        <f t="shared" si="87"/>
        <v>273-SAGRADA, LA</v>
      </c>
    </row>
    <row r="5587" spans="1:5" x14ac:dyDescent="0.25">
      <c r="A5587" s="1">
        <v>37</v>
      </c>
      <c r="B5587" s="3">
        <v>274</v>
      </c>
      <c r="C5587" s="1" t="s">
        <v>144</v>
      </c>
      <c r="E5587" t="str">
        <f t="shared" si="87"/>
        <v>274-SALAMANCA</v>
      </c>
    </row>
    <row r="5588" spans="1:5" x14ac:dyDescent="0.25">
      <c r="A5588" s="1">
        <v>37</v>
      </c>
      <c r="B5588" s="3">
        <v>275</v>
      </c>
      <c r="C5588" s="1" t="s">
        <v>5713</v>
      </c>
      <c r="E5588" t="str">
        <f t="shared" si="87"/>
        <v>275-SALDEANA</v>
      </c>
    </row>
    <row r="5589" spans="1:5" x14ac:dyDescent="0.25">
      <c r="A5589" s="1">
        <v>37</v>
      </c>
      <c r="B5589" s="3">
        <v>276</v>
      </c>
      <c r="C5589" s="1" t="s">
        <v>5714</v>
      </c>
      <c r="E5589" t="str">
        <f t="shared" si="87"/>
        <v>276-SALMORAL</v>
      </c>
    </row>
    <row r="5590" spans="1:5" x14ac:dyDescent="0.25">
      <c r="A5590" s="1">
        <v>37</v>
      </c>
      <c r="B5590" s="3">
        <v>277</v>
      </c>
      <c r="C5590" s="1" t="s">
        <v>5715</v>
      </c>
      <c r="E5590" t="str">
        <f t="shared" si="87"/>
        <v>277-SALVATIERRA DE TORMES</v>
      </c>
    </row>
    <row r="5591" spans="1:5" x14ac:dyDescent="0.25">
      <c r="A5591" s="1">
        <v>37</v>
      </c>
      <c r="B5591" s="3">
        <v>278</v>
      </c>
      <c r="C5591" s="1" t="s">
        <v>5716</v>
      </c>
      <c r="E5591" t="str">
        <f t="shared" si="87"/>
        <v>278-SAN CRISTOBAL DE LA CUESTA</v>
      </c>
    </row>
    <row r="5592" spans="1:5" x14ac:dyDescent="0.25">
      <c r="A5592" s="1">
        <v>37</v>
      </c>
      <c r="B5592" s="3">
        <v>279</v>
      </c>
      <c r="C5592" s="1" t="s">
        <v>903</v>
      </c>
      <c r="E5592" t="str">
        <f t="shared" si="87"/>
        <v>279-SANCTI-SPIRITUS</v>
      </c>
    </row>
    <row r="5593" spans="1:5" x14ac:dyDescent="0.25">
      <c r="A5593" s="1">
        <v>37</v>
      </c>
      <c r="B5593" s="3">
        <v>280</v>
      </c>
      <c r="C5593" s="1" t="s">
        <v>5717</v>
      </c>
      <c r="E5593" t="str">
        <f t="shared" si="87"/>
        <v>280-SANCHON DE LA RIBERA</v>
      </c>
    </row>
    <row r="5594" spans="1:5" x14ac:dyDescent="0.25">
      <c r="A5594" s="1">
        <v>37</v>
      </c>
      <c r="B5594" s="3">
        <v>281</v>
      </c>
      <c r="C5594" s="1" t="s">
        <v>5718</v>
      </c>
      <c r="E5594" t="str">
        <f t="shared" si="87"/>
        <v>281-SANCHON DE LA SAGRADA</v>
      </c>
    </row>
    <row r="5595" spans="1:5" x14ac:dyDescent="0.25">
      <c r="A5595" s="1">
        <v>37</v>
      </c>
      <c r="B5595" s="3">
        <v>282</v>
      </c>
      <c r="C5595" s="1" t="s">
        <v>5719</v>
      </c>
      <c r="E5595" t="str">
        <f t="shared" si="87"/>
        <v>282-SANCHOTELLO</v>
      </c>
    </row>
    <row r="5596" spans="1:5" x14ac:dyDescent="0.25">
      <c r="A5596" s="1">
        <v>37</v>
      </c>
      <c r="B5596" s="3">
        <v>283</v>
      </c>
      <c r="C5596" s="1" t="s">
        <v>5720</v>
      </c>
      <c r="E5596" t="str">
        <f t="shared" si="87"/>
        <v>283-SANDO</v>
      </c>
    </row>
    <row r="5597" spans="1:5" x14ac:dyDescent="0.25">
      <c r="A5597" s="1">
        <v>37</v>
      </c>
      <c r="B5597" s="3">
        <v>284</v>
      </c>
      <c r="C5597" s="1" t="s">
        <v>5721</v>
      </c>
      <c r="E5597" t="str">
        <f t="shared" si="87"/>
        <v>284-SAN ESTEBAN DE LA SIERRA</v>
      </c>
    </row>
    <row r="5598" spans="1:5" x14ac:dyDescent="0.25">
      <c r="A5598" s="1">
        <v>37</v>
      </c>
      <c r="B5598" s="3">
        <v>285</v>
      </c>
      <c r="C5598" s="1" t="s">
        <v>5722</v>
      </c>
      <c r="E5598" t="str">
        <f t="shared" si="87"/>
        <v>285-SAN FELICES DE LOS GALLEGOS</v>
      </c>
    </row>
    <row r="5599" spans="1:5" x14ac:dyDescent="0.25">
      <c r="A5599" s="1">
        <v>37</v>
      </c>
      <c r="B5599" s="3">
        <v>286</v>
      </c>
      <c r="C5599" s="1" t="s">
        <v>5723</v>
      </c>
      <c r="E5599" t="str">
        <f t="shared" si="87"/>
        <v>286-SAN MARTIN DEL CASTAÑAR</v>
      </c>
    </row>
    <row r="5600" spans="1:5" x14ac:dyDescent="0.25">
      <c r="A5600" s="1">
        <v>37</v>
      </c>
      <c r="B5600" s="3">
        <v>287</v>
      </c>
      <c r="C5600" s="1" t="s">
        <v>5724</v>
      </c>
      <c r="E5600" t="str">
        <f t="shared" si="87"/>
        <v>287-SAN MIGUEL DE VALERO</v>
      </c>
    </row>
    <row r="5601" spans="1:5" x14ac:dyDescent="0.25">
      <c r="A5601" s="1">
        <v>37</v>
      </c>
      <c r="B5601" s="3">
        <v>288</v>
      </c>
      <c r="C5601" s="1" t="s">
        <v>5725</v>
      </c>
      <c r="E5601" t="str">
        <f t="shared" si="87"/>
        <v>288-SAN MORALES</v>
      </c>
    </row>
    <row r="5602" spans="1:5" x14ac:dyDescent="0.25">
      <c r="A5602" s="1">
        <v>37</v>
      </c>
      <c r="B5602" s="3">
        <v>289</v>
      </c>
      <c r="C5602" s="1" t="s">
        <v>5726</v>
      </c>
      <c r="E5602" t="str">
        <f t="shared" si="87"/>
        <v>289-SAN MUÑOZ</v>
      </c>
    </row>
    <row r="5603" spans="1:5" x14ac:dyDescent="0.25">
      <c r="A5603" s="1">
        <v>37</v>
      </c>
      <c r="B5603" s="3">
        <v>290</v>
      </c>
      <c r="C5603" s="1" t="s">
        <v>5727</v>
      </c>
      <c r="E5603" t="str">
        <f t="shared" si="87"/>
        <v>290-SAN PEDRO DEL VALLE</v>
      </c>
    </row>
    <row r="5604" spans="1:5" x14ac:dyDescent="0.25">
      <c r="A5604" s="1">
        <v>37</v>
      </c>
      <c r="B5604" s="3">
        <v>291</v>
      </c>
      <c r="C5604" s="1" t="s">
        <v>5728</v>
      </c>
      <c r="E5604" t="str">
        <f t="shared" si="87"/>
        <v>291-SAN PEDRO DE ROZADOS</v>
      </c>
    </row>
    <row r="5605" spans="1:5" x14ac:dyDescent="0.25">
      <c r="A5605" s="1">
        <v>37</v>
      </c>
      <c r="B5605" s="3">
        <v>292</v>
      </c>
      <c r="C5605" s="1" t="s">
        <v>5729</v>
      </c>
      <c r="E5605" t="str">
        <f t="shared" si="87"/>
        <v>292-SAN PELAYO DE GUAREÑA</v>
      </c>
    </row>
    <row r="5606" spans="1:5" x14ac:dyDescent="0.25">
      <c r="A5606" s="1">
        <v>37</v>
      </c>
      <c r="B5606" s="3">
        <v>293</v>
      </c>
      <c r="C5606" s="1" t="s">
        <v>5730</v>
      </c>
      <c r="E5606" t="str">
        <f t="shared" si="87"/>
        <v>293-SANTA MARIA DE SANDO</v>
      </c>
    </row>
    <row r="5607" spans="1:5" x14ac:dyDescent="0.25">
      <c r="A5607" s="1">
        <v>37</v>
      </c>
      <c r="B5607" s="3">
        <v>294</v>
      </c>
      <c r="C5607" s="1" t="s">
        <v>5731</v>
      </c>
      <c r="E5607" t="str">
        <f t="shared" si="87"/>
        <v>294-SANTA MARTA DE TORMES</v>
      </c>
    </row>
    <row r="5608" spans="1:5" x14ac:dyDescent="0.25">
      <c r="A5608" s="1">
        <v>37</v>
      </c>
      <c r="B5608" s="3">
        <v>296</v>
      </c>
      <c r="C5608" s="1" t="s">
        <v>5732</v>
      </c>
      <c r="E5608" t="str">
        <f t="shared" si="87"/>
        <v>296-SANTIAGO DE LA PUEBLA</v>
      </c>
    </row>
    <row r="5609" spans="1:5" x14ac:dyDescent="0.25">
      <c r="A5609" s="1">
        <v>37</v>
      </c>
      <c r="B5609" s="3">
        <v>297</v>
      </c>
      <c r="C5609" s="1" t="s">
        <v>5733</v>
      </c>
      <c r="E5609" t="str">
        <f t="shared" si="87"/>
        <v>297-SANTIBAÑEZ DE BEJAR</v>
      </c>
    </row>
    <row r="5610" spans="1:5" x14ac:dyDescent="0.25">
      <c r="A5610" s="1">
        <v>37</v>
      </c>
      <c r="B5610" s="3">
        <v>298</v>
      </c>
      <c r="C5610" s="1" t="s">
        <v>5734</v>
      </c>
      <c r="E5610" t="str">
        <f t="shared" si="87"/>
        <v>298-SANTIBAÑEZ DE LA SIERRA</v>
      </c>
    </row>
    <row r="5611" spans="1:5" x14ac:dyDescent="0.25">
      <c r="A5611" s="1">
        <v>37</v>
      </c>
      <c r="B5611" s="3">
        <v>299</v>
      </c>
      <c r="C5611" s="1" t="s">
        <v>5735</v>
      </c>
      <c r="E5611" t="str">
        <f t="shared" si="87"/>
        <v>299-SANTIZ</v>
      </c>
    </row>
    <row r="5612" spans="1:5" x14ac:dyDescent="0.25">
      <c r="A5612" s="1">
        <v>37</v>
      </c>
      <c r="B5612" s="3">
        <v>300</v>
      </c>
      <c r="C5612" s="1" t="s">
        <v>5736</v>
      </c>
      <c r="E5612" t="str">
        <f t="shared" si="87"/>
        <v>300-SANTOS, LOS</v>
      </c>
    </row>
    <row r="5613" spans="1:5" x14ac:dyDescent="0.25">
      <c r="A5613" s="1">
        <v>37</v>
      </c>
      <c r="B5613" s="3">
        <v>301</v>
      </c>
      <c r="C5613" s="1" t="s">
        <v>5737</v>
      </c>
      <c r="E5613" t="str">
        <f t="shared" si="87"/>
        <v>301-SARDON DE LOS FRAILES</v>
      </c>
    </row>
    <row r="5614" spans="1:5" x14ac:dyDescent="0.25">
      <c r="A5614" s="1">
        <v>37</v>
      </c>
      <c r="B5614" s="3">
        <v>302</v>
      </c>
      <c r="C5614" s="1" t="s">
        <v>5738</v>
      </c>
      <c r="E5614" t="str">
        <f t="shared" si="87"/>
        <v>302-SAUCELLE</v>
      </c>
    </row>
    <row r="5615" spans="1:5" x14ac:dyDescent="0.25">
      <c r="A5615" s="1">
        <v>37</v>
      </c>
      <c r="B5615" s="3">
        <v>303</v>
      </c>
      <c r="C5615" s="1" t="s">
        <v>5739</v>
      </c>
      <c r="E5615" t="str">
        <f t="shared" si="87"/>
        <v>303-SAHUGO, EL</v>
      </c>
    </row>
    <row r="5616" spans="1:5" x14ac:dyDescent="0.25">
      <c r="A5616" s="1">
        <v>37</v>
      </c>
      <c r="B5616" s="3">
        <v>304</v>
      </c>
      <c r="C5616" s="1" t="s">
        <v>5740</v>
      </c>
      <c r="E5616" t="str">
        <f t="shared" si="87"/>
        <v>304-SEPULCRO-HILARIO</v>
      </c>
    </row>
    <row r="5617" spans="1:5" x14ac:dyDescent="0.25">
      <c r="A5617" s="1">
        <v>37</v>
      </c>
      <c r="B5617" s="3">
        <v>305</v>
      </c>
      <c r="C5617" s="1" t="s">
        <v>5741</v>
      </c>
      <c r="E5617" t="str">
        <f t="shared" si="87"/>
        <v>305-SEQUEROS</v>
      </c>
    </row>
    <row r="5618" spans="1:5" x14ac:dyDescent="0.25">
      <c r="A5618" s="1">
        <v>37</v>
      </c>
      <c r="B5618" s="3">
        <v>306</v>
      </c>
      <c r="C5618" s="1" t="s">
        <v>5742</v>
      </c>
      <c r="E5618" t="str">
        <f t="shared" si="87"/>
        <v>306-SERRADILLA DEL ARROYO</v>
      </c>
    </row>
    <row r="5619" spans="1:5" x14ac:dyDescent="0.25">
      <c r="A5619" s="1">
        <v>37</v>
      </c>
      <c r="B5619" s="3">
        <v>307</v>
      </c>
      <c r="C5619" s="1" t="s">
        <v>5743</v>
      </c>
      <c r="E5619" t="str">
        <f t="shared" si="87"/>
        <v>307-SERRADILLA DEL LLANO</v>
      </c>
    </row>
    <row r="5620" spans="1:5" x14ac:dyDescent="0.25">
      <c r="A5620" s="1">
        <v>37</v>
      </c>
      <c r="B5620" s="3">
        <v>309</v>
      </c>
      <c r="C5620" s="1" t="s">
        <v>5744</v>
      </c>
      <c r="E5620" t="str">
        <f t="shared" si="87"/>
        <v>309-SIERPE, LA</v>
      </c>
    </row>
    <row r="5621" spans="1:5" x14ac:dyDescent="0.25">
      <c r="A5621" s="1">
        <v>37</v>
      </c>
      <c r="B5621" s="3">
        <v>310</v>
      </c>
      <c r="C5621" s="1" t="s">
        <v>5745</v>
      </c>
      <c r="E5621" t="str">
        <f t="shared" si="87"/>
        <v>310-SIETEIGLESIAS DE TORMES</v>
      </c>
    </row>
    <row r="5622" spans="1:5" x14ac:dyDescent="0.25">
      <c r="A5622" s="1">
        <v>37</v>
      </c>
      <c r="B5622" s="3">
        <v>311</v>
      </c>
      <c r="C5622" s="1" t="s">
        <v>5746</v>
      </c>
      <c r="E5622" t="str">
        <f t="shared" si="87"/>
        <v>311-SOBRADILLO</v>
      </c>
    </row>
    <row r="5623" spans="1:5" x14ac:dyDescent="0.25">
      <c r="A5623" s="1">
        <v>37</v>
      </c>
      <c r="B5623" s="3">
        <v>312</v>
      </c>
      <c r="C5623" s="1" t="s">
        <v>5747</v>
      </c>
      <c r="E5623" t="str">
        <f t="shared" si="87"/>
        <v>312-SORIHUELA</v>
      </c>
    </row>
    <row r="5624" spans="1:5" x14ac:dyDescent="0.25">
      <c r="A5624" s="1">
        <v>37</v>
      </c>
      <c r="B5624" s="3">
        <v>313</v>
      </c>
      <c r="C5624" s="1" t="s">
        <v>5748</v>
      </c>
      <c r="E5624" t="str">
        <f t="shared" si="87"/>
        <v>313-SOTOSERRANO</v>
      </c>
    </row>
    <row r="5625" spans="1:5" x14ac:dyDescent="0.25">
      <c r="A5625" s="1">
        <v>37</v>
      </c>
      <c r="B5625" s="3">
        <v>314</v>
      </c>
      <c r="C5625" s="1" t="s">
        <v>5749</v>
      </c>
      <c r="E5625" t="str">
        <f t="shared" si="87"/>
        <v>314-TABERA DE ABAJO</v>
      </c>
    </row>
    <row r="5626" spans="1:5" x14ac:dyDescent="0.25">
      <c r="A5626" s="1">
        <v>37</v>
      </c>
      <c r="B5626" s="3">
        <v>315</v>
      </c>
      <c r="C5626" s="1" t="s">
        <v>5750</v>
      </c>
      <c r="E5626" t="str">
        <f t="shared" si="87"/>
        <v>315-TALA, LA</v>
      </c>
    </row>
    <row r="5627" spans="1:5" x14ac:dyDescent="0.25">
      <c r="A5627" s="1">
        <v>37</v>
      </c>
      <c r="B5627" s="3">
        <v>316</v>
      </c>
      <c r="C5627" s="1" t="s">
        <v>5751</v>
      </c>
      <c r="E5627" t="str">
        <f t="shared" si="87"/>
        <v>316-TAMAMES</v>
      </c>
    </row>
    <row r="5628" spans="1:5" x14ac:dyDescent="0.25">
      <c r="A5628" s="1">
        <v>37</v>
      </c>
      <c r="B5628" s="3">
        <v>317</v>
      </c>
      <c r="C5628" s="1" t="s">
        <v>5752</v>
      </c>
      <c r="E5628" t="str">
        <f t="shared" si="87"/>
        <v>317-TARAZONA DE GUAREÑA</v>
      </c>
    </row>
    <row r="5629" spans="1:5" x14ac:dyDescent="0.25">
      <c r="A5629" s="1">
        <v>37</v>
      </c>
      <c r="B5629" s="3">
        <v>318</v>
      </c>
      <c r="C5629" s="1" t="s">
        <v>5753</v>
      </c>
      <c r="E5629" t="str">
        <f t="shared" si="87"/>
        <v>318-TARDAGUILA</v>
      </c>
    </row>
    <row r="5630" spans="1:5" x14ac:dyDescent="0.25">
      <c r="A5630" s="1">
        <v>37</v>
      </c>
      <c r="B5630" s="3">
        <v>319</v>
      </c>
      <c r="C5630" s="1" t="s">
        <v>5754</v>
      </c>
      <c r="E5630" t="str">
        <f t="shared" si="87"/>
        <v>319-TEJADO, EL</v>
      </c>
    </row>
    <row r="5631" spans="1:5" x14ac:dyDescent="0.25">
      <c r="A5631" s="1">
        <v>37</v>
      </c>
      <c r="B5631" s="3">
        <v>320</v>
      </c>
      <c r="C5631" s="1" t="s">
        <v>5755</v>
      </c>
      <c r="E5631" t="str">
        <f t="shared" si="87"/>
        <v>320-TEJEDA Y SEGOYUELA</v>
      </c>
    </row>
    <row r="5632" spans="1:5" x14ac:dyDescent="0.25">
      <c r="A5632" s="1">
        <v>37</v>
      </c>
      <c r="B5632" s="3">
        <v>321</v>
      </c>
      <c r="C5632" s="1" t="s">
        <v>5756</v>
      </c>
      <c r="E5632" t="str">
        <f t="shared" si="87"/>
        <v>321-TENEBRON</v>
      </c>
    </row>
    <row r="5633" spans="1:5" x14ac:dyDescent="0.25">
      <c r="A5633" s="1">
        <v>37</v>
      </c>
      <c r="B5633" s="3">
        <v>322</v>
      </c>
      <c r="C5633" s="1" t="s">
        <v>5757</v>
      </c>
      <c r="E5633" t="str">
        <f t="shared" si="87"/>
        <v>322-TERRADILLOS</v>
      </c>
    </row>
    <row r="5634" spans="1:5" x14ac:dyDescent="0.25">
      <c r="A5634" s="1">
        <v>37</v>
      </c>
      <c r="B5634" s="3">
        <v>323</v>
      </c>
      <c r="C5634" s="1" t="s">
        <v>5758</v>
      </c>
      <c r="E5634" t="str">
        <f t="shared" si="87"/>
        <v>323-TOPAS</v>
      </c>
    </row>
    <row r="5635" spans="1:5" x14ac:dyDescent="0.25">
      <c r="A5635" s="1">
        <v>37</v>
      </c>
      <c r="B5635" s="3">
        <v>324</v>
      </c>
      <c r="C5635" s="1" t="s">
        <v>5759</v>
      </c>
      <c r="E5635" t="str">
        <f t="shared" ref="E5635:E5698" si="88">CONCATENATE(B5635,"-",C5635)</f>
        <v>324-TORDILLOS</v>
      </c>
    </row>
    <row r="5636" spans="1:5" x14ac:dyDescent="0.25">
      <c r="A5636" s="1">
        <v>37</v>
      </c>
      <c r="B5636" s="3">
        <v>325</v>
      </c>
      <c r="C5636" s="1" t="s">
        <v>5760</v>
      </c>
      <c r="E5636" t="str">
        <f t="shared" si="88"/>
        <v>325-TORNADIZO, EL</v>
      </c>
    </row>
    <row r="5637" spans="1:5" x14ac:dyDescent="0.25">
      <c r="A5637" s="1">
        <v>37</v>
      </c>
      <c r="B5637" s="3">
        <v>327</v>
      </c>
      <c r="C5637" s="1" t="s">
        <v>5761</v>
      </c>
      <c r="E5637" t="str">
        <f t="shared" si="88"/>
        <v>327-TORRESMENUDAS</v>
      </c>
    </row>
    <row r="5638" spans="1:5" x14ac:dyDescent="0.25">
      <c r="A5638" s="1">
        <v>37</v>
      </c>
      <c r="B5638" s="3">
        <v>328</v>
      </c>
      <c r="C5638" s="1" t="s">
        <v>5762</v>
      </c>
      <c r="E5638" t="str">
        <f t="shared" si="88"/>
        <v>328-TRABANCA</v>
      </c>
    </row>
    <row r="5639" spans="1:5" x14ac:dyDescent="0.25">
      <c r="A5639" s="1">
        <v>37</v>
      </c>
      <c r="B5639" s="3">
        <v>329</v>
      </c>
      <c r="C5639" s="1" t="s">
        <v>5763</v>
      </c>
      <c r="E5639" t="str">
        <f t="shared" si="88"/>
        <v>329-TREMEDAL DE TORMES</v>
      </c>
    </row>
    <row r="5640" spans="1:5" x14ac:dyDescent="0.25">
      <c r="A5640" s="1">
        <v>37</v>
      </c>
      <c r="B5640" s="3">
        <v>330</v>
      </c>
      <c r="C5640" s="1" t="s">
        <v>5764</v>
      </c>
      <c r="E5640" t="str">
        <f t="shared" si="88"/>
        <v>330-VALDECARROS</v>
      </c>
    </row>
    <row r="5641" spans="1:5" x14ac:dyDescent="0.25">
      <c r="A5641" s="1">
        <v>37</v>
      </c>
      <c r="B5641" s="3">
        <v>331</v>
      </c>
      <c r="C5641" s="1" t="s">
        <v>5765</v>
      </c>
      <c r="E5641" t="str">
        <f t="shared" si="88"/>
        <v>331-VALDEFUENTES DE SANGUSIN</v>
      </c>
    </row>
    <row r="5642" spans="1:5" x14ac:dyDescent="0.25">
      <c r="A5642" s="1">
        <v>37</v>
      </c>
      <c r="B5642" s="3">
        <v>332</v>
      </c>
      <c r="C5642" s="1" t="s">
        <v>5766</v>
      </c>
      <c r="E5642" t="str">
        <f t="shared" si="88"/>
        <v>332-VALDEHIJADEROS</v>
      </c>
    </row>
    <row r="5643" spans="1:5" x14ac:dyDescent="0.25">
      <c r="A5643" s="1">
        <v>37</v>
      </c>
      <c r="B5643" s="3">
        <v>333</v>
      </c>
      <c r="C5643" s="1" t="s">
        <v>5767</v>
      </c>
      <c r="E5643" t="str">
        <f t="shared" si="88"/>
        <v>333-VALDELACASA</v>
      </c>
    </row>
    <row r="5644" spans="1:5" x14ac:dyDescent="0.25">
      <c r="A5644" s="1">
        <v>37</v>
      </c>
      <c r="B5644" s="3">
        <v>334</v>
      </c>
      <c r="C5644" s="1" t="s">
        <v>5768</v>
      </c>
      <c r="E5644" t="str">
        <f t="shared" si="88"/>
        <v>334-VALDELAGEVE</v>
      </c>
    </row>
    <row r="5645" spans="1:5" x14ac:dyDescent="0.25">
      <c r="A5645" s="1">
        <v>37</v>
      </c>
      <c r="B5645" s="3">
        <v>335</v>
      </c>
      <c r="C5645" s="1" t="s">
        <v>5769</v>
      </c>
      <c r="E5645" t="str">
        <f t="shared" si="88"/>
        <v>335-VALDELOSA</v>
      </c>
    </row>
    <row r="5646" spans="1:5" x14ac:dyDescent="0.25">
      <c r="A5646" s="1">
        <v>37</v>
      </c>
      <c r="B5646" s="3">
        <v>336</v>
      </c>
      <c r="C5646" s="1" t="s">
        <v>5770</v>
      </c>
      <c r="E5646" t="str">
        <f t="shared" si="88"/>
        <v>336-VALDEMIERQUE</v>
      </c>
    </row>
    <row r="5647" spans="1:5" x14ac:dyDescent="0.25">
      <c r="A5647" s="1">
        <v>37</v>
      </c>
      <c r="B5647" s="3">
        <v>337</v>
      </c>
      <c r="C5647" s="1" t="s">
        <v>5771</v>
      </c>
      <c r="E5647" t="str">
        <f t="shared" si="88"/>
        <v>337-VALDERRODRIGO</v>
      </c>
    </row>
    <row r="5648" spans="1:5" x14ac:dyDescent="0.25">
      <c r="A5648" s="1">
        <v>37</v>
      </c>
      <c r="B5648" s="3">
        <v>338</v>
      </c>
      <c r="C5648" s="1" t="s">
        <v>5772</v>
      </c>
      <c r="E5648" t="str">
        <f t="shared" si="88"/>
        <v>338-VALDUNCIEL</v>
      </c>
    </row>
    <row r="5649" spans="1:5" x14ac:dyDescent="0.25">
      <c r="A5649" s="1">
        <v>37</v>
      </c>
      <c r="B5649" s="3">
        <v>339</v>
      </c>
      <c r="C5649" s="1" t="s">
        <v>5773</v>
      </c>
      <c r="E5649" t="str">
        <f t="shared" si="88"/>
        <v>339-VALERO</v>
      </c>
    </row>
    <row r="5650" spans="1:5" x14ac:dyDescent="0.25">
      <c r="A5650" s="1">
        <v>37</v>
      </c>
      <c r="B5650" s="3">
        <v>340</v>
      </c>
      <c r="C5650" s="1" t="s">
        <v>5774</v>
      </c>
      <c r="E5650" t="str">
        <f t="shared" si="88"/>
        <v>340-VALSALABROSO</v>
      </c>
    </row>
    <row r="5651" spans="1:5" x14ac:dyDescent="0.25">
      <c r="A5651" s="1">
        <v>37</v>
      </c>
      <c r="B5651" s="3">
        <v>341</v>
      </c>
      <c r="C5651" s="1" t="s">
        <v>5775</v>
      </c>
      <c r="E5651" t="str">
        <f t="shared" si="88"/>
        <v>341-VALVERDE DE VALDELACASA</v>
      </c>
    </row>
    <row r="5652" spans="1:5" x14ac:dyDescent="0.25">
      <c r="A5652" s="1">
        <v>37</v>
      </c>
      <c r="B5652" s="3">
        <v>342</v>
      </c>
      <c r="C5652" s="1" t="s">
        <v>5776</v>
      </c>
      <c r="E5652" t="str">
        <f t="shared" si="88"/>
        <v>342-VALVERDON</v>
      </c>
    </row>
    <row r="5653" spans="1:5" x14ac:dyDescent="0.25">
      <c r="A5653" s="1">
        <v>37</v>
      </c>
      <c r="B5653" s="3">
        <v>343</v>
      </c>
      <c r="C5653" s="1" t="s">
        <v>5777</v>
      </c>
      <c r="E5653" t="str">
        <f t="shared" si="88"/>
        <v>343-VALLEJERA DE RIOFRIO</v>
      </c>
    </row>
    <row r="5654" spans="1:5" x14ac:dyDescent="0.25">
      <c r="A5654" s="1">
        <v>37</v>
      </c>
      <c r="B5654" s="3">
        <v>344</v>
      </c>
      <c r="C5654" s="1" t="s">
        <v>5778</v>
      </c>
      <c r="E5654" t="str">
        <f t="shared" si="88"/>
        <v>344-VECINOS</v>
      </c>
    </row>
    <row r="5655" spans="1:5" x14ac:dyDescent="0.25">
      <c r="A5655" s="1">
        <v>37</v>
      </c>
      <c r="B5655" s="3">
        <v>345</v>
      </c>
      <c r="C5655" s="1" t="s">
        <v>5779</v>
      </c>
      <c r="E5655" t="str">
        <f t="shared" si="88"/>
        <v>345-VEGA DE TIRADOS</v>
      </c>
    </row>
    <row r="5656" spans="1:5" x14ac:dyDescent="0.25">
      <c r="A5656" s="1">
        <v>37</v>
      </c>
      <c r="B5656" s="3">
        <v>346</v>
      </c>
      <c r="C5656" s="1" t="s">
        <v>5780</v>
      </c>
      <c r="E5656" t="str">
        <f t="shared" si="88"/>
        <v>346-VEGUILLAS, LAS</v>
      </c>
    </row>
    <row r="5657" spans="1:5" x14ac:dyDescent="0.25">
      <c r="A5657" s="1">
        <v>37</v>
      </c>
      <c r="B5657" s="3">
        <v>347</v>
      </c>
      <c r="C5657" s="1" t="s">
        <v>5781</v>
      </c>
      <c r="E5657" t="str">
        <f t="shared" si="88"/>
        <v>347-VELLES, LA</v>
      </c>
    </row>
    <row r="5658" spans="1:5" x14ac:dyDescent="0.25">
      <c r="A5658" s="1">
        <v>37</v>
      </c>
      <c r="B5658" s="3">
        <v>348</v>
      </c>
      <c r="C5658" s="1" t="s">
        <v>5782</v>
      </c>
      <c r="E5658" t="str">
        <f t="shared" si="88"/>
        <v>348-VENTOSA DEL RIO ALMAR</v>
      </c>
    </row>
    <row r="5659" spans="1:5" x14ac:dyDescent="0.25">
      <c r="A5659" s="1">
        <v>37</v>
      </c>
      <c r="B5659" s="3">
        <v>349</v>
      </c>
      <c r="C5659" s="1" t="s">
        <v>5783</v>
      </c>
      <c r="E5659" t="str">
        <f t="shared" si="88"/>
        <v>349-VIDOLA, LA</v>
      </c>
    </row>
    <row r="5660" spans="1:5" x14ac:dyDescent="0.25">
      <c r="A5660" s="1">
        <v>37</v>
      </c>
      <c r="B5660" s="3">
        <v>350</v>
      </c>
      <c r="C5660" s="1" t="s">
        <v>5784</v>
      </c>
      <c r="E5660" t="str">
        <f t="shared" si="88"/>
        <v>350-VILVESTRE</v>
      </c>
    </row>
    <row r="5661" spans="1:5" x14ac:dyDescent="0.25">
      <c r="A5661" s="1">
        <v>37</v>
      </c>
      <c r="B5661" s="3">
        <v>351</v>
      </c>
      <c r="C5661" s="1" t="s">
        <v>5785</v>
      </c>
      <c r="E5661" t="str">
        <f t="shared" si="88"/>
        <v>351-VILLAFLORES</v>
      </c>
    </row>
    <row r="5662" spans="1:5" x14ac:dyDescent="0.25">
      <c r="A5662" s="1">
        <v>37</v>
      </c>
      <c r="B5662" s="3">
        <v>352</v>
      </c>
      <c r="C5662" s="1" t="s">
        <v>5786</v>
      </c>
      <c r="E5662" t="str">
        <f t="shared" si="88"/>
        <v>352-VILLAGONZALO DE TORMES</v>
      </c>
    </row>
    <row r="5663" spans="1:5" x14ac:dyDescent="0.25">
      <c r="A5663" s="1">
        <v>37</v>
      </c>
      <c r="B5663" s="3">
        <v>353</v>
      </c>
      <c r="C5663" s="1" t="s">
        <v>5787</v>
      </c>
      <c r="E5663" t="str">
        <f t="shared" si="88"/>
        <v>353-VILLALBA DE LOS LLANOS</v>
      </c>
    </row>
    <row r="5664" spans="1:5" x14ac:dyDescent="0.25">
      <c r="A5664" s="1">
        <v>37</v>
      </c>
      <c r="B5664" s="3">
        <v>354</v>
      </c>
      <c r="C5664" s="1" t="s">
        <v>5788</v>
      </c>
      <c r="E5664" t="str">
        <f t="shared" si="88"/>
        <v>354-VILLAMAYOR</v>
      </c>
    </row>
    <row r="5665" spans="1:5" x14ac:dyDescent="0.25">
      <c r="A5665" s="1">
        <v>37</v>
      </c>
      <c r="B5665" s="3">
        <v>355</v>
      </c>
      <c r="C5665" s="1" t="s">
        <v>5789</v>
      </c>
      <c r="E5665" t="str">
        <f t="shared" si="88"/>
        <v>355-VILLANUEVA DEL CONDE</v>
      </c>
    </row>
    <row r="5666" spans="1:5" x14ac:dyDescent="0.25">
      <c r="A5666" s="1">
        <v>37</v>
      </c>
      <c r="B5666" s="3">
        <v>356</v>
      </c>
      <c r="C5666" s="1" t="s">
        <v>5790</v>
      </c>
      <c r="E5666" t="str">
        <f t="shared" si="88"/>
        <v>356-VILLAR DE ARGAÑAN</v>
      </c>
    </row>
    <row r="5667" spans="1:5" x14ac:dyDescent="0.25">
      <c r="A5667" s="1">
        <v>37</v>
      </c>
      <c r="B5667" s="3">
        <v>357</v>
      </c>
      <c r="C5667" s="1" t="s">
        <v>5791</v>
      </c>
      <c r="E5667" t="str">
        <f t="shared" si="88"/>
        <v>357-VILLAR DE CIERVO</v>
      </c>
    </row>
    <row r="5668" spans="1:5" x14ac:dyDescent="0.25">
      <c r="A5668" s="1">
        <v>37</v>
      </c>
      <c r="B5668" s="3">
        <v>358</v>
      </c>
      <c r="C5668" s="1" t="s">
        <v>5792</v>
      </c>
      <c r="E5668" t="str">
        <f t="shared" si="88"/>
        <v>358-VILLAR DE GALLIMAZO</v>
      </c>
    </row>
    <row r="5669" spans="1:5" x14ac:dyDescent="0.25">
      <c r="A5669" s="1">
        <v>37</v>
      </c>
      <c r="B5669" s="3">
        <v>359</v>
      </c>
      <c r="C5669" s="1" t="s">
        <v>5793</v>
      </c>
      <c r="E5669" t="str">
        <f t="shared" si="88"/>
        <v>359-VILLAR DE LA YEGUA</v>
      </c>
    </row>
    <row r="5670" spans="1:5" x14ac:dyDescent="0.25">
      <c r="A5670" s="1">
        <v>37</v>
      </c>
      <c r="B5670" s="3">
        <v>360</v>
      </c>
      <c r="C5670" s="1" t="s">
        <v>5794</v>
      </c>
      <c r="E5670" t="str">
        <f t="shared" si="88"/>
        <v>360-VILLAR DE PERALONSO</v>
      </c>
    </row>
    <row r="5671" spans="1:5" x14ac:dyDescent="0.25">
      <c r="A5671" s="1">
        <v>37</v>
      </c>
      <c r="B5671" s="3">
        <v>361</v>
      </c>
      <c r="C5671" s="1" t="s">
        <v>5795</v>
      </c>
      <c r="E5671" t="str">
        <f t="shared" si="88"/>
        <v>361-VILLAR DE SAMANIEGO</v>
      </c>
    </row>
    <row r="5672" spans="1:5" x14ac:dyDescent="0.25">
      <c r="A5672" s="1">
        <v>37</v>
      </c>
      <c r="B5672" s="3">
        <v>362</v>
      </c>
      <c r="C5672" s="1" t="s">
        <v>5796</v>
      </c>
      <c r="E5672" t="str">
        <f t="shared" si="88"/>
        <v>362-VILLARES DE LA REINA</v>
      </c>
    </row>
    <row r="5673" spans="1:5" x14ac:dyDescent="0.25">
      <c r="A5673" s="1">
        <v>37</v>
      </c>
      <c r="B5673" s="3">
        <v>363</v>
      </c>
      <c r="C5673" s="1" t="s">
        <v>5797</v>
      </c>
      <c r="E5673" t="str">
        <f t="shared" si="88"/>
        <v>363-VILLARES DE YELTES</v>
      </c>
    </row>
    <row r="5674" spans="1:5" x14ac:dyDescent="0.25">
      <c r="A5674" s="1">
        <v>37</v>
      </c>
      <c r="B5674" s="3">
        <v>364</v>
      </c>
      <c r="C5674" s="1" t="s">
        <v>5798</v>
      </c>
      <c r="E5674" t="str">
        <f t="shared" si="88"/>
        <v>364-VILLARINO DE LOS AIRES</v>
      </c>
    </row>
    <row r="5675" spans="1:5" x14ac:dyDescent="0.25">
      <c r="A5675" s="1">
        <v>37</v>
      </c>
      <c r="B5675" s="3">
        <v>365</v>
      </c>
      <c r="C5675" s="1" t="s">
        <v>5799</v>
      </c>
      <c r="E5675" t="str">
        <f t="shared" si="88"/>
        <v>365-VILLARMAYOR</v>
      </c>
    </row>
    <row r="5676" spans="1:5" x14ac:dyDescent="0.25">
      <c r="A5676" s="1">
        <v>37</v>
      </c>
      <c r="B5676" s="3">
        <v>366</v>
      </c>
      <c r="C5676" s="1" t="s">
        <v>5800</v>
      </c>
      <c r="E5676" t="str">
        <f t="shared" si="88"/>
        <v>366-VILLARMUERTO</v>
      </c>
    </row>
    <row r="5677" spans="1:5" x14ac:dyDescent="0.25">
      <c r="A5677" s="1">
        <v>37</v>
      </c>
      <c r="B5677" s="3">
        <v>367</v>
      </c>
      <c r="C5677" s="1" t="s">
        <v>5801</v>
      </c>
      <c r="E5677" t="str">
        <f t="shared" si="88"/>
        <v>367-VILLASBUENAS</v>
      </c>
    </row>
    <row r="5678" spans="1:5" x14ac:dyDescent="0.25">
      <c r="A5678" s="1">
        <v>37</v>
      </c>
      <c r="B5678" s="3">
        <v>368</v>
      </c>
      <c r="C5678" s="1" t="s">
        <v>5802</v>
      </c>
      <c r="E5678" t="str">
        <f t="shared" si="88"/>
        <v>368-VILLASDARDO</v>
      </c>
    </row>
    <row r="5679" spans="1:5" x14ac:dyDescent="0.25">
      <c r="A5679" s="1">
        <v>37</v>
      </c>
      <c r="B5679" s="3">
        <v>369</v>
      </c>
      <c r="C5679" s="1" t="s">
        <v>5803</v>
      </c>
      <c r="E5679" t="str">
        <f t="shared" si="88"/>
        <v>369-VILLASECO DE LOS GAMITOS</v>
      </c>
    </row>
    <row r="5680" spans="1:5" x14ac:dyDescent="0.25">
      <c r="A5680" s="1">
        <v>37</v>
      </c>
      <c r="B5680" s="3">
        <v>370</v>
      </c>
      <c r="C5680" s="1" t="s">
        <v>5804</v>
      </c>
      <c r="E5680" t="str">
        <f t="shared" si="88"/>
        <v>370-VILLASECO DE LOS REYES</v>
      </c>
    </row>
    <row r="5681" spans="1:5" x14ac:dyDescent="0.25">
      <c r="A5681" s="1">
        <v>37</v>
      </c>
      <c r="B5681" s="3">
        <v>371</v>
      </c>
      <c r="C5681" s="1" t="s">
        <v>5805</v>
      </c>
      <c r="E5681" t="str">
        <f t="shared" si="88"/>
        <v>371-VILLASRUBIAS</v>
      </c>
    </row>
    <row r="5682" spans="1:5" x14ac:dyDescent="0.25">
      <c r="A5682" s="1">
        <v>37</v>
      </c>
      <c r="B5682" s="3">
        <v>372</v>
      </c>
      <c r="C5682" s="1" t="s">
        <v>5806</v>
      </c>
      <c r="E5682" t="str">
        <f t="shared" si="88"/>
        <v>372-VILLAVERDE DE GUAREÑA</v>
      </c>
    </row>
    <row r="5683" spans="1:5" x14ac:dyDescent="0.25">
      <c r="A5683" s="1">
        <v>37</v>
      </c>
      <c r="B5683" s="3">
        <v>373</v>
      </c>
      <c r="C5683" s="1" t="s">
        <v>5807</v>
      </c>
      <c r="E5683" t="str">
        <f t="shared" si="88"/>
        <v>373-VILLAVIEJA DE YELTES</v>
      </c>
    </row>
    <row r="5684" spans="1:5" x14ac:dyDescent="0.25">
      <c r="A5684" s="1">
        <v>37</v>
      </c>
      <c r="B5684" s="3">
        <v>374</v>
      </c>
      <c r="C5684" s="1" t="s">
        <v>5808</v>
      </c>
      <c r="E5684" t="str">
        <f t="shared" si="88"/>
        <v>374-VILLORIA</v>
      </c>
    </row>
    <row r="5685" spans="1:5" x14ac:dyDescent="0.25">
      <c r="A5685" s="1">
        <v>37</v>
      </c>
      <c r="B5685" s="3">
        <v>375</v>
      </c>
      <c r="C5685" s="1" t="s">
        <v>5809</v>
      </c>
      <c r="E5685" t="str">
        <f t="shared" si="88"/>
        <v>375-VILLORUELA</v>
      </c>
    </row>
    <row r="5686" spans="1:5" x14ac:dyDescent="0.25">
      <c r="A5686" s="1">
        <v>37</v>
      </c>
      <c r="B5686" s="3">
        <v>376</v>
      </c>
      <c r="C5686" s="1" t="s">
        <v>5810</v>
      </c>
      <c r="E5686" t="str">
        <f t="shared" si="88"/>
        <v>376-VITIGUDINO</v>
      </c>
    </row>
    <row r="5687" spans="1:5" x14ac:dyDescent="0.25">
      <c r="A5687" s="1">
        <v>37</v>
      </c>
      <c r="B5687" s="3">
        <v>377</v>
      </c>
      <c r="C5687" s="1" t="s">
        <v>5811</v>
      </c>
      <c r="E5687" t="str">
        <f t="shared" si="88"/>
        <v>377-YECLA DE YELTES</v>
      </c>
    </row>
    <row r="5688" spans="1:5" x14ac:dyDescent="0.25">
      <c r="A5688" s="1">
        <v>37</v>
      </c>
      <c r="B5688" s="3">
        <v>378</v>
      </c>
      <c r="C5688" s="1" t="s">
        <v>5812</v>
      </c>
      <c r="E5688" t="str">
        <f t="shared" si="88"/>
        <v>378-ZAMARRA</v>
      </c>
    </row>
    <row r="5689" spans="1:5" x14ac:dyDescent="0.25">
      <c r="A5689" s="1">
        <v>37</v>
      </c>
      <c r="B5689" s="3">
        <v>379</v>
      </c>
      <c r="C5689" s="1" t="s">
        <v>5813</v>
      </c>
      <c r="E5689" t="str">
        <f t="shared" si="88"/>
        <v>379-ZAMAYON</v>
      </c>
    </row>
    <row r="5690" spans="1:5" x14ac:dyDescent="0.25">
      <c r="A5690" s="1">
        <v>37</v>
      </c>
      <c r="B5690" s="3">
        <v>380</v>
      </c>
      <c r="C5690" s="1" t="s">
        <v>5814</v>
      </c>
      <c r="E5690" t="str">
        <f t="shared" si="88"/>
        <v>380-ZARAPICOS</v>
      </c>
    </row>
    <row r="5691" spans="1:5" x14ac:dyDescent="0.25">
      <c r="A5691" s="1">
        <v>37</v>
      </c>
      <c r="B5691" s="3">
        <v>381</v>
      </c>
      <c r="C5691" s="1" t="s">
        <v>5815</v>
      </c>
      <c r="E5691" t="str">
        <f t="shared" si="88"/>
        <v>381-ZARZA DE PUMAREDA, LA</v>
      </c>
    </row>
    <row r="5692" spans="1:5" x14ac:dyDescent="0.25">
      <c r="A5692" s="1">
        <v>37</v>
      </c>
      <c r="B5692" s="3">
        <v>382</v>
      </c>
      <c r="C5692" s="1" t="s">
        <v>5816</v>
      </c>
      <c r="E5692" t="str">
        <f t="shared" si="88"/>
        <v>382-ZORITA DE LA FRONTERA</v>
      </c>
    </row>
    <row r="5693" spans="1:5" x14ac:dyDescent="0.25">
      <c r="A5693" s="1">
        <v>38</v>
      </c>
      <c r="B5693" s="3">
        <v>1</v>
      </c>
      <c r="C5693" s="1" t="s">
        <v>5817</v>
      </c>
      <c r="E5693" t="str">
        <f t="shared" si="88"/>
        <v>1-ADEJE</v>
      </c>
    </row>
    <row r="5694" spans="1:5" x14ac:dyDescent="0.25">
      <c r="A5694" s="1">
        <v>38</v>
      </c>
      <c r="B5694" s="3">
        <v>2</v>
      </c>
      <c r="C5694" s="1" t="s">
        <v>5818</v>
      </c>
      <c r="E5694" t="str">
        <f t="shared" si="88"/>
        <v>2-AGULO</v>
      </c>
    </row>
    <row r="5695" spans="1:5" x14ac:dyDescent="0.25">
      <c r="A5695" s="1">
        <v>38</v>
      </c>
      <c r="B5695" s="3">
        <v>3</v>
      </c>
      <c r="C5695" s="1" t="s">
        <v>5819</v>
      </c>
      <c r="E5695" t="str">
        <f t="shared" si="88"/>
        <v>3-ALAJERO</v>
      </c>
    </row>
    <row r="5696" spans="1:5" x14ac:dyDescent="0.25">
      <c r="A5696" s="1">
        <v>38</v>
      </c>
      <c r="B5696" s="3">
        <v>4</v>
      </c>
      <c r="C5696" s="1" t="s">
        <v>5820</v>
      </c>
      <c r="E5696" t="str">
        <f t="shared" si="88"/>
        <v>4-ARAFO</v>
      </c>
    </row>
    <row r="5697" spans="1:5" x14ac:dyDescent="0.25">
      <c r="A5697" s="1">
        <v>38</v>
      </c>
      <c r="B5697" s="3">
        <v>5</v>
      </c>
      <c r="C5697" s="1" t="s">
        <v>5821</v>
      </c>
      <c r="E5697" t="str">
        <f t="shared" si="88"/>
        <v>5-ARICO</v>
      </c>
    </row>
    <row r="5698" spans="1:5" x14ac:dyDescent="0.25">
      <c r="A5698" s="1">
        <v>38</v>
      </c>
      <c r="B5698" s="3">
        <v>6</v>
      </c>
      <c r="C5698" s="1" t="s">
        <v>5822</v>
      </c>
      <c r="E5698" t="str">
        <f t="shared" si="88"/>
        <v>6-ARONA</v>
      </c>
    </row>
    <row r="5699" spans="1:5" x14ac:dyDescent="0.25">
      <c r="A5699" s="1">
        <v>38</v>
      </c>
      <c r="B5699" s="3">
        <v>7</v>
      </c>
      <c r="C5699" s="1" t="s">
        <v>5823</v>
      </c>
      <c r="E5699" t="str">
        <f t="shared" ref="E5699:E5762" si="89">CONCATENATE(B5699,"-",C5699)</f>
        <v>7-BARLOVENTO</v>
      </c>
    </row>
    <row r="5700" spans="1:5" x14ac:dyDescent="0.25">
      <c r="A5700" s="1">
        <v>38</v>
      </c>
      <c r="B5700" s="3">
        <v>8</v>
      </c>
      <c r="C5700" s="1" t="s">
        <v>5824</v>
      </c>
      <c r="E5700" t="str">
        <f t="shared" si="89"/>
        <v>8-BREÑA ALTA</v>
      </c>
    </row>
    <row r="5701" spans="1:5" x14ac:dyDescent="0.25">
      <c r="A5701" s="1">
        <v>38</v>
      </c>
      <c r="B5701" s="3">
        <v>9</v>
      </c>
      <c r="C5701" s="1" t="s">
        <v>5825</v>
      </c>
      <c r="E5701" t="str">
        <f t="shared" si="89"/>
        <v>9-BREÑA BAJA</v>
      </c>
    </row>
    <row r="5702" spans="1:5" x14ac:dyDescent="0.25">
      <c r="A5702" s="1">
        <v>38</v>
      </c>
      <c r="B5702" s="3">
        <v>10</v>
      </c>
      <c r="C5702" s="1" t="s">
        <v>5826</v>
      </c>
      <c r="E5702" t="str">
        <f t="shared" si="89"/>
        <v>10-BUENAVISTA DEL NORTE</v>
      </c>
    </row>
    <row r="5703" spans="1:5" x14ac:dyDescent="0.25">
      <c r="A5703" s="1">
        <v>38</v>
      </c>
      <c r="B5703" s="3">
        <v>11</v>
      </c>
      <c r="C5703" s="1" t="s">
        <v>5827</v>
      </c>
      <c r="E5703" t="str">
        <f t="shared" si="89"/>
        <v>11-CANDELARIA</v>
      </c>
    </row>
    <row r="5704" spans="1:5" x14ac:dyDescent="0.25">
      <c r="A5704" s="1">
        <v>38</v>
      </c>
      <c r="B5704" s="3">
        <v>12</v>
      </c>
      <c r="C5704" s="1" t="s">
        <v>5828</v>
      </c>
      <c r="E5704" t="str">
        <f t="shared" si="89"/>
        <v>12-FASNIA</v>
      </c>
    </row>
    <row r="5705" spans="1:5" x14ac:dyDescent="0.25">
      <c r="A5705" s="1">
        <v>38</v>
      </c>
      <c r="B5705" s="3">
        <v>13</v>
      </c>
      <c r="C5705" s="1" t="s">
        <v>5829</v>
      </c>
      <c r="E5705" t="str">
        <f t="shared" si="89"/>
        <v>13-FRONTERA</v>
      </c>
    </row>
    <row r="5706" spans="1:5" x14ac:dyDescent="0.25">
      <c r="A5706" s="1">
        <v>38</v>
      </c>
      <c r="B5706" s="3">
        <v>14</v>
      </c>
      <c r="C5706" s="1" t="s">
        <v>5830</v>
      </c>
      <c r="E5706" t="str">
        <f t="shared" si="89"/>
        <v>14-FUENCALIENTE DE LA PALMA</v>
      </c>
    </row>
    <row r="5707" spans="1:5" x14ac:dyDescent="0.25">
      <c r="A5707" s="1">
        <v>38</v>
      </c>
      <c r="B5707" s="3">
        <v>15</v>
      </c>
      <c r="C5707" s="1" t="s">
        <v>5831</v>
      </c>
      <c r="E5707" t="str">
        <f t="shared" si="89"/>
        <v>15-GARACHICO</v>
      </c>
    </row>
    <row r="5708" spans="1:5" x14ac:dyDescent="0.25">
      <c r="A5708" s="1">
        <v>38</v>
      </c>
      <c r="B5708" s="3">
        <v>16</v>
      </c>
      <c r="C5708" s="1" t="s">
        <v>5832</v>
      </c>
      <c r="E5708" t="str">
        <f t="shared" si="89"/>
        <v>16-GARAFIA</v>
      </c>
    </row>
    <row r="5709" spans="1:5" x14ac:dyDescent="0.25">
      <c r="A5709" s="1">
        <v>38</v>
      </c>
      <c r="B5709" s="3">
        <v>17</v>
      </c>
      <c r="C5709" s="1" t="s">
        <v>5833</v>
      </c>
      <c r="E5709" t="str">
        <f t="shared" si="89"/>
        <v>17-GRANADILLA DE ABONA</v>
      </c>
    </row>
    <row r="5710" spans="1:5" x14ac:dyDescent="0.25">
      <c r="A5710" s="1">
        <v>38</v>
      </c>
      <c r="B5710" s="3">
        <v>18</v>
      </c>
      <c r="C5710" s="1" t="s">
        <v>5834</v>
      </c>
      <c r="E5710" t="str">
        <f t="shared" si="89"/>
        <v>18-GUANCHA, LA</v>
      </c>
    </row>
    <row r="5711" spans="1:5" x14ac:dyDescent="0.25">
      <c r="A5711" s="1">
        <v>38</v>
      </c>
      <c r="B5711" s="3">
        <v>19</v>
      </c>
      <c r="C5711" s="1" t="s">
        <v>5835</v>
      </c>
      <c r="E5711" t="str">
        <f t="shared" si="89"/>
        <v>19-GUIA DE ISORA</v>
      </c>
    </row>
    <row r="5712" spans="1:5" x14ac:dyDescent="0.25">
      <c r="A5712" s="1">
        <v>38</v>
      </c>
      <c r="B5712" s="3">
        <v>20</v>
      </c>
      <c r="C5712" s="1" t="s">
        <v>5836</v>
      </c>
      <c r="E5712" t="str">
        <f t="shared" si="89"/>
        <v>20-G?MAR</v>
      </c>
    </row>
    <row r="5713" spans="1:5" x14ac:dyDescent="0.25">
      <c r="A5713" s="1">
        <v>38</v>
      </c>
      <c r="B5713" s="3">
        <v>21</v>
      </c>
      <c r="C5713" s="1" t="s">
        <v>5837</v>
      </c>
      <c r="E5713" t="str">
        <f t="shared" si="89"/>
        <v>21-HERMIGUA</v>
      </c>
    </row>
    <row r="5714" spans="1:5" x14ac:dyDescent="0.25">
      <c r="A5714" s="1">
        <v>38</v>
      </c>
      <c r="B5714" s="3">
        <v>22</v>
      </c>
      <c r="C5714" s="1" t="s">
        <v>5838</v>
      </c>
      <c r="E5714" t="str">
        <f t="shared" si="89"/>
        <v>22-ICOD DE LOS VINOS</v>
      </c>
    </row>
    <row r="5715" spans="1:5" x14ac:dyDescent="0.25">
      <c r="A5715" s="1">
        <v>38</v>
      </c>
      <c r="B5715" s="3">
        <v>23</v>
      </c>
      <c r="C5715" s="1" t="s">
        <v>5839</v>
      </c>
      <c r="E5715" t="str">
        <f t="shared" si="89"/>
        <v>23-SAN CRISTOBAL DE LA LAGUNA</v>
      </c>
    </row>
    <row r="5716" spans="1:5" x14ac:dyDescent="0.25">
      <c r="A5716" s="1">
        <v>38</v>
      </c>
      <c r="B5716" s="3">
        <v>24</v>
      </c>
      <c r="C5716" s="1" t="s">
        <v>5840</v>
      </c>
      <c r="E5716" t="str">
        <f t="shared" si="89"/>
        <v>24-LLANOS DE ARIDANE, LOS</v>
      </c>
    </row>
    <row r="5717" spans="1:5" x14ac:dyDescent="0.25">
      <c r="A5717" s="1">
        <v>38</v>
      </c>
      <c r="B5717" s="3">
        <v>25</v>
      </c>
      <c r="C5717" s="1" t="s">
        <v>5841</v>
      </c>
      <c r="E5717" t="str">
        <f t="shared" si="89"/>
        <v>25-MATANZA DE ACENTEJO, LA</v>
      </c>
    </row>
    <row r="5718" spans="1:5" x14ac:dyDescent="0.25">
      <c r="A5718" s="1">
        <v>38</v>
      </c>
      <c r="B5718" s="3">
        <v>26</v>
      </c>
      <c r="C5718" s="1" t="s">
        <v>5842</v>
      </c>
      <c r="E5718" t="str">
        <f t="shared" si="89"/>
        <v>26-OROTAVA, LA</v>
      </c>
    </row>
    <row r="5719" spans="1:5" x14ac:dyDescent="0.25">
      <c r="A5719" s="1">
        <v>38</v>
      </c>
      <c r="B5719" s="3">
        <v>27</v>
      </c>
      <c r="C5719" s="1" t="s">
        <v>5843</v>
      </c>
      <c r="E5719" t="str">
        <f t="shared" si="89"/>
        <v>27-PASO, EL</v>
      </c>
    </row>
    <row r="5720" spans="1:5" x14ac:dyDescent="0.25">
      <c r="A5720" s="1">
        <v>38</v>
      </c>
      <c r="B5720" s="3">
        <v>28</v>
      </c>
      <c r="C5720" s="1" t="s">
        <v>5844</v>
      </c>
      <c r="E5720" t="str">
        <f t="shared" si="89"/>
        <v>28-PUERTO DE LA CRUZ</v>
      </c>
    </row>
    <row r="5721" spans="1:5" x14ac:dyDescent="0.25">
      <c r="A5721" s="1">
        <v>38</v>
      </c>
      <c r="B5721" s="3">
        <v>29</v>
      </c>
      <c r="C5721" s="1" t="s">
        <v>5845</v>
      </c>
      <c r="E5721" t="str">
        <f t="shared" si="89"/>
        <v>29-PUNTAGORDA</v>
      </c>
    </row>
    <row r="5722" spans="1:5" x14ac:dyDescent="0.25">
      <c r="A5722" s="1">
        <v>38</v>
      </c>
      <c r="B5722" s="3">
        <v>30</v>
      </c>
      <c r="C5722" s="1" t="s">
        <v>5846</v>
      </c>
      <c r="E5722" t="str">
        <f t="shared" si="89"/>
        <v>30-PUNTALLANA</v>
      </c>
    </row>
    <row r="5723" spans="1:5" x14ac:dyDescent="0.25">
      <c r="A5723" s="1">
        <v>38</v>
      </c>
      <c r="B5723" s="3">
        <v>31</v>
      </c>
      <c r="C5723" s="1" t="s">
        <v>5847</v>
      </c>
      <c r="E5723" t="str">
        <f t="shared" si="89"/>
        <v>31-REALEJOS, LOS</v>
      </c>
    </row>
    <row r="5724" spans="1:5" x14ac:dyDescent="0.25">
      <c r="A5724" s="1">
        <v>38</v>
      </c>
      <c r="B5724" s="3">
        <v>32</v>
      </c>
      <c r="C5724" s="1" t="s">
        <v>5848</v>
      </c>
      <c r="E5724" t="str">
        <f t="shared" si="89"/>
        <v>32-ROSARIO, EL</v>
      </c>
    </row>
    <row r="5725" spans="1:5" x14ac:dyDescent="0.25">
      <c r="A5725" s="1">
        <v>38</v>
      </c>
      <c r="B5725" s="3">
        <v>33</v>
      </c>
      <c r="C5725" s="1" t="s">
        <v>5849</v>
      </c>
      <c r="E5725" t="str">
        <f t="shared" si="89"/>
        <v>33-SAN ANDRES Y SAUCES</v>
      </c>
    </row>
    <row r="5726" spans="1:5" x14ac:dyDescent="0.25">
      <c r="A5726" s="1">
        <v>38</v>
      </c>
      <c r="B5726" s="3">
        <v>34</v>
      </c>
      <c r="C5726" s="1" t="s">
        <v>5850</v>
      </c>
      <c r="E5726" t="str">
        <f t="shared" si="89"/>
        <v>34-SAN JUAN DE LA RAMBLA</v>
      </c>
    </row>
    <row r="5727" spans="1:5" x14ac:dyDescent="0.25">
      <c r="A5727" s="1">
        <v>38</v>
      </c>
      <c r="B5727" s="3">
        <v>35</v>
      </c>
      <c r="C5727" s="1" t="s">
        <v>5851</v>
      </c>
      <c r="E5727" t="str">
        <f t="shared" si="89"/>
        <v>35-SAN MIGUEL DE ABONA</v>
      </c>
    </row>
    <row r="5728" spans="1:5" x14ac:dyDescent="0.25">
      <c r="A5728" s="1">
        <v>38</v>
      </c>
      <c r="B5728" s="3">
        <v>36</v>
      </c>
      <c r="C5728" s="1" t="s">
        <v>5852</v>
      </c>
      <c r="E5728" t="str">
        <f t="shared" si="89"/>
        <v>36-SAN SEBASTIAN DE LA GOMERA</v>
      </c>
    </row>
    <row r="5729" spans="1:5" x14ac:dyDescent="0.25">
      <c r="A5729" s="1">
        <v>38</v>
      </c>
      <c r="B5729" s="3">
        <v>37</v>
      </c>
      <c r="C5729" s="1" t="s">
        <v>5853</v>
      </c>
      <c r="E5729" t="str">
        <f t="shared" si="89"/>
        <v>37-SANTA CRUZ DE LA PALMA</v>
      </c>
    </row>
    <row r="5730" spans="1:5" x14ac:dyDescent="0.25">
      <c r="A5730" s="1">
        <v>38</v>
      </c>
      <c r="B5730" s="3">
        <v>38</v>
      </c>
      <c r="C5730" s="1" t="s">
        <v>145</v>
      </c>
      <c r="E5730" t="str">
        <f t="shared" si="89"/>
        <v>38-SANTA CRUZ DE TENERIFE</v>
      </c>
    </row>
    <row r="5731" spans="1:5" x14ac:dyDescent="0.25">
      <c r="A5731" s="1">
        <v>38</v>
      </c>
      <c r="B5731" s="3">
        <v>39</v>
      </c>
      <c r="C5731" s="1" t="s">
        <v>5854</v>
      </c>
      <c r="E5731" t="str">
        <f t="shared" si="89"/>
        <v>39-SANTA URSULA</v>
      </c>
    </row>
    <row r="5732" spans="1:5" x14ac:dyDescent="0.25">
      <c r="A5732" s="1">
        <v>38</v>
      </c>
      <c r="B5732" s="3">
        <v>40</v>
      </c>
      <c r="C5732" s="1" t="s">
        <v>5855</v>
      </c>
      <c r="E5732" t="str">
        <f t="shared" si="89"/>
        <v>40-SANTIAGO DEL TEIDE</v>
      </c>
    </row>
    <row r="5733" spans="1:5" x14ac:dyDescent="0.25">
      <c r="A5733" s="1">
        <v>38</v>
      </c>
      <c r="B5733" s="3">
        <v>41</v>
      </c>
      <c r="C5733" s="1" t="s">
        <v>5856</v>
      </c>
      <c r="E5733" t="str">
        <f t="shared" si="89"/>
        <v>41-SAUZAL, EL</v>
      </c>
    </row>
    <row r="5734" spans="1:5" x14ac:dyDescent="0.25">
      <c r="A5734" s="1">
        <v>38</v>
      </c>
      <c r="B5734" s="3">
        <v>42</v>
      </c>
      <c r="C5734" s="1" t="s">
        <v>5857</v>
      </c>
      <c r="E5734" t="str">
        <f t="shared" si="89"/>
        <v>42-SILOS, LOS</v>
      </c>
    </row>
    <row r="5735" spans="1:5" x14ac:dyDescent="0.25">
      <c r="A5735" s="1">
        <v>38</v>
      </c>
      <c r="B5735" s="3">
        <v>43</v>
      </c>
      <c r="C5735" s="1" t="s">
        <v>5858</v>
      </c>
      <c r="E5735" t="str">
        <f t="shared" si="89"/>
        <v>43-TACORONTE</v>
      </c>
    </row>
    <row r="5736" spans="1:5" x14ac:dyDescent="0.25">
      <c r="A5736" s="1">
        <v>38</v>
      </c>
      <c r="B5736" s="3">
        <v>44</v>
      </c>
      <c r="C5736" s="1" t="s">
        <v>5859</v>
      </c>
      <c r="E5736" t="str">
        <f t="shared" si="89"/>
        <v>44-TANQUE, EL</v>
      </c>
    </row>
    <row r="5737" spans="1:5" x14ac:dyDescent="0.25">
      <c r="A5737" s="1">
        <v>38</v>
      </c>
      <c r="B5737" s="3">
        <v>45</v>
      </c>
      <c r="C5737" s="1" t="s">
        <v>5860</v>
      </c>
      <c r="E5737" t="str">
        <f t="shared" si="89"/>
        <v>45-TAZACORTE</v>
      </c>
    </row>
    <row r="5738" spans="1:5" x14ac:dyDescent="0.25">
      <c r="A5738" s="1">
        <v>38</v>
      </c>
      <c r="B5738" s="3">
        <v>46</v>
      </c>
      <c r="C5738" s="1" t="s">
        <v>5861</v>
      </c>
      <c r="E5738" t="str">
        <f t="shared" si="89"/>
        <v>46-TEGUESTE</v>
      </c>
    </row>
    <row r="5739" spans="1:5" x14ac:dyDescent="0.25">
      <c r="A5739" s="1">
        <v>38</v>
      </c>
      <c r="B5739" s="3">
        <v>47</v>
      </c>
      <c r="C5739" s="1" t="s">
        <v>5862</v>
      </c>
      <c r="E5739" t="str">
        <f t="shared" si="89"/>
        <v>47-TIJARAFE</v>
      </c>
    </row>
    <row r="5740" spans="1:5" x14ac:dyDescent="0.25">
      <c r="A5740" s="1">
        <v>38</v>
      </c>
      <c r="B5740" s="3">
        <v>48</v>
      </c>
      <c r="C5740" s="1" t="s">
        <v>5863</v>
      </c>
      <c r="E5740" t="str">
        <f t="shared" si="89"/>
        <v>48-VALVERDE</v>
      </c>
    </row>
    <row r="5741" spans="1:5" x14ac:dyDescent="0.25">
      <c r="A5741" s="1">
        <v>38</v>
      </c>
      <c r="B5741" s="3">
        <v>49</v>
      </c>
      <c r="C5741" s="1" t="s">
        <v>5864</v>
      </c>
      <c r="E5741" t="str">
        <f t="shared" si="89"/>
        <v>49-VALLE GRAN REY</v>
      </c>
    </row>
    <row r="5742" spans="1:5" x14ac:dyDescent="0.25">
      <c r="A5742" s="1">
        <v>38</v>
      </c>
      <c r="B5742" s="3">
        <v>50</v>
      </c>
      <c r="C5742" s="1" t="s">
        <v>5865</v>
      </c>
      <c r="E5742" t="str">
        <f t="shared" si="89"/>
        <v>50-VALLEHERMOSO</v>
      </c>
    </row>
    <row r="5743" spans="1:5" x14ac:dyDescent="0.25">
      <c r="A5743" s="1">
        <v>38</v>
      </c>
      <c r="B5743" s="3">
        <v>51</v>
      </c>
      <c r="C5743" s="1" t="s">
        <v>5866</v>
      </c>
      <c r="E5743" t="str">
        <f t="shared" si="89"/>
        <v>51-VICTORIA DE ACENTEJO, LA</v>
      </c>
    </row>
    <row r="5744" spans="1:5" x14ac:dyDescent="0.25">
      <c r="A5744" s="1">
        <v>38</v>
      </c>
      <c r="B5744" s="3">
        <v>52</v>
      </c>
      <c r="C5744" s="1" t="s">
        <v>5867</v>
      </c>
      <c r="E5744" t="str">
        <f t="shared" si="89"/>
        <v>52-VILAFLOR</v>
      </c>
    </row>
    <row r="5745" spans="1:5" x14ac:dyDescent="0.25">
      <c r="A5745" s="1">
        <v>38</v>
      </c>
      <c r="B5745" s="3">
        <v>53</v>
      </c>
      <c r="C5745" s="1" t="s">
        <v>5868</v>
      </c>
      <c r="E5745" t="str">
        <f t="shared" si="89"/>
        <v>53-VILLA DE MAZO</v>
      </c>
    </row>
    <row r="5746" spans="1:5" x14ac:dyDescent="0.25">
      <c r="A5746" s="1">
        <v>38</v>
      </c>
      <c r="B5746" s="3">
        <v>901</v>
      </c>
      <c r="C5746" s="1" t="s">
        <v>5869</v>
      </c>
      <c r="E5746" t="str">
        <f t="shared" si="89"/>
        <v>901-PINAR DE EL HIERRO,EL</v>
      </c>
    </row>
    <row r="5747" spans="1:5" x14ac:dyDescent="0.25">
      <c r="A5747" s="1">
        <v>39</v>
      </c>
      <c r="B5747" s="3">
        <v>1</v>
      </c>
      <c r="C5747" s="1" t="s">
        <v>5870</v>
      </c>
      <c r="E5747" t="str">
        <f t="shared" si="89"/>
        <v>1-ALFOZ DE LLOREDO</v>
      </c>
    </row>
    <row r="5748" spans="1:5" x14ac:dyDescent="0.25">
      <c r="A5748" s="1">
        <v>39</v>
      </c>
      <c r="B5748" s="3">
        <v>2</v>
      </c>
      <c r="C5748" s="1" t="s">
        <v>5871</v>
      </c>
      <c r="E5748" t="str">
        <f t="shared" si="89"/>
        <v>2-AMPUERO</v>
      </c>
    </row>
    <row r="5749" spans="1:5" x14ac:dyDescent="0.25">
      <c r="A5749" s="1">
        <v>39</v>
      </c>
      <c r="B5749" s="3">
        <v>3</v>
      </c>
      <c r="C5749" s="1" t="s">
        <v>5872</v>
      </c>
      <c r="E5749" t="str">
        <f t="shared" si="89"/>
        <v>3-ANIEVAS</v>
      </c>
    </row>
    <row r="5750" spans="1:5" x14ac:dyDescent="0.25">
      <c r="A5750" s="1">
        <v>39</v>
      </c>
      <c r="B5750" s="3">
        <v>4</v>
      </c>
      <c r="C5750" s="1" t="s">
        <v>5873</v>
      </c>
      <c r="E5750" t="str">
        <f t="shared" si="89"/>
        <v>4-ARENAS DE IGUÑA</v>
      </c>
    </row>
    <row r="5751" spans="1:5" x14ac:dyDescent="0.25">
      <c r="A5751" s="1">
        <v>39</v>
      </c>
      <c r="B5751" s="3">
        <v>5</v>
      </c>
      <c r="C5751" s="1" t="s">
        <v>5874</v>
      </c>
      <c r="E5751" t="str">
        <f t="shared" si="89"/>
        <v>5-ARGOÑOS</v>
      </c>
    </row>
    <row r="5752" spans="1:5" x14ac:dyDescent="0.25">
      <c r="A5752" s="1">
        <v>39</v>
      </c>
      <c r="B5752" s="3">
        <v>6</v>
      </c>
      <c r="C5752" s="1" t="s">
        <v>5875</v>
      </c>
      <c r="E5752" t="str">
        <f t="shared" si="89"/>
        <v>6-ARNUERO</v>
      </c>
    </row>
    <row r="5753" spans="1:5" x14ac:dyDescent="0.25">
      <c r="A5753" s="1">
        <v>39</v>
      </c>
      <c r="B5753" s="3">
        <v>7</v>
      </c>
      <c r="C5753" s="1" t="s">
        <v>5876</v>
      </c>
      <c r="E5753" t="str">
        <f t="shared" si="89"/>
        <v>7-ARREDONDO</v>
      </c>
    </row>
    <row r="5754" spans="1:5" x14ac:dyDescent="0.25">
      <c r="A5754" s="1">
        <v>39</v>
      </c>
      <c r="B5754" s="3">
        <v>8</v>
      </c>
      <c r="C5754" s="1" t="s">
        <v>5877</v>
      </c>
      <c r="E5754" t="str">
        <f t="shared" si="89"/>
        <v>8-ASTILLERO, EL</v>
      </c>
    </row>
    <row r="5755" spans="1:5" x14ac:dyDescent="0.25">
      <c r="A5755" s="1">
        <v>39</v>
      </c>
      <c r="B5755" s="3">
        <v>9</v>
      </c>
      <c r="C5755" s="1" t="s">
        <v>5878</v>
      </c>
      <c r="E5755" t="str">
        <f t="shared" si="89"/>
        <v>9-BARCENA DE CICERO</v>
      </c>
    </row>
    <row r="5756" spans="1:5" x14ac:dyDescent="0.25">
      <c r="A5756" s="1">
        <v>39</v>
      </c>
      <c r="B5756" s="3">
        <v>10</v>
      </c>
      <c r="C5756" s="1" t="s">
        <v>5879</v>
      </c>
      <c r="E5756" t="str">
        <f t="shared" si="89"/>
        <v>10-BARCENA DE PIE DE CONCHA</v>
      </c>
    </row>
    <row r="5757" spans="1:5" x14ac:dyDescent="0.25">
      <c r="A5757" s="1">
        <v>39</v>
      </c>
      <c r="B5757" s="3">
        <v>11</v>
      </c>
      <c r="C5757" s="1" t="s">
        <v>5880</v>
      </c>
      <c r="E5757" t="str">
        <f t="shared" si="89"/>
        <v>11-BAREYO</v>
      </c>
    </row>
    <row r="5758" spans="1:5" x14ac:dyDescent="0.25">
      <c r="A5758" s="1">
        <v>39</v>
      </c>
      <c r="B5758" s="3">
        <v>12</v>
      </c>
      <c r="C5758" s="1" t="s">
        <v>5881</v>
      </c>
      <c r="E5758" t="str">
        <f t="shared" si="89"/>
        <v>12-CABEZON DE LA SAL</v>
      </c>
    </row>
    <row r="5759" spans="1:5" x14ac:dyDescent="0.25">
      <c r="A5759" s="1">
        <v>39</v>
      </c>
      <c r="B5759" s="3">
        <v>13</v>
      </c>
      <c r="C5759" s="1" t="s">
        <v>5882</v>
      </c>
      <c r="E5759" t="str">
        <f t="shared" si="89"/>
        <v>13-CABEZON DE LIEBANA</v>
      </c>
    </row>
    <row r="5760" spans="1:5" x14ac:dyDescent="0.25">
      <c r="A5760" s="1">
        <v>39</v>
      </c>
      <c r="B5760" s="3">
        <v>14</v>
      </c>
      <c r="C5760" s="1" t="s">
        <v>5883</v>
      </c>
      <c r="E5760" t="str">
        <f t="shared" si="89"/>
        <v>14-CABUERNIGA</v>
      </c>
    </row>
    <row r="5761" spans="1:5" x14ac:dyDescent="0.25">
      <c r="A5761" s="1">
        <v>39</v>
      </c>
      <c r="B5761" s="3">
        <v>15</v>
      </c>
      <c r="C5761" s="1" t="s">
        <v>5884</v>
      </c>
      <c r="E5761" t="str">
        <f t="shared" si="89"/>
        <v>15-CAMALEÑO</v>
      </c>
    </row>
    <row r="5762" spans="1:5" x14ac:dyDescent="0.25">
      <c r="A5762" s="1">
        <v>39</v>
      </c>
      <c r="B5762" s="3">
        <v>16</v>
      </c>
      <c r="C5762" s="1" t="s">
        <v>5885</v>
      </c>
      <c r="E5762" t="str">
        <f t="shared" si="89"/>
        <v>16-CAMARGO</v>
      </c>
    </row>
    <row r="5763" spans="1:5" x14ac:dyDescent="0.25">
      <c r="A5763" s="1">
        <v>39</v>
      </c>
      <c r="B5763" s="3">
        <v>17</v>
      </c>
      <c r="C5763" s="1" t="s">
        <v>5886</v>
      </c>
      <c r="E5763" t="str">
        <f t="shared" ref="E5763:E5826" si="90">CONCATENATE(B5763,"-",C5763)</f>
        <v>17-CAMPOO DE YUSO</v>
      </c>
    </row>
    <row r="5764" spans="1:5" x14ac:dyDescent="0.25">
      <c r="A5764" s="1">
        <v>39</v>
      </c>
      <c r="B5764" s="3">
        <v>18</v>
      </c>
      <c r="C5764" s="1" t="s">
        <v>5887</v>
      </c>
      <c r="E5764" t="str">
        <f t="shared" si="90"/>
        <v>18-CARTES</v>
      </c>
    </row>
    <row r="5765" spans="1:5" x14ac:dyDescent="0.25">
      <c r="A5765" s="1">
        <v>39</v>
      </c>
      <c r="B5765" s="3">
        <v>19</v>
      </c>
      <c r="C5765" s="1" t="s">
        <v>5888</v>
      </c>
      <c r="E5765" t="str">
        <f t="shared" si="90"/>
        <v>19-CASTAÑEDA</v>
      </c>
    </row>
    <row r="5766" spans="1:5" x14ac:dyDescent="0.25">
      <c r="A5766" s="1">
        <v>39</v>
      </c>
      <c r="B5766" s="3">
        <v>20</v>
      </c>
      <c r="C5766" s="1" t="s">
        <v>5889</v>
      </c>
      <c r="E5766" t="str">
        <f t="shared" si="90"/>
        <v>20-CASTRO-URDIALES</v>
      </c>
    </row>
    <row r="5767" spans="1:5" x14ac:dyDescent="0.25">
      <c r="A5767" s="1">
        <v>39</v>
      </c>
      <c r="B5767" s="3">
        <v>21</v>
      </c>
      <c r="C5767" s="1" t="s">
        <v>4709</v>
      </c>
      <c r="E5767" t="str">
        <f t="shared" si="90"/>
        <v>21-CIEZA</v>
      </c>
    </row>
    <row r="5768" spans="1:5" x14ac:dyDescent="0.25">
      <c r="A5768" s="1">
        <v>39</v>
      </c>
      <c r="B5768" s="3">
        <v>22</v>
      </c>
      <c r="C5768" s="1" t="s">
        <v>5890</v>
      </c>
      <c r="E5768" t="str">
        <f t="shared" si="90"/>
        <v>22-CILLORIGO DE LIEBANA</v>
      </c>
    </row>
    <row r="5769" spans="1:5" x14ac:dyDescent="0.25">
      <c r="A5769" s="1">
        <v>39</v>
      </c>
      <c r="B5769" s="3">
        <v>23</v>
      </c>
      <c r="C5769" s="1" t="s">
        <v>5891</v>
      </c>
      <c r="E5769" t="str">
        <f t="shared" si="90"/>
        <v>23-COLINDRES</v>
      </c>
    </row>
    <row r="5770" spans="1:5" x14ac:dyDescent="0.25">
      <c r="A5770" s="1">
        <v>39</v>
      </c>
      <c r="B5770" s="3">
        <v>24</v>
      </c>
      <c r="C5770" s="1" t="s">
        <v>5892</v>
      </c>
      <c r="E5770" t="str">
        <f t="shared" si="90"/>
        <v>24-COMILLAS</v>
      </c>
    </row>
    <row r="5771" spans="1:5" x14ac:dyDescent="0.25">
      <c r="A5771" s="1">
        <v>39</v>
      </c>
      <c r="B5771" s="3">
        <v>25</v>
      </c>
      <c r="C5771" s="1" t="s">
        <v>5893</v>
      </c>
      <c r="E5771" t="str">
        <f t="shared" si="90"/>
        <v>25-CORRALES DE BUELNA, LOS</v>
      </c>
    </row>
    <row r="5772" spans="1:5" x14ac:dyDescent="0.25">
      <c r="A5772" s="1">
        <v>39</v>
      </c>
      <c r="B5772" s="3">
        <v>26</v>
      </c>
      <c r="C5772" s="1" t="s">
        <v>5894</v>
      </c>
      <c r="E5772" t="str">
        <f t="shared" si="90"/>
        <v>26-CORVERA DE TORANZO</v>
      </c>
    </row>
    <row r="5773" spans="1:5" x14ac:dyDescent="0.25">
      <c r="A5773" s="1">
        <v>39</v>
      </c>
      <c r="B5773" s="3">
        <v>27</v>
      </c>
      <c r="C5773" s="1" t="s">
        <v>5895</v>
      </c>
      <c r="E5773" t="str">
        <f t="shared" si="90"/>
        <v>27-CAMPOO DE ENMEDIO</v>
      </c>
    </row>
    <row r="5774" spans="1:5" x14ac:dyDescent="0.25">
      <c r="A5774" s="1">
        <v>39</v>
      </c>
      <c r="B5774" s="3">
        <v>28</v>
      </c>
      <c r="C5774" s="1" t="s">
        <v>5896</v>
      </c>
      <c r="E5774" t="str">
        <f t="shared" si="90"/>
        <v>28-ENTRAMBASAGUAS</v>
      </c>
    </row>
    <row r="5775" spans="1:5" x14ac:dyDescent="0.25">
      <c r="A5775" s="1">
        <v>39</v>
      </c>
      <c r="B5775" s="3">
        <v>29</v>
      </c>
      <c r="C5775" s="1" t="s">
        <v>5897</v>
      </c>
      <c r="E5775" t="str">
        <f t="shared" si="90"/>
        <v>29-ESCALANTE</v>
      </c>
    </row>
    <row r="5776" spans="1:5" x14ac:dyDescent="0.25">
      <c r="A5776" s="1">
        <v>39</v>
      </c>
      <c r="B5776" s="3">
        <v>30</v>
      </c>
      <c r="C5776" s="1" t="s">
        <v>5898</v>
      </c>
      <c r="E5776" t="str">
        <f t="shared" si="90"/>
        <v>30-GURIEZO</v>
      </c>
    </row>
    <row r="5777" spans="1:5" x14ac:dyDescent="0.25">
      <c r="A5777" s="1">
        <v>39</v>
      </c>
      <c r="B5777" s="3">
        <v>31</v>
      </c>
      <c r="C5777" s="1" t="s">
        <v>5899</v>
      </c>
      <c r="E5777" t="str">
        <f t="shared" si="90"/>
        <v>31-HAZAS DE CESTO</v>
      </c>
    </row>
    <row r="5778" spans="1:5" x14ac:dyDescent="0.25">
      <c r="A5778" s="1">
        <v>39</v>
      </c>
      <c r="B5778" s="3">
        <v>32</v>
      </c>
      <c r="C5778" s="1" t="s">
        <v>5900</v>
      </c>
      <c r="E5778" t="str">
        <f t="shared" si="90"/>
        <v>32-HERMANDAD DE CAMPOO DE SUSO</v>
      </c>
    </row>
    <row r="5779" spans="1:5" x14ac:dyDescent="0.25">
      <c r="A5779" s="1">
        <v>39</v>
      </c>
      <c r="B5779" s="3">
        <v>33</v>
      </c>
      <c r="C5779" s="1" t="s">
        <v>5901</v>
      </c>
      <c r="E5779" t="str">
        <f t="shared" si="90"/>
        <v>33-HERRERIAS</v>
      </c>
    </row>
    <row r="5780" spans="1:5" x14ac:dyDescent="0.25">
      <c r="A5780" s="1">
        <v>39</v>
      </c>
      <c r="B5780" s="3">
        <v>34</v>
      </c>
      <c r="C5780" s="1" t="s">
        <v>5902</v>
      </c>
      <c r="E5780" t="str">
        <f t="shared" si="90"/>
        <v>34-LAMASON</v>
      </c>
    </row>
    <row r="5781" spans="1:5" x14ac:dyDescent="0.25">
      <c r="A5781" s="1">
        <v>39</v>
      </c>
      <c r="B5781" s="3">
        <v>35</v>
      </c>
      <c r="C5781" s="1" t="s">
        <v>5903</v>
      </c>
      <c r="E5781" t="str">
        <f t="shared" si="90"/>
        <v>35-LAREDO</v>
      </c>
    </row>
    <row r="5782" spans="1:5" x14ac:dyDescent="0.25">
      <c r="A5782" s="1">
        <v>39</v>
      </c>
      <c r="B5782" s="3">
        <v>36</v>
      </c>
      <c r="C5782" s="1" t="s">
        <v>5904</v>
      </c>
      <c r="E5782" t="str">
        <f t="shared" si="90"/>
        <v>36-LIENDO</v>
      </c>
    </row>
    <row r="5783" spans="1:5" x14ac:dyDescent="0.25">
      <c r="A5783" s="1">
        <v>39</v>
      </c>
      <c r="B5783" s="3">
        <v>37</v>
      </c>
      <c r="C5783" s="1" t="s">
        <v>5905</v>
      </c>
      <c r="E5783" t="str">
        <f t="shared" si="90"/>
        <v>37-LIERGANES</v>
      </c>
    </row>
    <row r="5784" spans="1:5" x14ac:dyDescent="0.25">
      <c r="A5784" s="1">
        <v>39</v>
      </c>
      <c r="B5784" s="3">
        <v>38</v>
      </c>
      <c r="C5784" s="1" t="s">
        <v>5906</v>
      </c>
      <c r="E5784" t="str">
        <f t="shared" si="90"/>
        <v>38-LIMPIAS</v>
      </c>
    </row>
    <row r="5785" spans="1:5" x14ac:dyDescent="0.25">
      <c r="A5785" s="1">
        <v>39</v>
      </c>
      <c r="B5785" s="3">
        <v>39</v>
      </c>
      <c r="C5785" s="1" t="s">
        <v>5907</v>
      </c>
      <c r="E5785" t="str">
        <f t="shared" si="90"/>
        <v>39-LUENA</v>
      </c>
    </row>
    <row r="5786" spans="1:5" x14ac:dyDescent="0.25">
      <c r="A5786" s="1">
        <v>39</v>
      </c>
      <c r="B5786" s="3">
        <v>40</v>
      </c>
      <c r="C5786" s="1" t="s">
        <v>5908</v>
      </c>
      <c r="E5786" t="str">
        <f t="shared" si="90"/>
        <v>40-MARINA DE CUDEYO</v>
      </c>
    </row>
    <row r="5787" spans="1:5" x14ac:dyDescent="0.25">
      <c r="A5787" s="1">
        <v>39</v>
      </c>
      <c r="B5787" s="3">
        <v>41</v>
      </c>
      <c r="C5787" s="1" t="s">
        <v>5909</v>
      </c>
      <c r="E5787" t="str">
        <f t="shared" si="90"/>
        <v>41-MAZCUERRAS</v>
      </c>
    </row>
    <row r="5788" spans="1:5" x14ac:dyDescent="0.25">
      <c r="A5788" s="1">
        <v>39</v>
      </c>
      <c r="B5788" s="3">
        <v>42</v>
      </c>
      <c r="C5788" s="1" t="s">
        <v>5910</v>
      </c>
      <c r="E5788" t="str">
        <f t="shared" si="90"/>
        <v>42-MEDIO CUDEYO</v>
      </c>
    </row>
    <row r="5789" spans="1:5" x14ac:dyDescent="0.25">
      <c r="A5789" s="1">
        <v>39</v>
      </c>
      <c r="B5789" s="3">
        <v>43</v>
      </c>
      <c r="C5789" s="1" t="s">
        <v>5911</v>
      </c>
      <c r="E5789" t="str">
        <f t="shared" si="90"/>
        <v>43-MERUELO</v>
      </c>
    </row>
    <row r="5790" spans="1:5" x14ac:dyDescent="0.25">
      <c r="A5790" s="1">
        <v>39</v>
      </c>
      <c r="B5790" s="3">
        <v>44</v>
      </c>
      <c r="C5790" s="1" t="s">
        <v>5912</v>
      </c>
      <c r="E5790" t="str">
        <f t="shared" si="90"/>
        <v>44-MIENGO</v>
      </c>
    </row>
    <row r="5791" spans="1:5" x14ac:dyDescent="0.25">
      <c r="A5791" s="1">
        <v>39</v>
      </c>
      <c r="B5791" s="3">
        <v>45</v>
      </c>
      <c r="C5791" s="1" t="s">
        <v>5913</v>
      </c>
      <c r="E5791" t="str">
        <f t="shared" si="90"/>
        <v>45-MIERA</v>
      </c>
    </row>
    <row r="5792" spans="1:5" x14ac:dyDescent="0.25">
      <c r="A5792" s="1">
        <v>39</v>
      </c>
      <c r="B5792" s="3">
        <v>46</v>
      </c>
      <c r="C5792" s="1" t="s">
        <v>5914</v>
      </c>
      <c r="E5792" t="str">
        <f t="shared" si="90"/>
        <v>46-MOLLEDO</v>
      </c>
    </row>
    <row r="5793" spans="1:5" x14ac:dyDescent="0.25">
      <c r="A5793" s="1">
        <v>39</v>
      </c>
      <c r="B5793" s="3">
        <v>47</v>
      </c>
      <c r="C5793" s="1" t="s">
        <v>5915</v>
      </c>
      <c r="E5793" t="str">
        <f t="shared" si="90"/>
        <v>47-NOJA</v>
      </c>
    </row>
    <row r="5794" spans="1:5" x14ac:dyDescent="0.25">
      <c r="A5794" s="1">
        <v>39</v>
      </c>
      <c r="B5794" s="3">
        <v>48</v>
      </c>
      <c r="C5794" s="1" t="s">
        <v>5916</v>
      </c>
      <c r="E5794" t="str">
        <f t="shared" si="90"/>
        <v>48-PENAGOS</v>
      </c>
    </row>
    <row r="5795" spans="1:5" x14ac:dyDescent="0.25">
      <c r="A5795" s="1">
        <v>39</v>
      </c>
      <c r="B5795" s="3">
        <v>49</v>
      </c>
      <c r="C5795" s="1" t="s">
        <v>5917</v>
      </c>
      <c r="E5795" t="str">
        <f t="shared" si="90"/>
        <v>49-PEÑARRUBIA</v>
      </c>
    </row>
    <row r="5796" spans="1:5" x14ac:dyDescent="0.25">
      <c r="A5796" s="1">
        <v>39</v>
      </c>
      <c r="B5796" s="3">
        <v>50</v>
      </c>
      <c r="C5796" s="1" t="s">
        <v>5918</v>
      </c>
      <c r="E5796" t="str">
        <f t="shared" si="90"/>
        <v>50-PESAGUERO</v>
      </c>
    </row>
    <row r="5797" spans="1:5" x14ac:dyDescent="0.25">
      <c r="A5797" s="1">
        <v>39</v>
      </c>
      <c r="B5797" s="3">
        <v>51</v>
      </c>
      <c r="C5797" s="1" t="s">
        <v>5919</v>
      </c>
      <c r="E5797" t="str">
        <f t="shared" si="90"/>
        <v>51-PESQUERA</v>
      </c>
    </row>
    <row r="5798" spans="1:5" x14ac:dyDescent="0.25">
      <c r="A5798" s="1">
        <v>39</v>
      </c>
      <c r="B5798" s="3">
        <v>52</v>
      </c>
      <c r="C5798" s="1" t="s">
        <v>5920</v>
      </c>
      <c r="E5798" t="str">
        <f t="shared" si="90"/>
        <v>52-PIELAGOS</v>
      </c>
    </row>
    <row r="5799" spans="1:5" x14ac:dyDescent="0.25">
      <c r="A5799" s="1">
        <v>39</v>
      </c>
      <c r="B5799" s="3">
        <v>53</v>
      </c>
      <c r="C5799" s="1" t="s">
        <v>5921</v>
      </c>
      <c r="E5799" t="str">
        <f t="shared" si="90"/>
        <v>53-POLACIONES</v>
      </c>
    </row>
    <row r="5800" spans="1:5" x14ac:dyDescent="0.25">
      <c r="A5800" s="1">
        <v>39</v>
      </c>
      <c r="B5800" s="3">
        <v>54</v>
      </c>
      <c r="C5800" s="1" t="s">
        <v>5922</v>
      </c>
      <c r="E5800" t="str">
        <f t="shared" si="90"/>
        <v>54-POLANCO</v>
      </c>
    </row>
    <row r="5801" spans="1:5" x14ac:dyDescent="0.25">
      <c r="A5801" s="1">
        <v>39</v>
      </c>
      <c r="B5801" s="3">
        <v>55</v>
      </c>
      <c r="C5801" s="1" t="s">
        <v>5923</v>
      </c>
      <c r="E5801" t="str">
        <f t="shared" si="90"/>
        <v>55-POTES</v>
      </c>
    </row>
    <row r="5802" spans="1:5" x14ac:dyDescent="0.25">
      <c r="A5802" s="1">
        <v>39</v>
      </c>
      <c r="B5802" s="3">
        <v>56</v>
      </c>
      <c r="C5802" s="1" t="s">
        <v>5924</v>
      </c>
      <c r="E5802" t="str">
        <f t="shared" si="90"/>
        <v>56-PUENTE VIESGO</v>
      </c>
    </row>
    <row r="5803" spans="1:5" x14ac:dyDescent="0.25">
      <c r="A5803" s="1">
        <v>39</v>
      </c>
      <c r="B5803" s="3">
        <v>57</v>
      </c>
      <c r="C5803" s="1" t="s">
        <v>5925</v>
      </c>
      <c r="E5803" t="str">
        <f t="shared" si="90"/>
        <v>57-RAMALES DE LA VICTORIA</v>
      </c>
    </row>
    <row r="5804" spans="1:5" x14ac:dyDescent="0.25">
      <c r="A5804" s="1">
        <v>39</v>
      </c>
      <c r="B5804" s="3">
        <v>58</v>
      </c>
      <c r="C5804" s="1" t="s">
        <v>5926</v>
      </c>
      <c r="E5804" t="str">
        <f t="shared" si="90"/>
        <v>58-RASINES</v>
      </c>
    </row>
    <row r="5805" spans="1:5" x14ac:dyDescent="0.25">
      <c r="A5805" s="1">
        <v>39</v>
      </c>
      <c r="B5805" s="3">
        <v>59</v>
      </c>
      <c r="C5805" s="1" t="s">
        <v>5927</v>
      </c>
      <c r="E5805" t="str">
        <f t="shared" si="90"/>
        <v>59-REINOSA</v>
      </c>
    </row>
    <row r="5806" spans="1:5" x14ac:dyDescent="0.25">
      <c r="A5806" s="1">
        <v>39</v>
      </c>
      <c r="B5806" s="3">
        <v>60</v>
      </c>
      <c r="C5806" s="1" t="s">
        <v>5928</v>
      </c>
      <c r="E5806" t="str">
        <f t="shared" si="90"/>
        <v>60-REOCIN</v>
      </c>
    </row>
    <row r="5807" spans="1:5" x14ac:dyDescent="0.25">
      <c r="A5807" s="1">
        <v>39</v>
      </c>
      <c r="B5807" s="3">
        <v>61</v>
      </c>
      <c r="C5807" s="1" t="s">
        <v>5929</v>
      </c>
      <c r="E5807" t="str">
        <f t="shared" si="90"/>
        <v>61-RIBAMONTAN AL MAR</v>
      </c>
    </row>
    <row r="5808" spans="1:5" x14ac:dyDescent="0.25">
      <c r="A5808" s="1">
        <v>39</v>
      </c>
      <c r="B5808" s="3">
        <v>62</v>
      </c>
      <c r="C5808" s="1" t="s">
        <v>5930</v>
      </c>
      <c r="E5808" t="str">
        <f t="shared" si="90"/>
        <v>62-RIBAMONTAN AL MONTE</v>
      </c>
    </row>
    <row r="5809" spans="1:5" x14ac:dyDescent="0.25">
      <c r="A5809" s="1">
        <v>39</v>
      </c>
      <c r="B5809" s="3">
        <v>63</v>
      </c>
      <c r="C5809" s="1" t="s">
        <v>5931</v>
      </c>
      <c r="E5809" t="str">
        <f t="shared" si="90"/>
        <v>63-RIONANSA</v>
      </c>
    </row>
    <row r="5810" spans="1:5" x14ac:dyDescent="0.25">
      <c r="A5810" s="1">
        <v>39</v>
      </c>
      <c r="B5810" s="3">
        <v>64</v>
      </c>
      <c r="C5810" s="1" t="s">
        <v>5932</v>
      </c>
      <c r="E5810" t="str">
        <f t="shared" si="90"/>
        <v>64-RIOTUERTO</v>
      </c>
    </row>
    <row r="5811" spans="1:5" x14ac:dyDescent="0.25">
      <c r="A5811" s="1">
        <v>39</v>
      </c>
      <c r="B5811" s="3">
        <v>65</v>
      </c>
      <c r="C5811" s="1" t="s">
        <v>5933</v>
      </c>
      <c r="E5811" t="str">
        <f t="shared" si="90"/>
        <v>65-ROZAS DE VALDEARROLLO, LAS</v>
      </c>
    </row>
    <row r="5812" spans="1:5" x14ac:dyDescent="0.25">
      <c r="A5812" s="1">
        <v>39</v>
      </c>
      <c r="B5812" s="3">
        <v>66</v>
      </c>
      <c r="C5812" s="1" t="s">
        <v>5934</v>
      </c>
      <c r="E5812" t="str">
        <f t="shared" si="90"/>
        <v>66-RUENTE</v>
      </c>
    </row>
    <row r="5813" spans="1:5" x14ac:dyDescent="0.25">
      <c r="A5813" s="1">
        <v>39</v>
      </c>
      <c r="B5813" s="3">
        <v>67</v>
      </c>
      <c r="C5813" s="1" t="s">
        <v>5935</v>
      </c>
      <c r="E5813" t="str">
        <f t="shared" si="90"/>
        <v>67-RUESGA</v>
      </c>
    </row>
    <row r="5814" spans="1:5" x14ac:dyDescent="0.25">
      <c r="A5814" s="1">
        <v>39</v>
      </c>
      <c r="B5814" s="3">
        <v>68</v>
      </c>
      <c r="C5814" s="1" t="s">
        <v>5936</v>
      </c>
      <c r="E5814" t="str">
        <f t="shared" si="90"/>
        <v>68-RUILOBA</v>
      </c>
    </row>
    <row r="5815" spans="1:5" x14ac:dyDescent="0.25">
      <c r="A5815" s="1">
        <v>39</v>
      </c>
      <c r="B5815" s="3">
        <v>69</v>
      </c>
      <c r="C5815" s="1" t="s">
        <v>5937</v>
      </c>
      <c r="E5815" t="str">
        <f t="shared" si="90"/>
        <v>69-SAN FELICES DE BUELNA</v>
      </c>
    </row>
    <row r="5816" spans="1:5" x14ac:dyDescent="0.25">
      <c r="A5816" s="1">
        <v>39</v>
      </c>
      <c r="B5816" s="3">
        <v>70</v>
      </c>
      <c r="C5816" s="1" t="s">
        <v>5938</v>
      </c>
      <c r="E5816" t="str">
        <f t="shared" si="90"/>
        <v>70-SAN MIGUEL DE AGUAYO</v>
      </c>
    </row>
    <row r="5817" spans="1:5" x14ac:dyDescent="0.25">
      <c r="A5817" s="1">
        <v>39</v>
      </c>
      <c r="B5817" s="3">
        <v>71</v>
      </c>
      <c r="C5817" s="1" t="s">
        <v>5939</v>
      </c>
      <c r="E5817" t="str">
        <f t="shared" si="90"/>
        <v>71-SAN PEDRO DEL ROMERAL</v>
      </c>
    </row>
    <row r="5818" spans="1:5" x14ac:dyDescent="0.25">
      <c r="A5818" s="1">
        <v>39</v>
      </c>
      <c r="B5818" s="3">
        <v>72</v>
      </c>
      <c r="C5818" s="1" t="s">
        <v>5940</v>
      </c>
      <c r="E5818" t="str">
        <f t="shared" si="90"/>
        <v>72-SAN ROQUE DE RIOMIERA</v>
      </c>
    </row>
    <row r="5819" spans="1:5" x14ac:dyDescent="0.25">
      <c r="A5819" s="1">
        <v>39</v>
      </c>
      <c r="B5819" s="3">
        <v>73</v>
      </c>
      <c r="C5819" s="1" t="s">
        <v>5941</v>
      </c>
      <c r="E5819" t="str">
        <f t="shared" si="90"/>
        <v>73-SANTA CRUZ DE BEZANA</v>
      </c>
    </row>
    <row r="5820" spans="1:5" x14ac:dyDescent="0.25">
      <c r="A5820" s="1">
        <v>39</v>
      </c>
      <c r="B5820" s="3">
        <v>74</v>
      </c>
      <c r="C5820" s="1" t="s">
        <v>5942</v>
      </c>
      <c r="E5820" t="str">
        <f t="shared" si="90"/>
        <v>74-SANTA MARIA DE CAYON</v>
      </c>
    </row>
    <row r="5821" spans="1:5" x14ac:dyDescent="0.25">
      <c r="A5821" s="1">
        <v>39</v>
      </c>
      <c r="B5821" s="3">
        <v>75</v>
      </c>
      <c r="C5821" s="1" t="s">
        <v>5943</v>
      </c>
      <c r="E5821" t="str">
        <f t="shared" si="90"/>
        <v>75-SANTANDER</v>
      </c>
    </row>
    <row r="5822" spans="1:5" x14ac:dyDescent="0.25">
      <c r="A5822" s="1">
        <v>39</v>
      </c>
      <c r="B5822" s="3">
        <v>76</v>
      </c>
      <c r="C5822" s="1" t="s">
        <v>5944</v>
      </c>
      <c r="E5822" t="str">
        <f t="shared" si="90"/>
        <v>76-SANTILLANA DEL MAR</v>
      </c>
    </row>
    <row r="5823" spans="1:5" x14ac:dyDescent="0.25">
      <c r="A5823" s="1">
        <v>39</v>
      </c>
      <c r="B5823" s="3">
        <v>77</v>
      </c>
      <c r="C5823" s="1" t="s">
        <v>5945</v>
      </c>
      <c r="E5823" t="str">
        <f t="shared" si="90"/>
        <v>77-SANTIURDE DE REINOSA</v>
      </c>
    </row>
    <row r="5824" spans="1:5" x14ac:dyDescent="0.25">
      <c r="A5824" s="1">
        <v>39</v>
      </c>
      <c r="B5824" s="3">
        <v>78</v>
      </c>
      <c r="C5824" s="1" t="s">
        <v>5946</v>
      </c>
      <c r="E5824" t="str">
        <f t="shared" si="90"/>
        <v>78-SANTIURDE DE TORANZO</v>
      </c>
    </row>
    <row r="5825" spans="1:5" x14ac:dyDescent="0.25">
      <c r="A5825" s="1">
        <v>39</v>
      </c>
      <c r="B5825" s="3">
        <v>79</v>
      </c>
      <c r="C5825" s="1" t="s">
        <v>5947</v>
      </c>
      <c r="E5825" t="str">
        <f t="shared" si="90"/>
        <v>79-SANTOÑA</v>
      </c>
    </row>
    <row r="5826" spans="1:5" x14ac:dyDescent="0.25">
      <c r="A5826" s="1">
        <v>39</v>
      </c>
      <c r="B5826" s="3">
        <v>80</v>
      </c>
      <c r="C5826" s="1" t="s">
        <v>5948</v>
      </c>
      <c r="E5826" t="str">
        <f t="shared" si="90"/>
        <v>80-SAN VICENTE DE LA BARQUERA</v>
      </c>
    </row>
    <row r="5827" spans="1:5" x14ac:dyDescent="0.25">
      <c r="A5827" s="1">
        <v>39</v>
      </c>
      <c r="B5827" s="3">
        <v>81</v>
      </c>
      <c r="C5827" s="1" t="s">
        <v>5949</v>
      </c>
      <c r="E5827" t="str">
        <f t="shared" ref="E5827:E5890" si="91">CONCATENATE(B5827,"-",C5827)</f>
        <v>81-SARO</v>
      </c>
    </row>
    <row r="5828" spans="1:5" x14ac:dyDescent="0.25">
      <c r="A5828" s="1">
        <v>39</v>
      </c>
      <c r="B5828" s="3">
        <v>82</v>
      </c>
      <c r="C5828" s="1" t="s">
        <v>5950</v>
      </c>
      <c r="E5828" t="str">
        <f t="shared" si="91"/>
        <v>82-SELAYA</v>
      </c>
    </row>
    <row r="5829" spans="1:5" x14ac:dyDescent="0.25">
      <c r="A5829" s="1">
        <v>39</v>
      </c>
      <c r="B5829" s="3">
        <v>83</v>
      </c>
      <c r="C5829" s="1" t="s">
        <v>5951</v>
      </c>
      <c r="E5829" t="str">
        <f t="shared" si="91"/>
        <v>83-SOBA</v>
      </c>
    </row>
    <row r="5830" spans="1:5" x14ac:dyDescent="0.25">
      <c r="A5830" s="1">
        <v>39</v>
      </c>
      <c r="B5830" s="3">
        <v>84</v>
      </c>
      <c r="C5830" s="1" t="s">
        <v>5952</v>
      </c>
      <c r="E5830" t="str">
        <f t="shared" si="91"/>
        <v>84-SOLORZANO</v>
      </c>
    </row>
    <row r="5831" spans="1:5" x14ac:dyDescent="0.25">
      <c r="A5831" s="1">
        <v>39</v>
      </c>
      <c r="B5831" s="3">
        <v>85</v>
      </c>
      <c r="C5831" s="1" t="s">
        <v>5953</v>
      </c>
      <c r="E5831" t="str">
        <f t="shared" si="91"/>
        <v>85-SUANCES</v>
      </c>
    </row>
    <row r="5832" spans="1:5" x14ac:dyDescent="0.25">
      <c r="A5832" s="1">
        <v>39</v>
      </c>
      <c r="B5832" s="3">
        <v>86</v>
      </c>
      <c r="C5832" s="1" t="s">
        <v>5954</v>
      </c>
      <c r="E5832" t="str">
        <f t="shared" si="91"/>
        <v>86-TOJOS, LOS</v>
      </c>
    </row>
    <row r="5833" spans="1:5" x14ac:dyDescent="0.25">
      <c r="A5833" s="1">
        <v>39</v>
      </c>
      <c r="B5833" s="3">
        <v>87</v>
      </c>
      <c r="C5833" s="1" t="s">
        <v>5955</v>
      </c>
      <c r="E5833" t="str">
        <f t="shared" si="91"/>
        <v>87-TORRELAVEGA</v>
      </c>
    </row>
    <row r="5834" spans="1:5" x14ac:dyDescent="0.25">
      <c r="A5834" s="1">
        <v>39</v>
      </c>
      <c r="B5834" s="3">
        <v>88</v>
      </c>
      <c r="C5834" s="1" t="s">
        <v>5956</v>
      </c>
      <c r="E5834" t="str">
        <f t="shared" si="91"/>
        <v>88-TRESVISO</v>
      </c>
    </row>
    <row r="5835" spans="1:5" x14ac:dyDescent="0.25">
      <c r="A5835" s="1">
        <v>39</v>
      </c>
      <c r="B5835" s="3">
        <v>89</v>
      </c>
      <c r="C5835" s="1" t="s">
        <v>5957</v>
      </c>
      <c r="E5835" t="str">
        <f t="shared" si="91"/>
        <v>89-TUDANCA</v>
      </c>
    </row>
    <row r="5836" spans="1:5" x14ac:dyDescent="0.25">
      <c r="A5836" s="1">
        <v>39</v>
      </c>
      <c r="B5836" s="3">
        <v>90</v>
      </c>
      <c r="C5836" s="1" t="s">
        <v>5958</v>
      </c>
      <c r="E5836" t="str">
        <f t="shared" si="91"/>
        <v>90-UDIAS</v>
      </c>
    </row>
    <row r="5837" spans="1:5" x14ac:dyDescent="0.25">
      <c r="A5837" s="1">
        <v>39</v>
      </c>
      <c r="B5837" s="3">
        <v>91</v>
      </c>
      <c r="C5837" s="1" t="s">
        <v>5959</v>
      </c>
      <c r="E5837" t="str">
        <f t="shared" si="91"/>
        <v>91-VALDALIGA</v>
      </c>
    </row>
    <row r="5838" spans="1:5" x14ac:dyDescent="0.25">
      <c r="A5838" s="1">
        <v>39</v>
      </c>
      <c r="B5838" s="3">
        <v>92</v>
      </c>
      <c r="C5838" s="1" t="s">
        <v>5960</v>
      </c>
      <c r="E5838" t="str">
        <f t="shared" si="91"/>
        <v>92-VALDEOLEA</v>
      </c>
    </row>
    <row r="5839" spans="1:5" x14ac:dyDescent="0.25">
      <c r="A5839" s="1">
        <v>39</v>
      </c>
      <c r="B5839" s="3">
        <v>93</v>
      </c>
      <c r="C5839" s="1" t="s">
        <v>5961</v>
      </c>
      <c r="E5839" t="str">
        <f t="shared" si="91"/>
        <v>93-VALDEPRADO DEL RIO</v>
      </c>
    </row>
    <row r="5840" spans="1:5" x14ac:dyDescent="0.25">
      <c r="A5840" s="1">
        <v>39</v>
      </c>
      <c r="B5840" s="3">
        <v>94</v>
      </c>
      <c r="C5840" s="1" t="s">
        <v>5962</v>
      </c>
      <c r="E5840" t="str">
        <f t="shared" si="91"/>
        <v>94-VALDERREDIBLE</v>
      </c>
    </row>
    <row r="5841" spans="1:5" x14ac:dyDescent="0.25">
      <c r="A5841" s="1">
        <v>39</v>
      </c>
      <c r="B5841" s="3">
        <v>95</v>
      </c>
      <c r="C5841" s="1" t="s">
        <v>5963</v>
      </c>
      <c r="E5841" t="str">
        <f t="shared" si="91"/>
        <v>95-VAL DE SAN VICENTE</v>
      </c>
    </row>
    <row r="5842" spans="1:5" x14ac:dyDescent="0.25">
      <c r="A5842" s="1">
        <v>39</v>
      </c>
      <c r="B5842" s="3">
        <v>96</v>
      </c>
      <c r="C5842" s="1" t="s">
        <v>5964</v>
      </c>
      <c r="E5842" t="str">
        <f t="shared" si="91"/>
        <v>96-VEGA DE LIEBANA</v>
      </c>
    </row>
    <row r="5843" spans="1:5" x14ac:dyDescent="0.25">
      <c r="A5843" s="1">
        <v>39</v>
      </c>
      <c r="B5843" s="3">
        <v>97</v>
      </c>
      <c r="C5843" s="1" t="s">
        <v>5965</v>
      </c>
      <c r="E5843" t="str">
        <f t="shared" si="91"/>
        <v>97-VEGA DE PAS</v>
      </c>
    </row>
    <row r="5844" spans="1:5" x14ac:dyDescent="0.25">
      <c r="A5844" s="1">
        <v>39</v>
      </c>
      <c r="B5844" s="3">
        <v>98</v>
      </c>
      <c r="C5844" s="1" t="s">
        <v>5966</v>
      </c>
      <c r="E5844" t="str">
        <f t="shared" si="91"/>
        <v>98-VILLACARRIEDO</v>
      </c>
    </row>
    <row r="5845" spans="1:5" x14ac:dyDescent="0.25">
      <c r="A5845" s="1">
        <v>39</v>
      </c>
      <c r="B5845" s="3">
        <v>99</v>
      </c>
      <c r="C5845" s="1" t="s">
        <v>5967</v>
      </c>
      <c r="E5845" t="str">
        <f t="shared" si="91"/>
        <v>99-VILLAESCUSA</v>
      </c>
    </row>
    <row r="5846" spans="1:5" x14ac:dyDescent="0.25">
      <c r="A5846" s="1">
        <v>39</v>
      </c>
      <c r="B5846" s="3">
        <v>100</v>
      </c>
      <c r="C5846" s="1" t="s">
        <v>5968</v>
      </c>
      <c r="E5846" t="str">
        <f t="shared" si="91"/>
        <v>100-VILLAFUFRE</v>
      </c>
    </row>
    <row r="5847" spans="1:5" x14ac:dyDescent="0.25">
      <c r="A5847" s="1">
        <v>39</v>
      </c>
      <c r="B5847" s="3">
        <v>101</v>
      </c>
      <c r="C5847" s="1" t="s">
        <v>5969</v>
      </c>
      <c r="E5847" t="str">
        <f t="shared" si="91"/>
        <v>101-VILLAVERDE DE TRUCIOS</v>
      </c>
    </row>
    <row r="5848" spans="1:5" x14ac:dyDescent="0.25">
      <c r="A5848" s="1">
        <v>39</v>
      </c>
      <c r="B5848" s="3">
        <v>102</v>
      </c>
      <c r="C5848" s="1" t="s">
        <v>5970</v>
      </c>
      <c r="E5848" t="str">
        <f t="shared" si="91"/>
        <v>102-VOTO</v>
      </c>
    </row>
    <row r="5849" spans="1:5" x14ac:dyDescent="0.25">
      <c r="A5849" s="1">
        <v>40</v>
      </c>
      <c r="B5849" s="3">
        <v>1</v>
      </c>
      <c r="C5849" s="1" t="s">
        <v>5971</v>
      </c>
      <c r="E5849" t="str">
        <f t="shared" si="91"/>
        <v>1-ABADES</v>
      </c>
    </row>
    <row r="5850" spans="1:5" x14ac:dyDescent="0.25">
      <c r="A5850" s="1">
        <v>40</v>
      </c>
      <c r="B5850" s="3">
        <v>2</v>
      </c>
      <c r="C5850" s="1" t="s">
        <v>5972</v>
      </c>
      <c r="E5850" t="str">
        <f t="shared" si="91"/>
        <v>2-ADRADA DE PIRON</v>
      </c>
    </row>
    <row r="5851" spans="1:5" x14ac:dyDescent="0.25">
      <c r="A5851" s="1">
        <v>40</v>
      </c>
      <c r="B5851" s="3">
        <v>3</v>
      </c>
      <c r="C5851" s="1" t="s">
        <v>5973</v>
      </c>
      <c r="E5851" t="str">
        <f t="shared" si="91"/>
        <v>3-ADRADOS</v>
      </c>
    </row>
    <row r="5852" spans="1:5" x14ac:dyDescent="0.25">
      <c r="A5852" s="1">
        <v>40</v>
      </c>
      <c r="B5852" s="3">
        <v>4</v>
      </c>
      <c r="C5852" s="1" t="s">
        <v>5974</v>
      </c>
      <c r="E5852" t="str">
        <f t="shared" si="91"/>
        <v>4-AGUILAFUENTE</v>
      </c>
    </row>
    <row r="5853" spans="1:5" x14ac:dyDescent="0.25">
      <c r="A5853" s="1">
        <v>40</v>
      </c>
      <c r="B5853" s="3">
        <v>5</v>
      </c>
      <c r="C5853" s="1" t="s">
        <v>5975</v>
      </c>
      <c r="E5853" t="str">
        <f t="shared" si="91"/>
        <v>5-ALCONADA DE MADERUELO</v>
      </c>
    </row>
    <row r="5854" spans="1:5" x14ac:dyDescent="0.25">
      <c r="A5854" s="1">
        <v>40</v>
      </c>
      <c r="B5854" s="3">
        <v>6</v>
      </c>
      <c r="C5854" s="1" t="s">
        <v>5976</v>
      </c>
      <c r="E5854" t="str">
        <f t="shared" si="91"/>
        <v>6-ALDEALCORVO</v>
      </c>
    </row>
    <row r="5855" spans="1:5" x14ac:dyDescent="0.25">
      <c r="A5855" s="1">
        <v>40</v>
      </c>
      <c r="B5855" s="3">
        <v>7</v>
      </c>
      <c r="C5855" s="1" t="s">
        <v>5977</v>
      </c>
      <c r="E5855" t="str">
        <f t="shared" si="91"/>
        <v>7-ALDEALENGUA DE PEDRAZA</v>
      </c>
    </row>
    <row r="5856" spans="1:5" x14ac:dyDescent="0.25">
      <c r="A5856" s="1">
        <v>40</v>
      </c>
      <c r="B5856" s="3">
        <v>8</v>
      </c>
      <c r="C5856" s="1" t="s">
        <v>5978</v>
      </c>
      <c r="E5856" t="str">
        <f t="shared" si="91"/>
        <v>8-ALDEALENGUA DE SANTA MARIA</v>
      </c>
    </row>
    <row r="5857" spans="1:5" x14ac:dyDescent="0.25">
      <c r="A5857" s="1">
        <v>40</v>
      </c>
      <c r="B5857" s="3">
        <v>9</v>
      </c>
      <c r="C5857" s="1" t="s">
        <v>5979</v>
      </c>
      <c r="E5857" t="str">
        <f t="shared" si="91"/>
        <v>9-ALDEANUEVA DE LA SERREZUELA</v>
      </c>
    </row>
    <row r="5858" spans="1:5" x14ac:dyDescent="0.25">
      <c r="A5858" s="1">
        <v>40</v>
      </c>
      <c r="B5858" s="3">
        <v>10</v>
      </c>
      <c r="C5858" s="1" t="s">
        <v>5980</v>
      </c>
      <c r="E5858" t="str">
        <f t="shared" si="91"/>
        <v>10-ALDEANUEVA DEL CODONAL</v>
      </c>
    </row>
    <row r="5859" spans="1:5" x14ac:dyDescent="0.25">
      <c r="A5859" s="1">
        <v>40</v>
      </c>
      <c r="B5859" s="3">
        <v>12</v>
      </c>
      <c r="C5859" s="1" t="s">
        <v>5981</v>
      </c>
      <c r="E5859" t="str">
        <f t="shared" si="91"/>
        <v>12-ALDEA REAL</v>
      </c>
    </row>
    <row r="5860" spans="1:5" x14ac:dyDescent="0.25">
      <c r="A5860" s="1">
        <v>40</v>
      </c>
      <c r="B5860" s="3">
        <v>13</v>
      </c>
      <c r="C5860" s="1" t="s">
        <v>5982</v>
      </c>
      <c r="E5860" t="str">
        <f t="shared" si="91"/>
        <v>13-ALDEASOÑA</v>
      </c>
    </row>
    <row r="5861" spans="1:5" x14ac:dyDescent="0.25">
      <c r="A5861" s="1">
        <v>40</v>
      </c>
      <c r="B5861" s="3">
        <v>14</v>
      </c>
      <c r="C5861" s="1" t="s">
        <v>5983</v>
      </c>
      <c r="E5861" t="str">
        <f t="shared" si="91"/>
        <v>14-ALDEHORNO</v>
      </c>
    </row>
    <row r="5862" spans="1:5" x14ac:dyDescent="0.25">
      <c r="A5862" s="1">
        <v>40</v>
      </c>
      <c r="B5862" s="3">
        <v>15</v>
      </c>
      <c r="C5862" s="1" t="s">
        <v>5984</v>
      </c>
      <c r="E5862" t="str">
        <f t="shared" si="91"/>
        <v>15-ALDEHUELA DEL CODONAL</v>
      </c>
    </row>
    <row r="5863" spans="1:5" x14ac:dyDescent="0.25">
      <c r="A5863" s="1">
        <v>40</v>
      </c>
      <c r="B5863" s="3">
        <v>16</v>
      </c>
      <c r="C5863" s="1" t="s">
        <v>5985</v>
      </c>
      <c r="E5863" t="str">
        <f t="shared" si="91"/>
        <v>16-ALDEONTE</v>
      </c>
    </row>
    <row r="5864" spans="1:5" x14ac:dyDescent="0.25">
      <c r="A5864" s="1">
        <v>40</v>
      </c>
      <c r="B5864" s="3">
        <v>17</v>
      </c>
      <c r="C5864" s="1" t="s">
        <v>5986</v>
      </c>
      <c r="E5864" t="str">
        <f t="shared" si="91"/>
        <v>17-ANAYA</v>
      </c>
    </row>
    <row r="5865" spans="1:5" x14ac:dyDescent="0.25">
      <c r="A5865" s="1">
        <v>40</v>
      </c>
      <c r="B5865" s="3">
        <v>18</v>
      </c>
      <c r="C5865" s="1" t="s">
        <v>5987</v>
      </c>
      <c r="E5865" t="str">
        <f t="shared" si="91"/>
        <v>18-AÑE</v>
      </c>
    </row>
    <row r="5866" spans="1:5" x14ac:dyDescent="0.25">
      <c r="A5866" s="1">
        <v>40</v>
      </c>
      <c r="B5866" s="3">
        <v>19</v>
      </c>
      <c r="C5866" s="1" t="s">
        <v>5988</v>
      </c>
      <c r="E5866" t="str">
        <f t="shared" si="91"/>
        <v>19-ARAHUETES</v>
      </c>
    </row>
    <row r="5867" spans="1:5" x14ac:dyDescent="0.25">
      <c r="A5867" s="1">
        <v>40</v>
      </c>
      <c r="B5867" s="3">
        <v>20</v>
      </c>
      <c r="C5867" s="1" t="s">
        <v>5989</v>
      </c>
      <c r="E5867" t="str">
        <f t="shared" si="91"/>
        <v>20-ARCONES</v>
      </c>
    </row>
    <row r="5868" spans="1:5" x14ac:dyDescent="0.25">
      <c r="A5868" s="1">
        <v>40</v>
      </c>
      <c r="B5868" s="3">
        <v>21</v>
      </c>
      <c r="C5868" s="1" t="s">
        <v>5990</v>
      </c>
      <c r="E5868" t="str">
        <f t="shared" si="91"/>
        <v>21-AREVALILLO DE CEGA</v>
      </c>
    </row>
    <row r="5869" spans="1:5" x14ac:dyDescent="0.25">
      <c r="A5869" s="1">
        <v>40</v>
      </c>
      <c r="B5869" s="3">
        <v>22</v>
      </c>
      <c r="C5869" s="1" t="s">
        <v>5991</v>
      </c>
      <c r="E5869" t="str">
        <f t="shared" si="91"/>
        <v>22-ARMUÑA</v>
      </c>
    </row>
    <row r="5870" spans="1:5" x14ac:dyDescent="0.25">
      <c r="A5870" s="1">
        <v>40</v>
      </c>
      <c r="B5870" s="3">
        <v>24</v>
      </c>
      <c r="C5870" s="1" t="s">
        <v>5992</v>
      </c>
      <c r="E5870" t="str">
        <f t="shared" si="91"/>
        <v>24-AYLLON</v>
      </c>
    </row>
    <row r="5871" spans="1:5" x14ac:dyDescent="0.25">
      <c r="A5871" s="1">
        <v>40</v>
      </c>
      <c r="B5871" s="3">
        <v>25</v>
      </c>
      <c r="C5871" s="1" t="s">
        <v>5993</v>
      </c>
      <c r="E5871" t="str">
        <f t="shared" si="91"/>
        <v>25-BARBOLLA</v>
      </c>
    </row>
    <row r="5872" spans="1:5" x14ac:dyDescent="0.25">
      <c r="A5872" s="1">
        <v>40</v>
      </c>
      <c r="B5872" s="3">
        <v>26</v>
      </c>
      <c r="C5872" s="1" t="s">
        <v>5994</v>
      </c>
      <c r="E5872" t="str">
        <f t="shared" si="91"/>
        <v>26-BASARDILLA</v>
      </c>
    </row>
    <row r="5873" spans="1:5" x14ac:dyDescent="0.25">
      <c r="A5873" s="1">
        <v>40</v>
      </c>
      <c r="B5873" s="3">
        <v>28</v>
      </c>
      <c r="C5873" s="1" t="s">
        <v>5995</v>
      </c>
      <c r="E5873" t="str">
        <f t="shared" si="91"/>
        <v>28-BERCIAL</v>
      </c>
    </row>
    <row r="5874" spans="1:5" x14ac:dyDescent="0.25">
      <c r="A5874" s="1">
        <v>40</v>
      </c>
      <c r="B5874" s="3">
        <v>29</v>
      </c>
      <c r="C5874" s="1" t="s">
        <v>5996</v>
      </c>
      <c r="E5874" t="str">
        <f t="shared" si="91"/>
        <v>29-BERCIMUEL</v>
      </c>
    </row>
    <row r="5875" spans="1:5" x14ac:dyDescent="0.25">
      <c r="A5875" s="1">
        <v>40</v>
      </c>
      <c r="B5875" s="3">
        <v>30</v>
      </c>
      <c r="C5875" s="1" t="s">
        <v>5997</v>
      </c>
      <c r="E5875" t="str">
        <f t="shared" si="91"/>
        <v>30-BERNARDOS</v>
      </c>
    </row>
    <row r="5876" spans="1:5" x14ac:dyDescent="0.25">
      <c r="A5876" s="1">
        <v>40</v>
      </c>
      <c r="B5876" s="3">
        <v>31</v>
      </c>
      <c r="C5876" s="1" t="s">
        <v>5998</v>
      </c>
      <c r="E5876" t="str">
        <f t="shared" si="91"/>
        <v>31-BERNUY DE PORREROS</v>
      </c>
    </row>
    <row r="5877" spans="1:5" x14ac:dyDescent="0.25">
      <c r="A5877" s="1">
        <v>40</v>
      </c>
      <c r="B5877" s="3">
        <v>32</v>
      </c>
      <c r="C5877" s="1" t="s">
        <v>5999</v>
      </c>
      <c r="E5877" t="str">
        <f t="shared" si="91"/>
        <v>32-BOCEGUILLAS</v>
      </c>
    </row>
    <row r="5878" spans="1:5" x14ac:dyDescent="0.25">
      <c r="A5878" s="1">
        <v>40</v>
      </c>
      <c r="B5878" s="3">
        <v>33</v>
      </c>
      <c r="C5878" s="1" t="s">
        <v>6000</v>
      </c>
      <c r="E5878" t="str">
        <f t="shared" si="91"/>
        <v>33-BRIEVA</v>
      </c>
    </row>
    <row r="5879" spans="1:5" x14ac:dyDescent="0.25">
      <c r="A5879" s="1">
        <v>40</v>
      </c>
      <c r="B5879" s="3">
        <v>34</v>
      </c>
      <c r="C5879" s="1" t="s">
        <v>6001</v>
      </c>
      <c r="E5879" t="str">
        <f t="shared" si="91"/>
        <v>34-CABALLAR</v>
      </c>
    </row>
    <row r="5880" spans="1:5" x14ac:dyDescent="0.25">
      <c r="A5880" s="1">
        <v>40</v>
      </c>
      <c r="B5880" s="3">
        <v>35</v>
      </c>
      <c r="C5880" s="1" t="s">
        <v>6002</v>
      </c>
      <c r="E5880" t="str">
        <f t="shared" si="91"/>
        <v>35-CABAÑAS DE POLENDOS</v>
      </c>
    </row>
    <row r="5881" spans="1:5" x14ac:dyDescent="0.25">
      <c r="A5881" s="1">
        <v>40</v>
      </c>
      <c r="B5881" s="3">
        <v>36</v>
      </c>
      <c r="C5881" s="1" t="s">
        <v>6003</v>
      </c>
      <c r="E5881" t="str">
        <f t="shared" si="91"/>
        <v>36-CABEZUELA</v>
      </c>
    </row>
    <row r="5882" spans="1:5" x14ac:dyDescent="0.25">
      <c r="A5882" s="1">
        <v>40</v>
      </c>
      <c r="B5882" s="3">
        <v>37</v>
      </c>
      <c r="C5882" s="1" t="s">
        <v>6004</v>
      </c>
      <c r="E5882" t="str">
        <f t="shared" si="91"/>
        <v>37-CALABAZAS DE FUENTIDUEÑA</v>
      </c>
    </row>
    <row r="5883" spans="1:5" x14ac:dyDescent="0.25">
      <c r="A5883" s="1">
        <v>40</v>
      </c>
      <c r="B5883" s="3">
        <v>39</v>
      </c>
      <c r="C5883" s="1" t="s">
        <v>6005</v>
      </c>
      <c r="E5883" t="str">
        <f t="shared" si="91"/>
        <v>39-CAMPO DE SAN PEDRO</v>
      </c>
    </row>
    <row r="5884" spans="1:5" x14ac:dyDescent="0.25">
      <c r="A5884" s="1">
        <v>40</v>
      </c>
      <c r="B5884" s="3">
        <v>40</v>
      </c>
      <c r="C5884" s="1" t="s">
        <v>6006</v>
      </c>
      <c r="E5884" t="str">
        <f t="shared" si="91"/>
        <v>40-CANTALEJO</v>
      </c>
    </row>
    <row r="5885" spans="1:5" x14ac:dyDescent="0.25">
      <c r="A5885" s="1">
        <v>40</v>
      </c>
      <c r="B5885" s="3">
        <v>41</v>
      </c>
      <c r="C5885" s="1" t="s">
        <v>6007</v>
      </c>
      <c r="E5885" t="str">
        <f t="shared" si="91"/>
        <v>41-CANTIMPALOS</v>
      </c>
    </row>
    <row r="5886" spans="1:5" x14ac:dyDescent="0.25">
      <c r="A5886" s="1">
        <v>40</v>
      </c>
      <c r="B5886" s="3">
        <v>43</v>
      </c>
      <c r="C5886" s="1" t="s">
        <v>6008</v>
      </c>
      <c r="E5886" t="str">
        <f t="shared" si="91"/>
        <v>43-CARBONERO EL MAYOR</v>
      </c>
    </row>
    <row r="5887" spans="1:5" x14ac:dyDescent="0.25">
      <c r="A5887" s="1">
        <v>40</v>
      </c>
      <c r="B5887" s="3">
        <v>44</v>
      </c>
      <c r="C5887" s="1" t="s">
        <v>6009</v>
      </c>
      <c r="E5887" t="str">
        <f t="shared" si="91"/>
        <v>44-CARRASCAL DEL RIO</v>
      </c>
    </row>
    <row r="5888" spans="1:5" x14ac:dyDescent="0.25">
      <c r="A5888" s="1">
        <v>40</v>
      </c>
      <c r="B5888" s="3">
        <v>45</v>
      </c>
      <c r="C5888" s="1" t="s">
        <v>6010</v>
      </c>
      <c r="E5888" t="str">
        <f t="shared" si="91"/>
        <v>45-CASLA</v>
      </c>
    </row>
    <row r="5889" spans="1:5" x14ac:dyDescent="0.25">
      <c r="A5889" s="1">
        <v>40</v>
      </c>
      <c r="B5889" s="3">
        <v>46</v>
      </c>
      <c r="C5889" s="1" t="s">
        <v>6011</v>
      </c>
      <c r="E5889" t="str">
        <f t="shared" si="91"/>
        <v>46-CASTILLEJO DE MESLEON</v>
      </c>
    </row>
    <row r="5890" spans="1:5" x14ac:dyDescent="0.25">
      <c r="A5890" s="1">
        <v>40</v>
      </c>
      <c r="B5890" s="3">
        <v>47</v>
      </c>
      <c r="C5890" s="1" t="s">
        <v>6012</v>
      </c>
      <c r="E5890" t="str">
        <f t="shared" si="91"/>
        <v>47-CASTRO DE FUENTIDUEÑA</v>
      </c>
    </row>
    <row r="5891" spans="1:5" x14ac:dyDescent="0.25">
      <c r="A5891" s="1">
        <v>40</v>
      </c>
      <c r="B5891" s="3">
        <v>48</v>
      </c>
      <c r="C5891" s="1" t="s">
        <v>6013</v>
      </c>
      <c r="E5891" t="str">
        <f t="shared" ref="E5891:E5954" si="92">CONCATENATE(B5891,"-",C5891)</f>
        <v>48-CASTROJIMENO</v>
      </c>
    </row>
    <row r="5892" spans="1:5" x14ac:dyDescent="0.25">
      <c r="A5892" s="1">
        <v>40</v>
      </c>
      <c r="B5892" s="3">
        <v>49</v>
      </c>
      <c r="C5892" s="1" t="s">
        <v>6014</v>
      </c>
      <c r="E5892" t="str">
        <f t="shared" si="92"/>
        <v>49-CASTROSERNA DE ABAJO</v>
      </c>
    </row>
    <row r="5893" spans="1:5" x14ac:dyDescent="0.25">
      <c r="A5893" s="1">
        <v>40</v>
      </c>
      <c r="B5893" s="3">
        <v>51</v>
      </c>
      <c r="C5893" s="1" t="s">
        <v>6015</v>
      </c>
      <c r="E5893" t="str">
        <f t="shared" si="92"/>
        <v>51-CASTROSERRACIN</v>
      </c>
    </row>
    <row r="5894" spans="1:5" x14ac:dyDescent="0.25">
      <c r="A5894" s="1">
        <v>40</v>
      </c>
      <c r="B5894" s="3">
        <v>52</v>
      </c>
      <c r="C5894" s="1" t="s">
        <v>6016</v>
      </c>
      <c r="E5894" t="str">
        <f t="shared" si="92"/>
        <v>52-CEDILLO DE LA TORRE</v>
      </c>
    </row>
    <row r="5895" spans="1:5" x14ac:dyDescent="0.25">
      <c r="A5895" s="1">
        <v>40</v>
      </c>
      <c r="B5895" s="3">
        <v>53</v>
      </c>
      <c r="C5895" s="1" t="s">
        <v>6017</v>
      </c>
      <c r="E5895" t="str">
        <f t="shared" si="92"/>
        <v>53-CEREZO DE ABAJO</v>
      </c>
    </row>
    <row r="5896" spans="1:5" x14ac:dyDescent="0.25">
      <c r="A5896" s="1">
        <v>40</v>
      </c>
      <c r="B5896" s="3">
        <v>54</v>
      </c>
      <c r="C5896" s="1" t="s">
        <v>6018</v>
      </c>
      <c r="E5896" t="str">
        <f t="shared" si="92"/>
        <v>54-CEREZO DE ARRIBA</v>
      </c>
    </row>
    <row r="5897" spans="1:5" x14ac:dyDescent="0.25">
      <c r="A5897" s="1">
        <v>40</v>
      </c>
      <c r="B5897" s="3">
        <v>55</v>
      </c>
      <c r="C5897" s="1" t="s">
        <v>6019</v>
      </c>
      <c r="E5897" t="str">
        <f t="shared" si="92"/>
        <v>55-CILLERUELO DE SAN MAMES</v>
      </c>
    </row>
    <row r="5898" spans="1:5" x14ac:dyDescent="0.25">
      <c r="A5898" s="1">
        <v>40</v>
      </c>
      <c r="B5898" s="3">
        <v>56</v>
      </c>
      <c r="C5898" s="1" t="s">
        <v>6020</v>
      </c>
      <c r="E5898" t="str">
        <f t="shared" si="92"/>
        <v>56-COBOS DE FUENTIDUEÑA</v>
      </c>
    </row>
    <row r="5899" spans="1:5" x14ac:dyDescent="0.25">
      <c r="A5899" s="1">
        <v>40</v>
      </c>
      <c r="B5899" s="3">
        <v>57</v>
      </c>
      <c r="C5899" s="1" t="s">
        <v>6021</v>
      </c>
      <c r="E5899" t="str">
        <f t="shared" si="92"/>
        <v>57-COCA</v>
      </c>
    </row>
    <row r="5900" spans="1:5" x14ac:dyDescent="0.25">
      <c r="A5900" s="1">
        <v>40</v>
      </c>
      <c r="B5900" s="3">
        <v>58</v>
      </c>
      <c r="C5900" s="1" t="s">
        <v>6022</v>
      </c>
      <c r="E5900" t="str">
        <f t="shared" si="92"/>
        <v>58-CODORNIZ</v>
      </c>
    </row>
    <row r="5901" spans="1:5" x14ac:dyDescent="0.25">
      <c r="A5901" s="1">
        <v>40</v>
      </c>
      <c r="B5901" s="3">
        <v>59</v>
      </c>
      <c r="C5901" s="1" t="s">
        <v>6023</v>
      </c>
      <c r="E5901" t="str">
        <f t="shared" si="92"/>
        <v>59-COLLADO HERMOSO</v>
      </c>
    </row>
    <row r="5902" spans="1:5" x14ac:dyDescent="0.25">
      <c r="A5902" s="1">
        <v>40</v>
      </c>
      <c r="B5902" s="3">
        <v>60</v>
      </c>
      <c r="C5902" s="1" t="s">
        <v>6024</v>
      </c>
      <c r="E5902" t="str">
        <f t="shared" si="92"/>
        <v>60-CONDADO DE CASTILNOVO</v>
      </c>
    </row>
    <row r="5903" spans="1:5" x14ac:dyDescent="0.25">
      <c r="A5903" s="1">
        <v>40</v>
      </c>
      <c r="B5903" s="3">
        <v>61</v>
      </c>
      <c r="C5903" s="1" t="s">
        <v>6025</v>
      </c>
      <c r="E5903" t="str">
        <f t="shared" si="92"/>
        <v>61-CORRAL DE AYLLON</v>
      </c>
    </row>
    <row r="5904" spans="1:5" x14ac:dyDescent="0.25">
      <c r="A5904" s="1">
        <v>40</v>
      </c>
      <c r="B5904" s="3">
        <v>62</v>
      </c>
      <c r="C5904" s="1" t="s">
        <v>6026</v>
      </c>
      <c r="E5904" t="str">
        <f t="shared" si="92"/>
        <v>62-CUBILLO</v>
      </c>
    </row>
    <row r="5905" spans="1:5" x14ac:dyDescent="0.25">
      <c r="A5905" s="1">
        <v>40</v>
      </c>
      <c r="B5905" s="3">
        <v>63</v>
      </c>
      <c r="C5905" s="1" t="s">
        <v>6027</v>
      </c>
      <c r="E5905" t="str">
        <f t="shared" si="92"/>
        <v>63-CUELLAR</v>
      </c>
    </row>
    <row r="5906" spans="1:5" x14ac:dyDescent="0.25">
      <c r="A5906" s="1">
        <v>40</v>
      </c>
      <c r="B5906" s="3">
        <v>65</v>
      </c>
      <c r="C5906" s="1" t="s">
        <v>6028</v>
      </c>
      <c r="E5906" t="str">
        <f t="shared" si="92"/>
        <v>65-CHAÑE</v>
      </c>
    </row>
    <row r="5907" spans="1:5" x14ac:dyDescent="0.25">
      <c r="A5907" s="1">
        <v>40</v>
      </c>
      <c r="B5907" s="3">
        <v>68</v>
      </c>
      <c r="C5907" s="1" t="s">
        <v>6029</v>
      </c>
      <c r="E5907" t="str">
        <f t="shared" si="92"/>
        <v>68-DOMINGO GARCIA</v>
      </c>
    </row>
    <row r="5908" spans="1:5" x14ac:dyDescent="0.25">
      <c r="A5908" s="1">
        <v>40</v>
      </c>
      <c r="B5908" s="3">
        <v>69</v>
      </c>
      <c r="C5908" s="1" t="s">
        <v>6030</v>
      </c>
      <c r="E5908" t="str">
        <f t="shared" si="92"/>
        <v>69-DONHIERRO</v>
      </c>
    </row>
    <row r="5909" spans="1:5" x14ac:dyDescent="0.25">
      <c r="A5909" s="1">
        <v>40</v>
      </c>
      <c r="B5909" s="3">
        <v>70</v>
      </c>
      <c r="C5909" s="1" t="s">
        <v>6031</v>
      </c>
      <c r="E5909" t="str">
        <f t="shared" si="92"/>
        <v>70-DURUELO</v>
      </c>
    </row>
    <row r="5910" spans="1:5" x14ac:dyDescent="0.25">
      <c r="A5910" s="1">
        <v>40</v>
      </c>
      <c r="B5910" s="3">
        <v>71</v>
      </c>
      <c r="C5910" s="1" t="s">
        <v>6032</v>
      </c>
      <c r="E5910" t="str">
        <f t="shared" si="92"/>
        <v>71-ENCINAS</v>
      </c>
    </row>
    <row r="5911" spans="1:5" x14ac:dyDescent="0.25">
      <c r="A5911" s="1">
        <v>40</v>
      </c>
      <c r="B5911" s="3">
        <v>72</v>
      </c>
      <c r="C5911" s="1" t="s">
        <v>6033</v>
      </c>
      <c r="E5911" t="str">
        <f t="shared" si="92"/>
        <v>72-ENCINILLAS</v>
      </c>
    </row>
    <row r="5912" spans="1:5" x14ac:dyDescent="0.25">
      <c r="A5912" s="1">
        <v>40</v>
      </c>
      <c r="B5912" s="3">
        <v>73</v>
      </c>
      <c r="C5912" s="1" t="s">
        <v>6034</v>
      </c>
      <c r="E5912" t="str">
        <f t="shared" si="92"/>
        <v>73-ESCALONA DEL PRADO</v>
      </c>
    </row>
    <row r="5913" spans="1:5" x14ac:dyDescent="0.25">
      <c r="A5913" s="1">
        <v>40</v>
      </c>
      <c r="B5913" s="3">
        <v>74</v>
      </c>
      <c r="C5913" s="1" t="s">
        <v>6035</v>
      </c>
      <c r="E5913" t="str">
        <f t="shared" si="92"/>
        <v>74-ESCARABAJOSA DE CABEZAS</v>
      </c>
    </row>
    <row r="5914" spans="1:5" x14ac:dyDescent="0.25">
      <c r="A5914" s="1">
        <v>40</v>
      </c>
      <c r="B5914" s="3">
        <v>75</v>
      </c>
      <c r="C5914" s="1" t="s">
        <v>6036</v>
      </c>
      <c r="E5914" t="str">
        <f t="shared" si="92"/>
        <v>75-ESCOBAR DE POLENDOS</v>
      </c>
    </row>
    <row r="5915" spans="1:5" x14ac:dyDescent="0.25">
      <c r="A5915" s="1">
        <v>40</v>
      </c>
      <c r="B5915" s="3">
        <v>76</v>
      </c>
      <c r="C5915" s="1" t="s">
        <v>6037</v>
      </c>
      <c r="E5915" t="str">
        <f t="shared" si="92"/>
        <v>76-ESPINAR, EL</v>
      </c>
    </row>
    <row r="5916" spans="1:5" x14ac:dyDescent="0.25">
      <c r="A5916" s="1">
        <v>40</v>
      </c>
      <c r="B5916" s="3">
        <v>77</v>
      </c>
      <c r="C5916" s="1" t="s">
        <v>6038</v>
      </c>
      <c r="E5916" t="str">
        <f t="shared" si="92"/>
        <v>77-ESPIRDO</v>
      </c>
    </row>
    <row r="5917" spans="1:5" x14ac:dyDescent="0.25">
      <c r="A5917" s="1">
        <v>40</v>
      </c>
      <c r="B5917" s="3">
        <v>78</v>
      </c>
      <c r="C5917" s="1" t="s">
        <v>6039</v>
      </c>
      <c r="E5917" t="str">
        <f t="shared" si="92"/>
        <v>78-FRESNEDA DE CUELLAR</v>
      </c>
    </row>
    <row r="5918" spans="1:5" x14ac:dyDescent="0.25">
      <c r="A5918" s="1">
        <v>40</v>
      </c>
      <c r="B5918" s="3">
        <v>79</v>
      </c>
      <c r="C5918" s="1" t="s">
        <v>6040</v>
      </c>
      <c r="E5918" t="str">
        <f t="shared" si="92"/>
        <v>79-FRESNO DE CANTESPINO</v>
      </c>
    </row>
    <row r="5919" spans="1:5" x14ac:dyDescent="0.25">
      <c r="A5919" s="1">
        <v>40</v>
      </c>
      <c r="B5919" s="3">
        <v>80</v>
      </c>
      <c r="C5919" s="1" t="s">
        <v>6041</v>
      </c>
      <c r="E5919" t="str">
        <f t="shared" si="92"/>
        <v>80-FRESNO DE LA FUENTE</v>
      </c>
    </row>
    <row r="5920" spans="1:5" x14ac:dyDescent="0.25">
      <c r="A5920" s="1">
        <v>40</v>
      </c>
      <c r="B5920" s="3">
        <v>81</v>
      </c>
      <c r="C5920" s="1" t="s">
        <v>6042</v>
      </c>
      <c r="E5920" t="str">
        <f t="shared" si="92"/>
        <v>81-FRUMALES</v>
      </c>
    </row>
    <row r="5921" spans="1:5" x14ac:dyDescent="0.25">
      <c r="A5921" s="1">
        <v>40</v>
      </c>
      <c r="B5921" s="3">
        <v>82</v>
      </c>
      <c r="C5921" s="1" t="s">
        <v>6043</v>
      </c>
      <c r="E5921" t="str">
        <f t="shared" si="92"/>
        <v>82-FUENTE DE SANTA CRUZ</v>
      </c>
    </row>
    <row r="5922" spans="1:5" x14ac:dyDescent="0.25">
      <c r="A5922" s="1">
        <v>40</v>
      </c>
      <c r="B5922" s="3">
        <v>83</v>
      </c>
      <c r="C5922" s="1" t="s">
        <v>6044</v>
      </c>
      <c r="E5922" t="str">
        <f t="shared" si="92"/>
        <v>83-FUENTE EL OLMO DE FUENTIDUEÑA</v>
      </c>
    </row>
    <row r="5923" spans="1:5" x14ac:dyDescent="0.25">
      <c r="A5923" s="1">
        <v>40</v>
      </c>
      <c r="B5923" s="3">
        <v>84</v>
      </c>
      <c r="C5923" s="1" t="s">
        <v>6045</v>
      </c>
      <c r="E5923" t="str">
        <f t="shared" si="92"/>
        <v>84-FUENTE EL OLMO DE ISCAR</v>
      </c>
    </row>
    <row r="5924" spans="1:5" x14ac:dyDescent="0.25">
      <c r="A5924" s="1">
        <v>40</v>
      </c>
      <c r="B5924" s="3">
        <v>86</v>
      </c>
      <c r="C5924" s="1" t="s">
        <v>6046</v>
      </c>
      <c r="E5924" t="str">
        <f t="shared" si="92"/>
        <v>86-FUENTEPELAYO</v>
      </c>
    </row>
    <row r="5925" spans="1:5" x14ac:dyDescent="0.25">
      <c r="A5925" s="1">
        <v>40</v>
      </c>
      <c r="B5925" s="3">
        <v>87</v>
      </c>
      <c r="C5925" s="1" t="s">
        <v>6047</v>
      </c>
      <c r="E5925" t="str">
        <f t="shared" si="92"/>
        <v>87-FUENTEPIÑEL</v>
      </c>
    </row>
    <row r="5926" spans="1:5" x14ac:dyDescent="0.25">
      <c r="A5926" s="1">
        <v>40</v>
      </c>
      <c r="B5926" s="3">
        <v>88</v>
      </c>
      <c r="C5926" s="1" t="s">
        <v>6048</v>
      </c>
      <c r="E5926" t="str">
        <f t="shared" si="92"/>
        <v>88-FUENTERREBOLLO</v>
      </c>
    </row>
    <row r="5927" spans="1:5" x14ac:dyDescent="0.25">
      <c r="A5927" s="1">
        <v>40</v>
      </c>
      <c r="B5927" s="3">
        <v>89</v>
      </c>
      <c r="C5927" s="1" t="s">
        <v>6049</v>
      </c>
      <c r="E5927" t="str">
        <f t="shared" si="92"/>
        <v>89-FUENTESAUCO DE FUENTIDUEÑA</v>
      </c>
    </row>
    <row r="5928" spans="1:5" x14ac:dyDescent="0.25">
      <c r="A5928" s="1">
        <v>40</v>
      </c>
      <c r="B5928" s="3">
        <v>91</v>
      </c>
      <c r="C5928" s="1" t="s">
        <v>6050</v>
      </c>
      <c r="E5928" t="str">
        <f t="shared" si="92"/>
        <v>91-FUENTESOTO</v>
      </c>
    </row>
    <row r="5929" spans="1:5" x14ac:dyDescent="0.25">
      <c r="A5929" s="1">
        <v>40</v>
      </c>
      <c r="B5929" s="3">
        <v>92</v>
      </c>
      <c r="C5929" s="1" t="s">
        <v>6051</v>
      </c>
      <c r="E5929" t="str">
        <f t="shared" si="92"/>
        <v>92-FUENTIDUEÑA</v>
      </c>
    </row>
    <row r="5930" spans="1:5" x14ac:dyDescent="0.25">
      <c r="A5930" s="1">
        <v>40</v>
      </c>
      <c r="B5930" s="3">
        <v>93</v>
      </c>
      <c r="C5930" s="1" t="s">
        <v>6052</v>
      </c>
      <c r="E5930" t="str">
        <f t="shared" si="92"/>
        <v>93-GALLEGOS</v>
      </c>
    </row>
    <row r="5931" spans="1:5" x14ac:dyDescent="0.25">
      <c r="A5931" s="1">
        <v>40</v>
      </c>
      <c r="B5931" s="3">
        <v>94</v>
      </c>
      <c r="C5931" s="1" t="s">
        <v>6053</v>
      </c>
      <c r="E5931" t="str">
        <f t="shared" si="92"/>
        <v>94-GARCILLAN</v>
      </c>
    </row>
    <row r="5932" spans="1:5" x14ac:dyDescent="0.25">
      <c r="A5932" s="1">
        <v>40</v>
      </c>
      <c r="B5932" s="3">
        <v>95</v>
      </c>
      <c r="C5932" s="1" t="s">
        <v>6054</v>
      </c>
      <c r="E5932" t="str">
        <f t="shared" si="92"/>
        <v>95-GOMEZSERRACIN</v>
      </c>
    </row>
    <row r="5933" spans="1:5" x14ac:dyDescent="0.25">
      <c r="A5933" s="1">
        <v>40</v>
      </c>
      <c r="B5933" s="3">
        <v>97</v>
      </c>
      <c r="C5933" s="1" t="s">
        <v>6055</v>
      </c>
      <c r="E5933" t="str">
        <f t="shared" si="92"/>
        <v>97-GRAJERA</v>
      </c>
    </row>
    <row r="5934" spans="1:5" x14ac:dyDescent="0.25">
      <c r="A5934" s="1">
        <v>40</v>
      </c>
      <c r="B5934" s="3">
        <v>99</v>
      </c>
      <c r="C5934" s="1" t="s">
        <v>6056</v>
      </c>
      <c r="E5934" t="str">
        <f t="shared" si="92"/>
        <v>99-HONRUBIA DE LA CUESTA</v>
      </c>
    </row>
    <row r="5935" spans="1:5" x14ac:dyDescent="0.25">
      <c r="A5935" s="1">
        <v>40</v>
      </c>
      <c r="B5935" s="3">
        <v>100</v>
      </c>
      <c r="C5935" s="1" t="s">
        <v>6057</v>
      </c>
      <c r="E5935" t="str">
        <f t="shared" si="92"/>
        <v>100-HONTALBILLA</v>
      </c>
    </row>
    <row r="5936" spans="1:5" x14ac:dyDescent="0.25">
      <c r="A5936" s="1">
        <v>40</v>
      </c>
      <c r="B5936" s="3">
        <v>101</v>
      </c>
      <c r="C5936" s="1" t="s">
        <v>6058</v>
      </c>
      <c r="E5936" t="str">
        <f t="shared" si="92"/>
        <v>101-HONTANARES DE ERESMA</v>
      </c>
    </row>
    <row r="5937" spans="1:5" x14ac:dyDescent="0.25">
      <c r="A5937" s="1">
        <v>40</v>
      </c>
      <c r="B5937" s="3">
        <v>103</v>
      </c>
      <c r="C5937" s="1" t="s">
        <v>6059</v>
      </c>
      <c r="E5937" t="str">
        <f t="shared" si="92"/>
        <v>103-HUERTOS, LOS</v>
      </c>
    </row>
    <row r="5938" spans="1:5" x14ac:dyDescent="0.25">
      <c r="A5938" s="1">
        <v>40</v>
      </c>
      <c r="B5938" s="3">
        <v>104</v>
      </c>
      <c r="C5938" s="1" t="s">
        <v>6060</v>
      </c>
      <c r="E5938" t="str">
        <f t="shared" si="92"/>
        <v>104-ITUERO Y LAMA</v>
      </c>
    </row>
    <row r="5939" spans="1:5" x14ac:dyDescent="0.25">
      <c r="A5939" s="1">
        <v>40</v>
      </c>
      <c r="B5939" s="3">
        <v>105</v>
      </c>
      <c r="C5939" s="1" t="s">
        <v>6061</v>
      </c>
      <c r="E5939" t="str">
        <f t="shared" si="92"/>
        <v>105-JUARROS DE RIOMOROS</v>
      </c>
    </row>
    <row r="5940" spans="1:5" x14ac:dyDescent="0.25">
      <c r="A5940" s="1">
        <v>40</v>
      </c>
      <c r="B5940" s="3">
        <v>106</v>
      </c>
      <c r="C5940" s="1" t="s">
        <v>6062</v>
      </c>
      <c r="E5940" t="str">
        <f t="shared" si="92"/>
        <v>106-JUARROS DE VOLTOYA</v>
      </c>
    </row>
    <row r="5941" spans="1:5" x14ac:dyDescent="0.25">
      <c r="A5941" s="1">
        <v>40</v>
      </c>
      <c r="B5941" s="3">
        <v>107</v>
      </c>
      <c r="C5941" s="1" t="s">
        <v>6063</v>
      </c>
      <c r="E5941" t="str">
        <f t="shared" si="92"/>
        <v>107-LABAJOS</v>
      </c>
    </row>
    <row r="5942" spans="1:5" x14ac:dyDescent="0.25">
      <c r="A5942" s="1">
        <v>40</v>
      </c>
      <c r="B5942" s="3">
        <v>108</v>
      </c>
      <c r="C5942" s="1" t="s">
        <v>6064</v>
      </c>
      <c r="E5942" t="str">
        <f t="shared" si="92"/>
        <v>108-LAGUNA DE CONTRERAS</v>
      </c>
    </row>
    <row r="5943" spans="1:5" x14ac:dyDescent="0.25">
      <c r="A5943" s="1">
        <v>40</v>
      </c>
      <c r="B5943" s="3">
        <v>109</v>
      </c>
      <c r="C5943" s="1" t="s">
        <v>6065</v>
      </c>
      <c r="E5943" t="str">
        <f t="shared" si="92"/>
        <v>109-LANGUILLA</v>
      </c>
    </row>
    <row r="5944" spans="1:5" x14ac:dyDescent="0.25">
      <c r="A5944" s="1">
        <v>40</v>
      </c>
      <c r="B5944" s="3">
        <v>110</v>
      </c>
      <c r="C5944" s="1" t="s">
        <v>6066</v>
      </c>
      <c r="E5944" t="str">
        <f t="shared" si="92"/>
        <v>110-LASTRAS DE CUELLAR</v>
      </c>
    </row>
    <row r="5945" spans="1:5" x14ac:dyDescent="0.25">
      <c r="A5945" s="1">
        <v>40</v>
      </c>
      <c r="B5945" s="3">
        <v>111</v>
      </c>
      <c r="C5945" s="1" t="s">
        <v>6067</v>
      </c>
      <c r="E5945" t="str">
        <f t="shared" si="92"/>
        <v>111-LASTRAS DEL POZO</v>
      </c>
    </row>
    <row r="5946" spans="1:5" x14ac:dyDescent="0.25">
      <c r="A5946" s="1">
        <v>40</v>
      </c>
      <c r="B5946" s="3">
        <v>112</v>
      </c>
      <c r="C5946" s="1" t="s">
        <v>6068</v>
      </c>
      <c r="E5946" t="str">
        <f t="shared" si="92"/>
        <v>112-LASTRILLA, LA</v>
      </c>
    </row>
    <row r="5947" spans="1:5" x14ac:dyDescent="0.25">
      <c r="A5947" s="1">
        <v>40</v>
      </c>
      <c r="B5947" s="3">
        <v>113</v>
      </c>
      <c r="C5947" s="1" t="s">
        <v>6069</v>
      </c>
      <c r="E5947" t="str">
        <f t="shared" si="92"/>
        <v>113-LOSA, LA</v>
      </c>
    </row>
    <row r="5948" spans="1:5" x14ac:dyDescent="0.25">
      <c r="A5948" s="1">
        <v>40</v>
      </c>
      <c r="B5948" s="3">
        <v>115</v>
      </c>
      <c r="C5948" s="1" t="s">
        <v>6070</v>
      </c>
      <c r="E5948" t="str">
        <f t="shared" si="92"/>
        <v>115-MADERUELO</v>
      </c>
    </row>
    <row r="5949" spans="1:5" x14ac:dyDescent="0.25">
      <c r="A5949" s="1">
        <v>40</v>
      </c>
      <c r="B5949" s="3">
        <v>118</v>
      </c>
      <c r="C5949" s="1" t="s">
        <v>6071</v>
      </c>
      <c r="E5949" t="str">
        <f t="shared" si="92"/>
        <v>118-MARAZUELA</v>
      </c>
    </row>
    <row r="5950" spans="1:5" x14ac:dyDescent="0.25">
      <c r="A5950" s="1">
        <v>40</v>
      </c>
      <c r="B5950" s="3">
        <v>119</v>
      </c>
      <c r="C5950" s="1" t="s">
        <v>6072</v>
      </c>
      <c r="E5950" t="str">
        <f t="shared" si="92"/>
        <v>119-MARTIN MIGUEL</v>
      </c>
    </row>
    <row r="5951" spans="1:5" x14ac:dyDescent="0.25">
      <c r="A5951" s="1">
        <v>40</v>
      </c>
      <c r="B5951" s="3">
        <v>120</v>
      </c>
      <c r="C5951" s="1" t="s">
        <v>6073</v>
      </c>
      <c r="E5951" t="str">
        <f t="shared" si="92"/>
        <v>120-MARTIN MUÑOZ DE LA DEHESA</v>
      </c>
    </row>
    <row r="5952" spans="1:5" x14ac:dyDescent="0.25">
      <c r="A5952" s="1">
        <v>40</v>
      </c>
      <c r="B5952" s="3">
        <v>121</v>
      </c>
      <c r="C5952" s="1" t="s">
        <v>6074</v>
      </c>
      <c r="E5952" t="str">
        <f t="shared" si="92"/>
        <v>121-MARTIN MUÑOZ DE LAS POSADAS</v>
      </c>
    </row>
    <row r="5953" spans="1:5" x14ac:dyDescent="0.25">
      <c r="A5953" s="1">
        <v>40</v>
      </c>
      <c r="B5953" s="3">
        <v>122</v>
      </c>
      <c r="C5953" s="1" t="s">
        <v>6075</v>
      </c>
      <c r="E5953" t="str">
        <f t="shared" si="92"/>
        <v>122-MARUGAN</v>
      </c>
    </row>
    <row r="5954" spans="1:5" x14ac:dyDescent="0.25">
      <c r="A5954" s="1">
        <v>40</v>
      </c>
      <c r="B5954" s="3">
        <v>123</v>
      </c>
      <c r="C5954" s="1" t="s">
        <v>6076</v>
      </c>
      <c r="E5954" t="str">
        <f t="shared" si="92"/>
        <v>123-MATABUENA</v>
      </c>
    </row>
    <row r="5955" spans="1:5" x14ac:dyDescent="0.25">
      <c r="A5955" s="1">
        <v>40</v>
      </c>
      <c r="B5955" s="3">
        <v>124</v>
      </c>
      <c r="C5955" s="1" t="s">
        <v>6077</v>
      </c>
      <c r="E5955" t="str">
        <f t="shared" ref="E5955:E6018" si="93">CONCATENATE(B5955,"-",C5955)</f>
        <v>124-MATA DE CUELLAR</v>
      </c>
    </row>
    <row r="5956" spans="1:5" x14ac:dyDescent="0.25">
      <c r="A5956" s="1">
        <v>40</v>
      </c>
      <c r="B5956" s="3">
        <v>125</v>
      </c>
      <c r="C5956" s="1" t="s">
        <v>6078</v>
      </c>
      <c r="E5956" t="str">
        <f t="shared" si="93"/>
        <v>125-MATILLA, LA</v>
      </c>
    </row>
    <row r="5957" spans="1:5" x14ac:dyDescent="0.25">
      <c r="A5957" s="1">
        <v>40</v>
      </c>
      <c r="B5957" s="3">
        <v>126</v>
      </c>
      <c r="C5957" s="1" t="s">
        <v>6079</v>
      </c>
      <c r="E5957" t="str">
        <f t="shared" si="93"/>
        <v>126-MELQUE DE CERCOS</v>
      </c>
    </row>
    <row r="5958" spans="1:5" x14ac:dyDescent="0.25">
      <c r="A5958" s="1">
        <v>40</v>
      </c>
      <c r="B5958" s="3">
        <v>127</v>
      </c>
      <c r="C5958" s="1" t="s">
        <v>6080</v>
      </c>
      <c r="E5958" t="str">
        <f t="shared" si="93"/>
        <v>127-MEMBIBRE DE LA HOZ</v>
      </c>
    </row>
    <row r="5959" spans="1:5" x14ac:dyDescent="0.25">
      <c r="A5959" s="1">
        <v>40</v>
      </c>
      <c r="B5959" s="3">
        <v>128</v>
      </c>
      <c r="C5959" s="1" t="s">
        <v>6081</v>
      </c>
      <c r="E5959" t="str">
        <f t="shared" si="93"/>
        <v>128-MIGUELAÑEZ</v>
      </c>
    </row>
    <row r="5960" spans="1:5" x14ac:dyDescent="0.25">
      <c r="A5960" s="1">
        <v>40</v>
      </c>
      <c r="B5960" s="3">
        <v>129</v>
      </c>
      <c r="C5960" s="1" t="s">
        <v>6082</v>
      </c>
      <c r="E5960" t="str">
        <f t="shared" si="93"/>
        <v>129-MONTEJO DE AREVALO</v>
      </c>
    </row>
    <row r="5961" spans="1:5" x14ac:dyDescent="0.25">
      <c r="A5961" s="1">
        <v>40</v>
      </c>
      <c r="B5961" s="3">
        <v>130</v>
      </c>
      <c r="C5961" s="1" t="s">
        <v>6083</v>
      </c>
      <c r="E5961" t="str">
        <f t="shared" si="93"/>
        <v>130-MONTEJO DE LA VEGA DE LA SERREZUELA</v>
      </c>
    </row>
    <row r="5962" spans="1:5" x14ac:dyDescent="0.25">
      <c r="A5962" s="1">
        <v>40</v>
      </c>
      <c r="B5962" s="3">
        <v>131</v>
      </c>
      <c r="C5962" s="1" t="s">
        <v>6084</v>
      </c>
      <c r="E5962" t="str">
        <f t="shared" si="93"/>
        <v>131-MONTERRUBIO</v>
      </c>
    </row>
    <row r="5963" spans="1:5" x14ac:dyDescent="0.25">
      <c r="A5963" s="1">
        <v>40</v>
      </c>
      <c r="B5963" s="3">
        <v>132</v>
      </c>
      <c r="C5963" s="1" t="s">
        <v>6085</v>
      </c>
      <c r="E5963" t="str">
        <f t="shared" si="93"/>
        <v>132-MORAL DE HORNUEZ</v>
      </c>
    </row>
    <row r="5964" spans="1:5" x14ac:dyDescent="0.25">
      <c r="A5964" s="1">
        <v>40</v>
      </c>
      <c r="B5964" s="3">
        <v>134</v>
      </c>
      <c r="C5964" s="1" t="s">
        <v>6086</v>
      </c>
      <c r="E5964" t="str">
        <f t="shared" si="93"/>
        <v>134-MOZONCILLO</v>
      </c>
    </row>
    <row r="5965" spans="1:5" x14ac:dyDescent="0.25">
      <c r="A5965" s="1">
        <v>40</v>
      </c>
      <c r="B5965" s="3">
        <v>135</v>
      </c>
      <c r="C5965" s="1" t="s">
        <v>6087</v>
      </c>
      <c r="E5965" t="str">
        <f t="shared" si="93"/>
        <v>135-MUÑOPEDRO</v>
      </c>
    </row>
    <row r="5966" spans="1:5" x14ac:dyDescent="0.25">
      <c r="A5966" s="1">
        <v>40</v>
      </c>
      <c r="B5966" s="3">
        <v>136</v>
      </c>
      <c r="C5966" s="1" t="s">
        <v>6088</v>
      </c>
      <c r="E5966" t="str">
        <f t="shared" si="93"/>
        <v>136-MUÑOVEROS</v>
      </c>
    </row>
    <row r="5967" spans="1:5" x14ac:dyDescent="0.25">
      <c r="A5967" s="1">
        <v>40</v>
      </c>
      <c r="B5967" s="3">
        <v>138</v>
      </c>
      <c r="C5967" s="1" t="s">
        <v>6089</v>
      </c>
      <c r="E5967" t="str">
        <f t="shared" si="93"/>
        <v>138-NAVA DE LA ASUNCION</v>
      </c>
    </row>
    <row r="5968" spans="1:5" x14ac:dyDescent="0.25">
      <c r="A5968" s="1">
        <v>40</v>
      </c>
      <c r="B5968" s="3">
        <v>139</v>
      </c>
      <c r="C5968" s="1" t="s">
        <v>6090</v>
      </c>
      <c r="E5968" t="str">
        <f t="shared" si="93"/>
        <v>139-NAVAFRIA</v>
      </c>
    </row>
    <row r="5969" spans="1:5" x14ac:dyDescent="0.25">
      <c r="A5969" s="1">
        <v>40</v>
      </c>
      <c r="B5969" s="3">
        <v>140</v>
      </c>
      <c r="C5969" s="1" t="s">
        <v>6091</v>
      </c>
      <c r="E5969" t="str">
        <f t="shared" si="93"/>
        <v>140-NAVALILLA</v>
      </c>
    </row>
    <row r="5970" spans="1:5" x14ac:dyDescent="0.25">
      <c r="A5970" s="1">
        <v>40</v>
      </c>
      <c r="B5970" s="3">
        <v>141</v>
      </c>
      <c r="C5970" s="1" t="s">
        <v>6092</v>
      </c>
      <c r="E5970" t="str">
        <f t="shared" si="93"/>
        <v>141-NAVALMANZANO</v>
      </c>
    </row>
    <row r="5971" spans="1:5" x14ac:dyDescent="0.25">
      <c r="A5971" s="1">
        <v>40</v>
      </c>
      <c r="B5971" s="3">
        <v>142</v>
      </c>
      <c r="C5971" s="1" t="s">
        <v>6093</v>
      </c>
      <c r="E5971" t="str">
        <f t="shared" si="93"/>
        <v>142-NAVARES DE AYUSO</v>
      </c>
    </row>
    <row r="5972" spans="1:5" x14ac:dyDescent="0.25">
      <c r="A5972" s="1">
        <v>40</v>
      </c>
      <c r="B5972" s="3">
        <v>143</v>
      </c>
      <c r="C5972" s="1" t="s">
        <v>6094</v>
      </c>
      <c r="E5972" t="str">
        <f t="shared" si="93"/>
        <v>143-NAVARES DE ENMEDIO</v>
      </c>
    </row>
    <row r="5973" spans="1:5" x14ac:dyDescent="0.25">
      <c r="A5973" s="1">
        <v>40</v>
      </c>
      <c r="B5973" s="3">
        <v>144</v>
      </c>
      <c r="C5973" s="1" t="s">
        <v>6095</v>
      </c>
      <c r="E5973" t="str">
        <f t="shared" si="93"/>
        <v>144-NAVARES DE LAS CUEVAS</v>
      </c>
    </row>
    <row r="5974" spans="1:5" x14ac:dyDescent="0.25">
      <c r="A5974" s="1">
        <v>40</v>
      </c>
      <c r="B5974" s="3">
        <v>145</v>
      </c>
      <c r="C5974" s="1" t="s">
        <v>6096</v>
      </c>
      <c r="E5974" t="str">
        <f t="shared" si="93"/>
        <v>145-NAVAS DE ORO</v>
      </c>
    </row>
    <row r="5975" spans="1:5" x14ac:dyDescent="0.25">
      <c r="A5975" s="1">
        <v>40</v>
      </c>
      <c r="B5975" s="3">
        <v>146</v>
      </c>
      <c r="C5975" s="1" t="s">
        <v>6097</v>
      </c>
      <c r="E5975" t="str">
        <f t="shared" si="93"/>
        <v>146-NAVAS DE SAN ANTONIO</v>
      </c>
    </row>
    <row r="5976" spans="1:5" x14ac:dyDescent="0.25">
      <c r="A5976" s="1">
        <v>40</v>
      </c>
      <c r="B5976" s="3">
        <v>148</v>
      </c>
      <c r="C5976" s="1" t="s">
        <v>6098</v>
      </c>
      <c r="E5976" t="str">
        <f t="shared" si="93"/>
        <v>148-NIEVA</v>
      </c>
    </row>
    <row r="5977" spans="1:5" x14ac:dyDescent="0.25">
      <c r="A5977" s="1">
        <v>40</v>
      </c>
      <c r="B5977" s="3">
        <v>149</v>
      </c>
      <c r="C5977" s="1" t="s">
        <v>6099</v>
      </c>
      <c r="E5977" t="str">
        <f t="shared" si="93"/>
        <v>149-OLOMBRADA</v>
      </c>
    </row>
    <row r="5978" spans="1:5" x14ac:dyDescent="0.25">
      <c r="A5978" s="1">
        <v>40</v>
      </c>
      <c r="B5978" s="3">
        <v>150</v>
      </c>
      <c r="C5978" s="1" t="s">
        <v>6100</v>
      </c>
      <c r="E5978" t="str">
        <f t="shared" si="93"/>
        <v>150-OREJANA</v>
      </c>
    </row>
    <row r="5979" spans="1:5" x14ac:dyDescent="0.25">
      <c r="A5979" s="1">
        <v>40</v>
      </c>
      <c r="B5979" s="3">
        <v>151</v>
      </c>
      <c r="C5979" s="1" t="s">
        <v>6101</v>
      </c>
      <c r="E5979" t="str">
        <f t="shared" si="93"/>
        <v>151-ORTIGOSA DE PESTAÑO</v>
      </c>
    </row>
    <row r="5980" spans="1:5" x14ac:dyDescent="0.25">
      <c r="A5980" s="1">
        <v>40</v>
      </c>
      <c r="B5980" s="3">
        <v>152</v>
      </c>
      <c r="C5980" s="1" t="s">
        <v>6102</v>
      </c>
      <c r="E5980" t="str">
        <f t="shared" si="93"/>
        <v>152-OTERO DE HERREROS</v>
      </c>
    </row>
    <row r="5981" spans="1:5" x14ac:dyDescent="0.25">
      <c r="A5981" s="1">
        <v>40</v>
      </c>
      <c r="B5981" s="3">
        <v>154</v>
      </c>
      <c r="C5981" s="1" t="s">
        <v>6103</v>
      </c>
      <c r="E5981" t="str">
        <f t="shared" si="93"/>
        <v>154-PAJAREJOS</v>
      </c>
    </row>
    <row r="5982" spans="1:5" x14ac:dyDescent="0.25">
      <c r="A5982" s="1">
        <v>40</v>
      </c>
      <c r="B5982" s="3">
        <v>155</v>
      </c>
      <c r="C5982" s="1" t="s">
        <v>6104</v>
      </c>
      <c r="E5982" t="str">
        <f t="shared" si="93"/>
        <v>155-PALAZUELOS DE ERESMA</v>
      </c>
    </row>
    <row r="5983" spans="1:5" x14ac:dyDescent="0.25">
      <c r="A5983" s="1">
        <v>40</v>
      </c>
      <c r="B5983" s="3">
        <v>156</v>
      </c>
      <c r="C5983" s="1" t="s">
        <v>6105</v>
      </c>
      <c r="E5983" t="str">
        <f t="shared" si="93"/>
        <v>156-PEDRAZA</v>
      </c>
    </row>
    <row r="5984" spans="1:5" x14ac:dyDescent="0.25">
      <c r="A5984" s="1">
        <v>40</v>
      </c>
      <c r="B5984" s="3">
        <v>157</v>
      </c>
      <c r="C5984" s="1" t="s">
        <v>6106</v>
      </c>
      <c r="E5984" t="str">
        <f t="shared" si="93"/>
        <v>157-PELAYOS DEL ARROYO</v>
      </c>
    </row>
    <row r="5985" spans="1:5" x14ac:dyDescent="0.25">
      <c r="A5985" s="1">
        <v>40</v>
      </c>
      <c r="B5985" s="3">
        <v>158</v>
      </c>
      <c r="C5985" s="1" t="s">
        <v>6107</v>
      </c>
      <c r="E5985" t="str">
        <f t="shared" si="93"/>
        <v>158-PEROSILLO</v>
      </c>
    </row>
    <row r="5986" spans="1:5" x14ac:dyDescent="0.25">
      <c r="A5986" s="1">
        <v>40</v>
      </c>
      <c r="B5986" s="3">
        <v>159</v>
      </c>
      <c r="C5986" s="1" t="s">
        <v>6108</v>
      </c>
      <c r="E5986" t="str">
        <f t="shared" si="93"/>
        <v>159-PINAREJOS</v>
      </c>
    </row>
    <row r="5987" spans="1:5" x14ac:dyDescent="0.25">
      <c r="A5987" s="1">
        <v>40</v>
      </c>
      <c r="B5987" s="3">
        <v>160</v>
      </c>
      <c r="C5987" s="1" t="s">
        <v>6109</v>
      </c>
      <c r="E5987" t="str">
        <f t="shared" si="93"/>
        <v>160-PINARNEGRILLO</v>
      </c>
    </row>
    <row r="5988" spans="1:5" x14ac:dyDescent="0.25">
      <c r="A5988" s="1">
        <v>40</v>
      </c>
      <c r="B5988" s="3">
        <v>161</v>
      </c>
      <c r="C5988" s="1" t="s">
        <v>6110</v>
      </c>
      <c r="E5988" t="str">
        <f t="shared" si="93"/>
        <v>161-PRADALES</v>
      </c>
    </row>
    <row r="5989" spans="1:5" x14ac:dyDescent="0.25">
      <c r="A5989" s="1">
        <v>40</v>
      </c>
      <c r="B5989" s="3">
        <v>162</v>
      </c>
      <c r="C5989" s="1" t="s">
        <v>6111</v>
      </c>
      <c r="E5989" t="str">
        <f t="shared" si="93"/>
        <v>162-PRADENA</v>
      </c>
    </row>
    <row r="5990" spans="1:5" x14ac:dyDescent="0.25">
      <c r="A5990" s="1">
        <v>40</v>
      </c>
      <c r="B5990" s="3">
        <v>163</v>
      </c>
      <c r="C5990" s="1" t="s">
        <v>6112</v>
      </c>
      <c r="E5990" t="str">
        <f t="shared" si="93"/>
        <v>163-PUEBLA DE PEDRAZA</v>
      </c>
    </row>
    <row r="5991" spans="1:5" x14ac:dyDescent="0.25">
      <c r="A5991" s="1">
        <v>40</v>
      </c>
      <c r="B5991" s="3">
        <v>164</v>
      </c>
      <c r="C5991" s="1" t="s">
        <v>6113</v>
      </c>
      <c r="E5991" t="str">
        <f t="shared" si="93"/>
        <v>164-RAPARIEGOS</v>
      </c>
    </row>
    <row r="5992" spans="1:5" x14ac:dyDescent="0.25">
      <c r="A5992" s="1">
        <v>40</v>
      </c>
      <c r="B5992" s="3">
        <v>165</v>
      </c>
      <c r="C5992" s="1" t="s">
        <v>6114</v>
      </c>
      <c r="E5992" t="str">
        <f t="shared" si="93"/>
        <v>165-REBOLLO</v>
      </c>
    </row>
    <row r="5993" spans="1:5" x14ac:dyDescent="0.25">
      <c r="A5993" s="1">
        <v>40</v>
      </c>
      <c r="B5993" s="3">
        <v>166</v>
      </c>
      <c r="C5993" s="1" t="s">
        <v>6115</v>
      </c>
      <c r="E5993" t="str">
        <f t="shared" si="93"/>
        <v>166-REMONDO</v>
      </c>
    </row>
    <row r="5994" spans="1:5" x14ac:dyDescent="0.25">
      <c r="A5994" s="1">
        <v>40</v>
      </c>
      <c r="B5994" s="3">
        <v>168</v>
      </c>
      <c r="C5994" s="1" t="s">
        <v>6116</v>
      </c>
      <c r="E5994" t="str">
        <f t="shared" si="93"/>
        <v>168-RIAGUAS DE SAN BARTOLOME</v>
      </c>
    </row>
    <row r="5995" spans="1:5" x14ac:dyDescent="0.25">
      <c r="A5995" s="1">
        <v>40</v>
      </c>
      <c r="B5995" s="3">
        <v>170</v>
      </c>
      <c r="C5995" s="1" t="s">
        <v>6117</v>
      </c>
      <c r="E5995" t="str">
        <f t="shared" si="93"/>
        <v>170-RIAZA</v>
      </c>
    </row>
    <row r="5996" spans="1:5" x14ac:dyDescent="0.25">
      <c r="A5996" s="1">
        <v>40</v>
      </c>
      <c r="B5996" s="3">
        <v>171</v>
      </c>
      <c r="C5996" s="1" t="s">
        <v>6118</v>
      </c>
      <c r="E5996" t="str">
        <f t="shared" si="93"/>
        <v>171-RIBOTA</v>
      </c>
    </row>
    <row r="5997" spans="1:5" x14ac:dyDescent="0.25">
      <c r="A5997" s="1">
        <v>40</v>
      </c>
      <c r="B5997" s="3">
        <v>172</v>
      </c>
      <c r="C5997" s="1" t="s">
        <v>6119</v>
      </c>
      <c r="E5997" t="str">
        <f t="shared" si="93"/>
        <v>172-RIOFRIO DE RIAZA</v>
      </c>
    </row>
    <row r="5998" spans="1:5" x14ac:dyDescent="0.25">
      <c r="A5998" s="1">
        <v>40</v>
      </c>
      <c r="B5998" s="3">
        <v>173</v>
      </c>
      <c r="C5998" s="1" t="s">
        <v>6120</v>
      </c>
      <c r="E5998" t="str">
        <f t="shared" si="93"/>
        <v>173-RODA DE ERESMA</v>
      </c>
    </row>
    <row r="5999" spans="1:5" x14ac:dyDescent="0.25">
      <c r="A5999" s="1">
        <v>40</v>
      </c>
      <c r="B5999" s="3">
        <v>174</v>
      </c>
      <c r="C5999" s="1" t="s">
        <v>6121</v>
      </c>
      <c r="E5999" t="str">
        <f t="shared" si="93"/>
        <v>174-SACRAMENIA</v>
      </c>
    </row>
    <row r="6000" spans="1:5" x14ac:dyDescent="0.25">
      <c r="A6000" s="1">
        <v>40</v>
      </c>
      <c r="B6000" s="3">
        <v>176</v>
      </c>
      <c r="C6000" s="1" t="s">
        <v>6122</v>
      </c>
      <c r="E6000" t="str">
        <f t="shared" si="93"/>
        <v>176-SAMBOAL</v>
      </c>
    </row>
    <row r="6001" spans="1:5" x14ac:dyDescent="0.25">
      <c r="A6001" s="1">
        <v>40</v>
      </c>
      <c r="B6001" s="3">
        <v>177</v>
      </c>
      <c r="C6001" s="1" t="s">
        <v>6123</v>
      </c>
      <c r="E6001" t="str">
        <f t="shared" si="93"/>
        <v>177-SAN CRISTOBAL DE CUELLAR</v>
      </c>
    </row>
    <row r="6002" spans="1:5" x14ac:dyDescent="0.25">
      <c r="A6002" s="1">
        <v>40</v>
      </c>
      <c r="B6002" s="3">
        <v>178</v>
      </c>
      <c r="C6002" s="1" t="s">
        <v>6124</v>
      </c>
      <c r="E6002" t="str">
        <f t="shared" si="93"/>
        <v>178-SAN CRISTOBAL DE LA VEGA</v>
      </c>
    </row>
    <row r="6003" spans="1:5" x14ac:dyDescent="0.25">
      <c r="A6003" s="1">
        <v>40</v>
      </c>
      <c r="B6003" s="3">
        <v>179</v>
      </c>
      <c r="C6003" s="1" t="s">
        <v>6125</v>
      </c>
      <c r="E6003" t="str">
        <f t="shared" si="93"/>
        <v>179-SANCHONUÑO</v>
      </c>
    </row>
    <row r="6004" spans="1:5" x14ac:dyDescent="0.25">
      <c r="A6004" s="1">
        <v>40</v>
      </c>
      <c r="B6004" s="3">
        <v>180</v>
      </c>
      <c r="C6004" s="1" t="s">
        <v>6126</v>
      </c>
      <c r="E6004" t="str">
        <f t="shared" si="93"/>
        <v>180-SANGARCIA</v>
      </c>
    </row>
    <row r="6005" spans="1:5" x14ac:dyDescent="0.25">
      <c r="A6005" s="1">
        <v>40</v>
      </c>
      <c r="B6005" s="3">
        <v>181</v>
      </c>
      <c r="C6005" s="1" t="s">
        <v>6127</v>
      </c>
      <c r="E6005" t="str">
        <f t="shared" si="93"/>
        <v>181-SAN ILDEFONSO</v>
      </c>
    </row>
    <row r="6006" spans="1:5" x14ac:dyDescent="0.25">
      <c r="A6006" s="1">
        <v>40</v>
      </c>
      <c r="B6006" s="3">
        <v>182</v>
      </c>
      <c r="C6006" s="1" t="s">
        <v>6128</v>
      </c>
      <c r="E6006" t="str">
        <f t="shared" si="93"/>
        <v>182-SAN MARTIN Y MUDRIAN</v>
      </c>
    </row>
    <row r="6007" spans="1:5" x14ac:dyDescent="0.25">
      <c r="A6007" s="1">
        <v>40</v>
      </c>
      <c r="B6007" s="3">
        <v>183</v>
      </c>
      <c r="C6007" s="1" t="s">
        <v>6129</v>
      </c>
      <c r="E6007" t="str">
        <f t="shared" si="93"/>
        <v>183-SAN MIGUEL DE BERNUY</v>
      </c>
    </row>
    <row r="6008" spans="1:5" x14ac:dyDescent="0.25">
      <c r="A6008" s="1">
        <v>40</v>
      </c>
      <c r="B6008" s="3">
        <v>184</v>
      </c>
      <c r="C6008" s="1" t="s">
        <v>6130</v>
      </c>
      <c r="E6008" t="str">
        <f t="shared" si="93"/>
        <v>184-SAN PEDRO DE GAILLOS</v>
      </c>
    </row>
    <row r="6009" spans="1:5" x14ac:dyDescent="0.25">
      <c r="A6009" s="1">
        <v>40</v>
      </c>
      <c r="B6009" s="3">
        <v>185</v>
      </c>
      <c r="C6009" s="1" t="s">
        <v>6131</v>
      </c>
      <c r="E6009" t="str">
        <f t="shared" si="93"/>
        <v>185-SANTA MARIA LA REAL DE NIEVA</v>
      </c>
    </row>
    <row r="6010" spans="1:5" x14ac:dyDescent="0.25">
      <c r="A6010" s="1">
        <v>40</v>
      </c>
      <c r="B6010" s="3">
        <v>186</v>
      </c>
      <c r="C6010" s="1" t="s">
        <v>6132</v>
      </c>
      <c r="E6010" t="str">
        <f t="shared" si="93"/>
        <v>186-SANTA MARTA DEL CERRO</v>
      </c>
    </row>
    <row r="6011" spans="1:5" x14ac:dyDescent="0.25">
      <c r="A6011" s="1">
        <v>40</v>
      </c>
      <c r="B6011" s="3">
        <v>188</v>
      </c>
      <c r="C6011" s="1" t="s">
        <v>6133</v>
      </c>
      <c r="E6011" t="str">
        <f t="shared" si="93"/>
        <v>188-SANTIUSTE DE PEDRAZA</v>
      </c>
    </row>
    <row r="6012" spans="1:5" x14ac:dyDescent="0.25">
      <c r="A6012" s="1">
        <v>40</v>
      </c>
      <c r="B6012" s="3">
        <v>189</v>
      </c>
      <c r="C6012" s="1" t="s">
        <v>6134</v>
      </c>
      <c r="E6012" t="str">
        <f t="shared" si="93"/>
        <v>189-SANTIUSTE DE SAN JUAN BAUTISTA</v>
      </c>
    </row>
    <row r="6013" spans="1:5" x14ac:dyDescent="0.25">
      <c r="A6013" s="1">
        <v>40</v>
      </c>
      <c r="B6013" s="3">
        <v>190</v>
      </c>
      <c r="C6013" s="1" t="s">
        <v>6135</v>
      </c>
      <c r="E6013" t="str">
        <f t="shared" si="93"/>
        <v>190-SANTO DOMINGO DE PIRON</v>
      </c>
    </row>
    <row r="6014" spans="1:5" x14ac:dyDescent="0.25">
      <c r="A6014" s="1">
        <v>40</v>
      </c>
      <c r="B6014" s="3">
        <v>191</v>
      </c>
      <c r="C6014" s="1" t="s">
        <v>6136</v>
      </c>
      <c r="E6014" t="str">
        <f t="shared" si="93"/>
        <v>191-SANTO TOME DEL PUERTO</v>
      </c>
    </row>
    <row r="6015" spans="1:5" x14ac:dyDescent="0.25">
      <c r="A6015" s="1">
        <v>40</v>
      </c>
      <c r="B6015" s="3">
        <v>192</v>
      </c>
      <c r="C6015" s="1" t="s">
        <v>6137</v>
      </c>
      <c r="E6015" t="str">
        <f t="shared" si="93"/>
        <v>192-SAUQUILLO DE CABEZAS</v>
      </c>
    </row>
    <row r="6016" spans="1:5" x14ac:dyDescent="0.25">
      <c r="A6016" s="1">
        <v>40</v>
      </c>
      <c r="B6016" s="3">
        <v>193</v>
      </c>
      <c r="C6016" s="1" t="s">
        <v>6138</v>
      </c>
      <c r="E6016" t="str">
        <f t="shared" si="93"/>
        <v>193-SEBULCOR</v>
      </c>
    </row>
    <row r="6017" spans="1:5" x14ac:dyDescent="0.25">
      <c r="A6017" s="1">
        <v>40</v>
      </c>
      <c r="B6017" s="3">
        <v>194</v>
      </c>
      <c r="C6017" s="1" t="s">
        <v>147</v>
      </c>
      <c r="E6017" t="str">
        <f t="shared" si="93"/>
        <v>194-SEGOVIA</v>
      </c>
    </row>
    <row r="6018" spans="1:5" x14ac:dyDescent="0.25">
      <c r="A6018" s="1">
        <v>40</v>
      </c>
      <c r="B6018" s="3">
        <v>195</v>
      </c>
      <c r="C6018" s="1" t="s">
        <v>6139</v>
      </c>
      <c r="E6018" t="str">
        <f t="shared" si="93"/>
        <v>195-SEPULVEDA</v>
      </c>
    </row>
    <row r="6019" spans="1:5" x14ac:dyDescent="0.25">
      <c r="A6019" s="1">
        <v>40</v>
      </c>
      <c r="B6019" s="3">
        <v>196</v>
      </c>
      <c r="C6019" s="1" t="s">
        <v>6140</v>
      </c>
      <c r="E6019" t="str">
        <f t="shared" ref="E6019:E6082" si="94">CONCATENATE(B6019,"-",C6019)</f>
        <v>196-SEQUERA DE FRESNO</v>
      </c>
    </row>
    <row r="6020" spans="1:5" x14ac:dyDescent="0.25">
      <c r="A6020" s="1">
        <v>40</v>
      </c>
      <c r="B6020" s="3">
        <v>198</v>
      </c>
      <c r="C6020" s="1" t="s">
        <v>6141</v>
      </c>
      <c r="E6020" t="str">
        <f t="shared" si="94"/>
        <v>198-SOTILLO</v>
      </c>
    </row>
    <row r="6021" spans="1:5" x14ac:dyDescent="0.25">
      <c r="A6021" s="1">
        <v>40</v>
      </c>
      <c r="B6021" s="3">
        <v>199</v>
      </c>
      <c r="C6021" s="1" t="s">
        <v>6142</v>
      </c>
      <c r="E6021" t="str">
        <f t="shared" si="94"/>
        <v>199-SOTOSALBOS</v>
      </c>
    </row>
    <row r="6022" spans="1:5" x14ac:dyDescent="0.25">
      <c r="A6022" s="1">
        <v>40</v>
      </c>
      <c r="B6022" s="3">
        <v>200</v>
      </c>
      <c r="C6022" s="1" t="s">
        <v>6143</v>
      </c>
      <c r="E6022" t="str">
        <f t="shared" si="94"/>
        <v>200-TABANERA LA LUENGA</v>
      </c>
    </row>
    <row r="6023" spans="1:5" x14ac:dyDescent="0.25">
      <c r="A6023" s="1">
        <v>40</v>
      </c>
      <c r="B6023" s="3">
        <v>201</v>
      </c>
      <c r="C6023" s="1" t="s">
        <v>6144</v>
      </c>
      <c r="E6023" t="str">
        <f t="shared" si="94"/>
        <v>201-TOLOCIRIO</v>
      </c>
    </row>
    <row r="6024" spans="1:5" x14ac:dyDescent="0.25">
      <c r="A6024" s="1">
        <v>40</v>
      </c>
      <c r="B6024" s="3">
        <v>202</v>
      </c>
      <c r="C6024" s="1" t="s">
        <v>6145</v>
      </c>
      <c r="E6024" t="str">
        <f t="shared" si="94"/>
        <v>202-TORREADRADA</v>
      </c>
    </row>
    <row r="6025" spans="1:5" x14ac:dyDescent="0.25">
      <c r="A6025" s="1">
        <v>40</v>
      </c>
      <c r="B6025" s="3">
        <v>203</v>
      </c>
      <c r="C6025" s="1" t="s">
        <v>6146</v>
      </c>
      <c r="E6025" t="str">
        <f t="shared" si="94"/>
        <v>203-TORRECABALLEROS</v>
      </c>
    </row>
    <row r="6026" spans="1:5" x14ac:dyDescent="0.25">
      <c r="A6026" s="1">
        <v>40</v>
      </c>
      <c r="B6026" s="3">
        <v>204</v>
      </c>
      <c r="C6026" s="1" t="s">
        <v>6147</v>
      </c>
      <c r="E6026" t="str">
        <f t="shared" si="94"/>
        <v>204-TORRECILLA DEL PINAR</v>
      </c>
    </row>
    <row r="6027" spans="1:5" x14ac:dyDescent="0.25">
      <c r="A6027" s="1">
        <v>40</v>
      </c>
      <c r="B6027" s="3">
        <v>205</v>
      </c>
      <c r="C6027" s="1" t="s">
        <v>6148</v>
      </c>
      <c r="E6027" t="str">
        <f t="shared" si="94"/>
        <v>205-TORREIGLESIAS</v>
      </c>
    </row>
    <row r="6028" spans="1:5" x14ac:dyDescent="0.25">
      <c r="A6028" s="1">
        <v>40</v>
      </c>
      <c r="B6028" s="3">
        <v>206</v>
      </c>
      <c r="C6028" s="1" t="s">
        <v>6149</v>
      </c>
      <c r="E6028" t="str">
        <f t="shared" si="94"/>
        <v>206-TORRE VAL DE SAN PEDRO</v>
      </c>
    </row>
    <row r="6029" spans="1:5" x14ac:dyDescent="0.25">
      <c r="A6029" s="1">
        <v>40</v>
      </c>
      <c r="B6029" s="3">
        <v>207</v>
      </c>
      <c r="C6029" s="1" t="s">
        <v>6150</v>
      </c>
      <c r="E6029" t="str">
        <f t="shared" si="94"/>
        <v>207-TRESCASAS</v>
      </c>
    </row>
    <row r="6030" spans="1:5" x14ac:dyDescent="0.25">
      <c r="A6030" s="1">
        <v>40</v>
      </c>
      <c r="B6030" s="3">
        <v>208</v>
      </c>
      <c r="C6030" s="1" t="s">
        <v>6151</v>
      </c>
      <c r="E6030" t="str">
        <f t="shared" si="94"/>
        <v>208-TUREGANO</v>
      </c>
    </row>
    <row r="6031" spans="1:5" x14ac:dyDescent="0.25">
      <c r="A6031" s="1">
        <v>40</v>
      </c>
      <c r="B6031" s="3">
        <v>210</v>
      </c>
      <c r="C6031" s="1" t="s">
        <v>6152</v>
      </c>
      <c r="E6031" t="str">
        <f t="shared" si="94"/>
        <v>210-URUEÑAS</v>
      </c>
    </row>
    <row r="6032" spans="1:5" x14ac:dyDescent="0.25">
      <c r="A6032" s="1">
        <v>40</v>
      </c>
      <c r="B6032" s="3">
        <v>211</v>
      </c>
      <c r="C6032" s="1" t="s">
        <v>6153</v>
      </c>
      <c r="E6032" t="str">
        <f t="shared" si="94"/>
        <v>211-VALDEPRADOS</v>
      </c>
    </row>
    <row r="6033" spans="1:5" x14ac:dyDescent="0.25">
      <c r="A6033" s="1">
        <v>40</v>
      </c>
      <c r="B6033" s="3">
        <v>212</v>
      </c>
      <c r="C6033" s="1" t="s">
        <v>6154</v>
      </c>
      <c r="E6033" t="str">
        <f t="shared" si="94"/>
        <v>212-VALDEVACAS DE MONTEJO</v>
      </c>
    </row>
    <row r="6034" spans="1:5" x14ac:dyDescent="0.25">
      <c r="A6034" s="1">
        <v>40</v>
      </c>
      <c r="B6034" s="3">
        <v>213</v>
      </c>
      <c r="C6034" s="1" t="s">
        <v>6155</v>
      </c>
      <c r="E6034" t="str">
        <f t="shared" si="94"/>
        <v>213-VALDEVACAS Y GUIJAR</v>
      </c>
    </row>
    <row r="6035" spans="1:5" x14ac:dyDescent="0.25">
      <c r="A6035" s="1">
        <v>40</v>
      </c>
      <c r="B6035" s="3">
        <v>214</v>
      </c>
      <c r="C6035" s="1" t="s">
        <v>6156</v>
      </c>
      <c r="E6035" t="str">
        <f t="shared" si="94"/>
        <v>214-VALSECA</v>
      </c>
    </row>
    <row r="6036" spans="1:5" x14ac:dyDescent="0.25">
      <c r="A6036" s="1">
        <v>40</v>
      </c>
      <c r="B6036" s="3">
        <v>215</v>
      </c>
      <c r="C6036" s="1" t="s">
        <v>6157</v>
      </c>
      <c r="E6036" t="str">
        <f t="shared" si="94"/>
        <v>215-VALTIENDAS</v>
      </c>
    </row>
    <row r="6037" spans="1:5" x14ac:dyDescent="0.25">
      <c r="A6037" s="1">
        <v>40</v>
      </c>
      <c r="B6037" s="3">
        <v>216</v>
      </c>
      <c r="C6037" s="1" t="s">
        <v>6158</v>
      </c>
      <c r="E6037" t="str">
        <f t="shared" si="94"/>
        <v>216-VALVERDE DEL MAJANO</v>
      </c>
    </row>
    <row r="6038" spans="1:5" x14ac:dyDescent="0.25">
      <c r="A6038" s="1">
        <v>40</v>
      </c>
      <c r="B6038" s="3">
        <v>218</v>
      </c>
      <c r="C6038" s="1" t="s">
        <v>6159</v>
      </c>
      <c r="E6038" t="str">
        <f t="shared" si="94"/>
        <v>218-VALLE DE TABLADILLO</v>
      </c>
    </row>
    <row r="6039" spans="1:5" x14ac:dyDescent="0.25">
      <c r="A6039" s="1">
        <v>40</v>
      </c>
      <c r="B6039" s="3">
        <v>219</v>
      </c>
      <c r="C6039" s="1" t="s">
        <v>6160</v>
      </c>
      <c r="E6039" t="str">
        <f t="shared" si="94"/>
        <v>219-VALLELADO</v>
      </c>
    </row>
    <row r="6040" spans="1:5" x14ac:dyDescent="0.25">
      <c r="A6040" s="1">
        <v>40</v>
      </c>
      <c r="B6040" s="3">
        <v>220</v>
      </c>
      <c r="C6040" s="1" t="s">
        <v>6161</v>
      </c>
      <c r="E6040" t="str">
        <f t="shared" si="94"/>
        <v>220-VALLERUELA DE PEDRAZA</v>
      </c>
    </row>
    <row r="6041" spans="1:5" x14ac:dyDescent="0.25">
      <c r="A6041" s="1">
        <v>40</v>
      </c>
      <c r="B6041" s="3">
        <v>221</v>
      </c>
      <c r="C6041" s="1" t="s">
        <v>6162</v>
      </c>
      <c r="E6041" t="str">
        <f t="shared" si="94"/>
        <v>221-VALLERUELA DE SEPULVEDA</v>
      </c>
    </row>
    <row r="6042" spans="1:5" x14ac:dyDescent="0.25">
      <c r="A6042" s="1">
        <v>40</v>
      </c>
      <c r="B6042" s="3">
        <v>222</v>
      </c>
      <c r="C6042" s="1" t="s">
        <v>6163</v>
      </c>
      <c r="E6042" t="str">
        <f t="shared" si="94"/>
        <v>222-VEGANZONES</v>
      </c>
    </row>
    <row r="6043" spans="1:5" x14ac:dyDescent="0.25">
      <c r="A6043" s="1">
        <v>40</v>
      </c>
      <c r="B6043" s="3">
        <v>223</v>
      </c>
      <c r="C6043" s="1" t="s">
        <v>6164</v>
      </c>
      <c r="E6043" t="str">
        <f t="shared" si="94"/>
        <v>223-VEGAS DE MATUTE</v>
      </c>
    </row>
    <row r="6044" spans="1:5" x14ac:dyDescent="0.25">
      <c r="A6044" s="1">
        <v>40</v>
      </c>
      <c r="B6044" s="3">
        <v>224</v>
      </c>
      <c r="C6044" s="1" t="s">
        <v>6165</v>
      </c>
      <c r="E6044" t="str">
        <f t="shared" si="94"/>
        <v>224-VENTOSILLA Y TEJADILLA</v>
      </c>
    </row>
    <row r="6045" spans="1:5" x14ac:dyDescent="0.25">
      <c r="A6045" s="1">
        <v>40</v>
      </c>
      <c r="B6045" s="3">
        <v>225</v>
      </c>
      <c r="C6045" s="1" t="s">
        <v>6166</v>
      </c>
      <c r="E6045" t="str">
        <f t="shared" si="94"/>
        <v>225-VILLACASTIN</v>
      </c>
    </row>
    <row r="6046" spans="1:5" x14ac:dyDescent="0.25">
      <c r="A6046" s="1">
        <v>40</v>
      </c>
      <c r="B6046" s="3">
        <v>228</v>
      </c>
      <c r="C6046" s="1" t="s">
        <v>6167</v>
      </c>
      <c r="E6046" t="str">
        <f t="shared" si="94"/>
        <v>228-VILLAVERDE DE ISCAR</v>
      </c>
    </row>
    <row r="6047" spans="1:5" x14ac:dyDescent="0.25">
      <c r="A6047" s="1">
        <v>40</v>
      </c>
      <c r="B6047" s="3">
        <v>229</v>
      </c>
      <c r="C6047" s="1" t="s">
        <v>6168</v>
      </c>
      <c r="E6047" t="str">
        <f t="shared" si="94"/>
        <v>229-VILLAVERDE DE MONTEJO</v>
      </c>
    </row>
    <row r="6048" spans="1:5" x14ac:dyDescent="0.25">
      <c r="A6048" s="1">
        <v>40</v>
      </c>
      <c r="B6048" s="3">
        <v>230</v>
      </c>
      <c r="C6048" s="1" t="s">
        <v>6169</v>
      </c>
      <c r="E6048" t="str">
        <f t="shared" si="94"/>
        <v>230-VILLEGUILLO</v>
      </c>
    </row>
    <row r="6049" spans="1:5" x14ac:dyDescent="0.25">
      <c r="A6049" s="1">
        <v>40</v>
      </c>
      <c r="B6049" s="3">
        <v>231</v>
      </c>
      <c r="C6049" s="1" t="s">
        <v>6170</v>
      </c>
      <c r="E6049" t="str">
        <f t="shared" si="94"/>
        <v>231-YANGUAS DE ERESMA</v>
      </c>
    </row>
    <row r="6050" spans="1:5" x14ac:dyDescent="0.25">
      <c r="A6050" s="1">
        <v>40</v>
      </c>
      <c r="B6050" s="3">
        <v>233</v>
      </c>
      <c r="C6050" s="1" t="s">
        <v>6171</v>
      </c>
      <c r="E6050" t="str">
        <f t="shared" si="94"/>
        <v>233-ZARZUELA DEL MONTE</v>
      </c>
    </row>
    <row r="6051" spans="1:5" x14ac:dyDescent="0.25">
      <c r="A6051" s="1">
        <v>40</v>
      </c>
      <c r="B6051" s="3">
        <v>234</v>
      </c>
      <c r="C6051" s="1" t="s">
        <v>6172</v>
      </c>
      <c r="E6051" t="str">
        <f t="shared" si="94"/>
        <v>234-ZARZUELA DEL PINAR</v>
      </c>
    </row>
    <row r="6052" spans="1:5" x14ac:dyDescent="0.25">
      <c r="A6052" s="1">
        <v>40</v>
      </c>
      <c r="B6052" s="3">
        <v>901</v>
      </c>
      <c r="C6052" s="1" t="s">
        <v>6173</v>
      </c>
      <c r="E6052" t="str">
        <f t="shared" si="94"/>
        <v>901-ORTIGOSA DEL MONTE</v>
      </c>
    </row>
    <row r="6053" spans="1:5" x14ac:dyDescent="0.25">
      <c r="A6053" s="1">
        <v>40</v>
      </c>
      <c r="B6053" s="3">
        <v>902</v>
      </c>
      <c r="C6053" s="1" t="s">
        <v>6174</v>
      </c>
      <c r="E6053" t="str">
        <f t="shared" si="94"/>
        <v>902-COZUELOS DE FUENTIDUEÑA</v>
      </c>
    </row>
    <row r="6054" spans="1:5" x14ac:dyDescent="0.25">
      <c r="A6054" s="1">
        <v>40</v>
      </c>
      <c r="B6054" s="3">
        <v>903</v>
      </c>
      <c r="C6054" s="1" t="s">
        <v>6175</v>
      </c>
      <c r="E6054" t="str">
        <f t="shared" si="94"/>
        <v>903-MARAZOLEJA</v>
      </c>
    </row>
    <row r="6055" spans="1:5" x14ac:dyDescent="0.25">
      <c r="A6055" s="1">
        <v>40</v>
      </c>
      <c r="B6055" s="3">
        <v>904</v>
      </c>
      <c r="C6055" s="1" t="s">
        <v>6176</v>
      </c>
      <c r="E6055" t="str">
        <f t="shared" si="94"/>
        <v>904-NAVAS DE RIOFRIO</v>
      </c>
    </row>
    <row r="6056" spans="1:5" x14ac:dyDescent="0.25">
      <c r="A6056" s="1">
        <v>40</v>
      </c>
      <c r="B6056" s="3">
        <v>905</v>
      </c>
      <c r="C6056" s="1" t="s">
        <v>6177</v>
      </c>
      <c r="E6056" t="str">
        <f t="shared" si="94"/>
        <v>905-CUEVAS DE PROVANCO</v>
      </c>
    </row>
    <row r="6057" spans="1:5" x14ac:dyDescent="0.25">
      <c r="A6057" s="1">
        <v>40</v>
      </c>
      <c r="B6057" s="3">
        <v>906</v>
      </c>
      <c r="C6057" s="1" t="s">
        <v>6178</v>
      </c>
      <c r="E6057" t="str">
        <f t="shared" si="94"/>
        <v>906-SAN CRISTOBAL DE SEGOVIA</v>
      </c>
    </row>
    <row r="6058" spans="1:5" x14ac:dyDescent="0.25">
      <c r="A6058" s="1">
        <v>41</v>
      </c>
      <c r="B6058" s="3">
        <v>1</v>
      </c>
      <c r="C6058" s="1" t="s">
        <v>6179</v>
      </c>
      <c r="E6058" t="str">
        <f t="shared" si="94"/>
        <v>1-AGUADULCE</v>
      </c>
    </row>
    <row r="6059" spans="1:5" x14ac:dyDescent="0.25">
      <c r="A6059" s="1">
        <v>41</v>
      </c>
      <c r="B6059" s="3">
        <v>2</v>
      </c>
      <c r="C6059" s="1" t="s">
        <v>6180</v>
      </c>
      <c r="E6059" t="str">
        <f t="shared" si="94"/>
        <v>2-ALANIS</v>
      </c>
    </row>
    <row r="6060" spans="1:5" x14ac:dyDescent="0.25">
      <c r="A6060" s="1">
        <v>41</v>
      </c>
      <c r="B6060" s="3">
        <v>3</v>
      </c>
      <c r="C6060" s="1" t="s">
        <v>6181</v>
      </c>
      <c r="E6060" t="str">
        <f t="shared" si="94"/>
        <v>3-ALBAIDA DEL ALJARAFE</v>
      </c>
    </row>
    <row r="6061" spans="1:5" x14ac:dyDescent="0.25">
      <c r="A6061" s="1">
        <v>41</v>
      </c>
      <c r="B6061" s="3">
        <v>4</v>
      </c>
      <c r="C6061" s="1" t="s">
        <v>6182</v>
      </c>
      <c r="E6061" t="str">
        <f t="shared" si="94"/>
        <v>4-ALCALA DE GUADAIRA</v>
      </c>
    </row>
    <row r="6062" spans="1:5" x14ac:dyDescent="0.25">
      <c r="A6062" s="1">
        <v>41</v>
      </c>
      <c r="B6062" s="3">
        <v>5</v>
      </c>
      <c r="C6062" s="1" t="s">
        <v>6183</v>
      </c>
      <c r="E6062" t="str">
        <f t="shared" si="94"/>
        <v>5-ALCALA DEL RIO</v>
      </c>
    </row>
    <row r="6063" spans="1:5" x14ac:dyDescent="0.25">
      <c r="A6063" s="1">
        <v>41</v>
      </c>
      <c r="B6063" s="3">
        <v>6</v>
      </c>
      <c r="C6063" s="1" t="s">
        <v>6184</v>
      </c>
      <c r="E6063" t="str">
        <f t="shared" si="94"/>
        <v>6-ALCOLEA DEL RIO</v>
      </c>
    </row>
    <row r="6064" spans="1:5" x14ac:dyDescent="0.25">
      <c r="A6064" s="1">
        <v>41</v>
      </c>
      <c r="B6064" s="3">
        <v>7</v>
      </c>
      <c r="C6064" s="1" t="s">
        <v>6185</v>
      </c>
      <c r="E6064" t="str">
        <f t="shared" si="94"/>
        <v>7-ALGABA, LA</v>
      </c>
    </row>
    <row r="6065" spans="1:5" x14ac:dyDescent="0.25">
      <c r="A6065" s="1">
        <v>41</v>
      </c>
      <c r="B6065" s="3">
        <v>8</v>
      </c>
      <c r="C6065" s="1" t="s">
        <v>6186</v>
      </c>
      <c r="E6065" t="str">
        <f t="shared" si="94"/>
        <v>8-ALGAMITAS</v>
      </c>
    </row>
    <row r="6066" spans="1:5" x14ac:dyDescent="0.25">
      <c r="A6066" s="1">
        <v>41</v>
      </c>
      <c r="B6066" s="3">
        <v>9</v>
      </c>
      <c r="C6066" s="1" t="s">
        <v>6187</v>
      </c>
      <c r="E6066" t="str">
        <f t="shared" si="94"/>
        <v>9-ALMADEN DE LA PLATA</v>
      </c>
    </row>
    <row r="6067" spans="1:5" x14ac:dyDescent="0.25">
      <c r="A6067" s="1">
        <v>41</v>
      </c>
      <c r="B6067" s="3">
        <v>10</v>
      </c>
      <c r="C6067" s="1" t="s">
        <v>6188</v>
      </c>
      <c r="E6067" t="str">
        <f t="shared" si="94"/>
        <v>10-ALMENSILLA</v>
      </c>
    </row>
    <row r="6068" spans="1:5" x14ac:dyDescent="0.25">
      <c r="A6068" s="1">
        <v>41</v>
      </c>
      <c r="B6068" s="3">
        <v>11</v>
      </c>
      <c r="C6068" s="1" t="s">
        <v>6189</v>
      </c>
      <c r="E6068" t="str">
        <f t="shared" si="94"/>
        <v>11-ARAHAL</v>
      </c>
    </row>
    <row r="6069" spans="1:5" x14ac:dyDescent="0.25">
      <c r="A6069" s="1">
        <v>41</v>
      </c>
      <c r="B6069" s="3">
        <v>12</v>
      </c>
      <c r="C6069" s="1" t="s">
        <v>6190</v>
      </c>
      <c r="E6069" t="str">
        <f t="shared" si="94"/>
        <v>12-AZNALCAZAR</v>
      </c>
    </row>
    <row r="6070" spans="1:5" x14ac:dyDescent="0.25">
      <c r="A6070" s="1">
        <v>41</v>
      </c>
      <c r="B6070" s="3">
        <v>13</v>
      </c>
      <c r="C6070" s="1" t="s">
        <v>6191</v>
      </c>
      <c r="E6070" t="str">
        <f t="shared" si="94"/>
        <v>13-AZNALCOLLAR</v>
      </c>
    </row>
    <row r="6071" spans="1:5" x14ac:dyDescent="0.25">
      <c r="A6071" s="1">
        <v>41</v>
      </c>
      <c r="B6071" s="3">
        <v>14</v>
      </c>
      <c r="C6071" s="1" t="s">
        <v>6192</v>
      </c>
      <c r="E6071" t="str">
        <f t="shared" si="94"/>
        <v>14-BADOLATOSA</v>
      </c>
    </row>
    <row r="6072" spans="1:5" x14ac:dyDescent="0.25">
      <c r="A6072" s="1">
        <v>41</v>
      </c>
      <c r="B6072" s="3">
        <v>15</v>
      </c>
      <c r="C6072" s="1" t="s">
        <v>6193</v>
      </c>
      <c r="E6072" t="str">
        <f t="shared" si="94"/>
        <v>15-BENACAZON</v>
      </c>
    </row>
    <row r="6073" spans="1:5" x14ac:dyDescent="0.25">
      <c r="A6073" s="1">
        <v>41</v>
      </c>
      <c r="B6073" s="3">
        <v>16</v>
      </c>
      <c r="C6073" s="1" t="s">
        <v>6194</v>
      </c>
      <c r="E6073" t="str">
        <f t="shared" si="94"/>
        <v>16-BOLLULLOS DE LA MITACION</v>
      </c>
    </row>
    <row r="6074" spans="1:5" x14ac:dyDescent="0.25">
      <c r="A6074" s="1">
        <v>41</v>
      </c>
      <c r="B6074" s="3">
        <v>17</v>
      </c>
      <c r="C6074" s="1" t="s">
        <v>6195</v>
      </c>
      <c r="E6074" t="str">
        <f t="shared" si="94"/>
        <v>17-BORMUJOS</v>
      </c>
    </row>
    <row r="6075" spans="1:5" x14ac:dyDescent="0.25">
      <c r="A6075" s="1">
        <v>41</v>
      </c>
      <c r="B6075" s="3">
        <v>18</v>
      </c>
      <c r="C6075" s="1" t="s">
        <v>6196</v>
      </c>
      <c r="E6075" t="str">
        <f t="shared" si="94"/>
        <v>18-BRENES</v>
      </c>
    </row>
    <row r="6076" spans="1:5" x14ac:dyDescent="0.25">
      <c r="A6076" s="1">
        <v>41</v>
      </c>
      <c r="B6076" s="3">
        <v>19</v>
      </c>
      <c r="C6076" s="1" t="s">
        <v>6197</v>
      </c>
      <c r="E6076" t="str">
        <f t="shared" si="94"/>
        <v>19-BURGUILLOS</v>
      </c>
    </row>
    <row r="6077" spans="1:5" x14ac:dyDescent="0.25">
      <c r="A6077" s="1">
        <v>41</v>
      </c>
      <c r="B6077" s="3">
        <v>20</v>
      </c>
      <c r="C6077" s="1" t="s">
        <v>6198</v>
      </c>
      <c r="E6077" t="str">
        <f t="shared" si="94"/>
        <v>20-CABEZAS DE SAN JUAN, LAS</v>
      </c>
    </row>
    <row r="6078" spans="1:5" x14ac:dyDescent="0.25">
      <c r="A6078" s="1">
        <v>41</v>
      </c>
      <c r="B6078" s="3">
        <v>21</v>
      </c>
      <c r="C6078" s="1" t="s">
        <v>6199</v>
      </c>
      <c r="E6078" t="str">
        <f t="shared" si="94"/>
        <v>21-CAMAS</v>
      </c>
    </row>
    <row r="6079" spans="1:5" x14ac:dyDescent="0.25">
      <c r="A6079" s="1">
        <v>41</v>
      </c>
      <c r="B6079" s="3">
        <v>22</v>
      </c>
      <c r="C6079" s="1" t="s">
        <v>6200</v>
      </c>
      <c r="E6079" t="str">
        <f t="shared" si="94"/>
        <v>22-CAMPANA, LA</v>
      </c>
    </row>
    <row r="6080" spans="1:5" x14ac:dyDescent="0.25">
      <c r="A6080" s="1">
        <v>41</v>
      </c>
      <c r="B6080" s="3">
        <v>23</v>
      </c>
      <c r="C6080" s="1" t="s">
        <v>6201</v>
      </c>
      <c r="E6080" t="str">
        <f t="shared" si="94"/>
        <v>23-CANTILLANA</v>
      </c>
    </row>
    <row r="6081" spans="1:5" x14ac:dyDescent="0.25">
      <c r="A6081" s="1">
        <v>41</v>
      </c>
      <c r="B6081" s="3">
        <v>24</v>
      </c>
      <c r="C6081" s="1" t="s">
        <v>6202</v>
      </c>
      <c r="E6081" t="str">
        <f t="shared" si="94"/>
        <v>24-CARMONA</v>
      </c>
    </row>
    <row r="6082" spans="1:5" x14ac:dyDescent="0.25">
      <c r="A6082" s="1">
        <v>41</v>
      </c>
      <c r="B6082" s="3">
        <v>25</v>
      </c>
      <c r="C6082" s="1" t="s">
        <v>6203</v>
      </c>
      <c r="E6082" t="str">
        <f t="shared" si="94"/>
        <v>25-CARRION DE LOS CESPEDES</v>
      </c>
    </row>
    <row r="6083" spans="1:5" x14ac:dyDescent="0.25">
      <c r="A6083" s="1">
        <v>41</v>
      </c>
      <c r="B6083" s="3">
        <v>26</v>
      </c>
      <c r="C6083" s="1" t="s">
        <v>6204</v>
      </c>
      <c r="E6083" t="str">
        <f t="shared" ref="E6083:E6146" si="95">CONCATENATE(B6083,"-",C6083)</f>
        <v>26-CASARICHE</v>
      </c>
    </row>
    <row r="6084" spans="1:5" x14ac:dyDescent="0.25">
      <c r="A6084" s="1">
        <v>41</v>
      </c>
      <c r="B6084" s="3">
        <v>27</v>
      </c>
      <c r="C6084" s="1" t="s">
        <v>6205</v>
      </c>
      <c r="E6084" t="str">
        <f t="shared" si="95"/>
        <v>27-CASTILBLANCO DE LOS ARROYOS</v>
      </c>
    </row>
    <row r="6085" spans="1:5" x14ac:dyDescent="0.25">
      <c r="A6085" s="1">
        <v>41</v>
      </c>
      <c r="B6085" s="3">
        <v>28</v>
      </c>
      <c r="C6085" s="1" t="s">
        <v>6206</v>
      </c>
      <c r="E6085" t="str">
        <f t="shared" si="95"/>
        <v>28-CASTILLEJA DE GUZMAN</v>
      </c>
    </row>
    <row r="6086" spans="1:5" x14ac:dyDescent="0.25">
      <c r="A6086" s="1">
        <v>41</v>
      </c>
      <c r="B6086" s="3">
        <v>29</v>
      </c>
      <c r="C6086" s="1" t="s">
        <v>6207</v>
      </c>
      <c r="E6086" t="str">
        <f t="shared" si="95"/>
        <v>29-CASTILLEJA DE LA CUESTA</v>
      </c>
    </row>
    <row r="6087" spans="1:5" x14ac:dyDescent="0.25">
      <c r="A6087" s="1">
        <v>41</v>
      </c>
      <c r="B6087" s="3">
        <v>30</v>
      </c>
      <c r="C6087" s="1" t="s">
        <v>6208</v>
      </c>
      <c r="E6087" t="str">
        <f t="shared" si="95"/>
        <v>30-CASTILLEJA DEL CAMPO</v>
      </c>
    </row>
    <row r="6088" spans="1:5" x14ac:dyDescent="0.25">
      <c r="A6088" s="1">
        <v>41</v>
      </c>
      <c r="B6088" s="3">
        <v>31</v>
      </c>
      <c r="C6088" s="1" t="s">
        <v>6209</v>
      </c>
      <c r="E6088" t="str">
        <f t="shared" si="95"/>
        <v>31-CASTILLO DE LAS GUARDAS, EL</v>
      </c>
    </row>
    <row r="6089" spans="1:5" x14ac:dyDescent="0.25">
      <c r="A6089" s="1">
        <v>41</v>
      </c>
      <c r="B6089" s="3">
        <v>32</v>
      </c>
      <c r="C6089" s="1" t="s">
        <v>6210</v>
      </c>
      <c r="E6089" t="str">
        <f t="shared" si="95"/>
        <v>32-CAZALLA DE LA SIERRA</v>
      </c>
    </row>
    <row r="6090" spans="1:5" x14ac:dyDescent="0.25">
      <c r="A6090" s="1">
        <v>41</v>
      </c>
      <c r="B6090" s="3">
        <v>33</v>
      </c>
      <c r="C6090" s="1" t="s">
        <v>6211</v>
      </c>
      <c r="E6090" t="str">
        <f t="shared" si="95"/>
        <v>33-CONSTANTINA</v>
      </c>
    </row>
    <row r="6091" spans="1:5" x14ac:dyDescent="0.25">
      <c r="A6091" s="1">
        <v>41</v>
      </c>
      <c r="B6091" s="3">
        <v>34</v>
      </c>
      <c r="C6091" s="1" t="s">
        <v>6212</v>
      </c>
      <c r="E6091" t="str">
        <f t="shared" si="95"/>
        <v>34-CORIA DEL RIO</v>
      </c>
    </row>
    <row r="6092" spans="1:5" x14ac:dyDescent="0.25">
      <c r="A6092" s="1">
        <v>41</v>
      </c>
      <c r="B6092" s="3">
        <v>35</v>
      </c>
      <c r="C6092" s="1" t="s">
        <v>6213</v>
      </c>
      <c r="E6092" t="str">
        <f t="shared" si="95"/>
        <v>35-CORIPE</v>
      </c>
    </row>
    <row r="6093" spans="1:5" x14ac:dyDescent="0.25">
      <c r="A6093" s="1">
        <v>41</v>
      </c>
      <c r="B6093" s="3">
        <v>36</v>
      </c>
      <c r="C6093" s="1" t="s">
        <v>6214</v>
      </c>
      <c r="E6093" t="str">
        <f t="shared" si="95"/>
        <v>36-CORONIL, EL</v>
      </c>
    </row>
    <row r="6094" spans="1:5" x14ac:dyDescent="0.25">
      <c r="A6094" s="1">
        <v>41</v>
      </c>
      <c r="B6094" s="3">
        <v>37</v>
      </c>
      <c r="C6094" s="1" t="s">
        <v>6215</v>
      </c>
      <c r="E6094" t="str">
        <f t="shared" si="95"/>
        <v>37-CORRALES, LOS</v>
      </c>
    </row>
    <row r="6095" spans="1:5" x14ac:dyDescent="0.25">
      <c r="A6095" s="1">
        <v>41</v>
      </c>
      <c r="B6095" s="3">
        <v>38</v>
      </c>
      <c r="C6095" s="1" t="s">
        <v>6216</v>
      </c>
      <c r="E6095" t="str">
        <f t="shared" si="95"/>
        <v>38-DOS HERMANAS</v>
      </c>
    </row>
    <row r="6096" spans="1:5" x14ac:dyDescent="0.25">
      <c r="A6096" s="1">
        <v>41</v>
      </c>
      <c r="B6096" s="3">
        <v>39</v>
      </c>
      <c r="C6096" s="1" t="s">
        <v>6217</v>
      </c>
      <c r="E6096" t="str">
        <f t="shared" si="95"/>
        <v>39-ECIJA</v>
      </c>
    </row>
    <row r="6097" spans="1:5" x14ac:dyDescent="0.25">
      <c r="A6097" s="1">
        <v>41</v>
      </c>
      <c r="B6097" s="3">
        <v>40</v>
      </c>
      <c r="C6097" s="1" t="s">
        <v>6218</v>
      </c>
      <c r="E6097" t="str">
        <f t="shared" si="95"/>
        <v>40-ESPARTINAS</v>
      </c>
    </row>
    <row r="6098" spans="1:5" x14ac:dyDescent="0.25">
      <c r="A6098" s="1">
        <v>41</v>
      </c>
      <c r="B6098" s="3">
        <v>41</v>
      </c>
      <c r="C6098" s="1" t="s">
        <v>6219</v>
      </c>
      <c r="E6098" t="str">
        <f t="shared" si="95"/>
        <v>41-ESTEPA</v>
      </c>
    </row>
    <row r="6099" spans="1:5" x14ac:dyDescent="0.25">
      <c r="A6099" s="1">
        <v>41</v>
      </c>
      <c r="B6099" s="3">
        <v>42</v>
      </c>
      <c r="C6099" s="1" t="s">
        <v>6220</v>
      </c>
      <c r="E6099" t="str">
        <f t="shared" si="95"/>
        <v>42-FUENTES DE ANDALUCIA</v>
      </c>
    </row>
    <row r="6100" spans="1:5" x14ac:dyDescent="0.25">
      <c r="A6100" s="1">
        <v>41</v>
      </c>
      <c r="B6100" s="3">
        <v>43</v>
      </c>
      <c r="C6100" s="1" t="s">
        <v>6221</v>
      </c>
      <c r="E6100" t="str">
        <f t="shared" si="95"/>
        <v>43-GARROBO, EL</v>
      </c>
    </row>
    <row r="6101" spans="1:5" x14ac:dyDescent="0.25">
      <c r="A6101" s="1">
        <v>41</v>
      </c>
      <c r="B6101" s="3">
        <v>44</v>
      </c>
      <c r="C6101" s="1" t="s">
        <v>6222</v>
      </c>
      <c r="E6101" t="str">
        <f t="shared" si="95"/>
        <v>44-GELVES</v>
      </c>
    </row>
    <row r="6102" spans="1:5" x14ac:dyDescent="0.25">
      <c r="A6102" s="1">
        <v>41</v>
      </c>
      <c r="B6102" s="3">
        <v>45</v>
      </c>
      <c r="C6102" s="1" t="s">
        <v>6223</v>
      </c>
      <c r="E6102" t="str">
        <f t="shared" si="95"/>
        <v>45-GERENA</v>
      </c>
    </row>
    <row r="6103" spans="1:5" x14ac:dyDescent="0.25">
      <c r="A6103" s="1">
        <v>41</v>
      </c>
      <c r="B6103" s="3">
        <v>46</v>
      </c>
      <c r="C6103" s="1" t="s">
        <v>6224</v>
      </c>
      <c r="E6103" t="str">
        <f t="shared" si="95"/>
        <v>46-GILENA</v>
      </c>
    </row>
    <row r="6104" spans="1:5" x14ac:dyDescent="0.25">
      <c r="A6104" s="1">
        <v>41</v>
      </c>
      <c r="B6104" s="3">
        <v>47</v>
      </c>
      <c r="C6104" s="1" t="s">
        <v>6225</v>
      </c>
      <c r="E6104" t="str">
        <f t="shared" si="95"/>
        <v>47-GINES</v>
      </c>
    </row>
    <row r="6105" spans="1:5" x14ac:dyDescent="0.25">
      <c r="A6105" s="1">
        <v>41</v>
      </c>
      <c r="B6105" s="3">
        <v>48</v>
      </c>
      <c r="C6105" s="1" t="s">
        <v>6226</v>
      </c>
      <c r="E6105" t="str">
        <f t="shared" si="95"/>
        <v>48-GUADALCANAL</v>
      </c>
    </row>
    <row r="6106" spans="1:5" x14ac:dyDescent="0.25">
      <c r="A6106" s="1">
        <v>41</v>
      </c>
      <c r="B6106" s="3">
        <v>49</v>
      </c>
      <c r="C6106" s="1" t="s">
        <v>6227</v>
      </c>
      <c r="E6106" t="str">
        <f t="shared" si="95"/>
        <v>49-GUILLENA</v>
      </c>
    </row>
    <row r="6107" spans="1:5" x14ac:dyDescent="0.25">
      <c r="A6107" s="1">
        <v>41</v>
      </c>
      <c r="B6107" s="3">
        <v>50</v>
      </c>
      <c r="C6107" s="1" t="s">
        <v>6228</v>
      </c>
      <c r="E6107" t="str">
        <f t="shared" si="95"/>
        <v>50-HERRERA</v>
      </c>
    </row>
    <row r="6108" spans="1:5" x14ac:dyDescent="0.25">
      <c r="A6108" s="1">
        <v>41</v>
      </c>
      <c r="B6108" s="3">
        <v>51</v>
      </c>
      <c r="C6108" s="1" t="s">
        <v>6229</v>
      </c>
      <c r="E6108" t="str">
        <f t="shared" si="95"/>
        <v>51-HUEVAR DEL ALJARAFE</v>
      </c>
    </row>
    <row r="6109" spans="1:5" x14ac:dyDescent="0.25">
      <c r="A6109" s="1">
        <v>41</v>
      </c>
      <c r="B6109" s="3">
        <v>52</v>
      </c>
      <c r="C6109" s="1" t="s">
        <v>6230</v>
      </c>
      <c r="E6109" t="str">
        <f t="shared" si="95"/>
        <v>52-LANTEJUELA, LA</v>
      </c>
    </row>
    <row r="6110" spans="1:5" x14ac:dyDescent="0.25">
      <c r="A6110" s="1">
        <v>41</v>
      </c>
      <c r="B6110" s="3">
        <v>53</v>
      </c>
      <c r="C6110" s="1" t="s">
        <v>6231</v>
      </c>
      <c r="E6110" t="str">
        <f t="shared" si="95"/>
        <v>53-LEBRIJA</v>
      </c>
    </row>
    <row r="6111" spans="1:5" x14ac:dyDescent="0.25">
      <c r="A6111" s="1">
        <v>41</v>
      </c>
      <c r="B6111" s="3">
        <v>54</v>
      </c>
      <c r="C6111" s="1" t="s">
        <v>6232</v>
      </c>
      <c r="E6111" t="str">
        <f t="shared" si="95"/>
        <v>54-LORA DE ESTEPA</v>
      </c>
    </row>
    <row r="6112" spans="1:5" x14ac:dyDescent="0.25">
      <c r="A6112" s="1">
        <v>41</v>
      </c>
      <c r="B6112" s="3">
        <v>55</v>
      </c>
      <c r="C6112" s="1" t="s">
        <v>6233</v>
      </c>
      <c r="E6112" t="str">
        <f t="shared" si="95"/>
        <v>55-LORA DEL RIO</v>
      </c>
    </row>
    <row r="6113" spans="1:5" x14ac:dyDescent="0.25">
      <c r="A6113" s="1">
        <v>41</v>
      </c>
      <c r="B6113" s="3">
        <v>56</v>
      </c>
      <c r="C6113" s="1" t="s">
        <v>6234</v>
      </c>
      <c r="E6113" t="str">
        <f t="shared" si="95"/>
        <v>56-LUISIANA, LA</v>
      </c>
    </row>
    <row r="6114" spans="1:5" x14ac:dyDescent="0.25">
      <c r="A6114" s="1">
        <v>41</v>
      </c>
      <c r="B6114" s="3">
        <v>57</v>
      </c>
      <c r="C6114" s="1" t="s">
        <v>6235</v>
      </c>
      <c r="E6114" t="str">
        <f t="shared" si="95"/>
        <v>57-MADROÑO, EL</v>
      </c>
    </row>
    <row r="6115" spans="1:5" x14ac:dyDescent="0.25">
      <c r="A6115" s="1">
        <v>41</v>
      </c>
      <c r="B6115" s="3">
        <v>58</v>
      </c>
      <c r="C6115" s="1" t="s">
        <v>6236</v>
      </c>
      <c r="E6115" t="str">
        <f t="shared" si="95"/>
        <v>58-MAIRENA DEL ALCOR</v>
      </c>
    </row>
    <row r="6116" spans="1:5" x14ac:dyDescent="0.25">
      <c r="A6116" s="1">
        <v>41</v>
      </c>
      <c r="B6116" s="3">
        <v>59</v>
      </c>
      <c r="C6116" s="1" t="s">
        <v>6237</v>
      </c>
      <c r="E6116" t="str">
        <f t="shared" si="95"/>
        <v>59-MAIRENA DEL ALJARAFE</v>
      </c>
    </row>
    <row r="6117" spans="1:5" x14ac:dyDescent="0.25">
      <c r="A6117" s="1">
        <v>41</v>
      </c>
      <c r="B6117" s="3">
        <v>60</v>
      </c>
      <c r="C6117" s="1" t="s">
        <v>6238</v>
      </c>
      <c r="E6117" t="str">
        <f t="shared" si="95"/>
        <v>60-MARCHENA</v>
      </c>
    </row>
    <row r="6118" spans="1:5" x14ac:dyDescent="0.25">
      <c r="A6118" s="1">
        <v>41</v>
      </c>
      <c r="B6118" s="3">
        <v>61</v>
      </c>
      <c r="C6118" s="1" t="s">
        <v>6239</v>
      </c>
      <c r="E6118" t="str">
        <f t="shared" si="95"/>
        <v>61-MARINALEDA</v>
      </c>
    </row>
    <row r="6119" spans="1:5" x14ac:dyDescent="0.25">
      <c r="A6119" s="1">
        <v>41</v>
      </c>
      <c r="B6119" s="3">
        <v>62</v>
      </c>
      <c r="C6119" s="1" t="s">
        <v>6240</v>
      </c>
      <c r="E6119" t="str">
        <f t="shared" si="95"/>
        <v>62-MARTIN DE LA JARA</v>
      </c>
    </row>
    <row r="6120" spans="1:5" x14ac:dyDescent="0.25">
      <c r="A6120" s="1">
        <v>41</v>
      </c>
      <c r="B6120" s="3">
        <v>63</v>
      </c>
      <c r="C6120" s="1" t="s">
        <v>6241</v>
      </c>
      <c r="E6120" t="str">
        <f t="shared" si="95"/>
        <v>63-MOLARES, LOS</v>
      </c>
    </row>
    <row r="6121" spans="1:5" x14ac:dyDescent="0.25">
      <c r="A6121" s="1">
        <v>41</v>
      </c>
      <c r="B6121" s="3">
        <v>64</v>
      </c>
      <c r="C6121" s="1" t="s">
        <v>6242</v>
      </c>
      <c r="E6121" t="str">
        <f t="shared" si="95"/>
        <v>64-MONTELLANO</v>
      </c>
    </row>
    <row r="6122" spans="1:5" x14ac:dyDescent="0.25">
      <c r="A6122" s="1">
        <v>41</v>
      </c>
      <c r="B6122" s="3">
        <v>65</v>
      </c>
      <c r="C6122" s="1" t="s">
        <v>6243</v>
      </c>
      <c r="E6122" t="str">
        <f t="shared" si="95"/>
        <v>65-MORON DE LA FRONTERA</v>
      </c>
    </row>
    <row r="6123" spans="1:5" x14ac:dyDescent="0.25">
      <c r="A6123" s="1">
        <v>41</v>
      </c>
      <c r="B6123" s="3">
        <v>66</v>
      </c>
      <c r="C6123" s="1" t="s">
        <v>6244</v>
      </c>
      <c r="E6123" t="str">
        <f t="shared" si="95"/>
        <v>66-NAVAS DE LA CONCEPCION, LAS</v>
      </c>
    </row>
    <row r="6124" spans="1:5" x14ac:dyDescent="0.25">
      <c r="A6124" s="1">
        <v>41</v>
      </c>
      <c r="B6124" s="3">
        <v>67</v>
      </c>
      <c r="C6124" s="1" t="s">
        <v>6245</v>
      </c>
      <c r="E6124" t="str">
        <f t="shared" si="95"/>
        <v>67-OLIVARES</v>
      </c>
    </row>
    <row r="6125" spans="1:5" x14ac:dyDescent="0.25">
      <c r="A6125" s="1">
        <v>41</v>
      </c>
      <c r="B6125" s="3">
        <v>68</v>
      </c>
      <c r="C6125" s="1" t="s">
        <v>6246</v>
      </c>
      <c r="E6125" t="str">
        <f t="shared" si="95"/>
        <v>68-OSUNA</v>
      </c>
    </row>
    <row r="6126" spans="1:5" x14ac:dyDescent="0.25">
      <c r="A6126" s="1">
        <v>41</v>
      </c>
      <c r="B6126" s="3">
        <v>69</v>
      </c>
      <c r="C6126" s="1" t="s">
        <v>6247</v>
      </c>
      <c r="E6126" t="str">
        <f t="shared" si="95"/>
        <v>69-PALACIOS Y VILLAFRANCA, LOS</v>
      </c>
    </row>
    <row r="6127" spans="1:5" x14ac:dyDescent="0.25">
      <c r="A6127" s="1">
        <v>41</v>
      </c>
      <c r="B6127" s="3">
        <v>70</v>
      </c>
      <c r="C6127" s="1" t="s">
        <v>6248</v>
      </c>
      <c r="E6127" t="str">
        <f t="shared" si="95"/>
        <v>70-PALOMARES DEL RIO</v>
      </c>
    </row>
    <row r="6128" spans="1:5" x14ac:dyDescent="0.25">
      <c r="A6128" s="1">
        <v>41</v>
      </c>
      <c r="B6128" s="3">
        <v>71</v>
      </c>
      <c r="C6128" s="1" t="s">
        <v>6249</v>
      </c>
      <c r="E6128" t="str">
        <f t="shared" si="95"/>
        <v>71-PARADAS</v>
      </c>
    </row>
    <row r="6129" spans="1:5" x14ac:dyDescent="0.25">
      <c r="A6129" s="1">
        <v>41</v>
      </c>
      <c r="B6129" s="3">
        <v>72</v>
      </c>
      <c r="C6129" s="1" t="s">
        <v>6250</v>
      </c>
      <c r="E6129" t="str">
        <f t="shared" si="95"/>
        <v>72-PEDRERA</v>
      </c>
    </row>
    <row r="6130" spans="1:5" x14ac:dyDescent="0.25">
      <c r="A6130" s="1">
        <v>41</v>
      </c>
      <c r="B6130" s="3">
        <v>73</v>
      </c>
      <c r="C6130" s="1" t="s">
        <v>6251</v>
      </c>
      <c r="E6130" t="str">
        <f t="shared" si="95"/>
        <v>73-PEDROSO, EL</v>
      </c>
    </row>
    <row r="6131" spans="1:5" x14ac:dyDescent="0.25">
      <c r="A6131" s="1">
        <v>41</v>
      </c>
      <c r="B6131" s="3">
        <v>74</v>
      </c>
      <c r="C6131" s="1" t="s">
        <v>6252</v>
      </c>
      <c r="E6131" t="str">
        <f t="shared" si="95"/>
        <v>74-PEÑAFLOR</v>
      </c>
    </row>
    <row r="6132" spans="1:5" x14ac:dyDescent="0.25">
      <c r="A6132" s="1">
        <v>41</v>
      </c>
      <c r="B6132" s="3">
        <v>75</v>
      </c>
      <c r="C6132" s="1" t="s">
        <v>6253</v>
      </c>
      <c r="E6132" t="str">
        <f t="shared" si="95"/>
        <v>75-PILAS</v>
      </c>
    </row>
    <row r="6133" spans="1:5" x14ac:dyDescent="0.25">
      <c r="A6133" s="1">
        <v>41</v>
      </c>
      <c r="B6133" s="3">
        <v>76</v>
      </c>
      <c r="C6133" s="1" t="s">
        <v>6254</v>
      </c>
      <c r="E6133" t="str">
        <f t="shared" si="95"/>
        <v>76-PRUNA</v>
      </c>
    </row>
    <row r="6134" spans="1:5" x14ac:dyDescent="0.25">
      <c r="A6134" s="1">
        <v>41</v>
      </c>
      <c r="B6134" s="3">
        <v>77</v>
      </c>
      <c r="C6134" s="1" t="s">
        <v>6255</v>
      </c>
      <c r="E6134" t="str">
        <f t="shared" si="95"/>
        <v>77-PUEBLA DE CAZALLA, LA</v>
      </c>
    </row>
    <row r="6135" spans="1:5" x14ac:dyDescent="0.25">
      <c r="A6135" s="1">
        <v>41</v>
      </c>
      <c r="B6135" s="3">
        <v>78</v>
      </c>
      <c r="C6135" s="1" t="s">
        <v>6256</v>
      </c>
      <c r="E6135" t="str">
        <f t="shared" si="95"/>
        <v>78-PUEBLA DE LOS INFANTES, LA</v>
      </c>
    </row>
    <row r="6136" spans="1:5" x14ac:dyDescent="0.25">
      <c r="A6136" s="1">
        <v>41</v>
      </c>
      <c r="B6136" s="3">
        <v>79</v>
      </c>
      <c r="C6136" s="1" t="s">
        <v>6257</v>
      </c>
      <c r="E6136" t="str">
        <f t="shared" si="95"/>
        <v>79-PUEBLA DEL RIO, LA</v>
      </c>
    </row>
    <row r="6137" spans="1:5" x14ac:dyDescent="0.25">
      <c r="A6137" s="1">
        <v>41</v>
      </c>
      <c r="B6137" s="3">
        <v>80</v>
      </c>
      <c r="C6137" s="1" t="s">
        <v>6258</v>
      </c>
      <c r="E6137" t="str">
        <f t="shared" si="95"/>
        <v>80-REAL DE LA JARA, EL</v>
      </c>
    </row>
    <row r="6138" spans="1:5" x14ac:dyDescent="0.25">
      <c r="A6138" s="1">
        <v>41</v>
      </c>
      <c r="B6138" s="3">
        <v>81</v>
      </c>
      <c r="C6138" s="1" t="s">
        <v>6259</v>
      </c>
      <c r="E6138" t="str">
        <f t="shared" si="95"/>
        <v>81-RINCONADA, LA</v>
      </c>
    </row>
    <row r="6139" spans="1:5" x14ac:dyDescent="0.25">
      <c r="A6139" s="1">
        <v>41</v>
      </c>
      <c r="B6139" s="3">
        <v>82</v>
      </c>
      <c r="C6139" s="1" t="s">
        <v>6260</v>
      </c>
      <c r="E6139" t="str">
        <f t="shared" si="95"/>
        <v>82-RODA DE ANDALUCIA, LA</v>
      </c>
    </row>
    <row r="6140" spans="1:5" x14ac:dyDescent="0.25">
      <c r="A6140" s="1">
        <v>41</v>
      </c>
      <c r="B6140" s="3">
        <v>83</v>
      </c>
      <c r="C6140" s="1" t="s">
        <v>6261</v>
      </c>
      <c r="E6140" t="str">
        <f t="shared" si="95"/>
        <v>83-RONQUILLO, EL</v>
      </c>
    </row>
    <row r="6141" spans="1:5" x14ac:dyDescent="0.25">
      <c r="A6141" s="1">
        <v>41</v>
      </c>
      <c r="B6141" s="3">
        <v>84</v>
      </c>
      <c r="C6141" s="1" t="s">
        <v>6262</v>
      </c>
      <c r="E6141" t="str">
        <f t="shared" si="95"/>
        <v>84-RUBIO, EL</v>
      </c>
    </row>
    <row r="6142" spans="1:5" x14ac:dyDescent="0.25">
      <c r="A6142" s="1">
        <v>41</v>
      </c>
      <c r="B6142" s="3">
        <v>85</v>
      </c>
      <c r="C6142" s="1" t="s">
        <v>6263</v>
      </c>
      <c r="E6142" t="str">
        <f t="shared" si="95"/>
        <v>85-SALTERAS</v>
      </c>
    </row>
    <row r="6143" spans="1:5" x14ac:dyDescent="0.25">
      <c r="A6143" s="1">
        <v>41</v>
      </c>
      <c r="B6143" s="3">
        <v>86</v>
      </c>
      <c r="C6143" s="1" t="s">
        <v>6264</v>
      </c>
      <c r="E6143" t="str">
        <f t="shared" si="95"/>
        <v>86-SAN JUAN DE AZNALFARACHE</v>
      </c>
    </row>
    <row r="6144" spans="1:5" x14ac:dyDescent="0.25">
      <c r="A6144" s="1">
        <v>41</v>
      </c>
      <c r="B6144" s="3">
        <v>87</v>
      </c>
      <c r="C6144" s="1" t="s">
        <v>6265</v>
      </c>
      <c r="E6144" t="str">
        <f t="shared" si="95"/>
        <v>87-SANLUCAR LA MAYOR</v>
      </c>
    </row>
    <row r="6145" spans="1:5" x14ac:dyDescent="0.25">
      <c r="A6145" s="1">
        <v>41</v>
      </c>
      <c r="B6145" s="3">
        <v>88</v>
      </c>
      <c r="C6145" s="1" t="s">
        <v>6266</v>
      </c>
      <c r="E6145" t="str">
        <f t="shared" si="95"/>
        <v>88-SAN NICOLAS DEL PUERTO</v>
      </c>
    </row>
    <row r="6146" spans="1:5" x14ac:dyDescent="0.25">
      <c r="A6146" s="1">
        <v>41</v>
      </c>
      <c r="B6146" s="3">
        <v>89</v>
      </c>
      <c r="C6146" s="1" t="s">
        <v>6267</v>
      </c>
      <c r="E6146" t="str">
        <f t="shared" si="95"/>
        <v>89-SANTIPONCE</v>
      </c>
    </row>
    <row r="6147" spans="1:5" x14ac:dyDescent="0.25">
      <c r="A6147" s="1">
        <v>41</v>
      </c>
      <c r="B6147" s="3">
        <v>90</v>
      </c>
      <c r="C6147" s="1" t="s">
        <v>6268</v>
      </c>
      <c r="E6147" t="str">
        <f t="shared" ref="E6147:E6210" si="96">CONCATENATE(B6147,"-",C6147)</f>
        <v>90-SAUCEJO, EL</v>
      </c>
    </row>
    <row r="6148" spans="1:5" x14ac:dyDescent="0.25">
      <c r="A6148" s="1">
        <v>41</v>
      </c>
      <c r="B6148" s="3">
        <v>91</v>
      </c>
      <c r="C6148" s="1" t="s">
        <v>148</v>
      </c>
      <c r="E6148" t="str">
        <f t="shared" si="96"/>
        <v>91-SEVILLA</v>
      </c>
    </row>
    <row r="6149" spans="1:5" x14ac:dyDescent="0.25">
      <c r="A6149" s="1">
        <v>41</v>
      </c>
      <c r="B6149" s="3">
        <v>92</v>
      </c>
      <c r="C6149" s="1" t="s">
        <v>6269</v>
      </c>
      <c r="E6149" t="str">
        <f t="shared" si="96"/>
        <v>92-TOCINA</v>
      </c>
    </row>
    <row r="6150" spans="1:5" x14ac:dyDescent="0.25">
      <c r="A6150" s="1">
        <v>41</v>
      </c>
      <c r="B6150" s="3">
        <v>93</v>
      </c>
      <c r="C6150" s="1" t="s">
        <v>6270</v>
      </c>
      <c r="E6150" t="str">
        <f t="shared" si="96"/>
        <v>93-TOMARES</v>
      </c>
    </row>
    <row r="6151" spans="1:5" x14ac:dyDescent="0.25">
      <c r="A6151" s="1">
        <v>41</v>
      </c>
      <c r="B6151" s="3">
        <v>94</v>
      </c>
      <c r="C6151" s="1" t="s">
        <v>6271</v>
      </c>
      <c r="E6151" t="str">
        <f t="shared" si="96"/>
        <v>94-UMBRETE</v>
      </c>
    </row>
    <row r="6152" spans="1:5" x14ac:dyDescent="0.25">
      <c r="A6152" s="1">
        <v>41</v>
      </c>
      <c r="B6152" s="3">
        <v>95</v>
      </c>
      <c r="C6152" s="1" t="s">
        <v>6272</v>
      </c>
      <c r="E6152" t="str">
        <f t="shared" si="96"/>
        <v>95-UTRERA</v>
      </c>
    </row>
    <row r="6153" spans="1:5" x14ac:dyDescent="0.25">
      <c r="A6153" s="1">
        <v>41</v>
      </c>
      <c r="B6153" s="3">
        <v>96</v>
      </c>
      <c r="C6153" s="1" t="s">
        <v>6273</v>
      </c>
      <c r="E6153" t="str">
        <f t="shared" si="96"/>
        <v>96-VALENCINA DE LA CONCEPCION</v>
      </c>
    </row>
    <row r="6154" spans="1:5" x14ac:dyDescent="0.25">
      <c r="A6154" s="1">
        <v>41</v>
      </c>
      <c r="B6154" s="3">
        <v>97</v>
      </c>
      <c r="C6154" s="1" t="s">
        <v>6274</v>
      </c>
      <c r="E6154" t="str">
        <f t="shared" si="96"/>
        <v>97-VILLAMANRIQUE DE LA CONDESA</v>
      </c>
    </row>
    <row r="6155" spans="1:5" x14ac:dyDescent="0.25">
      <c r="A6155" s="1">
        <v>41</v>
      </c>
      <c r="B6155" s="3">
        <v>98</v>
      </c>
      <c r="C6155" s="1" t="s">
        <v>6275</v>
      </c>
      <c r="E6155" t="str">
        <f t="shared" si="96"/>
        <v>98-VILLANUEVA DEL ARISCAL</v>
      </c>
    </row>
    <row r="6156" spans="1:5" x14ac:dyDescent="0.25">
      <c r="A6156" s="1">
        <v>41</v>
      </c>
      <c r="B6156" s="3">
        <v>99</v>
      </c>
      <c r="C6156" s="1" t="s">
        <v>6276</v>
      </c>
      <c r="E6156" t="str">
        <f t="shared" si="96"/>
        <v>99-VILLANUEVA DEL RIO Y MINAS</v>
      </c>
    </row>
    <row r="6157" spans="1:5" x14ac:dyDescent="0.25">
      <c r="A6157" s="1">
        <v>41</v>
      </c>
      <c r="B6157" s="3">
        <v>100</v>
      </c>
      <c r="C6157" s="1" t="s">
        <v>6277</v>
      </c>
      <c r="E6157" t="str">
        <f t="shared" si="96"/>
        <v>100-VILLANUEVA DE SAN JUAN</v>
      </c>
    </row>
    <row r="6158" spans="1:5" x14ac:dyDescent="0.25">
      <c r="A6158" s="1">
        <v>41</v>
      </c>
      <c r="B6158" s="3">
        <v>101</v>
      </c>
      <c r="C6158" s="1" t="s">
        <v>6278</v>
      </c>
      <c r="E6158" t="str">
        <f t="shared" si="96"/>
        <v>101-VILLAVERDE DEL RIO</v>
      </c>
    </row>
    <row r="6159" spans="1:5" x14ac:dyDescent="0.25">
      <c r="A6159" s="1">
        <v>41</v>
      </c>
      <c r="B6159" s="3">
        <v>102</v>
      </c>
      <c r="C6159" s="1" t="s">
        <v>6279</v>
      </c>
      <c r="E6159" t="str">
        <f t="shared" si="96"/>
        <v>102-VISO DEL ALCOR, EL</v>
      </c>
    </row>
    <row r="6160" spans="1:5" x14ac:dyDescent="0.25">
      <c r="A6160" s="1">
        <v>41</v>
      </c>
      <c r="B6160" s="3">
        <v>901</v>
      </c>
      <c r="C6160" s="1" t="s">
        <v>6280</v>
      </c>
      <c r="E6160" t="str">
        <f t="shared" si="96"/>
        <v>901-CAÑADA ROSAL</v>
      </c>
    </row>
    <row r="6161" spans="1:5" x14ac:dyDescent="0.25">
      <c r="A6161" s="1">
        <v>41</v>
      </c>
      <c r="B6161" s="3">
        <v>902</v>
      </c>
      <c r="C6161" s="1" t="s">
        <v>6281</v>
      </c>
      <c r="E6161" t="str">
        <f t="shared" si="96"/>
        <v>902-ISLA MAYOR</v>
      </c>
    </row>
    <row r="6162" spans="1:5" x14ac:dyDescent="0.25">
      <c r="A6162" s="1">
        <v>41</v>
      </c>
      <c r="B6162" s="3">
        <v>903</v>
      </c>
      <c r="C6162" s="1" t="s">
        <v>6282</v>
      </c>
      <c r="E6162" t="str">
        <f t="shared" si="96"/>
        <v>903-CUERVO DE SEVILLA, EL</v>
      </c>
    </row>
    <row r="6163" spans="1:5" x14ac:dyDescent="0.25">
      <c r="A6163" s="1">
        <v>42</v>
      </c>
      <c r="B6163" s="3">
        <v>1</v>
      </c>
      <c r="C6163" s="1" t="s">
        <v>6283</v>
      </c>
      <c r="E6163" t="str">
        <f t="shared" si="96"/>
        <v>1-ABEJAR</v>
      </c>
    </row>
    <row r="6164" spans="1:5" x14ac:dyDescent="0.25">
      <c r="A6164" s="1">
        <v>42</v>
      </c>
      <c r="B6164" s="3">
        <v>3</v>
      </c>
      <c r="C6164" s="1" t="s">
        <v>6284</v>
      </c>
      <c r="E6164" t="str">
        <f t="shared" si="96"/>
        <v>3-ADRADAS</v>
      </c>
    </row>
    <row r="6165" spans="1:5" x14ac:dyDescent="0.25">
      <c r="A6165" s="1">
        <v>42</v>
      </c>
      <c r="B6165" s="3">
        <v>4</v>
      </c>
      <c r="C6165" s="1" t="s">
        <v>6285</v>
      </c>
      <c r="E6165" t="str">
        <f t="shared" si="96"/>
        <v>4-AGREDA</v>
      </c>
    </row>
    <row r="6166" spans="1:5" x14ac:dyDescent="0.25">
      <c r="A6166" s="1">
        <v>42</v>
      </c>
      <c r="B6166" s="3">
        <v>6</v>
      </c>
      <c r="C6166" s="1" t="s">
        <v>6286</v>
      </c>
      <c r="E6166" t="str">
        <f t="shared" si="96"/>
        <v>6-ALCONABA</v>
      </c>
    </row>
    <row r="6167" spans="1:5" x14ac:dyDescent="0.25">
      <c r="A6167" s="1">
        <v>42</v>
      </c>
      <c r="B6167" s="3">
        <v>7</v>
      </c>
      <c r="C6167" s="1" t="s">
        <v>6287</v>
      </c>
      <c r="E6167" t="str">
        <f t="shared" si="96"/>
        <v>7-ALCUBILLA DE AVELLANEDA</v>
      </c>
    </row>
    <row r="6168" spans="1:5" x14ac:dyDescent="0.25">
      <c r="A6168" s="1">
        <v>42</v>
      </c>
      <c r="B6168" s="3">
        <v>8</v>
      </c>
      <c r="C6168" s="1" t="s">
        <v>6288</v>
      </c>
      <c r="E6168" t="str">
        <f t="shared" si="96"/>
        <v>8-ALCUBILLA DE LAS PEÑAS</v>
      </c>
    </row>
    <row r="6169" spans="1:5" x14ac:dyDescent="0.25">
      <c r="A6169" s="1">
        <v>42</v>
      </c>
      <c r="B6169" s="3">
        <v>9</v>
      </c>
      <c r="C6169" s="1" t="s">
        <v>6289</v>
      </c>
      <c r="E6169" t="str">
        <f t="shared" si="96"/>
        <v>9-ALDEALAFUENTE</v>
      </c>
    </row>
    <row r="6170" spans="1:5" x14ac:dyDescent="0.25">
      <c r="A6170" s="1">
        <v>42</v>
      </c>
      <c r="B6170" s="3">
        <v>10</v>
      </c>
      <c r="C6170" s="1" t="s">
        <v>6290</v>
      </c>
      <c r="E6170" t="str">
        <f t="shared" si="96"/>
        <v>10-ALDEALICES</v>
      </c>
    </row>
    <row r="6171" spans="1:5" x14ac:dyDescent="0.25">
      <c r="A6171" s="1">
        <v>42</v>
      </c>
      <c r="B6171" s="3">
        <v>11</v>
      </c>
      <c r="C6171" s="1" t="s">
        <v>6291</v>
      </c>
      <c r="E6171" t="str">
        <f t="shared" si="96"/>
        <v>11-ALDEALPOZO</v>
      </c>
    </row>
    <row r="6172" spans="1:5" x14ac:dyDescent="0.25">
      <c r="A6172" s="1">
        <v>42</v>
      </c>
      <c r="B6172" s="3">
        <v>12</v>
      </c>
      <c r="C6172" s="1" t="s">
        <v>6292</v>
      </c>
      <c r="E6172" t="str">
        <f t="shared" si="96"/>
        <v>12-ALDEALSEÑOR</v>
      </c>
    </row>
    <row r="6173" spans="1:5" x14ac:dyDescent="0.25">
      <c r="A6173" s="1">
        <v>42</v>
      </c>
      <c r="B6173" s="3">
        <v>13</v>
      </c>
      <c r="C6173" s="1" t="s">
        <v>6293</v>
      </c>
      <c r="E6173" t="str">
        <f t="shared" si="96"/>
        <v>13-ALDEHUELA DE PERIAÑEZ</v>
      </c>
    </row>
    <row r="6174" spans="1:5" x14ac:dyDescent="0.25">
      <c r="A6174" s="1">
        <v>42</v>
      </c>
      <c r="B6174" s="3">
        <v>14</v>
      </c>
      <c r="C6174" s="1" t="s">
        <v>6294</v>
      </c>
      <c r="E6174" t="str">
        <f t="shared" si="96"/>
        <v>14-ALDEHUELAS, LAS</v>
      </c>
    </row>
    <row r="6175" spans="1:5" x14ac:dyDescent="0.25">
      <c r="A6175" s="1">
        <v>42</v>
      </c>
      <c r="B6175" s="3">
        <v>15</v>
      </c>
      <c r="C6175" s="1" t="s">
        <v>6295</v>
      </c>
      <c r="E6175" t="str">
        <f t="shared" si="96"/>
        <v>15-ALENTISQUE</v>
      </c>
    </row>
    <row r="6176" spans="1:5" x14ac:dyDescent="0.25">
      <c r="A6176" s="1">
        <v>42</v>
      </c>
      <c r="B6176" s="3">
        <v>16</v>
      </c>
      <c r="C6176" s="1" t="s">
        <v>6296</v>
      </c>
      <c r="E6176" t="str">
        <f t="shared" si="96"/>
        <v>16-ALIUD</v>
      </c>
    </row>
    <row r="6177" spans="1:5" x14ac:dyDescent="0.25">
      <c r="A6177" s="1">
        <v>42</v>
      </c>
      <c r="B6177" s="3">
        <v>17</v>
      </c>
      <c r="C6177" s="1" t="s">
        <v>6297</v>
      </c>
      <c r="E6177" t="str">
        <f t="shared" si="96"/>
        <v>17-ALMAJANO</v>
      </c>
    </row>
    <row r="6178" spans="1:5" x14ac:dyDescent="0.25">
      <c r="A6178" s="1">
        <v>42</v>
      </c>
      <c r="B6178" s="3">
        <v>18</v>
      </c>
      <c r="C6178" s="1" t="s">
        <v>6298</v>
      </c>
      <c r="E6178" t="str">
        <f t="shared" si="96"/>
        <v>18-ALMALUEZ</v>
      </c>
    </row>
    <row r="6179" spans="1:5" x14ac:dyDescent="0.25">
      <c r="A6179" s="1">
        <v>42</v>
      </c>
      <c r="B6179" s="3">
        <v>19</v>
      </c>
      <c r="C6179" s="1" t="s">
        <v>6299</v>
      </c>
      <c r="E6179" t="str">
        <f t="shared" si="96"/>
        <v>19-ALMARZA</v>
      </c>
    </row>
    <row r="6180" spans="1:5" x14ac:dyDescent="0.25">
      <c r="A6180" s="1">
        <v>42</v>
      </c>
      <c r="B6180" s="3">
        <v>20</v>
      </c>
      <c r="C6180" s="1" t="s">
        <v>6300</v>
      </c>
      <c r="E6180" t="str">
        <f t="shared" si="96"/>
        <v>20-ALMAZAN</v>
      </c>
    </row>
    <row r="6181" spans="1:5" x14ac:dyDescent="0.25">
      <c r="A6181" s="1">
        <v>42</v>
      </c>
      <c r="B6181" s="3">
        <v>21</v>
      </c>
      <c r="C6181" s="1" t="s">
        <v>6301</v>
      </c>
      <c r="E6181" t="str">
        <f t="shared" si="96"/>
        <v>21-ALMAZUL</v>
      </c>
    </row>
    <row r="6182" spans="1:5" x14ac:dyDescent="0.25">
      <c r="A6182" s="1">
        <v>42</v>
      </c>
      <c r="B6182" s="3">
        <v>22</v>
      </c>
      <c r="C6182" s="1" t="s">
        <v>6302</v>
      </c>
      <c r="E6182" t="str">
        <f t="shared" si="96"/>
        <v>22-ALMENAR DE SORIA</v>
      </c>
    </row>
    <row r="6183" spans="1:5" x14ac:dyDescent="0.25">
      <c r="A6183" s="1">
        <v>42</v>
      </c>
      <c r="B6183" s="3">
        <v>23</v>
      </c>
      <c r="C6183" s="1" t="s">
        <v>6303</v>
      </c>
      <c r="E6183" t="str">
        <f t="shared" si="96"/>
        <v>23-ALPANSEQUE</v>
      </c>
    </row>
    <row r="6184" spans="1:5" x14ac:dyDescent="0.25">
      <c r="A6184" s="1">
        <v>42</v>
      </c>
      <c r="B6184" s="3">
        <v>24</v>
      </c>
      <c r="C6184" s="1" t="s">
        <v>6304</v>
      </c>
      <c r="E6184" t="str">
        <f t="shared" si="96"/>
        <v>24-ARANCON</v>
      </c>
    </row>
    <row r="6185" spans="1:5" x14ac:dyDescent="0.25">
      <c r="A6185" s="1">
        <v>42</v>
      </c>
      <c r="B6185" s="3">
        <v>25</v>
      </c>
      <c r="C6185" s="1" t="s">
        <v>6305</v>
      </c>
      <c r="E6185" t="str">
        <f t="shared" si="96"/>
        <v>25-ARCOS DE JALON</v>
      </c>
    </row>
    <row r="6186" spans="1:5" x14ac:dyDescent="0.25">
      <c r="A6186" s="1">
        <v>42</v>
      </c>
      <c r="B6186" s="3">
        <v>26</v>
      </c>
      <c r="C6186" s="1" t="s">
        <v>6306</v>
      </c>
      <c r="E6186" t="str">
        <f t="shared" si="96"/>
        <v>26-ARENILLAS</v>
      </c>
    </row>
    <row r="6187" spans="1:5" x14ac:dyDescent="0.25">
      <c r="A6187" s="1">
        <v>42</v>
      </c>
      <c r="B6187" s="3">
        <v>27</v>
      </c>
      <c r="C6187" s="1" t="s">
        <v>6307</v>
      </c>
      <c r="E6187" t="str">
        <f t="shared" si="96"/>
        <v>27-AREVALO DE LA SIERRA</v>
      </c>
    </row>
    <row r="6188" spans="1:5" x14ac:dyDescent="0.25">
      <c r="A6188" s="1">
        <v>42</v>
      </c>
      <c r="B6188" s="3">
        <v>28</v>
      </c>
      <c r="C6188" s="1" t="s">
        <v>6308</v>
      </c>
      <c r="E6188" t="str">
        <f t="shared" si="96"/>
        <v>28-AUSEJO DE LA SIERRA</v>
      </c>
    </row>
    <row r="6189" spans="1:5" x14ac:dyDescent="0.25">
      <c r="A6189" s="1">
        <v>42</v>
      </c>
      <c r="B6189" s="3">
        <v>29</v>
      </c>
      <c r="C6189" s="1" t="s">
        <v>6309</v>
      </c>
      <c r="E6189" t="str">
        <f t="shared" si="96"/>
        <v>29-BARAONA</v>
      </c>
    </row>
    <row r="6190" spans="1:5" x14ac:dyDescent="0.25">
      <c r="A6190" s="1">
        <v>42</v>
      </c>
      <c r="B6190" s="3">
        <v>30</v>
      </c>
      <c r="C6190" s="1" t="s">
        <v>6310</v>
      </c>
      <c r="E6190" t="str">
        <f t="shared" si="96"/>
        <v>30-BARCA</v>
      </c>
    </row>
    <row r="6191" spans="1:5" x14ac:dyDescent="0.25">
      <c r="A6191" s="1">
        <v>42</v>
      </c>
      <c r="B6191" s="3">
        <v>31</v>
      </c>
      <c r="C6191" s="1" t="s">
        <v>6311</v>
      </c>
      <c r="E6191" t="str">
        <f t="shared" si="96"/>
        <v>31-BARCONES</v>
      </c>
    </row>
    <row r="6192" spans="1:5" x14ac:dyDescent="0.25">
      <c r="A6192" s="1">
        <v>42</v>
      </c>
      <c r="B6192" s="3">
        <v>32</v>
      </c>
      <c r="C6192" s="1" t="s">
        <v>6312</v>
      </c>
      <c r="E6192" t="str">
        <f t="shared" si="96"/>
        <v>32-BAYUBAS DE ABAJO</v>
      </c>
    </row>
    <row r="6193" spans="1:5" x14ac:dyDescent="0.25">
      <c r="A6193" s="1">
        <v>42</v>
      </c>
      <c r="B6193" s="3">
        <v>33</v>
      </c>
      <c r="C6193" s="1" t="s">
        <v>6313</v>
      </c>
      <c r="E6193" t="str">
        <f t="shared" si="96"/>
        <v>33-BAYUBAS DE ARRIBA</v>
      </c>
    </row>
    <row r="6194" spans="1:5" x14ac:dyDescent="0.25">
      <c r="A6194" s="1">
        <v>42</v>
      </c>
      <c r="B6194" s="3">
        <v>34</v>
      </c>
      <c r="C6194" s="1" t="s">
        <v>6314</v>
      </c>
      <c r="E6194" t="str">
        <f t="shared" si="96"/>
        <v>34-BERATON</v>
      </c>
    </row>
    <row r="6195" spans="1:5" x14ac:dyDescent="0.25">
      <c r="A6195" s="1">
        <v>42</v>
      </c>
      <c r="B6195" s="3">
        <v>35</v>
      </c>
      <c r="C6195" s="1" t="s">
        <v>6315</v>
      </c>
      <c r="E6195" t="str">
        <f t="shared" si="96"/>
        <v>35-BERLANGA DE DUERO</v>
      </c>
    </row>
    <row r="6196" spans="1:5" x14ac:dyDescent="0.25">
      <c r="A6196" s="1">
        <v>42</v>
      </c>
      <c r="B6196" s="3">
        <v>36</v>
      </c>
      <c r="C6196" s="1" t="s">
        <v>6316</v>
      </c>
      <c r="E6196" t="str">
        <f t="shared" si="96"/>
        <v>36-BLACOS</v>
      </c>
    </row>
    <row r="6197" spans="1:5" x14ac:dyDescent="0.25">
      <c r="A6197" s="1">
        <v>42</v>
      </c>
      <c r="B6197" s="3">
        <v>37</v>
      </c>
      <c r="C6197" s="1" t="s">
        <v>6317</v>
      </c>
      <c r="E6197" t="str">
        <f t="shared" si="96"/>
        <v>37-BLIECOS</v>
      </c>
    </row>
    <row r="6198" spans="1:5" x14ac:dyDescent="0.25">
      <c r="A6198" s="1">
        <v>42</v>
      </c>
      <c r="B6198" s="3">
        <v>38</v>
      </c>
      <c r="C6198" s="1" t="s">
        <v>6318</v>
      </c>
      <c r="E6198" t="str">
        <f t="shared" si="96"/>
        <v>38-BORJABAD</v>
      </c>
    </row>
    <row r="6199" spans="1:5" x14ac:dyDescent="0.25">
      <c r="A6199" s="1">
        <v>42</v>
      </c>
      <c r="B6199" s="3">
        <v>39</v>
      </c>
      <c r="C6199" s="1" t="s">
        <v>6319</v>
      </c>
      <c r="E6199" t="str">
        <f t="shared" si="96"/>
        <v>39-BOROBIA</v>
      </c>
    </row>
    <row r="6200" spans="1:5" x14ac:dyDescent="0.25">
      <c r="A6200" s="1">
        <v>42</v>
      </c>
      <c r="B6200" s="3">
        <v>41</v>
      </c>
      <c r="C6200" s="1" t="s">
        <v>6320</v>
      </c>
      <c r="E6200" t="str">
        <f t="shared" si="96"/>
        <v>41-BUBEROS</v>
      </c>
    </row>
    <row r="6201" spans="1:5" x14ac:dyDescent="0.25">
      <c r="A6201" s="1">
        <v>42</v>
      </c>
      <c r="B6201" s="3">
        <v>42</v>
      </c>
      <c r="C6201" s="1" t="s">
        <v>6321</v>
      </c>
      <c r="E6201" t="str">
        <f t="shared" si="96"/>
        <v>42-BUITRAGO</v>
      </c>
    </row>
    <row r="6202" spans="1:5" x14ac:dyDescent="0.25">
      <c r="A6202" s="1">
        <v>42</v>
      </c>
      <c r="B6202" s="3">
        <v>43</v>
      </c>
      <c r="C6202" s="1" t="s">
        <v>6322</v>
      </c>
      <c r="E6202" t="str">
        <f t="shared" si="96"/>
        <v>43-BURGO DE OSMA-CIUDAD DE OSMA</v>
      </c>
    </row>
    <row r="6203" spans="1:5" x14ac:dyDescent="0.25">
      <c r="A6203" s="1">
        <v>42</v>
      </c>
      <c r="B6203" s="3">
        <v>44</v>
      </c>
      <c r="C6203" s="1" t="s">
        <v>6323</v>
      </c>
      <c r="E6203" t="str">
        <f t="shared" si="96"/>
        <v>44-CABREJAS DEL CAMPO</v>
      </c>
    </row>
    <row r="6204" spans="1:5" x14ac:dyDescent="0.25">
      <c r="A6204" s="1">
        <v>42</v>
      </c>
      <c r="B6204" s="3">
        <v>45</v>
      </c>
      <c r="C6204" s="1" t="s">
        <v>6324</v>
      </c>
      <c r="E6204" t="str">
        <f t="shared" si="96"/>
        <v>45-CABREJAS DEL PINAR</v>
      </c>
    </row>
    <row r="6205" spans="1:5" x14ac:dyDescent="0.25">
      <c r="A6205" s="1">
        <v>42</v>
      </c>
      <c r="B6205" s="3">
        <v>46</v>
      </c>
      <c r="C6205" s="1" t="s">
        <v>6325</v>
      </c>
      <c r="E6205" t="str">
        <f t="shared" si="96"/>
        <v>46-CALATAÑAZOR</v>
      </c>
    </row>
    <row r="6206" spans="1:5" x14ac:dyDescent="0.25">
      <c r="A6206" s="1">
        <v>42</v>
      </c>
      <c r="B6206" s="3">
        <v>48</v>
      </c>
      <c r="C6206" s="1" t="s">
        <v>6326</v>
      </c>
      <c r="E6206" t="str">
        <f t="shared" si="96"/>
        <v>48-CALTOJAR</v>
      </c>
    </row>
    <row r="6207" spans="1:5" x14ac:dyDescent="0.25">
      <c r="A6207" s="1">
        <v>42</v>
      </c>
      <c r="B6207" s="3">
        <v>49</v>
      </c>
      <c r="C6207" s="1" t="s">
        <v>6327</v>
      </c>
      <c r="E6207" t="str">
        <f t="shared" si="96"/>
        <v>49-CANDILICHERA</v>
      </c>
    </row>
    <row r="6208" spans="1:5" x14ac:dyDescent="0.25">
      <c r="A6208" s="1">
        <v>42</v>
      </c>
      <c r="B6208" s="3">
        <v>50</v>
      </c>
      <c r="C6208" s="1" t="s">
        <v>6328</v>
      </c>
      <c r="E6208" t="str">
        <f t="shared" si="96"/>
        <v>50-CAÑAMAQUE</v>
      </c>
    </row>
    <row r="6209" spans="1:5" x14ac:dyDescent="0.25">
      <c r="A6209" s="1">
        <v>42</v>
      </c>
      <c r="B6209" s="3">
        <v>51</v>
      </c>
      <c r="C6209" s="1" t="s">
        <v>6329</v>
      </c>
      <c r="E6209" t="str">
        <f t="shared" si="96"/>
        <v>51-CARABANTES</v>
      </c>
    </row>
    <row r="6210" spans="1:5" x14ac:dyDescent="0.25">
      <c r="A6210" s="1">
        <v>42</v>
      </c>
      <c r="B6210" s="3">
        <v>52</v>
      </c>
      <c r="C6210" s="1" t="s">
        <v>6330</v>
      </c>
      <c r="E6210" t="str">
        <f t="shared" si="96"/>
        <v>52-CARACENA</v>
      </c>
    </row>
    <row r="6211" spans="1:5" x14ac:dyDescent="0.25">
      <c r="A6211" s="1">
        <v>42</v>
      </c>
      <c r="B6211" s="3">
        <v>53</v>
      </c>
      <c r="C6211" s="1" t="s">
        <v>6331</v>
      </c>
      <c r="E6211" t="str">
        <f t="shared" ref="E6211:E6274" si="97">CONCATENATE(B6211,"-",C6211)</f>
        <v>53-CARRASCOSA DE ABAJO</v>
      </c>
    </row>
    <row r="6212" spans="1:5" x14ac:dyDescent="0.25">
      <c r="A6212" s="1">
        <v>42</v>
      </c>
      <c r="B6212" s="3">
        <v>54</v>
      </c>
      <c r="C6212" s="1" t="s">
        <v>6332</v>
      </c>
      <c r="E6212" t="str">
        <f t="shared" si="97"/>
        <v>54-CARRASCOSA DE LA SIERRA</v>
      </c>
    </row>
    <row r="6213" spans="1:5" x14ac:dyDescent="0.25">
      <c r="A6213" s="1">
        <v>42</v>
      </c>
      <c r="B6213" s="3">
        <v>55</v>
      </c>
      <c r="C6213" s="1" t="s">
        <v>6333</v>
      </c>
      <c r="E6213" t="str">
        <f t="shared" si="97"/>
        <v>55-CASAREJOS</v>
      </c>
    </row>
    <row r="6214" spans="1:5" x14ac:dyDescent="0.25">
      <c r="A6214" s="1">
        <v>42</v>
      </c>
      <c r="B6214" s="3">
        <v>56</v>
      </c>
      <c r="C6214" s="1" t="s">
        <v>6334</v>
      </c>
      <c r="E6214" t="str">
        <f t="shared" si="97"/>
        <v>56-CASTILFRIO DE LA SIERRA</v>
      </c>
    </row>
    <row r="6215" spans="1:5" x14ac:dyDescent="0.25">
      <c r="A6215" s="1">
        <v>42</v>
      </c>
      <c r="B6215" s="3">
        <v>57</v>
      </c>
      <c r="C6215" s="1" t="s">
        <v>6335</v>
      </c>
      <c r="E6215" t="str">
        <f t="shared" si="97"/>
        <v>57-CASTILRUIZ</v>
      </c>
    </row>
    <row r="6216" spans="1:5" x14ac:dyDescent="0.25">
      <c r="A6216" s="1">
        <v>42</v>
      </c>
      <c r="B6216" s="3">
        <v>58</v>
      </c>
      <c r="C6216" s="1" t="s">
        <v>6336</v>
      </c>
      <c r="E6216" t="str">
        <f t="shared" si="97"/>
        <v>58-CASTILLEJO DE ROBLEDO</v>
      </c>
    </row>
    <row r="6217" spans="1:5" x14ac:dyDescent="0.25">
      <c r="A6217" s="1">
        <v>42</v>
      </c>
      <c r="B6217" s="3">
        <v>59</v>
      </c>
      <c r="C6217" s="1" t="s">
        <v>6337</v>
      </c>
      <c r="E6217" t="str">
        <f t="shared" si="97"/>
        <v>59-CENTENERA DE ANDALUZ</v>
      </c>
    </row>
    <row r="6218" spans="1:5" x14ac:dyDescent="0.25">
      <c r="A6218" s="1">
        <v>42</v>
      </c>
      <c r="B6218" s="3">
        <v>60</v>
      </c>
      <c r="C6218" s="1" t="s">
        <v>6338</v>
      </c>
      <c r="E6218" t="str">
        <f t="shared" si="97"/>
        <v>60-CERBON</v>
      </c>
    </row>
    <row r="6219" spans="1:5" x14ac:dyDescent="0.25">
      <c r="A6219" s="1">
        <v>42</v>
      </c>
      <c r="B6219" s="3">
        <v>61</v>
      </c>
      <c r="C6219" s="1" t="s">
        <v>6339</v>
      </c>
      <c r="E6219" t="str">
        <f t="shared" si="97"/>
        <v>61-CIDONES</v>
      </c>
    </row>
    <row r="6220" spans="1:5" x14ac:dyDescent="0.25">
      <c r="A6220" s="1">
        <v>42</v>
      </c>
      <c r="B6220" s="3">
        <v>62</v>
      </c>
      <c r="C6220" s="1" t="s">
        <v>6340</v>
      </c>
      <c r="E6220" t="str">
        <f t="shared" si="97"/>
        <v>62-CIGUDOSA</v>
      </c>
    </row>
    <row r="6221" spans="1:5" x14ac:dyDescent="0.25">
      <c r="A6221" s="1">
        <v>42</v>
      </c>
      <c r="B6221" s="3">
        <v>63</v>
      </c>
      <c r="C6221" s="1" t="s">
        <v>6341</v>
      </c>
      <c r="E6221" t="str">
        <f t="shared" si="97"/>
        <v>63-CIHUELA</v>
      </c>
    </row>
    <row r="6222" spans="1:5" x14ac:dyDescent="0.25">
      <c r="A6222" s="1">
        <v>42</v>
      </c>
      <c r="B6222" s="3">
        <v>64</v>
      </c>
      <c r="C6222" s="1" t="s">
        <v>6342</v>
      </c>
      <c r="E6222" t="str">
        <f t="shared" si="97"/>
        <v>64-CIRIA</v>
      </c>
    </row>
    <row r="6223" spans="1:5" x14ac:dyDescent="0.25">
      <c r="A6223" s="1">
        <v>42</v>
      </c>
      <c r="B6223" s="3">
        <v>65</v>
      </c>
      <c r="C6223" s="1" t="s">
        <v>6343</v>
      </c>
      <c r="E6223" t="str">
        <f t="shared" si="97"/>
        <v>65-CIRUJALES DEL RIO</v>
      </c>
    </row>
    <row r="6224" spans="1:5" x14ac:dyDescent="0.25">
      <c r="A6224" s="1">
        <v>42</v>
      </c>
      <c r="B6224" s="3">
        <v>68</v>
      </c>
      <c r="C6224" s="1" t="s">
        <v>6344</v>
      </c>
      <c r="E6224" t="str">
        <f t="shared" si="97"/>
        <v>68-COSCURITA</v>
      </c>
    </row>
    <row r="6225" spans="1:5" x14ac:dyDescent="0.25">
      <c r="A6225" s="1">
        <v>42</v>
      </c>
      <c r="B6225" s="3">
        <v>69</v>
      </c>
      <c r="C6225" s="1" t="s">
        <v>6345</v>
      </c>
      <c r="E6225" t="str">
        <f t="shared" si="97"/>
        <v>69-COVALEDA</v>
      </c>
    </row>
    <row r="6226" spans="1:5" x14ac:dyDescent="0.25">
      <c r="A6226" s="1">
        <v>42</v>
      </c>
      <c r="B6226" s="3">
        <v>70</v>
      </c>
      <c r="C6226" s="1" t="s">
        <v>6346</v>
      </c>
      <c r="E6226" t="str">
        <f t="shared" si="97"/>
        <v>70-CUBILLA</v>
      </c>
    </row>
    <row r="6227" spans="1:5" x14ac:dyDescent="0.25">
      <c r="A6227" s="1">
        <v>42</v>
      </c>
      <c r="B6227" s="3">
        <v>71</v>
      </c>
      <c r="C6227" s="1" t="s">
        <v>6347</v>
      </c>
      <c r="E6227" t="str">
        <f t="shared" si="97"/>
        <v>71-CUBO DE LA SOLANA</v>
      </c>
    </row>
    <row r="6228" spans="1:5" x14ac:dyDescent="0.25">
      <c r="A6228" s="1">
        <v>42</v>
      </c>
      <c r="B6228" s="3">
        <v>73</v>
      </c>
      <c r="C6228" s="1" t="s">
        <v>6348</v>
      </c>
      <c r="E6228" t="str">
        <f t="shared" si="97"/>
        <v>73-CUEVA DE AGREDA</v>
      </c>
    </row>
    <row r="6229" spans="1:5" x14ac:dyDescent="0.25">
      <c r="A6229" s="1">
        <v>42</v>
      </c>
      <c r="B6229" s="3">
        <v>75</v>
      </c>
      <c r="C6229" s="1" t="s">
        <v>6349</v>
      </c>
      <c r="E6229" t="str">
        <f t="shared" si="97"/>
        <v>75-DEVANOS</v>
      </c>
    </row>
    <row r="6230" spans="1:5" x14ac:dyDescent="0.25">
      <c r="A6230" s="1">
        <v>42</v>
      </c>
      <c r="B6230" s="3">
        <v>76</v>
      </c>
      <c r="C6230" s="1" t="s">
        <v>6350</v>
      </c>
      <c r="E6230" t="str">
        <f t="shared" si="97"/>
        <v>76-DEZA</v>
      </c>
    </row>
    <row r="6231" spans="1:5" x14ac:dyDescent="0.25">
      <c r="A6231" s="1">
        <v>42</v>
      </c>
      <c r="B6231" s="3">
        <v>78</v>
      </c>
      <c r="C6231" s="1" t="s">
        <v>6351</v>
      </c>
      <c r="E6231" t="str">
        <f t="shared" si="97"/>
        <v>78-DURUELO DE LA SIERRA</v>
      </c>
    </row>
    <row r="6232" spans="1:5" x14ac:dyDescent="0.25">
      <c r="A6232" s="1">
        <v>42</v>
      </c>
      <c r="B6232" s="3">
        <v>79</v>
      </c>
      <c r="C6232" s="1" t="s">
        <v>6352</v>
      </c>
      <c r="E6232" t="str">
        <f t="shared" si="97"/>
        <v>79-ESCOBOSA DE ALMAZAN</v>
      </c>
    </row>
    <row r="6233" spans="1:5" x14ac:dyDescent="0.25">
      <c r="A6233" s="1">
        <v>42</v>
      </c>
      <c r="B6233" s="3">
        <v>80</v>
      </c>
      <c r="C6233" s="1" t="s">
        <v>6353</v>
      </c>
      <c r="E6233" t="str">
        <f t="shared" si="97"/>
        <v>80-ESPEJA DE SAN MARCELINO</v>
      </c>
    </row>
    <row r="6234" spans="1:5" x14ac:dyDescent="0.25">
      <c r="A6234" s="1">
        <v>42</v>
      </c>
      <c r="B6234" s="3">
        <v>81</v>
      </c>
      <c r="C6234" s="1" t="s">
        <v>6354</v>
      </c>
      <c r="E6234" t="str">
        <f t="shared" si="97"/>
        <v>81-ESPEJON</v>
      </c>
    </row>
    <row r="6235" spans="1:5" x14ac:dyDescent="0.25">
      <c r="A6235" s="1">
        <v>42</v>
      </c>
      <c r="B6235" s="3">
        <v>82</v>
      </c>
      <c r="C6235" s="1" t="s">
        <v>6355</v>
      </c>
      <c r="E6235" t="str">
        <f t="shared" si="97"/>
        <v>82-ESTEPA DE SAN JUAN</v>
      </c>
    </row>
    <row r="6236" spans="1:5" x14ac:dyDescent="0.25">
      <c r="A6236" s="1">
        <v>42</v>
      </c>
      <c r="B6236" s="3">
        <v>83</v>
      </c>
      <c r="C6236" s="1" t="s">
        <v>6356</v>
      </c>
      <c r="E6236" t="str">
        <f t="shared" si="97"/>
        <v>83-FRECHILLA DE ALMAZAN</v>
      </c>
    </row>
    <row r="6237" spans="1:5" x14ac:dyDescent="0.25">
      <c r="A6237" s="1">
        <v>42</v>
      </c>
      <c r="B6237" s="3">
        <v>84</v>
      </c>
      <c r="C6237" s="1" t="s">
        <v>6357</v>
      </c>
      <c r="E6237" t="str">
        <f t="shared" si="97"/>
        <v>84-FRESNO DE CARACENA</v>
      </c>
    </row>
    <row r="6238" spans="1:5" x14ac:dyDescent="0.25">
      <c r="A6238" s="1">
        <v>42</v>
      </c>
      <c r="B6238" s="3">
        <v>85</v>
      </c>
      <c r="C6238" s="1" t="s">
        <v>6358</v>
      </c>
      <c r="E6238" t="str">
        <f t="shared" si="97"/>
        <v>85-FUENTEARMEGIL</v>
      </c>
    </row>
    <row r="6239" spans="1:5" x14ac:dyDescent="0.25">
      <c r="A6239" s="1">
        <v>42</v>
      </c>
      <c r="B6239" s="3">
        <v>86</v>
      </c>
      <c r="C6239" s="1" t="s">
        <v>6359</v>
      </c>
      <c r="E6239" t="str">
        <f t="shared" si="97"/>
        <v>86-FUENTECAMBRON</v>
      </c>
    </row>
    <row r="6240" spans="1:5" x14ac:dyDescent="0.25">
      <c r="A6240" s="1">
        <v>42</v>
      </c>
      <c r="B6240" s="3">
        <v>87</v>
      </c>
      <c r="C6240" s="1" t="s">
        <v>6360</v>
      </c>
      <c r="E6240" t="str">
        <f t="shared" si="97"/>
        <v>87-FUENTECANTOS</v>
      </c>
    </row>
    <row r="6241" spans="1:5" x14ac:dyDescent="0.25">
      <c r="A6241" s="1">
        <v>42</v>
      </c>
      <c r="B6241" s="3">
        <v>88</v>
      </c>
      <c r="C6241" s="1" t="s">
        <v>6361</v>
      </c>
      <c r="E6241" t="str">
        <f t="shared" si="97"/>
        <v>88-FUENTELMONGE</v>
      </c>
    </row>
    <row r="6242" spans="1:5" x14ac:dyDescent="0.25">
      <c r="A6242" s="1">
        <v>42</v>
      </c>
      <c r="B6242" s="3">
        <v>89</v>
      </c>
      <c r="C6242" s="1" t="s">
        <v>6362</v>
      </c>
      <c r="E6242" t="str">
        <f t="shared" si="97"/>
        <v>89-FUENTELSAZ DE SORIA</v>
      </c>
    </row>
    <row r="6243" spans="1:5" x14ac:dyDescent="0.25">
      <c r="A6243" s="1">
        <v>42</v>
      </c>
      <c r="B6243" s="3">
        <v>90</v>
      </c>
      <c r="C6243" s="1" t="s">
        <v>6363</v>
      </c>
      <c r="E6243" t="str">
        <f t="shared" si="97"/>
        <v>90-FUENTEPINILLA</v>
      </c>
    </row>
    <row r="6244" spans="1:5" x14ac:dyDescent="0.25">
      <c r="A6244" s="1">
        <v>42</v>
      </c>
      <c r="B6244" s="3">
        <v>92</v>
      </c>
      <c r="C6244" s="1" t="s">
        <v>6364</v>
      </c>
      <c r="E6244" t="str">
        <f t="shared" si="97"/>
        <v>92-FUENTES DE MAGAÑA</v>
      </c>
    </row>
    <row r="6245" spans="1:5" x14ac:dyDescent="0.25">
      <c r="A6245" s="1">
        <v>42</v>
      </c>
      <c r="B6245" s="3">
        <v>93</v>
      </c>
      <c r="C6245" s="1" t="s">
        <v>6365</v>
      </c>
      <c r="E6245" t="str">
        <f t="shared" si="97"/>
        <v>93-FUENTESTRUN</v>
      </c>
    </row>
    <row r="6246" spans="1:5" x14ac:dyDescent="0.25">
      <c r="A6246" s="1">
        <v>42</v>
      </c>
      <c r="B6246" s="3">
        <v>94</v>
      </c>
      <c r="C6246" s="1" t="s">
        <v>6366</v>
      </c>
      <c r="E6246" t="str">
        <f t="shared" si="97"/>
        <v>94-GARRAY</v>
      </c>
    </row>
    <row r="6247" spans="1:5" x14ac:dyDescent="0.25">
      <c r="A6247" s="1">
        <v>42</v>
      </c>
      <c r="B6247" s="3">
        <v>95</v>
      </c>
      <c r="C6247" s="1" t="s">
        <v>6367</v>
      </c>
      <c r="E6247" t="str">
        <f t="shared" si="97"/>
        <v>95-GOLMAYO</v>
      </c>
    </row>
    <row r="6248" spans="1:5" x14ac:dyDescent="0.25">
      <c r="A6248" s="1">
        <v>42</v>
      </c>
      <c r="B6248" s="3">
        <v>96</v>
      </c>
      <c r="C6248" s="1" t="s">
        <v>6368</v>
      </c>
      <c r="E6248" t="str">
        <f t="shared" si="97"/>
        <v>96-GOMARA</v>
      </c>
    </row>
    <row r="6249" spans="1:5" x14ac:dyDescent="0.25">
      <c r="A6249" s="1">
        <v>42</v>
      </c>
      <c r="B6249" s="3">
        <v>97</v>
      </c>
      <c r="C6249" s="1" t="s">
        <v>6369</v>
      </c>
      <c r="E6249" t="str">
        <f t="shared" si="97"/>
        <v>97-GORMAZ</v>
      </c>
    </row>
    <row r="6250" spans="1:5" x14ac:dyDescent="0.25">
      <c r="A6250" s="1">
        <v>42</v>
      </c>
      <c r="B6250" s="3">
        <v>98</v>
      </c>
      <c r="C6250" s="1" t="s">
        <v>6370</v>
      </c>
      <c r="E6250" t="str">
        <f t="shared" si="97"/>
        <v>98-HERRERA DE SORIA</v>
      </c>
    </row>
    <row r="6251" spans="1:5" x14ac:dyDescent="0.25">
      <c r="A6251" s="1">
        <v>42</v>
      </c>
      <c r="B6251" s="3">
        <v>100</v>
      </c>
      <c r="C6251" s="1" t="s">
        <v>6371</v>
      </c>
      <c r="E6251" t="str">
        <f t="shared" si="97"/>
        <v>100-HINOJOSA DEL CAMPO</v>
      </c>
    </row>
    <row r="6252" spans="1:5" x14ac:dyDescent="0.25">
      <c r="A6252" s="1">
        <v>42</v>
      </c>
      <c r="B6252" s="3">
        <v>103</v>
      </c>
      <c r="C6252" s="1" t="s">
        <v>6372</v>
      </c>
      <c r="E6252" t="str">
        <f t="shared" si="97"/>
        <v>103-LANGA DE DUERO</v>
      </c>
    </row>
    <row r="6253" spans="1:5" x14ac:dyDescent="0.25">
      <c r="A6253" s="1">
        <v>42</v>
      </c>
      <c r="B6253" s="3">
        <v>105</v>
      </c>
      <c r="C6253" s="1" t="s">
        <v>6373</v>
      </c>
      <c r="E6253" t="str">
        <f t="shared" si="97"/>
        <v>105-LICERAS</v>
      </c>
    </row>
    <row r="6254" spans="1:5" x14ac:dyDescent="0.25">
      <c r="A6254" s="1">
        <v>42</v>
      </c>
      <c r="B6254" s="3">
        <v>106</v>
      </c>
      <c r="C6254" s="1" t="s">
        <v>6374</v>
      </c>
      <c r="E6254" t="str">
        <f t="shared" si="97"/>
        <v>106-LOSILLA, LA</v>
      </c>
    </row>
    <row r="6255" spans="1:5" x14ac:dyDescent="0.25">
      <c r="A6255" s="1">
        <v>42</v>
      </c>
      <c r="B6255" s="3">
        <v>107</v>
      </c>
      <c r="C6255" s="1" t="s">
        <v>6375</v>
      </c>
      <c r="E6255" t="str">
        <f t="shared" si="97"/>
        <v>107-MAGAÑA</v>
      </c>
    </row>
    <row r="6256" spans="1:5" x14ac:dyDescent="0.25">
      <c r="A6256" s="1">
        <v>42</v>
      </c>
      <c r="B6256" s="3">
        <v>108</v>
      </c>
      <c r="C6256" s="1" t="s">
        <v>6376</v>
      </c>
      <c r="E6256" t="str">
        <f t="shared" si="97"/>
        <v>108-MAJAN</v>
      </c>
    </row>
    <row r="6257" spans="1:5" x14ac:dyDescent="0.25">
      <c r="A6257" s="1">
        <v>42</v>
      </c>
      <c r="B6257" s="3">
        <v>110</v>
      </c>
      <c r="C6257" s="1" t="s">
        <v>6377</v>
      </c>
      <c r="E6257" t="str">
        <f t="shared" si="97"/>
        <v>110-MATALEBRERAS</v>
      </c>
    </row>
    <row r="6258" spans="1:5" x14ac:dyDescent="0.25">
      <c r="A6258" s="1">
        <v>42</v>
      </c>
      <c r="B6258" s="3">
        <v>111</v>
      </c>
      <c r="C6258" s="1" t="s">
        <v>6378</v>
      </c>
      <c r="E6258" t="str">
        <f t="shared" si="97"/>
        <v>111-MATAMALA DE ALMAZAN</v>
      </c>
    </row>
    <row r="6259" spans="1:5" x14ac:dyDescent="0.25">
      <c r="A6259" s="1">
        <v>42</v>
      </c>
      <c r="B6259" s="3">
        <v>113</v>
      </c>
      <c r="C6259" s="1" t="s">
        <v>6379</v>
      </c>
      <c r="E6259" t="str">
        <f t="shared" si="97"/>
        <v>113-MEDINACELI</v>
      </c>
    </row>
    <row r="6260" spans="1:5" x14ac:dyDescent="0.25">
      <c r="A6260" s="1">
        <v>42</v>
      </c>
      <c r="B6260" s="3">
        <v>115</v>
      </c>
      <c r="C6260" s="1" t="s">
        <v>6380</v>
      </c>
      <c r="E6260" t="str">
        <f t="shared" si="97"/>
        <v>115-MIÑO DE MEDINACELI</v>
      </c>
    </row>
    <row r="6261" spans="1:5" x14ac:dyDescent="0.25">
      <c r="A6261" s="1">
        <v>42</v>
      </c>
      <c r="B6261" s="3">
        <v>116</v>
      </c>
      <c r="C6261" s="1" t="s">
        <v>6381</v>
      </c>
      <c r="E6261" t="str">
        <f t="shared" si="97"/>
        <v>116-MIÑO DE SAN ESTEBAN</v>
      </c>
    </row>
    <row r="6262" spans="1:5" x14ac:dyDescent="0.25">
      <c r="A6262" s="1">
        <v>42</v>
      </c>
      <c r="B6262" s="3">
        <v>117</v>
      </c>
      <c r="C6262" s="1" t="s">
        <v>6382</v>
      </c>
      <c r="E6262" t="str">
        <f t="shared" si="97"/>
        <v>117-MOLINOS DE DUERO</v>
      </c>
    </row>
    <row r="6263" spans="1:5" x14ac:dyDescent="0.25">
      <c r="A6263" s="1">
        <v>42</v>
      </c>
      <c r="B6263" s="3">
        <v>118</v>
      </c>
      <c r="C6263" s="1" t="s">
        <v>6383</v>
      </c>
      <c r="E6263" t="str">
        <f t="shared" si="97"/>
        <v>118-MOMBLONA</v>
      </c>
    </row>
    <row r="6264" spans="1:5" x14ac:dyDescent="0.25">
      <c r="A6264" s="1">
        <v>42</v>
      </c>
      <c r="B6264" s="3">
        <v>119</v>
      </c>
      <c r="C6264" s="1" t="s">
        <v>6384</v>
      </c>
      <c r="E6264" t="str">
        <f t="shared" si="97"/>
        <v>119-MONTEAGUDO DE LAS VICARIAS</v>
      </c>
    </row>
    <row r="6265" spans="1:5" x14ac:dyDescent="0.25">
      <c r="A6265" s="1">
        <v>42</v>
      </c>
      <c r="B6265" s="3">
        <v>120</v>
      </c>
      <c r="C6265" s="1" t="s">
        <v>6385</v>
      </c>
      <c r="E6265" t="str">
        <f t="shared" si="97"/>
        <v>120-MONTEJO DE TIERMES</v>
      </c>
    </row>
    <row r="6266" spans="1:5" x14ac:dyDescent="0.25">
      <c r="A6266" s="1">
        <v>42</v>
      </c>
      <c r="B6266" s="3">
        <v>121</v>
      </c>
      <c r="C6266" s="1" t="s">
        <v>6386</v>
      </c>
      <c r="E6266" t="str">
        <f t="shared" si="97"/>
        <v>121-MONTENEGRO DE CAMEROS</v>
      </c>
    </row>
    <row r="6267" spans="1:5" x14ac:dyDescent="0.25">
      <c r="A6267" s="1">
        <v>42</v>
      </c>
      <c r="B6267" s="3">
        <v>123</v>
      </c>
      <c r="C6267" s="1" t="s">
        <v>6387</v>
      </c>
      <c r="E6267" t="str">
        <f t="shared" si="97"/>
        <v>123-MORON DE ALMAZAN</v>
      </c>
    </row>
    <row r="6268" spans="1:5" x14ac:dyDescent="0.25">
      <c r="A6268" s="1">
        <v>42</v>
      </c>
      <c r="B6268" s="3">
        <v>124</v>
      </c>
      <c r="C6268" s="1" t="s">
        <v>6388</v>
      </c>
      <c r="E6268" t="str">
        <f t="shared" si="97"/>
        <v>124-MURIEL DE LA FUENTE</v>
      </c>
    </row>
    <row r="6269" spans="1:5" x14ac:dyDescent="0.25">
      <c r="A6269" s="1">
        <v>42</v>
      </c>
      <c r="B6269" s="3">
        <v>125</v>
      </c>
      <c r="C6269" s="1" t="s">
        <v>6389</v>
      </c>
      <c r="E6269" t="str">
        <f t="shared" si="97"/>
        <v>125-MURIEL VIEJO</v>
      </c>
    </row>
    <row r="6270" spans="1:5" x14ac:dyDescent="0.25">
      <c r="A6270" s="1">
        <v>42</v>
      </c>
      <c r="B6270" s="3">
        <v>127</v>
      </c>
      <c r="C6270" s="1" t="s">
        <v>6390</v>
      </c>
      <c r="E6270" t="str">
        <f t="shared" si="97"/>
        <v>127-NAFRIA DE UCERO</v>
      </c>
    </row>
    <row r="6271" spans="1:5" x14ac:dyDescent="0.25">
      <c r="A6271" s="1">
        <v>42</v>
      </c>
      <c r="B6271" s="3">
        <v>128</v>
      </c>
      <c r="C6271" s="1" t="s">
        <v>6391</v>
      </c>
      <c r="E6271" t="str">
        <f t="shared" si="97"/>
        <v>128-NARROS</v>
      </c>
    </row>
    <row r="6272" spans="1:5" x14ac:dyDescent="0.25">
      <c r="A6272" s="1">
        <v>42</v>
      </c>
      <c r="B6272" s="3">
        <v>129</v>
      </c>
      <c r="C6272" s="1" t="s">
        <v>6392</v>
      </c>
      <c r="E6272" t="str">
        <f t="shared" si="97"/>
        <v>129-NAVALENO</v>
      </c>
    </row>
    <row r="6273" spans="1:5" x14ac:dyDescent="0.25">
      <c r="A6273" s="1">
        <v>42</v>
      </c>
      <c r="B6273" s="3">
        <v>130</v>
      </c>
      <c r="C6273" s="1" t="s">
        <v>6393</v>
      </c>
      <c r="E6273" t="str">
        <f t="shared" si="97"/>
        <v>130-NEPAS</v>
      </c>
    </row>
    <row r="6274" spans="1:5" x14ac:dyDescent="0.25">
      <c r="A6274" s="1">
        <v>42</v>
      </c>
      <c r="B6274" s="3">
        <v>131</v>
      </c>
      <c r="C6274" s="1" t="s">
        <v>6394</v>
      </c>
      <c r="E6274" t="str">
        <f t="shared" si="97"/>
        <v>131-NOLAY</v>
      </c>
    </row>
    <row r="6275" spans="1:5" x14ac:dyDescent="0.25">
      <c r="A6275" s="1">
        <v>42</v>
      </c>
      <c r="B6275" s="3">
        <v>132</v>
      </c>
      <c r="C6275" s="1" t="s">
        <v>6395</v>
      </c>
      <c r="E6275" t="str">
        <f t="shared" ref="E6275:E6338" si="98">CONCATENATE(B6275,"-",C6275)</f>
        <v>132-NOVIERCAS</v>
      </c>
    </row>
    <row r="6276" spans="1:5" x14ac:dyDescent="0.25">
      <c r="A6276" s="1">
        <v>42</v>
      </c>
      <c r="B6276" s="3">
        <v>134</v>
      </c>
      <c r="C6276" s="1" t="s">
        <v>6396</v>
      </c>
      <c r="E6276" t="str">
        <f t="shared" si="98"/>
        <v>134-OLVEGA</v>
      </c>
    </row>
    <row r="6277" spans="1:5" x14ac:dyDescent="0.25">
      <c r="A6277" s="1">
        <v>42</v>
      </c>
      <c r="B6277" s="3">
        <v>135</v>
      </c>
      <c r="C6277" s="1" t="s">
        <v>6397</v>
      </c>
      <c r="E6277" t="str">
        <f t="shared" si="98"/>
        <v>135-ONCALA</v>
      </c>
    </row>
    <row r="6278" spans="1:5" x14ac:dyDescent="0.25">
      <c r="A6278" s="1">
        <v>42</v>
      </c>
      <c r="B6278" s="3">
        <v>139</v>
      </c>
      <c r="C6278" s="1" t="s">
        <v>6398</v>
      </c>
      <c r="E6278" t="str">
        <f t="shared" si="98"/>
        <v>139-PINILLA DEL CAMPO</v>
      </c>
    </row>
    <row r="6279" spans="1:5" x14ac:dyDescent="0.25">
      <c r="A6279" s="1">
        <v>42</v>
      </c>
      <c r="B6279" s="3">
        <v>140</v>
      </c>
      <c r="C6279" s="1" t="s">
        <v>6399</v>
      </c>
      <c r="E6279" t="str">
        <f t="shared" si="98"/>
        <v>140-PORTILLO DE SORIA</v>
      </c>
    </row>
    <row r="6280" spans="1:5" x14ac:dyDescent="0.25">
      <c r="A6280" s="1">
        <v>42</v>
      </c>
      <c r="B6280" s="3">
        <v>141</v>
      </c>
      <c r="C6280" s="1" t="s">
        <v>6400</v>
      </c>
      <c r="E6280" t="str">
        <f t="shared" si="98"/>
        <v>141-POVEDA DE SORIA, LA</v>
      </c>
    </row>
    <row r="6281" spans="1:5" x14ac:dyDescent="0.25">
      <c r="A6281" s="1">
        <v>42</v>
      </c>
      <c r="B6281" s="3">
        <v>142</v>
      </c>
      <c r="C6281" s="1" t="s">
        <v>6401</v>
      </c>
      <c r="E6281" t="str">
        <f t="shared" si="98"/>
        <v>142-POZALMURO</v>
      </c>
    </row>
    <row r="6282" spans="1:5" x14ac:dyDescent="0.25">
      <c r="A6282" s="1">
        <v>42</v>
      </c>
      <c r="B6282" s="3">
        <v>144</v>
      </c>
      <c r="C6282" s="1" t="s">
        <v>6402</v>
      </c>
      <c r="E6282" t="str">
        <f t="shared" si="98"/>
        <v>144-QUINTANA REDONDA</v>
      </c>
    </row>
    <row r="6283" spans="1:5" x14ac:dyDescent="0.25">
      <c r="A6283" s="1">
        <v>42</v>
      </c>
      <c r="B6283" s="3">
        <v>145</v>
      </c>
      <c r="C6283" s="1" t="s">
        <v>6403</v>
      </c>
      <c r="E6283" t="str">
        <f t="shared" si="98"/>
        <v>145-QUINTANAS DE GORMAZ</v>
      </c>
    </row>
    <row r="6284" spans="1:5" x14ac:dyDescent="0.25">
      <c r="A6284" s="1">
        <v>42</v>
      </c>
      <c r="B6284" s="3">
        <v>148</v>
      </c>
      <c r="C6284" s="1" t="s">
        <v>6404</v>
      </c>
      <c r="E6284" t="str">
        <f t="shared" si="98"/>
        <v>148-QUIÑONERIA</v>
      </c>
    </row>
    <row r="6285" spans="1:5" x14ac:dyDescent="0.25">
      <c r="A6285" s="1">
        <v>42</v>
      </c>
      <c r="B6285" s="3">
        <v>149</v>
      </c>
      <c r="C6285" s="1" t="s">
        <v>6405</v>
      </c>
      <c r="E6285" t="str">
        <f t="shared" si="98"/>
        <v>149-RABANOS, LOS</v>
      </c>
    </row>
    <row r="6286" spans="1:5" x14ac:dyDescent="0.25">
      <c r="A6286" s="1">
        <v>42</v>
      </c>
      <c r="B6286" s="3">
        <v>151</v>
      </c>
      <c r="C6286" s="1" t="s">
        <v>1848</v>
      </c>
      <c r="E6286" t="str">
        <f t="shared" si="98"/>
        <v>151-REBOLLAR</v>
      </c>
    </row>
    <row r="6287" spans="1:5" x14ac:dyDescent="0.25">
      <c r="A6287" s="1">
        <v>42</v>
      </c>
      <c r="B6287" s="3">
        <v>152</v>
      </c>
      <c r="C6287" s="1" t="s">
        <v>6406</v>
      </c>
      <c r="E6287" t="str">
        <f t="shared" si="98"/>
        <v>152-RECUERDA</v>
      </c>
    </row>
    <row r="6288" spans="1:5" x14ac:dyDescent="0.25">
      <c r="A6288" s="1">
        <v>42</v>
      </c>
      <c r="B6288" s="3">
        <v>153</v>
      </c>
      <c r="C6288" s="1" t="s">
        <v>6407</v>
      </c>
      <c r="E6288" t="str">
        <f t="shared" si="98"/>
        <v>153-RELLO</v>
      </c>
    </row>
    <row r="6289" spans="1:5" x14ac:dyDescent="0.25">
      <c r="A6289" s="1">
        <v>42</v>
      </c>
      <c r="B6289" s="3">
        <v>154</v>
      </c>
      <c r="C6289" s="1" t="s">
        <v>6408</v>
      </c>
      <c r="E6289" t="str">
        <f t="shared" si="98"/>
        <v>154-RENIEBLAS</v>
      </c>
    </row>
    <row r="6290" spans="1:5" x14ac:dyDescent="0.25">
      <c r="A6290" s="1">
        <v>42</v>
      </c>
      <c r="B6290" s="3">
        <v>155</v>
      </c>
      <c r="C6290" s="1" t="s">
        <v>6409</v>
      </c>
      <c r="E6290" t="str">
        <f t="shared" si="98"/>
        <v>155-RETORTILLO DE SORIA</v>
      </c>
    </row>
    <row r="6291" spans="1:5" x14ac:dyDescent="0.25">
      <c r="A6291" s="1">
        <v>42</v>
      </c>
      <c r="B6291" s="3">
        <v>156</v>
      </c>
      <c r="C6291" s="1" t="s">
        <v>6410</v>
      </c>
      <c r="E6291" t="str">
        <f t="shared" si="98"/>
        <v>156-REZNOS</v>
      </c>
    </row>
    <row r="6292" spans="1:5" x14ac:dyDescent="0.25">
      <c r="A6292" s="1">
        <v>42</v>
      </c>
      <c r="B6292" s="3">
        <v>157</v>
      </c>
      <c r="C6292" s="1" t="s">
        <v>6411</v>
      </c>
      <c r="E6292" t="str">
        <f t="shared" si="98"/>
        <v>157-RIBA DE ESCALOTE, LA</v>
      </c>
    </row>
    <row r="6293" spans="1:5" x14ac:dyDescent="0.25">
      <c r="A6293" s="1">
        <v>42</v>
      </c>
      <c r="B6293" s="3">
        <v>158</v>
      </c>
      <c r="C6293" s="1" t="s">
        <v>6412</v>
      </c>
      <c r="E6293" t="str">
        <f t="shared" si="98"/>
        <v>158-RIOSECO DE SORIA</v>
      </c>
    </row>
    <row r="6294" spans="1:5" x14ac:dyDescent="0.25">
      <c r="A6294" s="1">
        <v>42</v>
      </c>
      <c r="B6294" s="3">
        <v>159</v>
      </c>
      <c r="C6294" s="1" t="s">
        <v>6413</v>
      </c>
      <c r="E6294" t="str">
        <f t="shared" si="98"/>
        <v>159-ROLLAMIENTA</v>
      </c>
    </row>
    <row r="6295" spans="1:5" x14ac:dyDescent="0.25">
      <c r="A6295" s="1">
        <v>42</v>
      </c>
      <c r="B6295" s="3">
        <v>160</v>
      </c>
      <c r="C6295" s="1" t="s">
        <v>6414</v>
      </c>
      <c r="E6295" t="str">
        <f t="shared" si="98"/>
        <v>160-ROYO, EL</v>
      </c>
    </row>
    <row r="6296" spans="1:5" x14ac:dyDescent="0.25">
      <c r="A6296" s="1">
        <v>42</v>
      </c>
      <c r="B6296" s="3">
        <v>161</v>
      </c>
      <c r="C6296" s="1" t="s">
        <v>6415</v>
      </c>
      <c r="E6296" t="str">
        <f t="shared" si="98"/>
        <v>161-SALDUERO</v>
      </c>
    </row>
    <row r="6297" spans="1:5" x14ac:dyDescent="0.25">
      <c r="A6297" s="1">
        <v>42</v>
      </c>
      <c r="B6297" s="3">
        <v>162</v>
      </c>
      <c r="C6297" s="1" t="s">
        <v>6416</v>
      </c>
      <c r="E6297" t="str">
        <f t="shared" si="98"/>
        <v>162-SAN ESTEBAN DE GORMAZ</v>
      </c>
    </row>
    <row r="6298" spans="1:5" x14ac:dyDescent="0.25">
      <c r="A6298" s="1">
        <v>42</v>
      </c>
      <c r="B6298" s="3">
        <v>163</v>
      </c>
      <c r="C6298" s="1" t="s">
        <v>6417</v>
      </c>
      <c r="E6298" t="str">
        <f t="shared" si="98"/>
        <v>163-SAN FELICES</v>
      </c>
    </row>
    <row r="6299" spans="1:5" x14ac:dyDescent="0.25">
      <c r="A6299" s="1">
        <v>42</v>
      </c>
      <c r="B6299" s="3">
        <v>164</v>
      </c>
      <c r="C6299" s="1" t="s">
        <v>6418</v>
      </c>
      <c r="E6299" t="str">
        <f t="shared" si="98"/>
        <v>164-SAN LEONARDO DE YAG?</v>
      </c>
    </row>
    <row r="6300" spans="1:5" x14ac:dyDescent="0.25">
      <c r="A6300" s="1">
        <v>42</v>
      </c>
      <c r="B6300" s="3">
        <v>165</v>
      </c>
      <c r="C6300" s="1" t="s">
        <v>6419</v>
      </c>
      <c r="E6300" t="str">
        <f t="shared" si="98"/>
        <v>165-SAN PEDRO MANRIQUE</v>
      </c>
    </row>
    <row r="6301" spans="1:5" x14ac:dyDescent="0.25">
      <c r="A6301" s="1">
        <v>42</v>
      </c>
      <c r="B6301" s="3">
        <v>166</v>
      </c>
      <c r="C6301" s="1" t="s">
        <v>6420</v>
      </c>
      <c r="E6301" t="str">
        <f t="shared" si="98"/>
        <v>166-SANTA CRUZ DE YANGUAS</v>
      </c>
    </row>
    <row r="6302" spans="1:5" x14ac:dyDescent="0.25">
      <c r="A6302" s="1">
        <v>42</v>
      </c>
      <c r="B6302" s="3">
        <v>167</v>
      </c>
      <c r="C6302" s="1" t="s">
        <v>6421</v>
      </c>
      <c r="E6302" t="str">
        <f t="shared" si="98"/>
        <v>167-SANTA MARIA DE HUERTA</v>
      </c>
    </row>
    <row r="6303" spans="1:5" x14ac:dyDescent="0.25">
      <c r="A6303" s="1">
        <v>42</v>
      </c>
      <c r="B6303" s="3">
        <v>168</v>
      </c>
      <c r="C6303" s="1" t="s">
        <v>6422</v>
      </c>
      <c r="E6303" t="str">
        <f t="shared" si="98"/>
        <v>168-SANTA MARIA DE LAS HOYAS</v>
      </c>
    </row>
    <row r="6304" spans="1:5" x14ac:dyDescent="0.25">
      <c r="A6304" s="1">
        <v>42</v>
      </c>
      <c r="B6304" s="3">
        <v>171</v>
      </c>
      <c r="C6304" s="1" t="s">
        <v>6423</v>
      </c>
      <c r="E6304" t="str">
        <f t="shared" si="98"/>
        <v>171-SERON DE NAGIMA</v>
      </c>
    </row>
    <row r="6305" spans="1:5" x14ac:dyDescent="0.25">
      <c r="A6305" s="1">
        <v>42</v>
      </c>
      <c r="B6305" s="3">
        <v>172</v>
      </c>
      <c r="C6305" s="1" t="s">
        <v>6424</v>
      </c>
      <c r="E6305" t="str">
        <f t="shared" si="98"/>
        <v>172-SOLIEDRA</v>
      </c>
    </row>
    <row r="6306" spans="1:5" x14ac:dyDescent="0.25">
      <c r="A6306" s="1">
        <v>42</v>
      </c>
      <c r="B6306" s="3">
        <v>173</v>
      </c>
      <c r="C6306" s="1" t="s">
        <v>149</v>
      </c>
      <c r="E6306" t="str">
        <f t="shared" si="98"/>
        <v>173-SORIA</v>
      </c>
    </row>
    <row r="6307" spans="1:5" x14ac:dyDescent="0.25">
      <c r="A6307" s="1">
        <v>42</v>
      </c>
      <c r="B6307" s="3">
        <v>174</v>
      </c>
      <c r="C6307" s="1" t="s">
        <v>6425</v>
      </c>
      <c r="E6307" t="str">
        <f t="shared" si="98"/>
        <v>174-SOTILLO DEL RINCON</v>
      </c>
    </row>
    <row r="6308" spans="1:5" x14ac:dyDescent="0.25">
      <c r="A6308" s="1">
        <v>42</v>
      </c>
      <c r="B6308" s="3">
        <v>175</v>
      </c>
      <c r="C6308" s="1" t="s">
        <v>6426</v>
      </c>
      <c r="E6308" t="str">
        <f t="shared" si="98"/>
        <v>175-SUELLACABRAS</v>
      </c>
    </row>
    <row r="6309" spans="1:5" x14ac:dyDescent="0.25">
      <c r="A6309" s="1">
        <v>42</v>
      </c>
      <c r="B6309" s="3">
        <v>176</v>
      </c>
      <c r="C6309" s="1" t="s">
        <v>6427</v>
      </c>
      <c r="E6309" t="str">
        <f t="shared" si="98"/>
        <v>176-TAJAHUERCE</v>
      </c>
    </row>
    <row r="6310" spans="1:5" x14ac:dyDescent="0.25">
      <c r="A6310" s="1">
        <v>42</v>
      </c>
      <c r="B6310" s="3">
        <v>177</v>
      </c>
      <c r="C6310" s="1" t="s">
        <v>6428</v>
      </c>
      <c r="E6310" t="str">
        <f t="shared" si="98"/>
        <v>177-TAJUECO</v>
      </c>
    </row>
    <row r="6311" spans="1:5" x14ac:dyDescent="0.25">
      <c r="A6311" s="1">
        <v>42</v>
      </c>
      <c r="B6311" s="3">
        <v>178</v>
      </c>
      <c r="C6311" s="1" t="s">
        <v>6429</v>
      </c>
      <c r="E6311" t="str">
        <f t="shared" si="98"/>
        <v>178-TALVEILA</v>
      </c>
    </row>
    <row r="6312" spans="1:5" x14ac:dyDescent="0.25">
      <c r="A6312" s="1">
        <v>42</v>
      </c>
      <c r="B6312" s="3">
        <v>181</v>
      </c>
      <c r="C6312" s="1" t="s">
        <v>6430</v>
      </c>
      <c r="E6312" t="str">
        <f t="shared" si="98"/>
        <v>181-TARDELCUENDE</v>
      </c>
    </row>
    <row r="6313" spans="1:5" x14ac:dyDescent="0.25">
      <c r="A6313" s="1">
        <v>42</v>
      </c>
      <c r="B6313" s="3">
        <v>182</v>
      </c>
      <c r="C6313" s="1" t="s">
        <v>6431</v>
      </c>
      <c r="E6313" t="str">
        <f t="shared" si="98"/>
        <v>182-TARODA</v>
      </c>
    </row>
    <row r="6314" spans="1:5" x14ac:dyDescent="0.25">
      <c r="A6314" s="1">
        <v>42</v>
      </c>
      <c r="B6314" s="3">
        <v>183</v>
      </c>
      <c r="C6314" s="1" t="s">
        <v>6432</v>
      </c>
      <c r="E6314" t="str">
        <f t="shared" si="98"/>
        <v>183-TEJADO</v>
      </c>
    </row>
    <row r="6315" spans="1:5" x14ac:dyDescent="0.25">
      <c r="A6315" s="1">
        <v>42</v>
      </c>
      <c r="B6315" s="3">
        <v>184</v>
      </c>
      <c r="C6315" s="1" t="s">
        <v>6433</v>
      </c>
      <c r="E6315" t="str">
        <f t="shared" si="98"/>
        <v>184-TORLENGUA</v>
      </c>
    </row>
    <row r="6316" spans="1:5" x14ac:dyDescent="0.25">
      <c r="A6316" s="1">
        <v>42</v>
      </c>
      <c r="B6316" s="3">
        <v>185</v>
      </c>
      <c r="C6316" s="1" t="s">
        <v>6434</v>
      </c>
      <c r="E6316" t="str">
        <f t="shared" si="98"/>
        <v>185-TORREBLACOS</v>
      </c>
    </row>
    <row r="6317" spans="1:5" x14ac:dyDescent="0.25">
      <c r="A6317" s="1">
        <v>42</v>
      </c>
      <c r="B6317" s="3">
        <v>187</v>
      </c>
      <c r="C6317" s="1" t="s">
        <v>6435</v>
      </c>
      <c r="E6317" t="str">
        <f t="shared" si="98"/>
        <v>187-TORRUBIA DE SORIA</v>
      </c>
    </row>
    <row r="6318" spans="1:5" x14ac:dyDescent="0.25">
      <c r="A6318" s="1">
        <v>42</v>
      </c>
      <c r="B6318" s="3">
        <v>188</v>
      </c>
      <c r="C6318" s="1" t="s">
        <v>6436</v>
      </c>
      <c r="E6318" t="str">
        <f t="shared" si="98"/>
        <v>188-TREVAGO</v>
      </c>
    </row>
    <row r="6319" spans="1:5" x14ac:dyDescent="0.25">
      <c r="A6319" s="1">
        <v>42</v>
      </c>
      <c r="B6319" s="3">
        <v>189</v>
      </c>
      <c r="C6319" s="1" t="s">
        <v>6437</v>
      </c>
      <c r="E6319" t="str">
        <f t="shared" si="98"/>
        <v>189-UCERO</v>
      </c>
    </row>
    <row r="6320" spans="1:5" x14ac:dyDescent="0.25">
      <c r="A6320" s="1">
        <v>42</v>
      </c>
      <c r="B6320" s="3">
        <v>190</v>
      </c>
      <c r="C6320" s="1" t="s">
        <v>6438</v>
      </c>
      <c r="E6320" t="str">
        <f t="shared" si="98"/>
        <v>190-VADILLO</v>
      </c>
    </row>
    <row r="6321" spans="1:5" x14ac:dyDescent="0.25">
      <c r="A6321" s="1">
        <v>42</v>
      </c>
      <c r="B6321" s="3">
        <v>191</v>
      </c>
      <c r="C6321" s="1" t="s">
        <v>6439</v>
      </c>
      <c r="E6321" t="str">
        <f t="shared" si="98"/>
        <v>191-VALDEAVELLANO DE TERA</v>
      </c>
    </row>
    <row r="6322" spans="1:5" x14ac:dyDescent="0.25">
      <c r="A6322" s="1">
        <v>42</v>
      </c>
      <c r="B6322" s="3">
        <v>192</v>
      </c>
      <c r="C6322" s="1" t="s">
        <v>6440</v>
      </c>
      <c r="E6322" t="str">
        <f t="shared" si="98"/>
        <v>192-VALDEGEÑA</v>
      </c>
    </row>
    <row r="6323" spans="1:5" x14ac:dyDescent="0.25">
      <c r="A6323" s="1">
        <v>42</v>
      </c>
      <c r="B6323" s="3">
        <v>193</v>
      </c>
      <c r="C6323" s="1" t="s">
        <v>6441</v>
      </c>
      <c r="E6323" t="str">
        <f t="shared" si="98"/>
        <v>193-VALDELAGUA DEL CERRO</v>
      </c>
    </row>
    <row r="6324" spans="1:5" x14ac:dyDescent="0.25">
      <c r="A6324" s="1">
        <v>42</v>
      </c>
      <c r="B6324" s="3">
        <v>194</v>
      </c>
      <c r="C6324" s="1" t="s">
        <v>6442</v>
      </c>
      <c r="E6324" t="str">
        <f t="shared" si="98"/>
        <v>194-VALDEMALUQUE</v>
      </c>
    </row>
    <row r="6325" spans="1:5" x14ac:dyDescent="0.25">
      <c r="A6325" s="1">
        <v>42</v>
      </c>
      <c r="B6325" s="3">
        <v>195</v>
      </c>
      <c r="C6325" s="1" t="s">
        <v>6443</v>
      </c>
      <c r="E6325" t="str">
        <f t="shared" si="98"/>
        <v>195-VALDENEBRO</v>
      </c>
    </row>
    <row r="6326" spans="1:5" x14ac:dyDescent="0.25">
      <c r="A6326" s="1">
        <v>42</v>
      </c>
      <c r="B6326" s="3">
        <v>196</v>
      </c>
      <c r="C6326" s="1" t="s">
        <v>6444</v>
      </c>
      <c r="E6326" t="str">
        <f t="shared" si="98"/>
        <v>196-VALDEPRADO</v>
      </c>
    </row>
    <row r="6327" spans="1:5" x14ac:dyDescent="0.25">
      <c r="A6327" s="1">
        <v>42</v>
      </c>
      <c r="B6327" s="3">
        <v>197</v>
      </c>
      <c r="C6327" s="1" t="s">
        <v>6445</v>
      </c>
      <c r="E6327" t="str">
        <f t="shared" si="98"/>
        <v>197-VALDERRODILLA</v>
      </c>
    </row>
    <row r="6328" spans="1:5" x14ac:dyDescent="0.25">
      <c r="A6328" s="1">
        <v>42</v>
      </c>
      <c r="B6328" s="3">
        <v>198</v>
      </c>
      <c r="C6328" s="1" t="s">
        <v>6446</v>
      </c>
      <c r="E6328" t="str">
        <f t="shared" si="98"/>
        <v>198-VALTAJEROS</v>
      </c>
    </row>
    <row r="6329" spans="1:5" x14ac:dyDescent="0.25">
      <c r="A6329" s="1">
        <v>42</v>
      </c>
      <c r="B6329" s="3">
        <v>200</v>
      </c>
      <c r="C6329" s="1" t="s">
        <v>6447</v>
      </c>
      <c r="E6329" t="str">
        <f t="shared" si="98"/>
        <v>200-VELAMAZAN</v>
      </c>
    </row>
    <row r="6330" spans="1:5" x14ac:dyDescent="0.25">
      <c r="A6330" s="1">
        <v>42</v>
      </c>
      <c r="B6330" s="3">
        <v>201</v>
      </c>
      <c r="C6330" s="1" t="s">
        <v>6448</v>
      </c>
      <c r="E6330" t="str">
        <f t="shared" si="98"/>
        <v>201-VELILLA DE LA SIERRA</v>
      </c>
    </row>
    <row r="6331" spans="1:5" x14ac:dyDescent="0.25">
      <c r="A6331" s="1">
        <v>42</v>
      </c>
      <c r="B6331" s="3">
        <v>202</v>
      </c>
      <c r="C6331" s="1" t="s">
        <v>6449</v>
      </c>
      <c r="E6331" t="str">
        <f t="shared" si="98"/>
        <v>202-VELILLA DE LOS AJOS</v>
      </c>
    </row>
    <row r="6332" spans="1:5" x14ac:dyDescent="0.25">
      <c r="A6332" s="1">
        <v>42</v>
      </c>
      <c r="B6332" s="3">
        <v>204</v>
      </c>
      <c r="C6332" s="1" t="s">
        <v>6450</v>
      </c>
      <c r="E6332" t="str">
        <f t="shared" si="98"/>
        <v>204-VIANA DE DUERO</v>
      </c>
    </row>
    <row r="6333" spans="1:5" x14ac:dyDescent="0.25">
      <c r="A6333" s="1">
        <v>42</v>
      </c>
      <c r="B6333" s="3">
        <v>205</v>
      </c>
      <c r="C6333" s="1" t="s">
        <v>6451</v>
      </c>
      <c r="E6333" t="str">
        <f t="shared" si="98"/>
        <v>205-VILLACIERVOS</v>
      </c>
    </row>
    <row r="6334" spans="1:5" x14ac:dyDescent="0.25">
      <c r="A6334" s="1">
        <v>42</v>
      </c>
      <c r="B6334" s="3">
        <v>206</v>
      </c>
      <c r="C6334" s="1" t="s">
        <v>6452</v>
      </c>
      <c r="E6334" t="str">
        <f t="shared" si="98"/>
        <v>206-VILLANUEVA DE GORMAZ</v>
      </c>
    </row>
    <row r="6335" spans="1:5" x14ac:dyDescent="0.25">
      <c r="A6335" s="1">
        <v>42</v>
      </c>
      <c r="B6335" s="3">
        <v>207</v>
      </c>
      <c r="C6335" s="1" t="s">
        <v>6453</v>
      </c>
      <c r="E6335" t="str">
        <f t="shared" si="98"/>
        <v>207-VILLAR DEL ALA</v>
      </c>
    </row>
    <row r="6336" spans="1:5" x14ac:dyDescent="0.25">
      <c r="A6336" s="1">
        <v>42</v>
      </c>
      <c r="B6336" s="3">
        <v>208</v>
      </c>
      <c r="C6336" s="1" t="s">
        <v>6454</v>
      </c>
      <c r="E6336" t="str">
        <f t="shared" si="98"/>
        <v>208-VILLAR DEL CAMPO</v>
      </c>
    </row>
    <row r="6337" spans="1:5" x14ac:dyDescent="0.25">
      <c r="A6337" s="1">
        <v>42</v>
      </c>
      <c r="B6337" s="3">
        <v>209</v>
      </c>
      <c r="C6337" s="1" t="s">
        <v>6455</v>
      </c>
      <c r="E6337" t="str">
        <f t="shared" si="98"/>
        <v>209-VILLAR DEL RIO</v>
      </c>
    </row>
    <row r="6338" spans="1:5" x14ac:dyDescent="0.25">
      <c r="A6338" s="1">
        <v>42</v>
      </c>
      <c r="B6338" s="3">
        <v>211</v>
      </c>
      <c r="C6338" s="1" t="s">
        <v>6456</v>
      </c>
      <c r="E6338" t="str">
        <f t="shared" si="98"/>
        <v>211-VILLARES DE SORIA, LOS</v>
      </c>
    </row>
    <row r="6339" spans="1:5" x14ac:dyDescent="0.25">
      <c r="A6339" s="1">
        <v>42</v>
      </c>
      <c r="B6339" s="3">
        <v>212</v>
      </c>
      <c r="C6339" s="1" t="s">
        <v>6457</v>
      </c>
      <c r="E6339" t="str">
        <f t="shared" ref="E6339:E6402" si="99">CONCATENATE(B6339,"-",C6339)</f>
        <v>212-VILLASAYAS</v>
      </c>
    </row>
    <row r="6340" spans="1:5" x14ac:dyDescent="0.25">
      <c r="A6340" s="1">
        <v>42</v>
      </c>
      <c r="B6340" s="3">
        <v>213</v>
      </c>
      <c r="C6340" s="1" t="s">
        <v>6458</v>
      </c>
      <c r="E6340" t="str">
        <f t="shared" si="99"/>
        <v>213-VILLASECA DE ARCIEL</v>
      </c>
    </row>
    <row r="6341" spans="1:5" x14ac:dyDescent="0.25">
      <c r="A6341" s="1">
        <v>42</v>
      </c>
      <c r="B6341" s="3">
        <v>215</v>
      </c>
      <c r="C6341" s="1" t="s">
        <v>6459</v>
      </c>
      <c r="E6341" t="str">
        <f t="shared" si="99"/>
        <v>215-VINUESA</v>
      </c>
    </row>
    <row r="6342" spans="1:5" x14ac:dyDescent="0.25">
      <c r="A6342" s="1">
        <v>42</v>
      </c>
      <c r="B6342" s="3">
        <v>216</v>
      </c>
      <c r="C6342" s="1" t="s">
        <v>6460</v>
      </c>
      <c r="E6342" t="str">
        <f t="shared" si="99"/>
        <v>216-VIZMANOS</v>
      </c>
    </row>
    <row r="6343" spans="1:5" x14ac:dyDescent="0.25">
      <c r="A6343" s="1">
        <v>42</v>
      </c>
      <c r="B6343" s="3">
        <v>217</v>
      </c>
      <c r="C6343" s="1" t="s">
        <v>6461</v>
      </c>
      <c r="E6343" t="str">
        <f t="shared" si="99"/>
        <v>217-VOZMEDIANO</v>
      </c>
    </row>
    <row r="6344" spans="1:5" x14ac:dyDescent="0.25">
      <c r="A6344" s="1">
        <v>42</v>
      </c>
      <c r="B6344" s="3">
        <v>218</v>
      </c>
      <c r="C6344" s="1" t="s">
        <v>6462</v>
      </c>
      <c r="E6344" t="str">
        <f t="shared" si="99"/>
        <v>218-YANGUAS</v>
      </c>
    </row>
    <row r="6345" spans="1:5" x14ac:dyDescent="0.25">
      <c r="A6345" s="1">
        <v>42</v>
      </c>
      <c r="B6345" s="3">
        <v>219</v>
      </c>
      <c r="C6345" s="1" t="s">
        <v>6463</v>
      </c>
      <c r="E6345" t="str">
        <f t="shared" si="99"/>
        <v>219-YELO</v>
      </c>
    </row>
    <row r="6346" spans="1:5" x14ac:dyDescent="0.25">
      <c r="A6346" s="1">
        <v>43</v>
      </c>
      <c r="B6346" s="3">
        <v>1</v>
      </c>
      <c r="C6346" s="1" t="s">
        <v>6464</v>
      </c>
      <c r="E6346" t="str">
        <f t="shared" si="99"/>
        <v>1-AIGUAMURCIA</v>
      </c>
    </row>
    <row r="6347" spans="1:5" x14ac:dyDescent="0.25">
      <c r="A6347" s="1">
        <v>43</v>
      </c>
      <c r="B6347" s="3">
        <v>2</v>
      </c>
      <c r="C6347" s="1" t="s">
        <v>6465</v>
      </c>
      <c r="E6347" t="str">
        <f t="shared" si="99"/>
        <v>2-ALBINYANA</v>
      </c>
    </row>
    <row r="6348" spans="1:5" x14ac:dyDescent="0.25">
      <c r="A6348" s="1">
        <v>43</v>
      </c>
      <c r="B6348" s="3">
        <v>3</v>
      </c>
      <c r="C6348" s="1" t="s">
        <v>6466</v>
      </c>
      <c r="E6348" t="str">
        <f t="shared" si="99"/>
        <v>3-ALBIOL, L'</v>
      </c>
    </row>
    <row r="6349" spans="1:5" x14ac:dyDescent="0.25">
      <c r="A6349" s="1">
        <v>43</v>
      </c>
      <c r="B6349" s="3">
        <v>4</v>
      </c>
      <c r="C6349" s="1" t="s">
        <v>6467</v>
      </c>
      <c r="E6349" t="str">
        <f t="shared" si="99"/>
        <v>4-ALCANAR</v>
      </c>
    </row>
    <row r="6350" spans="1:5" x14ac:dyDescent="0.25">
      <c r="A6350" s="1">
        <v>43</v>
      </c>
      <c r="B6350" s="3">
        <v>5</v>
      </c>
      <c r="C6350" s="1" t="s">
        <v>6468</v>
      </c>
      <c r="E6350" t="str">
        <f t="shared" si="99"/>
        <v>5-ALCOVER</v>
      </c>
    </row>
    <row r="6351" spans="1:5" x14ac:dyDescent="0.25">
      <c r="A6351" s="1">
        <v>43</v>
      </c>
      <c r="B6351" s="3">
        <v>6</v>
      </c>
      <c r="C6351" s="1" t="s">
        <v>6469</v>
      </c>
      <c r="E6351" t="str">
        <f t="shared" si="99"/>
        <v>6-ALDOVER</v>
      </c>
    </row>
    <row r="6352" spans="1:5" x14ac:dyDescent="0.25">
      <c r="A6352" s="1">
        <v>43</v>
      </c>
      <c r="B6352" s="3">
        <v>7</v>
      </c>
      <c r="C6352" s="1" t="s">
        <v>6470</v>
      </c>
      <c r="E6352" t="str">
        <f t="shared" si="99"/>
        <v>7-ALEIXAR, L'</v>
      </c>
    </row>
    <row r="6353" spans="1:5" x14ac:dyDescent="0.25">
      <c r="A6353" s="1">
        <v>43</v>
      </c>
      <c r="B6353" s="3">
        <v>8</v>
      </c>
      <c r="C6353" s="1" t="s">
        <v>6471</v>
      </c>
      <c r="E6353" t="str">
        <f t="shared" si="99"/>
        <v>8-ALFARA DE CARLES</v>
      </c>
    </row>
    <row r="6354" spans="1:5" x14ac:dyDescent="0.25">
      <c r="A6354" s="1">
        <v>43</v>
      </c>
      <c r="B6354" s="3">
        <v>9</v>
      </c>
      <c r="C6354" s="1" t="s">
        <v>6472</v>
      </c>
      <c r="E6354" t="str">
        <f t="shared" si="99"/>
        <v>9-ALFORJA</v>
      </c>
    </row>
    <row r="6355" spans="1:5" x14ac:dyDescent="0.25">
      <c r="A6355" s="1">
        <v>43</v>
      </c>
      <c r="B6355" s="3">
        <v>10</v>
      </c>
      <c r="C6355" s="1" t="s">
        <v>6473</v>
      </c>
      <c r="E6355" t="str">
        <f t="shared" si="99"/>
        <v>10-ALIO</v>
      </c>
    </row>
    <row r="6356" spans="1:5" x14ac:dyDescent="0.25">
      <c r="A6356" s="1">
        <v>43</v>
      </c>
      <c r="B6356" s="3">
        <v>11</v>
      </c>
      <c r="C6356" s="1" t="s">
        <v>6474</v>
      </c>
      <c r="E6356" t="str">
        <f t="shared" si="99"/>
        <v>11-ALMOSTER</v>
      </c>
    </row>
    <row r="6357" spans="1:5" x14ac:dyDescent="0.25">
      <c r="A6357" s="1">
        <v>43</v>
      </c>
      <c r="B6357" s="3">
        <v>12</v>
      </c>
      <c r="C6357" s="1" t="s">
        <v>6475</v>
      </c>
      <c r="E6357" t="str">
        <f t="shared" si="99"/>
        <v>12-ALTAFULLA</v>
      </c>
    </row>
    <row r="6358" spans="1:5" x14ac:dyDescent="0.25">
      <c r="A6358" s="1">
        <v>43</v>
      </c>
      <c r="B6358" s="3">
        <v>13</v>
      </c>
      <c r="C6358" s="1" t="s">
        <v>6476</v>
      </c>
      <c r="E6358" t="str">
        <f t="shared" si="99"/>
        <v>13-AMETLLA DE MAR, L'</v>
      </c>
    </row>
    <row r="6359" spans="1:5" x14ac:dyDescent="0.25">
      <c r="A6359" s="1">
        <v>43</v>
      </c>
      <c r="B6359" s="3">
        <v>14</v>
      </c>
      <c r="C6359" s="1" t="s">
        <v>6477</v>
      </c>
      <c r="E6359" t="str">
        <f t="shared" si="99"/>
        <v>14-AMPOSTA</v>
      </c>
    </row>
    <row r="6360" spans="1:5" x14ac:dyDescent="0.25">
      <c r="A6360" s="1">
        <v>43</v>
      </c>
      <c r="B6360" s="3">
        <v>15</v>
      </c>
      <c r="C6360" s="1" t="s">
        <v>6478</v>
      </c>
      <c r="E6360" t="str">
        <f t="shared" si="99"/>
        <v>15-ARBOLI</v>
      </c>
    </row>
    <row r="6361" spans="1:5" x14ac:dyDescent="0.25">
      <c r="A6361" s="1">
        <v>43</v>
      </c>
      <c r="B6361" s="3">
        <v>16</v>
      </c>
      <c r="C6361" s="1" t="s">
        <v>6479</v>
      </c>
      <c r="E6361" t="str">
        <f t="shared" si="99"/>
        <v>16-ARBO?, L'</v>
      </c>
    </row>
    <row r="6362" spans="1:5" x14ac:dyDescent="0.25">
      <c r="A6362" s="1">
        <v>43</v>
      </c>
      <c r="B6362" s="3">
        <v>17</v>
      </c>
      <c r="C6362" s="1" t="s">
        <v>6480</v>
      </c>
      <c r="E6362" t="str">
        <f t="shared" si="99"/>
        <v>17-ARGENTERA, L'</v>
      </c>
    </row>
    <row r="6363" spans="1:5" x14ac:dyDescent="0.25">
      <c r="A6363" s="1">
        <v>43</v>
      </c>
      <c r="B6363" s="3">
        <v>18</v>
      </c>
      <c r="C6363" s="1" t="s">
        <v>6481</v>
      </c>
      <c r="E6363" t="str">
        <f t="shared" si="99"/>
        <v>18-ARNES</v>
      </c>
    </row>
    <row r="6364" spans="1:5" x14ac:dyDescent="0.25">
      <c r="A6364" s="1">
        <v>43</v>
      </c>
      <c r="B6364" s="3">
        <v>19</v>
      </c>
      <c r="C6364" s="1" t="s">
        <v>6482</v>
      </c>
      <c r="E6364" t="str">
        <f t="shared" si="99"/>
        <v>19-ASCO</v>
      </c>
    </row>
    <row r="6365" spans="1:5" x14ac:dyDescent="0.25">
      <c r="A6365" s="1">
        <v>43</v>
      </c>
      <c r="B6365" s="3">
        <v>20</v>
      </c>
      <c r="C6365" s="1" t="s">
        <v>6483</v>
      </c>
      <c r="E6365" t="str">
        <f t="shared" si="99"/>
        <v>20-BANYERES DEL PENEDES</v>
      </c>
    </row>
    <row r="6366" spans="1:5" x14ac:dyDescent="0.25">
      <c r="A6366" s="1">
        <v>43</v>
      </c>
      <c r="B6366" s="3">
        <v>21</v>
      </c>
      <c r="C6366" s="1" t="s">
        <v>6484</v>
      </c>
      <c r="E6366" t="str">
        <f t="shared" si="99"/>
        <v>21-BARBERA DE LA CONCA</v>
      </c>
    </row>
    <row r="6367" spans="1:5" x14ac:dyDescent="0.25">
      <c r="A6367" s="1">
        <v>43</v>
      </c>
      <c r="B6367" s="3">
        <v>22</v>
      </c>
      <c r="C6367" s="1" t="s">
        <v>6485</v>
      </c>
      <c r="E6367" t="str">
        <f t="shared" si="99"/>
        <v>22-BATEA</v>
      </c>
    </row>
    <row r="6368" spans="1:5" x14ac:dyDescent="0.25">
      <c r="A6368" s="1">
        <v>43</v>
      </c>
      <c r="B6368" s="3">
        <v>23</v>
      </c>
      <c r="C6368" s="1" t="s">
        <v>6486</v>
      </c>
      <c r="E6368" t="str">
        <f t="shared" si="99"/>
        <v>23-BELLMUNT DEL PRIORAT</v>
      </c>
    </row>
    <row r="6369" spans="1:5" x14ac:dyDescent="0.25">
      <c r="A6369" s="1">
        <v>43</v>
      </c>
      <c r="B6369" s="3">
        <v>24</v>
      </c>
      <c r="C6369" s="1" t="s">
        <v>6487</v>
      </c>
      <c r="E6369" t="str">
        <f t="shared" si="99"/>
        <v>24-BELLVEI</v>
      </c>
    </row>
    <row r="6370" spans="1:5" x14ac:dyDescent="0.25">
      <c r="A6370" s="1">
        <v>43</v>
      </c>
      <c r="B6370" s="3">
        <v>25</v>
      </c>
      <c r="C6370" s="1" t="s">
        <v>6488</v>
      </c>
      <c r="E6370" t="str">
        <f t="shared" si="99"/>
        <v>25-BENIFALLET</v>
      </c>
    </row>
    <row r="6371" spans="1:5" x14ac:dyDescent="0.25">
      <c r="A6371" s="1">
        <v>43</v>
      </c>
      <c r="B6371" s="3">
        <v>26</v>
      </c>
      <c r="C6371" s="1" t="s">
        <v>6489</v>
      </c>
      <c r="E6371" t="str">
        <f t="shared" si="99"/>
        <v>26-BENISSANET</v>
      </c>
    </row>
    <row r="6372" spans="1:5" x14ac:dyDescent="0.25">
      <c r="A6372" s="1">
        <v>43</v>
      </c>
      <c r="B6372" s="3">
        <v>27</v>
      </c>
      <c r="C6372" s="1" t="s">
        <v>6490</v>
      </c>
      <c r="E6372" t="str">
        <f t="shared" si="99"/>
        <v>27-BISBAL DE FALSET, LA</v>
      </c>
    </row>
    <row r="6373" spans="1:5" x14ac:dyDescent="0.25">
      <c r="A6373" s="1">
        <v>43</v>
      </c>
      <c r="B6373" s="3">
        <v>28</v>
      </c>
      <c r="C6373" s="1" t="s">
        <v>6491</v>
      </c>
      <c r="E6373" t="str">
        <f t="shared" si="99"/>
        <v>28-BISBAL DEL PENEDES, LA</v>
      </c>
    </row>
    <row r="6374" spans="1:5" x14ac:dyDescent="0.25">
      <c r="A6374" s="1">
        <v>43</v>
      </c>
      <c r="B6374" s="3">
        <v>29</v>
      </c>
      <c r="C6374" s="1" t="s">
        <v>6492</v>
      </c>
      <c r="E6374" t="str">
        <f t="shared" si="99"/>
        <v>29-BLANCAFORT</v>
      </c>
    </row>
    <row r="6375" spans="1:5" x14ac:dyDescent="0.25">
      <c r="A6375" s="1">
        <v>43</v>
      </c>
      <c r="B6375" s="3">
        <v>30</v>
      </c>
      <c r="C6375" s="1" t="s">
        <v>6493</v>
      </c>
      <c r="E6375" t="str">
        <f t="shared" si="99"/>
        <v>30-BONASTRE</v>
      </c>
    </row>
    <row r="6376" spans="1:5" x14ac:dyDescent="0.25">
      <c r="A6376" s="1">
        <v>43</v>
      </c>
      <c r="B6376" s="3">
        <v>31</v>
      </c>
      <c r="C6376" s="1" t="s">
        <v>6494</v>
      </c>
      <c r="E6376" t="str">
        <f t="shared" si="99"/>
        <v>31-BORGES DEL CAMP, LES</v>
      </c>
    </row>
    <row r="6377" spans="1:5" x14ac:dyDescent="0.25">
      <c r="A6377" s="1">
        <v>43</v>
      </c>
      <c r="B6377" s="3">
        <v>32</v>
      </c>
      <c r="C6377" s="1" t="s">
        <v>6495</v>
      </c>
      <c r="E6377" t="str">
        <f t="shared" si="99"/>
        <v>32-BOT</v>
      </c>
    </row>
    <row r="6378" spans="1:5" x14ac:dyDescent="0.25">
      <c r="A6378" s="1">
        <v>43</v>
      </c>
      <c r="B6378" s="3">
        <v>33</v>
      </c>
      <c r="C6378" s="1" t="s">
        <v>6496</v>
      </c>
      <c r="E6378" t="str">
        <f t="shared" si="99"/>
        <v>33-BOTARELL</v>
      </c>
    </row>
    <row r="6379" spans="1:5" x14ac:dyDescent="0.25">
      <c r="A6379" s="1">
        <v>43</v>
      </c>
      <c r="B6379" s="3">
        <v>34</v>
      </c>
      <c r="C6379" s="1" t="s">
        <v>6497</v>
      </c>
      <c r="E6379" t="str">
        <f t="shared" si="99"/>
        <v>34-BRAFIM</v>
      </c>
    </row>
    <row r="6380" spans="1:5" x14ac:dyDescent="0.25">
      <c r="A6380" s="1">
        <v>43</v>
      </c>
      <c r="B6380" s="3">
        <v>35</v>
      </c>
      <c r="C6380" s="1" t="s">
        <v>6498</v>
      </c>
      <c r="E6380" t="str">
        <f t="shared" si="99"/>
        <v>35-CABACES</v>
      </c>
    </row>
    <row r="6381" spans="1:5" x14ac:dyDescent="0.25">
      <c r="A6381" s="1">
        <v>43</v>
      </c>
      <c r="B6381" s="3">
        <v>36</v>
      </c>
      <c r="C6381" s="1" t="s">
        <v>6499</v>
      </c>
      <c r="E6381" t="str">
        <f t="shared" si="99"/>
        <v>36-CABRA DEL CAMP</v>
      </c>
    </row>
    <row r="6382" spans="1:5" x14ac:dyDescent="0.25">
      <c r="A6382" s="1">
        <v>43</v>
      </c>
      <c r="B6382" s="3">
        <v>37</v>
      </c>
      <c r="C6382" s="1" t="s">
        <v>6500</v>
      </c>
      <c r="E6382" t="str">
        <f t="shared" si="99"/>
        <v>37-CALAFELL</v>
      </c>
    </row>
    <row r="6383" spans="1:5" x14ac:dyDescent="0.25">
      <c r="A6383" s="1">
        <v>43</v>
      </c>
      <c r="B6383" s="3">
        <v>38</v>
      </c>
      <c r="C6383" s="1" t="s">
        <v>6501</v>
      </c>
      <c r="E6383" t="str">
        <f t="shared" si="99"/>
        <v>38-CAMBRILS</v>
      </c>
    </row>
    <row r="6384" spans="1:5" x14ac:dyDescent="0.25">
      <c r="A6384" s="1">
        <v>43</v>
      </c>
      <c r="B6384" s="3">
        <v>39</v>
      </c>
      <c r="C6384" s="1" t="s">
        <v>6502</v>
      </c>
      <c r="E6384" t="str">
        <f t="shared" si="99"/>
        <v>39-CAPAFONTS</v>
      </c>
    </row>
    <row r="6385" spans="1:5" x14ac:dyDescent="0.25">
      <c r="A6385" s="1">
        <v>43</v>
      </c>
      <c r="B6385" s="3">
        <v>40</v>
      </c>
      <c r="C6385" s="1" t="s">
        <v>6503</v>
      </c>
      <c r="E6385" t="str">
        <f t="shared" si="99"/>
        <v>40-CAP?ANES</v>
      </c>
    </row>
    <row r="6386" spans="1:5" x14ac:dyDescent="0.25">
      <c r="A6386" s="1">
        <v>43</v>
      </c>
      <c r="B6386" s="3">
        <v>41</v>
      </c>
      <c r="C6386" s="1" t="s">
        <v>6504</v>
      </c>
      <c r="E6386" t="str">
        <f t="shared" si="99"/>
        <v>41-CASERES</v>
      </c>
    </row>
    <row r="6387" spans="1:5" x14ac:dyDescent="0.25">
      <c r="A6387" s="1">
        <v>43</v>
      </c>
      <c r="B6387" s="3">
        <v>42</v>
      </c>
      <c r="C6387" s="1" t="s">
        <v>6505</v>
      </c>
      <c r="E6387" t="str">
        <f t="shared" si="99"/>
        <v>42-CASTELLVELL DEL CAMP</v>
      </c>
    </row>
    <row r="6388" spans="1:5" x14ac:dyDescent="0.25">
      <c r="A6388" s="1">
        <v>43</v>
      </c>
      <c r="B6388" s="3">
        <v>43</v>
      </c>
      <c r="C6388" s="1" t="s">
        <v>6506</v>
      </c>
      <c r="E6388" t="str">
        <f t="shared" si="99"/>
        <v>43-CATLLAR, EL</v>
      </c>
    </row>
    <row r="6389" spans="1:5" x14ac:dyDescent="0.25">
      <c r="A6389" s="1">
        <v>43</v>
      </c>
      <c r="B6389" s="3">
        <v>44</v>
      </c>
      <c r="C6389" s="1" t="s">
        <v>6507</v>
      </c>
      <c r="E6389" t="str">
        <f t="shared" si="99"/>
        <v>44-SENIA, LA</v>
      </c>
    </row>
    <row r="6390" spans="1:5" x14ac:dyDescent="0.25">
      <c r="A6390" s="1">
        <v>43</v>
      </c>
      <c r="B6390" s="3">
        <v>45</v>
      </c>
      <c r="C6390" s="1" t="s">
        <v>6508</v>
      </c>
      <c r="E6390" t="str">
        <f t="shared" si="99"/>
        <v>45-COLLDEJOU</v>
      </c>
    </row>
    <row r="6391" spans="1:5" x14ac:dyDescent="0.25">
      <c r="A6391" s="1">
        <v>43</v>
      </c>
      <c r="B6391" s="3">
        <v>46</v>
      </c>
      <c r="C6391" s="1" t="s">
        <v>6509</v>
      </c>
      <c r="E6391" t="str">
        <f t="shared" si="99"/>
        <v>46-CONESA</v>
      </c>
    </row>
    <row r="6392" spans="1:5" x14ac:dyDescent="0.25">
      <c r="A6392" s="1">
        <v>43</v>
      </c>
      <c r="B6392" s="3">
        <v>47</v>
      </c>
      <c r="C6392" s="1" t="s">
        <v>6510</v>
      </c>
      <c r="E6392" t="str">
        <f t="shared" si="99"/>
        <v>47-CONSTANTI</v>
      </c>
    </row>
    <row r="6393" spans="1:5" x14ac:dyDescent="0.25">
      <c r="A6393" s="1">
        <v>43</v>
      </c>
      <c r="B6393" s="3">
        <v>48</v>
      </c>
      <c r="C6393" s="1" t="s">
        <v>6511</v>
      </c>
      <c r="E6393" t="str">
        <f t="shared" si="99"/>
        <v>48-CORBERA D'EBRE</v>
      </c>
    </row>
    <row r="6394" spans="1:5" x14ac:dyDescent="0.25">
      <c r="A6394" s="1">
        <v>43</v>
      </c>
      <c r="B6394" s="3">
        <v>49</v>
      </c>
      <c r="C6394" s="1" t="s">
        <v>6512</v>
      </c>
      <c r="E6394" t="str">
        <f t="shared" si="99"/>
        <v>49-CORNUDELLA DE MONTSANT</v>
      </c>
    </row>
    <row r="6395" spans="1:5" x14ac:dyDescent="0.25">
      <c r="A6395" s="1">
        <v>43</v>
      </c>
      <c r="B6395" s="3">
        <v>50</v>
      </c>
      <c r="C6395" s="1" t="s">
        <v>6513</v>
      </c>
      <c r="E6395" t="str">
        <f t="shared" si="99"/>
        <v>50-CREIXELL</v>
      </c>
    </row>
    <row r="6396" spans="1:5" x14ac:dyDescent="0.25">
      <c r="A6396" s="1">
        <v>43</v>
      </c>
      <c r="B6396" s="3">
        <v>51</v>
      </c>
      <c r="C6396" s="1" t="s">
        <v>6514</v>
      </c>
      <c r="E6396" t="str">
        <f t="shared" si="99"/>
        <v>51-CUNIT</v>
      </c>
    </row>
    <row r="6397" spans="1:5" x14ac:dyDescent="0.25">
      <c r="A6397" s="1">
        <v>43</v>
      </c>
      <c r="B6397" s="3">
        <v>52</v>
      </c>
      <c r="C6397" s="1" t="s">
        <v>6515</v>
      </c>
      <c r="E6397" t="str">
        <f t="shared" si="99"/>
        <v>52-XERTA</v>
      </c>
    </row>
    <row r="6398" spans="1:5" x14ac:dyDescent="0.25">
      <c r="A6398" s="1">
        <v>43</v>
      </c>
      <c r="B6398" s="3">
        <v>53</v>
      </c>
      <c r="C6398" s="1" t="s">
        <v>6516</v>
      </c>
      <c r="E6398" t="str">
        <f t="shared" si="99"/>
        <v>53-DUESAIG?S</v>
      </c>
    </row>
    <row r="6399" spans="1:5" x14ac:dyDescent="0.25">
      <c r="A6399" s="1">
        <v>43</v>
      </c>
      <c r="B6399" s="3">
        <v>54</v>
      </c>
      <c r="C6399" s="1" t="s">
        <v>6517</v>
      </c>
      <c r="E6399" t="str">
        <f t="shared" si="99"/>
        <v>54-ESPLUGA DE FRANCOLI, L'</v>
      </c>
    </row>
    <row r="6400" spans="1:5" x14ac:dyDescent="0.25">
      <c r="A6400" s="1">
        <v>43</v>
      </c>
      <c r="B6400" s="3">
        <v>55</v>
      </c>
      <c r="C6400" s="1" t="s">
        <v>6518</v>
      </c>
      <c r="E6400" t="str">
        <f t="shared" si="99"/>
        <v>55-FALSET</v>
      </c>
    </row>
    <row r="6401" spans="1:5" x14ac:dyDescent="0.25">
      <c r="A6401" s="1">
        <v>43</v>
      </c>
      <c r="B6401" s="3">
        <v>56</v>
      </c>
      <c r="C6401" s="1" t="s">
        <v>6519</v>
      </c>
      <c r="E6401" t="str">
        <f t="shared" si="99"/>
        <v>56-FATARELLA, LA</v>
      </c>
    </row>
    <row r="6402" spans="1:5" x14ac:dyDescent="0.25">
      <c r="A6402" s="1">
        <v>43</v>
      </c>
      <c r="B6402" s="3">
        <v>57</v>
      </c>
      <c r="C6402" s="1" t="s">
        <v>6520</v>
      </c>
      <c r="E6402" t="str">
        <f t="shared" si="99"/>
        <v>57-FEBRO, LA</v>
      </c>
    </row>
    <row r="6403" spans="1:5" x14ac:dyDescent="0.25">
      <c r="A6403" s="1">
        <v>43</v>
      </c>
      <c r="B6403" s="3">
        <v>58</v>
      </c>
      <c r="C6403" s="1" t="s">
        <v>6521</v>
      </c>
      <c r="E6403" t="str">
        <f t="shared" ref="E6403:E6466" si="100">CONCATENATE(B6403,"-",C6403)</f>
        <v>58-FIGUERA, LA</v>
      </c>
    </row>
    <row r="6404" spans="1:5" x14ac:dyDescent="0.25">
      <c r="A6404" s="1">
        <v>43</v>
      </c>
      <c r="B6404" s="3">
        <v>59</v>
      </c>
      <c r="C6404" s="1" t="s">
        <v>6522</v>
      </c>
      <c r="E6404" t="str">
        <f t="shared" si="100"/>
        <v>59-FIGUEROLA DEL CAMP</v>
      </c>
    </row>
    <row r="6405" spans="1:5" x14ac:dyDescent="0.25">
      <c r="A6405" s="1">
        <v>43</v>
      </c>
      <c r="B6405" s="3">
        <v>60</v>
      </c>
      <c r="C6405" s="1" t="s">
        <v>6523</v>
      </c>
      <c r="E6405" t="str">
        <f t="shared" si="100"/>
        <v>60-FLIX</v>
      </c>
    </row>
    <row r="6406" spans="1:5" x14ac:dyDescent="0.25">
      <c r="A6406" s="1">
        <v>43</v>
      </c>
      <c r="B6406" s="3">
        <v>61</v>
      </c>
      <c r="C6406" s="1" t="s">
        <v>6524</v>
      </c>
      <c r="E6406" t="str">
        <f t="shared" si="100"/>
        <v>61-FORES</v>
      </c>
    </row>
    <row r="6407" spans="1:5" x14ac:dyDescent="0.25">
      <c r="A6407" s="1">
        <v>43</v>
      </c>
      <c r="B6407" s="3">
        <v>62</v>
      </c>
      <c r="C6407" s="1" t="s">
        <v>6525</v>
      </c>
      <c r="E6407" t="str">
        <f t="shared" si="100"/>
        <v>62-FREGINALS</v>
      </c>
    </row>
    <row r="6408" spans="1:5" x14ac:dyDescent="0.25">
      <c r="A6408" s="1">
        <v>43</v>
      </c>
      <c r="B6408" s="3">
        <v>63</v>
      </c>
      <c r="C6408" s="1" t="s">
        <v>6526</v>
      </c>
      <c r="E6408" t="str">
        <f t="shared" si="100"/>
        <v>63-GALERA, LA</v>
      </c>
    </row>
    <row r="6409" spans="1:5" x14ac:dyDescent="0.25">
      <c r="A6409" s="1">
        <v>43</v>
      </c>
      <c r="B6409" s="3">
        <v>64</v>
      </c>
      <c r="C6409" s="1" t="s">
        <v>6527</v>
      </c>
      <c r="E6409" t="str">
        <f t="shared" si="100"/>
        <v>64-GANDESA</v>
      </c>
    </row>
    <row r="6410" spans="1:5" x14ac:dyDescent="0.25">
      <c r="A6410" s="1">
        <v>43</v>
      </c>
      <c r="B6410" s="3">
        <v>65</v>
      </c>
      <c r="C6410" s="1" t="s">
        <v>6528</v>
      </c>
      <c r="E6410" t="str">
        <f t="shared" si="100"/>
        <v>65-GARCIA</v>
      </c>
    </row>
    <row r="6411" spans="1:5" x14ac:dyDescent="0.25">
      <c r="A6411" s="1">
        <v>43</v>
      </c>
      <c r="B6411" s="3">
        <v>66</v>
      </c>
      <c r="C6411" s="1" t="s">
        <v>6529</v>
      </c>
      <c r="E6411" t="str">
        <f t="shared" si="100"/>
        <v>66-GARIDELLS, ELS</v>
      </c>
    </row>
    <row r="6412" spans="1:5" x14ac:dyDescent="0.25">
      <c r="A6412" s="1">
        <v>43</v>
      </c>
      <c r="B6412" s="3">
        <v>67</v>
      </c>
      <c r="C6412" s="1" t="s">
        <v>6530</v>
      </c>
      <c r="E6412" t="str">
        <f t="shared" si="100"/>
        <v>67-GINESTAR</v>
      </c>
    </row>
    <row r="6413" spans="1:5" x14ac:dyDescent="0.25">
      <c r="A6413" s="1">
        <v>43</v>
      </c>
      <c r="B6413" s="3">
        <v>68</v>
      </c>
      <c r="C6413" s="1" t="s">
        <v>6531</v>
      </c>
      <c r="E6413" t="str">
        <f t="shared" si="100"/>
        <v>68-GODALL</v>
      </c>
    </row>
    <row r="6414" spans="1:5" x14ac:dyDescent="0.25">
      <c r="A6414" s="1">
        <v>43</v>
      </c>
      <c r="B6414" s="3">
        <v>69</v>
      </c>
      <c r="C6414" s="1" t="s">
        <v>6532</v>
      </c>
      <c r="E6414" t="str">
        <f t="shared" si="100"/>
        <v>69-GRATALLOPS</v>
      </c>
    </row>
    <row r="6415" spans="1:5" x14ac:dyDescent="0.25">
      <c r="A6415" s="1">
        <v>43</v>
      </c>
      <c r="B6415" s="3">
        <v>70</v>
      </c>
      <c r="C6415" s="1" t="s">
        <v>6533</v>
      </c>
      <c r="E6415" t="str">
        <f t="shared" si="100"/>
        <v>70-GUIAMETS, ELS</v>
      </c>
    </row>
    <row r="6416" spans="1:5" x14ac:dyDescent="0.25">
      <c r="A6416" s="1">
        <v>43</v>
      </c>
      <c r="B6416" s="3">
        <v>71</v>
      </c>
      <c r="C6416" s="1" t="s">
        <v>6534</v>
      </c>
      <c r="E6416" t="str">
        <f t="shared" si="100"/>
        <v>71-HORTA DE SANT JOAN</v>
      </c>
    </row>
    <row r="6417" spans="1:5" x14ac:dyDescent="0.25">
      <c r="A6417" s="1">
        <v>43</v>
      </c>
      <c r="B6417" s="3">
        <v>72</v>
      </c>
      <c r="C6417" s="1" t="s">
        <v>6535</v>
      </c>
      <c r="E6417" t="str">
        <f t="shared" si="100"/>
        <v>72-LLOAR, EL</v>
      </c>
    </row>
    <row r="6418" spans="1:5" x14ac:dyDescent="0.25">
      <c r="A6418" s="1">
        <v>43</v>
      </c>
      <c r="B6418" s="3">
        <v>73</v>
      </c>
      <c r="C6418" s="1" t="s">
        <v>6536</v>
      </c>
      <c r="E6418" t="str">
        <f t="shared" si="100"/>
        <v>73-LLORAC</v>
      </c>
    </row>
    <row r="6419" spans="1:5" x14ac:dyDescent="0.25">
      <c r="A6419" s="1">
        <v>43</v>
      </c>
      <c r="B6419" s="3">
        <v>74</v>
      </c>
      <c r="C6419" s="1" t="s">
        <v>6537</v>
      </c>
      <c r="E6419" t="str">
        <f t="shared" si="100"/>
        <v>74-LLOREN? DEL PENEDES</v>
      </c>
    </row>
    <row r="6420" spans="1:5" x14ac:dyDescent="0.25">
      <c r="A6420" s="1">
        <v>43</v>
      </c>
      <c r="B6420" s="3">
        <v>75</v>
      </c>
      <c r="C6420" s="1" t="s">
        <v>6538</v>
      </c>
      <c r="E6420" t="str">
        <f t="shared" si="100"/>
        <v>75-MARGALEF</v>
      </c>
    </row>
    <row r="6421" spans="1:5" x14ac:dyDescent="0.25">
      <c r="A6421" s="1">
        <v>43</v>
      </c>
      <c r="B6421" s="3">
        <v>76</v>
      </c>
      <c r="C6421" s="1" t="s">
        <v>6539</v>
      </c>
      <c r="E6421" t="str">
        <f t="shared" si="100"/>
        <v>76-MAR?A</v>
      </c>
    </row>
    <row r="6422" spans="1:5" x14ac:dyDescent="0.25">
      <c r="A6422" s="1">
        <v>43</v>
      </c>
      <c r="B6422" s="3">
        <v>77</v>
      </c>
      <c r="C6422" s="1" t="s">
        <v>6540</v>
      </c>
      <c r="E6422" t="str">
        <f t="shared" si="100"/>
        <v>77-MAS DE BARBERANS</v>
      </c>
    </row>
    <row r="6423" spans="1:5" x14ac:dyDescent="0.25">
      <c r="A6423" s="1">
        <v>43</v>
      </c>
      <c r="B6423" s="3">
        <v>78</v>
      </c>
      <c r="C6423" s="1" t="s">
        <v>6541</v>
      </c>
      <c r="E6423" t="str">
        <f t="shared" si="100"/>
        <v>78-MASDENVERGE</v>
      </c>
    </row>
    <row r="6424" spans="1:5" x14ac:dyDescent="0.25">
      <c r="A6424" s="1">
        <v>43</v>
      </c>
      <c r="B6424" s="3">
        <v>79</v>
      </c>
      <c r="C6424" s="1" t="s">
        <v>6542</v>
      </c>
      <c r="E6424" t="str">
        <f t="shared" si="100"/>
        <v>79-MASLLOREN?</v>
      </c>
    </row>
    <row r="6425" spans="1:5" x14ac:dyDescent="0.25">
      <c r="A6425" s="1">
        <v>43</v>
      </c>
      <c r="B6425" s="3">
        <v>80</v>
      </c>
      <c r="C6425" s="1" t="s">
        <v>6543</v>
      </c>
      <c r="E6425" t="str">
        <f t="shared" si="100"/>
        <v>80-MASO, LA</v>
      </c>
    </row>
    <row r="6426" spans="1:5" x14ac:dyDescent="0.25">
      <c r="A6426" s="1">
        <v>43</v>
      </c>
      <c r="B6426" s="3">
        <v>81</v>
      </c>
      <c r="C6426" s="1" t="s">
        <v>6544</v>
      </c>
      <c r="E6426" t="str">
        <f t="shared" si="100"/>
        <v>81-MASPUJOLS</v>
      </c>
    </row>
    <row r="6427" spans="1:5" x14ac:dyDescent="0.25">
      <c r="A6427" s="1">
        <v>43</v>
      </c>
      <c r="B6427" s="3">
        <v>82</v>
      </c>
      <c r="C6427" s="1" t="s">
        <v>6545</v>
      </c>
      <c r="E6427" t="str">
        <f t="shared" si="100"/>
        <v>82-MASROIG, EL</v>
      </c>
    </row>
    <row r="6428" spans="1:5" x14ac:dyDescent="0.25">
      <c r="A6428" s="1">
        <v>43</v>
      </c>
      <c r="B6428" s="3">
        <v>83</v>
      </c>
      <c r="C6428" s="1" t="s">
        <v>6546</v>
      </c>
      <c r="E6428" t="str">
        <f t="shared" si="100"/>
        <v>83-MILA, EL</v>
      </c>
    </row>
    <row r="6429" spans="1:5" x14ac:dyDescent="0.25">
      <c r="A6429" s="1">
        <v>43</v>
      </c>
      <c r="B6429" s="3">
        <v>84</v>
      </c>
      <c r="C6429" s="1" t="s">
        <v>6547</v>
      </c>
      <c r="E6429" t="str">
        <f t="shared" si="100"/>
        <v>84-MIRAVET</v>
      </c>
    </row>
    <row r="6430" spans="1:5" x14ac:dyDescent="0.25">
      <c r="A6430" s="1">
        <v>43</v>
      </c>
      <c r="B6430" s="3">
        <v>85</v>
      </c>
      <c r="C6430" s="1" t="s">
        <v>4496</v>
      </c>
      <c r="E6430" t="str">
        <f t="shared" si="100"/>
        <v>85-MOLAR, EL</v>
      </c>
    </row>
    <row r="6431" spans="1:5" x14ac:dyDescent="0.25">
      <c r="A6431" s="1">
        <v>43</v>
      </c>
      <c r="B6431" s="3">
        <v>86</v>
      </c>
      <c r="C6431" s="1" t="s">
        <v>6548</v>
      </c>
      <c r="E6431" t="str">
        <f t="shared" si="100"/>
        <v>86-MONTBLANC</v>
      </c>
    </row>
    <row r="6432" spans="1:5" x14ac:dyDescent="0.25">
      <c r="A6432" s="1">
        <v>43</v>
      </c>
      <c r="B6432" s="3">
        <v>88</v>
      </c>
      <c r="C6432" s="1" t="s">
        <v>6549</v>
      </c>
      <c r="E6432" t="str">
        <f t="shared" si="100"/>
        <v>88-MONTBRIO DEL CAMP</v>
      </c>
    </row>
    <row r="6433" spans="1:5" x14ac:dyDescent="0.25">
      <c r="A6433" s="1">
        <v>43</v>
      </c>
      <c r="B6433" s="3">
        <v>89</v>
      </c>
      <c r="C6433" s="1" t="s">
        <v>6550</v>
      </c>
      <c r="E6433" t="str">
        <f t="shared" si="100"/>
        <v>89-MONTFERRI</v>
      </c>
    </row>
    <row r="6434" spans="1:5" x14ac:dyDescent="0.25">
      <c r="A6434" s="1">
        <v>43</v>
      </c>
      <c r="B6434" s="3">
        <v>90</v>
      </c>
      <c r="C6434" s="1" t="s">
        <v>6551</v>
      </c>
      <c r="E6434" t="str">
        <f t="shared" si="100"/>
        <v>90-MONTMELL, EL</v>
      </c>
    </row>
    <row r="6435" spans="1:5" x14ac:dyDescent="0.25">
      <c r="A6435" s="1">
        <v>43</v>
      </c>
      <c r="B6435" s="3">
        <v>91</v>
      </c>
      <c r="C6435" s="1" t="s">
        <v>6552</v>
      </c>
      <c r="E6435" t="str">
        <f t="shared" si="100"/>
        <v>91-MONT-RAL</v>
      </c>
    </row>
    <row r="6436" spans="1:5" x14ac:dyDescent="0.25">
      <c r="A6436" s="1">
        <v>43</v>
      </c>
      <c r="B6436" s="3">
        <v>92</v>
      </c>
      <c r="C6436" s="1" t="s">
        <v>6553</v>
      </c>
      <c r="E6436" t="str">
        <f t="shared" si="100"/>
        <v>92-MONT-ROIG DEL CAMP</v>
      </c>
    </row>
    <row r="6437" spans="1:5" x14ac:dyDescent="0.25">
      <c r="A6437" s="1">
        <v>43</v>
      </c>
      <c r="B6437" s="3">
        <v>93</v>
      </c>
      <c r="C6437" s="1" t="s">
        <v>6554</v>
      </c>
      <c r="E6437" t="str">
        <f t="shared" si="100"/>
        <v>93-MORA D'EBRE</v>
      </c>
    </row>
    <row r="6438" spans="1:5" x14ac:dyDescent="0.25">
      <c r="A6438" s="1">
        <v>43</v>
      </c>
      <c r="B6438" s="3">
        <v>94</v>
      </c>
      <c r="C6438" s="1" t="s">
        <v>6555</v>
      </c>
      <c r="E6438" t="str">
        <f t="shared" si="100"/>
        <v>94-MORA LA NOVA</v>
      </c>
    </row>
    <row r="6439" spans="1:5" x14ac:dyDescent="0.25">
      <c r="A6439" s="1">
        <v>43</v>
      </c>
      <c r="B6439" s="3">
        <v>95</v>
      </c>
      <c r="C6439" s="1" t="s">
        <v>6556</v>
      </c>
      <c r="E6439" t="str">
        <f t="shared" si="100"/>
        <v>95-MORELL, EL</v>
      </c>
    </row>
    <row r="6440" spans="1:5" x14ac:dyDescent="0.25">
      <c r="A6440" s="1">
        <v>43</v>
      </c>
      <c r="B6440" s="3">
        <v>96</v>
      </c>
      <c r="C6440" s="1" t="s">
        <v>6557</v>
      </c>
      <c r="E6440" t="str">
        <f t="shared" si="100"/>
        <v>96-MORERA DE MONTSANT, LA</v>
      </c>
    </row>
    <row r="6441" spans="1:5" x14ac:dyDescent="0.25">
      <c r="A6441" s="1">
        <v>43</v>
      </c>
      <c r="B6441" s="3">
        <v>97</v>
      </c>
      <c r="C6441" s="1" t="s">
        <v>6558</v>
      </c>
      <c r="E6441" t="str">
        <f t="shared" si="100"/>
        <v>97-NOU DE GAIA, LA</v>
      </c>
    </row>
    <row r="6442" spans="1:5" x14ac:dyDescent="0.25">
      <c r="A6442" s="1">
        <v>43</v>
      </c>
      <c r="B6442" s="3">
        <v>98</v>
      </c>
      <c r="C6442" s="1" t="s">
        <v>6559</v>
      </c>
      <c r="E6442" t="str">
        <f t="shared" si="100"/>
        <v>98-NULLES</v>
      </c>
    </row>
    <row r="6443" spans="1:5" x14ac:dyDescent="0.25">
      <c r="A6443" s="1">
        <v>43</v>
      </c>
      <c r="B6443" s="3">
        <v>99</v>
      </c>
      <c r="C6443" s="1" t="s">
        <v>6560</v>
      </c>
      <c r="E6443" t="str">
        <f t="shared" si="100"/>
        <v>99-PALMA D'EBRE, LA</v>
      </c>
    </row>
    <row r="6444" spans="1:5" x14ac:dyDescent="0.25">
      <c r="A6444" s="1">
        <v>43</v>
      </c>
      <c r="B6444" s="3">
        <v>100</v>
      </c>
      <c r="C6444" s="1" t="s">
        <v>6561</v>
      </c>
      <c r="E6444" t="str">
        <f t="shared" si="100"/>
        <v>100-PALLARESOS, ELS</v>
      </c>
    </row>
    <row r="6445" spans="1:5" x14ac:dyDescent="0.25">
      <c r="A6445" s="1">
        <v>43</v>
      </c>
      <c r="B6445" s="3">
        <v>101</v>
      </c>
      <c r="C6445" s="1" t="s">
        <v>6562</v>
      </c>
      <c r="E6445" t="str">
        <f t="shared" si="100"/>
        <v>101-PASSANANT</v>
      </c>
    </row>
    <row r="6446" spans="1:5" x14ac:dyDescent="0.25">
      <c r="A6446" s="1">
        <v>43</v>
      </c>
      <c r="B6446" s="3">
        <v>102</v>
      </c>
      <c r="C6446" s="1" t="s">
        <v>6563</v>
      </c>
      <c r="E6446" t="str">
        <f t="shared" si="100"/>
        <v>102-PA?S</v>
      </c>
    </row>
    <row r="6447" spans="1:5" x14ac:dyDescent="0.25">
      <c r="A6447" s="1">
        <v>43</v>
      </c>
      <c r="B6447" s="3">
        <v>103</v>
      </c>
      <c r="C6447" s="1" t="s">
        <v>6564</v>
      </c>
      <c r="E6447" t="str">
        <f t="shared" si="100"/>
        <v>103-PERAFORT</v>
      </c>
    </row>
    <row r="6448" spans="1:5" x14ac:dyDescent="0.25">
      <c r="A6448" s="1">
        <v>43</v>
      </c>
      <c r="B6448" s="3">
        <v>104</v>
      </c>
      <c r="C6448" s="1" t="s">
        <v>6565</v>
      </c>
      <c r="E6448" t="str">
        <f t="shared" si="100"/>
        <v>104-PERELLO, EL</v>
      </c>
    </row>
    <row r="6449" spans="1:5" x14ac:dyDescent="0.25">
      <c r="A6449" s="1">
        <v>43</v>
      </c>
      <c r="B6449" s="3">
        <v>105</v>
      </c>
      <c r="C6449" s="1" t="s">
        <v>6566</v>
      </c>
      <c r="E6449" t="str">
        <f t="shared" si="100"/>
        <v>105-PILES, LES</v>
      </c>
    </row>
    <row r="6450" spans="1:5" x14ac:dyDescent="0.25">
      <c r="A6450" s="1">
        <v>43</v>
      </c>
      <c r="B6450" s="3">
        <v>106</v>
      </c>
      <c r="C6450" s="1" t="s">
        <v>6567</v>
      </c>
      <c r="E6450" t="str">
        <f t="shared" si="100"/>
        <v>106-PINELL DE BRAI, EL</v>
      </c>
    </row>
    <row r="6451" spans="1:5" x14ac:dyDescent="0.25">
      <c r="A6451" s="1">
        <v>43</v>
      </c>
      <c r="B6451" s="3">
        <v>107</v>
      </c>
      <c r="C6451" s="1" t="s">
        <v>6568</v>
      </c>
      <c r="E6451" t="str">
        <f t="shared" si="100"/>
        <v>107-PIRA</v>
      </c>
    </row>
    <row r="6452" spans="1:5" x14ac:dyDescent="0.25">
      <c r="A6452" s="1">
        <v>43</v>
      </c>
      <c r="B6452" s="3">
        <v>108</v>
      </c>
      <c r="C6452" s="1" t="s">
        <v>6569</v>
      </c>
      <c r="E6452" t="str">
        <f t="shared" si="100"/>
        <v>108-PLA DE SANTA MARIA, EL</v>
      </c>
    </row>
    <row r="6453" spans="1:5" x14ac:dyDescent="0.25">
      <c r="A6453" s="1">
        <v>43</v>
      </c>
      <c r="B6453" s="3">
        <v>109</v>
      </c>
      <c r="C6453" s="1" t="s">
        <v>6570</v>
      </c>
      <c r="E6453" t="str">
        <f t="shared" si="100"/>
        <v>109-POBLA DE MAFUMET, LA</v>
      </c>
    </row>
    <row r="6454" spans="1:5" x14ac:dyDescent="0.25">
      <c r="A6454" s="1">
        <v>43</v>
      </c>
      <c r="B6454" s="3">
        <v>110</v>
      </c>
      <c r="C6454" s="1" t="s">
        <v>6571</v>
      </c>
      <c r="E6454" t="str">
        <f t="shared" si="100"/>
        <v>110-POBLA DE MASSALUCA, LA</v>
      </c>
    </row>
    <row r="6455" spans="1:5" x14ac:dyDescent="0.25">
      <c r="A6455" s="1">
        <v>43</v>
      </c>
      <c r="B6455" s="3">
        <v>111</v>
      </c>
      <c r="C6455" s="1" t="s">
        <v>6572</v>
      </c>
      <c r="E6455" t="str">
        <f t="shared" si="100"/>
        <v>111-POBLA DE MONTORNES, LA</v>
      </c>
    </row>
    <row r="6456" spans="1:5" x14ac:dyDescent="0.25">
      <c r="A6456" s="1">
        <v>43</v>
      </c>
      <c r="B6456" s="3">
        <v>112</v>
      </c>
      <c r="C6456" s="1" t="s">
        <v>6573</v>
      </c>
      <c r="E6456" t="str">
        <f t="shared" si="100"/>
        <v>112-POBOLEDA</v>
      </c>
    </row>
    <row r="6457" spans="1:5" x14ac:dyDescent="0.25">
      <c r="A6457" s="1">
        <v>43</v>
      </c>
      <c r="B6457" s="3">
        <v>113</v>
      </c>
      <c r="C6457" s="1" t="s">
        <v>6574</v>
      </c>
      <c r="E6457" t="str">
        <f t="shared" si="100"/>
        <v>113-PONT D'ARMENTERA, EL</v>
      </c>
    </row>
    <row r="6458" spans="1:5" x14ac:dyDescent="0.25">
      <c r="A6458" s="1">
        <v>43</v>
      </c>
      <c r="B6458" s="3">
        <v>114</v>
      </c>
      <c r="C6458" s="1" t="s">
        <v>6575</v>
      </c>
      <c r="E6458" t="str">
        <f t="shared" si="100"/>
        <v>114-PORRERA</v>
      </c>
    </row>
    <row r="6459" spans="1:5" x14ac:dyDescent="0.25">
      <c r="A6459" s="1">
        <v>43</v>
      </c>
      <c r="B6459" s="3">
        <v>115</v>
      </c>
      <c r="C6459" s="1" t="s">
        <v>6576</v>
      </c>
      <c r="E6459" t="str">
        <f t="shared" si="100"/>
        <v>115-PRADELL DE LA TEIXETA</v>
      </c>
    </row>
    <row r="6460" spans="1:5" x14ac:dyDescent="0.25">
      <c r="A6460" s="1">
        <v>43</v>
      </c>
      <c r="B6460" s="3">
        <v>116</v>
      </c>
      <c r="C6460" s="1" t="s">
        <v>6577</v>
      </c>
      <c r="E6460" t="str">
        <f t="shared" si="100"/>
        <v>116-PRADES</v>
      </c>
    </row>
    <row r="6461" spans="1:5" x14ac:dyDescent="0.25">
      <c r="A6461" s="1">
        <v>43</v>
      </c>
      <c r="B6461" s="3">
        <v>117</v>
      </c>
      <c r="C6461" s="1" t="s">
        <v>6578</v>
      </c>
      <c r="E6461" t="str">
        <f t="shared" si="100"/>
        <v>117-PRAT DE COMTE</v>
      </c>
    </row>
    <row r="6462" spans="1:5" x14ac:dyDescent="0.25">
      <c r="A6462" s="1">
        <v>43</v>
      </c>
      <c r="B6462" s="3">
        <v>118</v>
      </c>
      <c r="C6462" s="1" t="s">
        <v>6579</v>
      </c>
      <c r="E6462" t="str">
        <f t="shared" si="100"/>
        <v>118-PRATDIP</v>
      </c>
    </row>
    <row r="6463" spans="1:5" x14ac:dyDescent="0.25">
      <c r="A6463" s="1">
        <v>43</v>
      </c>
      <c r="B6463" s="3">
        <v>119</v>
      </c>
      <c r="C6463" s="1" t="s">
        <v>6580</v>
      </c>
      <c r="E6463" t="str">
        <f t="shared" si="100"/>
        <v>119-PUIGPELAT</v>
      </c>
    </row>
    <row r="6464" spans="1:5" x14ac:dyDescent="0.25">
      <c r="A6464" s="1">
        <v>43</v>
      </c>
      <c r="B6464" s="3">
        <v>120</v>
      </c>
      <c r="C6464" s="1" t="s">
        <v>6581</v>
      </c>
      <c r="E6464" t="str">
        <f t="shared" si="100"/>
        <v>120-QUEROL</v>
      </c>
    </row>
    <row r="6465" spans="1:5" x14ac:dyDescent="0.25">
      <c r="A6465" s="1">
        <v>43</v>
      </c>
      <c r="B6465" s="3">
        <v>121</v>
      </c>
      <c r="C6465" s="1" t="s">
        <v>6582</v>
      </c>
      <c r="E6465" t="str">
        <f t="shared" si="100"/>
        <v>121-RASQUERA</v>
      </c>
    </row>
    <row r="6466" spans="1:5" x14ac:dyDescent="0.25">
      <c r="A6466" s="1">
        <v>43</v>
      </c>
      <c r="B6466" s="3">
        <v>122</v>
      </c>
      <c r="C6466" s="1" t="s">
        <v>6583</v>
      </c>
      <c r="E6466" t="str">
        <f t="shared" si="100"/>
        <v>122-RENAU</v>
      </c>
    </row>
    <row r="6467" spans="1:5" x14ac:dyDescent="0.25">
      <c r="A6467" s="1">
        <v>43</v>
      </c>
      <c r="B6467" s="3">
        <v>123</v>
      </c>
      <c r="C6467" s="1" t="s">
        <v>6584</v>
      </c>
      <c r="E6467" t="str">
        <f t="shared" ref="E6467:E6530" si="101">CONCATENATE(B6467,"-",C6467)</f>
        <v>123-REUS</v>
      </c>
    </row>
    <row r="6468" spans="1:5" x14ac:dyDescent="0.25">
      <c r="A6468" s="1">
        <v>43</v>
      </c>
      <c r="B6468" s="3">
        <v>124</v>
      </c>
      <c r="C6468" s="1" t="s">
        <v>6585</v>
      </c>
      <c r="E6468" t="str">
        <f t="shared" si="101"/>
        <v>124-RIBA, LA</v>
      </c>
    </row>
    <row r="6469" spans="1:5" x14ac:dyDescent="0.25">
      <c r="A6469" s="1">
        <v>43</v>
      </c>
      <c r="B6469" s="3">
        <v>125</v>
      </c>
      <c r="C6469" s="1" t="s">
        <v>6586</v>
      </c>
      <c r="E6469" t="str">
        <f t="shared" si="101"/>
        <v>125-RIBA-ROJA D'EBRE</v>
      </c>
    </row>
    <row r="6470" spans="1:5" x14ac:dyDescent="0.25">
      <c r="A6470" s="1">
        <v>43</v>
      </c>
      <c r="B6470" s="3">
        <v>126</v>
      </c>
      <c r="C6470" s="1" t="s">
        <v>6587</v>
      </c>
      <c r="E6470" t="str">
        <f t="shared" si="101"/>
        <v>126-RIERA DE GAIA, LA</v>
      </c>
    </row>
    <row r="6471" spans="1:5" x14ac:dyDescent="0.25">
      <c r="A6471" s="1">
        <v>43</v>
      </c>
      <c r="B6471" s="3">
        <v>127</v>
      </c>
      <c r="C6471" s="1" t="s">
        <v>6588</v>
      </c>
      <c r="E6471" t="str">
        <f t="shared" si="101"/>
        <v>127-RIUDECANYES</v>
      </c>
    </row>
    <row r="6472" spans="1:5" x14ac:dyDescent="0.25">
      <c r="A6472" s="1">
        <v>43</v>
      </c>
      <c r="B6472" s="3">
        <v>128</v>
      </c>
      <c r="C6472" s="1" t="s">
        <v>6589</v>
      </c>
      <c r="E6472" t="str">
        <f t="shared" si="101"/>
        <v>128-RIUDECOLS</v>
      </c>
    </row>
    <row r="6473" spans="1:5" x14ac:dyDescent="0.25">
      <c r="A6473" s="1">
        <v>43</v>
      </c>
      <c r="B6473" s="3">
        <v>129</v>
      </c>
      <c r="C6473" s="1" t="s">
        <v>6590</v>
      </c>
      <c r="E6473" t="str">
        <f t="shared" si="101"/>
        <v>129-RIUDOMS</v>
      </c>
    </row>
    <row r="6474" spans="1:5" x14ac:dyDescent="0.25">
      <c r="A6474" s="1">
        <v>43</v>
      </c>
      <c r="B6474" s="3">
        <v>130</v>
      </c>
      <c r="C6474" s="1" t="s">
        <v>6591</v>
      </c>
      <c r="E6474" t="str">
        <f t="shared" si="101"/>
        <v>130-ROCAFORT DE QUERALT</v>
      </c>
    </row>
    <row r="6475" spans="1:5" x14ac:dyDescent="0.25">
      <c r="A6475" s="1">
        <v>43</v>
      </c>
      <c r="B6475" s="3">
        <v>131</v>
      </c>
      <c r="C6475" s="1" t="s">
        <v>6592</v>
      </c>
      <c r="E6475" t="str">
        <f t="shared" si="101"/>
        <v>131-RODA DE BARA</v>
      </c>
    </row>
    <row r="6476" spans="1:5" x14ac:dyDescent="0.25">
      <c r="A6476" s="1">
        <v>43</v>
      </c>
      <c r="B6476" s="3">
        <v>132</v>
      </c>
      <c r="C6476" s="1" t="s">
        <v>6593</v>
      </c>
      <c r="E6476" t="str">
        <f t="shared" si="101"/>
        <v>132-RODONYA</v>
      </c>
    </row>
    <row r="6477" spans="1:5" x14ac:dyDescent="0.25">
      <c r="A6477" s="1">
        <v>43</v>
      </c>
      <c r="B6477" s="3">
        <v>133</v>
      </c>
      <c r="C6477" s="1" t="s">
        <v>6594</v>
      </c>
      <c r="E6477" t="str">
        <f t="shared" si="101"/>
        <v>133-ROQUETES</v>
      </c>
    </row>
    <row r="6478" spans="1:5" x14ac:dyDescent="0.25">
      <c r="A6478" s="1">
        <v>43</v>
      </c>
      <c r="B6478" s="3">
        <v>134</v>
      </c>
      <c r="C6478" s="1" t="s">
        <v>6595</v>
      </c>
      <c r="E6478" t="str">
        <f t="shared" si="101"/>
        <v>134-ROURELL, EL</v>
      </c>
    </row>
    <row r="6479" spans="1:5" x14ac:dyDescent="0.25">
      <c r="A6479" s="1">
        <v>43</v>
      </c>
      <c r="B6479" s="3">
        <v>135</v>
      </c>
      <c r="C6479" s="1" t="s">
        <v>6596</v>
      </c>
      <c r="E6479" t="str">
        <f t="shared" si="101"/>
        <v>135-SALOMO</v>
      </c>
    </row>
    <row r="6480" spans="1:5" x14ac:dyDescent="0.25">
      <c r="A6480" s="1">
        <v>43</v>
      </c>
      <c r="B6480" s="3">
        <v>136</v>
      </c>
      <c r="C6480" s="1" t="s">
        <v>6597</v>
      </c>
      <c r="E6480" t="str">
        <f t="shared" si="101"/>
        <v>136-SANT CARLES DE LA RAPITA</v>
      </c>
    </row>
    <row r="6481" spans="1:5" x14ac:dyDescent="0.25">
      <c r="A6481" s="1">
        <v>43</v>
      </c>
      <c r="B6481" s="3">
        <v>137</v>
      </c>
      <c r="C6481" s="1" t="s">
        <v>6598</v>
      </c>
      <c r="E6481" t="str">
        <f t="shared" si="101"/>
        <v>137-SANT JAUME DELS DOMENYS</v>
      </c>
    </row>
    <row r="6482" spans="1:5" x14ac:dyDescent="0.25">
      <c r="A6482" s="1">
        <v>43</v>
      </c>
      <c r="B6482" s="3">
        <v>138</v>
      </c>
      <c r="C6482" s="1" t="s">
        <v>6599</v>
      </c>
      <c r="E6482" t="str">
        <f t="shared" si="101"/>
        <v>138-SANTA BARBARA</v>
      </c>
    </row>
    <row r="6483" spans="1:5" x14ac:dyDescent="0.25">
      <c r="A6483" s="1">
        <v>43</v>
      </c>
      <c r="B6483" s="3">
        <v>139</v>
      </c>
      <c r="C6483" s="1" t="s">
        <v>6600</v>
      </c>
      <c r="E6483" t="str">
        <f t="shared" si="101"/>
        <v>139-SANTA COLOMA DE QUERALT</v>
      </c>
    </row>
    <row r="6484" spans="1:5" x14ac:dyDescent="0.25">
      <c r="A6484" s="1">
        <v>43</v>
      </c>
      <c r="B6484" s="3">
        <v>140</v>
      </c>
      <c r="C6484" s="1" t="s">
        <v>6601</v>
      </c>
      <c r="E6484" t="str">
        <f t="shared" si="101"/>
        <v>140-SANTA OLIVA</v>
      </c>
    </row>
    <row r="6485" spans="1:5" x14ac:dyDescent="0.25">
      <c r="A6485" s="1">
        <v>43</v>
      </c>
      <c r="B6485" s="3">
        <v>141</v>
      </c>
      <c r="C6485" s="1" t="s">
        <v>6602</v>
      </c>
      <c r="E6485" t="str">
        <f t="shared" si="101"/>
        <v>141-PONTILS</v>
      </c>
    </row>
    <row r="6486" spans="1:5" x14ac:dyDescent="0.25">
      <c r="A6486" s="1">
        <v>43</v>
      </c>
      <c r="B6486" s="3">
        <v>142</v>
      </c>
      <c r="C6486" s="1" t="s">
        <v>6603</v>
      </c>
      <c r="E6486" t="str">
        <f t="shared" si="101"/>
        <v>142-SARRAL</v>
      </c>
    </row>
    <row r="6487" spans="1:5" x14ac:dyDescent="0.25">
      <c r="A6487" s="1">
        <v>43</v>
      </c>
      <c r="B6487" s="3">
        <v>143</v>
      </c>
      <c r="C6487" s="1" t="s">
        <v>6604</v>
      </c>
      <c r="E6487" t="str">
        <f t="shared" si="101"/>
        <v>143-SAVALLA DEL COMTAT</v>
      </c>
    </row>
    <row r="6488" spans="1:5" x14ac:dyDescent="0.25">
      <c r="A6488" s="1">
        <v>43</v>
      </c>
      <c r="B6488" s="3">
        <v>144</v>
      </c>
      <c r="C6488" s="1" t="s">
        <v>6605</v>
      </c>
      <c r="E6488" t="str">
        <f t="shared" si="101"/>
        <v>144-SECUITA, LA</v>
      </c>
    </row>
    <row r="6489" spans="1:5" x14ac:dyDescent="0.25">
      <c r="A6489" s="1">
        <v>43</v>
      </c>
      <c r="B6489" s="3">
        <v>145</v>
      </c>
      <c r="C6489" s="1" t="s">
        <v>6606</v>
      </c>
      <c r="E6489" t="str">
        <f t="shared" si="101"/>
        <v>145-SELVA DEL CAMP, LA</v>
      </c>
    </row>
    <row r="6490" spans="1:5" x14ac:dyDescent="0.25">
      <c r="A6490" s="1">
        <v>43</v>
      </c>
      <c r="B6490" s="3">
        <v>146</v>
      </c>
      <c r="C6490" s="1" t="s">
        <v>6607</v>
      </c>
      <c r="E6490" t="str">
        <f t="shared" si="101"/>
        <v>146-SENAN</v>
      </c>
    </row>
    <row r="6491" spans="1:5" x14ac:dyDescent="0.25">
      <c r="A6491" s="1">
        <v>43</v>
      </c>
      <c r="B6491" s="3">
        <v>147</v>
      </c>
      <c r="C6491" s="1" t="s">
        <v>6608</v>
      </c>
      <c r="E6491" t="str">
        <f t="shared" si="101"/>
        <v>147-SOLIVELLA</v>
      </c>
    </row>
    <row r="6492" spans="1:5" x14ac:dyDescent="0.25">
      <c r="A6492" s="1">
        <v>43</v>
      </c>
      <c r="B6492" s="3">
        <v>148</v>
      </c>
      <c r="C6492" s="1" t="s">
        <v>150</v>
      </c>
      <c r="E6492" t="str">
        <f t="shared" si="101"/>
        <v>148-TARRAGONA</v>
      </c>
    </row>
    <row r="6493" spans="1:5" x14ac:dyDescent="0.25">
      <c r="A6493" s="1">
        <v>43</v>
      </c>
      <c r="B6493" s="3">
        <v>149</v>
      </c>
      <c r="C6493" s="1" t="s">
        <v>6609</v>
      </c>
      <c r="E6493" t="str">
        <f t="shared" si="101"/>
        <v>149-TIVENYS</v>
      </c>
    </row>
    <row r="6494" spans="1:5" x14ac:dyDescent="0.25">
      <c r="A6494" s="1">
        <v>43</v>
      </c>
      <c r="B6494" s="3">
        <v>150</v>
      </c>
      <c r="C6494" s="1" t="s">
        <v>6610</v>
      </c>
      <c r="E6494" t="str">
        <f t="shared" si="101"/>
        <v>150-TIVISSA</v>
      </c>
    </row>
    <row r="6495" spans="1:5" x14ac:dyDescent="0.25">
      <c r="A6495" s="1">
        <v>43</v>
      </c>
      <c r="B6495" s="3">
        <v>151</v>
      </c>
      <c r="C6495" s="1" t="s">
        <v>6611</v>
      </c>
      <c r="E6495" t="str">
        <f t="shared" si="101"/>
        <v>151-TORRE DE FONTAUBELLA, LA</v>
      </c>
    </row>
    <row r="6496" spans="1:5" x14ac:dyDescent="0.25">
      <c r="A6496" s="1">
        <v>43</v>
      </c>
      <c r="B6496" s="3">
        <v>152</v>
      </c>
      <c r="C6496" s="1" t="s">
        <v>6612</v>
      </c>
      <c r="E6496" t="str">
        <f t="shared" si="101"/>
        <v>152-TORRE DE L'ESPANYOL, LA</v>
      </c>
    </row>
    <row r="6497" spans="1:5" x14ac:dyDescent="0.25">
      <c r="A6497" s="1">
        <v>43</v>
      </c>
      <c r="B6497" s="3">
        <v>153</v>
      </c>
      <c r="C6497" s="1" t="s">
        <v>6613</v>
      </c>
      <c r="E6497" t="str">
        <f t="shared" si="101"/>
        <v>153-TORREDEMBARRA</v>
      </c>
    </row>
    <row r="6498" spans="1:5" x14ac:dyDescent="0.25">
      <c r="A6498" s="1">
        <v>43</v>
      </c>
      <c r="B6498" s="3">
        <v>154</v>
      </c>
      <c r="C6498" s="1" t="s">
        <v>6614</v>
      </c>
      <c r="E6498" t="str">
        <f t="shared" si="101"/>
        <v>154-TORROJA DEL PRIORAT</v>
      </c>
    </row>
    <row r="6499" spans="1:5" x14ac:dyDescent="0.25">
      <c r="A6499" s="1">
        <v>43</v>
      </c>
      <c r="B6499" s="3">
        <v>155</v>
      </c>
      <c r="C6499" s="1" t="s">
        <v>6615</v>
      </c>
      <c r="E6499" t="str">
        <f t="shared" si="101"/>
        <v>155-TORTOSA</v>
      </c>
    </row>
    <row r="6500" spans="1:5" x14ac:dyDescent="0.25">
      <c r="A6500" s="1">
        <v>43</v>
      </c>
      <c r="B6500" s="3">
        <v>156</v>
      </c>
      <c r="C6500" s="1" t="s">
        <v>6616</v>
      </c>
      <c r="E6500" t="str">
        <f t="shared" si="101"/>
        <v>156-ULLDECONA</v>
      </c>
    </row>
    <row r="6501" spans="1:5" x14ac:dyDescent="0.25">
      <c r="A6501" s="1">
        <v>43</v>
      </c>
      <c r="B6501" s="3">
        <v>157</v>
      </c>
      <c r="C6501" s="1" t="s">
        <v>6617</v>
      </c>
      <c r="E6501" t="str">
        <f t="shared" si="101"/>
        <v>157-ULLDEMOLINS</v>
      </c>
    </row>
    <row r="6502" spans="1:5" x14ac:dyDescent="0.25">
      <c r="A6502" s="1">
        <v>43</v>
      </c>
      <c r="B6502" s="3">
        <v>158</v>
      </c>
      <c r="C6502" s="1" t="s">
        <v>6618</v>
      </c>
      <c r="E6502" t="str">
        <f t="shared" si="101"/>
        <v>158-VALLCLARA</v>
      </c>
    </row>
    <row r="6503" spans="1:5" x14ac:dyDescent="0.25">
      <c r="A6503" s="1">
        <v>43</v>
      </c>
      <c r="B6503" s="3">
        <v>159</v>
      </c>
      <c r="C6503" s="1" t="s">
        <v>6619</v>
      </c>
      <c r="E6503" t="str">
        <f t="shared" si="101"/>
        <v>159-VALLFOGONA DE RIUCORB</v>
      </c>
    </row>
    <row r="6504" spans="1:5" x14ac:dyDescent="0.25">
      <c r="A6504" s="1">
        <v>43</v>
      </c>
      <c r="B6504" s="3">
        <v>160</v>
      </c>
      <c r="C6504" s="1" t="s">
        <v>6620</v>
      </c>
      <c r="E6504" t="str">
        <f t="shared" si="101"/>
        <v>160-VALLMOLL</v>
      </c>
    </row>
    <row r="6505" spans="1:5" x14ac:dyDescent="0.25">
      <c r="A6505" s="1">
        <v>43</v>
      </c>
      <c r="B6505" s="3">
        <v>161</v>
      </c>
      <c r="C6505" s="1" t="s">
        <v>6621</v>
      </c>
      <c r="E6505" t="str">
        <f t="shared" si="101"/>
        <v>161-VALLS</v>
      </c>
    </row>
    <row r="6506" spans="1:5" x14ac:dyDescent="0.25">
      <c r="A6506" s="1">
        <v>43</v>
      </c>
      <c r="B6506" s="3">
        <v>162</v>
      </c>
      <c r="C6506" s="1" t="s">
        <v>6622</v>
      </c>
      <c r="E6506" t="str">
        <f t="shared" si="101"/>
        <v>162-VANDELLOS I L'HOSPITALET DE L'INFANT</v>
      </c>
    </row>
    <row r="6507" spans="1:5" x14ac:dyDescent="0.25">
      <c r="A6507" s="1">
        <v>43</v>
      </c>
      <c r="B6507" s="3">
        <v>163</v>
      </c>
      <c r="C6507" s="1" t="s">
        <v>6623</v>
      </c>
      <c r="E6507" t="str">
        <f t="shared" si="101"/>
        <v>163-VENDRELL, EL</v>
      </c>
    </row>
    <row r="6508" spans="1:5" x14ac:dyDescent="0.25">
      <c r="A6508" s="1">
        <v>43</v>
      </c>
      <c r="B6508" s="3">
        <v>164</v>
      </c>
      <c r="C6508" s="1" t="s">
        <v>6624</v>
      </c>
      <c r="E6508" t="str">
        <f t="shared" si="101"/>
        <v>164-VESPELLA DE GAIA</v>
      </c>
    </row>
    <row r="6509" spans="1:5" x14ac:dyDescent="0.25">
      <c r="A6509" s="1">
        <v>43</v>
      </c>
      <c r="B6509" s="3">
        <v>165</v>
      </c>
      <c r="C6509" s="1" t="s">
        <v>6625</v>
      </c>
      <c r="E6509" t="str">
        <f t="shared" si="101"/>
        <v>165-VILABELLA</v>
      </c>
    </row>
    <row r="6510" spans="1:5" x14ac:dyDescent="0.25">
      <c r="A6510" s="1">
        <v>43</v>
      </c>
      <c r="B6510" s="3">
        <v>166</v>
      </c>
      <c r="C6510" s="1" t="s">
        <v>6626</v>
      </c>
      <c r="E6510" t="str">
        <f t="shared" si="101"/>
        <v>166-VILALLONGA DEL CAMP</v>
      </c>
    </row>
    <row r="6511" spans="1:5" x14ac:dyDescent="0.25">
      <c r="A6511" s="1">
        <v>43</v>
      </c>
      <c r="B6511" s="3">
        <v>167</v>
      </c>
      <c r="C6511" s="1" t="s">
        <v>6627</v>
      </c>
      <c r="E6511" t="str">
        <f t="shared" si="101"/>
        <v>167-VILANOVA D'ESCORNALBOU</v>
      </c>
    </row>
    <row r="6512" spans="1:5" x14ac:dyDescent="0.25">
      <c r="A6512" s="1">
        <v>43</v>
      </c>
      <c r="B6512" s="3">
        <v>168</v>
      </c>
      <c r="C6512" s="1" t="s">
        <v>6628</v>
      </c>
      <c r="E6512" t="str">
        <f t="shared" si="101"/>
        <v>168-VILANOVA DE PRADES</v>
      </c>
    </row>
    <row r="6513" spans="1:5" x14ac:dyDescent="0.25">
      <c r="A6513" s="1">
        <v>43</v>
      </c>
      <c r="B6513" s="3">
        <v>169</v>
      </c>
      <c r="C6513" s="1" t="s">
        <v>6629</v>
      </c>
      <c r="E6513" t="str">
        <f t="shared" si="101"/>
        <v>169-VILAPLANA</v>
      </c>
    </row>
    <row r="6514" spans="1:5" x14ac:dyDescent="0.25">
      <c r="A6514" s="1">
        <v>43</v>
      </c>
      <c r="B6514" s="3">
        <v>170</v>
      </c>
      <c r="C6514" s="1" t="s">
        <v>6630</v>
      </c>
      <c r="E6514" t="str">
        <f t="shared" si="101"/>
        <v>170-VILA-RODONA</v>
      </c>
    </row>
    <row r="6515" spans="1:5" x14ac:dyDescent="0.25">
      <c r="A6515" s="1">
        <v>43</v>
      </c>
      <c r="B6515" s="3">
        <v>171</v>
      </c>
      <c r="C6515" s="1" t="s">
        <v>6631</v>
      </c>
      <c r="E6515" t="str">
        <f t="shared" si="101"/>
        <v>171-VILA-SECA</v>
      </c>
    </row>
    <row r="6516" spans="1:5" x14ac:dyDescent="0.25">
      <c r="A6516" s="1">
        <v>43</v>
      </c>
      <c r="B6516" s="3">
        <v>172</v>
      </c>
      <c r="C6516" s="1" t="s">
        <v>6632</v>
      </c>
      <c r="E6516" t="str">
        <f t="shared" si="101"/>
        <v>172-VILAVERD</v>
      </c>
    </row>
    <row r="6517" spans="1:5" x14ac:dyDescent="0.25">
      <c r="A6517" s="1">
        <v>43</v>
      </c>
      <c r="B6517" s="3">
        <v>173</v>
      </c>
      <c r="C6517" s="1" t="s">
        <v>6633</v>
      </c>
      <c r="E6517" t="str">
        <f t="shared" si="101"/>
        <v>173-VILELLA ALTA, LA</v>
      </c>
    </row>
    <row r="6518" spans="1:5" x14ac:dyDescent="0.25">
      <c r="A6518" s="1">
        <v>43</v>
      </c>
      <c r="B6518" s="3">
        <v>174</v>
      </c>
      <c r="C6518" s="1" t="s">
        <v>6634</v>
      </c>
      <c r="E6518" t="str">
        <f t="shared" si="101"/>
        <v>174-VILELLA BAIXA, LA</v>
      </c>
    </row>
    <row r="6519" spans="1:5" x14ac:dyDescent="0.25">
      <c r="A6519" s="1">
        <v>43</v>
      </c>
      <c r="B6519" s="3">
        <v>175</v>
      </c>
      <c r="C6519" s="1" t="s">
        <v>6635</v>
      </c>
      <c r="E6519" t="str">
        <f t="shared" si="101"/>
        <v>175-VILALBA DELS ARCS</v>
      </c>
    </row>
    <row r="6520" spans="1:5" x14ac:dyDescent="0.25">
      <c r="A6520" s="1">
        <v>43</v>
      </c>
      <c r="B6520" s="3">
        <v>176</v>
      </c>
      <c r="C6520" s="1" t="s">
        <v>6636</v>
      </c>
      <c r="E6520" t="str">
        <f t="shared" si="101"/>
        <v>176-VIMBODI</v>
      </c>
    </row>
    <row r="6521" spans="1:5" x14ac:dyDescent="0.25">
      <c r="A6521" s="1">
        <v>43</v>
      </c>
      <c r="B6521" s="3">
        <v>177</v>
      </c>
      <c r="C6521" s="1" t="s">
        <v>6637</v>
      </c>
      <c r="E6521" t="str">
        <f t="shared" si="101"/>
        <v>177-VINEBRE</v>
      </c>
    </row>
    <row r="6522" spans="1:5" x14ac:dyDescent="0.25">
      <c r="A6522" s="1">
        <v>43</v>
      </c>
      <c r="B6522" s="3">
        <v>178</v>
      </c>
      <c r="C6522" s="1" t="s">
        <v>6638</v>
      </c>
      <c r="E6522" t="str">
        <f t="shared" si="101"/>
        <v>178-VINYOLS I ELS ARCS</v>
      </c>
    </row>
    <row r="6523" spans="1:5" x14ac:dyDescent="0.25">
      <c r="A6523" s="1">
        <v>43</v>
      </c>
      <c r="B6523" s="3">
        <v>901</v>
      </c>
      <c r="C6523" s="1" t="s">
        <v>6639</v>
      </c>
      <c r="E6523" t="str">
        <f t="shared" si="101"/>
        <v>901-DELTEBRE</v>
      </c>
    </row>
    <row r="6524" spans="1:5" x14ac:dyDescent="0.25">
      <c r="A6524" s="1">
        <v>43</v>
      </c>
      <c r="B6524" s="3">
        <v>902</v>
      </c>
      <c r="C6524" s="1" t="s">
        <v>6640</v>
      </c>
      <c r="E6524" t="str">
        <f t="shared" si="101"/>
        <v>902-SANT JAUME D'ENVEJA</v>
      </c>
    </row>
    <row r="6525" spans="1:5" x14ac:dyDescent="0.25">
      <c r="A6525" s="1">
        <v>43</v>
      </c>
      <c r="B6525" s="3">
        <v>903</v>
      </c>
      <c r="C6525" s="1" t="s">
        <v>6641</v>
      </c>
      <c r="E6525" t="str">
        <f t="shared" si="101"/>
        <v>903-CAMARLES</v>
      </c>
    </row>
    <row r="6526" spans="1:5" x14ac:dyDescent="0.25">
      <c r="A6526" s="1">
        <v>43</v>
      </c>
      <c r="B6526" s="3">
        <v>904</v>
      </c>
      <c r="C6526" s="1" t="s">
        <v>6642</v>
      </c>
      <c r="E6526" t="str">
        <f t="shared" si="101"/>
        <v>904-ALDEA, L'</v>
      </c>
    </row>
    <row r="6527" spans="1:5" x14ac:dyDescent="0.25">
      <c r="A6527" s="1">
        <v>43</v>
      </c>
      <c r="B6527" s="3">
        <v>905</v>
      </c>
      <c r="C6527" s="1" t="s">
        <v>6643</v>
      </c>
      <c r="E6527" t="str">
        <f t="shared" si="101"/>
        <v>905-SALOU</v>
      </c>
    </row>
    <row r="6528" spans="1:5" x14ac:dyDescent="0.25">
      <c r="A6528" s="1">
        <v>43</v>
      </c>
      <c r="B6528" s="3">
        <v>906</v>
      </c>
      <c r="C6528" s="1" t="s">
        <v>6644</v>
      </c>
      <c r="E6528" t="str">
        <f t="shared" si="101"/>
        <v>906-AMPOLLA, L'</v>
      </c>
    </row>
    <row r="6529" spans="1:5" x14ac:dyDescent="0.25">
      <c r="A6529" s="1">
        <v>44</v>
      </c>
      <c r="B6529" s="3">
        <v>1</v>
      </c>
      <c r="C6529" s="1" t="s">
        <v>6645</v>
      </c>
      <c r="E6529" t="str">
        <f t="shared" si="101"/>
        <v>1-ABABUJ</v>
      </c>
    </row>
    <row r="6530" spans="1:5" x14ac:dyDescent="0.25">
      <c r="A6530" s="1">
        <v>44</v>
      </c>
      <c r="B6530" s="3">
        <v>2</v>
      </c>
      <c r="C6530" s="1" t="s">
        <v>6646</v>
      </c>
      <c r="E6530" t="str">
        <f t="shared" si="101"/>
        <v>2-ABEJUELA</v>
      </c>
    </row>
    <row r="6531" spans="1:5" x14ac:dyDescent="0.25">
      <c r="A6531" s="1">
        <v>44</v>
      </c>
      <c r="B6531" s="3">
        <v>3</v>
      </c>
      <c r="C6531" s="1" t="s">
        <v>6647</v>
      </c>
      <c r="E6531" t="str">
        <f t="shared" ref="E6531:E6594" si="102">CONCATENATE(B6531,"-",C6531)</f>
        <v>3-AGUATON</v>
      </c>
    </row>
    <row r="6532" spans="1:5" x14ac:dyDescent="0.25">
      <c r="A6532" s="1">
        <v>44</v>
      </c>
      <c r="B6532" s="3">
        <v>4</v>
      </c>
      <c r="C6532" s="1" t="s">
        <v>6648</v>
      </c>
      <c r="E6532" t="str">
        <f t="shared" si="102"/>
        <v>4-AGUAVIVA</v>
      </c>
    </row>
    <row r="6533" spans="1:5" x14ac:dyDescent="0.25">
      <c r="A6533" s="1">
        <v>44</v>
      </c>
      <c r="B6533" s="3">
        <v>5</v>
      </c>
      <c r="C6533" s="1" t="s">
        <v>6649</v>
      </c>
      <c r="E6533" t="str">
        <f t="shared" si="102"/>
        <v>5-AGUILAR DEL ALFAMBRA</v>
      </c>
    </row>
    <row r="6534" spans="1:5" x14ac:dyDescent="0.25">
      <c r="A6534" s="1">
        <v>44</v>
      </c>
      <c r="B6534" s="3">
        <v>6</v>
      </c>
      <c r="C6534" s="1" t="s">
        <v>6650</v>
      </c>
      <c r="E6534" t="str">
        <f t="shared" si="102"/>
        <v>6-ALACON</v>
      </c>
    </row>
    <row r="6535" spans="1:5" x14ac:dyDescent="0.25">
      <c r="A6535" s="1">
        <v>44</v>
      </c>
      <c r="B6535" s="3">
        <v>7</v>
      </c>
      <c r="C6535" s="1" t="s">
        <v>6651</v>
      </c>
      <c r="E6535" t="str">
        <f t="shared" si="102"/>
        <v>7-ALBA</v>
      </c>
    </row>
    <row r="6536" spans="1:5" x14ac:dyDescent="0.25">
      <c r="A6536" s="1">
        <v>44</v>
      </c>
      <c r="B6536" s="3">
        <v>8</v>
      </c>
      <c r="C6536" s="1" t="s">
        <v>6652</v>
      </c>
      <c r="E6536" t="str">
        <f t="shared" si="102"/>
        <v>8-ALBALATE DEL ARZOBISPO</v>
      </c>
    </row>
    <row r="6537" spans="1:5" x14ac:dyDescent="0.25">
      <c r="A6537" s="1">
        <v>44</v>
      </c>
      <c r="B6537" s="3">
        <v>9</v>
      </c>
      <c r="C6537" s="1" t="s">
        <v>6653</v>
      </c>
      <c r="E6537" t="str">
        <f t="shared" si="102"/>
        <v>9-ALBARRACIN</v>
      </c>
    </row>
    <row r="6538" spans="1:5" x14ac:dyDescent="0.25">
      <c r="A6538" s="1">
        <v>44</v>
      </c>
      <c r="B6538" s="3">
        <v>10</v>
      </c>
      <c r="C6538" s="1" t="s">
        <v>6654</v>
      </c>
      <c r="E6538" t="str">
        <f t="shared" si="102"/>
        <v>10-ALBENTOSA</v>
      </c>
    </row>
    <row r="6539" spans="1:5" x14ac:dyDescent="0.25">
      <c r="A6539" s="1">
        <v>44</v>
      </c>
      <c r="B6539" s="3">
        <v>11</v>
      </c>
      <c r="C6539" s="1" t="s">
        <v>6655</v>
      </c>
      <c r="E6539" t="str">
        <f t="shared" si="102"/>
        <v>11-ALCAINE</v>
      </c>
    </row>
    <row r="6540" spans="1:5" x14ac:dyDescent="0.25">
      <c r="A6540" s="1">
        <v>44</v>
      </c>
      <c r="B6540" s="3">
        <v>12</v>
      </c>
      <c r="C6540" s="1" t="s">
        <v>6656</v>
      </c>
      <c r="E6540" t="str">
        <f t="shared" si="102"/>
        <v>12-ALCALA DE LA SELVA</v>
      </c>
    </row>
    <row r="6541" spans="1:5" x14ac:dyDescent="0.25">
      <c r="A6541" s="1">
        <v>44</v>
      </c>
      <c r="B6541" s="3">
        <v>13</v>
      </c>
      <c r="C6541" s="1" t="s">
        <v>6657</v>
      </c>
      <c r="E6541" t="str">
        <f t="shared" si="102"/>
        <v>13-ALCAÑIZ</v>
      </c>
    </row>
    <row r="6542" spans="1:5" x14ac:dyDescent="0.25">
      <c r="A6542" s="1">
        <v>44</v>
      </c>
      <c r="B6542" s="3">
        <v>14</v>
      </c>
      <c r="C6542" s="1" t="s">
        <v>6658</v>
      </c>
      <c r="E6542" t="str">
        <f t="shared" si="102"/>
        <v>14-ALCORISA</v>
      </c>
    </row>
    <row r="6543" spans="1:5" x14ac:dyDescent="0.25">
      <c r="A6543" s="1">
        <v>44</v>
      </c>
      <c r="B6543" s="3">
        <v>16</v>
      </c>
      <c r="C6543" s="1" t="s">
        <v>6659</v>
      </c>
      <c r="E6543" t="str">
        <f t="shared" si="102"/>
        <v>16-ALFAMBRA</v>
      </c>
    </row>
    <row r="6544" spans="1:5" x14ac:dyDescent="0.25">
      <c r="A6544" s="1">
        <v>44</v>
      </c>
      <c r="B6544" s="3">
        <v>17</v>
      </c>
      <c r="C6544" s="1" t="s">
        <v>6660</v>
      </c>
      <c r="E6544" t="str">
        <f t="shared" si="102"/>
        <v>17-ALIAGA</v>
      </c>
    </row>
    <row r="6545" spans="1:5" x14ac:dyDescent="0.25">
      <c r="A6545" s="1">
        <v>44</v>
      </c>
      <c r="B6545" s="3">
        <v>18</v>
      </c>
      <c r="C6545" s="1" t="s">
        <v>6661</v>
      </c>
      <c r="E6545" t="str">
        <f t="shared" si="102"/>
        <v>18-ALMOHAJA</v>
      </c>
    </row>
    <row r="6546" spans="1:5" x14ac:dyDescent="0.25">
      <c r="A6546" s="1">
        <v>44</v>
      </c>
      <c r="B6546" s="3">
        <v>19</v>
      </c>
      <c r="C6546" s="1" t="s">
        <v>6662</v>
      </c>
      <c r="E6546" t="str">
        <f t="shared" si="102"/>
        <v>19-ALOBRAS</v>
      </c>
    </row>
    <row r="6547" spans="1:5" x14ac:dyDescent="0.25">
      <c r="A6547" s="1">
        <v>44</v>
      </c>
      <c r="B6547" s="3">
        <v>20</v>
      </c>
      <c r="C6547" s="1" t="s">
        <v>6663</v>
      </c>
      <c r="E6547" t="str">
        <f t="shared" si="102"/>
        <v>20-ALPEÑES</v>
      </c>
    </row>
    <row r="6548" spans="1:5" x14ac:dyDescent="0.25">
      <c r="A6548" s="1">
        <v>44</v>
      </c>
      <c r="B6548" s="3">
        <v>21</v>
      </c>
      <c r="C6548" s="1" t="s">
        <v>6664</v>
      </c>
      <c r="E6548" t="str">
        <f t="shared" si="102"/>
        <v>21-ALLEPUZ</v>
      </c>
    </row>
    <row r="6549" spans="1:5" x14ac:dyDescent="0.25">
      <c r="A6549" s="1">
        <v>44</v>
      </c>
      <c r="B6549" s="3">
        <v>22</v>
      </c>
      <c r="C6549" s="1" t="s">
        <v>6665</v>
      </c>
      <c r="E6549" t="str">
        <f t="shared" si="102"/>
        <v>22-ALLOZA</v>
      </c>
    </row>
    <row r="6550" spans="1:5" x14ac:dyDescent="0.25">
      <c r="A6550" s="1">
        <v>44</v>
      </c>
      <c r="B6550" s="3">
        <v>23</v>
      </c>
      <c r="C6550" s="1" t="s">
        <v>6666</v>
      </c>
      <c r="E6550" t="str">
        <f t="shared" si="102"/>
        <v>23-ALLUEVA</v>
      </c>
    </row>
    <row r="6551" spans="1:5" x14ac:dyDescent="0.25">
      <c r="A6551" s="1">
        <v>44</v>
      </c>
      <c r="B6551" s="3">
        <v>24</v>
      </c>
      <c r="C6551" s="1" t="s">
        <v>6667</v>
      </c>
      <c r="E6551" t="str">
        <f t="shared" si="102"/>
        <v>24-ANADON</v>
      </c>
    </row>
    <row r="6552" spans="1:5" x14ac:dyDescent="0.25">
      <c r="A6552" s="1">
        <v>44</v>
      </c>
      <c r="B6552" s="3">
        <v>25</v>
      </c>
      <c r="C6552" s="1" t="s">
        <v>6668</v>
      </c>
      <c r="E6552" t="str">
        <f t="shared" si="102"/>
        <v>25-ANDORRA</v>
      </c>
    </row>
    <row r="6553" spans="1:5" x14ac:dyDescent="0.25">
      <c r="A6553" s="1">
        <v>44</v>
      </c>
      <c r="B6553" s="3">
        <v>26</v>
      </c>
      <c r="C6553" s="1" t="s">
        <v>6669</v>
      </c>
      <c r="E6553" t="str">
        <f t="shared" si="102"/>
        <v>26-ARCOS DE LAS SALINAS</v>
      </c>
    </row>
    <row r="6554" spans="1:5" x14ac:dyDescent="0.25">
      <c r="A6554" s="1">
        <v>44</v>
      </c>
      <c r="B6554" s="3">
        <v>27</v>
      </c>
      <c r="C6554" s="1" t="s">
        <v>6670</v>
      </c>
      <c r="E6554" t="str">
        <f t="shared" si="102"/>
        <v>27-ARENS DE LLEDO</v>
      </c>
    </row>
    <row r="6555" spans="1:5" x14ac:dyDescent="0.25">
      <c r="A6555" s="1">
        <v>44</v>
      </c>
      <c r="B6555" s="3">
        <v>28</v>
      </c>
      <c r="C6555" s="1" t="s">
        <v>6671</v>
      </c>
      <c r="E6555" t="str">
        <f t="shared" si="102"/>
        <v>28-ARGENTE</v>
      </c>
    </row>
    <row r="6556" spans="1:5" x14ac:dyDescent="0.25">
      <c r="A6556" s="1">
        <v>44</v>
      </c>
      <c r="B6556" s="3">
        <v>29</v>
      </c>
      <c r="C6556" s="1" t="s">
        <v>6672</v>
      </c>
      <c r="E6556" t="str">
        <f t="shared" si="102"/>
        <v>29-ARIÑO</v>
      </c>
    </row>
    <row r="6557" spans="1:5" x14ac:dyDescent="0.25">
      <c r="A6557" s="1">
        <v>44</v>
      </c>
      <c r="B6557" s="3">
        <v>31</v>
      </c>
      <c r="C6557" s="1" t="s">
        <v>6673</v>
      </c>
      <c r="E6557" t="str">
        <f t="shared" si="102"/>
        <v>31-AZAILA</v>
      </c>
    </row>
    <row r="6558" spans="1:5" x14ac:dyDescent="0.25">
      <c r="A6558" s="1">
        <v>44</v>
      </c>
      <c r="B6558" s="3">
        <v>32</v>
      </c>
      <c r="C6558" s="1" t="s">
        <v>6674</v>
      </c>
      <c r="E6558" t="str">
        <f t="shared" si="102"/>
        <v>32-BADENAS</v>
      </c>
    </row>
    <row r="6559" spans="1:5" x14ac:dyDescent="0.25">
      <c r="A6559" s="1">
        <v>44</v>
      </c>
      <c r="B6559" s="3">
        <v>33</v>
      </c>
      <c r="C6559" s="1" t="s">
        <v>6675</v>
      </c>
      <c r="E6559" t="str">
        <f t="shared" si="102"/>
        <v>33-BAGUENA</v>
      </c>
    </row>
    <row r="6560" spans="1:5" x14ac:dyDescent="0.25">
      <c r="A6560" s="1">
        <v>44</v>
      </c>
      <c r="B6560" s="3">
        <v>34</v>
      </c>
      <c r="C6560" s="1" t="s">
        <v>6676</v>
      </c>
      <c r="E6560" t="str">
        <f t="shared" si="102"/>
        <v>34-BAÑON</v>
      </c>
    </row>
    <row r="6561" spans="1:5" x14ac:dyDescent="0.25">
      <c r="A6561" s="1">
        <v>44</v>
      </c>
      <c r="B6561" s="3">
        <v>35</v>
      </c>
      <c r="C6561" s="1" t="s">
        <v>6677</v>
      </c>
      <c r="E6561" t="str">
        <f t="shared" si="102"/>
        <v>35-BARRACHINA</v>
      </c>
    </row>
    <row r="6562" spans="1:5" x14ac:dyDescent="0.25">
      <c r="A6562" s="1">
        <v>44</v>
      </c>
      <c r="B6562" s="3">
        <v>36</v>
      </c>
      <c r="C6562" s="1" t="s">
        <v>6678</v>
      </c>
      <c r="E6562" t="str">
        <f t="shared" si="102"/>
        <v>36-BEA</v>
      </c>
    </row>
    <row r="6563" spans="1:5" x14ac:dyDescent="0.25">
      <c r="A6563" s="1">
        <v>44</v>
      </c>
      <c r="B6563" s="3">
        <v>37</v>
      </c>
      <c r="C6563" s="1" t="s">
        <v>6679</v>
      </c>
      <c r="E6563" t="str">
        <f t="shared" si="102"/>
        <v>37-BECEITE</v>
      </c>
    </row>
    <row r="6564" spans="1:5" x14ac:dyDescent="0.25">
      <c r="A6564" s="1">
        <v>44</v>
      </c>
      <c r="B6564" s="3">
        <v>38</v>
      </c>
      <c r="C6564" s="1" t="s">
        <v>6680</v>
      </c>
      <c r="E6564" t="str">
        <f t="shared" si="102"/>
        <v>38-BELMONTE DE SAN JOSE</v>
      </c>
    </row>
    <row r="6565" spans="1:5" x14ac:dyDescent="0.25">
      <c r="A6565" s="1">
        <v>44</v>
      </c>
      <c r="B6565" s="3">
        <v>39</v>
      </c>
      <c r="C6565" s="1" t="s">
        <v>6681</v>
      </c>
      <c r="E6565" t="str">
        <f t="shared" si="102"/>
        <v>39-BELLO</v>
      </c>
    </row>
    <row r="6566" spans="1:5" x14ac:dyDescent="0.25">
      <c r="A6566" s="1">
        <v>44</v>
      </c>
      <c r="B6566" s="3">
        <v>40</v>
      </c>
      <c r="C6566" s="1" t="s">
        <v>6682</v>
      </c>
      <c r="E6566" t="str">
        <f t="shared" si="102"/>
        <v>40-BERGE</v>
      </c>
    </row>
    <row r="6567" spans="1:5" x14ac:dyDescent="0.25">
      <c r="A6567" s="1">
        <v>44</v>
      </c>
      <c r="B6567" s="3">
        <v>41</v>
      </c>
      <c r="C6567" s="1" t="s">
        <v>6683</v>
      </c>
      <c r="E6567" t="str">
        <f t="shared" si="102"/>
        <v>41-BEZAS</v>
      </c>
    </row>
    <row r="6568" spans="1:5" x14ac:dyDescent="0.25">
      <c r="A6568" s="1">
        <v>44</v>
      </c>
      <c r="B6568" s="3">
        <v>42</v>
      </c>
      <c r="C6568" s="1" t="s">
        <v>6684</v>
      </c>
      <c r="E6568" t="str">
        <f t="shared" si="102"/>
        <v>42-BLANCAS</v>
      </c>
    </row>
    <row r="6569" spans="1:5" x14ac:dyDescent="0.25">
      <c r="A6569" s="1">
        <v>44</v>
      </c>
      <c r="B6569" s="3">
        <v>43</v>
      </c>
      <c r="C6569" s="1" t="s">
        <v>6685</v>
      </c>
      <c r="E6569" t="str">
        <f t="shared" si="102"/>
        <v>43-BLESA</v>
      </c>
    </row>
    <row r="6570" spans="1:5" x14ac:dyDescent="0.25">
      <c r="A6570" s="1">
        <v>44</v>
      </c>
      <c r="B6570" s="3">
        <v>44</v>
      </c>
      <c r="C6570" s="1" t="s">
        <v>6686</v>
      </c>
      <c r="E6570" t="str">
        <f t="shared" si="102"/>
        <v>44-BORDON</v>
      </c>
    </row>
    <row r="6571" spans="1:5" x14ac:dyDescent="0.25">
      <c r="A6571" s="1">
        <v>44</v>
      </c>
      <c r="B6571" s="3">
        <v>45</v>
      </c>
      <c r="C6571" s="1" t="s">
        <v>6687</v>
      </c>
      <c r="E6571" t="str">
        <f t="shared" si="102"/>
        <v>45-BRONCHALES</v>
      </c>
    </row>
    <row r="6572" spans="1:5" x14ac:dyDescent="0.25">
      <c r="A6572" s="1">
        <v>44</v>
      </c>
      <c r="B6572" s="3">
        <v>46</v>
      </c>
      <c r="C6572" s="1" t="s">
        <v>6688</v>
      </c>
      <c r="E6572" t="str">
        <f t="shared" si="102"/>
        <v>46-BUEÑA</v>
      </c>
    </row>
    <row r="6573" spans="1:5" x14ac:dyDescent="0.25">
      <c r="A6573" s="1">
        <v>44</v>
      </c>
      <c r="B6573" s="3">
        <v>47</v>
      </c>
      <c r="C6573" s="1" t="s">
        <v>6689</v>
      </c>
      <c r="E6573" t="str">
        <f t="shared" si="102"/>
        <v>47-BURBAGUENA</v>
      </c>
    </row>
    <row r="6574" spans="1:5" x14ac:dyDescent="0.25">
      <c r="A6574" s="1">
        <v>44</v>
      </c>
      <c r="B6574" s="3">
        <v>48</v>
      </c>
      <c r="C6574" s="1" t="s">
        <v>6690</v>
      </c>
      <c r="E6574" t="str">
        <f t="shared" si="102"/>
        <v>48-CABRA DE MORA</v>
      </c>
    </row>
    <row r="6575" spans="1:5" x14ac:dyDescent="0.25">
      <c r="A6575" s="1">
        <v>44</v>
      </c>
      <c r="B6575" s="3">
        <v>49</v>
      </c>
      <c r="C6575" s="1" t="s">
        <v>6691</v>
      </c>
      <c r="E6575" t="str">
        <f t="shared" si="102"/>
        <v>49-CALACEITE</v>
      </c>
    </row>
    <row r="6576" spans="1:5" x14ac:dyDescent="0.25">
      <c r="A6576" s="1">
        <v>44</v>
      </c>
      <c r="B6576" s="3">
        <v>50</v>
      </c>
      <c r="C6576" s="1" t="s">
        <v>6692</v>
      </c>
      <c r="E6576" t="str">
        <f t="shared" si="102"/>
        <v>50-CALAMOCHA</v>
      </c>
    </row>
    <row r="6577" spans="1:5" x14ac:dyDescent="0.25">
      <c r="A6577" s="1">
        <v>44</v>
      </c>
      <c r="B6577" s="3">
        <v>51</v>
      </c>
      <c r="C6577" s="1" t="s">
        <v>6693</v>
      </c>
      <c r="E6577" t="str">
        <f t="shared" si="102"/>
        <v>51-CALANDA</v>
      </c>
    </row>
    <row r="6578" spans="1:5" x14ac:dyDescent="0.25">
      <c r="A6578" s="1">
        <v>44</v>
      </c>
      <c r="B6578" s="3">
        <v>52</v>
      </c>
      <c r="C6578" s="1" t="s">
        <v>6694</v>
      </c>
      <c r="E6578" t="str">
        <f t="shared" si="102"/>
        <v>52-CALOMARDE</v>
      </c>
    </row>
    <row r="6579" spans="1:5" x14ac:dyDescent="0.25">
      <c r="A6579" s="1">
        <v>44</v>
      </c>
      <c r="B6579" s="3">
        <v>53</v>
      </c>
      <c r="C6579" s="1" t="s">
        <v>6695</v>
      </c>
      <c r="E6579" t="str">
        <f t="shared" si="102"/>
        <v>53-CAMAÑAS</v>
      </c>
    </row>
    <row r="6580" spans="1:5" x14ac:dyDescent="0.25">
      <c r="A6580" s="1">
        <v>44</v>
      </c>
      <c r="B6580" s="3">
        <v>54</v>
      </c>
      <c r="C6580" s="1" t="s">
        <v>6696</v>
      </c>
      <c r="E6580" t="str">
        <f t="shared" si="102"/>
        <v>54-CAMARENA DE LA SIERRA</v>
      </c>
    </row>
    <row r="6581" spans="1:5" x14ac:dyDescent="0.25">
      <c r="A6581" s="1">
        <v>44</v>
      </c>
      <c r="B6581" s="3">
        <v>55</v>
      </c>
      <c r="C6581" s="1" t="s">
        <v>6697</v>
      </c>
      <c r="E6581" t="str">
        <f t="shared" si="102"/>
        <v>55-CAMARILLAS</v>
      </c>
    </row>
    <row r="6582" spans="1:5" x14ac:dyDescent="0.25">
      <c r="A6582" s="1">
        <v>44</v>
      </c>
      <c r="B6582" s="3">
        <v>56</v>
      </c>
      <c r="C6582" s="1" t="s">
        <v>6698</v>
      </c>
      <c r="E6582" t="str">
        <f t="shared" si="102"/>
        <v>56-CAMINREAL</v>
      </c>
    </row>
    <row r="6583" spans="1:5" x14ac:dyDescent="0.25">
      <c r="A6583" s="1">
        <v>44</v>
      </c>
      <c r="B6583" s="3">
        <v>59</v>
      </c>
      <c r="C6583" s="1" t="s">
        <v>6699</v>
      </c>
      <c r="E6583" t="str">
        <f t="shared" si="102"/>
        <v>59-CANTAVIEJA</v>
      </c>
    </row>
    <row r="6584" spans="1:5" x14ac:dyDescent="0.25">
      <c r="A6584" s="1">
        <v>44</v>
      </c>
      <c r="B6584" s="3">
        <v>60</v>
      </c>
      <c r="C6584" s="1" t="s">
        <v>6700</v>
      </c>
      <c r="E6584" t="str">
        <f t="shared" si="102"/>
        <v>60-CAÑADA DE BENATANDUZ</v>
      </c>
    </row>
    <row r="6585" spans="1:5" x14ac:dyDescent="0.25">
      <c r="A6585" s="1">
        <v>44</v>
      </c>
      <c r="B6585" s="3">
        <v>61</v>
      </c>
      <c r="C6585" s="1" t="s">
        <v>6701</v>
      </c>
      <c r="E6585" t="str">
        <f t="shared" si="102"/>
        <v>61-CAÑADA DE VERICH, LA</v>
      </c>
    </row>
    <row r="6586" spans="1:5" x14ac:dyDescent="0.25">
      <c r="A6586" s="1">
        <v>44</v>
      </c>
      <c r="B6586" s="3">
        <v>62</v>
      </c>
      <c r="C6586" s="1" t="s">
        <v>6702</v>
      </c>
      <c r="E6586" t="str">
        <f t="shared" si="102"/>
        <v>62-CAÑADA VELLIDA</v>
      </c>
    </row>
    <row r="6587" spans="1:5" x14ac:dyDescent="0.25">
      <c r="A6587" s="1">
        <v>44</v>
      </c>
      <c r="B6587" s="3">
        <v>63</v>
      </c>
      <c r="C6587" s="1" t="s">
        <v>6703</v>
      </c>
      <c r="E6587" t="str">
        <f t="shared" si="102"/>
        <v>63-CAÑIZAR DEL OLIVAR</v>
      </c>
    </row>
    <row r="6588" spans="1:5" x14ac:dyDescent="0.25">
      <c r="A6588" s="1">
        <v>44</v>
      </c>
      <c r="B6588" s="3">
        <v>64</v>
      </c>
      <c r="C6588" s="1" t="s">
        <v>6704</v>
      </c>
      <c r="E6588" t="str">
        <f t="shared" si="102"/>
        <v>64-CASCANTE DEL RIO</v>
      </c>
    </row>
    <row r="6589" spans="1:5" x14ac:dyDescent="0.25">
      <c r="A6589" s="1">
        <v>44</v>
      </c>
      <c r="B6589" s="3">
        <v>65</v>
      </c>
      <c r="C6589" s="1" t="s">
        <v>6705</v>
      </c>
      <c r="E6589" t="str">
        <f t="shared" si="102"/>
        <v>65-CASTEJON DE TORNOS</v>
      </c>
    </row>
    <row r="6590" spans="1:5" x14ac:dyDescent="0.25">
      <c r="A6590" s="1">
        <v>44</v>
      </c>
      <c r="B6590" s="3">
        <v>66</v>
      </c>
      <c r="C6590" s="1" t="s">
        <v>6706</v>
      </c>
      <c r="E6590" t="str">
        <f t="shared" si="102"/>
        <v>66-CASTEL DE CABRA</v>
      </c>
    </row>
    <row r="6591" spans="1:5" x14ac:dyDescent="0.25">
      <c r="A6591" s="1">
        <v>44</v>
      </c>
      <c r="B6591" s="3">
        <v>67</v>
      </c>
      <c r="C6591" s="1" t="s">
        <v>6707</v>
      </c>
      <c r="E6591" t="str">
        <f t="shared" si="102"/>
        <v>67-CASTELNOU</v>
      </c>
    </row>
    <row r="6592" spans="1:5" x14ac:dyDescent="0.25">
      <c r="A6592" s="1">
        <v>44</v>
      </c>
      <c r="B6592" s="3">
        <v>68</v>
      </c>
      <c r="C6592" s="1" t="s">
        <v>6708</v>
      </c>
      <c r="E6592" t="str">
        <f t="shared" si="102"/>
        <v>68-CASTELSERAS</v>
      </c>
    </row>
    <row r="6593" spans="1:5" x14ac:dyDescent="0.25">
      <c r="A6593" s="1">
        <v>44</v>
      </c>
      <c r="B6593" s="3">
        <v>70</v>
      </c>
      <c r="C6593" s="1" t="s">
        <v>6709</v>
      </c>
      <c r="E6593" t="str">
        <f t="shared" si="102"/>
        <v>70-CASTELLAR, EL</v>
      </c>
    </row>
    <row r="6594" spans="1:5" x14ac:dyDescent="0.25">
      <c r="A6594" s="1">
        <v>44</v>
      </c>
      <c r="B6594" s="3">
        <v>71</v>
      </c>
      <c r="C6594" s="1" t="s">
        <v>6710</v>
      </c>
      <c r="E6594" t="str">
        <f t="shared" si="102"/>
        <v>71-CASTELLOTE</v>
      </c>
    </row>
    <row r="6595" spans="1:5" x14ac:dyDescent="0.25">
      <c r="A6595" s="1">
        <v>44</v>
      </c>
      <c r="B6595" s="3">
        <v>74</v>
      </c>
      <c r="C6595" s="1" t="s">
        <v>6711</v>
      </c>
      <c r="E6595" t="str">
        <f t="shared" ref="E6595:E6658" si="103">CONCATENATE(B6595,"-",C6595)</f>
        <v>74-CEDRILLAS</v>
      </c>
    </row>
    <row r="6596" spans="1:5" x14ac:dyDescent="0.25">
      <c r="A6596" s="1">
        <v>44</v>
      </c>
      <c r="B6596" s="3">
        <v>75</v>
      </c>
      <c r="C6596" s="1" t="s">
        <v>6712</v>
      </c>
      <c r="E6596" t="str">
        <f t="shared" si="103"/>
        <v>75-CELADAS</v>
      </c>
    </row>
    <row r="6597" spans="1:5" x14ac:dyDescent="0.25">
      <c r="A6597" s="1">
        <v>44</v>
      </c>
      <c r="B6597" s="3">
        <v>76</v>
      </c>
      <c r="C6597" s="1" t="s">
        <v>6713</v>
      </c>
      <c r="E6597" t="str">
        <f t="shared" si="103"/>
        <v>76-CELLA</v>
      </c>
    </row>
    <row r="6598" spans="1:5" x14ac:dyDescent="0.25">
      <c r="A6598" s="1">
        <v>44</v>
      </c>
      <c r="B6598" s="3">
        <v>77</v>
      </c>
      <c r="C6598" s="1" t="s">
        <v>6714</v>
      </c>
      <c r="E6598" t="str">
        <f t="shared" si="103"/>
        <v>77-CEROLLERA, LA</v>
      </c>
    </row>
    <row r="6599" spans="1:5" x14ac:dyDescent="0.25">
      <c r="A6599" s="1">
        <v>44</v>
      </c>
      <c r="B6599" s="3">
        <v>80</v>
      </c>
      <c r="C6599" s="1" t="s">
        <v>6715</v>
      </c>
      <c r="E6599" t="str">
        <f t="shared" si="103"/>
        <v>80-CODOÑERA, LA</v>
      </c>
    </row>
    <row r="6600" spans="1:5" x14ac:dyDescent="0.25">
      <c r="A6600" s="1">
        <v>44</v>
      </c>
      <c r="B6600" s="3">
        <v>82</v>
      </c>
      <c r="C6600" s="1" t="s">
        <v>6716</v>
      </c>
      <c r="E6600" t="str">
        <f t="shared" si="103"/>
        <v>82-CORBALAN</v>
      </c>
    </row>
    <row r="6601" spans="1:5" x14ac:dyDescent="0.25">
      <c r="A6601" s="1">
        <v>44</v>
      </c>
      <c r="B6601" s="3">
        <v>84</v>
      </c>
      <c r="C6601" s="1" t="s">
        <v>6717</v>
      </c>
      <c r="E6601" t="str">
        <f t="shared" si="103"/>
        <v>84-CORTES DE ARAGON</v>
      </c>
    </row>
    <row r="6602" spans="1:5" x14ac:dyDescent="0.25">
      <c r="A6602" s="1">
        <v>44</v>
      </c>
      <c r="B6602" s="3">
        <v>85</v>
      </c>
      <c r="C6602" s="1" t="s">
        <v>6718</v>
      </c>
      <c r="E6602" t="str">
        <f t="shared" si="103"/>
        <v>85-COSA</v>
      </c>
    </row>
    <row r="6603" spans="1:5" x14ac:dyDescent="0.25">
      <c r="A6603" s="1">
        <v>44</v>
      </c>
      <c r="B6603" s="3">
        <v>86</v>
      </c>
      <c r="C6603" s="1" t="s">
        <v>6719</v>
      </c>
      <c r="E6603" t="str">
        <f t="shared" si="103"/>
        <v>86-CRETAS</v>
      </c>
    </row>
    <row r="6604" spans="1:5" x14ac:dyDescent="0.25">
      <c r="A6604" s="1">
        <v>44</v>
      </c>
      <c r="B6604" s="3">
        <v>87</v>
      </c>
      <c r="C6604" s="1" t="s">
        <v>6720</v>
      </c>
      <c r="E6604" t="str">
        <f t="shared" si="103"/>
        <v>87-CRIVILLEN</v>
      </c>
    </row>
    <row r="6605" spans="1:5" x14ac:dyDescent="0.25">
      <c r="A6605" s="1">
        <v>44</v>
      </c>
      <c r="B6605" s="3">
        <v>88</v>
      </c>
      <c r="C6605" s="1" t="s">
        <v>6721</v>
      </c>
      <c r="E6605" t="str">
        <f t="shared" si="103"/>
        <v>88-CUBA, LA</v>
      </c>
    </row>
    <row r="6606" spans="1:5" x14ac:dyDescent="0.25">
      <c r="A6606" s="1">
        <v>44</v>
      </c>
      <c r="B6606" s="3">
        <v>89</v>
      </c>
      <c r="C6606" s="1" t="s">
        <v>6722</v>
      </c>
      <c r="E6606" t="str">
        <f t="shared" si="103"/>
        <v>89-CUBLA</v>
      </c>
    </row>
    <row r="6607" spans="1:5" x14ac:dyDescent="0.25">
      <c r="A6607" s="1">
        <v>44</v>
      </c>
      <c r="B6607" s="3">
        <v>90</v>
      </c>
      <c r="C6607" s="1" t="s">
        <v>6723</v>
      </c>
      <c r="E6607" t="str">
        <f t="shared" si="103"/>
        <v>90-CUCALON</v>
      </c>
    </row>
    <row r="6608" spans="1:5" x14ac:dyDescent="0.25">
      <c r="A6608" s="1">
        <v>44</v>
      </c>
      <c r="B6608" s="3">
        <v>92</v>
      </c>
      <c r="C6608" s="1" t="s">
        <v>6724</v>
      </c>
      <c r="E6608" t="str">
        <f t="shared" si="103"/>
        <v>92-CUERVO, EL</v>
      </c>
    </row>
    <row r="6609" spans="1:5" x14ac:dyDescent="0.25">
      <c r="A6609" s="1">
        <v>44</v>
      </c>
      <c r="B6609" s="3">
        <v>93</v>
      </c>
      <c r="C6609" s="1" t="s">
        <v>6725</v>
      </c>
      <c r="E6609" t="str">
        <f t="shared" si="103"/>
        <v>93-CUEVAS DE ALMUDEN</v>
      </c>
    </row>
    <row r="6610" spans="1:5" x14ac:dyDescent="0.25">
      <c r="A6610" s="1">
        <v>44</v>
      </c>
      <c r="B6610" s="3">
        <v>94</v>
      </c>
      <c r="C6610" s="1" t="s">
        <v>6726</v>
      </c>
      <c r="E6610" t="str">
        <f t="shared" si="103"/>
        <v>94-CUEVAS LABRADAS</v>
      </c>
    </row>
    <row r="6611" spans="1:5" x14ac:dyDescent="0.25">
      <c r="A6611" s="1">
        <v>44</v>
      </c>
      <c r="B6611" s="3">
        <v>96</v>
      </c>
      <c r="C6611" s="1" t="s">
        <v>6727</v>
      </c>
      <c r="E6611" t="str">
        <f t="shared" si="103"/>
        <v>96-EJULVE</v>
      </c>
    </row>
    <row r="6612" spans="1:5" x14ac:dyDescent="0.25">
      <c r="A6612" s="1">
        <v>44</v>
      </c>
      <c r="B6612" s="3">
        <v>97</v>
      </c>
      <c r="C6612" s="1" t="s">
        <v>6728</v>
      </c>
      <c r="E6612" t="str">
        <f t="shared" si="103"/>
        <v>97-ESCORIHUELA</v>
      </c>
    </row>
    <row r="6613" spans="1:5" x14ac:dyDescent="0.25">
      <c r="A6613" s="1">
        <v>44</v>
      </c>
      <c r="B6613" s="3">
        <v>99</v>
      </c>
      <c r="C6613" s="1" t="s">
        <v>6729</v>
      </c>
      <c r="E6613" t="str">
        <f t="shared" si="103"/>
        <v>99-ESCUCHA</v>
      </c>
    </row>
    <row r="6614" spans="1:5" x14ac:dyDescent="0.25">
      <c r="A6614" s="1">
        <v>44</v>
      </c>
      <c r="B6614" s="3">
        <v>100</v>
      </c>
      <c r="C6614" s="1" t="s">
        <v>6730</v>
      </c>
      <c r="E6614" t="str">
        <f t="shared" si="103"/>
        <v>100-ESTERCUEL</v>
      </c>
    </row>
    <row r="6615" spans="1:5" x14ac:dyDescent="0.25">
      <c r="A6615" s="1">
        <v>44</v>
      </c>
      <c r="B6615" s="3">
        <v>101</v>
      </c>
      <c r="C6615" s="1" t="s">
        <v>6731</v>
      </c>
      <c r="E6615" t="str">
        <f t="shared" si="103"/>
        <v>101-FERRERUELA DE HUERVA</v>
      </c>
    </row>
    <row r="6616" spans="1:5" x14ac:dyDescent="0.25">
      <c r="A6616" s="1">
        <v>44</v>
      </c>
      <c r="B6616" s="3">
        <v>102</v>
      </c>
      <c r="C6616" s="1" t="s">
        <v>6732</v>
      </c>
      <c r="E6616" t="str">
        <f t="shared" si="103"/>
        <v>102-FONFRIA</v>
      </c>
    </row>
    <row r="6617" spans="1:5" x14ac:dyDescent="0.25">
      <c r="A6617" s="1">
        <v>44</v>
      </c>
      <c r="B6617" s="3">
        <v>103</v>
      </c>
      <c r="C6617" s="1" t="s">
        <v>6733</v>
      </c>
      <c r="E6617" t="str">
        <f t="shared" si="103"/>
        <v>103-FORMICHE ALTO</v>
      </c>
    </row>
    <row r="6618" spans="1:5" x14ac:dyDescent="0.25">
      <c r="A6618" s="1">
        <v>44</v>
      </c>
      <c r="B6618" s="3">
        <v>105</v>
      </c>
      <c r="C6618" s="1" t="s">
        <v>6734</v>
      </c>
      <c r="E6618" t="str">
        <f t="shared" si="103"/>
        <v>105-FORNOLES</v>
      </c>
    </row>
    <row r="6619" spans="1:5" x14ac:dyDescent="0.25">
      <c r="A6619" s="1">
        <v>44</v>
      </c>
      <c r="B6619" s="3">
        <v>106</v>
      </c>
      <c r="C6619" s="1" t="s">
        <v>6735</v>
      </c>
      <c r="E6619" t="str">
        <f t="shared" si="103"/>
        <v>106-FORTANETE</v>
      </c>
    </row>
    <row r="6620" spans="1:5" x14ac:dyDescent="0.25">
      <c r="A6620" s="1">
        <v>44</v>
      </c>
      <c r="B6620" s="3">
        <v>107</v>
      </c>
      <c r="C6620" s="1" t="s">
        <v>6736</v>
      </c>
      <c r="E6620" t="str">
        <f t="shared" si="103"/>
        <v>107-FOZ-CALANDA</v>
      </c>
    </row>
    <row r="6621" spans="1:5" x14ac:dyDescent="0.25">
      <c r="A6621" s="1">
        <v>44</v>
      </c>
      <c r="B6621" s="3">
        <v>108</v>
      </c>
      <c r="C6621" s="1" t="s">
        <v>6737</v>
      </c>
      <c r="E6621" t="str">
        <f t="shared" si="103"/>
        <v>108-FRESNEDA, LA</v>
      </c>
    </row>
    <row r="6622" spans="1:5" x14ac:dyDescent="0.25">
      <c r="A6622" s="1">
        <v>44</v>
      </c>
      <c r="B6622" s="3">
        <v>109</v>
      </c>
      <c r="C6622" s="1" t="s">
        <v>6738</v>
      </c>
      <c r="E6622" t="str">
        <f t="shared" si="103"/>
        <v>109-FRIAS DE ALBARRACIN</v>
      </c>
    </row>
    <row r="6623" spans="1:5" x14ac:dyDescent="0.25">
      <c r="A6623" s="1">
        <v>44</v>
      </c>
      <c r="B6623" s="3">
        <v>110</v>
      </c>
      <c r="C6623" s="1" t="s">
        <v>6739</v>
      </c>
      <c r="E6623" t="str">
        <f t="shared" si="103"/>
        <v>110-FUENFERRADA</v>
      </c>
    </row>
    <row r="6624" spans="1:5" x14ac:dyDescent="0.25">
      <c r="A6624" s="1">
        <v>44</v>
      </c>
      <c r="B6624" s="3">
        <v>111</v>
      </c>
      <c r="C6624" s="1" t="s">
        <v>6740</v>
      </c>
      <c r="E6624" t="str">
        <f t="shared" si="103"/>
        <v>111-FUENTES CALIENTES</v>
      </c>
    </row>
    <row r="6625" spans="1:5" x14ac:dyDescent="0.25">
      <c r="A6625" s="1">
        <v>44</v>
      </c>
      <c r="B6625" s="3">
        <v>112</v>
      </c>
      <c r="C6625" s="1" t="s">
        <v>6741</v>
      </c>
      <c r="E6625" t="str">
        <f t="shared" si="103"/>
        <v>112-FUENTES CLARAS</v>
      </c>
    </row>
    <row r="6626" spans="1:5" x14ac:dyDescent="0.25">
      <c r="A6626" s="1">
        <v>44</v>
      </c>
      <c r="B6626" s="3">
        <v>113</v>
      </c>
      <c r="C6626" s="1" t="s">
        <v>6742</v>
      </c>
      <c r="E6626" t="str">
        <f t="shared" si="103"/>
        <v>113-FUENTES DE RUBIELOS</v>
      </c>
    </row>
    <row r="6627" spans="1:5" x14ac:dyDescent="0.25">
      <c r="A6627" s="1">
        <v>44</v>
      </c>
      <c r="B6627" s="3">
        <v>114</v>
      </c>
      <c r="C6627" s="1" t="s">
        <v>6743</v>
      </c>
      <c r="E6627" t="str">
        <f t="shared" si="103"/>
        <v>114-FUENTESPALDA</v>
      </c>
    </row>
    <row r="6628" spans="1:5" x14ac:dyDescent="0.25">
      <c r="A6628" s="1">
        <v>44</v>
      </c>
      <c r="B6628" s="3">
        <v>115</v>
      </c>
      <c r="C6628" s="1" t="s">
        <v>6744</v>
      </c>
      <c r="E6628" t="str">
        <f t="shared" si="103"/>
        <v>115-GALVE</v>
      </c>
    </row>
    <row r="6629" spans="1:5" x14ac:dyDescent="0.25">
      <c r="A6629" s="1">
        <v>44</v>
      </c>
      <c r="B6629" s="3">
        <v>116</v>
      </c>
      <c r="C6629" s="1" t="s">
        <v>6745</v>
      </c>
      <c r="E6629" t="str">
        <f t="shared" si="103"/>
        <v>116-GARGALLO</v>
      </c>
    </row>
    <row r="6630" spans="1:5" x14ac:dyDescent="0.25">
      <c r="A6630" s="1">
        <v>44</v>
      </c>
      <c r="B6630" s="3">
        <v>117</v>
      </c>
      <c r="C6630" s="1" t="s">
        <v>6746</v>
      </c>
      <c r="E6630" t="str">
        <f t="shared" si="103"/>
        <v>117-GEA DE ALBARRACIN</v>
      </c>
    </row>
    <row r="6631" spans="1:5" x14ac:dyDescent="0.25">
      <c r="A6631" s="1">
        <v>44</v>
      </c>
      <c r="B6631" s="3">
        <v>118</v>
      </c>
      <c r="C6631" s="1" t="s">
        <v>6747</v>
      </c>
      <c r="E6631" t="str">
        <f t="shared" si="103"/>
        <v>118-GINEBROSA, LA</v>
      </c>
    </row>
    <row r="6632" spans="1:5" x14ac:dyDescent="0.25">
      <c r="A6632" s="1">
        <v>44</v>
      </c>
      <c r="B6632" s="3">
        <v>119</v>
      </c>
      <c r="C6632" s="1" t="s">
        <v>6748</v>
      </c>
      <c r="E6632" t="str">
        <f t="shared" si="103"/>
        <v>119-GRIEGOS</v>
      </c>
    </row>
    <row r="6633" spans="1:5" x14ac:dyDescent="0.25">
      <c r="A6633" s="1">
        <v>44</v>
      </c>
      <c r="B6633" s="3">
        <v>120</v>
      </c>
      <c r="C6633" s="1" t="s">
        <v>6749</v>
      </c>
      <c r="E6633" t="str">
        <f t="shared" si="103"/>
        <v>120-GUADALAVIAR</v>
      </c>
    </row>
    <row r="6634" spans="1:5" x14ac:dyDescent="0.25">
      <c r="A6634" s="1">
        <v>44</v>
      </c>
      <c r="B6634" s="3">
        <v>121</v>
      </c>
      <c r="C6634" s="1" t="s">
        <v>6750</v>
      </c>
      <c r="E6634" t="str">
        <f t="shared" si="103"/>
        <v>121-GUDAR</v>
      </c>
    </row>
    <row r="6635" spans="1:5" x14ac:dyDescent="0.25">
      <c r="A6635" s="1">
        <v>44</v>
      </c>
      <c r="B6635" s="3">
        <v>122</v>
      </c>
      <c r="C6635" s="1" t="s">
        <v>6751</v>
      </c>
      <c r="E6635" t="str">
        <f t="shared" si="103"/>
        <v>122-HIJAR</v>
      </c>
    </row>
    <row r="6636" spans="1:5" x14ac:dyDescent="0.25">
      <c r="A6636" s="1">
        <v>44</v>
      </c>
      <c r="B6636" s="3">
        <v>123</v>
      </c>
      <c r="C6636" s="1" t="s">
        <v>6752</v>
      </c>
      <c r="E6636" t="str">
        <f t="shared" si="103"/>
        <v>123-HINOJOSA DE JARQUE</v>
      </c>
    </row>
    <row r="6637" spans="1:5" x14ac:dyDescent="0.25">
      <c r="A6637" s="1">
        <v>44</v>
      </c>
      <c r="B6637" s="3">
        <v>124</v>
      </c>
      <c r="C6637" s="1" t="s">
        <v>6753</v>
      </c>
      <c r="E6637" t="str">
        <f t="shared" si="103"/>
        <v>124-HOZ DE LA VIEJA, LA</v>
      </c>
    </row>
    <row r="6638" spans="1:5" x14ac:dyDescent="0.25">
      <c r="A6638" s="1">
        <v>44</v>
      </c>
      <c r="B6638" s="3">
        <v>125</v>
      </c>
      <c r="C6638" s="1" t="s">
        <v>6754</v>
      </c>
      <c r="E6638" t="str">
        <f t="shared" si="103"/>
        <v>125-HUESA DEL COMUN</v>
      </c>
    </row>
    <row r="6639" spans="1:5" x14ac:dyDescent="0.25">
      <c r="A6639" s="1">
        <v>44</v>
      </c>
      <c r="B6639" s="3">
        <v>126</v>
      </c>
      <c r="C6639" s="1" t="s">
        <v>6755</v>
      </c>
      <c r="E6639" t="str">
        <f t="shared" si="103"/>
        <v>126-IGLESUELA DEL CID, LA</v>
      </c>
    </row>
    <row r="6640" spans="1:5" x14ac:dyDescent="0.25">
      <c r="A6640" s="1">
        <v>44</v>
      </c>
      <c r="B6640" s="3">
        <v>127</v>
      </c>
      <c r="C6640" s="1" t="s">
        <v>6756</v>
      </c>
      <c r="E6640" t="str">
        <f t="shared" si="103"/>
        <v>127-JABALOYAS</v>
      </c>
    </row>
    <row r="6641" spans="1:5" x14ac:dyDescent="0.25">
      <c r="A6641" s="1">
        <v>44</v>
      </c>
      <c r="B6641" s="3">
        <v>128</v>
      </c>
      <c r="C6641" s="1" t="s">
        <v>6757</v>
      </c>
      <c r="E6641" t="str">
        <f t="shared" si="103"/>
        <v>128-JARQUE DE LA VAL</v>
      </c>
    </row>
    <row r="6642" spans="1:5" x14ac:dyDescent="0.25">
      <c r="A6642" s="1">
        <v>44</v>
      </c>
      <c r="B6642" s="3">
        <v>129</v>
      </c>
      <c r="C6642" s="1" t="s">
        <v>6758</v>
      </c>
      <c r="E6642" t="str">
        <f t="shared" si="103"/>
        <v>129-JATIEL</v>
      </c>
    </row>
    <row r="6643" spans="1:5" x14ac:dyDescent="0.25">
      <c r="A6643" s="1">
        <v>44</v>
      </c>
      <c r="B6643" s="3">
        <v>130</v>
      </c>
      <c r="C6643" s="1" t="s">
        <v>6759</v>
      </c>
      <c r="E6643" t="str">
        <f t="shared" si="103"/>
        <v>130-JORCAS</v>
      </c>
    </row>
    <row r="6644" spans="1:5" x14ac:dyDescent="0.25">
      <c r="A6644" s="1">
        <v>44</v>
      </c>
      <c r="B6644" s="3">
        <v>131</v>
      </c>
      <c r="C6644" s="1" t="s">
        <v>6760</v>
      </c>
      <c r="E6644" t="str">
        <f t="shared" si="103"/>
        <v>131-JOSA</v>
      </c>
    </row>
    <row r="6645" spans="1:5" x14ac:dyDescent="0.25">
      <c r="A6645" s="1">
        <v>44</v>
      </c>
      <c r="B6645" s="3">
        <v>132</v>
      </c>
      <c r="C6645" s="1" t="s">
        <v>6761</v>
      </c>
      <c r="E6645" t="str">
        <f t="shared" si="103"/>
        <v>132-LAGUERUELA</v>
      </c>
    </row>
    <row r="6646" spans="1:5" x14ac:dyDescent="0.25">
      <c r="A6646" s="1">
        <v>44</v>
      </c>
      <c r="B6646" s="3">
        <v>133</v>
      </c>
      <c r="C6646" s="1" t="s">
        <v>6762</v>
      </c>
      <c r="E6646" t="str">
        <f t="shared" si="103"/>
        <v>133-LANZUELA</v>
      </c>
    </row>
    <row r="6647" spans="1:5" x14ac:dyDescent="0.25">
      <c r="A6647" s="1">
        <v>44</v>
      </c>
      <c r="B6647" s="3">
        <v>135</v>
      </c>
      <c r="C6647" s="1" t="s">
        <v>6763</v>
      </c>
      <c r="E6647" t="str">
        <f t="shared" si="103"/>
        <v>135-LIBROS</v>
      </c>
    </row>
    <row r="6648" spans="1:5" x14ac:dyDescent="0.25">
      <c r="A6648" s="1">
        <v>44</v>
      </c>
      <c r="B6648" s="3">
        <v>136</v>
      </c>
      <c r="C6648" s="1" t="s">
        <v>6764</v>
      </c>
      <c r="E6648" t="str">
        <f t="shared" si="103"/>
        <v>136-LIDON</v>
      </c>
    </row>
    <row r="6649" spans="1:5" x14ac:dyDescent="0.25">
      <c r="A6649" s="1">
        <v>44</v>
      </c>
      <c r="B6649" s="3">
        <v>137</v>
      </c>
      <c r="C6649" s="1" t="s">
        <v>6765</v>
      </c>
      <c r="E6649" t="str">
        <f t="shared" si="103"/>
        <v>137-LINARES DE MORA</v>
      </c>
    </row>
    <row r="6650" spans="1:5" x14ac:dyDescent="0.25">
      <c r="A6650" s="1">
        <v>44</v>
      </c>
      <c r="B6650" s="3">
        <v>138</v>
      </c>
      <c r="C6650" s="1" t="s">
        <v>6766</v>
      </c>
      <c r="E6650" t="str">
        <f t="shared" si="103"/>
        <v>138-LOSCOS</v>
      </c>
    </row>
    <row r="6651" spans="1:5" x14ac:dyDescent="0.25">
      <c r="A6651" s="1">
        <v>44</v>
      </c>
      <c r="B6651" s="3">
        <v>141</v>
      </c>
      <c r="C6651" s="1" t="s">
        <v>6767</v>
      </c>
      <c r="E6651" t="str">
        <f t="shared" si="103"/>
        <v>141-LLEDO</v>
      </c>
    </row>
    <row r="6652" spans="1:5" x14ac:dyDescent="0.25">
      <c r="A6652" s="1">
        <v>44</v>
      </c>
      <c r="B6652" s="3">
        <v>142</v>
      </c>
      <c r="C6652" s="1" t="s">
        <v>6768</v>
      </c>
      <c r="E6652" t="str">
        <f t="shared" si="103"/>
        <v>142-MAICAS</v>
      </c>
    </row>
    <row r="6653" spans="1:5" x14ac:dyDescent="0.25">
      <c r="A6653" s="1">
        <v>44</v>
      </c>
      <c r="B6653" s="3">
        <v>143</v>
      </c>
      <c r="C6653" s="1" t="s">
        <v>6769</v>
      </c>
      <c r="E6653" t="str">
        <f t="shared" si="103"/>
        <v>143-MANZANERA</v>
      </c>
    </row>
    <row r="6654" spans="1:5" x14ac:dyDescent="0.25">
      <c r="A6654" s="1">
        <v>44</v>
      </c>
      <c r="B6654" s="3">
        <v>144</v>
      </c>
      <c r="C6654" s="1" t="s">
        <v>6770</v>
      </c>
      <c r="E6654" t="str">
        <f t="shared" si="103"/>
        <v>144-MARTIN DEL RIO</v>
      </c>
    </row>
    <row r="6655" spans="1:5" x14ac:dyDescent="0.25">
      <c r="A6655" s="1">
        <v>44</v>
      </c>
      <c r="B6655" s="3">
        <v>145</v>
      </c>
      <c r="C6655" s="1" t="s">
        <v>6771</v>
      </c>
      <c r="E6655" t="str">
        <f t="shared" si="103"/>
        <v>145-MAS DE LAS MATAS</v>
      </c>
    </row>
    <row r="6656" spans="1:5" x14ac:dyDescent="0.25">
      <c r="A6656" s="1">
        <v>44</v>
      </c>
      <c r="B6656" s="3">
        <v>146</v>
      </c>
      <c r="C6656" s="1" t="s">
        <v>6772</v>
      </c>
      <c r="E6656" t="str">
        <f t="shared" si="103"/>
        <v>146-MATA DE LOS OLMOS, LA</v>
      </c>
    </row>
    <row r="6657" spans="1:5" x14ac:dyDescent="0.25">
      <c r="A6657" s="1">
        <v>44</v>
      </c>
      <c r="B6657" s="3">
        <v>147</v>
      </c>
      <c r="C6657" s="1" t="s">
        <v>6773</v>
      </c>
      <c r="E6657" t="str">
        <f t="shared" si="103"/>
        <v>147-MAZALEON</v>
      </c>
    </row>
    <row r="6658" spans="1:5" x14ac:dyDescent="0.25">
      <c r="A6658" s="1">
        <v>44</v>
      </c>
      <c r="B6658" s="3">
        <v>148</v>
      </c>
      <c r="C6658" s="1" t="s">
        <v>6774</v>
      </c>
      <c r="E6658" t="str">
        <f t="shared" si="103"/>
        <v>148-MEZQUITA DE JARQUE</v>
      </c>
    </row>
    <row r="6659" spans="1:5" x14ac:dyDescent="0.25">
      <c r="A6659" s="1">
        <v>44</v>
      </c>
      <c r="B6659" s="3">
        <v>149</v>
      </c>
      <c r="C6659" s="1" t="s">
        <v>6775</v>
      </c>
      <c r="E6659" t="str">
        <f t="shared" ref="E6659:E6722" si="104">CONCATENATE(B6659,"-",C6659)</f>
        <v>149-MIRAMBEL</v>
      </c>
    </row>
    <row r="6660" spans="1:5" x14ac:dyDescent="0.25">
      <c r="A6660" s="1">
        <v>44</v>
      </c>
      <c r="B6660" s="3">
        <v>150</v>
      </c>
      <c r="C6660" s="1" t="s">
        <v>6776</v>
      </c>
      <c r="E6660" t="str">
        <f t="shared" si="104"/>
        <v>150-MIRAVETE DE LA SIERRA</v>
      </c>
    </row>
    <row r="6661" spans="1:5" x14ac:dyDescent="0.25">
      <c r="A6661" s="1">
        <v>44</v>
      </c>
      <c r="B6661" s="3">
        <v>151</v>
      </c>
      <c r="C6661" s="1" t="s">
        <v>6777</v>
      </c>
      <c r="E6661" t="str">
        <f t="shared" si="104"/>
        <v>151-MOLINOS</v>
      </c>
    </row>
    <row r="6662" spans="1:5" x14ac:dyDescent="0.25">
      <c r="A6662" s="1">
        <v>44</v>
      </c>
      <c r="B6662" s="3">
        <v>152</v>
      </c>
      <c r="C6662" s="1" t="s">
        <v>6778</v>
      </c>
      <c r="E6662" t="str">
        <f t="shared" si="104"/>
        <v>152-MONFORTE DE MOYUELA</v>
      </c>
    </row>
    <row r="6663" spans="1:5" x14ac:dyDescent="0.25">
      <c r="A6663" s="1">
        <v>44</v>
      </c>
      <c r="B6663" s="3">
        <v>153</v>
      </c>
      <c r="C6663" s="1" t="s">
        <v>6779</v>
      </c>
      <c r="E6663" t="str">
        <f t="shared" si="104"/>
        <v>153-MONREAL DEL CAMPO</v>
      </c>
    </row>
    <row r="6664" spans="1:5" x14ac:dyDescent="0.25">
      <c r="A6664" s="1">
        <v>44</v>
      </c>
      <c r="B6664" s="3">
        <v>154</v>
      </c>
      <c r="C6664" s="1" t="s">
        <v>6780</v>
      </c>
      <c r="E6664" t="str">
        <f t="shared" si="104"/>
        <v>154-MONROYO</v>
      </c>
    </row>
    <row r="6665" spans="1:5" x14ac:dyDescent="0.25">
      <c r="A6665" s="1">
        <v>44</v>
      </c>
      <c r="B6665" s="3">
        <v>155</v>
      </c>
      <c r="C6665" s="1" t="s">
        <v>6781</v>
      </c>
      <c r="E6665" t="str">
        <f t="shared" si="104"/>
        <v>155-MONTALBAN</v>
      </c>
    </row>
    <row r="6666" spans="1:5" x14ac:dyDescent="0.25">
      <c r="A6666" s="1">
        <v>44</v>
      </c>
      <c r="B6666" s="3">
        <v>156</v>
      </c>
      <c r="C6666" s="1" t="s">
        <v>6782</v>
      </c>
      <c r="E6666" t="str">
        <f t="shared" si="104"/>
        <v>156-MONTEAGUDO DEL CASTILLO</v>
      </c>
    </row>
    <row r="6667" spans="1:5" x14ac:dyDescent="0.25">
      <c r="A6667" s="1">
        <v>44</v>
      </c>
      <c r="B6667" s="3">
        <v>157</v>
      </c>
      <c r="C6667" s="1" t="s">
        <v>6783</v>
      </c>
      <c r="E6667" t="str">
        <f t="shared" si="104"/>
        <v>157-MONTERDE DE ALBARRACIN</v>
      </c>
    </row>
    <row r="6668" spans="1:5" x14ac:dyDescent="0.25">
      <c r="A6668" s="1">
        <v>44</v>
      </c>
      <c r="B6668" s="3">
        <v>158</v>
      </c>
      <c r="C6668" s="1" t="s">
        <v>6784</v>
      </c>
      <c r="E6668" t="str">
        <f t="shared" si="104"/>
        <v>158-MORA DE RUBIELOS</v>
      </c>
    </row>
    <row r="6669" spans="1:5" x14ac:dyDescent="0.25">
      <c r="A6669" s="1">
        <v>44</v>
      </c>
      <c r="B6669" s="3">
        <v>159</v>
      </c>
      <c r="C6669" s="1" t="s">
        <v>6785</v>
      </c>
      <c r="E6669" t="str">
        <f t="shared" si="104"/>
        <v>159-MOSCARDON</v>
      </c>
    </row>
    <row r="6670" spans="1:5" x14ac:dyDescent="0.25">
      <c r="A6670" s="1">
        <v>44</v>
      </c>
      <c r="B6670" s="3">
        <v>160</v>
      </c>
      <c r="C6670" s="1" t="s">
        <v>6786</v>
      </c>
      <c r="E6670" t="str">
        <f t="shared" si="104"/>
        <v>160-MOSQUERUELA</v>
      </c>
    </row>
    <row r="6671" spans="1:5" x14ac:dyDescent="0.25">
      <c r="A6671" s="1">
        <v>44</v>
      </c>
      <c r="B6671" s="3">
        <v>161</v>
      </c>
      <c r="C6671" s="1" t="s">
        <v>6787</v>
      </c>
      <c r="E6671" t="str">
        <f t="shared" si="104"/>
        <v>161-MUNIESA</v>
      </c>
    </row>
    <row r="6672" spans="1:5" x14ac:dyDescent="0.25">
      <c r="A6672" s="1">
        <v>44</v>
      </c>
      <c r="B6672" s="3">
        <v>163</v>
      </c>
      <c r="C6672" s="1" t="s">
        <v>6788</v>
      </c>
      <c r="E6672" t="str">
        <f t="shared" si="104"/>
        <v>163-NOGUERA DE ALBARRACIN</v>
      </c>
    </row>
    <row r="6673" spans="1:5" x14ac:dyDescent="0.25">
      <c r="A6673" s="1">
        <v>44</v>
      </c>
      <c r="B6673" s="3">
        <v>164</v>
      </c>
      <c r="C6673" s="1" t="s">
        <v>6789</v>
      </c>
      <c r="E6673" t="str">
        <f t="shared" si="104"/>
        <v>164-NOGUERAS</v>
      </c>
    </row>
    <row r="6674" spans="1:5" x14ac:dyDescent="0.25">
      <c r="A6674" s="1">
        <v>44</v>
      </c>
      <c r="B6674" s="3">
        <v>165</v>
      </c>
      <c r="C6674" s="1" t="s">
        <v>6790</v>
      </c>
      <c r="E6674" t="str">
        <f t="shared" si="104"/>
        <v>165-NOGUERUELAS</v>
      </c>
    </row>
    <row r="6675" spans="1:5" x14ac:dyDescent="0.25">
      <c r="A6675" s="1">
        <v>44</v>
      </c>
      <c r="B6675" s="3">
        <v>167</v>
      </c>
      <c r="C6675" s="1" t="s">
        <v>6791</v>
      </c>
      <c r="E6675" t="str">
        <f t="shared" si="104"/>
        <v>167-OBON</v>
      </c>
    </row>
    <row r="6676" spans="1:5" x14ac:dyDescent="0.25">
      <c r="A6676" s="1">
        <v>44</v>
      </c>
      <c r="B6676" s="3">
        <v>168</v>
      </c>
      <c r="C6676" s="1" t="s">
        <v>6792</v>
      </c>
      <c r="E6676" t="str">
        <f t="shared" si="104"/>
        <v>168-ODON</v>
      </c>
    </row>
    <row r="6677" spans="1:5" x14ac:dyDescent="0.25">
      <c r="A6677" s="1">
        <v>44</v>
      </c>
      <c r="B6677" s="3">
        <v>169</v>
      </c>
      <c r="C6677" s="1" t="s">
        <v>6793</v>
      </c>
      <c r="E6677" t="str">
        <f t="shared" si="104"/>
        <v>169-OJOS NEGROS</v>
      </c>
    </row>
    <row r="6678" spans="1:5" x14ac:dyDescent="0.25">
      <c r="A6678" s="1">
        <v>44</v>
      </c>
      <c r="B6678" s="3">
        <v>171</v>
      </c>
      <c r="C6678" s="1" t="s">
        <v>6794</v>
      </c>
      <c r="E6678" t="str">
        <f t="shared" si="104"/>
        <v>171-OLBA</v>
      </c>
    </row>
    <row r="6679" spans="1:5" x14ac:dyDescent="0.25">
      <c r="A6679" s="1">
        <v>44</v>
      </c>
      <c r="B6679" s="3">
        <v>172</v>
      </c>
      <c r="C6679" s="1" t="s">
        <v>6795</v>
      </c>
      <c r="E6679" t="str">
        <f t="shared" si="104"/>
        <v>172-OLIETE</v>
      </c>
    </row>
    <row r="6680" spans="1:5" x14ac:dyDescent="0.25">
      <c r="A6680" s="1">
        <v>44</v>
      </c>
      <c r="B6680" s="3">
        <v>173</v>
      </c>
      <c r="C6680" s="1" t="s">
        <v>6796</v>
      </c>
      <c r="E6680" t="str">
        <f t="shared" si="104"/>
        <v>173-OLMOS, LOS</v>
      </c>
    </row>
    <row r="6681" spans="1:5" x14ac:dyDescent="0.25">
      <c r="A6681" s="1">
        <v>44</v>
      </c>
      <c r="B6681" s="3">
        <v>174</v>
      </c>
      <c r="C6681" s="1" t="s">
        <v>6797</v>
      </c>
      <c r="E6681" t="str">
        <f t="shared" si="104"/>
        <v>174-ORIHUELA DEL TREMEDAL</v>
      </c>
    </row>
    <row r="6682" spans="1:5" x14ac:dyDescent="0.25">
      <c r="A6682" s="1">
        <v>44</v>
      </c>
      <c r="B6682" s="3">
        <v>175</v>
      </c>
      <c r="C6682" s="1" t="s">
        <v>6798</v>
      </c>
      <c r="E6682" t="str">
        <f t="shared" si="104"/>
        <v>175-ORRIOS</v>
      </c>
    </row>
    <row r="6683" spans="1:5" x14ac:dyDescent="0.25">
      <c r="A6683" s="1">
        <v>44</v>
      </c>
      <c r="B6683" s="3">
        <v>176</v>
      </c>
      <c r="C6683" s="1" t="s">
        <v>6799</v>
      </c>
      <c r="E6683" t="str">
        <f t="shared" si="104"/>
        <v>176-PALOMAR DE ARROYOS</v>
      </c>
    </row>
    <row r="6684" spans="1:5" x14ac:dyDescent="0.25">
      <c r="A6684" s="1">
        <v>44</v>
      </c>
      <c r="B6684" s="3">
        <v>177</v>
      </c>
      <c r="C6684" s="1" t="s">
        <v>6800</v>
      </c>
      <c r="E6684" t="str">
        <f t="shared" si="104"/>
        <v>177-PANCRUDO</v>
      </c>
    </row>
    <row r="6685" spans="1:5" x14ac:dyDescent="0.25">
      <c r="A6685" s="1">
        <v>44</v>
      </c>
      <c r="B6685" s="3">
        <v>178</v>
      </c>
      <c r="C6685" s="1" t="s">
        <v>6801</v>
      </c>
      <c r="E6685" t="str">
        <f t="shared" si="104"/>
        <v>178-PARRAS DE CASTELLOTE, LAS</v>
      </c>
    </row>
    <row r="6686" spans="1:5" x14ac:dyDescent="0.25">
      <c r="A6686" s="1">
        <v>44</v>
      </c>
      <c r="B6686" s="3">
        <v>179</v>
      </c>
      <c r="C6686" s="1" t="s">
        <v>6802</v>
      </c>
      <c r="E6686" t="str">
        <f t="shared" si="104"/>
        <v>179-PEÑARROYA DE TASTAVINS</v>
      </c>
    </row>
    <row r="6687" spans="1:5" x14ac:dyDescent="0.25">
      <c r="A6687" s="1">
        <v>44</v>
      </c>
      <c r="B6687" s="3">
        <v>180</v>
      </c>
      <c r="C6687" s="1" t="s">
        <v>6803</v>
      </c>
      <c r="E6687" t="str">
        <f t="shared" si="104"/>
        <v>180-PERACENSE</v>
      </c>
    </row>
    <row r="6688" spans="1:5" x14ac:dyDescent="0.25">
      <c r="A6688" s="1">
        <v>44</v>
      </c>
      <c r="B6688" s="3">
        <v>181</v>
      </c>
      <c r="C6688" s="1" t="s">
        <v>6804</v>
      </c>
      <c r="E6688" t="str">
        <f t="shared" si="104"/>
        <v>181-PERALEJOS</v>
      </c>
    </row>
    <row r="6689" spans="1:5" x14ac:dyDescent="0.25">
      <c r="A6689" s="1">
        <v>44</v>
      </c>
      <c r="B6689" s="3">
        <v>182</v>
      </c>
      <c r="C6689" s="1" t="s">
        <v>6805</v>
      </c>
      <c r="E6689" t="str">
        <f t="shared" si="104"/>
        <v>182-PERALES DEL ALFAMBRA</v>
      </c>
    </row>
    <row r="6690" spans="1:5" x14ac:dyDescent="0.25">
      <c r="A6690" s="1">
        <v>44</v>
      </c>
      <c r="B6690" s="3">
        <v>183</v>
      </c>
      <c r="C6690" s="1" t="s">
        <v>6806</v>
      </c>
      <c r="E6690" t="str">
        <f t="shared" si="104"/>
        <v>183-PITARQUE</v>
      </c>
    </row>
    <row r="6691" spans="1:5" x14ac:dyDescent="0.25">
      <c r="A6691" s="1">
        <v>44</v>
      </c>
      <c r="B6691" s="3">
        <v>184</v>
      </c>
      <c r="C6691" s="1" t="s">
        <v>6807</v>
      </c>
      <c r="E6691" t="str">
        <f t="shared" si="104"/>
        <v>184-PLOU</v>
      </c>
    </row>
    <row r="6692" spans="1:5" x14ac:dyDescent="0.25">
      <c r="A6692" s="1">
        <v>44</v>
      </c>
      <c r="B6692" s="3">
        <v>185</v>
      </c>
      <c r="C6692" s="1" t="s">
        <v>6808</v>
      </c>
      <c r="E6692" t="str">
        <f t="shared" si="104"/>
        <v>185-POBO, EL</v>
      </c>
    </row>
    <row r="6693" spans="1:5" x14ac:dyDescent="0.25">
      <c r="A6693" s="1">
        <v>44</v>
      </c>
      <c r="B6693" s="3">
        <v>187</v>
      </c>
      <c r="C6693" s="1" t="s">
        <v>6809</v>
      </c>
      <c r="E6693" t="str">
        <f t="shared" si="104"/>
        <v>187-PORTELLADA, LA</v>
      </c>
    </row>
    <row r="6694" spans="1:5" x14ac:dyDescent="0.25">
      <c r="A6694" s="1">
        <v>44</v>
      </c>
      <c r="B6694" s="3">
        <v>189</v>
      </c>
      <c r="C6694" s="1" t="s">
        <v>6810</v>
      </c>
      <c r="E6694" t="str">
        <f t="shared" si="104"/>
        <v>189-POZONDON</v>
      </c>
    </row>
    <row r="6695" spans="1:5" x14ac:dyDescent="0.25">
      <c r="A6695" s="1">
        <v>44</v>
      </c>
      <c r="B6695" s="3">
        <v>190</v>
      </c>
      <c r="C6695" s="1" t="s">
        <v>6811</v>
      </c>
      <c r="E6695" t="str">
        <f t="shared" si="104"/>
        <v>190-POZUEL DEL CAMPO</v>
      </c>
    </row>
    <row r="6696" spans="1:5" x14ac:dyDescent="0.25">
      <c r="A6696" s="1">
        <v>44</v>
      </c>
      <c r="B6696" s="3">
        <v>191</v>
      </c>
      <c r="C6696" s="1" t="s">
        <v>6812</v>
      </c>
      <c r="E6696" t="str">
        <f t="shared" si="104"/>
        <v>191-PUEBLA DE HIJAR, LA</v>
      </c>
    </row>
    <row r="6697" spans="1:5" x14ac:dyDescent="0.25">
      <c r="A6697" s="1">
        <v>44</v>
      </c>
      <c r="B6697" s="3">
        <v>192</v>
      </c>
      <c r="C6697" s="1" t="s">
        <v>6813</v>
      </c>
      <c r="E6697" t="str">
        <f t="shared" si="104"/>
        <v>192-PUEBLA DE VALVERDE, LA</v>
      </c>
    </row>
    <row r="6698" spans="1:5" x14ac:dyDescent="0.25">
      <c r="A6698" s="1">
        <v>44</v>
      </c>
      <c r="B6698" s="3">
        <v>193</v>
      </c>
      <c r="C6698" s="1" t="s">
        <v>6814</v>
      </c>
      <c r="E6698" t="str">
        <f t="shared" si="104"/>
        <v>193-PUERTOMINGALVO</v>
      </c>
    </row>
    <row r="6699" spans="1:5" x14ac:dyDescent="0.25">
      <c r="A6699" s="1">
        <v>44</v>
      </c>
      <c r="B6699" s="3">
        <v>194</v>
      </c>
      <c r="C6699" s="1" t="s">
        <v>6815</v>
      </c>
      <c r="E6699" t="str">
        <f t="shared" si="104"/>
        <v>194-RAFALES</v>
      </c>
    </row>
    <row r="6700" spans="1:5" x14ac:dyDescent="0.25">
      <c r="A6700" s="1">
        <v>44</v>
      </c>
      <c r="B6700" s="3">
        <v>195</v>
      </c>
      <c r="C6700" s="1" t="s">
        <v>6816</v>
      </c>
      <c r="E6700" t="str">
        <f t="shared" si="104"/>
        <v>195-RILLO</v>
      </c>
    </row>
    <row r="6701" spans="1:5" x14ac:dyDescent="0.25">
      <c r="A6701" s="1">
        <v>44</v>
      </c>
      <c r="B6701" s="3">
        <v>196</v>
      </c>
      <c r="C6701" s="1" t="s">
        <v>6817</v>
      </c>
      <c r="E6701" t="str">
        <f t="shared" si="104"/>
        <v>196-RIODEVA</v>
      </c>
    </row>
    <row r="6702" spans="1:5" x14ac:dyDescent="0.25">
      <c r="A6702" s="1">
        <v>44</v>
      </c>
      <c r="B6702" s="3">
        <v>197</v>
      </c>
      <c r="C6702" s="1" t="s">
        <v>6818</v>
      </c>
      <c r="E6702" t="str">
        <f t="shared" si="104"/>
        <v>197-RODENAS</v>
      </c>
    </row>
    <row r="6703" spans="1:5" x14ac:dyDescent="0.25">
      <c r="A6703" s="1">
        <v>44</v>
      </c>
      <c r="B6703" s="3">
        <v>198</v>
      </c>
      <c r="C6703" s="1" t="s">
        <v>6819</v>
      </c>
      <c r="E6703" t="str">
        <f t="shared" si="104"/>
        <v>198-ROYUELA</v>
      </c>
    </row>
    <row r="6704" spans="1:5" x14ac:dyDescent="0.25">
      <c r="A6704" s="1">
        <v>44</v>
      </c>
      <c r="B6704" s="3">
        <v>199</v>
      </c>
      <c r="C6704" s="1" t="s">
        <v>6820</v>
      </c>
      <c r="E6704" t="str">
        <f t="shared" si="104"/>
        <v>199-RUBIALES</v>
      </c>
    </row>
    <row r="6705" spans="1:5" x14ac:dyDescent="0.25">
      <c r="A6705" s="1">
        <v>44</v>
      </c>
      <c r="B6705" s="3">
        <v>200</v>
      </c>
      <c r="C6705" s="1" t="s">
        <v>6821</v>
      </c>
      <c r="E6705" t="str">
        <f t="shared" si="104"/>
        <v>200-RUBIELOS DE LA CERIDA</v>
      </c>
    </row>
    <row r="6706" spans="1:5" x14ac:dyDescent="0.25">
      <c r="A6706" s="1">
        <v>44</v>
      </c>
      <c r="B6706" s="3">
        <v>201</v>
      </c>
      <c r="C6706" s="1" t="s">
        <v>6822</v>
      </c>
      <c r="E6706" t="str">
        <f t="shared" si="104"/>
        <v>201-RUBIELOS DE MORA</v>
      </c>
    </row>
    <row r="6707" spans="1:5" x14ac:dyDescent="0.25">
      <c r="A6707" s="1">
        <v>44</v>
      </c>
      <c r="B6707" s="3">
        <v>203</v>
      </c>
      <c r="C6707" s="1" t="s">
        <v>6823</v>
      </c>
      <c r="E6707" t="str">
        <f t="shared" si="104"/>
        <v>203-SALCEDILLO</v>
      </c>
    </row>
    <row r="6708" spans="1:5" x14ac:dyDescent="0.25">
      <c r="A6708" s="1">
        <v>44</v>
      </c>
      <c r="B6708" s="3">
        <v>204</v>
      </c>
      <c r="C6708" s="1" t="s">
        <v>6824</v>
      </c>
      <c r="E6708" t="str">
        <f t="shared" si="104"/>
        <v>204-SALDON</v>
      </c>
    </row>
    <row r="6709" spans="1:5" x14ac:dyDescent="0.25">
      <c r="A6709" s="1">
        <v>44</v>
      </c>
      <c r="B6709" s="3">
        <v>205</v>
      </c>
      <c r="C6709" s="1" t="s">
        <v>6825</v>
      </c>
      <c r="E6709" t="str">
        <f t="shared" si="104"/>
        <v>205-SAMPER DE CALANDA</v>
      </c>
    </row>
    <row r="6710" spans="1:5" x14ac:dyDescent="0.25">
      <c r="A6710" s="1">
        <v>44</v>
      </c>
      <c r="B6710" s="3">
        <v>206</v>
      </c>
      <c r="C6710" s="1" t="s">
        <v>6826</v>
      </c>
      <c r="E6710" t="str">
        <f t="shared" si="104"/>
        <v>206-SAN AGUSTIN</v>
      </c>
    </row>
    <row r="6711" spans="1:5" x14ac:dyDescent="0.25">
      <c r="A6711" s="1">
        <v>44</v>
      </c>
      <c r="B6711" s="3">
        <v>207</v>
      </c>
      <c r="C6711" s="1" t="s">
        <v>6827</v>
      </c>
      <c r="E6711" t="str">
        <f t="shared" si="104"/>
        <v>207-SAN MARTIN DEL RIO</v>
      </c>
    </row>
    <row r="6712" spans="1:5" x14ac:dyDescent="0.25">
      <c r="A6712" s="1">
        <v>44</v>
      </c>
      <c r="B6712" s="3">
        <v>208</v>
      </c>
      <c r="C6712" s="1" t="s">
        <v>6828</v>
      </c>
      <c r="E6712" t="str">
        <f t="shared" si="104"/>
        <v>208-SANTA CRUZ DE NOGUERAS</v>
      </c>
    </row>
    <row r="6713" spans="1:5" x14ac:dyDescent="0.25">
      <c r="A6713" s="1">
        <v>44</v>
      </c>
      <c r="B6713" s="3">
        <v>209</v>
      </c>
      <c r="C6713" s="1" t="s">
        <v>6829</v>
      </c>
      <c r="E6713" t="str">
        <f t="shared" si="104"/>
        <v>209-SANTA EULALIA</v>
      </c>
    </row>
    <row r="6714" spans="1:5" x14ac:dyDescent="0.25">
      <c r="A6714" s="1">
        <v>44</v>
      </c>
      <c r="B6714" s="3">
        <v>210</v>
      </c>
      <c r="C6714" s="1" t="s">
        <v>6830</v>
      </c>
      <c r="E6714" t="str">
        <f t="shared" si="104"/>
        <v>210-SARRION</v>
      </c>
    </row>
    <row r="6715" spans="1:5" x14ac:dyDescent="0.25">
      <c r="A6715" s="1">
        <v>44</v>
      </c>
      <c r="B6715" s="3">
        <v>211</v>
      </c>
      <c r="C6715" s="1" t="s">
        <v>6831</v>
      </c>
      <c r="E6715" t="str">
        <f t="shared" si="104"/>
        <v>211-SEGURA DE LOS BAÑOS</v>
      </c>
    </row>
    <row r="6716" spans="1:5" x14ac:dyDescent="0.25">
      <c r="A6716" s="1">
        <v>44</v>
      </c>
      <c r="B6716" s="3">
        <v>212</v>
      </c>
      <c r="C6716" s="1" t="s">
        <v>6832</v>
      </c>
      <c r="E6716" t="str">
        <f t="shared" si="104"/>
        <v>212-SENO</v>
      </c>
    </row>
    <row r="6717" spans="1:5" x14ac:dyDescent="0.25">
      <c r="A6717" s="1">
        <v>44</v>
      </c>
      <c r="B6717" s="3">
        <v>213</v>
      </c>
      <c r="C6717" s="1" t="s">
        <v>6833</v>
      </c>
      <c r="E6717" t="str">
        <f t="shared" si="104"/>
        <v>213-SINGRA</v>
      </c>
    </row>
    <row r="6718" spans="1:5" x14ac:dyDescent="0.25">
      <c r="A6718" s="1">
        <v>44</v>
      </c>
      <c r="B6718" s="3">
        <v>215</v>
      </c>
      <c r="C6718" s="1" t="s">
        <v>6834</v>
      </c>
      <c r="E6718" t="str">
        <f t="shared" si="104"/>
        <v>215-TERRIENTE</v>
      </c>
    </row>
    <row r="6719" spans="1:5" x14ac:dyDescent="0.25">
      <c r="A6719" s="1">
        <v>44</v>
      </c>
      <c r="B6719" s="3">
        <v>216</v>
      </c>
      <c r="C6719" s="1" t="s">
        <v>151</v>
      </c>
      <c r="E6719" t="str">
        <f t="shared" si="104"/>
        <v>216-TERUEL</v>
      </c>
    </row>
    <row r="6720" spans="1:5" x14ac:dyDescent="0.25">
      <c r="A6720" s="1">
        <v>44</v>
      </c>
      <c r="B6720" s="3">
        <v>217</v>
      </c>
      <c r="C6720" s="1" t="s">
        <v>6835</v>
      </c>
      <c r="E6720" t="str">
        <f t="shared" si="104"/>
        <v>217-TORIL Y MASEGOSO</v>
      </c>
    </row>
    <row r="6721" spans="1:5" x14ac:dyDescent="0.25">
      <c r="A6721" s="1">
        <v>44</v>
      </c>
      <c r="B6721" s="3">
        <v>218</v>
      </c>
      <c r="C6721" s="1" t="s">
        <v>6836</v>
      </c>
      <c r="E6721" t="str">
        <f t="shared" si="104"/>
        <v>218-TORMON</v>
      </c>
    </row>
    <row r="6722" spans="1:5" x14ac:dyDescent="0.25">
      <c r="A6722" s="1">
        <v>44</v>
      </c>
      <c r="B6722" s="3">
        <v>219</v>
      </c>
      <c r="C6722" s="1" t="s">
        <v>6837</v>
      </c>
      <c r="E6722" t="str">
        <f t="shared" si="104"/>
        <v>219-TORNOS</v>
      </c>
    </row>
    <row r="6723" spans="1:5" x14ac:dyDescent="0.25">
      <c r="A6723" s="1">
        <v>44</v>
      </c>
      <c r="B6723" s="3">
        <v>220</v>
      </c>
      <c r="C6723" s="1" t="s">
        <v>6838</v>
      </c>
      <c r="E6723" t="str">
        <f t="shared" ref="E6723:E6786" si="105">CONCATENATE(B6723,"-",C6723)</f>
        <v>220-TORRALBA DE LOS SISONES</v>
      </c>
    </row>
    <row r="6724" spans="1:5" x14ac:dyDescent="0.25">
      <c r="A6724" s="1">
        <v>44</v>
      </c>
      <c r="B6724" s="3">
        <v>221</v>
      </c>
      <c r="C6724" s="1" t="s">
        <v>6839</v>
      </c>
      <c r="E6724" t="str">
        <f t="shared" si="105"/>
        <v>221-TORRECILLA DE ALCAÑIZ</v>
      </c>
    </row>
    <row r="6725" spans="1:5" x14ac:dyDescent="0.25">
      <c r="A6725" s="1">
        <v>44</v>
      </c>
      <c r="B6725" s="3">
        <v>222</v>
      </c>
      <c r="C6725" s="1" t="s">
        <v>6840</v>
      </c>
      <c r="E6725" t="str">
        <f t="shared" si="105"/>
        <v>222-TORRECILLA DEL REBOLLAR</v>
      </c>
    </row>
    <row r="6726" spans="1:5" x14ac:dyDescent="0.25">
      <c r="A6726" s="1">
        <v>44</v>
      </c>
      <c r="B6726" s="3">
        <v>223</v>
      </c>
      <c r="C6726" s="1" t="s">
        <v>6841</v>
      </c>
      <c r="E6726" t="str">
        <f t="shared" si="105"/>
        <v>223-TORRE DE ARCAS</v>
      </c>
    </row>
    <row r="6727" spans="1:5" x14ac:dyDescent="0.25">
      <c r="A6727" s="1">
        <v>44</v>
      </c>
      <c r="B6727" s="3">
        <v>224</v>
      </c>
      <c r="C6727" s="1" t="s">
        <v>6842</v>
      </c>
      <c r="E6727" t="str">
        <f t="shared" si="105"/>
        <v>224-TORRE DE LAS ARCAS</v>
      </c>
    </row>
    <row r="6728" spans="1:5" x14ac:dyDescent="0.25">
      <c r="A6728" s="1">
        <v>44</v>
      </c>
      <c r="B6728" s="3">
        <v>225</v>
      </c>
      <c r="C6728" s="1" t="s">
        <v>6843</v>
      </c>
      <c r="E6728" t="str">
        <f t="shared" si="105"/>
        <v>225-TORRE DEL COMPTE</v>
      </c>
    </row>
    <row r="6729" spans="1:5" x14ac:dyDescent="0.25">
      <c r="A6729" s="1">
        <v>44</v>
      </c>
      <c r="B6729" s="3">
        <v>226</v>
      </c>
      <c r="C6729" s="1" t="s">
        <v>6844</v>
      </c>
      <c r="E6729" t="str">
        <f t="shared" si="105"/>
        <v>226-TORRELACARCEL</v>
      </c>
    </row>
    <row r="6730" spans="1:5" x14ac:dyDescent="0.25">
      <c r="A6730" s="1">
        <v>44</v>
      </c>
      <c r="B6730" s="3">
        <v>227</v>
      </c>
      <c r="C6730" s="1" t="s">
        <v>6845</v>
      </c>
      <c r="E6730" t="str">
        <f t="shared" si="105"/>
        <v>227-TORRE LOS NEGROS</v>
      </c>
    </row>
    <row r="6731" spans="1:5" x14ac:dyDescent="0.25">
      <c r="A6731" s="1">
        <v>44</v>
      </c>
      <c r="B6731" s="3">
        <v>228</v>
      </c>
      <c r="C6731" s="1" t="s">
        <v>6846</v>
      </c>
      <c r="E6731" t="str">
        <f t="shared" si="105"/>
        <v>228-TORREMOCHA DE JILOCA</v>
      </c>
    </row>
    <row r="6732" spans="1:5" x14ac:dyDescent="0.25">
      <c r="A6732" s="1">
        <v>44</v>
      </c>
      <c r="B6732" s="3">
        <v>229</v>
      </c>
      <c r="C6732" s="1" t="s">
        <v>6847</v>
      </c>
      <c r="E6732" t="str">
        <f t="shared" si="105"/>
        <v>229-TORRES DE ALBARRACIN</v>
      </c>
    </row>
    <row r="6733" spans="1:5" x14ac:dyDescent="0.25">
      <c r="A6733" s="1">
        <v>44</v>
      </c>
      <c r="B6733" s="3">
        <v>230</v>
      </c>
      <c r="C6733" s="1" t="s">
        <v>6848</v>
      </c>
      <c r="E6733" t="str">
        <f t="shared" si="105"/>
        <v>230-TORREVELILLA</v>
      </c>
    </row>
    <row r="6734" spans="1:5" x14ac:dyDescent="0.25">
      <c r="A6734" s="1">
        <v>44</v>
      </c>
      <c r="B6734" s="3">
        <v>231</v>
      </c>
      <c r="C6734" s="1" t="s">
        <v>6849</v>
      </c>
      <c r="E6734" t="str">
        <f t="shared" si="105"/>
        <v>231-TORRIJAS</v>
      </c>
    </row>
    <row r="6735" spans="1:5" x14ac:dyDescent="0.25">
      <c r="A6735" s="1">
        <v>44</v>
      </c>
      <c r="B6735" s="3">
        <v>232</v>
      </c>
      <c r="C6735" s="1" t="s">
        <v>6850</v>
      </c>
      <c r="E6735" t="str">
        <f t="shared" si="105"/>
        <v>232-TORRIJO DEL CAMPO</v>
      </c>
    </row>
    <row r="6736" spans="1:5" x14ac:dyDescent="0.25">
      <c r="A6736" s="1">
        <v>44</v>
      </c>
      <c r="B6736" s="3">
        <v>234</v>
      </c>
      <c r="C6736" s="1" t="s">
        <v>6851</v>
      </c>
      <c r="E6736" t="str">
        <f t="shared" si="105"/>
        <v>234-TRAMACASTIEL</v>
      </c>
    </row>
    <row r="6737" spans="1:5" x14ac:dyDescent="0.25">
      <c r="A6737" s="1">
        <v>44</v>
      </c>
      <c r="B6737" s="3">
        <v>235</v>
      </c>
      <c r="C6737" s="1" t="s">
        <v>6852</v>
      </c>
      <c r="E6737" t="str">
        <f t="shared" si="105"/>
        <v>235-TRAMACASTILLA</v>
      </c>
    </row>
    <row r="6738" spans="1:5" x14ac:dyDescent="0.25">
      <c r="A6738" s="1">
        <v>44</v>
      </c>
      <c r="B6738" s="3">
        <v>236</v>
      </c>
      <c r="C6738" s="1" t="s">
        <v>6853</v>
      </c>
      <c r="E6738" t="str">
        <f t="shared" si="105"/>
        <v>236-TRONCHON</v>
      </c>
    </row>
    <row r="6739" spans="1:5" x14ac:dyDescent="0.25">
      <c r="A6739" s="1">
        <v>44</v>
      </c>
      <c r="B6739" s="3">
        <v>237</v>
      </c>
      <c r="C6739" s="1" t="s">
        <v>6854</v>
      </c>
      <c r="E6739" t="str">
        <f t="shared" si="105"/>
        <v>237-URREA DE GAEN</v>
      </c>
    </row>
    <row r="6740" spans="1:5" x14ac:dyDescent="0.25">
      <c r="A6740" s="1">
        <v>44</v>
      </c>
      <c r="B6740" s="3">
        <v>238</v>
      </c>
      <c r="C6740" s="1" t="s">
        <v>6855</v>
      </c>
      <c r="E6740" t="str">
        <f t="shared" si="105"/>
        <v>238-UTRILLAS</v>
      </c>
    </row>
    <row r="6741" spans="1:5" x14ac:dyDescent="0.25">
      <c r="A6741" s="1">
        <v>44</v>
      </c>
      <c r="B6741" s="3">
        <v>239</v>
      </c>
      <c r="C6741" s="1" t="s">
        <v>6856</v>
      </c>
      <c r="E6741" t="str">
        <f t="shared" si="105"/>
        <v>239-VALACLOCHE</v>
      </c>
    </row>
    <row r="6742" spans="1:5" x14ac:dyDescent="0.25">
      <c r="A6742" s="1">
        <v>44</v>
      </c>
      <c r="B6742" s="3">
        <v>240</v>
      </c>
      <c r="C6742" s="1" t="s">
        <v>6857</v>
      </c>
      <c r="E6742" t="str">
        <f t="shared" si="105"/>
        <v>240-VALBONA</v>
      </c>
    </row>
    <row r="6743" spans="1:5" x14ac:dyDescent="0.25">
      <c r="A6743" s="1">
        <v>44</v>
      </c>
      <c r="B6743" s="3">
        <v>241</v>
      </c>
      <c r="C6743" s="1" t="s">
        <v>6858</v>
      </c>
      <c r="E6743" t="str">
        <f t="shared" si="105"/>
        <v>241-VALDEALGORFA</v>
      </c>
    </row>
    <row r="6744" spans="1:5" x14ac:dyDescent="0.25">
      <c r="A6744" s="1">
        <v>44</v>
      </c>
      <c r="B6744" s="3">
        <v>243</v>
      </c>
      <c r="C6744" s="1" t="s">
        <v>6859</v>
      </c>
      <c r="E6744" t="str">
        <f t="shared" si="105"/>
        <v>243-VALDECUENCA</v>
      </c>
    </row>
    <row r="6745" spans="1:5" x14ac:dyDescent="0.25">
      <c r="A6745" s="1">
        <v>44</v>
      </c>
      <c r="B6745" s="3">
        <v>244</v>
      </c>
      <c r="C6745" s="1" t="s">
        <v>6860</v>
      </c>
      <c r="E6745" t="str">
        <f t="shared" si="105"/>
        <v>244-VALDELINARES</v>
      </c>
    </row>
    <row r="6746" spans="1:5" x14ac:dyDescent="0.25">
      <c r="A6746" s="1">
        <v>44</v>
      </c>
      <c r="B6746" s="3">
        <v>245</v>
      </c>
      <c r="C6746" s="1" t="s">
        <v>6861</v>
      </c>
      <c r="E6746" t="str">
        <f t="shared" si="105"/>
        <v>245-VALDELTORMO</v>
      </c>
    </row>
    <row r="6747" spans="1:5" x14ac:dyDescent="0.25">
      <c r="A6747" s="1">
        <v>44</v>
      </c>
      <c r="B6747" s="3">
        <v>246</v>
      </c>
      <c r="C6747" s="1" t="s">
        <v>6862</v>
      </c>
      <c r="E6747" t="str">
        <f t="shared" si="105"/>
        <v>246-VALDERROBRES</v>
      </c>
    </row>
    <row r="6748" spans="1:5" x14ac:dyDescent="0.25">
      <c r="A6748" s="1">
        <v>44</v>
      </c>
      <c r="B6748" s="3">
        <v>247</v>
      </c>
      <c r="C6748" s="1" t="s">
        <v>6863</v>
      </c>
      <c r="E6748" t="str">
        <f t="shared" si="105"/>
        <v>247-VALJUNQUERA</v>
      </c>
    </row>
    <row r="6749" spans="1:5" x14ac:dyDescent="0.25">
      <c r="A6749" s="1">
        <v>44</v>
      </c>
      <c r="B6749" s="3">
        <v>249</v>
      </c>
      <c r="C6749" s="1" t="s">
        <v>6864</v>
      </c>
      <c r="E6749" t="str">
        <f t="shared" si="105"/>
        <v>249-VALLECILLO, EL</v>
      </c>
    </row>
    <row r="6750" spans="1:5" x14ac:dyDescent="0.25">
      <c r="A6750" s="1">
        <v>44</v>
      </c>
      <c r="B6750" s="3">
        <v>250</v>
      </c>
      <c r="C6750" s="1" t="s">
        <v>6865</v>
      </c>
      <c r="E6750" t="str">
        <f t="shared" si="105"/>
        <v>250-VEGUILLAS DE LA SIERRA</v>
      </c>
    </row>
    <row r="6751" spans="1:5" x14ac:dyDescent="0.25">
      <c r="A6751" s="1">
        <v>44</v>
      </c>
      <c r="B6751" s="3">
        <v>251</v>
      </c>
      <c r="C6751" s="1" t="s">
        <v>6866</v>
      </c>
      <c r="E6751" t="str">
        <f t="shared" si="105"/>
        <v>251-VILLAFRANCA DEL CAMPO</v>
      </c>
    </row>
    <row r="6752" spans="1:5" x14ac:dyDescent="0.25">
      <c r="A6752" s="1">
        <v>44</v>
      </c>
      <c r="B6752" s="3">
        <v>252</v>
      </c>
      <c r="C6752" s="1" t="s">
        <v>6867</v>
      </c>
      <c r="E6752" t="str">
        <f t="shared" si="105"/>
        <v>252-VILLAHERMOSA DEL CAMPO</v>
      </c>
    </row>
    <row r="6753" spans="1:5" x14ac:dyDescent="0.25">
      <c r="A6753" s="1">
        <v>44</v>
      </c>
      <c r="B6753" s="3">
        <v>256</v>
      </c>
      <c r="C6753" s="1" t="s">
        <v>6868</v>
      </c>
      <c r="E6753" t="str">
        <f t="shared" si="105"/>
        <v>256-VILLANUEVA DEL REBOLLAR DE LA SIERRA</v>
      </c>
    </row>
    <row r="6754" spans="1:5" x14ac:dyDescent="0.25">
      <c r="A6754" s="1">
        <v>44</v>
      </c>
      <c r="B6754" s="3">
        <v>257</v>
      </c>
      <c r="C6754" s="1" t="s">
        <v>6869</v>
      </c>
      <c r="E6754" t="str">
        <f t="shared" si="105"/>
        <v>257-VILLAR DEL COBO</v>
      </c>
    </row>
    <row r="6755" spans="1:5" x14ac:dyDescent="0.25">
      <c r="A6755" s="1">
        <v>44</v>
      </c>
      <c r="B6755" s="3">
        <v>258</v>
      </c>
      <c r="C6755" s="1" t="s">
        <v>6870</v>
      </c>
      <c r="E6755" t="str">
        <f t="shared" si="105"/>
        <v>258-VILLAR DEL SALZ</v>
      </c>
    </row>
    <row r="6756" spans="1:5" x14ac:dyDescent="0.25">
      <c r="A6756" s="1">
        <v>44</v>
      </c>
      <c r="B6756" s="3">
        <v>260</v>
      </c>
      <c r="C6756" s="1" t="s">
        <v>6871</v>
      </c>
      <c r="E6756" t="str">
        <f t="shared" si="105"/>
        <v>260-VILLARLUENGO</v>
      </c>
    </row>
    <row r="6757" spans="1:5" x14ac:dyDescent="0.25">
      <c r="A6757" s="1">
        <v>44</v>
      </c>
      <c r="B6757" s="3">
        <v>261</v>
      </c>
      <c r="C6757" s="1" t="s">
        <v>6872</v>
      </c>
      <c r="E6757" t="str">
        <f t="shared" si="105"/>
        <v>261-VILLARQUEMADO</v>
      </c>
    </row>
    <row r="6758" spans="1:5" x14ac:dyDescent="0.25">
      <c r="A6758" s="1">
        <v>44</v>
      </c>
      <c r="B6758" s="3">
        <v>262</v>
      </c>
      <c r="C6758" s="1" t="s">
        <v>6873</v>
      </c>
      <c r="E6758" t="str">
        <f t="shared" si="105"/>
        <v>262-VILLARROYA DE LOS PINARES</v>
      </c>
    </row>
    <row r="6759" spans="1:5" x14ac:dyDescent="0.25">
      <c r="A6759" s="1">
        <v>44</v>
      </c>
      <c r="B6759" s="3">
        <v>263</v>
      </c>
      <c r="C6759" s="1" t="s">
        <v>6874</v>
      </c>
      <c r="E6759" t="str">
        <f t="shared" si="105"/>
        <v>263-VILLASTAR</v>
      </c>
    </row>
    <row r="6760" spans="1:5" x14ac:dyDescent="0.25">
      <c r="A6760" s="1">
        <v>44</v>
      </c>
      <c r="B6760" s="3">
        <v>264</v>
      </c>
      <c r="C6760" s="1" t="s">
        <v>6875</v>
      </c>
      <c r="E6760" t="str">
        <f t="shared" si="105"/>
        <v>264-VILLEL</v>
      </c>
    </row>
    <row r="6761" spans="1:5" x14ac:dyDescent="0.25">
      <c r="A6761" s="1">
        <v>44</v>
      </c>
      <c r="B6761" s="3">
        <v>265</v>
      </c>
      <c r="C6761" s="1" t="s">
        <v>6876</v>
      </c>
      <c r="E6761" t="str">
        <f t="shared" si="105"/>
        <v>265-VINACEITE</v>
      </c>
    </row>
    <row r="6762" spans="1:5" x14ac:dyDescent="0.25">
      <c r="A6762" s="1">
        <v>44</v>
      </c>
      <c r="B6762" s="3">
        <v>266</v>
      </c>
      <c r="C6762" s="1" t="s">
        <v>6877</v>
      </c>
      <c r="E6762" t="str">
        <f t="shared" si="105"/>
        <v>266-VISIEDO</v>
      </c>
    </row>
    <row r="6763" spans="1:5" x14ac:dyDescent="0.25">
      <c r="A6763" s="1">
        <v>44</v>
      </c>
      <c r="B6763" s="3">
        <v>267</v>
      </c>
      <c r="C6763" s="1" t="s">
        <v>6878</v>
      </c>
      <c r="E6763" t="str">
        <f t="shared" si="105"/>
        <v>267-VIVEL DEL RIO MARTIN</v>
      </c>
    </row>
    <row r="6764" spans="1:5" x14ac:dyDescent="0.25">
      <c r="A6764" s="1">
        <v>44</v>
      </c>
      <c r="B6764" s="3">
        <v>268</v>
      </c>
      <c r="C6764" s="1" t="s">
        <v>6879</v>
      </c>
      <c r="E6764" t="str">
        <f t="shared" si="105"/>
        <v>268-ZOMA, LA</v>
      </c>
    </row>
    <row r="6765" spans="1:5" x14ac:dyDescent="0.25">
      <c r="A6765" s="1">
        <v>45</v>
      </c>
      <c r="B6765" s="3">
        <v>1</v>
      </c>
      <c r="C6765" s="1" t="s">
        <v>6880</v>
      </c>
      <c r="E6765" t="str">
        <f t="shared" si="105"/>
        <v>1-AJOFRIN</v>
      </c>
    </row>
    <row r="6766" spans="1:5" x14ac:dyDescent="0.25">
      <c r="A6766" s="1">
        <v>45</v>
      </c>
      <c r="B6766" s="3">
        <v>2</v>
      </c>
      <c r="C6766" s="1" t="s">
        <v>6881</v>
      </c>
      <c r="E6766" t="str">
        <f t="shared" si="105"/>
        <v>2-ALAMEDA DE LA SAGRA</v>
      </c>
    </row>
    <row r="6767" spans="1:5" x14ac:dyDescent="0.25">
      <c r="A6767" s="1">
        <v>45</v>
      </c>
      <c r="B6767" s="3">
        <v>3</v>
      </c>
      <c r="C6767" s="1" t="s">
        <v>6882</v>
      </c>
      <c r="E6767" t="str">
        <f t="shared" si="105"/>
        <v>3-ALBARREAL DE TAJO</v>
      </c>
    </row>
    <row r="6768" spans="1:5" x14ac:dyDescent="0.25">
      <c r="A6768" s="1">
        <v>45</v>
      </c>
      <c r="B6768" s="3">
        <v>4</v>
      </c>
      <c r="C6768" s="1" t="s">
        <v>6883</v>
      </c>
      <c r="E6768" t="str">
        <f t="shared" si="105"/>
        <v>4-ALCABON</v>
      </c>
    </row>
    <row r="6769" spans="1:5" x14ac:dyDescent="0.25">
      <c r="A6769" s="1">
        <v>45</v>
      </c>
      <c r="B6769" s="3">
        <v>5</v>
      </c>
      <c r="C6769" s="1" t="s">
        <v>6884</v>
      </c>
      <c r="E6769" t="str">
        <f t="shared" si="105"/>
        <v>5-ALCAÑIZO</v>
      </c>
    </row>
    <row r="6770" spans="1:5" x14ac:dyDescent="0.25">
      <c r="A6770" s="1">
        <v>45</v>
      </c>
      <c r="B6770" s="3">
        <v>6</v>
      </c>
      <c r="C6770" s="1" t="s">
        <v>6885</v>
      </c>
      <c r="E6770" t="str">
        <f t="shared" si="105"/>
        <v>6-ALCAUDETE DE LA JARA</v>
      </c>
    </row>
    <row r="6771" spans="1:5" x14ac:dyDescent="0.25">
      <c r="A6771" s="1">
        <v>45</v>
      </c>
      <c r="B6771" s="3">
        <v>7</v>
      </c>
      <c r="C6771" s="1" t="s">
        <v>6886</v>
      </c>
      <c r="E6771" t="str">
        <f t="shared" si="105"/>
        <v>7-ALCOLEA DE TAJO</v>
      </c>
    </row>
    <row r="6772" spans="1:5" x14ac:dyDescent="0.25">
      <c r="A6772" s="1">
        <v>45</v>
      </c>
      <c r="B6772" s="3">
        <v>8</v>
      </c>
      <c r="C6772" s="1" t="s">
        <v>6887</v>
      </c>
      <c r="E6772" t="str">
        <f t="shared" si="105"/>
        <v>8-ALDEA EN CABO</v>
      </c>
    </row>
    <row r="6773" spans="1:5" x14ac:dyDescent="0.25">
      <c r="A6773" s="1">
        <v>45</v>
      </c>
      <c r="B6773" s="3">
        <v>9</v>
      </c>
      <c r="C6773" s="1" t="s">
        <v>6888</v>
      </c>
      <c r="E6773" t="str">
        <f t="shared" si="105"/>
        <v>9-ALDEANUEVA DE BARBARROYA</v>
      </c>
    </row>
    <row r="6774" spans="1:5" x14ac:dyDescent="0.25">
      <c r="A6774" s="1">
        <v>45</v>
      </c>
      <c r="B6774" s="3">
        <v>10</v>
      </c>
      <c r="C6774" s="1" t="s">
        <v>6889</v>
      </c>
      <c r="E6774" t="str">
        <f t="shared" si="105"/>
        <v>10-ALDEANUEVA DE SAN BARTOLOME</v>
      </c>
    </row>
    <row r="6775" spans="1:5" x14ac:dyDescent="0.25">
      <c r="A6775" s="1">
        <v>45</v>
      </c>
      <c r="B6775" s="3">
        <v>11</v>
      </c>
      <c r="C6775" s="1" t="s">
        <v>6890</v>
      </c>
      <c r="E6775" t="str">
        <f t="shared" si="105"/>
        <v>11-ALMENDRAL DE LA CAÑADA</v>
      </c>
    </row>
    <row r="6776" spans="1:5" x14ac:dyDescent="0.25">
      <c r="A6776" s="1">
        <v>45</v>
      </c>
      <c r="B6776" s="3">
        <v>12</v>
      </c>
      <c r="C6776" s="1" t="s">
        <v>6891</v>
      </c>
      <c r="E6776" t="str">
        <f t="shared" si="105"/>
        <v>12-ALMONACID DE TOLEDO</v>
      </c>
    </row>
    <row r="6777" spans="1:5" x14ac:dyDescent="0.25">
      <c r="A6777" s="1">
        <v>45</v>
      </c>
      <c r="B6777" s="3">
        <v>13</v>
      </c>
      <c r="C6777" s="1" t="s">
        <v>6892</v>
      </c>
      <c r="E6777" t="str">
        <f t="shared" si="105"/>
        <v>13-ALMOROX</v>
      </c>
    </row>
    <row r="6778" spans="1:5" x14ac:dyDescent="0.25">
      <c r="A6778" s="1">
        <v>45</v>
      </c>
      <c r="B6778" s="3">
        <v>14</v>
      </c>
      <c r="C6778" s="1" t="s">
        <v>6893</v>
      </c>
      <c r="E6778" t="str">
        <f t="shared" si="105"/>
        <v>14-AÑOVER DE TAJO</v>
      </c>
    </row>
    <row r="6779" spans="1:5" x14ac:dyDescent="0.25">
      <c r="A6779" s="1">
        <v>45</v>
      </c>
      <c r="B6779" s="3">
        <v>15</v>
      </c>
      <c r="C6779" s="1" t="s">
        <v>6894</v>
      </c>
      <c r="E6779" t="str">
        <f t="shared" si="105"/>
        <v>15-ARCICOLLAR</v>
      </c>
    </row>
    <row r="6780" spans="1:5" x14ac:dyDescent="0.25">
      <c r="A6780" s="1">
        <v>45</v>
      </c>
      <c r="B6780" s="3">
        <v>16</v>
      </c>
      <c r="C6780" s="1" t="s">
        <v>6895</v>
      </c>
      <c r="E6780" t="str">
        <f t="shared" si="105"/>
        <v>16-ARGES</v>
      </c>
    </row>
    <row r="6781" spans="1:5" x14ac:dyDescent="0.25">
      <c r="A6781" s="1">
        <v>45</v>
      </c>
      <c r="B6781" s="3">
        <v>17</v>
      </c>
      <c r="C6781" s="1" t="s">
        <v>6896</v>
      </c>
      <c r="E6781" t="str">
        <f t="shared" si="105"/>
        <v>17-AZUTAN</v>
      </c>
    </row>
    <row r="6782" spans="1:5" x14ac:dyDescent="0.25">
      <c r="A6782" s="1">
        <v>45</v>
      </c>
      <c r="B6782" s="3">
        <v>18</v>
      </c>
      <c r="C6782" s="1" t="s">
        <v>6897</v>
      </c>
      <c r="E6782" t="str">
        <f t="shared" si="105"/>
        <v>18-BARCIENCE</v>
      </c>
    </row>
    <row r="6783" spans="1:5" x14ac:dyDescent="0.25">
      <c r="A6783" s="1">
        <v>45</v>
      </c>
      <c r="B6783" s="3">
        <v>19</v>
      </c>
      <c r="C6783" s="1" t="s">
        <v>6898</v>
      </c>
      <c r="E6783" t="str">
        <f t="shared" si="105"/>
        <v>19-BARGAS</v>
      </c>
    </row>
    <row r="6784" spans="1:5" x14ac:dyDescent="0.25">
      <c r="A6784" s="1">
        <v>45</v>
      </c>
      <c r="B6784" s="3">
        <v>20</v>
      </c>
      <c r="C6784" s="1" t="s">
        <v>6899</v>
      </c>
      <c r="E6784" t="str">
        <f t="shared" si="105"/>
        <v>20-BELVIS DE LA JARA</v>
      </c>
    </row>
    <row r="6785" spans="1:5" x14ac:dyDescent="0.25">
      <c r="A6785" s="1">
        <v>45</v>
      </c>
      <c r="B6785" s="3">
        <v>21</v>
      </c>
      <c r="C6785" s="1" t="s">
        <v>6900</v>
      </c>
      <c r="E6785" t="str">
        <f t="shared" si="105"/>
        <v>21-BOROX</v>
      </c>
    </row>
    <row r="6786" spans="1:5" x14ac:dyDescent="0.25">
      <c r="A6786" s="1">
        <v>45</v>
      </c>
      <c r="B6786" s="3">
        <v>22</v>
      </c>
      <c r="C6786" s="1" t="s">
        <v>6901</v>
      </c>
      <c r="E6786" t="str">
        <f t="shared" si="105"/>
        <v>22-BUENAVENTURA</v>
      </c>
    </row>
    <row r="6787" spans="1:5" x14ac:dyDescent="0.25">
      <c r="A6787" s="1">
        <v>45</v>
      </c>
      <c r="B6787" s="3">
        <v>23</v>
      </c>
      <c r="C6787" s="1" t="s">
        <v>6902</v>
      </c>
      <c r="E6787" t="str">
        <f t="shared" ref="E6787:E6850" si="106">CONCATENATE(B6787,"-",C6787)</f>
        <v>23-BURGUILLOS DE TOLEDO</v>
      </c>
    </row>
    <row r="6788" spans="1:5" x14ac:dyDescent="0.25">
      <c r="A6788" s="1">
        <v>45</v>
      </c>
      <c r="B6788" s="3">
        <v>24</v>
      </c>
      <c r="C6788" s="1" t="s">
        <v>6903</v>
      </c>
      <c r="E6788" t="str">
        <f t="shared" si="106"/>
        <v>24-BURUJON</v>
      </c>
    </row>
    <row r="6789" spans="1:5" x14ac:dyDescent="0.25">
      <c r="A6789" s="1">
        <v>45</v>
      </c>
      <c r="B6789" s="3">
        <v>25</v>
      </c>
      <c r="C6789" s="1" t="s">
        <v>6904</v>
      </c>
      <c r="E6789" t="str">
        <f t="shared" si="106"/>
        <v>25-CABAÑAS DE LA SAGRA</v>
      </c>
    </row>
    <row r="6790" spans="1:5" x14ac:dyDescent="0.25">
      <c r="A6790" s="1">
        <v>45</v>
      </c>
      <c r="B6790" s="3">
        <v>26</v>
      </c>
      <c r="C6790" s="1" t="s">
        <v>6905</v>
      </c>
      <c r="E6790" t="str">
        <f t="shared" si="106"/>
        <v>26-CABAÑAS DE YEPES</v>
      </c>
    </row>
    <row r="6791" spans="1:5" x14ac:dyDescent="0.25">
      <c r="A6791" s="1">
        <v>45</v>
      </c>
      <c r="B6791" s="3">
        <v>27</v>
      </c>
      <c r="C6791" s="1" t="s">
        <v>6906</v>
      </c>
      <c r="E6791" t="str">
        <f t="shared" si="106"/>
        <v>27-CABEZAMESADA</v>
      </c>
    </row>
    <row r="6792" spans="1:5" x14ac:dyDescent="0.25">
      <c r="A6792" s="1">
        <v>45</v>
      </c>
      <c r="B6792" s="3">
        <v>28</v>
      </c>
      <c r="C6792" s="1" t="s">
        <v>6907</v>
      </c>
      <c r="E6792" t="str">
        <f t="shared" si="106"/>
        <v>28-CALERA Y CHOZAS</v>
      </c>
    </row>
    <row r="6793" spans="1:5" x14ac:dyDescent="0.25">
      <c r="A6793" s="1">
        <v>45</v>
      </c>
      <c r="B6793" s="3">
        <v>29</v>
      </c>
      <c r="C6793" s="1" t="s">
        <v>6908</v>
      </c>
      <c r="E6793" t="str">
        <f t="shared" si="106"/>
        <v>29-CALERUELA</v>
      </c>
    </row>
    <row r="6794" spans="1:5" x14ac:dyDescent="0.25">
      <c r="A6794" s="1">
        <v>45</v>
      </c>
      <c r="B6794" s="3">
        <v>30</v>
      </c>
      <c r="C6794" s="1" t="s">
        <v>6909</v>
      </c>
      <c r="E6794" t="str">
        <f t="shared" si="106"/>
        <v>30-CALZADA DE OROPESA, LA</v>
      </c>
    </row>
    <row r="6795" spans="1:5" x14ac:dyDescent="0.25">
      <c r="A6795" s="1">
        <v>45</v>
      </c>
      <c r="B6795" s="3">
        <v>31</v>
      </c>
      <c r="C6795" s="1" t="s">
        <v>6910</v>
      </c>
      <c r="E6795" t="str">
        <f t="shared" si="106"/>
        <v>31-CAMARENA</v>
      </c>
    </row>
    <row r="6796" spans="1:5" x14ac:dyDescent="0.25">
      <c r="A6796" s="1">
        <v>45</v>
      </c>
      <c r="B6796" s="3">
        <v>32</v>
      </c>
      <c r="C6796" s="1" t="s">
        <v>6911</v>
      </c>
      <c r="E6796" t="str">
        <f t="shared" si="106"/>
        <v>32-CAMARENILLA</v>
      </c>
    </row>
    <row r="6797" spans="1:5" x14ac:dyDescent="0.25">
      <c r="A6797" s="1">
        <v>45</v>
      </c>
      <c r="B6797" s="3">
        <v>33</v>
      </c>
      <c r="C6797" s="1" t="s">
        <v>6912</v>
      </c>
      <c r="E6797" t="str">
        <f t="shared" si="106"/>
        <v>33-CAMPILLO DE LA JARA, EL</v>
      </c>
    </row>
    <row r="6798" spans="1:5" x14ac:dyDescent="0.25">
      <c r="A6798" s="1">
        <v>45</v>
      </c>
      <c r="B6798" s="3">
        <v>34</v>
      </c>
      <c r="C6798" s="1" t="s">
        <v>6913</v>
      </c>
      <c r="E6798" t="str">
        <f t="shared" si="106"/>
        <v>34-CAMUÑAS</v>
      </c>
    </row>
    <row r="6799" spans="1:5" x14ac:dyDescent="0.25">
      <c r="A6799" s="1">
        <v>45</v>
      </c>
      <c r="B6799" s="3">
        <v>35</v>
      </c>
      <c r="C6799" s="1" t="s">
        <v>6914</v>
      </c>
      <c r="E6799" t="str">
        <f t="shared" si="106"/>
        <v>35-CARDIEL DE LOS MONTES</v>
      </c>
    </row>
    <row r="6800" spans="1:5" x14ac:dyDescent="0.25">
      <c r="A6800" s="1">
        <v>45</v>
      </c>
      <c r="B6800" s="3">
        <v>36</v>
      </c>
      <c r="C6800" s="1" t="s">
        <v>6915</v>
      </c>
      <c r="E6800" t="str">
        <f t="shared" si="106"/>
        <v>36-CARMENA</v>
      </c>
    </row>
    <row r="6801" spans="1:5" x14ac:dyDescent="0.25">
      <c r="A6801" s="1">
        <v>45</v>
      </c>
      <c r="B6801" s="3">
        <v>37</v>
      </c>
      <c r="C6801" s="1" t="s">
        <v>6916</v>
      </c>
      <c r="E6801" t="str">
        <f t="shared" si="106"/>
        <v>37-CARPIO DE TAJO, EL</v>
      </c>
    </row>
    <row r="6802" spans="1:5" x14ac:dyDescent="0.25">
      <c r="A6802" s="1">
        <v>45</v>
      </c>
      <c r="B6802" s="3">
        <v>38</v>
      </c>
      <c r="C6802" s="1" t="s">
        <v>6917</v>
      </c>
      <c r="E6802" t="str">
        <f t="shared" si="106"/>
        <v>38-CARRANQUE</v>
      </c>
    </row>
    <row r="6803" spans="1:5" x14ac:dyDescent="0.25">
      <c r="A6803" s="1">
        <v>45</v>
      </c>
      <c r="B6803" s="3">
        <v>39</v>
      </c>
      <c r="C6803" s="1" t="s">
        <v>6918</v>
      </c>
      <c r="E6803" t="str">
        <f t="shared" si="106"/>
        <v>39-CARRICHES</v>
      </c>
    </row>
    <row r="6804" spans="1:5" x14ac:dyDescent="0.25">
      <c r="A6804" s="1">
        <v>45</v>
      </c>
      <c r="B6804" s="3">
        <v>40</v>
      </c>
      <c r="C6804" s="1" t="s">
        <v>6919</v>
      </c>
      <c r="E6804" t="str">
        <f t="shared" si="106"/>
        <v>40-CASAR DE ESCALONA, EL</v>
      </c>
    </row>
    <row r="6805" spans="1:5" x14ac:dyDescent="0.25">
      <c r="A6805" s="1">
        <v>45</v>
      </c>
      <c r="B6805" s="3">
        <v>41</v>
      </c>
      <c r="C6805" s="1" t="s">
        <v>6920</v>
      </c>
      <c r="E6805" t="str">
        <f t="shared" si="106"/>
        <v>41-CASARRUBIOS DEL MONTE</v>
      </c>
    </row>
    <row r="6806" spans="1:5" x14ac:dyDescent="0.25">
      <c r="A6806" s="1">
        <v>45</v>
      </c>
      <c r="B6806" s="3">
        <v>42</v>
      </c>
      <c r="C6806" s="1" t="s">
        <v>6921</v>
      </c>
      <c r="E6806" t="str">
        <f t="shared" si="106"/>
        <v>42-CASASBUENAS</v>
      </c>
    </row>
    <row r="6807" spans="1:5" x14ac:dyDescent="0.25">
      <c r="A6807" s="1">
        <v>45</v>
      </c>
      <c r="B6807" s="3">
        <v>43</v>
      </c>
      <c r="C6807" s="1" t="s">
        <v>6922</v>
      </c>
      <c r="E6807" t="str">
        <f t="shared" si="106"/>
        <v>43-CASTILLO DE BAYUELA</v>
      </c>
    </row>
    <row r="6808" spans="1:5" x14ac:dyDescent="0.25">
      <c r="A6808" s="1">
        <v>45</v>
      </c>
      <c r="B6808" s="3">
        <v>45</v>
      </c>
      <c r="C6808" s="1" t="s">
        <v>6923</v>
      </c>
      <c r="E6808" t="str">
        <f t="shared" si="106"/>
        <v>45-CAZALEGAS</v>
      </c>
    </row>
    <row r="6809" spans="1:5" x14ac:dyDescent="0.25">
      <c r="A6809" s="1">
        <v>45</v>
      </c>
      <c r="B6809" s="3">
        <v>46</v>
      </c>
      <c r="C6809" s="1" t="s">
        <v>6924</v>
      </c>
      <c r="E6809" t="str">
        <f t="shared" si="106"/>
        <v>46-CEBOLLA</v>
      </c>
    </row>
    <row r="6810" spans="1:5" x14ac:dyDescent="0.25">
      <c r="A6810" s="1">
        <v>45</v>
      </c>
      <c r="B6810" s="3">
        <v>47</v>
      </c>
      <c r="C6810" s="1" t="s">
        <v>6925</v>
      </c>
      <c r="E6810" t="str">
        <f t="shared" si="106"/>
        <v>47-CEDILLO DEL CONDADO</v>
      </c>
    </row>
    <row r="6811" spans="1:5" x14ac:dyDescent="0.25">
      <c r="A6811" s="1">
        <v>45</v>
      </c>
      <c r="B6811" s="3">
        <v>48</v>
      </c>
      <c r="C6811" s="1" t="s">
        <v>6926</v>
      </c>
      <c r="E6811" t="str">
        <f t="shared" si="106"/>
        <v>48-CERRALBOS, LOS</v>
      </c>
    </row>
    <row r="6812" spans="1:5" x14ac:dyDescent="0.25">
      <c r="A6812" s="1">
        <v>45</v>
      </c>
      <c r="B6812" s="3">
        <v>49</v>
      </c>
      <c r="C6812" s="1" t="s">
        <v>6927</v>
      </c>
      <c r="E6812" t="str">
        <f t="shared" si="106"/>
        <v>49-CERVERA DE LOS MONTES</v>
      </c>
    </row>
    <row r="6813" spans="1:5" x14ac:dyDescent="0.25">
      <c r="A6813" s="1">
        <v>45</v>
      </c>
      <c r="B6813" s="3">
        <v>50</v>
      </c>
      <c r="C6813" s="1" t="s">
        <v>6928</v>
      </c>
      <c r="E6813" t="str">
        <f t="shared" si="106"/>
        <v>50-CIRUELOS</v>
      </c>
    </row>
    <row r="6814" spans="1:5" x14ac:dyDescent="0.25">
      <c r="A6814" s="1">
        <v>45</v>
      </c>
      <c r="B6814" s="3">
        <v>51</v>
      </c>
      <c r="C6814" s="1" t="s">
        <v>6929</v>
      </c>
      <c r="E6814" t="str">
        <f t="shared" si="106"/>
        <v>51-COBEJA</v>
      </c>
    </row>
    <row r="6815" spans="1:5" x14ac:dyDescent="0.25">
      <c r="A6815" s="1">
        <v>45</v>
      </c>
      <c r="B6815" s="3">
        <v>52</v>
      </c>
      <c r="C6815" s="1" t="s">
        <v>6930</v>
      </c>
      <c r="E6815" t="str">
        <f t="shared" si="106"/>
        <v>52-COBISA</v>
      </c>
    </row>
    <row r="6816" spans="1:5" x14ac:dyDescent="0.25">
      <c r="A6816" s="1">
        <v>45</v>
      </c>
      <c r="B6816" s="3">
        <v>53</v>
      </c>
      <c r="C6816" s="1" t="s">
        <v>6931</v>
      </c>
      <c r="E6816" t="str">
        <f t="shared" si="106"/>
        <v>53-CONSUEGRA</v>
      </c>
    </row>
    <row r="6817" spans="1:5" x14ac:dyDescent="0.25">
      <c r="A6817" s="1">
        <v>45</v>
      </c>
      <c r="B6817" s="3">
        <v>54</v>
      </c>
      <c r="C6817" s="1" t="s">
        <v>6932</v>
      </c>
      <c r="E6817" t="str">
        <f t="shared" si="106"/>
        <v>54-CORRAL DE ALMAGUER</v>
      </c>
    </row>
    <row r="6818" spans="1:5" x14ac:dyDescent="0.25">
      <c r="A6818" s="1">
        <v>45</v>
      </c>
      <c r="B6818" s="3">
        <v>55</v>
      </c>
      <c r="C6818" s="1" t="s">
        <v>6933</v>
      </c>
      <c r="E6818" t="str">
        <f t="shared" si="106"/>
        <v>55-CUERVA</v>
      </c>
    </row>
    <row r="6819" spans="1:5" x14ac:dyDescent="0.25">
      <c r="A6819" s="1">
        <v>45</v>
      </c>
      <c r="B6819" s="3">
        <v>56</v>
      </c>
      <c r="C6819" s="1" t="s">
        <v>6934</v>
      </c>
      <c r="E6819" t="str">
        <f t="shared" si="106"/>
        <v>56-CHOZAS DE CANALES</v>
      </c>
    </row>
    <row r="6820" spans="1:5" x14ac:dyDescent="0.25">
      <c r="A6820" s="1">
        <v>45</v>
      </c>
      <c r="B6820" s="3">
        <v>57</v>
      </c>
      <c r="C6820" s="1" t="s">
        <v>6935</v>
      </c>
      <c r="E6820" t="str">
        <f t="shared" si="106"/>
        <v>57-CHUECA</v>
      </c>
    </row>
    <row r="6821" spans="1:5" x14ac:dyDescent="0.25">
      <c r="A6821" s="1">
        <v>45</v>
      </c>
      <c r="B6821" s="3">
        <v>58</v>
      </c>
      <c r="C6821" s="1" t="s">
        <v>6936</v>
      </c>
      <c r="E6821" t="str">
        <f t="shared" si="106"/>
        <v>58-DOMINGO PEREZ</v>
      </c>
    </row>
    <row r="6822" spans="1:5" x14ac:dyDescent="0.25">
      <c r="A6822" s="1">
        <v>45</v>
      </c>
      <c r="B6822" s="3">
        <v>59</v>
      </c>
      <c r="C6822" s="1" t="s">
        <v>6937</v>
      </c>
      <c r="E6822" t="str">
        <f t="shared" si="106"/>
        <v>59-DOSBARRIOS</v>
      </c>
    </row>
    <row r="6823" spans="1:5" x14ac:dyDescent="0.25">
      <c r="A6823" s="1">
        <v>45</v>
      </c>
      <c r="B6823" s="3">
        <v>60</v>
      </c>
      <c r="C6823" s="1" t="s">
        <v>6938</v>
      </c>
      <c r="E6823" t="str">
        <f t="shared" si="106"/>
        <v>60-ERUSTES</v>
      </c>
    </row>
    <row r="6824" spans="1:5" x14ac:dyDescent="0.25">
      <c r="A6824" s="1">
        <v>45</v>
      </c>
      <c r="B6824" s="3">
        <v>61</v>
      </c>
      <c r="C6824" s="1" t="s">
        <v>6939</v>
      </c>
      <c r="E6824" t="str">
        <f t="shared" si="106"/>
        <v>61-ESCALONA</v>
      </c>
    </row>
    <row r="6825" spans="1:5" x14ac:dyDescent="0.25">
      <c r="A6825" s="1">
        <v>45</v>
      </c>
      <c r="B6825" s="3">
        <v>62</v>
      </c>
      <c r="C6825" s="1" t="s">
        <v>6940</v>
      </c>
      <c r="E6825" t="str">
        <f t="shared" si="106"/>
        <v>62-ESCALONILLA</v>
      </c>
    </row>
    <row r="6826" spans="1:5" x14ac:dyDescent="0.25">
      <c r="A6826" s="1">
        <v>45</v>
      </c>
      <c r="B6826" s="3">
        <v>63</v>
      </c>
      <c r="C6826" s="1" t="s">
        <v>6941</v>
      </c>
      <c r="E6826" t="str">
        <f t="shared" si="106"/>
        <v>63-ESPINOSO DEL REY</v>
      </c>
    </row>
    <row r="6827" spans="1:5" x14ac:dyDescent="0.25">
      <c r="A6827" s="1">
        <v>45</v>
      </c>
      <c r="B6827" s="3">
        <v>64</v>
      </c>
      <c r="C6827" s="1" t="s">
        <v>6942</v>
      </c>
      <c r="E6827" t="str">
        <f t="shared" si="106"/>
        <v>64-ESQUIVIAS</v>
      </c>
    </row>
    <row r="6828" spans="1:5" x14ac:dyDescent="0.25">
      <c r="A6828" s="1">
        <v>45</v>
      </c>
      <c r="B6828" s="3">
        <v>65</v>
      </c>
      <c r="C6828" s="1" t="s">
        <v>6943</v>
      </c>
      <c r="E6828" t="str">
        <f t="shared" si="106"/>
        <v>65-ESTRELLA, LA</v>
      </c>
    </row>
    <row r="6829" spans="1:5" x14ac:dyDescent="0.25">
      <c r="A6829" s="1">
        <v>45</v>
      </c>
      <c r="B6829" s="3">
        <v>66</v>
      </c>
      <c r="C6829" s="1" t="s">
        <v>6944</v>
      </c>
      <c r="E6829" t="str">
        <f t="shared" si="106"/>
        <v>66-FUENSALIDA</v>
      </c>
    </row>
    <row r="6830" spans="1:5" x14ac:dyDescent="0.25">
      <c r="A6830" s="1">
        <v>45</v>
      </c>
      <c r="B6830" s="3">
        <v>67</v>
      </c>
      <c r="C6830" s="1" t="s">
        <v>6945</v>
      </c>
      <c r="E6830" t="str">
        <f t="shared" si="106"/>
        <v>67-GALVEZ</v>
      </c>
    </row>
    <row r="6831" spans="1:5" x14ac:dyDescent="0.25">
      <c r="A6831" s="1">
        <v>45</v>
      </c>
      <c r="B6831" s="3">
        <v>68</v>
      </c>
      <c r="C6831" s="1" t="s">
        <v>6946</v>
      </c>
      <c r="E6831" t="str">
        <f t="shared" si="106"/>
        <v>68-GARCIOTUM</v>
      </c>
    </row>
    <row r="6832" spans="1:5" x14ac:dyDescent="0.25">
      <c r="A6832" s="1">
        <v>45</v>
      </c>
      <c r="B6832" s="3">
        <v>69</v>
      </c>
      <c r="C6832" s="1" t="s">
        <v>6947</v>
      </c>
      <c r="E6832" t="str">
        <f t="shared" si="106"/>
        <v>69-GERINDOTE</v>
      </c>
    </row>
    <row r="6833" spans="1:5" x14ac:dyDescent="0.25">
      <c r="A6833" s="1">
        <v>45</v>
      </c>
      <c r="B6833" s="3">
        <v>70</v>
      </c>
      <c r="C6833" s="1" t="s">
        <v>6948</v>
      </c>
      <c r="E6833" t="str">
        <f t="shared" si="106"/>
        <v>70-GUADAMUR</v>
      </c>
    </row>
    <row r="6834" spans="1:5" x14ac:dyDescent="0.25">
      <c r="A6834" s="1">
        <v>45</v>
      </c>
      <c r="B6834" s="3">
        <v>71</v>
      </c>
      <c r="C6834" s="1" t="s">
        <v>6949</v>
      </c>
      <c r="E6834" t="str">
        <f t="shared" si="106"/>
        <v>71-GUARDIA, LA</v>
      </c>
    </row>
    <row r="6835" spans="1:5" x14ac:dyDescent="0.25">
      <c r="A6835" s="1">
        <v>45</v>
      </c>
      <c r="B6835" s="3">
        <v>72</v>
      </c>
      <c r="C6835" s="1" t="s">
        <v>6950</v>
      </c>
      <c r="E6835" t="str">
        <f t="shared" si="106"/>
        <v>72-HERENCIAS, LAS</v>
      </c>
    </row>
    <row r="6836" spans="1:5" x14ac:dyDescent="0.25">
      <c r="A6836" s="1">
        <v>45</v>
      </c>
      <c r="B6836" s="3">
        <v>73</v>
      </c>
      <c r="C6836" s="1" t="s">
        <v>6951</v>
      </c>
      <c r="E6836" t="str">
        <f t="shared" si="106"/>
        <v>73-HERRERUELA DE OROPESA</v>
      </c>
    </row>
    <row r="6837" spans="1:5" x14ac:dyDescent="0.25">
      <c r="A6837" s="1">
        <v>45</v>
      </c>
      <c r="B6837" s="3">
        <v>74</v>
      </c>
      <c r="C6837" s="1" t="s">
        <v>6952</v>
      </c>
      <c r="E6837" t="str">
        <f t="shared" si="106"/>
        <v>74-HINOJOSA DE SAN VICENTE</v>
      </c>
    </row>
    <row r="6838" spans="1:5" x14ac:dyDescent="0.25">
      <c r="A6838" s="1">
        <v>45</v>
      </c>
      <c r="B6838" s="3">
        <v>75</v>
      </c>
      <c r="C6838" s="1" t="s">
        <v>6953</v>
      </c>
      <c r="E6838" t="str">
        <f t="shared" si="106"/>
        <v>75-HONTANAR</v>
      </c>
    </row>
    <row r="6839" spans="1:5" x14ac:dyDescent="0.25">
      <c r="A6839" s="1">
        <v>45</v>
      </c>
      <c r="B6839" s="3">
        <v>76</v>
      </c>
      <c r="C6839" s="1" t="s">
        <v>6954</v>
      </c>
      <c r="E6839" t="str">
        <f t="shared" si="106"/>
        <v>76-HORMIGOS</v>
      </c>
    </row>
    <row r="6840" spans="1:5" x14ac:dyDescent="0.25">
      <c r="A6840" s="1">
        <v>45</v>
      </c>
      <c r="B6840" s="3">
        <v>77</v>
      </c>
      <c r="C6840" s="1" t="s">
        <v>6955</v>
      </c>
      <c r="E6840" t="str">
        <f t="shared" si="106"/>
        <v>77-HUECAS</v>
      </c>
    </row>
    <row r="6841" spans="1:5" x14ac:dyDescent="0.25">
      <c r="A6841" s="1">
        <v>45</v>
      </c>
      <c r="B6841" s="3">
        <v>78</v>
      </c>
      <c r="C6841" s="1" t="s">
        <v>6956</v>
      </c>
      <c r="E6841" t="str">
        <f t="shared" si="106"/>
        <v>78-HUERTA DE VALDECARABANOS</v>
      </c>
    </row>
    <row r="6842" spans="1:5" x14ac:dyDescent="0.25">
      <c r="A6842" s="1">
        <v>45</v>
      </c>
      <c r="B6842" s="3">
        <v>79</v>
      </c>
      <c r="C6842" s="1" t="s">
        <v>6957</v>
      </c>
      <c r="E6842" t="str">
        <f t="shared" si="106"/>
        <v>79-IGLESUELA, LA</v>
      </c>
    </row>
    <row r="6843" spans="1:5" x14ac:dyDescent="0.25">
      <c r="A6843" s="1">
        <v>45</v>
      </c>
      <c r="B6843" s="3">
        <v>80</v>
      </c>
      <c r="C6843" s="1" t="s">
        <v>6958</v>
      </c>
      <c r="E6843" t="str">
        <f t="shared" si="106"/>
        <v>80-ILLAN DE VACAS</v>
      </c>
    </row>
    <row r="6844" spans="1:5" x14ac:dyDescent="0.25">
      <c r="A6844" s="1">
        <v>45</v>
      </c>
      <c r="B6844" s="3">
        <v>81</v>
      </c>
      <c r="C6844" s="1" t="s">
        <v>6959</v>
      </c>
      <c r="E6844" t="str">
        <f t="shared" si="106"/>
        <v>81-ILLESCAS</v>
      </c>
    </row>
    <row r="6845" spans="1:5" x14ac:dyDescent="0.25">
      <c r="A6845" s="1">
        <v>45</v>
      </c>
      <c r="B6845" s="3">
        <v>82</v>
      </c>
      <c r="C6845" s="1" t="s">
        <v>6960</v>
      </c>
      <c r="E6845" t="str">
        <f t="shared" si="106"/>
        <v>82-LAGARTERA</v>
      </c>
    </row>
    <row r="6846" spans="1:5" x14ac:dyDescent="0.25">
      <c r="A6846" s="1">
        <v>45</v>
      </c>
      <c r="B6846" s="3">
        <v>83</v>
      </c>
      <c r="C6846" s="1" t="s">
        <v>6961</v>
      </c>
      <c r="E6846" t="str">
        <f t="shared" si="106"/>
        <v>83-LAYOS</v>
      </c>
    </row>
    <row r="6847" spans="1:5" x14ac:dyDescent="0.25">
      <c r="A6847" s="1">
        <v>45</v>
      </c>
      <c r="B6847" s="3">
        <v>84</v>
      </c>
      <c r="C6847" s="1" t="s">
        <v>6962</v>
      </c>
      <c r="E6847" t="str">
        <f t="shared" si="106"/>
        <v>84-LILLO</v>
      </c>
    </row>
    <row r="6848" spans="1:5" x14ac:dyDescent="0.25">
      <c r="A6848" s="1">
        <v>45</v>
      </c>
      <c r="B6848" s="3">
        <v>85</v>
      </c>
      <c r="C6848" s="1" t="s">
        <v>6963</v>
      </c>
      <c r="E6848" t="str">
        <f t="shared" si="106"/>
        <v>85-LOMINCHAR</v>
      </c>
    </row>
    <row r="6849" spans="1:5" x14ac:dyDescent="0.25">
      <c r="A6849" s="1">
        <v>45</v>
      </c>
      <c r="B6849" s="3">
        <v>86</v>
      </c>
      <c r="C6849" s="1" t="s">
        <v>6964</v>
      </c>
      <c r="E6849" t="str">
        <f t="shared" si="106"/>
        <v>86-LUCILLOS</v>
      </c>
    </row>
    <row r="6850" spans="1:5" x14ac:dyDescent="0.25">
      <c r="A6850" s="1">
        <v>45</v>
      </c>
      <c r="B6850" s="3">
        <v>87</v>
      </c>
      <c r="C6850" s="1" t="s">
        <v>6965</v>
      </c>
      <c r="E6850" t="str">
        <f t="shared" si="106"/>
        <v>87-MADRIDEJOS</v>
      </c>
    </row>
    <row r="6851" spans="1:5" x14ac:dyDescent="0.25">
      <c r="A6851" s="1">
        <v>45</v>
      </c>
      <c r="B6851" s="3">
        <v>88</v>
      </c>
      <c r="C6851" s="1" t="s">
        <v>6966</v>
      </c>
      <c r="E6851" t="str">
        <f t="shared" ref="E6851:E6914" si="107">CONCATENATE(B6851,"-",C6851)</f>
        <v>88-MAGAN</v>
      </c>
    </row>
    <row r="6852" spans="1:5" x14ac:dyDescent="0.25">
      <c r="A6852" s="1">
        <v>45</v>
      </c>
      <c r="B6852" s="3">
        <v>89</v>
      </c>
      <c r="C6852" s="1" t="s">
        <v>6967</v>
      </c>
      <c r="E6852" t="str">
        <f t="shared" si="107"/>
        <v>89-MALPICA DE TAJO</v>
      </c>
    </row>
    <row r="6853" spans="1:5" x14ac:dyDescent="0.25">
      <c r="A6853" s="1">
        <v>45</v>
      </c>
      <c r="B6853" s="3">
        <v>90</v>
      </c>
      <c r="C6853" s="1" t="s">
        <v>6968</v>
      </c>
      <c r="E6853" t="str">
        <f t="shared" si="107"/>
        <v>90-MANZANEQUE</v>
      </c>
    </row>
    <row r="6854" spans="1:5" x14ac:dyDescent="0.25">
      <c r="A6854" s="1">
        <v>45</v>
      </c>
      <c r="B6854" s="3">
        <v>91</v>
      </c>
      <c r="C6854" s="1" t="s">
        <v>6969</v>
      </c>
      <c r="E6854" t="str">
        <f t="shared" si="107"/>
        <v>91-MAQUEDA</v>
      </c>
    </row>
    <row r="6855" spans="1:5" x14ac:dyDescent="0.25">
      <c r="A6855" s="1">
        <v>45</v>
      </c>
      <c r="B6855" s="3">
        <v>92</v>
      </c>
      <c r="C6855" s="1" t="s">
        <v>6970</v>
      </c>
      <c r="E6855" t="str">
        <f t="shared" si="107"/>
        <v>92-MARJALIZA</v>
      </c>
    </row>
    <row r="6856" spans="1:5" x14ac:dyDescent="0.25">
      <c r="A6856" s="1">
        <v>45</v>
      </c>
      <c r="B6856" s="3">
        <v>93</v>
      </c>
      <c r="C6856" s="1" t="s">
        <v>6971</v>
      </c>
      <c r="E6856" t="str">
        <f t="shared" si="107"/>
        <v>93-MARRUPE</v>
      </c>
    </row>
    <row r="6857" spans="1:5" x14ac:dyDescent="0.25">
      <c r="A6857" s="1">
        <v>45</v>
      </c>
      <c r="B6857" s="3">
        <v>94</v>
      </c>
      <c r="C6857" s="1" t="s">
        <v>6972</v>
      </c>
      <c r="E6857" t="str">
        <f t="shared" si="107"/>
        <v>94-MASCARAQUE</v>
      </c>
    </row>
    <row r="6858" spans="1:5" x14ac:dyDescent="0.25">
      <c r="A6858" s="1">
        <v>45</v>
      </c>
      <c r="B6858" s="3">
        <v>95</v>
      </c>
      <c r="C6858" s="1" t="s">
        <v>6973</v>
      </c>
      <c r="E6858" t="str">
        <f t="shared" si="107"/>
        <v>95-MATA, LA</v>
      </c>
    </row>
    <row r="6859" spans="1:5" x14ac:dyDescent="0.25">
      <c r="A6859" s="1">
        <v>45</v>
      </c>
      <c r="B6859" s="3">
        <v>96</v>
      </c>
      <c r="C6859" s="1" t="s">
        <v>6974</v>
      </c>
      <c r="E6859" t="str">
        <f t="shared" si="107"/>
        <v>96-MAZARAMBROZ</v>
      </c>
    </row>
    <row r="6860" spans="1:5" x14ac:dyDescent="0.25">
      <c r="A6860" s="1">
        <v>45</v>
      </c>
      <c r="B6860" s="3">
        <v>97</v>
      </c>
      <c r="C6860" s="1" t="s">
        <v>6975</v>
      </c>
      <c r="E6860" t="str">
        <f t="shared" si="107"/>
        <v>97-MEJORADA</v>
      </c>
    </row>
    <row r="6861" spans="1:5" x14ac:dyDescent="0.25">
      <c r="A6861" s="1">
        <v>45</v>
      </c>
      <c r="B6861" s="3">
        <v>98</v>
      </c>
      <c r="C6861" s="1" t="s">
        <v>6976</v>
      </c>
      <c r="E6861" t="str">
        <f t="shared" si="107"/>
        <v>98-MENASALBAS</v>
      </c>
    </row>
    <row r="6862" spans="1:5" x14ac:dyDescent="0.25">
      <c r="A6862" s="1">
        <v>45</v>
      </c>
      <c r="B6862" s="3">
        <v>99</v>
      </c>
      <c r="C6862" s="1" t="s">
        <v>6977</v>
      </c>
      <c r="E6862" t="str">
        <f t="shared" si="107"/>
        <v>99-MENTRIDA</v>
      </c>
    </row>
    <row r="6863" spans="1:5" x14ac:dyDescent="0.25">
      <c r="A6863" s="1">
        <v>45</v>
      </c>
      <c r="B6863" s="3">
        <v>100</v>
      </c>
      <c r="C6863" s="1" t="s">
        <v>6978</v>
      </c>
      <c r="E6863" t="str">
        <f t="shared" si="107"/>
        <v>100-MESEGAR DE TAJO</v>
      </c>
    </row>
    <row r="6864" spans="1:5" x14ac:dyDescent="0.25">
      <c r="A6864" s="1">
        <v>45</v>
      </c>
      <c r="B6864" s="3">
        <v>101</v>
      </c>
      <c r="C6864" s="1" t="s">
        <v>6979</v>
      </c>
      <c r="E6864" t="str">
        <f t="shared" si="107"/>
        <v>101-MIGUEL ESTEBAN</v>
      </c>
    </row>
    <row r="6865" spans="1:5" x14ac:dyDescent="0.25">
      <c r="A6865" s="1">
        <v>45</v>
      </c>
      <c r="B6865" s="3">
        <v>102</v>
      </c>
      <c r="C6865" s="1" t="s">
        <v>6980</v>
      </c>
      <c r="E6865" t="str">
        <f t="shared" si="107"/>
        <v>102-MOCEJON</v>
      </c>
    </row>
    <row r="6866" spans="1:5" x14ac:dyDescent="0.25">
      <c r="A6866" s="1">
        <v>45</v>
      </c>
      <c r="B6866" s="3">
        <v>103</v>
      </c>
      <c r="C6866" s="1" t="s">
        <v>6981</v>
      </c>
      <c r="E6866" t="str">
        <f t="shared" si="107"/>
        <v>103-MOHEDAS DE LA JARA</v>
      </c>
    </row>
    <row r="6867" spans="1:5" x14ac:dyDescent="0.25">
      <c r="A6867" s="1">
        <v>45</v>
      </c>
      <c r="B6867" s="3">
        <v>104</v>
      </c>
      <c r="C6867" s="1" t="s">
        <v>6982</v>
      </c>
      <c r="E6867" t="str">
        <f t="shared" si="107"/>
        <v>104-MONTEARAGON</v>
      </c>
    </row>
    <row r="6868" spans="1:5" x14ac:dyDescent="0.25">
      <c r="A6868" s="1">
        <v>45</v>
      </c>
      <c r="B6868" s="3">
        <v>105</v>
      </c>
      <c r="C6868" s="1" t="s">
        <v>6983</v>
      </c>
      <c r="E6868" t="str">
        <f t="shared" si="107"/>
        <v>105-MONTESCLAROS</v>
      </c>
    </row>
    <row r="6869" spans="1:5" x14ac:dyDescent="0.25">
      <c r="A6869" s="1">
        <v>45</v>
      </c>
      <c r="B6869" s="3">
        <v>106</v>
      </c>
      <c r="C6869" s="1" t="s">
        <v>6984</v>
      </c>
      <c r="E6869" t="str">
        <f t="shared" si="107"/>
        <v>106-MORA</v>
      </c>
    </row>
    <row r="6870" spans="1:5" x14ac:dyDescent="0.25">
      <c r="A6870" s="1">
        <v>45</v>
      </c>
      <c r="B6870" s="3">
        <v>107</v>
      </c>
      <c r="C6870" s="1" t="s">
        <v>6985</v>
      </c>
      <c r="E6870" t="str">
        <f t="shared" si="107"/>
        <v>107-NAMBROCA</v>
      </c>
    </row>
    <row r="6871" spans="1:5" x14ac:dyDescent="0.25">
      <c r="A6871" s="1">
        <v>45</v>
      </c>
      <c r="B6871" s="3">
        <v>108</v>
      </c>
      <c r="C6871" s="1" t="s">
        <v>6986</v>
      </c>
      <c r="E6871" t="str">
        <f t="shared" si="107"/>
        <v>108-NAVA DE RICOMALILLO, LA</v>
      </c>
    </row>
    <row r="6872" spans="1:5" x14ac:dyDescent="0.25">
      <c r="A6872" s="1">
        <v>45</v>
      </c>
      <c r="B6872" s="3">
        <v>109</v>
      </c>
      <c r="C6872" s="1" t="s">
        <v>6987</v>
      </c>
      <c r="E6872" t="str">
        <f t="shared" si="107"/>
        <v>109-NAVAHERMOSA</v>
      </c>
    </row>
    <row r="6873" spans="1:5" x14ac:dyDescent="0.25">
      <c r="A6873" s="1">
        <v>45</v>
      </c>
      <c r="B6873" s="3">
        <v>110</v>
      </c>
      <c r="C6873" s="1" t="s">
        <v>6988</v>
      </c>
      <c r="E6873" t="str">
        <f t="shared" si="107"/>
        <v>110-NAVALCAN</v>
      </c>
    </row>
    <row r="6874" spans="1:5" x14ac:dyDescent="0.25">
      <c r="A6874" s="1">
        <v>45</v>
      </c>
      <c r="B6874" s="3">
        <v>111</v>
      </c>
      <c r="C6874" s="1" t="s">
        <v>6989</v>
      </c>
      <c r="E6874" t="str">
        <f t="shared" si="107"/>
        <v>111-NAVALMORALEJO</v>
      </c>
    </row>
    <row r="6875" spans="1:5" x14ac:dyDescent="0.25">
      <c r="A6875" s="1">
        <v>45</v>
      </c>
      <c r="B6875" s="3">
        <v>112</v>
      </c>
      <c r="C6875" s="1" t="s">
        <v>6990</v>
      </c>
      <c r="E6875" t="str">
        <f t="shared" si="107"/>
        <v>112-NAVALMORALES, LOS</v>
      </c>
    </row>
    <row r="6876" spans="1:5" x14ac:dyDescent="0.25">
      <c r="A6876" s="1">
        <v>45</v>
      </c>
      <c r="B6876" s="3">
        <v>113</v>
      </c>
      <c r="C6876" s="1" t="s">
        <v>6991</v>
      </c>
      <c r="E6876" t="str">
        <f t="shared" si="107"/>
        <v>113-NAVALUCILLOS, LOS</v>
      </c>
    </row>
    <row r="6877" spans="1:5" x14ac:dyDescent="0.25">
      <c r="A6877" s="1">
        <v>45</v>
      </c>
      <c r="B6877" s="3">
        <v>114</v>
      </c>
      <c r="C6877" s="1" t="s">
        <v>6992</v>
      </c>
      <c r="E6877" t="str">
        <f t="shared" si="107"/>
        <v>114-NAVAMORCUENDE</v>
      </c>
    </row>
    <row r="6878" spans="1:5" x14ac:dyDescent="0.25">
      <c r="A6878" s="1">
        <v>45</v>
      </c>
      <c r="B6878" s="3">
        <v>115</v>
      </c>
      <c r="C6878" s="1" t="s">
        <v>6993</v>
      </c>
      <c r="E6878" t="str">
        <f t="shared" si="107"/>
        <v>115-NOBLEJAS</v>
      </c>
    </row>
    <row r="6879" spans="1:5" x14ac:dyDescent="0.25">
      <c r="A6879" s="1">
        <v>45</v>
      </c>
      <c r="B6879" s="3">
        <v>116</v>
      </c>
      <c r="C6879" s="1" t="s">
        <v>6994</v>
      </c>
      <c r="E6879" t="str">
        <f t="shared" si="107"/>
        <v>116-NOEZ</v>
      </c>
    </row>
    <row r="6880" spans="1:5" x14ac:dyDescent="0.25">
      <c r="A6880" s="1">
        <v>45</v>
      </c>
      <c r="B6880" s="3">
        <v>117</v>
      </c>
      <c r="C6880" s="1" t="s">
        <v>6995</v>
      </c>
      <c r="E6880" t="str">
        <f t="shared" si="107"/>
        <v>117-NOMBELA</v>
      </c>
    </row>
    <row r="6881" spans="1:5" x14ac:dyDescent="0.25">
      <c r="A6881" s="1">
        <v>45</v>
      </c>
      <c r="B6881" s="3">
        <v>118</v>
      </c>
      <c r="C6881" s="1" t="s">
        <v>6996</v>
      </c>
      <c r="E6881" t="str">
        <f t="shared" si="107"/>
        <v>118-NOVES</v>
      </c>
    </row>
    <row r="6882" spans="1:5" x14ac:dyDescent="0.25">
      <c r="A6882" s="1">
        <v>45</v>
      </c>
      <c r="B6882" s="3">
        <v>119</v>
      </c>
      <c r="C6882" s="1" t="s">
        <v>6997</v>
      </c>
      <c r="E6882" t="str">
        <f t="shared" si="107"/>
        <v>119-NUMANCIA DE LA SAGRA</v>
      </c>
    </row>
    <row r="6883" spans="1:5" x14ac:dyDescent="0.25">
      <c r="A6883" s="1">
        <v>45</v>
      </c>
      <c r="B6883" s="3">
        <v>120</v>
      </c>
      <c r="C6883" s="1" t="s">
        <v>6998</v>
      </c>
      <c r="E6883" t="str">
        <f t="shared" si="107"/>
        <v>120-NUÑO GOMEZ</v>
      </c>
    </row>
    <row r="6884" spans="1:5" x14ac:dyDescent="0.25">
      <c r="A6884" s="1">
        <v>45</v>
      </c>
      <c r="B6884" s="3">
        <v>121</v>
      </c>
      <c r="C6884" s="1" t="s">
        <v>6999</v>
      </c>
      <c r="E6884" t="str">
        <f t="shared" si="107"/>
        <v>121-OCAÑA</v>
      </c>
    </row>
    <row r="6885" spans="1:5" x14ac:dyDescent="0.25">
      <c r="A6885" s="1">
        <v>45</v>
      </c>
      <c r="B6885" s="3">
        <v>122</v>
      </c>
      <c r="C6885" s="1" t="s">
        <v>7000</v>
      </c>
      <c r="E6885" t="str">
        <f t="shared" si="107"/>
        <v>122-OLIAS DEL REY</v>
      </c>
    </row>
    <row r="6886" spans="1:5" x14ac:dyDescent="0.25">
      <c r="A6886" s="1">
        <v>45</v>
      </c>
      <c r="B6886" s="3">
        <v>123</v>
      </c>
      <c r="C6886" s="1" t="s">
        <v>7001</v>
      </c>
      <c r="E6886" t="str">
        <f t="shared" si="107"/>
        <v>123-ONTIGOLA</v>
      </c>
    </row>
    <row r="6887" spans="1:5" x14ac:dyDescent="0.25">
      <c r="A6887" s="1">
        <v>45</v>
      </c>
      <c r="B6887" s="3">
        <v>124</v>
      </c>
      <c r="C6887" s="1" t="s">
        <v>7002</v>
      </c>
      <c r="E6887" t="str">
        <f t="shared" si="107"/>
        <v>124-ORGAZ</v>
      </c>
    </row>
    <row r="6888" spans="1:5" x14ac:dyDescent="0.25">
      <c r="A6888" s="1">
        <v>45</v>
      </c>
      <c r="B6888" s="3">
        <v>125</v>
      </c>
      <c r="C6888" s="1" t="s">
        <v>7003</v>
      </c>
      <c r="E6888" t="str">
        <f t="shared" si="107"/>
        <v>125-OROPESA</v>
      </c>
    </row>
    <row r="6889" spans="1:5" x14ac:dyDescent="0.25">
      <c r="A6889" s="1">
        <v>45</v>
      </c>
      <c r="B6889" s="3">
        <v>126</v>
      </c>
      <c r="C6889" s="1" t="s">
        <v>7004</v>
      </c>
      <c r="E6889" t="str">
        <f t="shared" si="107"/>
        <v>126-OTERO</v>
      </c>
    </row>
    <row r="6890" spans="1:5" x14ac:dyDescent="0.25">
      <c r="A6890" s="1">
        <v>45</v>
      </c>
      <c r="B6890" s="3">
        <v>127</v>
      </c>
      <c r="C6890" s="1" t="s">
        <v>7005</v>
      </c>
      <c r="E6890" t="str">
        <f t="shared" si="107"/>
        <v>127-PALOMEQUE</v>
      </c>
    </row>
    <row r="6891" spans="1:5" x14ac:dyDescent="0.25">
      <c r="A6891" s="1">
        <v>45</v>
      </c>
      <c r="B6891" s="3">
        <v>128</v>
      </c>
      <c r="C6891" s="1" t="s">
        <v>7006</v>
      </c>
      <c r="E6891" t="str">
        <f t="shared" si="107"/>
        <v>128-PANTOJA</v>
      </c>
    </row>
    <row r="6892" spans="1:5" x14ac:dyDescent="0.25">
      <c r="A6892" s="1">
        <v>45</v>
      </c>
      <c r="B6892" s="3">
        <v>129</v>
      </c>
      <c r="C6892" s="1" t="s">
        <v>7007</v>
      </c>
      <c r="E6892" t="str">
        <f t="shared" si="107"/>
        <v>129-PAREDES DE ESCALONA</v>
      </c>
    </row>
    <row r="6893" spans="1:5" x14ac:dyDescent="0.25">
      <c r="A6893" s="1">
        <v>45</v>
      </c>
      <c r="B6893" s="3">
        <v>130</v>
      </c>
      <c r="C6893" s="1" t="s">
        <v>7008</v>
      </c>
      <c r="E6893" t="str">
        <f t="shared" si="107"/>
        <v>130-PARRILLAS</v>
      </c>
    </row>
    <row r="6894" spans="1:5" x14ac:dyDescent="0.25">
      <c r="A6894" s="1">
        <v>45</v>
      </c>
      <c r="B6894" s="3">
        <v>131</v>
      </c>
      <c r="C6894" s="1" t="s">
        <v>7009</v>
      </c>
      <c r="E6894" t="str">
        <f t="shared" si="107"/>
        <v>131-PELAHUSTAN</v>
      </c>
    </row>
    <row r="6895" spans="1:5" x14ac:dyDescent="0.25">
      <c r="A6895" s="1">
        <v>45</v>
      </c>
      <c r="B6895" s="3">
        <v>132</v>
      </c>
      <c r="C6895" s="1" t="s">
        <v>7010</v>
      </c>
      <c r="E6895" t="str">
        <f t="shared" si="107"/>
        <v>132-PEPINO</v>
      </c>
    </row>
    <row r="6896" spans="1:5" x14ac:dyDescent="0.25">
      <c r="A6896" s="1">
        <v>45</v>
      </c>
      <c r="B6896" s="3">
        <v>133</v>
      </c>
      <c r="C6896" s="1" t="s">
        <v>7011</v>
      </c>
      <c r="E6896" t="str">
        <f t="shared" si="107"/>
        <v>133-POLAN</v>
      </c>
    </row>
    <row r="6897" spans="1:5" x14ac:dyDescent="0.25">
      <c r="A6897" s="1">
        <v>45</v>
      </c>
      <c r="B6897" s="3">
        <v>134</v>
      </c>
      <c r="C6897" s="1" t="s">
        <v>7012</v>
      </c>
      <c r="E6897" t="str">
        <f t="shared" si="107"/>
        <v>134-PORTILLO DE TOLEDO</v>
      </c>
    </row>
    <row r="6898" spans="1:5" x14ac:dyDescent="0.25">
      <c r="A6898" s="1">
        <v>45</v>
      </c>
      <c r="B6898" s="3">
        <v>135</v>
      </c>
      <c r="C6898" s="1" t="s">
        <v>7013</v>
      </c>
      <c r="E6898" t="str">
        <f t="shared" si="107"/>
        <v>135-PUEBLA DE ALMORADIEL, LA</v>
      </c>
    </row>
    <row r="6899" spans="1:5" x14ac:dyDescent="0.25">
      <c r="A6899" s="1">
        <v>45</v>
      </c>
      <c r="B6899" s="3">
        <v>136</v>
      </c>
      <c r="C6899" s="1" t="s">
        <v>7014</v>
      </c>
      <c r="E6899" t="str">
        <f t="shared" si="107"/>
        <v>136-PUEBLA DE MONTALBAN, LA</v>
      </c>
    </row>
    <row r="6900" spans="1:5" x14ac:dyDescent="0.25">
      <c r="A6900" s="1">
        <v>45</v>
      </c>
      <c r="B6900" s="3">
        <v>137</v>
      </c>
      <c r="C6900" s="1" t="s">
        <v>7015</v>
      </c>
      <c r="E6900" t="str">
        <f t="shared" si="107"/>
        <v>137-PUEBLANUEVA, LA</v>
      </c>
    </row>
    <row r="6901" spans="1:5" x14ac:dyDescent="0.25">
      <c r="A6901" s="1">
        <v>45</v>
      </c>
      <c r="B6901" s="3">
        <v>138</v>
      </c>
      <c r="C6901" s="1" t="s">
        <v>7016</v>
      </c>
      <c r="E6901" t="str">
        <f t="shared" si="107"/>
        <v>138-PUENTE DEL ARZOBISPO, EL</v>
      </c>
    </row>
    <row r="6902" spans="1:5" x14ac:dyDescent="0.25">
      <c r="A6902" s="1">
        <v>45</v>
      </c>
      <c r="B6902" s="3">
        <v>139</v>
      </c>
      <c r="C6902" s="1" t="s">
        <v>7017</v>
      </c>
      <c r="E6902" t="str">
        <f t="shared" si="107"/>
        <v>139-PUERTO DE SAN VICENTE</v>
      </c>
    </row>
    <row r="6903" spans="1:5" x14ac:dyDescent="0.25">
      <c r="A6903" s="1">
        <v>45</v>
      </c>
      <c r="B6903" s="3">
        <v>140</v>
      </c>
      <c r="C6903" s="1" t="s">
        <v>7018</v>
      </c>
      <c r="E6903" t="str">
        <f t="shared" si="107"/>
        <v>140-PULGAR</v>
      </c>
    </row>
    <row r="6904" spans="1:5" x14ac:dyDescent="0.25">
      <c r="A6904" s="1">
        <v>45</v>
      </c>
      <c r="B6904" s="3">
        <v>141</v>
      </c>
      <c r="C6904" s="1" t="s">
        <v>7019</v>
      </c>
      <c r="E6904" t="str">
        <f t="shared" si="107"/>
        <v>141-QUERO</v>
      </c>
    </row>
    <row r="6905" spans="1:5" x14ac:dyDescent="0.25">
      <c r="A6905" s="1">
        <v>45</v>
      </c>
      <c r="B6905" s="3">
        <v>142</v>
      </c>
      <c r="C6905" s="1" t="s">
        <v>7020</v>
      </c>
      <c r="E6905" t="str">
        <f t="shared" si="107"/>
        <v>142-QUINTANAR DE LA ORDEN</v>
      </c>
    </row>
    <row r="6906" spans="1:5" x14ac:dyDescent="0.25">
      <c r="A6906" s="1">
        <v>45</v>
      </c>
      <c r="B6906" s="3">
        <v>143</v>
      </c>
      <c r="C6906" s="1" t="s">
        <v>7021</v>
      </c>
      <c r="E6906" t="str">
        <f t="shared" si="107"/>
        <v>143-QUISMONDO</v>
      </c>
    </row>
    <row r="6907" spans="1:5" x14ac:dyDescent="0.25">
      <c r="A6907" s="1">
        <v>45</v>
      </c>
      <c r="B6907" s="3">
        <v>144</v>
      </c>
      <c r="C6907" s="1" t="s">
        <v>7022</v>
      </c>
      <c r="E6907" t="str">
        <f t="shared" si="107"/>
        <v>144-REAL DE SAN VICENTE, EL</v>
      </c>
    </row>
    <row r="6908" spans="1:5" x14ac:dyDescent="0.25">
      <c r="A6908" s="1">
        <v>45</v>
      </c>
      <c r="B6908" s="3">
        <v>145</v>
      </c>
      <c r="C6908" s="1" t="s">
        <v>7023</v>
      </c>
      <c r="E6908" t="str">
        <f t="shared" si="107"/>
        <v>145-RECAS</v>
      </c>
    </row>
    <row r="6909" spans="1:5" x14ac:dyDescent="0.25">
      <c r="A6909" s="1">
        <v>45</v>
      </c>
      <c r="B6909" s="3">
        <v>146</v>
      </c>
      <c r="C6909" s="1" t="s">
        <v>7024</v>
      </c>
      <c r="E6909" t="str">
        <f t="shared" si="107"/>
        <v>146-RETAMOSO</v>
      </c>
    </row>
    <row r="6910" spans="1:5" x14ac:dyDescent="0.25">
      <c r="A6910" s="1">
        <v>45</v>
      </c>
      <c r="B6910" s="3">
        <v>147</v>
      </c>
      <c r="C6910" s="1" t="s">
        <v>7025</v>
      </c>
      <c r="E6910" t="str">
        <f t="shared" si="107"/>
        <v>147-RIELVES</v>
      </c>
    </row>
    <row r="6911" spans="1:5" x14ac:dyDescent="0.25">
      <c r="A6911" s="1">
        <v>45</v>
      </c>
      <c r="B6911" s="3">
        <v>148</v>
      </c>
      <c r="C6911" s="1" t="s">
        <v>7026</v>
      </c>
      <c r="E6911" t="str">
        <f t="shared" si="107"/>
        <v>148-ROBLEDO DEL MAZO</v>
      </c>
    </row>
    <row r="6912" spans="1:5" x14ac:dyDescent="0.25">
      <c r="A6912" s="1">
        <v>45</v>
      </c>
      <c r="B6912" s="3">
        <v>149</v>
      </c>
      <c r="C6912" s="1" t="s">
        <v>7027</v>
      </c>
      <c r="E6912" t="str">
        <f t="shared" si="107"/>
        <v>149-ROMERAL, EL</v>
      </c>
    </row>
    <row r="6913" spans="1:5" x14ac:dyDescent="0.25">
      <c r="A6913" s="1">
        <v>45</v>
      </c>
      <c r="B6913" s="3">
        <v>150</v>
      </c>
      <c r="C6913" s="1" t="s">
        <v>7028</v>
      </c>
      <c r="E6913" t="str">
        <f t="shared" si="107"/>
        <v>150-SAN BARTOLOME DE LAS ABIERTAS</v>
      </c>
    </row>
    <row r="6914" spans="1:5" x14ac:dyDescent="0.25">
      <c r="A6914" s="1">
        <v>45</v>
      </c>
      <c r="B6914" s="3">
        <v>151</v>
      </c>
      <c r="C6914" s="1" t="s">
        <v>7029</v>
      </c>
      <c r="E6914" t="str">
        <f t="shared" si="107"/>
        <v>151-SAN MARTIN DE MONTALBAN</v>
      </c>
    </row>
    <row r="6915" spans="1:5" x14ac:dyDescent="0.25">
      <c r="A6915" s="1">
        <v>45</v>
      </c>
      <c r="B6915" s="3">
        <v>152</v>
      </c>
      <c r="C6915" s="1" t="s">
        <v>7030</v>
      </c>
      <c r="E6915" t="str">
        <f t="shared" ref="E6915:E6978" si="108">CONCATENATE(B6915,"-",C6915)</f>
        <v>152-SAN MARTIN DE PUSA</v>
      </c>
    </row>
    <row r="6916" spans="1:5" x14ac:dyDescent="0.25">
      <c r="A6916" s="1">
        <v>45</v>
      </c>
      <c r="B6916" s="3">
        <v>153</v>
      </c>
      <c r="C6916" s="1" t="s">
        <v>7031</v>
      </c>
      <c r="E6916" t="str">
        <f t="shared" si="108"/>
        <v>153-SAN PABLO DE LOS MONTES</v>
      </c>
    </row>
    <row r="6917" spans="1:5" x14ac:dyDescent="0.25">
      <c r="A6917" s="1">
        <v>45</v>
      </c>
      <c r="B6917" s="3">
        <v>154</v>
      </c>
      <c r="C6917" s="1" t="s">
        <v>7032</v>
      </c>
      <c r="E6917" t="str">
        <f t="shared" si="108"/>
        <v>154-SAN ROMAN DE LOS MONTES</v>
      </c>
    </row>
    <row r="6918" spans="1:5" x14ac:dyDescent="0.25">
      <c r="A6918" s="1">
        <v>45</v>
      </c>
      <c r="B6918" s="3">
        <v>155</v>
      </c>
      <c r="C6918" s="1" t="s">
        <v>7033</v>
      </c>
      <c r="E6918" t="str">
        <f t="shared" si="108"/>
        <v>155-SANTA ANA DE PUSA</v>
      </c>
    </row>
    <row r="6919" spans="1:5" x14ac:dyDescent="0.25">
      <c r="A6919" s="1">
        <v>45</v>
      </c>
      <c r="B6919" s="3">
        <v>156</v>
      </c>
      <c r="C6919" s="1" t="s">
        <v>7034</v>
      </c>
      <c r="E6919" t="str">
        <f t="shared" si="108"/>
        <v>156-SANTA CRUZ DE LA ZARZA</v>
      </c>
    </row>
    <row r="6920" spans="1:5" x14ac:dyDescent="0.25">
      <c r="A6920" s="1">
        <v>45</v>
      </c>
      <c r="B6920" s="3">
        <v>157</v>
      </c>
      <c r="C6920" s="1" t="s">
        <v>7035</v>
      </c>
      <c r="E6920" t="str">
        <f t="shared" si="108"/>
        <v>157-SANTA CRUZ DEL RETAMAR</v>
      </c>
    </row>
    <row r="6921" spans="1:5" x14ac:dyDescent="0.25">
      <c r="A6921" s="1">
        <v>45</v>
      </c>
      <c r="B6921" s="3">
        <v>158</v>
      </c>
      <c r="C6921" s="1" t="s">
        <v>7036</v>
      </c>
      <c r="E6921" t="str">
        <f t="shared" si="108"/>
        <v>158-SANTA OLALLA</v>
      </c>
    </row>
    <row r="6922" spans="1:5" x14ac:dyDescent="0.25">
      <c r="A6922" s="1">
        <v>45</v>
      </c>
      <c r="B6922" s="3">
        <v>159</v>
      </c>
      <c r="C6922" s="1" t="s">
        <v>7037</v>
      </c>
      <c r="E6922" t="str">
        <f t="shared" si="108"/>
        <v>159-SARTAJADA</v>
      </c>
    </row>
    <row r="6923" spans="1:5" x14ac:dyDescent="0.25">
      <c r="A6923" s="1">
        <v>45</v>
      </c>
      <c r="B6923" s="3">
        <v>160</v>
      </c>
      <c r="C6923" s="1" t="s">
        <v>7038</v>
      </c>
      <c r="E6923" t="str">
        <f t="shared" si="108"/>
        <v>160-SEGURILLA</v>
      </c>
    </row>
    <row r="6924" spans="1:5" x14ac:dyDescent="0.25">
      <c r="A6924" s="1">
        <v>45</v>
      </c>
      <c r="B6924" s="3">
        <v>161</v>
      </c>
      <c r="C6924" s="1" t="s">
        <v>7039</v>
      </c>
      <c r="E6924" t="str">
        <f t="shared" si="108"/>
        <v>161-SESEÑA</v>
      </c>
    </row>
    <row r="6925" spans="1:5" x14ac:dyDescent="0.25">
      <c r="A6925" s="1">
        <v>45</v>
      </c>
      <c r="B6925" s="3">
        <v>162</v>
      </c>
      <c r="C6925" s="1" t="s">
        <v>7040</v>
      </c>
      <c r="E6925" t="str">
        <f t="shared" si="108"/>
        <v>162-SEVILLEJA DE LA JARA</v>
      </c>
    </row>
    <row r="6926" spans="1:5" x14ac:dyDescent="0.25">
      <c r="A6926" s="1">
        <v>45</v>
      </c>
      <c r="B6926" s="3">
        <v>163</v>
      </c>
      <c r="C6926" s="1" t="s">
        <v>7041</v>
      </c>
      <c r="E6926" t="str">
        <f t="shared" si="108"/>
        <v>163-SONSECA</v>
      </c>
    </row>
    <row r="6927" spans="1:5" x14ac:dyDescent="0.25">
      <c r="A6927" s="1">
        <v>45</v>
      </c>
      <c r="B6927" s="3">
        <v>164</v>
      </c>
      <c r="C6927" s="1" t="s">
        <v>7042</v>
      </c>
      <c r="E6927" t="str">
        <f t="shared" si="108"/>
        <v>164-SOTILLO DE LAS PALOMAS</v>
      </c>
    </row>
    <row r="6928" spans="1:5" x14ac:dyDescent="0.25">
      <c r="A6928" s="1">
        <v>45</v>
      </c>
      <c r="B6928" s="3">
        <v>165</v>
      </c>
      <c r="C6928" s="1" t="s">
        <v>7043</v>
      </c>
      <c r="E6928" t="str">
        <f t="shared" si="108"/>
        <v>165-TALAVERA DE LA REINA</v>
      </c>
    </row>
    <row r="6929" spans="1:5" x14ac:dyDescent="0.25">
      <c r="A6929" s="1">
        <v>45</v>
      </c>
      <c r="B6929" s="3">
        <v>166</v>
      </c>
      <c r="C6929" s="1" t="s">
        <v>7044</v>
      </c>
      <c r="E6929" t="str">
        <f t="shared" si="108"/>
        <v>166-TEMBLEQUE</v>
      </c>
    </row>
    <row r="6930" spans="1:5" x14ac:dyDescent="0.25">
      <c r="A6930" s="1">
        <v>45</v>
      </c>
      <c r="B6930" s="3">
        <v>167</v>
      </c>
      <c r="C6930" s="1" t="s">
        <v>7045</v>
      </c>
      <c r="E6930" t="str">
        <f t="shared" si="108"/>
        <v>167-TOBOSO, EL</v>
      </c>
    </row>
    <row r="6931" spans="1:5" x14ac:dyDescent="0.25">
      <c r="A6931" s="1">
        <v>45</v>
      </c>
      <c r="B6931" s="3">
        <v>168</v>
      </c>
      <c r="C6931" s="1" t="s">
        <v>152</v>
      </c>
      <c r="E6931" t="str">
        <f t="shared" si="108"/>
        <v>168-TOLEDO</v>
      </c>
    </row>
    <row r="6932" spans="1:5" x14ac:dyDescent="0.25">
      <c r="A6932" s="1">
        <v>45</v>
      </c>
      <c r="B6932" s="3">
        <v>169</v>
      </c>
      <c r="C6932" s="1" t="s">
        <v>7046</v>
      </c>
      <c r="E6932" t="str">
        <f t="shared" si="108"/>
        <v>169-TORRALBA DE OROPESA</v>
      </c>
    </row>
    <row r="6933" spans="1:5" x14ac:dyDescent="0.25">
      <c r="A6933" s="1">
        <v>45</v>
      </c>
      <c r="B6933" s="3">
        <v>170</v>
      </c>
      <c r="C6933" s="1" t="s">
        <v>7047</v>
      </c>
      <c r="E6933" t="str">
        <f t="shared" si="108"/>
        <v>170-TORRECILLA DE LA JARA</v>
      </c>
    </row>
    <row r="6934" spans="1:5" x14ac:dyDescent="0.25">
      <c r="A6934" s="1">
        <v>45</v>
      </c>
      <c r="B6934" s="3">
        <v>171</v>
      </c>
      <c r="C6934" s="1" t="s">
        <v>7048</v>
      </c>
      <c r="E6934" t="str">
        <f t="shared" si="108"/>
        <v>171-TORRE DE ESTEBAN HAMBRAN, LA</v>
      </c>
    </row>
    <row r="6935" spans="1:5" x14ac:dyDescent="0.25">
      <c r="A6935" s="1">
        <v>45</v>
      </c>
      <c r="B6935" s="3">
        <v>172</v>
      </c>
      <c r="C6935" s="1" t="s">
        <v>7049</v>
      </c>
      <c r="E6935" t="str">
        <f t="shared" si="108"/>
        <v>172-TORRICO</v>
      </c>
    </row>
    <row r="6936" spans="1:5" x14ac:dyDescent="0.25">
      <c r="A6936" s="1">
        <v>45</v>
      </c>
      <c r="B6936" s="3">
        <v>173</v>
      </c>
      <c r="C6936" s="1" t="s">
        <v>7050</v>
      </c>
      <c r="E6936" t="str">
        <f t="shared" si="108"/>
        <v>173-TORRIJOS</v>
      </c>
    </row>
    <row r="6937" spans="1:5" x14ac:dyDescent="0.25">
      <c r="A6937" s="1">
        <v>45</v>
      </c>
      <c r="B6937" s="3">
        <v>174</v>
      </c>
      <c r="C6937" s="1" t="s">
        <v>7051</v>
      </c>
      <c r="E6937" t="str">
        <f t="shared" si="108"/>
        <v>174-TOTANES</v>
      </c>
    </row>
    <row r="6938" spans="1:5" x14ac:dyDescent="0.25">
      <c r="A6938" s="1">
        <v>45</v>
      </c>
      <c r="B6938" s="3">
        <v>175</v>
      </c>
      <c r="C6938" s="1" t="s">
        <v>7052</v>
      </c>
      <c r="E6938" t="str">
        <f t="shared" si="108"/>
        <v>175-TURLEQUE</v>
      </c>
    </row>
    <row r="6939" spans="1:5" x14ac:dyDescent="0.25">
      <c r="A6939" s="1">
        <v>45</v>
      </c>
      <c r="B6939" s="3">
        <v>176</v>
      </c>
      <c r="C6939" s="1" t="s">
        <v>7053</v>
      </c>
      <c r="E6939" t="str">
        <f t="shared" si="108"/>
        <v>176-UGENA</v>
      </c>
    </row>
    <row r="6940" spans="1:5" x14ac:dyDescent="0.25">
      <c r="A6940" s="1">
        <v>45</v>
      </c>
      <c r="B6940" s="3">
        <v>177</v>
      </c>
      <c r="C6940" s="1" t="s">
        <v>7054</v>
      </c>
      <c r="E6940" t="str">
        <f t="shared" si="108"/>
        <v>177-URDA</v>
      </c>
    </row>
    <row r="6941" spans="1:5" x14ac:dyDescent="0.25">
      <c r="A6941" s="1">
        <v>45</v>
      </c>
      <c r="B6941" s="3">
        <v>179</v>
      </c>
      <c r="C6941" s="1" t="s">
        <v>7055</v>
      </c>
      <c r="E6941" t="str">
        <f t="shared" si="108"/>
        <v>179-VALDEVERDEJA</v>
      </c>
    </row>
    <row r="6942" spans="1:5" x14ac:dyDescent="0.25">
      <c r="A6942" s="1">
        <v>45</v>
      </c>
      <c r="B6942" s="3">
        <v>180</v>
      </c>
      <c r="C6942" s="1" t="s">
        <v>7056</v>
      </c>
      <c r="E6942" t="str">
        <f t="shared" si="108"/>
        <v>180-VALMOJADO</v>
      </c>
    </row>
    <row r="6943" spans="1:5" x14ac:dyDescent="0.25">
      <c r="A6943" s="1">
        <v>45</v>
      </c>
      <c r="B6943" s="3">
        <v>181</v>
      </c>
      <c r="C6943" s="1" t="s">
        <v>7057</v>
      </c>
      <c r="E6943" t="str">
        <f t="shared" si="108"/>
        <v>181-VELADA</v>
      </c>
    </row>
    <row r="6944" spans="1:5" x14ac:dyDescent="0.25">
      <c r="A6944" s="1">
        <v>45</v>
      </c>
      <c r="B6944" s="3">
        <v>182</v>
      </c>
      <c r="C6944" s="1" t="s">
        <v>7058</v>
      </c>
      <c r="E6944" t="str">
        <f t="shared" si="108"/>
        <v>182-VENTAS CON PEÑA AGUILERA, LAS</v>
      </c>
    </row>
    <row r="6945" spans="1:5" x14ac:dyDescent="0.25">
      <c r="A6945" s="1">
        <v>45</v>
      </c>
      <c r="B6945" s="3">
        <v>183</v>
      </c>
      <c r="C6945" s="1" t="s">
        <v>7059</v>
      </c>
      <c r="E6945" t="str">
        <f t="shared" si="108"/>
        <v>183-VENTAS DE RETAMOSA, LAS</v>
      </c>
    </row>
    <row r="6946" spans="1:5" x14ac:dyDescent="0.25">
      <c r="A6946" s="1">
        <v>45</v>
      </c>
      <c r="B6946" s="3">
        <v>184</v>
      </c>
      <c r="C6946" s="1" t="s">
        <v>7060</v>
      </c>
      <c r="E6946" t="str">
        <f t="shared" si="108"/>
        <v>184-VENTAS DE SAN JULIAN, LAS</v>
      </c>
    </row>
    <row r="6947" spans="1:5" x14ac:dyDescent="0.25">
      <c r="A6947" s="1">
        <v>45</v>
      </c>
      <c r="B6947" s="3">
        <v>185</v>
      </c>
      <c r="C6947" s="1" t="s">
        <v>7061</v>
      </c>
      <c r="E6947" t="str">
        <f t="shared" si="108"/>
        <v>185-VILLACAÑAS</v>
      </c>
    </row>
    <row r="6948" spans="1:5" x14ac:dyDescent="0.25">
      <c r="A6948" s="1">
        <v>45</v>
      </c>
      <c r="B6948" s="3">
        <v>186</v>
      </c>
      <c r="C6948" s="1" t="s">
        <v>7062</v>
      </c>
      <c r="E6948" t="str">
        <f t="shared" si="108"/>
        <v>186-VILLA DE DON FADRIQUE, LA</v>
      </c>
    </row>
    <row r="6949" spans="1:5" x14ac:dyDescent="0.25">
      <c r="A6949" s="1">
        <v>45</v>
      </c>
      <c r="B6949" s="3">
        <v>187</v>
      </c>
      <c r="C6949" s="1" t="s">
        <v>7063</v>
      </c>
      <c r="E6949" t="str">
        <f t="shared" si="108"/>
        <v>187-VILLAFRANCA DE LOS CABALLEROS</v>
      </c>
    </row>
    <row r="6950" spans="1:5" x14ac:dyDescent="0.25">
      <c r="A6950" s="1">
        <v>45</v>
      </c>
      <c r="B6950" s="3">
        <v>188</v>
      </c>
      <c r="C6950" s="1" t="s">
        <v>7064</v>
      </c>
      <c r="E6950" t="str">
        <f t="shared" si="108"/>
        <v>188-VILLALUENGA DE LA SAGRA</v>
      </c>
    </row>
    <row r="6951" spans="1:5" x14ac:dyDescent="0.25">
      <c r="A6951" s="1">
        <v>45</v>
      </c>
      <c r="B6951" s="3">
        <v>189</v>
      </c>
      <c r="C6951" s="1" t="s">
        <v>7065</v>
      </c>
      <c r="E6951" t="str">
        <f t="shared" si="108"/>
        <v>189-VILLAMIEL DE TOLEDO</v>
      </c>
    </row>
    <row r="6952" spans="1:5" x14ac:dyDescent="0.25">
      <c r="A6952" s="1">
        <v>45</v>
      </c>
      <c r="B6952" s="3">
        <v>190</v>
      </c>
      <c r="C6952" s="1" t="s">
        <v>7066</v>
      </c>
      <c r="E6952" t="str">
        <f t="shared" si="108"/>
        <v>190-VILLAMINAYA</v>
      </c>
    </row>
    <row r="6953" spans="1:5" x14ac:dyDescent="0.25">
      <c r="A6953" s="1">
        <v>45</v>
      </c>
      <c r="B6953" s="3">
        <v>191</v>
      </c>
      <c r="C6953" s="1" t="s">
        <v>7067</v>
      </c>
      <c r="E6953" t="str">
        <f t="shared" si="108"/>
        <v>191-VILLAMUELAS</v>
      </c>
    </row>
    <row r="6954" spans="1:5" x14ac:dyDescent="0.25">
      <c r="A6954" s="1">
        <v>45</v>
      </c>
      <c r="B6954" s="3">
        <v>192</v>
      </c>
      <c r="C6954" s="1" t="s">
        <v>7068</v>
      </c>
      <c r="E6954" t="str">
        <f t="shared" si="108"/>
        <v>192-VILLANUEVA DE ALCARDETE</v>
      </c>
    </row>
    <row r="6955" spans="1:5" x14ac:dyDescent="0.25">
      <c r="A6955" s="1">
        <v>45</v>
      </c>
      <c r="B6955" s="3">
        <v>193</v>
      </c>
      <c r="C6955" s="1" t="s">
        <v>7069</v>
      </c>
      <c r="E6955" t="str">
        <f t="shared" si="108"/>
        <v>193-VILLANUEVA DE BOGAS</v>
      </c>
    </row>
    <row r="6956" spans="1:5" x14ac:dyDescent="0.25">
      <c r="A6956" s="1">
        <v>45</v>
      </c>
      <c r="B6956" s="3">
        <v>194</v>
      </c>
      <c r="C6956" s="1" t="s">
        <v>7070</v>
      </c>
      <c r="E6956" t="str">
        <f t="shared" si="108"/>
        <v>194-VILLAREJO DE MONTALBAN</v>
      </c>
    </row>
    <row r="6957" spans="1:5" x14ac:dyDescent="0.25">
      <c r="A6957" s="1">
        <v>45</v>
      </c>
      <c r="B6957" s="3">
        <v>195</v>
      </c>
      <c r="C6957" s="1" t="s">
        <v>7071</v>
      </c>
      <c r="E6957" t="str">
        <f t="shared" si="108"/>
        <v>195-VILLARRUBIA DE SANTIAGO</v>
      </c>
    </row>
    <row r="6958" spans="1:5" x14ac:dyDescent="0.25">
      <c r="A6958" s="1">
        <v>45</v>
      </c>
      <c r="B6958" s="3">
        <v>196</v>
      </c>
      <c r="C6958" s="1" t="s">
        <v>7072</v>
      </c>
      <c r="E6958" t="str">
        <f t="shared" si="108"/>
        <v>196-VILLASECA DE LA SAGRA</v>
      </c>
    </row>
    <row r="6959" spans="1:5" x14ac:dyDescent="0.25">
      <c r="A6959" s="1">
        <v>45</v>
      </c>
      <c r="B6959" s="3">
        <v>197</v>
      </c>
      <c r="C6959" s="1" t="s">
        <v>7073</v>
      </c>
      <c r="E6959" t="str">
        <f t="shared" si="108"/>
        <v>197-VILLASEQUILLA</v>
      </c>
    </row>
    <row r="6960" spans="1:5" x14ac:dyDescent="0.25">
      <c r="A6960" s="1">
        <v>45</v>
      </c>
      <c r="B6960" s="3">
        <v>198</v>
      </c>
      <c r="C6960" s="1" t="s">
        <v>7074</v>
      </c>
      <c r="E6960" t="str">
        <f t="shared" si="108"/>
        <v>198-VILLATOBAS</v>
      </c>
    </row>
    <row r="6961" spans="1:5" x14ac:dyDescent="0.25">
      <c r="A6961" s="1">
        <v>45</v>
      </c>
      <c r="B6961" s="3">
        <v>199</v>
      </c>
      <c r="C6961" s="1" t="s">
        <v>7075</v>
      </c>
      <c r="E6961" t="str">
        <f t="shared" si="108"/>
        <v>199-VISO DE SAN JUAN, EL</v>
      </c>
    </row>
    <row r="6962" spans="1:5" x14ac:dyDescent="0.25">
      <c r="A6962" s="1">
        <v>45</v>
      </c>
      <c r="B6962" s="3">
        <v>200</v>
      </c>
      <c r="C6962" s="1" t="s">
        <v>7076</v>
      </c>
      <c r="E6962" t="str">
        <f t="shared" si="108"/>
        <v>200-YEBENES, LOS</v>
      </c>
    </row>
    <row r="6963" spans="1:5" x14ac:dyDescent="0.25">
      <c r="A6963" s="1">
        <v>45</v>
      </c>
      <c r="B6963" s="3">
        <v>201</v>
      </c>
      <c r="C6963" s="1" t="s">
        <v>7077</v>
      </c>
      <c r="E6963" t="str">
        <f t="shared" si="108"/>
        <v>201-YELES</v>
      </c>
    </row>
    <row r="6964" spans="1:5" x14ac:dyDescent="0.25">
      <c r="A6964" s="1">
        <v>45</v>
      </c>
      <c r="B6964" s="3">
        <v>202</v>
      </c>
      <c r="C6964" s="1" t="s">
        <v>7078</v>
      </c>
      <c r="E6964" t="str">
        <f t="shared" si="108"/>
        <v>202-YEPES</v>
      </c>
    </row>
    <row r="6965" spans="1:5" x14ac:dyDescent="0.25">
      <c r="A6965" s="1">
        <v>45</v>
      </c>
      <c r="B6965" s="3">
        <v>203</v>
      </c>
      <c r="C6965" s="1" t="s">
        <v>7079</v>
      </c>
      <c r="E6965" t="str">
        <f t="shared" si="108"/>
        <v>203-YUNCLER</v>
      </c>
    </row>
    <row r="6966" spans="1:5" x14ac:dyDescent="0.25">
      <c r="A6966" s="1">
        <v>45</v>
      </c>
      <c r="B6966" s="3">
        <v>204</v>
      </c>
      <c r="C6966" s="1" t="s">
        <v>7080</v>
      </c>
      <c r="E6966" t="str">
        <f t="shared" si="108"/>
        <v>204-YUNCLILLOS</v>
      </c>
    </row>
    <row r="6967" spans="1:5" x14ac:dyDescent="0.25">
      <c r="A6967" s="1">
        <v>45</v>
      </c>
      <c r="B6967" s="3">
        <v>205</v>
      </c>
      <c r="C6967" s="1" t="s">
        <v>7081</v>
      </c>
      <c r="E6967" t="str">
        <f t="shared" si="108"/>
        <v>205-YUNCOS</v>
      </c>
    </row>
    <row r="6968" spans="1:5" x14ac:dyDescent="0.25">
      <c r="A6968" s="1">
        <v>45</v>
      </c>
      <c r="B6968" s="3">
        <v>901</v>
      </c>
      <c r="C6968" s="1" t="s">
        <v>7082</v>
      </c>
      <c r="E6968" t="str">
        <f t="shared" si="108"/>
        <v>901-SANTO DOMINGO-CAUDILLA</v>
      </c>
    </row>
    <row r="6969" spans="1:5" x14ac:dyDescent="0.25">
      <c r="A6969" s="1">
        <v>46</v>
      </c>
      <c r="B6969" s="3">
        <v>1</v>
      </c>
      <c r="C6969" s="1" t="s">
        <v>7083</v>
      </c>
      <c r="E6969" t="str">
        <f t="shared" si="108"/>
        <v>1-ADEMUZ</v>
      </c>
    </row>
    <row r="6970" spans="1:5" x14ac:dyDescent="0.25">
      <c r="A6970" s="1">
        <v>46</v>
      </c>
      <c r="B6970" s="3">
        <v>2</v>
      </c>
      <c r="C6970" s="1" t="s">
        <v>7084</v>
      </c>
      <c r="E6970" t="str">
        <f t="shared" si="108"/>
        <v>2-ADOR</v>
      </c>
    </row>
    <row r="6971" spans="1:5" x14ac:dyDescent="0.25">
      <c r="A6971" s="1">
        <v>46</v>
      </c>
      <c r="B6971" s="3">
        <v>3</v>
      </c>
      <c r="C6971" s="1" t="s">
        <v>7085</v>
      </c>
      <c r="E6971" t="str">
        <f t="shared" si="108"/>
        <v>3-ATZENETA D'ALBAIDA</v>
      </c>
    </row>
    <row r="6972" spans="1:5" x14ac:dyDescent="0.25">
      <c r="A6972" s="1">
        <v>46</v>
      </c>
      <c r="B6972" s="3">
        <v>4</v>
      </c>
      <c r="C6972" s="1" t="s">
        <v>7086</v>
      </c>
      <c r="E6972" t="str">
        <f t="shared" si="108"/>
        <v>4-AGULLENT</v>
      </c>
    </row>
    <row r="6973" spans="1:5" x14ac:dyDescent="0.25">
      <c r="A6973" s="1">
        <v>46</v>
      </c>
      <c r="B6973" s="3">
        <v>5</v>
      </c>
      <c r="C6973" s="1" t="s">
        <v>7087</v>
      </c>
      <c r="E6973" t="str">
        <f t="shared" si="108"/>
        <v>5-ALAQUAS</v>
      </c>
    </row>
    <row r="6974" spans="1:5" x14ac:dyDescent="0.25">
      <c r="A6974" s="1">
        <v>46</v>
      </c>
      <c r="B6974" s="3">
        <v>6</v>
      </c>
      <c r="C6974" s="1" t="s">
        <v>7088</v>
      </c>
      <c r="E6974" t="str">
        <f t="shared" si="108"/>
        <v>6-ALBAIDA</v>
      </c>
    </row>
    <row r="6975" spans="1:5" x14ac:dyDescent="0.25">
      <c r="A6975" s="1">
        <v>46</v>
      </c>
      <c r="B6975" s="3">
        <v>7</v>
      </c>
      <c r="C6975" s="1" t="s">
        <v>7089</v>
      </c>
      <c r="E6975" t="str">
        <f t="shared" si="108"/>
        <v>7-ALBAL</v>
      </c>
    </row>
    <row r="6976" spans="1:5" x14ac:dyDescent="0.25">
      <c r="A6976" s="1">
        <v>46</v>
      </c>
      <c r="B6976" s="3">
        <v>8</v>
      </c>
      <c r="C6976" s="1" t="s">
        <v>7090</v>
      </c>
      <c r="E6976" t="str">
        <f t="shared" si="108"/>
        <v>8-ALBALAT DE LA RIBERA</v>
      </c>
    </row>
    <row r="6977" spans="1:5" x14ac:dyDescent="0.25">
      <c r="A6977" s="1">
        <v>46</v>
      </c>
      <c r="B6977" s="3">
        <v>9</v>
      </c>
      <c r="C6977" s="1" t="s">
        <v>7091</v>
      </c>
      <c r="E6977" t="str">
        <f t="shared" si="108"/>
        <v>9-ALBALAT DELS SORELLS</v>
      </c>
    </row>
    <row r="6978" spans="1:5" x14ac:dyDescent="0.25">
      <c r="A6978" s="1">
        <v>46</v>
      </c>
      <c r="B6978" s="3">
        <v>10</v>
      </c>
      <c r="C6978" s="1" t="s">
        <v>7092</v>
      </c>
      <c r="E6978" t="str">
        <f t="shared" si="108"/>
        <v>10-ALBALAT DELS TARONGERS</v>
      </c>
    </row>
    <row r="6979" spans="1:5" x14ac:dyDescent="0.25">
      <c r="A6979" s="1">
        <v>46</v>
      </c>
      <c r="B6979" s="3">
        <v>11</v>
      </c>
      <c r="C6979" s="1" t="s">
        <v>7093</v>
      </c>
      <c r="E6979" t="str">
        <f t="shared" ref="E6979:E7042" si="109">CONCATENATE(B6979,"-",C6979)</f>
        <v>11-ALBERIC</v>
      </c>
    </row>
    <row r="6980" spans="1:5" x14ac:dyDescent="0.25">
      <c r="A6980" s="1">
        <v>46</v>
      </c>
      <c r="B6980" s="3">
        <v>12</v>
      </c>
      <c r="C6980" s="1" t="s">
        <v>7094</v>
      </c>
      <c r="E6980" t="str">
        <f t="shared" si="109"/>
        <v>12-ALBORACHE</v>
      </c>
    </row>
    <row r="6981" spans="1:5" x14ac:dyDescent="0.25">
      <c r="A6981" s="1">
        <v>46</v>
      </c>
      <c r="B6981" s="3">
        <v>13</v>
      </c>
      <c r="C6981" s="1" t="s">
        <v>7095</v>
      </c>
      <c r="E6981" t="str">
        <f t="shared" si="109"/>
        <v>13-ALBORAYA</v>
      </c>
    </row>
    <row r="6982" spans="1:5" x14ac:dyDescent="0.25">
      <c r="A6982" s="1">
        <v>46</v>
      </c>
      <c r="B6982" s="3">
        <v>14</v>
      </c>
      <c r="C6982" s="1" t="s">
        <v>7096</v>
      </c>
      <c r="E6982" t="str">
        <f t="shared" si="109"/>
        <v>14-ALBUIXECH</v>
      </c>
    </row>
    <row r="6983" spans="1:5" x14ac:dyDescent="0.25">
      <c r="A6983" s="1">
        <v>46</v>
      </c>
      <c r="B6983" s="3">
        <v>15</v>
      </c>
      <c r="C6983" s="1" t="s">
        <v>7097</v>
      </c>
      <c r="E6983" t="str">
        <f t="shared" si="109"/>
        <v>15-ALCASSER</v>
      </c>
    </row>
    <row r="6984" spans="1:5" x14ac:dyDescent="0.25">
      <c r="A6984" s="1">
        <v>46</v>
      </c>
      <c r="B6984" s="3">
        <v>16</v>
      </c>
      <c r="C6984" s="1" t="s">
        <v>7098</v>
      </c>
      <c r="E6984" t="str">
        <f t="shared" si="109"/>
        <v>16-ALCANTERA DE XUQUER</v>
      </c>
    </row>
    <row r="6985" spans="1:5" x14ac:dyDescent="0.25">
      <c r="A6985" s="1">
        <v>46</v>
      </c>
      <c r="B6985" s="3">
        <v>17</v>
      </c>
      <c r="C6985" s="1" t="s">
        <v>7099</v>
      </c>
      <c r="E6985" t="str">
        <f t="shared" si="109"/>
        <v>17-ALZIRA</v>
      </c>
    </row>
    <row r="6986" spans="1:5" x14ac:dyDescent="0.25">
      <c r="A6986" s="1">
        <v>46</v>
      </c>
      <c r="B6986" s="3">
        <v>18</v>
      </c>
      <c r="C6986" s="1" t="s">
        <v>7100</v>
      </c>
      <c r="E6986" t="str">
        <f t="shared" si="109"/>
        <v>18-ALCUBLAS</v>
      </c>
    </row>
    <row r="6987" spans="1:5" x14ac:dyDescent="0.25">
      <c r="A6987" s="1">
        <v>46</v>
      </c>
      <c r="B6987" s="3">
        <v>19</v>
      </c>
      <c r="C6987" s="1" t="s">
        <v>7101</v>
      </c>
      <c r="E6987" t="str">
        <f t="shared" si="109"/>
        <v>19-ALCUDIA, L'</v>
      </c>
    </row>
    <row r="6988" spans="1:5" x14ac:dyDescent="0.25">
      <c r="A6988" s="1">
        <v>46</v>
      </c>
      <c r="B6988" s="3">
        <v>20</v>
      </c>
      <c r="C6988" s="1" t="s">
        <v>7102</v>
      </c>
      <c r="E6988" t="str">
        <f t="shared" si="109"/>
        <v>20-ALCUDIA DE CRESPINS, L'</v>
      </c>
    </row>
    <row r="6989" spans="1:5" x14ac:dyDescent="0.25">
      <c r="A6989" s="1">
        <v>46</v>
      </c>
      <c r="B6989" s="3">
        <v>21</v>
      </c>
      <c r="C6989" s="1" t="s">
        <v>7103</v>
      </c>
      <c r="E6989" t="str">
        <f t="shared" si="109"/>
        <v>21-ALDAIA</v>
      </c>
    </row>
    <row r="6990" spans="1:5" x14ac:dyDescent="0.25">
      <c r="A6990" s="1">
        <v>46</v>
      </c>
      <c r="B6990" s="3">
        <v>22</v>
      </c>
      <c r="C6990" s="1" t="s">
        <v>7104</v>
      </c>
      <c r="E6990" t="str">
        <f t="shared" si="109"/>
        <v>22-ALFAFAR</v>
      </c>
    </row>
    <row r="6991" spans="1:5" x14ac:dyDescent="0.25">
      <c r="A6991" s="1">
        <v>46</v>
      </c>
      <c r="B6991" s="3">
        <v>23</v>
      </c>
      <c r="C6991" s="1" t="s">
        <v>7105</v>
      </c>
      <c r="E6991" t="str">
        <f t="shared" si="109"/>
        <v>23-ALFAUIR</v>
      </c>
    </row>
    <row r="6992" spans="1:5" x14ac:dyDescent="0.25">
      <c r="A6992" s="1">
        <v>46</v>
      </c>
      <c r="B6992" s="3">
        <v>24</v>
      </c>
      <c r="C6992" s="1" t="s">
        <v>7106</v>
      </c>
      <c r="E6992" t="str">
        <f t="shared" si="109"/>
        <v>24-ALFARA DE ALGIMIA</v>
      </c>
    </row>
    <row r="6993" spans="1:5" x14ac:dyDescent="0.25">
      <c r="A6993" s="1">
        <v>46</v>
      </c>
      <c r="B6993" s="3">
        <v>25</v>
      </c>
      <c r="C6993" s="1" t="s">
        <v>7107</v>
      </c>
      <c r="E6993" t="str">
        <f t="shared" si="109"/>
        <v>25-ALFARA DEL PATRIARCA</v>
      </c>
    </row>
    <row r="6994" spans="1:5" x14ac:dyDescent="0.25">
      <c r="A6994" s="1">
        <v>46</v>
      </c>
      <c r="B6994" s="3">
        <v>26</v>
      </c>
      <c r="C6994" s="1" t="s">
        <v>7108</v>
      </c>
      <c r="E6994" t="str">
        <f t="shared" si="109"/>
        <v>26-ALFARP</v>
      </c>
    </row>
    <row r="6995" spans="1:5" x14ac:dyDescent="0.25">
      <c r="A6995" s="1">
        <v>46</v>
      </c>
      <c r="B6995" s="3">
        <v>27</v>
      </c>
      <c r="C6995" s="1" t="s">
        <v>7109</v>
      </c>
      <c r="E6995" t="str">
        <f t="shared" si="109"/>
        <v>27-ALFARRASI</v>
      </c>
    </row>
    <row r="6996" spans="1:5" x14ac:dyDescent="0.25">
      <c r="A6996" s="1">
        <v>46</v>
      </c>
      <c r="B6996" s="3">
        <v>28</v>
      </c>
      <c r="C6996" s="1" t="s">
        <v>7110</v>
      </c>
      <c r="E6996" t="str">
        <f t="shared" si="109"/>
        <v>28-ALGAR DE PALANCIA</v>
      </c>
    </row>
    <row r="6997" spans="1:5" x14ac:dyDescent="0.25">
      <c r="A6997" s="1">
        <v>46</v>
      </c>
      <c r="B6997" s="3">
        <v>29</v>
      </c>
      <c r="C6997" s="1" t="s">
        <v>7111</v>
      </c>
      <c r="E6997" t="str">
        <f t="shared" si="109"/>
        <v>29-ALGEMESI</v>
      </c>
    </row>
    <row r="6998" spans="1:5" x14ac:dyDescent="0.25">
      <c r="A6998" s="1">
        <v>46</v>
      </c>
      <c r="B6998" s="3">
        <v>30</v>
      </c>
      <c r="C6998" s="1" t="s">
        <v>7112</v>
      </c>
      <c r="E6998" t="str">
        <f t="shared" si="109"/>
        <v>30-ALGIMIA DE ALFARA</v>
      </c>
    </row>
    <row r="6999" spans="1:5" x14ac:dyDescent="0.25">
      <c r="A6999" s="1">
        <v>46</v>
      </c>
      <c r="B6999" s="3">
        <v>31</v>
      </c>
      <c r="C6999" s="1" t="s">
        <v>7113</v>
      </c>
      <c r="E6999" t="str">
        <f t="shared" si="109"/>
        <v>31-ALGINET</v>
      </c>
    </row>
    <row r="7000" spans="1:5" x14ac:dyDescent="0.25">
      <c r="A7000" s="1">
        <v>46</v>
      </c>
      <c r="B7000" s="3">
        <v>32</v>
      </c>
      <c r="C7000" s="1" t="s">
        <v>7114</v>
      </c>
      <c r="E7000" t="str">
        <f t="shared" si="109"/>
        <v>32-ALMASSERA</v>
      </c>
    </row>
    <row r="7001" spans="1:5" x14ac:dyDescent="0.25">
      <c r="A7001" s="1">
        <v>46</v>
      </c>
      <c r="B7001" s="3">
        <v>33</v>
      </c>
      <c r="C7001" s="1" t="s">
        <v>7115</v>
      </c>
      <c r="E7001" t="str">
        <f t="shared" si="109"/>
        <v>33-ALMISERA</v>
      </c>
    </row>
    <row r="7002" spans="1:5" x14ac:dyDescent="0.25">
      <c r="A7002" s="1">
        <v>46</v>
      </c>
      <c r="B7002" s="3">
        <v>34</v>
      </c>
      <c r="C7002" s="1" t="s">
        <v>7116</v>
      </c>
      <c r="E7002" t="str">
        <f t="shared" si="109"/>
        <v>34-ALMOINES</v>
      </c>
    </row>
    <row r="7003" spans="1:5" x14ac:dyDescent="0.25">
      <c r="A7003" s="1">
        <v>46</v>
      </c>
      <c r="B7003" s="3">
        <v>35</v>
      </c>
      <c r="C7003" s="1" t="s">
        <v>7117</v>
      </c>
      <c r="E7003" t="str">
        <f t="shared" si="109"/>
        <v>35-ALMUSSAFES</v>
      </c>
    </row>
    <row r="7004" spans="1:5" x14ac:dyDescent="0.25">
      <c r="A7004" s="1">
        <v>46</v>
      </c>
      <c r="B7004" s="3">
        <v>36</v>
      </c>
      <c r="C7004" s="1" t="s">
        <v>7118</v>
      </c>
      <c r="E7004" t="str">
        <f t="shared" si="109"/>
        <v>36-ALPUENTE</v>
      </c>
    </row>
    <row r="7005" spans="1:5" x14ac:dyDescent="0.25">
      <c r="A7005" s="1">
        <v>46</v>
      </c>
      <c r="B7005" s="3">
        <v>37</v>
      </c>
      <c r="C7005" s="1" t="s">
        <v>7119</v>
      </c>
      <c r="E7005" t="str">
        <f t="shared" si="109"/>
        <v>37-ALQUERIA DE LA COMTESSA(L·</v>
      </c>
    </row>
    <row r="7006" spans="1:5" x14ac:dyDescent="0.25">
      <c r="A7006" s="1">
        <v>46</v>
      </c>
      <c r="B7006" s="3">
        <v>38</v>
      </c>
      <c r="C7006" s="1" t="s">
        <v>7120</v>
      </c>
      <c r="E7006" t="str">
        <f t="shared" si="109"/>
        <v>38-ANDILLA</v>
      </c>
    </row>
    <row r="7007" spans="1:5" x14ac:dyDescent="0.25">
      <c r="A7007" s="1">
        <v>46</v>
      </c>
      <c r="B7007" s="3">
        <v>39</v>
      </c>
      <c r="C7007" s="1" t="s">
        <v>7121</v>
      </c>
      <c r="E7007" t="str">
        <f t="shared" si="109"/>
        <v>39-ANNA</v>
      </c>
    </row>
    <row r="7008" spans="1:5" x14ac:dyDescent="0.25">
      <c r="A7008" s="1">
        <v>46</v>
      </c>
      <c r="B7008" s="3">
        <v>40</v>
      </c>
      <c r="C7008" s="1" t="s">
        <v>7122</v>
      </c>
      <c r="E7008" t="str">
        <f t="shared" si="109"/>
        <v>40-ANTELLA</v>
      </c>
    </row>
    <row r="7009" spans="1:5" x14ac:dyDescent="0.25">
      <c r="A7009" s="1">
        <v>46</v>
      </c>
      <c r="B7009" s="3">
        <v>41</v>
      </c>
      <c r="C7009" s="1" t="s">
        <v>7123</v>
      </c>
      <c r="E7009" t="str">
        <f t="shared" si="109"/>
        <v>41-ARAS DE ALPUENTE</v>
      </c>
    </row>
    <row r="7010" spans="1:5" x14ac:dyDescent="0.25">
      <c r="A7010" s="1">
        <v>46</v>
      </c>
      <c r="B7010" s="3">
        <v>42</v>
      </c>
      <c r="C7010" s="1" t="s">
        <v>7124</v>
      </c>
      <c r="E7010" t="str">
        <f t="shared" si="109"/>
        <v>42-AIELO DE MALFERIT</v>
      </c>
    </row>
    <row r="7011" spans="1:5" x14ac:dyDescent="0.25">
      <c r="A7011" s="1">
        <v>46</v>
      </c>
      <c r="B7011" s="3">
        <v>43</v>
      </c>
      <c r="C7011" s="1" t="s">
        <v>7125</v>
      </c>
      <c r="E7011" t="str">
        <f t="shared" si="109"/>
        <v>43-AIELO DE RUGAT</v>
      </c>
    </row>
    <row r="7012" spans="1:5" x14ac:dyDescent="0.25">
      <c r="A7012" s="1">
        <v>46</v>
      </c>
      <c r="B7012" s="3">
        <v>44</v>
      </c>
      <c r="C7012" s="1" t="s">
        <v>7126</v>
      </c>
      <c r="E7012" t="str">
        <f t="shared" si="109"/>
        <v>44-AYORA</v>
      </c>
    </row>
    <row r="7013" spans="1:5" x14ac:dyDescent="0.25">
      <c r="A7013" s="1">
        <v>46</v>
      </c>
      <c r="B7013" s="3">
        <v>45</v>
      </c>
      <c r="C7013" s="1" t="s">
        <v>7127</v>
      </c>
      <c r="E7013" t="str">
        <f t="shared" si="109"/>
        <v>45-BARXETA</v>
      </c>
    </row>
    <row r="7014" spans="1:5" x14ac:dyDescent="0.25">
      <c r="A7014" s="1">
        <v>46</v>
      </c>
      <c r="B7014" s="3">
        <v>46</v>
      </c>
      <c r="C7014" s="1" t="s">
        <v>7128</v>
      </c>
      <c r="E7014" t="str">
        <f t="shared" si="109"/>
        <v>46-BARX</v>
      </c>
    </row>
    <row r="7015" spans="1:5" x14ac:dyDescent="0.25">
      <c r="A7015" s="1">
        <v>46</v>
      </c>
      <c r="B7015" s="3">
        <v>47</v>
      </c>
      <c r="C7015" s="1" t="s">
        <v>7129</v>
      </c>
      <c r="E7015" t="str">
        <f t="shared" si="109"/>
        <v>47-BELGIDA</v>
      </c>
    </row>
    <row r="7016" spans="1:5" x14ac:dyDescent="0.25">
      <c r="A7016" s="1">
        <v>46</v>
      </c>
      <c r="B7016" s="3">
        <v>48</v>
      </c>
      <c r="C7016" s="1" t="s">
        <v>7130</v>
      </c>
      <c r="E7016" t="str">
        <f t="shared" si="109"/>
        <v>48-BELLREGUARD</v>
      </c>
    </row>
    <row r="7017" spans="1:5" x14ac:dyDescent="0.25">
      <c r="A7017" s="1">
        <v>46</v>
      </c>
      <c r="B7017" s="3">
        <v>49</v>
      </c>
      <c r="C7017" s="1" t="s">
        <v>7131</v>
      </c>
      <c r="E7017" t="str">
        <f t="shared" si="109"/>
        <v>49-BELLUS</v>
      </c>
    </row>
    <row r="7018" spans="1:5" x14ac:dyDescent="0.25">
      <c r="A7018" s="1">
        <v>46</v>
      </c>
      <c r="B7018" s="3">
        <v>50</v>
      </c>
      <c r="C7018" s="1" t="s">
        <v>7132</v>
      </c>
      <c r="E7018" t="str">
        <f t="shared" si="109"/>
        <v>50-BENAGEBER</v>
      </c>
    </row>
    <row r="7019" spans="1:5" x14ac:dyDescent="0.25">
      <c r="A7019" s="1">
        <v>46</v>
      </c>
      <c r="B7019" s="3">
        <v>51</v>
      </c>
      <c r="C7019" s="1" t="s">
        <v>7133</v>
      </c>
      <c r="E7019" t="str">
        <f t="shared" si="109"/>
        <v>51-BENAGUASIL</v>
      </c>
    </row>
    <row r="7020" spans="1:5" x14ac:dyDescent="0.25">
      <c r="A7020" s="1">
        <v>46</v>
      </c>
      <c r="B7020" s="3">
        <v>52</v>
      </c>
      <c r="C7020" s="1" t="s">
        <v>7134</v>
      </c>
      <c r="E7020" t="str">
        <f t="shared" si="109"/>
        <v>52-BENAVITES</v>
      </c>
    </row>
    <row r="7021" spans="1:5" x14ac:dyDescent="0.25">
      <c r="A7021" s="1">
        <v>46</v>
      </c>
      <c r="B7021" s="3">
        <v>53</v>
      </c>
      <c r="C7021" s="1" t="s">
        <v>7135</v>
      </c>
      <c r="E7021" t="str">
        <f t="shared" si="109"/>
        <v>53-BENEIXIDA</v>
      </c>
    </row>
    <row r="7022" spans="1:5" x14ac:dyDescent="0.25">
      <c r="A7022" s="1">
        <v>46</v>
      </c>
      <c r="B7022" s="3">
        <v>54</v>
      </c>
      <c r="C7022" s="1" t="s">
        <v>7136</v>
      </c>
      <c r="E7022" t="str">
        <f t="shared" si="109"/>
        <v>54-BENETUSSER</v>
      </c>
    </row>
    <row r="7023" spans="1:5" x14ac:dyDescent="0.25">
      <c r="A7023" s="1">
        <v>46</v>
      </c>
      <c r="B7023" s="3">
        <v>55</v>
      </c>
      <c r="C7023" s="1" t="s">
        <v>7137</v>
      </c>
      <c r="E7023" t="str">
        <f t="shared" si="109"/>
        <v>55-BENIARJO</v>
      </c>
    </row>
    <row r="7024" spans="1:5" x14ac:dyDescent="0.25">
      <c r="A7024" s="1">
        <v>46</v>
      </c>
      <c r="B7024" s="3">
        <v>56</v>
      </c>
      <c r="C7024" s="1" t="s">
        <v>7138</v>
      </c>
      <c r="E7024" t="str">
        <f t="shared" si="109"/>
        <v>56-BENIATJAR</v>
      </c>
    </row>
    <row r="7025" spans="1:5" x14ac:dyDescent="0.25">
      <c r="A7025" s="1">
        <v>46</v>
      </c>
      <c r="B7025" s="3">
        <v>57</v>
      </c>
      <c r="C7025" s="1" t="s">
        <v>7139</v>
      </c>
      <c r="E7025" t="str">
        <f t="shared" si="109"/>
        <v>57-BENICOLET</v>
      </c>
    </row>
    <row r="7026" spans="1:5" x14ac:dyDescent="0.25">
      <c r="A7026" s="1">
        <v>46</v>
      </c>
      <c r="B7026" s="3">
        <v>58</v>
      </c>
      <c r="C7026" s="1" t="s">
        <v>7140</v>
      </c>
      <c r="E7026" t="str">
        <f t="shared" si="109"/>
        <v>58-BENIFAIRO DE LES VALLS</v>
      </c>
    </row>
    <row r="7027" spans="1:5" x14ac:dyDescent="0.25">
      <c r="A7027" s="1">
        <v>46</v>
      </c>
      <c r="B7027" s="3">
        <v>59</v>
      </c>
      <c r="C7027" s="1" t="s">
        <v>7141</v>
      </c>
      <c r="E7027" t="str">
        <f t="shared" si="109"/>
        <v>59-BENIFAIRO DE LA VALLDIGNA</v>
      </c>
    </row>
    <row r="7028" spans="1:5" x14ac:dyDescent="0.25">
      <c r="A7028" s="1">
        <v>46</v>
      </c>
      <c r="B7028" s="3">
        <v>60</v>
      </c>
      <c r="C7028" s="1" t="s">
        <v>7142</v>
      </c>
      <c r="E7028" t="str">
        <f t="shared" si="109"/>
        <v>60-BENIFAIO</v>
      </c>
    </row>
    <row r="7029" spans="1:5" x14ac:dyDescent="0.25">
      <c r="A7029" s="1">
        <v>46</v>
      </c>
      <c r="B7029" s="3">
        <v>61</v>
      </c>
      <c r="C7029" s="1" t="s">
        <v>7143</v>
      </c>
      <c r="E7029" t="str">
        <f t="shared" si="109"/>
        <v>61-BENIFLA</v>
      </c>
    </row>
    <row r="7030" spans="1:5" x14ac:dyDescent="0.25">
      <c r="A7030" s="1">
        <v>46</v>
      </c>
      <c r="B7030" s="3">
        <v>62</v>
      </c>
      <c r="C7030" s="1" t="s">
        <v>7144</v>
      </c>
      <c r="E7030" t="str">
        <f t="shared" si="109"/>
        <v>62-BENIGANIM</v>
      </c>
    </row>
    <row r="7031" spans="1:5" x14ac:dyDescent="0.25">
      <c r="A7031" s="1">
        <v>46</v>
      </c>
      <c r="B7031" s="3">
        <v>63</v>
      </c>
      <c r="C7031" s="1" t="s">
        <v>7145</v>
      </c>
      <c r="E7031" t="str">
        <f t="shared" si="109"/>
        <v>63-BENIMODO</v>
      </c>
    </row>
    <row r="7032" spans="1:5" x14ac:dyDescent="0.25">
      <c r="A7032" s="1">
        <v>46</v>
      </c>
      <c r="B7032" s="3">
        <v>64</v>
      </c>
      <c r="C7032" s="1" t="s">
        <v>7146</v>
      </c>
      <c r="E7032" t="str">
        <f t="shared" si="109"/>
        <v>64-BENIMUSLEM</v>
      </c>
    </row>
    <row r="7033" spans="1:5" x14ac:dyDescent="0.25">
      <c r="A7033" s="1">
        <v>46</v>
      </c>
      <c r="B7033" s="3">
        <v>65</v>
      </c>
      <c r="C7033" s="1" t="s">
        <v>7147</v>
      </c>
      <c r="E7033" t="str">
        <f t="shared" si="109"/>
        <v>65-BENIPARRELL</v>
      </c>
    </row>
    <row r="7034" spans="1:5" x14ac:dyDescent="0.25">
      <c r="A7034" s="1">
        <v>46</v>
      </c>
      <c r="B7034" s="3">
        <v>66</v>
      </c>
      <c r="C7034" s="1" t="s">
        <v>7148</v>
      </c>
      <c r="E7034" t="str">
        <f t="shared" si="109"/>
        <v>66-BENIRREDRA</v>
      </c>
    </row>
    <row r="7035" spans="1:5" x14ac:dyDescent="0.25">
      <c r="A7035" s="1">
        <v>46</v>
      </c>
      <c r="B7035" s="3">
        <v>67</v>
      </c>
      <c r="C7035" s="1" t="s">
        <v>7149</v>
      </c>
      <c r="E7035" t="str">
        <f t="shared" si="109"/>
        <v>67-BENISANO</v>
      </c>
    </row>
    <row r="7036" spans="1:5" x14ac:dyDescent="0.25">
      <c r="A7036" s="1">
        <v>46</v>
      </c>
      <c r="B7036" s="3">
        <v>68</v>
      </c>
      <c r="C7036" s="1" t="s">
        <v>7150</v>
      </c>
      <c r="E7036" t="str">
        <f t="shared" si="109"/>
        <v>68-BENISODA</v>
      </c>
    </row>
    <row r="7037" spans="1:5" x14ac:dyDescent="0.25">
      <c r="A7037" s="1">
        <v>46</v>
      </c>
      <c r="B7037" s="3">
        <v>69</v>
      </c>
      <c r="C7037" s="1" t="s">
        <v>7151</v>
      </c>
      <c r="E7037" t="str">
        <f t="shared" si="109"/>
        <v>69-BENISUERA</v>
      </c>
    </row>
    <row r="7038" spans="1:5" x14ac:dyDescent="0.25">
      <c r="A7038" s="1">
        <v>46</v>
      </c>
      <c r="B7038" s="3">
        <v>70</v>
      </c>
      <c r="C7038" s="1" t="s">
        <v>7152</v>
      </c>
      <c r="E7038" t="str">
        <f t="shared" si="109"/>
        <v>70-BETERA</v>
      </c>
    </row>
    <row r="7039" spans="1:5" x14ac:dyDescent="0.25">
      <c r="A7039" s="1">
        <v>46</v>
      </c>
      <c r="B7039" s="3">
        <v>71</v>
      </c>
      <c r="C7039" s="1" t="s">
        <v>7153</v>
      </c>
      <c r="E7039" t="str">
        <f t="shared" si="109"/>
        <v>71-BICORP</v>
      </c>
    </row>
    <row r="7040" spans="1:5" x14ac:dyDescent="0.25">
      <c r="A7040" s="1">
        <v>46</v>
      </c>
      <c r="B7040" s="3">
        <v>72</v>
      </c>
      <c r="C7040" s="1" t="s">
        <v>7154</v>
      </c>
      <c r="E7040" t="str">
        <f t="shared" si="109"/>
        <v>72-BOCAIRENT</v>
      </c>
    </row>
    <row r="7041" spans="1:5" x14ac:dyDescent="0.25">
      <c r="A7041" s="1">
        <v>46</v>
      </c>
      <c r="B7041" s="3">
        <v>73</v>
      </c>
      <c r="C7041" s="1" t="s">
        <v>7155</v>
      </c>
      <c r="E7041" t="str">
        <f t="shared" si="109"/>
        <v>73-BOLBAITE</v>
      </c>
    </row>
    <row r="7042" spans="1:5" x14ac:dyDescent="0.25">
      <c r="A7042" s="1">
        <v>46</v>
      </c>
      <c r="B7042" s="3">
        <v>74</v>
      </c>
      <c r="C7042" s="1" t="s">
        <v>7156</v>
      </c>
      <c r="E7042" t="str">
        <f t="shared" si="109"/>
        <v>74-BONREPOS I MIRAMBELL</v>
      </c>
    </row>
    <row r="7043" spans="1:5" x14ac:dyDescent="0.25">
      <c r="A7043" s="1">
        <v>46</v>
      </c>
      <c r="B7043" s="3">
        <v>75</v>
      </c>
      <c r="C7043" s="1" t="s">
        <v>7157</v>
      </c>
      <c r="E7043" t="str">
        <f t="shared" ref="E7043:E7106" si="110">CONCATENATE(B7043,"-",C7043)</f>
        <v>75-BUFALI</v>
      </c>
    </row>
    <row r="7044" spans="1:5" x14ac:dyDescent="0.25">
      <c r="A7044" s="1">
        <v>46</v>
      </c>
      <c r="B7044" s="3">
        <v>76</v>
      </c>
      <c r="C7044" s="1" t="s">
        <v>7158</v>
      </c>
      <c r="E7044" t="str">
        <f t="shared" si="110"/>
        <v>76-BUGARRA</v>
      </c>
    </row>
    <row r="7045" spans="1:5" x14ac:dyDescent="0.25">
      <c r="A7045" s="1">
        <v>46</v>
      </c>
      <c r="B7045" s="3">
        <v>77</v>
      </c>
      <c r="C7045" s="1" t="s">
        <v>7159</v>
      </c>
      <c r="E7045" t="str">
        <f t="shared" si="110"/>
        <v>77-BUÑOL</v>
      </c>
    </row>
    <row r="7046" spans="1:5" x14ac:dyDescent="0.25">
      <c r="A7046" s="1">
        <v>46</v>
      </c>
      <c r="B7046" s="3">
        <v>78</v>
      </c>
      <c r="C7046" s="1" t="s">
        <v>7160</v>
      </c>
      <c r="E7046" t="str">
        <f t="shared" si="110"/>
        <v>78-BURJASSOT</v>
      </c>
    </row>
    <row r="7047" spans="1:5" x14ac:dyDescent="0.25">
      <c r="A7047" s="1">
        <v>46</v>
      </c>
      <c r="B7047" s="3">
        <v>79</v>
      </c>
      <c r="C7047" s="1" t="s">
        <v>7161</v>
      </c>
      <c r="E7047" t="str">
        <f t="shared" si="110"/>
        <v>79-CALLES</v>
      </c>
    </row>
    <row r="7048" spans="1:5" x14ac:dyDescent="0.25">
      <c r="A7048" s="1">
        <v>46</v>
      </c>
      <c r="B7048" s="3">
        <v>80</v>
      </c>
      <c r="C7048" s="1" t="s">
        <v>7162</v>
      </c>
      <c r="E7048" t="str">
        <f t="shared" si="110"/>
        <v>80-CAMPORROBLES</v>
      </c>
    </row>
    <row r="7049" spans="1:5" x14ac:dyDescent="0.25">
      <c r="A7049" s="1">
        <v>46</v>
      </c>
      <c r="B7049" s="3">
        <v>81</v>
      </c>
      <c r="C7049" s="1" t="s">
        <v>7163</v>
      </c>
      <c r="E7049" t="str">
        <f t="shared" si="110"/>
        <v>81-CANALS</v>
      </c>
    </row>
    <row r="7050" spans="1:5" x14ac:dyDescent="0.25">
      <c r="A7050" s="1">
        <v>46</v>
      </c>
      <c r="B7050" s="3">
        <v>82</v>
      </c>
      <c r="C7050" s="1" t="s">
        <v>7164</v>
      </c>
      <c r="E7050" t="str">
        <f t="shared" si="110"/>
        <v>82-CANET D'EN BERENGUER</v>
      </c>
    </row>
    <row r="7051" spans="1:5" x14ac:dyDescent="0.25">
      <c r="A7051" s="1">
        <v>46</v>
      </c>
      <c r="B7051" s="3">
        <v>83</v>
      </c>
      <c r="C7051" s="1" t="s">
        <v>7165</v>
      </c>
      <c r="E7051" t="str">
        <f t="shared" si="110"/>
        <v>83-CARCAIXENT</v>
      </c>
    </row>
    <row r="7052" spans="1:5" x14ac:dyDescent="0.25">
      <c r="A7052" s="1">
        <v>46</v>
      </c>
      <c r="B7052" s="3">
        <v>84</v>
      </c>
      <c r="C7052" s="1" t="s">
        <v>7166</v>
      </c>
      <c r="E7052" t="str">
        <f t="shared" si="110"/>
        <v>84-CARCER</v>
      </c>
    </row>
    <row r="7053" spans="1:5" x14ac:dyDescent="0.25">
      <c r="A7053" s="1">
        <v>46</v>
      </c>
      <c r="B7053" s="3">
        <v>85</v>
      </c>
      <c r="C7053" s="1" t="s">
        <v>7167</v>
      </c>
      <c r="E7053" t="str">
        <f t="shared" si="110"/>
        <v>85-CARLET</v>
      </c>
    </row>
    <row r="7054" spans="1:5" x14ac:dyDescent="0.25">
      <c r="A7054" s="1">
        <v>46</v>
      </c>
      <c r="B7054" s="3">
        <v>86</v>
      </c>
      <c r="C7054" s="1" t="s">
        <v>7168</v>
      </c>
      <c r="E7054" t="str">
        <f t="shared" si="110"/>
        <v>86-CARRICOLA</v>
      </c>
    </row>
    <row r="7055" spans="1:5" x14ac:dyDescent="0.25">
      <c r="A7055" s="1">
        <v>46</v>
      </c>
      <c r="B7055" s="3">
        <v>87</v>
      </c>
      <c r="C7055" s="1" t="s">
        <v>7169</v>
      </c>
      <c r="E7055" t="str">
        <f t="shared" si="110"/>
        <v>87-CASAS ALTAS</v>
      </c>
    </row>
    <row r="7056" spans="1:5" x14ac:dyDescent="0.25">
      <c r="A7056" s="1">
        <v>46</v>
      </c>
      <c r="B7056" s="3">
        <v>88</v>
      </c>
      <c r="C7056" s="1" t="s">
        <v>7170</v>
      </c>
      <c r="E7056" t="str">
        <f t="shared" si="110"/>
        <v>88-CASAS BAJAS</v>
      </c>
    </row>
    <row r="7057" spans="1:5" x14ac:dyDescent="0.25">
      <c r="A7057" s="1">
        <v>46</v>
      </c>
      <c r="B7057" s="3">
        <v>89</v>
      </c>
      <c r="C7057" s="1" t="s">
        <v>7171</v>
      </c>
      <c r="E7057" t="str">
        <f t="shared" si="110"/>
        <v>89-CASINOS</v>
      </c>
    </row>
    <row r="7058" spans="1:5" x14ac:dyDescent="0.25">
      <c r="A7058" s="1">
        <v>46</v>
      </c>
      <c r="B7058" s="3">
        <v>90</v>
      </c>
      <c r="C7058" s="1" t="s">
        <v>7172</v>
      </c>
      <c r="E7058" t="str">
        <f t="shared" si="110"/>
        <v>90-CASTELLO DE RUGAT</v>
      </c>
    </row>
    <row r="7059" spans="1:5" x14ac:dyDescent="0.25">
      <c r="A7059" s="1">
        <v>46</v>
      </c>
      <c r="B7059" s="3">
        <v>91</v>
      </c>
      <c r="C7059" s="1" t="s">
        <v>7173</v>
      </c>
      <c r="E7059" t="str">
        <f t="shared" si="110"/>
        <v>91-CASTELLONET DE LA CONQUESTA</v>
      </c>
    </row>
    <row r="7060" spans="1:5" x14ac:dyDescent="0.25">
      <c r="A7060" s="1">
        <v>46</v>
      </c>
      <c r="B7060" s="3">
        <v>92</v>
      </c>
      <c r="C7060" s="1" t="s">
        <v>7174</v>
      </c>
      <c r="E7060" t="str">
        <f t="shared" si="110"/>
        <v>92-CASTIELFABIB</v>
      </c>
    </row>
    <row r="7061" spans="1:5" x14ac:dyDescent="0.25">
      <c r="A7061" s="1">
        <v>46</v>
      </c>
      <c r="B7061" s="3">
        <v>93</v>
      </c>
      <c r="C7061" s="1" t="s">
        <v>7175</v>
      </c>
      <c r="E7061" t="str">
        <f t="shared" si="110"/>
        <v>93-CATADAU</v>
      </c>
    </row>
    <row r="7062" spans="1:5" x14ac:dyDescent="0.25">
      <c r="A7062" s="1">
        <v>46</v>
      </c>
      <c r="B7062" s="3">
        <v>94</v>
      </c>
      <c r="C7062" s="1" t="s">
        <v>7176</v>
      </c>
      <c r="E7062" t="str">
        <f t="shared" si="110"/>
        <v>94-CATARROJA</v>
      </c>
    </row>
    <row r="7063" spans="1:5" x14ac:dyDescent="0.25">
      <c r="A7063" s="1">
        <v>46</v>
      </c>
      <c r="B7063" s="3">
        <v>95</v>
      </c>
      <c r="C7063" s="1" t="s">
        <v>7177</v>
      </c>
      <c r="E7063" t="str">
        <f t="shared" si="110"/>
        <v>95-CAUDETE DE LAS FUENTES</v>
      </c>
    </row>
    <row r="7064" spans="1:5" x14ac:dyDescent="0.25">
      <c r="A7064" s="1">
        <v>46</v>
      </c>
      <c r="B7064" s="3">
        <v>96</v>
      </c>
      <c r="C7064" s="1" t="s">
        <v>7178</v>
      </c>
      <c r="E7064" t="str">
        <f t="shared" si="110"/>
        <v>96-CERDA</v>
      </c>
    </row>
    <row r="7065" spans="1:5" x14ac:dyDescent="0.25">
      <c r="A7065" s="1">
        <v>46</v>
      </c>
      <c r="B7065" s="3">
        <v>97</v>
      </c>
      <c r="C7065" s="1" t="s">
        <v>7179</v>
      </c>
      <c r="E7065" t="str">
        <f t="shared" si="110"/>
        <v>97-COFRENTES</v>
      </c>
    </row>
    <row r="7066" spans="1:5" x14ac:dyDescent="0.25">
      <c r="A7066" s="1">
        <v>46</v>
      </c>
      <c r="B7066" s="3">
        <v>98</v>
      </c>
      <c r="C7066" s="1" t="s">
        <v>7180</v>
      </c>
      <c r="E7066" t="str">
        <f t="shared" si="110"/>
        <v>98-CORBERA</v>
      </c>
    </row>
    <row r="7067" spans="1:5" x14ac:dyDescent="0.25">
      <c r="A7067" s="1">
        <v>46</v>
      </c>
      <c r="B7067" s="3">
        <v>99</v>
      </c>
      <c r="C7067" s="1" t="s">
        <v>7181</v>
      </c>
      <c r="E7067" t="str">
        <f t="shared" si="110"/>
        <v>99-CORTES DE PALLAS</v>
      </c>
    </row>
    <row r="7068" spans="1:5" x14ac:dyDescent="0.25">
      <c r="A7068" s="1">
        <v>46</v>
      </c>
      <c r="B7068" s="3">
        <v>100</v>
      </c>
      <c r="C7068" s="1" t="s">
        <v>7182</v>
      </c>
      <c r="E7068" t="str">
        <f t="shared" si="110"/>
        <v>100-COTES</v>
      </c>
    </row>
    <row r="7069" spans="1:5" x14ac:dyDescent="0.25">
      <c r="A7069" s="1">
        <v>46</v>
      </c>
      <c r="B7069" s="3">
        <v>101</v>
      </c>
      <c r="C7069" s="1" t="s">
        <v>7183</v>
      </c>
      <c r="E7069" t="str">
        <f t="shared" si="110"/>
        <v>101-QUART DE LES VALLS</v>
      </c>
    </row>
    <row r="7070" spans="1:5" x14ac:dyDescent="0.25">
      <c r="A7070" s="1">
        <v>46</v>
      </c>
      <c r="B7070" s="3">
        <v>102</v>
      </c>
      <c r="C7070" s="1" t="s">
        <v>7184</v>
      </c>
      <c r="E7070" t="str">
        <f t="shared" si="110"/>
        <v>102-QUART DE POBLET</v>
      </c>
    </row>
    <row r="7071" spans="1:5" x14ac:dyDescent="0.25">
      <c r="A7071" s="1">
        <v>46</v>
      </c>
      <c r="B7071" s="3">
        <v>103</v>
      </c>
      <c r="C7071" s="1" t="s">
        <v>7185</v>
      </c>
      <c r="E7071" t="str">
        <f t="shared" si="110"/>
        <v>103-QUARTELL</v>
      </c>
    </row>
    <row r="7072" spans="1:5" x14ac:dyDescent="0.25">
      <c r="A7072" s="1">
        <v>46</v>
      </c>
      <c r="B7072" s="3">
        <v>104</v>
      </c>
      <c r="C7072" s="1" t="s">
        <v>7186</v>
      </c>
      <c r="E7072" t="str">
        <f t="shared" si="110"/>
        <v>104-QUATRETONDA</v>
      </c>
    </row>
    <row r="7073" spans="1:5" x14ac:dyDescent="0.25">
      <c r="A7073" s="1">
        <v>46</v>
      </c>
      <c r="B7073" s="3">
        <v>105</v>
      </c>
      <c r="C7073" s="1" t="s">
        <v>7187</v>
      </c>
      <c r="E7073" t="str">
        <f t="shared" si="110"/>
        <v>105-CULLERA</v>
      </c>
    </row>
    <row r="7074" spans="1:5" x14ac:dyDescent="0.25">
      <c r="A7074" s="1">
        <v>46</v>
      </c>
      <c r="B7074" s="3">
        <v>106</v>
      </c>
      <c r="C7074" s="1" t="s">
        <v>7188</v>
      </c>
      <c r="E7074" t="str">
        <f t="shared" si="110"/>
        <v>106-CHELVA</v>
      </c>
    </row>
    <row r="7075" spans="1:5" x14ac:dyDescent="0.25">
      <c r="A7075" s="1">
        <v>46</v>
      </c>
      <c r="B7075" s="3">
        <v>107</v>
      </c>
      <c r="C7075" s="1" t="s">
        <v>7189</v>
      </c>
      <c r="E7075" t="str">
        <f t="shared" si="110"/>
        <v>107-CHELLA</v>
      </c>
    </row>
    <row r="7076" spans="1:5" x14ac:dyDescent="0.25">
      <c r="A7076" s="1">
        <v>46</v>
      </c>
      <c r="B7076" s="3">
        <v>108</v>
      </c>
      <c r="C7076" s="1" t="s">
        <v>7190</v>
      </c>
      <c r="E7076" t="str">
        <f t="shared" si="110"/>
        <v>108-CHERA</v>
      </c>
    </row>
    <row r="7077" spans="1:5" x14ac:dyDescent="0.25">
      <c r="A7077" s="1">
        <v>46</v>
      </c>
      <c r="B7077" s="3">
        <v>109</v>
      </c>
      <c r="C7077" s="1" t="s">
        <v>7191</v>
      </c>
      <c r="E7077" t="str">
        <f t="shared" si="110"/>
        <v>109-CHESTE</v>
      </c>
    </row>
    <row r="7078" spans="1:5" x14ac:dyDescent="0.25">
      <c r="A7078" s="1">
        <v>46</v>
      </c>
      <c r="B7078" s="3">
        <v>110</v>
      </c>
      <c r="C7078" s="1" t="s">
        <v>7192</v>
      </c>
      <c r="E7078" t="str">
        <f t="shared" si="110"/>
        <v>110-XIRIVELLA</v>
      </c>
    </row>
    <row r="7079" spans="1:5" x14ac:dyDescent="0.25">
      <c r="A7079" s="1">
        <v>46</v>
      </c>
      <c r="B7079" s="3">
        <v>111</v>
      </c>
      <c r="C7079" s="1" t="s">
        <v>7193</v>
      </c>
      <c r="E7079" t="str">
        <f t="shared" si="110"/>
        <v>111-CHIVA</v>
      </c>
    </row>
    <row r="7080" spans="1:5" x14ac:dyDescent="0.25">
      <c r="A7080" s="1">
        <v>46</v>
      </c>
      <c r="B7080" s="3">
        <v>112</v>
      </c>
      <c r="C7080" s="1" t="s">
        <v>7194</v>
      </c>
      <c r="E7080" t="str">
        <f t="shared" si="110"/>
        <v>112-CHULILLA</v>
      </c>
    </row>
    <row r="7081" spans="1:5" x14ac:dyDescent="0.25">
      <c r="A7081" s="1">
        <v>46</v>
      </c>
      <c r="B7081" s="3">
        <v>113</v>
      </c>
      <c r="C7081" s="1" t="s">
        <v>7195</v>
      </c>
      <c r="E7081" t="str">
        <f t="shared" si="110"/>
        <v>113-DAIMUS</v>
      </c>
    </row>
    <row r="7082" spans="1:5" x14ac:dyDescent="0.25">
      <c r="A7082" s="1">
        <v>46</v>
      </c>
      <c r="B7082" s="3">
        <v>114</v>
      </c>
      <c r="C7082" s="1" t="s">
        <v>7196</v>
      </c>
      <c r="E7082" t="str">
        <f t="shared" si="110"/>
        <v>114-DOMEÑO</v>
      </c>
    </row>
    <row r="7083" spans="1:5" x14ac:dyDescent="0.25">
      <c r="A7083" s="1">
        <v>46</v>
      </c>
      <c r="B7083" s="3">
        <v>115</v>
      </c>
      <c r="C7083" s="1" t="s">
        <v>7197</v>
      </c>
      <c r="E7083" t="str">
        <f t="shared" si="110"/>
        <v>115-DOS AGUAS</v>
      </c>
    </row>
    <row r="7084" spans="1:5" x14ac:dyDescent="0.25">
      <c r="A7084" s="1">
        <v>46</v>
      </c>
      <c r="B7084" s="3">
        <v>116</v>
      </c>
      <c r="C7084" s="1" t="s">
        <v>7198</v>
      </c>
      <c r="E7084" t="str">
        <f t="shared" si="110"/>
        <v>116-ELIANA, L'</v>
      </c>
    </row>
    <row r="7085" spans="1:5" x14ac:dyDescent="0.25">
      <c r="A7085" s="1">
        <v>46</v>
      </c>
      <c r="B7085" s="3">
        <v>117</v>
      </c>
      <c r="C7085" s="1" t="s">
        <v>7199</v>
      </c>
      <c r="E7085" t="str">
        <f t="shared" si="110"/>
        <v>117-EMPERADOR</v>
      </c>
    </row>
    <row r="7086" spans="1:5" x14ac:dyDescent="0.25">
      <c r="A7086" s="1">
        <v>46</v>
      </c>
      <c r="B7086" s="3">
        <v>118</v>
      </c>
      <c r="C7086" s="1" t="s">
        <v>7200</v>
      </c>
      <c r="E7086" t="str">
        <f t="shared" si="110"/>
        <v>118-ENGUERA</v>
      </c>
    </row>
    <row r="7087" spans="1:5" x14ac:dyDescent="0.25">
      <c r="A7087" s="1">
        <v>46</v>
      </c>
      <c r="B7087" s="3">
        <v>119</v>
      </c>
      <c r="C7087" s="1" t="s">
        <v>7201</v>
      </c>
      <c r="E7087" t="str">
        <f t="shared" si="110"/>
        <v>119-ENOVA, L'</v>
      </c>
    </row>
    <row r="7088" spans="1:5" x14ac:dyDescent="0.25">
      <c r="A7088" s="1">
        <v>46</v>
      </c>
      <c r="B7088" s="3">
        <v>120</v>
      </c>
      <c r="C7088" s="1" t="s">
        <v>7202</v>
      </c>
      <c r="E7088" t="str">
        <f t="shared" si="110"/>
        <v>120-ESTIVELLA</v>
      </c>
    </row>
    <row r="7089" spans="1:5" x14ac:dyDescent="0.25">
      <c r="A7089" s="1">
        <v>46</v>
      </c>
      <c r="B7089" s="3">
        <v>121</v>
      </c>
      <c r="C7089" s="1" t="s">
        <v>7203</v>
      </c>
      <c r="E7089" t="str">
        <f t="shared" si="110"/>
        <v>121-ESTUBENY</v>
      </c>
    </row>
    <row r="7090" spans="1:5" x14ac:dyDescent="0.25">
      <c r="A7090" s="1">
        <v>46</v>
      </c>
      <c r="B7090" s="3">
        <v>122</v>
      </c>
      <c r="C7090" s="1" t="s">
        <v>7204</v>
      </c>
      <c r="E7090" t="str">
        <f t="shared" si="110"/>
        <v>122-FAURA</v>
      </c>
    </row>
    <row r="7091" spans="1:5" x14ac:dyDescent="0.25">
      <c r="A7091" s="1">
        <v>46</v>
      </c>
      <c r="B7091" s="3">
        <v>123</v>
      </c>
      <c r="C7091" s="1" t="s">
        <v>7205</v>
      </c>
      <c r="E7091" t="str">
        <f t="shared" si="110"/>
        <v>123-FAVARA</v>
      </c>
    </row>
    <row r="7092" spans="1:5" x14ac:dyDescent="0.25">
      <c r="A7092" s="1">
        <v>46</v>
      </c>
      <c r="B7092" s="3">
        <v>124</v>
      </c>
      <c r="C7092" s="1" t="s">
        <v>7206</v>
      </c>
      <c r="E7092" t="str">
        <f t="shared" si="110"/>
        <v>124-FONTANARS DELS ALFORINS</v>
      </c>
    </row>
    <row r="7093" spans="1:5" x14ac:dyDescent="0.25">
      <c r="A7093" s="1">
        <v>46</v>
      </c>
      <c r="B7093" s="3">
        <v>125</v>
      </c>
      <c r="C7093" s="1" t="s">
        <v>7207</v>
      </c>
      <c r="E7093" t="str">
        <f t="shared" si="110"/>
        <v>125-FORTALENY</v>
      </c>
    </row>
    <row r="7094" spans="1:5" x14ac:dyDescent="0.25">
      <c r="A7094" s="1">
        <v>46</v>
      </c>
      <c r="B7094" s="3">
        <v>126</v>
      </c>
      <c r="C7094" s="1" t="s">
        <v>7208</v>
      </c>
      <c r="E7094" t="str">
        <f t="shared" si="110"/>
        <v>126-FOIOS</v>
      </c>
    </row>
    <row r="7095" spans="1:5" x14ac:dyDescent="0.25">
      <c r="A7095" s="1">
        <v>46</v>
      </c>
      <c r="B7095" s="3">
        <v>127</v>
      </c>
      <c r="C7095" s="1" t="s">
        <v>7209</v>
      </c>
      <c r="E7095" t="str">
        <f t="shared" si="110"/>
        <v>127-FONT D'EN CARROS, LA</v>
      </c>
    </row>
    <row r="7096" spans="1:5" x14ac:dyDescent="0.25">
      <c r="A7096" s="1">
        <v>46</v>
      </c>
      <c r="B7096" s="3">
        <v>128</v>
      </c>
      <c r="C7096" s="1" t="s">
        <v>7210</v>
      </c>
      <c r="E7096" t="str">
        <f t="shared" si="110"/>
        <v>128-FONT DE LA FIGUERA, LA</v>
      </c>
    </row>
    <row r="7097" spans="1:5" x14ac:dyDescent="0.25">
      <c r="A7097" s="1">
        <v>46</v>
      </c>
      <c r="B7097" s="3">
        <v>129</v>
      </c>
      <c r="C7097" s="1" t="s">
        <v>7211</v>
      </c>
      <c r="E7097" t="str">
        <f t="shared" si="110"/>
        <v>129-FUENTERROBLES</v>
      </c>
    </row>
    <row r="7098" spans="1:5" x14ac:dyDescent="0.25">
      <c r="A7098" s="1">
        <v>46</v>
      </c>
      <c r="B7098" s="3">
        <v>130</v>
      </c>
      <c r="C7098" s="1" t="s">
        <v>7212</v>
      </c>
      <c r="E7098" t="str">
        <f t="shared" si="110"/>
        <v>130-GAVARDA</v>
      </c>
    </row>
    <row r="7099" spans="1:5" x14ac:dyDescent="0.25">
      <c r="A7099" s="1">
        <v>46</v>
      </c>
      <c r="B7099" s="3">
        <v>131</v>
      </c>
      <c r="C7099" s="1" t="s">
        <v>7213</v>
      </c>
      <c r="E7099" t="str">
        <f t="shared" si="110"/>
        <v>131-GANDIA</v>
      </c>
    </row>
    <row r="7100" spans="1:5" x14ac:dyDescent="0.25">
      <c r="A7100" s="1">
        <v>46</v>
      </c>
      <c r="B7100" s="3">
        <v>132</v>
      </c>
      <c r="C7100" s="1" t="s">
        <v>7214</v>
      </c>
      <c r="E7100" t="str">
        <f t="shared" si="110"/>
        <v>132-GENOVES</v>
      </c>
    </row>
    <row r="7101" spans="1:5" x14ac:dyDescent="0.25">
      <c r="A7101" s="1">
        <v>46</v>
      </c>
      <c r="B7101" s="3">
        <v>133</v>
      </c>
      <c r="C7101" s="1" t="s">
        <v>7215</v>
      </c>
      <c r="E7101" t="str">
        <f t="shared" si="110"/>
        <v>133-GESTALGAR</v>
      </c>
    </row>
    <row r="7102" spans="1:5" x14ac:dyDescent="0.25">
      <c r="A7102" s="1">
        <v>46</v>
      </c>
      <c r="B7102" s="3">
        <v>134</v>
      </c>
      <c r="C7102" s="1" t="s">
        <v>7216</v>
      </c>
      <c r="E7102" t="str">
        <f t="shared" si="110"/>
        <v>134-GILET</v>
      </c>
    </row>
    <row r="7103" spans="1:5" x14ac:dyDescent="0.25">
      <c r="A7103" s="1">
        <v>46</v>
      </c>
      <c r="B7103" s="3">
        <v>135</v>
      </c>
      <c r="C7103" s="1" t="s">
        <v>7217</v>
      </c>
      <c r="E7103" t="str">
        <f t="shared" si="110"/>
        <v>135-GODELLA</v>
      </c>
    </row>
    <row r="7104" spans="1:5" x14ac:dyDescent="0.25">
      <c r="A7104" s="1">
        <v>46</v>
      </c>
      <c r="B7104" s="3">
        <v>136</v>
      </c>
      <c r="C7104" s="1" t="s">
        <v>7218</v>
      </c>
      <c r="E7104" t="str">
        <f t="shared" si="110"/>
        <v>136-GODELLETA</v>
      </c>
    </row>
    <row r="7105" spans="1:5" x14ac:dyDescent="0.25">
      <c r="A7105" s="1">
        <v>46</v>
      </c>
      <c r="B7105" s="3">
        <v>137</v>
      </c>
      <c r="C7105" s="1" t="s">
        <v>7219</v>
      </c>
      <c r="E7105" t="str">
        <f t="shared" si="110"/>
        <v>137-GRANJA DE LA COSTERA, LA</v>
      </c>
    </row>
    <row r="7106" spans="1:5" x14ac:dyDescent="0.25">
      <c r="A7106" s="1">
        <v>46</v>
      </c>
      <c r="B7106" s="3">
        <v>138</v>
      </c>
      <c r="C7106" s="1" t="s">
        <v>7220</v>
      </c>
      <c r="E7106" t="str">
        <f t="shared" si="110"/>
        <v>138-GUADASEQUIES</v>
      </c>
    </row>
    <row r="7107" spans="1:5" x14ac:dyDescent="0.25">
      <c r="A7107" s="1">
        <v>46</v>
      </c>
      <c r="B7107" s="3">
        <v>139</v>
      </c>
      <c r="C7107" s="1" t="s">
        <v>7221</v>
      </c>
      <c r="E7107" t="str">
        <f t="shared" ref="E7107:E7170" si="111">CONCATENATE(B7107,"-",C7107)</f>
        <v>139-GUADASSUAR</v>
      </c>
    </row>
    <row r="7108" spans="1:5" x14ac:dyDescent="0.25">
      <c r="A7108" s="1">
        <v>46</v>
      </c>
      <c r="B7108" s="3">
        <v>140</v>
      </c>
      <c r="C7108" s="1" t="s">
        <v>7222</v>
      </c>
      <c r="E7108" t="str">
        <f t="shared" si="111"/>
        <v>140-GUARDAMAR</v>
      </c>
    </row>
    <row r="7109" spans="1:5" x14ac:dyDescent="0.25">
      <c r="A7109" s="1">
        <v>46</v>
      </c>
      <c r="B7109" s="3">
        <v>141</v>
      </c>
      <c r="C7109" s="1" t="s">
        <v>7223</v>
      </c>
      <c r="E7109" t="str">
        <f t="shared" si="111"/>
        <v>141-HIGUERUELAS</v>
      </c>
    </row>
    <row r="7110" spans="1:5" x14ac:dyDescent="0.25">
      <c r="A7110" s="1">
        <v>46</v>
      </c>
      <c r="B7110" s="3">
        <v>142</v>
      </c>
      <c r="C7110" s="1" t="s">
        <v>7224</v>
      </c>
      <c r="E7110" t="str">
        <f t="shared" si="111"/>
        <v>142-JALANCE</v>
      </c>
    </row>
    <row r="7111" spans="1:5" x14ac:dyDescent="0.25">
      <c r="A7111" s="1">
        <v>46</v>
      </c>
      <c r="B7111" s="3">
        <v>143</v>
      </c>
      <c r="C7111" s="1" t="s">
        <v>7225</v>
      </c>
      <c r="E7111" t="str">
        <f t="shared" si="111"/>
        <v>143-XERACO</v>
      </c>
    </row>
    <row r="7112" spans="1:5" x14ac:dyDescent="0.25">
      <c r="A7112" s="1">
        <v>46</v>
      </c>
      <c r="B7112" s="3">
        <v>144</v>
      </c>
      <c r="C7112" s="1" t="s">
        <v>7226</v>
      </c>
      <c r="E7112" t="str">
        <f t="shared" si="111"/>
        <v>144-JARAFUEL</v>
      </c>
    </row>
    <row r="7113" spans="1:5" x14ac:dyDescent="0.25">
      <c r="A7113" s="1">
        <v>46</v>
      </c>
      <c r="B7113" s="3">
        <v>145</v>
      </c>
      <c r="C7113" s="1" t="s">
        <v>7227</v>
      </c>
      <c r="E7113" t="str">
        <f t="shared" si="111"/>
        <v>145-XATIVA</v>
      </c>
    </row>
    <row r="7114" spans="1:5" x14ac:dyDescent="0.25">
      <c r="A7114" s="1">
        <v>46</v>
      </c>
      <c r="B7114" s="3">
        <v>146</v>
      </c>
      <c r="C7114" s="1" t="s">
        <v>7228</v>
      </c>
      <c r="E7114" t="str">
        <f t="shared" si="111"/>
        <v>146-XERESA</v>
      </c>
    </row>
    <row r="7115" spans="1:5" x14ac:dyDescent="0.25">
      <c r="A7115" s="1">
        <v>46</v>
      </c>
      <c r="B7115" s="3">
        <v>147</v>
      </c>
      <c r="C7115" s="1" t="s">
        <v>7229</v>
      </c>
      <c r="E7115" t="str">
        <f t="shared" si="111"/>
        <v>147-LLIRIA</v>
      </c>
    </row>
    <row r="7116" spans="1:5" x14ac:dyDescent="0.25">
      <c r="A7116" s="1">
        <v>46</v>
      </c>
      <c r="B7116" s="3">
        <v>148</v>
      </c>
      <c r="C7116" s="1" t="s">
        <v>7230</v>
      </c>
      <c r="E7116" t="str">
        <f t="shared" si="111"/>
        <v>148-LORIGUILLA</v>
      </c>
    </row>
    <row r="7117" spans="1:5" x14ac:dyDescent="0.25">
      <c r="A7117" s="1">
        <v>46</v>
      </c>
      <c r="B7117" s="3">
        <v>149</v>
      </c>
      <c r="C7117" s="1" t="s">
        <v>7231</v>
      </c>
      <c r="E7117" t="str">
        <f t="shared" si="111"/>
        <v>149-LOSA DEL OBISPO</v>
      </c>
    </row>
    <row r="7118" spans="1:5" x14ac:dyDescent="0.25">
      <c r="A7118" s="1">
        <v>46</v>
      </c>
      <c r="B7118" s="3">
        <v>150</v>
      </c>
      <c r="C7118" s="1" t="s">
        <v>7232</v>
      </c>
      <c r="E7118" t="str">
        <f t="shared" si="111"/>
        <v>150-LLUTXENT</v>
      </c>
    </row>
    <row r="7119" spans="1:5" x14ac:dyDescent="0.25">
      <c r="A7119" s="1">
        <v>46</v>
      </c>
      <c r="B7119" s="3">
        <v>151</v>
      </c>
      <c r="C7119" s="1" t="s">
        <v>7233</v>
      </c>
      <c r="E7119" t="str">
        <f t="shared" si="111"/>
        <v>151-LLOCNOU D'EN FENOLLET</v>
      </c>
    </row>
    <row r="7120" spans="1:5" x14ac:dyDescent="0.25">
      <c r="A7120" s="1">
        <v>46</v>
      </c>
      <c r="B7120" s="3">
        <v>152</v>
      </c>
      <c r="C7120" s="1" t="s">
        <v>7234</v>
      </c>
      <c r="E7120" t="str">
        <f t="shared" si="111"/>
        <v>152-LUGAR NUEVO DE LA CORONA</v>
      </c>
    </row>
    <row r="7121" spans="1:5" x14ac:dyDescent="0.25">
      <c r="A7121" s="1">
        <v>46</v>
      </c>
      <c r="B7121" s="3">
        <v>153</v>
      </c>
      <c r="C7121" s="1" t="s">
        <v>7235</v>
      </c>
      <c r="E7121" t="str">
        <f t="shared" si="111"/>
        <v>153-LLOCNOU DE SANT JERONI</v>
      </c>
    </row>
    <row r="7122" spans="1:5" x14ac:dyDescent="0.25">
      <c r="A7122" s="1">
        <v>46</v>
      </c>
      <c r="B7122" s="3">
        <v>154</v>
      </c>
      <c r="C7122" s="1" t="s">
        <v>7236</v>
      </c>
      <c r="E7122" t="str">
        <f t="shared" si="111"/>
        <v>154-LLANERA DE RANES</v>
      </c>
    </row>
    <row r="7123" spans="1:5" x14ac:dyDescent="0.25">
      <c r="A7123" s="1">
        <v>46</v>
      </c>
      <c r="B7123" s="3">
        <v>155</v>
      </c>
      <c r="C7123" s="1" t="s">
        <v>7237</v>
      </c>
      <c r="E7123" t="str">
        <f t="shared" si="111"/>
        <v>155-LLAURI</v>
      </c>
    </row>
    <row r="7124" spans="1:5" x14ac:dyDescent="0.25">
      <c r="A7124" s="1">
        <v>46</v>
      </c>
      <c r="B7124" s="3">
        <v>156</v>
      </c>
      <c r="C7124" s="1" t="s">
        <v>7238</v>
      </c>
      <c r="E7124" t="str">
        <f t="shared" si="111"/>
        <v>156-LLOMBAI</v>
      </c>
    </row>
    <row r="7125" spans="1:5" x14ac:dyDescent="0.25">
      <c r="A7125" s="1">
        <v>46</v>
      </c>
      <c r="B7125" s="3">
        <v>157</v>
      </c>
      <c r="C7125" s="1" t="s">
        <v>7239</v>
      </c>
      <c r="E7125" t="str">
        <f t="shared" si="111"/>
        <v>157-LLOSA DE RANES (LA)</v>
      </c>
    </row>
    <row r="7126" spans="1:5" x14ac:dyDescent="0.25">
      <c r="A7126" s="1">
        <v>46</v>
      </c>
      <c r="B7126" s="3">
        <v>158</v>
      </c>
      <c r="C7126" s="1" t="s">
        <v>7240</v>
      </c>
      <c r="E7126" t="str">
        <f t="shared" si="111"/>
        <v>158-MACASTRE</v>
      </c>
    </row>
    <row r="7127" spans="1:5" x14ac:dyDescent="0.25">
      <c r="A7127" s="1">
        <v>46</v>
      </c>
      <c r="B7127" s="3">
        <v>159</v>
      </c>
      <c r="C7127" s="1" t="s">
        <v>7241</v>
      </c>
      <c r="E7127" t="str">
        <f t="shared" si="111"/>
        <v>159-MANISES</v>
      </c>
    </row>
    <row r="7128" spans="1:5" x14ac:dyDescent="0.25">
      <c r="A7128" s="1">
        <v>46</v>
      </c>
      <c r="B7128" s="3">
        <v>160</v>
      </c>
      <c r="C7128" s="1" t="s">
        <v>7242</v>
      </c>
      <c r="E7128" t="str">
        <f t="shared" si="111"/>
        <v>160-MANUEL</v>
      </c>
    </row>
    <row r="7129" spans="1:5" x14ac:dyDescent="0.25">
      <c r="A7129" s="1">
        <v>46</v>
      </c>
      <c r="B7129" s="3">
        <v>161</v>
      </c>
      <c r="C7129" s="1" t="s">
        <v>7243</v>
      </c>
      <c r="E7129" t="str">
        <f t="shared" si="111"/>
        <v>161-MARINES</v>
      </c>
    </row>
    <row r="7130" spans="1:5" x14ac:dyDescent="0.25">
      <c r="A7130" s="1">
        <v>46</v>
      </c>
      <c r="B7130" s="3">
        <v>162</v>
      </c>
      <c r="C7130" s="1" t="s">
        <v>7244</v>
      </c>
      <c r="E7130" t="str">
        <f t="shared" si="111"/>
        <v>162-MASALAVES</v>
      </c>
    </row>
    <row r="7131" spans="1:5" x14ac:dyDescent="0.25">
      <c r="A7131" s="1">
        <v>46</v>
      </c>
      <c r="B7131" s="3">
        <v>163</v>
      </c>
      <c r="C7131" s="1" t="s">
        <v>7245</v>
      </c>
      <c r="E7131" t="str">
        <f t="shared" si="111"/>
        <v>163-MASSALFASSAR</v>
      </c>
    </row>
    <row r="7132" spans="1:5" x14ac:dyDescent="0.25">
      <c r="A7132" s="1">
        <v>46</v>
      </c>
      <c r="B7132" s="3">
        <v>164</v>
      </c>
      <c r="C7132" s="1" t="s">
        <v>7246</v>
      </c>
      <c r="E7132" t="str">
        <f t="shared" si="111"/>
        <v>164-MASSAMAGRELL</v>
      </c>
    </row>
    <row r="7133" spans="1:5" x14ac:dyDescent="0.25">
      <c r="A7133" s="1">
        <v>46</v>
      </c>
      <c r="B7133" s="3">
        <v>165</v>
      </c>
      <c r="C7133" s="1" t="s">
        <v>7247</v>
      </c>
      <c r="E7133" t="str">
        <f t="shared" si="111"/>
        <v>165-MASSANASSA</v>
      </c>
    </row>
    <row r="7134" spans="1:5" x14ac:dyDescent="0.25">
      <c r="A7134" s="1">
        <v>46</v>
      </c>
      <c r="B7134" s="3">
        <v>166</v>
      </c>
      <c r="C7134" s="1" t="s">
        <v>7248</v>
      </c>
      <c r="E7134" t="str">
        <f t="shared" si="111"/>
        <v>166-MELIANA</v>
      </c>
    </row>
    <row r="7135" spans="1:5" x14ac:dyDescent="0.25">
      <c r="A7135" s="1">
        <v>46</v>
      </c>
      <c r="B7135" s="3">
        <v>167</v>
      </c>
      <c r="C7135" s="1" t="s">
        <v>7249</v>
      </c>
      <c r="E7135" t="str">
        <f t="shared" si="111"/>
        <v>167-MILLARES</v>
      </c>
    </row>
    <row r="7136" spans="1:5" x14ac:dyDescent="0.25">
      <c r="A7136" s="1">
        <v>46</v>
      </c>
      <c r="B7136" s="3">
        <v>168</v>
      </c>
      <c r="C7136" s="1" t="s">
        <v>7250</v>
      </c>
      <c r="E7136" t="str">
        <f t="shared" si="111"/>
        <v>168-MIRAMAR</v>
      </c>
    </row>
    <row r="7137" spans="1:5" x14ac:dyDescent="0.25">
      <c r="A7137" s="1">
        <v>46</v>
      </c>
      <c r="B7137" s="3">
        <v>169</v>
      </c>
      <c r="C7137" s="1" t="s">
        <v>7251</v>
      </c>
      <c r="E7137" t="str">
        <f t="shared" si="111"/>
        <v>169-MISLATA</v>
      </c>
    </row>
    <row r="7138" spans="1:5" x14ac:dyDescent="0.25">
      <c r="A7138" s="1">
        <v>46</v>
      </c>
      <c r="B7138" s="3">
        <v>170</v>
      </c>
      <c r="C7138" s="1" t="s">
        <v>7252</v>
      </c>
      <c r="E7138" t="str">
        <f t="shared" si="111"/>
        <v>170-MOGENTE/MOIXENT</v>
      </c>
    </row>
    <row r="7139" spans="1:5" x14ac:dyDescent="0.25">
      <c r="A7139" s="1">
        <v>46</v>
      </c>
      <c r="B7139" s="3">
        <v>171</v>
      </c>
      <c r="C7139" s="1" t="s">
        <v>7253</v>
      </c>
      <c r="E7139" t="str">
        <f t="shared" si="111"/>
        <v>171-MONCADA</v>
      </c>
    </row>
    <row r="7140" spans="1:5" x14ac:dyDescent="0.25">
      <c r="A7140" s="1">
        <v>46</v>
      </c>
      <c r="B7140" s="3">
        <v>172</v>
      </c>
      <c r="C7140" s="1" t="s">
        <v>7254</v>
      </c>
      <c r="E7140" t="str">
        <f t="shared" si="111"/>
        <v>172-MONSERRAT</v>
      </c>
    </row>
    <row r="7141" spans="1:5" x14ac:dyDescent="0.25">
      <c r="A7141" s="1">
        <v>46</v>
      </c>
      <c r="B7141" s="3">
        <v>173</v>
      </c>
      <c r="C7141" s="1" t="s">
        <v>7255</v>
      </c>
      <c r="E7141" t="str">
        <f t="shared" si="111"/>
        <v>173-MONTAVERNER</v>
      </c>
    </row>
    <row r="7142" spans="1:5" x14ac:dyDescent="0.25">
      <c r="A7142" s="1">
        <v>46</v>
      </c>
      <c r="B7142" s="3">
        <v>174</v>
      </c>
      <c r="C7142" s="1" t="s">
        <v>7256</v>
      </c>
      <c r="E7142" t="str">
        <f t="shared" si="111"/>
        <v>174-MONTESA</v>
      </c>
    </row>
    <row r="7143" spans="1:5" x14ac:dyDescent="0.25">
      <c r="A7143" s="1">
        <v>46</v>
      </c>
      <c r="B7143" s="3">
        <v>175</v>
      </c>
      <c r="C7143" s="1" t="s">
        <v>7257</v>
      </c>
      <c r="E7143" t="str">
        <f t="shared" si="111"/>
        <v>175-MONTICHELVO</v>
      </c>
    </row>
    <row r="7144" spans="1:5" x14ac:dyDescent="0.25">
      <c r="A7144" s="1">
        <v>46</v>
      </c>
      <c r="B7144" s="3">
        <v>176</v>
      </c>
      <c r="C7144" s="1" t="s">
        <v>7258</v>
      </c>
      <c r="E7144" t="str">
        <f t="shared" si="111"/>
        <v>176-MONTROY</v>
      </c>
    </row>
    <row r="7145" spans="1:5" x14ac:dyDescent="0.25">
      <c r="A7145" s="1">
        <v>46</v>
      </c>
      <c r="B7145" s="3">
        <v>177</v>
      </c>
      <c r="C7145" s="1" t="s">
        <v>7259</v>
      </c>
      <c r="E7145" t="str">
        <f t="shared" si="111"/>
        <v>177-MUSEROS</v>
      </c>
    </row>
    <row r="7146" spans="1:5" x14ac:dyDescent="0.25">
      <c r="A7146" s="1">
        <v>46</v>
      </c>
      <c r="B7146" s="3">
        <v>178</v>
      </c>
      <c r="C7146" s="1" t="s">
        <v>7260</v>
      </c>
      <c r="E7146" t="str">
        <f t="shared" si="111"/>
        <v>178-NAQUERA</v>
      </c>
    </row>
    <row r="7147" spans="1:5" x14ac:dyDescent="0.25">
      <c r="A7147" s="1">
        <v>46</v>
      </c>
      <c r="B7147" s="3">
        <v>179</v>
      </c>
      <c r="C7147" s="1" t="s">
        <v>7261</v>
      </c>
      <c r="E7147" t="str">
        <f t="shared" si="111"/>
        <v>179-NAVARRES</v>
      </c>
    </row>
    <row r="7148" spans="1:5" x14ac:dyDescent="0.25">
      <c r="A7148" s="1">
        <v>46</v>
      </c>
      <c r="B7148" s="3">
        <v>180</v>
      </c>
      <c r="C7148" s="1" t="s">
        <v>7262</v>
      </c>
      <c r="E7148" t="str">
        <f t="shared" si="111"/>
        <v>180-NOVELE/NOVETLE</v>
      </c>
    </row>
    <row r="7149" spans="1:5" x14ac:dyDescent="0.25">
      <c r="A7149" s="1">
        <v>46</v>
      </c>
      <c r="B7149" s="3">
        <v>181</v>
      </c>
      <c r="C7149" s="1" t="s">
        <v>7263</v>
      </c>
      <c r="E7149" t="str">
        <f t="shared" si="111"/>
        <v>181-OLIVA</v>
      </c>
    </row>
    <row r="7150" spans="1:5" x14ac:dyDescent="0.25">
      <c r="A7150" s="1">
        <v>46</v>
      </c>
      <c r="B7150" s="3">
        <v>182</v>
      </c>
      <c r="C7150" s="1" t="s">
        <v>7264</v>
      </c>
      <c r="E7150" t="str">
        <f t="shared" si="111"/>
        <v>182-OLOCAU</v>
      </c>
    </row>
    <row r="7151" spans="1:5" x14ac:dyDescent="0.25">
      <c r="A7151" s="1">
        <v>46</v>
      </c>
      <c r="B7151" s="3">
        <v>183</v>
      </c>
      <c r="C7151" s="1" t="s">
        <v>7265</v>
      </c>
      <c r="E7151" t="str">
        <f t="shared" si="111"/>
        <v>183-OLLERIA, L'</v>
      </c>
    </row>
    <row r="7152" spans="1:5" x14ac:dyDescent="0.25">
      <c r="A7152" s="1">
        <v>46</v>
      </c>
      <c r="B7152" s="3">
        <v>184</v>
      </c>
      <c r="C7152" s="1" t="s">
        <v>7266</v>
      </c>
      <c r="E7152" t="str">
        <f t="shared" si="111"/>
        <v>184-ONTINYENT</v>
      </c>
    </row>
    <row r="7153" spans="1:5" x14ac:dyDescent="0.25">
      <c r="A7153" s="1">
        <v>46</v>
      </c>
      <c r="B7153" s="3">
        <v>185</v>
      </c>
      <c r="C7153" s="1" t="s">
        <v>7267</v>
      </c>
      <c r="E7153" t="str">
        <f t="shared" si="111"/>
        <v>185-OTOS</v>
      </c>
    </row>
    <row r="7154" spans="1:5" x14ac:dyDescent="0.25">
      <c r="A7154" s="1">
        <v>46</v>
      </c>
      <c r="B7154" s="3">
        <v>186</v>
      </c>
      <c r="C7154" s="1" t="s">
        <v>7268</v>
      </c>
      <c r="E7154" t="str">
        <f t="shared" si="111"/>
        <v>186-PAIPORTA</v>
      </c>
    </row>
    <row r="7155" spans="1:5" x14ac:dyDescent="0.25">
      <c r="A7155" s="1">
        <v>46</v>
      </c>
      <c r="B7155" s="3">
        <v>187</v>
      </c>
      <c r="C7155" s="1" t="s">
        <v>7269</v>
      </c>
      <c r="E7155" t="str">
        <f t="shared" si="111"/>
        <v>187-PALMA DE GANDIA</v>
      </c>
    </row>
    <row r="7156" spans="1:5" x14ac:dyDescent="0.25">
      <c r="A7156" s="1">
        <v>46</v>
      </c>
      <c r="B7156" s="3">
        <v>188</v>
      </c>
      <c r="C7156" s="1" t="s">
        <v>7270</v>
      </c>
      <c r="E7156" t="str">
        <f t="shared" si="111"/>
        <v>188-PALMERA</v>
      </c>
    </row>
    <row r="7157" spans="1:5" x14ac:dyDescent="0.25">
      <c r="A7157" s="1">
        <v>46</v>
      </c>
      <c r="B7157" s="3">
        <v>189</v>
      </c>
      <c r="C7157" s="1" t="s">
        <v>7271</v>
      </c>
      <c r="E7157" t="str">
        <f t="shared" si="111"/>
        <v>189-PALOMAR (EL)</v>
      </c>
    </row>
    <row r="7158" spans="1:5" x14ac:dyDescent="0.25">
      <c r="A7158" s="1">
        <v>46</v>
      </c>
      <c r="B7158" s="3">
        <v>190</v>
      </c>
      <c r="C7158" s="1" t="s">
        <v>7272</v>
      </c>
      <c r="E7158" t="str">
        <f t="shared" si="111"/>
        <v>190-PATERNA</v>
      </c>
    </row>
    <row r="7159" spans="1:5" x14ac:dyDescent="0.25">
      <c r="A7159" s="1">
        <v>46</v>
      </c>
      <c r="B7159" s="3">
        <v>191</v>
      </c>
      <c r="C7159" s="1" t="s">
        <v>7273</v>
      </c>
      <c r="E7159" t="str">
        <f t="shared" si="111"/>
        <v>191-PEDRALBA</v>
      </c>
    </row>
    <row r="7160" spans="1:5" x14ac:dyDescent="0.25">
      <c r="A7160" s="1">
        <v>46</v>
      </c>
      <c r="B7160" s="3">
        <v>192</v>
      </c>
      <c r="C7160" s="1" t="s">
        <v>7274</v>
      </c>
      <c r="E7160" t="str">
        <f t="shared" si="111"/>
        <v>192-PETRES</v>
      </c>
    </row>
    <row r="7161" spans="1:5" x14ac:dyDescent="0.25">
      <c r="A7161" s="1">
        <v>46</v>
      </c>
      <c r="B7161" s="3">
        <v>193</v>
      </c>
      <c r="C7161" s="1" t="s">
        <v>7275</v>
      </c>
      <c r="E7161" t="str">
        <f t="shared" si="111"/>
        <v>193-PICANYA</v>
      </c>
    </row>
    <row r="7162" spans="1:5" x14ac:dyDescent="0.25">
      <c r="A7162" s="1">
        <v>46</v>
      </c>
      <c r="B7162" s="3">
        <v>194</v>
      </c>
      <c r="C7162" s="1" t="s">
        <v>7276</v>
      </c>
      <c r="E7162" t="str">
        <f t="shared" si="111"/>
        <v>194-PICASSENT</v>
      </c>
    </row>
    <row r="7163" spans="1:5" x14ac:dyDescent="0.25">
      <c r="A7163" s="1">
        <v>46</v>
      </c>
      <c r="B7163" s="3">
        <v>195</v>
      </c>
      <c r="C7163" s="1" t="s">
        <v>7277</v>
      </c>
      <c r="E7163" t="str">
        <f t="shared" si="111"/>
        <v>195-PILES</v>
      </c>
    </row>
    <row r="7164" spans="1:5" x14ac:dyDescent="0.25">
      <c r="A7164" s="1">
        <v>46</v>
      </c>
      <c r="B7164" s="3">
        <v>196</v>
      </c>
      <c r="C7164" s="1" t="s">
        <v>7278</v>
      </c>
      <c r="E7164" t="str">
        <f t="shared" si="111"/>
        <v>196-PINET</v>
      </c>
    </row>
    <row r="7165" spans="1:5" x14ac:dyDescent="0.25">
      <c r="A7165" s="1">
        <v>46</v>
      </c>
      <c r="B7165" s="3">
        <v>197</v>
      </c>
      <c r="C7165" s="1" t="s">
        <v>7279</v>
      </c>
      <c r="E7165" t="str">
        <f t="shared" si="111"/>
        <v>197-POLINYA DE XUQUER</v>
      </c>
    </row>
    <row r="7166" spans="1:5" x14ac:dyDescent="0.25">
      <c r="A7166" s="1">
        <v>46</v>
      </c>
      <c r="B7166" s="3">
        <v>198</v>
      </c>
      <c r="C7166" s="1" t="s">
        <v>7280</v>
      </c>
      <c r="E7166" t="str">
        <f t="shared" si="111"/>
        <v>198-POTRIES</v>
      </c>
    </row>
    <row r="7167" spans="1:5" x14ac:dyDescent="0.25">
      <c r="A7167" s="1">
        <v>46</v>
      </c>
      <c r="B7167" s="3">
        <v>199</v>
      </c>
      <c r="C7167" s="1" t="s">
        <v>7281</v>
      </c>
      <c r="E7167" t="str">
        <f t="shared" si="111"/>
        <v>199-POBLA DE FARNALS, LA</v>
      </c>
    </row>
    <row r="7168" spans="1:5" x14ac:dyDescent="0.25">
      <c r="A7168" s="1">
        <v>46</v>
      </c>
      <c r="B7168" s="3">
        <v>200</v>
      </c>
      <c r="C7168" s="1" t="s">
        <v>7282</v>
      </c>
      <c r="E7168" t="str">
        <f t="shared" si="111"/>
        <v>200-POBLA DEL DUC, LA</v>
      </c>
    </row>
    <row r="7169" spans="1:5" x14ac:dyDescent="0.25">
      <c r="A7169" s="1">
        <v>46</v>
      </c>
      <c r="B7169" s="3">
        <v>201</v>
      </c>
      <c r="C7169" s="1" t="s">
        <v>7283</v>
      </c>
      <c r="E7169" t="str">
        <f t="shared" si="111"/>
        <v>201-PUEBLA DE SAN MIGUEL</v>
      </c>
    </row>
    <row r="7170" spans="1:5" x14ac:dyDescent="0.25">
      <c r="A7170" s="1">
        <v>46</v>
      </c>
      <c r="B7170" s="3">
        <v>202</v>
      </c>
      <c r="C7170" s="1" t="s">
        <v>7284</v>
      </c>
      <c r="E7170" t="str">
        <f t="shared" si="111"/>
        <v>202-POBLA DE VALLBONA, LA</v>
      </c>
    </row>
    <row r="7171" spans="1:5" x14ac:dyDescent="0.25">
      <c r="A7171" s="1">
        <v>46</v>
      </c>
      <c r="B7171" s="3">
        <v>203</v>
      </c>
      <c r="C7171" s="1" t="s">
        <v>7285</v>
      </c>
      <c r="E7171" t="str">
        <f t="shared" ref="E7171:E7234" si="112">CONCATENATE(B7171,"-",C7171)</f>
        <v>203-POBLA LLARGA, LA</v>
      </c>
    </row>
    <row r="7172" spans="1:5" x14ac:dyDescent="0.25">
      <c r="A7172" s="1">
        <v>46</v>
      </c>
      <c r="B7172" s="3">
        <v>204</v>
      </c>
      <c r="C7172" s="1" t="s">
        <v>7286</v>
      </c>
      <c r="E7172" t="str">
        <f t="shared" si="112"/>
        <v>204-PUIG</v>
      </c>
    </row>
    <row r="7173" spans="1:5" x14ac:dyDescent="0.25">
      <c r="A7173" s="1">
        <v>46</v>
      </c>
      <c r="B7173" s="3">
        <v>205</v>
      </c>
      <c r="C7173" s="1" t="s">
        <v>7287</v>
      </c>
      <c r="E7173" t="str">
        <f t="shared" si="112"/>
        <v>205-PU?OL</v>
      </c>
    </row>
    <row r="7174" spans="1:5" x14ac:dyDescent="0.25">
      <c r="A7174" s="1">
        <v>46</v>
      </c>
      <c r="B7174" s="3">
        <v>206</v>
      </c>
      <c r="C7174" s="1" t="s">
        <v>7288</v>
      </c>
      <c r="E7174" t="str">
        <f t="shared" si="112"/>
        <v>206-QUESA</v>
      </c>
    </row>
    <row r="7175" spans="1:5" x14ac:dyDescent="0.25">
      <c r="A7175" s="1">
        <v>46</v>
      </c>
      <c r="B7175" s="3">
        <v>207</v>
      </c>
      <c r="C7175" s="1" t="s">
        <v>7289</v>
      </c>
      <c r="E7175" t="str">
        <f t="shared" si="112"/>
        <v>207-RAFELBUÑOL/RAFELBUNYOL</v>
      </c>
    </row>
    <row r="7176" spans="1:5" x14ac:dyDescent="0.25">
      <c r="A7176" s="1">
        <v>46</v>
      </c>
      <c r="B7176" s="3">
        <v>208</v>
      </c>
      <c r="C7176" s="1" t="s">
        <v>7290</v>
      </c>
      <c r="E7176" t="str">
        <f t="shared" si="112"/>
        <v>208-RAFELCOFER</v>
      </c>
    </row>
    <row r="7177" spans="1:5" x14ac:dyDescent="0.25">
      <c r="A7177" s="1">
        <v>46</v>
      </c>
      <c r="B7177" s="3">
        <v>209</v>
      </c>
      <c r="C7177" s="1" t="s">
        <v>7291</v>
      </c>
      <c r="E7177" t="str">
        <f t="shared" si="112"/>
        <v>209-RAFELGUARAF</v>
      </c>
    </row>
    <row r="7178" spans="1:5" x14ac:dyDescent="0.25">
      <c r="A7178" s="1">
        <v>46</v>
      </c>
      <c r="B7178" s="3">
        <v>210</v>
      </c>
      <c r="C7178" s="1" t="s">
        <v>7292</v>
      </c>
      <c r="E7178" t="str">
        <f t="shared" si="112"/>
        <v>210-RAFOL DE SALEM</v>
      </c>
    </row>
    <row r="7179" spans="1:5" x14ac:dyDescent="0.25">
      <c r="A7179" s="1">
        <v>46</v>
      </c>
      <c r="B7179" s="3">
        <v>211</v>
      </c>
      <c r="C7179" s="1" t="s">
        <v>7293</v>
      </c>
      <c r="E7179" t="str">
        <f t="shared" si="112"/>
        <v>211-REAL DE GANDIA</v>
      </c>
    </row>
    <row r="7180" spans="1:5" x14ac:dyDescent="0.25">
      <c r="A7180" s="1">
        <v>46</v>
      </c>
      <c r="B7180" s="3">
        <v>212</v>
      </c>
      <c r="C7180" s="1" t="s">
        <v>7294</v>
      </c>
      <c r="E7180" t="str">
        <f t="shared" si="112"/>
        <v>212-REAL DE MONTROI</v>
      </c>
    </row>
    <row r="7181" spans="1:5" x14ac:dyDescent="0.25">
      <c r="A7181" s="1">
        <v>46</v>
      </c>
      <c r="B7181" s="3">
        <v>213</v>
      </c>
      <c r="C7181" s="1" t="s">
        <v>7295</v>
      </c>
      <c r="E7181" t="str">
        <f t="shared" si="112"/>
        <v>213-REQUENA</v>
      </c>
    </row>
    <row r="7182" spans="1:5" x14ac:dyDescent="0.25">
      <c r="A7182" s="1">
        <v>46</v>
      </c>
      <c r="B7182" s="3">
        <v>214</v>
      </c>
      <c r="C7182" s="1" t="s">
        <v>7296</v>
      </c>
      <c r="E7182" t="str">
        <f t="shared" si="112"/>
        <v>214-RIBA-ROJA DE TURIA</v>
      </c>
    </row>
    <row r="7183" spans="1:5" x14ac:dyDescent="0.25">
      <c r="A7183" s="1">
        <v>46</v>
      </c>
      <c r="B7183" s="3">
        <v>215</v>
      </c>
      <c r="C7183" s="1" t="s">
        <v>7297</v>
      </c>
      <c r="E7183" t="str">
        <f t="shared" si="112"/>
        <v>215-RIOLA</v>
      </c>
    </row>
    <row r="7184" spans="1:5" x14ac:dyDescent="0.25">
      <c r="A7184" s="1">
        <v>46</v>
      </c>
      <c r="B7184" s="3">
        <v>216</v>
      </c>
      <c r="C7184" s="1" t="s">
        <v>7298</v>
      </c>
      <c r="E7184" t="str">
        <f t="shared" si="112"/>
        <v>216-ROCAFORT</v>
      </c>
    </row>
    <row r="7185" spans="1:5" x14ac:dyDescent="0.25">
      <c r="A7185" s="1">
        <v>46</v>
      </c>
      <c r="B7185" s="3">
        <v>217</v>
      </c>
      <c r="C7185" s="1" t="s">
        <v>7299</v>
      </c>
      <c r="E7185" t="str">
        <f t="shared" si="112"/>
        <v>217-ROTGLA I CORBERA</v>
      </c>
    </row>
    <row r="7186" spans="1:5" x14ac:dyDescent="0.25">
      <c r="A7186" s="1">
        <v>46</v>
      </c>
      <c r="B7186" s="3">
        <v>218</v>
      </c>
      <c r="C7186" s="1" t="s">
        <v>7300</v>
      </c>
      <c r="E7186" t="str">
        <f t="shared" si="112"/>
        <v>218-ROTOVA</v>
      </c>
    </row>
    <row r="7187" spans="1:5" x14ac:dyDescent="0.25">
      <c r="A7187" s="1">
        <v>46</v>
      </c>
      <c r="B7187" s="3">
        <v>219</v>
      </c>
      <c r="C7187" s="1" t="s">
        <v>7301</v>
      </c>
      <c r="E7187" t="str">
        <f t="shared" si="112"/>
        <v>219-RUGAT</v>
      </c>
    </row>
    <row r="7188" spans="1:5" x14ac:dyDescent="0.25">
      <c r="A7188" s="1">
        <v>46</v>
      </c>
      <c r="B7188" s="3">
        <v>220</v>
      </c>
      <c r="C7188" s="1" t="s">
        <v>7302</v>
      </c>
      <c r="E7188" t="str">
        <f t="shared" si="112"/>
        <v>220-SAGUNTO/SAGUNT</v>
      </c>
    </row>
    <row r="7189" spans="1:5" x14ac:dyDescent="0.25">
      <c r="A7189" s="1">
        <v>46</v>
      </c>
      <c r="B7189" s="3">
        <v>221</v>
      </c>
      <c r="C7189" s="1" t="s">
        <v>7303</v>
      </c>
      <c r="E7189" t="str">
        <f t="shared" si="112"/>
        <v>221-SALEM</v>
      </c>
    </row>
    <row r="7190" spans="1:5" x14ac:dyDescent="0.25">
      <c r="A7190" s="1">
        <v>46</v>
      </c>
      <c r="B7190" s="3">
        <v>222</v>
      </c>
      <c r="C7190" s="1" t="s">
        <v>7304</v>
      </c>
      <c r="E7190" t="str">
        <f t="shared" si="112"/>
        <v>222-SAN JUAN DE ENOVA</v>
      </c>
    </row>
    <row r="7191" spans="1:5" x14ac:dyDescent="0.25">
      <c r="A7191" s="1">
        <v>46</v>
      </c>
      <c r="B7191" s="3">
        <v>223</v>
      </c>
      <c r="C7191" s="1" t="s">
        <v>7305</v>
      </c>
      <c r="E7191" t="str">
        <f t="shared" si="112"/>
        <v>223-SEDAVI</v>
      </c>
    </row>
    <row r="7192" spans="1:5" x14ac:dyDescent="0.25">
      <c r="A7192" s="1">
        <v>46</v>
      </c>
      <c r="B7192" s="3">
        <v>224</v>
      </c>
      <c r="C7192" s="1" t="s">
        <v>7306</v>
      </c>
      <c r="E7192" t="str">
        <f t="shared" si="112"/>
        <v>224-SEGART</v>
      </c>
    </row>
    <row r="7193" spans="1:5" x14ac:dyDescent="0.25">
      <c r="A7193" s="1">
        <v>46</v>
      </c>
      <c r="B7193" s="3">
        <v>225</v>
      </c>
      <c r="C7193" s="1" t="s">
        <v>7307</v>
      </c>
      <c r="E7193" t="str">
        <f t="shared" si="112"/>
        <v>225-SELLENT</v>
      </c>
    </row>
    <row r="7194" spans="1:5" x14ac:dyDescent="0.25">
      <c r="A7194" s="1">
        <v>46</v>
      </c>
      <c r="B7194" s="3">
        <v>226</v>
      </c>
      <c r="C7194" s="1" t="s">
        <v>7308</v>
      </c>
      <c r="E7194" t="str">
        <f t="shared" si="112"/>
        <v>226-SEMPERE</v>
      </c>
    </row>
    <row r="7195" spans="1:5" x14ac:dyDescent="0.25">
      <c r="A7195" s="1">
        <v>46</v>
      </c>
      <c r="B7195" s="3">
        <v>227</v>
      </c>
      <c r="C7195" s="1" t="s">
        <v>7309</v>
      </c>
      <c r="E7195" t="str">
        <f t="shared" si="112"/>
        <v>227-SENYERA</v>
      </c>
    </row>
    <row r="7196" spans="1:5" x14ac:dyDescent="0.25">
      <c r="A7196" s="1">
        <v>46</v>
      </c>
      <c r="B7196" s="3">
        <v>228</v>
      </c>
      <c r="C7196" s="1" t="s">
        <v>7310</v>
      </c>
      <c r="E7196" t="str">
        <f t="shared" si="112"/>
        <v>228-SERRA</v>
      </c>
    </row>
    <row r="7197" spans="1:5" x14ac:dyDescent="0.25">
      <c r="A7197" s="1">
        <v>46</v>
      </c>
      <c r="B7197" s="3">
        <v>229</v>
      </c>
      <c r="C7197" s="1" t="s">
        <v>7311</v>
      </c>
      <c r="E7197" t="str">
        <f t="shared" si="112"/>
        <v>229-SIETE AGUAS</v>
      </c>
    </row>
    <row r="7198" spans="1:5" x14ac:dyDescent="0.25">
      <c r="A7198" s="1">
        <v>46</v>
      </c>
      <c r="B7198" s="3">
        <v>230</v>
      </c>
      <c r="C7198" s="1" t="s">
        <v>7312</v>
      </c>
      <c r="E7198" t="str">
        <f t="shared" si="112"/>
        <v>230-SILLA</v>
      </c>
    </row>
    <row r="7199" spans="1:5" x14ac:dyDescent="0.25">
      <c r="A7199" s="1">
        <v>46</v>
      </c>
      <c r="B7199" s="3">
        <v>231</v>
      </c>
      <c r="C7199" s="1" t="s">
        <v>7313</v>
      </c>
      <c r="E7199" t="str">
        <f t="shared" si="112"/>
        <v>231-SIMAT DE LA VALLDIGNA</v>
      </c>
    </row>
    <row r="7200" spans="1:5" x14ac:dyDescent="0.25">
      <c r="A7200" s="1">
        <v>46</v>
      </c>
      <c r="B7200" s="3">
        <v>232</v>
      </c>
      <c r="C7200" s="1" t="s">
        <v>7314</v>
      </c>
      <c r="E7200" t="str">
        <f t="shared" si="112"/>
        <v>232-SINARCAS</v>
      </c>
    </row>
    <row r="7201" spans="1:5" x14ac:dyDescent="0.25">
      <c r="A7201" s="1">
        <v>46</v>
      </c>
      <c r="B7201" s="3">
        <v>233</v>
      </c>
      <c r="C7201" s="1" t="s">
        <v>7315</v>
      </c>
      <c r="E7201" t="str">
        <f t="shared" si="112"/>
        <v>233-SOLLANA</v>
      </c>
    </row>
    <row r="7202" spans="1:5" x14ac:dyDescent="0.25">
      <c r="A7202" s="1">
        <v>46</v>
      </c>
      <c r="B7202" s="3">
        <v>234</v>
      </c>
      <c r="C7202" s="1" t="s">
        <v>7316</v>
      </c>
      <c r="E7202" t="str">
        <f t="shared" si="112"/>
        <v>234-SOT DE CHERA</v>
      </c>
    </row>
    <row r="7203" spans="1:5" x14ac:dyDescent="0.25">
      <c r="A7203" s="1">
        <v>46</v>
      </c>
      <c r="B7203" s="3">
        <v>235</v>
      </c>
      <c r="C7203" s="1" t="s">
        <v>7317</v>
      </c>
      <c r="E7203" t="str">
        <f t="shared" si="112"/>
        <v>235-SUECA</v>
      </c>
    </row>
    <row r="7204" spans="1:5" x14ac:dyDescent="0.25">
      <c r="A7204" s="1">
        <v>46</v>
      </c>
      <c r="B7204" s="3">
        <v>236</v>
      </c>
      <c r="C7204" s="1" t="s">
        <v>7318</v>
      </c>
      <c r="E7204" t="str">
        <f t="shared" si="112"/>
        <v>236-SUMACARCER</v>
      </c>
    </row>
    <row r="7205" spans="1:5" x14ac:dyDescent="0.25">
      <c r="A7205" s="1">
        <v>46</v>
      </c>
      <c r="B7205" s="3">
        <v>237</v>
      </c>
      <c r="C7205" s="1" t="s">
        <v>7319</v>
      </c>
      <c r="E7205" t="str">
        <f t="shared" si="112"/>
        <v>237-TAVERNES BLANQUES</v>
      </c>
    </row>
    <row r="7206" spans="1:5" x14ac:dyDescent="0.25">
      <c r="A7206" s="1">
        <v>46</v>
      </c>
      <c r="B7206" s="3">
        <v>238</v>
      </c>
      <c r="C7206" s="1" t="s">
        <v>7320</v>
      </c>
      <c r="E7206" t="str">
        <f t="shared" si="112"/>
        <v>238-TAVERNES DE LA VALLDIGNA</v>
      </c>
    </row>
    <row r="7207" spans="1:5" x14ac:dyDescent="0.25">
      <c r="A7207" s="1">
        <v>46</v>
      </c>
      <c r="B7207" s="3">
        <v>239</v>
      </c>
      <c r="C7207" s="1" t="s">
        <v>7321</v>
      </c>
      <c r="E7207" t="str">
        <f t="shared" si="112"/>
        <v>239-TERESA DE COFRENTES</v>
      </c>
    </row>
    <row r="7208" spans="1:5" x14ac:dyDescent="0.25">
      <c r="A7208" s="1">
        <v>46</v>
      </c>
      <c r="B7208" s="3">
        <v>240</v>
      </c>
      <c r="C7208" s="1" t="s">
        <v>7322</v>
      </c>
      <c r="E7208" t="str">
        <f t="shared" si="112"/>
        <v>240-TERRATEIG</v>
      </c>
    </row>
    <row r="7209" spans="1:5" x14ac:dyDescent="0.25">
      <c r="A7209" s="1">
        <v>46</v>
      </c>
      <c r="B7209" s="3">
        <v>241</v>
      </c>
      <c r="C7209" s="1" t="s">
        <v>7323</v>
      </c>
      <c r="E7209" t="str">
        <f t="shared" si="112"/>
        <v>241-TITAGUAS</v>
      </c>
    </row>
    <row r="7210" spans="1:5" x14ac:dyDescent="0.25">
      <c r="A7210" s="1">
        <v>46</v>
      </c>
      <c r="B7210" s="3">
        <v>242</v>
      </c>
      <c r="C7210" s="1" t="s">
        <v>7324</v>
      </c>
      <c r="E7210" t="str">
        <f t="shared" si="112"/>
        <v>242-TORREBAJA</v>
      </c>
    </row>
    <row r="7211" spans="1:5" x14ac:dyDescent="0.25">
      <c r="A7211" s="1">
        <v>46</v>
      </c>
      <c r="B7211" s="3">
        <v>243</v>
      </c>
      <c r="C7211" s="1" t="s">
        <v>7325</v>
      </c>
      <c r="E7211" t="str">
        <f t="shared" si="112"/>
        <v>243-TORRELLA</v>
      </c>
    </row>
    <row r="7212" spans="1:5" x14ac:dyDescent="0.25">
      <c r="A7212" s="1">
        <v>46</v>
      </c>
      <c r="B7212" s="3">
        <v>244</v>
      </c>
      <c r="C7212" s="1" t="s">
        <v>2781</v>
      </c>
      <c r="E7212" t="str">
        <f t="shared" si="112"/>
        <v>244-TORRENT</v>
      </c>
    </row>
    <row r="7213" spans="1:5" x14ac:dyDescent="0.25">
      <c r="A7213" s="1">
        <v>46</v>
      </c>
      <c r="B7213" s="3">
        <v>245</v>
      </c>
      <c r="C7213" s="1" t="s">
        <v>7326</v>
      </c>
      <c r="E7213" t="str">
        <f t="shared" si="112"/>
        <v>245-TORRES TORRES</v>
      </c>
    </row>
    <row r="7214" spans="1:5" x14ac:dyDescent="0.25">
      <c r="A7214" s="1">
        <v>46</v>
      </c>
      <c r="B7214" s="3">
        <v>246</v>
      </c>
      <c r="C7214" s="1" t="s">
        <v>7327</v>
      </c>
      <c r="E7214" t="str">
        <f t="shared" si="112"/>
        <v>246-TOUS</v>
      </c>
    </row>
    <row r="7215" spans="1:5" x14ac:dyDescent="0.25">
      <c r="A7215" s="1">
        <v>46</v>
      </c>
      <c r="B7215" s="3">
        <v>247</v>
      </c>
      <c r="C7215" s="1" t="s">
        <v>7328</v>
      </c>
      <c r="E7215" t="str">
        <f t="shared" si="112"/>
        <v>247-TUEJAR</v>
      </c>
    </row>
    <row r="7216" spans="1:5" x14ac:dyDescent="0.25">
      <c r="A7216" s="1">
        <v>46</v>
      </c>
      <c r="B7216" s="3">
        <v>248</v>
      </c>
      <c r="C7216" s="1" t="s">
        <v>7329</v>
      </c>
      <c r="E7216" t="str">
        <f t="shared" si="112"/>
        <v>248-TURIS</v>
      </c>
    </row>
    <row r="7217" spans="1:5" x14ac:dyDescent="0.25">
      <c r="A7217" s="1">
        <v>46</v>
      </c>
      <c r="B7217" s="3">
        <v>249</v>
      </c>
      <c r="C7217" s="1" t="s">
        <v>7330</v>
      </c>
      <c r="E7217" t="str">
        <f t="shared" si="112"/>
        <v>249-UTIEL</v>
      </c>
    </row>
    <row r="7218" spans="1:5" x14ac:dyDescent="0.25">
      <c r="A7218" s="1">
        <v>46</v>
      </c>
      <c r="B7218" s="3">
        <v>250</v>
      </c>
      <c r="C7218" s="1" t="s">
        <v>153</v>
      </c>
      <c r="E7218" t="str">
        <f t="shared" si="112"/>
        <v>250-VALENCIA</v>
      </c>
    </row>
    <row r="7219" spans="1:5" x14ac:dyDescent="0.25">
      <c r="A7219" s="1">
        <v>46</v>
      </c>
      <c r="B7219" s="3">
        <v>251</v>
      </c>
      <c r="C7219" s="1" t="s">
        <v>7331</v>
      </c>
      <c r="E7219" t="str">
        <f t="shared" si="112"/>
        <v>251-VALLADA</v>
      </c>
    </row>
    <row r="7220" spans="1:5" x14ac:dyDescent="0.25">
      <c r="A7220" s="1">
        <v>46</v>
      </c>
      <c r="B7220" s="3">
        <v>252</v>
      </c>
      <c r="C7220" s="1" t="s">
        <v>7332</v>
      </c>
      <c r="E7220" t="str">
        <f t="shared" si="112"/>
        <v>252-VALLANCA</v>
      </c>
    </row>
    <row r="7221" spans="1:5" x14ac:dyDescent="0.25">
      <c r="A7221" s="1">
        <v>46</v>
      </c>
      <c r="B7221" s="3">
        <v>253</v>
      </c>
      <c r="C7221" s="1" t="s">
        <v>7333</v>
      </c>
      <c r="E7221" t="str">
        <f t="shared" si="112"/>
        <v>253-VALLES</v>
      </c>
    </row>
    <row r="7222" spans="1:5" x14ac:dyDescent="0.25">
      <c r="A7222" s="1">
        <v>46</v>
      </c>
      <c r="B7222" s="3">
        <v>254</v>
      </c>
      <c r="C7222" s="1" t="s">
        <v>7334</v>
      </c>
      <c r="E7222" t="str">
        <f t="shared" si="112"/>
        <v>254-VENTA DEL MORO</v>
      </c>
    </row>
    <row r="7223" spans="1:5" x14ac:dyDescent="0.25">
      <c r="A7223" s="1">
        <v>46</v>
      </c>
      <c r="B7223" s="3">
        <v>255</v>
      </c>
      <c r="C7223" s="1" t="s">
        <v>7335</v>
      </c>
      <c r="E7223" t="str">
        <f t="shared" si="112"/>
        <v>255-VILLALONGA</v>
      </c>
    </row>
    <row r="7224" spans="1:5" x14ac:dyDescent="0.25">
      <c r="A7224" s="1">
        <v>46</v>
      </c>
      <c r="B7224" s="3">
        <v>256</v>
      </c>
      <c r="C7224" s="1" t="s">
        <v>7336</v>
      </c>
      <c r="E7224" t="str">
        <f t="shared" si="112"/>
        <v>256-VILAMARXANT</v>
      </c>
    </row>
    <row r="7225" spans="1:5" x14ac:dyDescent="0.25">
      <c r="A7225" s="1">
        <v>46</v>
      </c>
      <c r="B7225" s="3">
        <v>257</v>
      </c>
      <c r="C7225" s="1" t="s">
        <v>7337</v>
      </c>
      <c r="E7225" t="str">
        <f t="shared" si="112"/>
        <v>257-VILLANUEVA DE CASTELLON</v>
      </c>
    </row>
    <row r="7226" spans="1:5" x14ac:dyDescent="0.25">
      <c r="A7226" s="1">
        <v>46</v>
      </c>
      <c r="B7226" s="3">
        <v>258</v>
      </c>
      <c r="C7226" s="1" t="s">
        <v>7338</v>
      </c>
      <c r="E7226" t="str">
        <f t="shared" si="112"/>
        <v>258-VILLAR DEL ARZOBISPO</v>
      </c>
    </row>
    <row r="7227" spans="1:5" x14ac:dyDescent="0.25">
      <c r="A7227" s="1">
        <v>46</v>
      </c>
      <c r="B7227" s="3">
        <v>259</v>
      </c>
      <c r="C7227" s="1" t="s">
        <v>7339</v>
      </c>
      <c r="E7227" t="str">
        <f t="shared" si="112"/>
        <v>259-VILLARGORDO DEL CABRIEL</v>
      </c>
    </row>
    <row r="7228" spans="1:5" x14ac:dyDescent="0.25">
      <c r="A7228" s="1">
        <v>46</v>
      </c>
      <c r="B7228" s="3">
        <v>260</v>
      </c>
      <c r="C7228" s="1" t="s">
        <v>7340</v>
      </c>
      <c r="E7228" t="str">
        <f t="shared" si="112"/>
        <v>260-VINALESA</v>
      </c>
    </row>
    <row r="7229" spans="1:5" x14ac:dyDescent="0.25">
      <c r="A7229" s="1">
        <v>46</v>
      </c>
      <c r="B7229" s="3">
        <v>261</v>
      </c>
      <c r="C7229" s="1" t="s">
        <v>7341</v>
      </c>
      <c r="E7229" t="str">
        <f t="shared" si="112"/>
        <v>261-YATOVA</v>
      </c>
    </row>
    <row r="7230" spans="1:5" x14ac:dyDescent="0.25">
      <c r="A7230" s="1">
        <v>46</v>
      </c>
      <c r="B7230" s="3">
        <v>262</v>
      </c>
      <c r="C7230" s="1" t="s">
        <v>7342</v>
      </c>
      <c r="E7230" t="str">
        <f t="shared" si="112"/>
        <v>262-YESA, LA</v>
      </c>
    </row>
    <row r="7231" spans="1:5" x14ac:dyDescent="0.25">
      <c r="A7231" s="1">
        <v>46</v>
      </c>
      <c r="B7231" s="3">
        <v>263</v>
      </c>
      <c r="C7231" s="1" t="s">
        <v>7343</v>
      </c>
      <c r="E7231" t="str">
        <f t="shared" si="112"/>
        <v>263-ZARRA</v>
      </c>
    </row>
    <row r="7232" spans="1:5" x14ac:dyDescent="0.25">
      <c r="A7232" s="1">
        <v>46</v>
      </c>
      <c r="B7232" s="3">
        <v>902</v>
      </c>
      <c r="C7232" s="1" t="s">
        <v>7344</v>
      </c>
      <c r="E7232" t="str">
        <f t="shared" si="112"/>
        <v>902-GATOVA</v>
      </c>
    </row>
    <row r="7233" spans="1:5" x14ac:dyDescent="0.25">
      <c r="A7233" s="1">
        <v>46</v>
      </c>
      <c r="B7233" s="3">
        <v>903</v>
      </c>
      <c r="C7233" s="1" t="s">
        <v>7345</v>
      </c>
      <c r="E7233" t="str">
        <f t="shared" si="112"/>
        <v>903-SAN ANTONIO DE BENAGEBER</v>
      </c>
    </row>
    <row r="7234" spans="1:5" x14ac:dyDescent="0.25">
      <c r="A7234" s="1">
        <v>46</v>
      </c>
      <c r="B7234" s="3">
        <v>904</v>
      </c>
      <c r="C7234" s="1" t="s">
        <v>7346</v>
      </c>
      <c r="E7234" t="str">
        <f t="shared" si="112"/>
        <v>904-BENICULL DE XUQUER</v>
      </c>
    </row>
    <row r="7235" spans="1:5" x14ac:dyDescent="0.25">
      <c r="A7235" s="1">
        <v>47</v>
      </c>
      <c r="B7235" s="3">
        <v>1</v>
      </c>
      <c r="C7235" s="1" t="s">
        <v>7347</v>
      </c>
      <c r="E7235" t="str">
        <f t="shared" ref="E7235:E7298" si="113">CONCATENATE(B7235,"-",C7235)</f>
        <v>1-ADALIA</v>
      </c>
    </row>
    <row r="7236" spans="1:5" x14ac:dyDescent="0.25">
      <c r="A7236" s="1">
        <v>47</v>
      </c>
      <c r="B7236" s="3">
        <v>2</v>
      </c>
      <c r="C7236" s="1" t="s">
        <v>7348</v>
      </c>
      <c r="E7236" t="str">
        <f t="shared" si="113"/>
        <v>2-AGUASAL</v>
      </c>
    </row>
    <row r="7237" spans="1:5" x14ac:dyDescent="0.25">
      <c r="A7237" s="1">
        <v>47</v>
      </c>
      <c r="B7237" s="3">
        <v>3</v>
      </c>
      <c r="C7237" s="1" t="s">
        <v>7349</v>
      </c>
      <c r="E7237" t="str">
        <f t="shared" si="113"/>
        <v>3-AGUILAR DE CAMPOS</v>
      </c>
    </row>
    <row r="7238" spans="1:5" x14ac:dyDescent="0.25">
      <c r="A7238" s="1">
        <v>47</v>
      </c>
      <c r="B7238" s="3">
        <v>4</v>
      </c>
      <c r="C7238" s="1" t="s">
        <v>7350</v>
      </c>
      <c r="E7238" t="str">
        <f t="shared" si="113"/>
        <v>4-ALAEJOS</v>
      </c>
    </row>
    <row r="7239" spans="1:5" x14ac:dyDescent="0.25">
      <c r="A7239" s="1">
        <v>47</v>
      </c>
      <c r="B7239" s="3">
        <v>5</v>
      </c>
      <c r="C7239" s="1" t="s">
        <v>7351</v>
      </c>
      <c r="E7239" t="str">
        <f t="shared" si="113"/>
        <v>5-ALCAZAREN</v>
      </c>
    </row>
    <row r="7240" spans="1:5" x14ac:dyDescent="0.25">
      <c r="A7240" s="1">
        <v>47</v>
      </c>
      <c r="B7240" s="3">
        <v>6</v>
      </c>
      <c r="C7240" s="1" t="s">
        <v>7352</v>
      </c>
      <c r="E7240" t="str">
        <f t="shared" si="113"/>
        <v>6-ALDEA DE SAN MIGUEL</v>
      </c>
    </row>
    <row r="7241" spans="1:5" x14ac:dyDescent="0.25">
      <c r="A7241" s="1">
        <v>47</v>
      </c>
      <c r="B7241" s="3">
        <v>7</v>
      </c>
      <c r="C7241" s="1" t="s">
        <v>7353</v>
      </c>
      <c r="E7241" t="str">
        <f t="shared" si="113"/>
        <v>7-ALDEAMAYOR DE SAN MARTIN</v>
      </c>
    </row>
    <row r="7242" spans="1:5" x14ac:dyDescent="0.25">
      <c r="A7242" s="1">
        <v>47</v>
      </c>
      <c r="B7242" s="3">
        <v>8</v>
      </c>
      <c r="C7242" s="1" t="s">
        <v>7354</v>
      </c>
      <c r="E7242" t="str">
        <f t="shared" si="113"/>
        <v>8-ALMENARA DE ADAJA</v>
      </c>
    </row>
    <row r="7243" spans="1:5" x14ac:dyDescent="0.25">
      <c r="A7243" s="1">
        <v>47</v>
      </c>
      <c r="B7243" s="3">
        <v>9</v>
      </c>
      <c r="C7243" s="1" t="s">
        <v>7355</v>
      </c>
      <c r="E7243" t="str">
        <f t="shared" si="113"/>
        <v>9-AMUSQUILLO</v>
      </c>
    </row>
    <row r="7244" spans="1:5" x14ac:dyDescent="0.25">
      <c r="A7244" s="1">
        <v>47</v>
      </c>
      <c r="B7244" s="3">
        <v>10</v>
      </c>
      <c r="C7244" s="1" t="s">
        <v>7356</v>
      </c>
      <c r="E7244" t="str">
        <f t="shared" si="113"/>
        <v>10-ARROYO DE LA ENCOMIENDA</v>
      </c>
    </row>
    <row r="7245" spans="1:5" x14ac:dyDescent="0.25">
      <c r="A7245" s="1">
        <v>47</v>
      </c>
      <c r="B7245" s="3">
        <v>11</v>
      </c>
      <c r="C7245" s="1" t="s">
        <v>7357</v>
      </c>
      <c r="E7245" t="str">
        <f t="shared" si="113"/>
        <v>11-ATAQUINES</v>
      </c>
    </row>
    <row r="7246" spans="1:5" x14ac:dyDescent="0.25">
      <c r="A7246" s="1">
        <v>47</v>
      </c>
      <c r="B7246" s="3">
        <v>12</v>
      </c>
      <c r="C7246" s="1" t="s">
        <v>7358</v>
      </c>
      <c r="E7246" t="str">
        <f t="shared" si="113"/>
        <v>12-BAHABON</v>
      </c>
    </row>
    <row r="7247" spans="1:5" x14ac:dyDescent="0.25">
      <c r="A7247" s="1">
        <v>47</v>
      </c>
      <c r="B7247" s="3">
        <v>13</v>
      </c>
      <c r="C7247" s="1" t="s">
        <v>7359</v>
      </c>
      <c r="E7247" t="str">
        <f t="shared" si="113"/>
        <v>13-BARCIAL DE LA LOMA</v>
      </c>
    </row>
    <row r="7248" spans="1:5" x14ac:dyDescent="0.25">
      <c r="A7248" s="1">
        <v>47</v>
      </c>
      <c r="B7248" s="3">
        <v>14</v>
      </c>
      <c r="C7248" s="1" t="s">
        <v>7360</v>
      </c>
      <c r="E7248" t="str">
        <f t="shared" si="113"/>
        <v>14-BARRUELO DEL VALLE</v>
      </c>
    </row>
    <row r="7249" spans="1:5" x14ac:dyDescent="0.25">
      <c r="A7249" s="1">
        <v>47</v>
      </c>
      <c r="B7249" s="3">
        <v>15</v>
      </c>
      <c r="C7249" s="1" t="s">
        <v>7361</v>
      </c>
      <c r="E7249" t="str">
        <f t="shared" si="113"/>
        <v>15-BECILLA DE VALDERADUEY</v>
      </c>
    </row>
    <row r="7250" spans="1:5" x14ac:dyDescent="0.25">
      <c r="A7250" s="1">
        <v>47</v>
      </c>
      <c r="B7250" s="3">
        <v>16</v>
      </c>
      <c r="C7250" s="1" t="s">
        <v>7362</v>
      </c>
      <c r="E7250" t="str">
        <f t="shared" si="113"/>
        <v>16-BENAFARCES</v>
      </c>
    </row>
    <row r="7251" spans="1:5" x14ac:dyDescent="0.25">
      <c r="A7251" s="1">
        <v>47</v>
      </c>
      <c r="B7251" s="3">
        <v>17</v>
      </c>
      <c r="C7251" s="1" t="s">
        <v>7363</v>
      </c>
      <c r="E7251" t="str">
        <f t="shared" si="113"/>
        <v>17-BERCERO</v>
      </c>
    </row>
    <row r="7252" spans="1:5" x14ac:dyDescent="0.25">
      <c r="A7252" s="1">
        <v>47</v>
      </c>
      <c r="B7252" s="3">
        <v>18</v>
      </c>
      <c r="C7252" s="1" t="s">
        <v>7364</v>
      </c>
      <c r="E7252" t="str">
        <f t="shared" si="113"/>
        <v>18-BERCERUELO</v>
      </c>
    </row>
    <row r="7253" spans="1:5" x14ac:dyDescent="0.25">
      <c r="A7253" s="1">
        <v>47</v>
      </c>
      <c r="B7253" s="3">
        <v>19</v>
      </c>
      <c r="C7253" s="1" t="s">
        <v>7365</v>
      </c>
      <c r="E7253" t="str">
        <f t="shared" si="113"/>
        <v>19-BERRUECES</v>
      </c>
    </row>
    <row r="7254" spans="1:5" x14ac:dyDescent="0.25">
      <c r="A7254" s="1">
        <v>47</v>
      </c>
      <c r="B7254" s="3">
        <v>20</v>
      </c>
      <c r="C7254" s="1" t="s">
        <v>7366</v>
      </c>
      <c r="E7254" t="str">
        <f t="shared" si="113"/>
        <v>20-BOBADILLA DEL CAMPO</v>
      </c>
    </row>
    <row r="7255" spans="1:5" x14ac:dyDescent="0.25">
      <c r="A7255" s="1">
        <v>47</v>
      </c>
      <c r="B7255" s="3">
        <v>21</v>
      </c>
      <c r="C7255" s="1" t="s">
        <v>7367</v>
      </c>
      <c r="E7255" t="str">
        <f t="shared" si="113"/>
        <v>21-BOCIGAS</v>
      </c>
    </row>
    <row r="7256" spans="1:5" x14ac:dyDescent="0.25">
      <c r="A7256" s="1">
        <v>47</v>
      </c>
      <c r="B7256" s="3">
        <v>22</v>
      </c>
      <c r="C7256" s="1" t="s">
        <v>7368</v>
      </c>
      <c r="E7256" t="str">
        <f t="shared" si="113"/>
        <v>22-BOCOS DE DUERO</v>
      </c>
    </row>
    <row r="7257" spans="1:5" x14ac:dyDescent="0.25">
      <c r="A7257" s="1">
        <v>47</v>
      </c>
      <c r="B7257" s="3">
        <v>23</v>
      </c>
      <c r="C7257" s="1" t="s">
        <v>7369</v>
      </c>
      <c r="E7257" t="str">
        <f t="shared" si="113"/>
        <v>23-BOECILLO</v>
      </c>
    </row>
    <row r="7258" spans="1:5" x14ac:dyDescent="0.25">
      <c r="A7258" s="1">
        <v>47</v>
      </c>
      <c r="B7258" s="3">
        <v>24</v>
      </c>
      <c r="C7258" s="1" t="s">
        <v>7370</v>
      </c>
      <c r="E7258" t="str">
        <f t="shared" si="113"/>
        <v>24-BOLAÑOS DE CAMPOS</v>
      </c>
    </row>
    <row r="7259" spans="1:5" x14ac:dyDescent="0.25">
      <c r="A7259" s="1">
        <v>47</v>
      </c>
      <c r="B7259" s="3">
        <v>25</v>
      </c>
      <c r="C7259" s="1" t="s">
        <v>7371</v>
      </c>
      <c r="E7259" t="str">
        <f t="shared" si="113"/>
        <v>25-BRAHOJOS DE MEDINA</v>
      </c>
    </row>
    <row r="7260" spans="1:5" x14ac:dyDescent="0.25">
      <c r="A7260" s="1">
        <v>47</v>
      </c>
      <c r="B7260" s="3">
        <v>26</v>
      </c>
      <c r="C7260" s="1" t="s">
        <v>7372</v>
      </c>
      <c r="E7260" t="str">
        <f t="shared" si="113"/>
        <v>26-BUSTILLO DE CHAVES</v>
      </c>
    </row>
    <row r="7261" spans="1:5" x14ac:dyDescent="0.25">
      <c r="A7261" s="1">
        <v>47</v>
      </c>
      <c r="B7261" s="3">
        <v>27</v>
      </c>
      <c r="C7261" s="1" t="s">
        <v>7373</v>
      </c>
      <c r="E7261" t="str">
        <f t="shared" si="113"/>
        <v>27-CABEZON DE PISUERGA</v>
      </c>
    </row>
    <row r="7262" spans="1:5" x14ac:dyDescent="0.25">
      <c r="A7262" s="1">
        <v>47</v>
      </c>
      <c r="B7262" s="3">
        <v>28</v>
      </c>
      <c r="C7262" s="1" t="s">
        <v>7374</v>
      </c>
      <c r="E7262" t="str">
        <f t="shared" si="113"/>
        <v>28-CABEZON DE VALDERADUEY</v>
      </c>
    </row>
    <row r="7263" spans="1:5" x14ac:dyDescent="0.25">
      <c r="A7263" s="1">
        <v>47</v>
      </c>
      <c r="B7263" s="3">
        <v>29</v>
      </c>
      <c r="C7263" s="1" t="s">
        <v>7375</v>
      </c>
      <c r="E7263" t="str">
        <f t="shared" si="113"/>
        <v>29-CABREROS DEL MONTE</v>
      </c>
    </row>
    <row r="7264" spans="1:5" x14ac:dyDescent="0.25">
      <c r="A7264" s="1">
        <v>47</v>
      </c>
      <c r="B7264" s="3">
        <v>30</v>
      </c>
      <c r="C7264" s="1" t="s">
        <v>7376</v>
      </c>
      <c r="E7264" t="str">
        <f t="shared" si="113"/>
        <v>30-CAMPASPERO</v>
      </c>
    </row>
    <row r="7265" spans="1:5" x14ac:dyDescent="0.25">
      <c r="A7265" s="1">
        <v>47</v>
      </c>
      <c r="B7265" s="3">
        <v>31</v>
      </c>
      <c r="C7265" s="1" t="s">
        <v>3378</v>
      </c>
      <c r="E7265" t="str">
        <f t="shared" si="113"/>
        <v>31-CAMPILLO, EL</v>
      </c>
    </row>
    <row r="7266" spans="1:5" x14ac:dyDescent="0.25">
      <c r="A7266" s="1">
        <v>47</v>
      </c>
      <c r="B7266" s="3">
        <v>32</v>
      </c>
      <c r="C7266" s="1" t="s">
        <v>7377</v>
      </c>
      <c r="E7266" t="str">
        <f t="shared" si="113"/>
        <v>32-CAMPORREDONDO</v>
      </c>
    </row>
    <row r="7267" spans="1:5" x14ac:dyDescent="0.25">
      <c r="A7267" s="1">
        <v>47</v>
      </c>
      <c r="B7267" s="3">
        <v>33</v>
      </c>
      <c r="C7267" s="1" t="s">
        <v>7378</v>
      </c>
      <c r="E7267" t="str">
        <f t="shared" si="113"/>
        <v>33-CANALEJAS DE PEÑAFIEL</v>
      </c>
    </row>
    <row r="7268" spans="1:5" x14ac:dyDescent="0.25">
      <c r="A7268" s="1">
        <v>47</v>
      </c>
      <c r="B7268" s="3">
        <v>34</v>
      </c>
      <c r="C7268" s="1" t="s">
        <v>7379</v>
      </c>
      <c r="E7268" t="str">
        <f t="shared" si="113"/>
        <v>34-CANILLAS DE ESGUEVA</v>
      </c>
    </row>
    <row r="7269" spans="1:5" x14ac:dyDescent="0.25">
      <c r="A7269" s="1">
        <v>47</v>
      </c>
      <c r="B7269" s="3">
        <v>35</v>
      </c>
      <c r="C7269" s="1" t="s">
        <v>7380</v>
      </c>
      <c r="E7269" t="str">
        <f t="shared" si="113"/>
        <v>35-CARPIO</v>
      </c>
    </row>
    <row r="7270" spans="1:5" x14ac:dyDescent="0.25">
      <c r="A7270" s="1">
        <v>47</v>
      </c>
      <c r="B7270" s="3">
        <v>36</v>
      </c>
      <c r="C7270" s="1" t="s">
        <v>7381</v>
      </c>
      <c r="E7270" t="str">
        <f t="shared" si="113"/>
        <v>36-CASASOLA DE ARION</v>
      </c>
    </row>
    <row r="7271" spans="1:5" x14ac:dyDescent="0.25">
      <c r="A7271" s="1">
        <v>47</v>
      </c>
      <c r="B7271" s="3">
        <v>37</v>
      </c>
      <c r="C7271" s="1" t="s">
        <v>7382</v>
      </c>
      <c r="E7271" t="str">
        <f t="shared" si="113"/>
        <v>37-CASTREJON DE TRABANCOS</v>
      </c>
    </row>
    <row r="7272" spans="1:5" x14ac:dyDescent="0.25">
      <c r="A7272" s="1">
        <v>47</v>
      </c>
      <c r="B7272" s="3">
        <v>38</v>
      </c>
      <c r="C7272" s="1" t="s">
        <v>7383</v>
      </c>
      <c r="E7272" t="str">
        <f t="shared" si="113"/>
        <v>38-CASTRILLO DE DUERO</v>
      </c>
    </row>
    <row r="7273" spans="1:5" x14ac:dyDescent="0.25">
      <c r="A7273" s="1">
        <v>47</v>
      </c>
      <c r="B7273" s="3">
        <v>39</v>
      </c>
      <c r="C7273" s="1" t="s">
        <v>7384</v>
      </c>
      <c r="E7273" t="str">
        <f t="shared" si="113"/>
        <v>39-CASTRILLO-TEJERIEGO</v>
      </c>
    </row>
    <row r="7274" spans="1:5" x14ac:dyDescent="0.25">
      <c r="A7274" s="1">
        <v>47</v>
      </c>
      <c r="B7274" s="3">
        <v>40</v>
      </c>
      <c r="C7274" s="1" t="s">
        <v>7385</v>
      </c>
      <c r="E7274" t="str">
        <f t="shared" si="113"/>
        <v>40-CASTROBOL</v>
      </c>
    </row>
    <row r="7275" spans="1:5" x14ac:dyDescent="0.25">
      <c r="A7275" s="1">
        <v>47</v>
      </c>
      <c r="B7275" s="3">
        <v>41</v>
      </c>
      <c r="C7275" s="1" t="s">
        <v>7386</v>
      </c>
      <c r="E7275" t="str">
        <f t="shared" si="113"/>
        <v>41-CASTRODEZA</v>
      </c>
    </row>
    <row r="7276" spans="1:5" x14ac:dyDescent="0.25">
      <c r="A7276" s="1">
        <v>47</v>
      </c>
      <c r="B7276" s="3">
        <v>42</v>
      </c>
      <c r="C7276" s="1" t="s">
        <v>7387</v>
      </c>
      <c r="E7276" t="str">
        <f t="shared" si="113"/>
        <v>42-CASTROMEMBIBRE</v>
      </c>
    </row>
    <row r="7277" spans="1:5" x14ac:dyDescent="0.25">
      <c r="A7277" s="1">
        <v>47</v>
      </c>
      <c r="B7277" s="3">
        <v>43</v>
      </c>
      <c r="C7277" s="1" t="s">
        <v>7388</v>
      </c>
      <c r="E7277" t="str">
        <f t="shared" si="113"/>
        <v>43-CASTROMONTE</v>
      </c>
    </row>
    <row r="7278" spans="1:5" x14ac:dyDescent="0.25">
      <c r="A7278" s="1">
        <v>47</v>
      </c>
      <c r="B7278" s="3">
        <v>44</v>
      </c>
      <c r="C7278" s="1" t="s">
        <v>7389</v>
      </c>
      <c r="E7278" t="str">
        <f t="shared" si="113"/>
        <v>44-CASTRONUEVO DE ESGUEVA</v>
      </c>
    </row>
    <row r="7279" spans="1:5" x14ac:dyDescent="0.25">
      <c r="A7279" s="1">
        <v>47</v>
      </c>
      <c r="B7279" s="3">
        <v>45</v>
      </c>
      <c r="C7279" s="1" t="s">
        <v>7390</v>
      </c>
      <c r="E7279" t="str">
        <f t="shared" si="113"/>
        <v>45-CASTRONUÑO</v>
      </c>
    </row>
    <row r="7280" spans="1:5" x14ac:dyDescent="0.25">
      <c r="A7280" s="1">
        <v>47</v>
      </c>
      <c r="B7280" s="3">
        <v>46</v>
      </c>
      <c r="C7280" s="1" t="s">
        <v>7391</v>
      </c>
      <c r="E7280" t="str">
        <f t="shared" si="113"/>
        <v>46-CASTROPONCE</v>
      </c>
    </row>
    <row r="7281" spans="1:5" x14ac:dyDescent="0.25">
      <c r="A7281" s="1">
        <v>47</v>
      </c>
      <c r="B7281" s="3">
        <v>47</v>
      </c>
      <c r="C7281" s="1" t="s">
        <v>7392</v>
      </c>
      <c r="E7281" t="str">
        <f t="shared" si="113"/>
        <v>47-CASTROVERDE DE CERRATO</v>
      </c>
    </row>
    <row r="7282" spans="1:5" x14ac:dyDescent="0.25">
      <c r="A7282" s="1">
        <v>47</v>
      </c>
      <c r="B7282" s="3">
        <v>48</v>
      </c>
      <c r="C7282" s="1" t="s">
        <v>7393</v>
      </c>
      <c r="E7282" t="str">
        <f t="shared" si="113"/>
        <v>48-CEINOS DE CAMPOS</v>
      </c>
    </row>
    <row r="7283" spans="1:5" x14ac:dyDescent="0.25">
      <c r="A7283" s="1">
        <v>47</v>
      </c>
      <c r="B7283" s="3">
        <v>49</v>
      </c>
      <c r="C7283" s="1" t="s">
        <v>7394</v>
      </c>
      <c r="E7283" t="str">
        <f t="shared" si="113"/>
        <v>49-CERVILLEGO DE LA CRUZ</v>
      </c>
    </row>
    <row r="7284" spans="1:5" x14ac:dyDescent="0.25">
      <c r="A7284" s="1">
        <v>47</v>
      </c>
      <c r="B7284" s="3">
        <v>50</v>
      </c>
      <c r="C7284" s="1" t="s">
        <v>7395</v>
      </c>
      <c r="E7284" t="str">
        <f t="shared" si="113"/>
        <v>50-CIGALES</v>
      </c>
    </row>
    <row r="7285" spans="1:5" x14ac:dyDescent="0.25">
      <c r="A7285" s="1">
        <v>47</v>
      </c>
      <c r="B7285" s="3">
        <v>51</v>
      </c>
      <c r="C7285" s="1" t="s">
        <v>7396</v>
      </c>
      <c r="E7285" t="str">
        <f t="shared" si="113"/>
        <v>51-CIGUÑUELA</v>
      </c>
    </row>
    <row r="7286" spans="1:5" x14ac:dyDescent="0.25">
      <c r="A7286" s="1">
        <v>47</v>
      </c>
      <c r="B7286" s="3">
        <v>52</v>
      </c>
      <c r="C7286" s="1" t="s">
        <v>7397</v>
      </c>
      <c r="E7286" t="str">
        <f t="shared" si="113"/>
        <v>52-CISTERNIGA</v>
      </c>
    </row>
    <row r="7287" spans="1:5" x14ac:dyDescent="0.25">
      <c r="A7287" s="1">
        <v>47</v>
      </c>
      <c r="B7287" s="3">
        <v>53</v>
      </c>
      <c r="C7287" s="1" t="s">
        <v>7398</v>
      </c>
      <c r="E7287" t="str">
        <f t="shared" si="113"/>
        <v>53-COGECES DE ISCAR</v>
      </c>
    </row>
    <row r="7288" spans="1:5" x14ac:dyDescent="0.25">
      <c r="A7288" s="1">
        <v>47</v>
      </c>
      <c r="B7288" s="3">
        <v>54</v>
      </c>
      <c r="C7288" s="1" t="s">
        <v>7399</v>
      </c>
      <c r="E7288" t="str">
        <f t="shared" si="113"/>
        <v>54-COGECES DEL MONTE</v>
      </c>
    </row>
    <row r="7289" spans="1:5" x14ac:dyDescent="0.25">
      <c r="A7289" s="1">
        <v>47</v>
      </c>
      <c r="B7289" s="3">
        <v>55</v>
      </c>
      <c r="C7289" s="1" t="s">
        <v>7400</v>
      </c>
      <c r="E7289" t="str">
        <f t="shared" si="113"/>
        <v>55-CORCOS</v>
      </c>
    </row>
    <row r="7290" spans="1:5" x14ac:dyDescent="0.25">
      <c r="A7290" s="1">
        <v>47</v>
      </c>
      <c r="B7290" s="3">
        <v>56</v>
      </c>
      <c r="C7290" s="1" t="s">
        <v>7401</v>
      </c>
      <c r="E7290" t="str">
        <f t="shared" si="113"/>
        <v>56-CORRALES DE DUERO</v>
      </c>
    </row>
    <row r="7291" spans="1:5" x14ac:dyDescent="0.25">
      <c r="A7291" s="1">
        <v>47</v>
      </c>
      <c r="B7291" s="3">
        <v>57</v>
      </c>
      <c r="C7291" s="1" t="s">
        <v>7402</v>
      </c>
      <c r="E7291" t="str">
        <f t="shared" si="113"/>
        <v>57-CUBILLAS DE SANTA MARTA</v>
      </c>
    </row>
    <row r="7292" spans="1:5" x14ac:dyDescent="0.25">
      <c r="A7292" s="1">
        <v>47</v>
      </c>
      <c r="B7292" s="3">
        <v>58</v>
      </c>
      <c r="C7292" s="1" t="s">
        <v>7403</v>
      </c>
      <c r="E7292" t="str">
        <f t="shared" si="113"/>
        <v>58-CUENCA DE CAMPOS</v>
      </c>
    </row>
    <row r="7293" spans="1:5" x14ac:dyDescent="0.25">
      <c r="A7293" s="1">
        <v>47</v>
      </c>
      <c r="B7293" s="3">
        <v>59</v>
      </c>
      <c r="C7293" s="1" t="s">
        <v>7404</v>
      </c>
      <c r="E7293" t="str">
        <f t="shared" si="113"/>
        <v>59-CURIEL DE DUERO</v>
      </c>
    </row>
    <row r="7294" spans="1:5" x14ac:dyDescent="0.25">
      <c r="A7294" s="1">
        <v>47</v>
      </c>
      <c r="B7294" s="3">
        <v>60</v>
      </c>
      <c r="C7294" s="1" t="s">
        <v>7405</v>
      </c>
      <c r="E7294" t="str">
        <f t="shared" si="113"/>
        <v>60-ENCINAS DE ESGUEVA</v>
      </c>
    </row>
    <row r="7295" spans="1:5" x14ac:dyDescent="0.25">
      <c r="A7295" s="1">
        <v>47</v>
      </c>
      <c r="B7295" s="3">
        <v>61</v>
      </c>
      <c r="C7295" s="1" t="s">
        <v>7406</v>
      </c>
      <c r="E7295" t="str">
        <f t="shared" si="113"/>
        <v>61-ESGUEVILLAS DE ESGUEVA</v>
      </c>
    </row>
    <row r="7296" spans="1:5" x14ac:dyDescent="0.25">
      <c r="A7296" s="1">
        <v>47</v>
      </c>
      <c r="B7296" s="3">
        <v>62</v>
      </c>
      <c r="C7296" s="1" t="s">
        <v>7407</v>
      </c>
      <c r="E7296" t="str">
        <f t="shared" si="113"/>
        <v>62-FOMBELLIDA</v>
      </c>
    </row>
    <row r="7297" spans="1:5" x14ac:dyDescent="0.25">
      <c r="A7297" s="1">
        <v>47</v>
      </c>
      <c r="B7297" s="3">
        <v>63</v>
      </c>
      <c r="C7297" s="1" t="s">
        <v>7408</v>
      </c>
      <c r="E7297" t="str">
        <f t="shared" si="113"/>
        <v>63-FOMPEDRAZA</v>
      </c>
    </row>
    <row r="7298" spans="1:5" x14ac:dyDescent="0.25">
      <c r="A7298" s="1">
        <v>47</v>
      </c>
      <c r="B7298" s="3">
        <v>64</v>
      </c>
      <c r="C7298" s="1" t="s">
        <v>7409</v>
      </c>
      <c r="E7298" t="str">
        <f t="shared" si="113"/>
        <v>64-FONTIHOYUELO</v>
      </c>
    </row>
    <row r="7299" spans="1:5" x14ac:dyDescent="0.25">
      <c r="A7299" s="1">
        <v>47</v>
      </c>
      <c r="B7299" s="3">
        <v>65</v>
      </c>
      <c r="C7299" s="1" t="s">
        <v>7410</v>
      </c>
      <c r="E7299" t="str">
        <f t="shared" ref="E7299:E7362" si="114">CONCATENATE(B7299,"-",C7299)</f>
        <v>65-FRESNO EL VIEJO</v>
      </c>
    </row>
    <row r="7300" spans="1:5" x14ac:dyDescent="0.25">
      <c r="A7300" s="1">
        <v>47</v>
      </c>
      <c r="B7300" s="3">
        <v>66</v>
      </c>
      <c r="C7300" s="1" t="s">
        <v>7411</v>
      </c>
      <c r="E7300" t="str">
        <f t="shared" si="114"/>
        <v>66-FUENSALDAÑA</v>
      </c>
    </row>
    <row r="7301" spans="1:5" x14ac:dyDescent="0.25">
      <c r="A7301" s="1">
        <v>47</v>
      </c>
      <c r="B7301" s="3">
        <v>67</v>
      </c>
      <c r="C7301" s="1" t="s">
        <v>7412</v>
      </c>
      <c r="E7301" t="str">
        <f t="shared" si="114"/>
        <v>67-FUENTE EL SOL</v>
      </c>
    </row>
    <row r="7302" spans="1:5" x14ac:dyDescent="0.25">
      <c r="A7302" s="1">
        <v>47</v>
      </c>
      <c r="B7302" s="3">
        <v>68</v>
      </c>
      <c r="C7302" s="1" t="s">
        <v>7413</v>
      </c>
      <c r="E7302" t="str">
        <f t="shared" si="114"/>
        <v>68-FUENTE-OLMEDO</v>
      </c>
    </row>
    <row r="7303" spans="1:5" x14ac:dyDescent="0.25">
      <c r="A7303" s="1">
        <v>47</v>
      </c>
      <c r="B7303" s="3">
        <v>69</v>
      </c>
      <c r="C7303" s="1" t="s">
        <v>7414</v>
      </c>
      <c r="E7303" t="str">
        <f t="shared" si="114"/>
        <v>69-GALLEGOS DE HORNIJA</v>
      </c>
    </row>
    <row r="7304" spans="1:5" x14ac:dyDescent="0.25">
      <c r="A7304" s="1">
        <v>47</v>
      </c>
      <c r="B7304" s="3">
        <v>70</v>
      </c>
      <c r="C7304" s="1" t="s">
        <v>7415</v>
      </c>
      <c r="E7304" t="str">
        <f t="shared" si="114"/>
        <v>70-GATON DE CAMPOS</v>
      </c>
    </row>
    <row r="7305" spans="1:5" x14ac:dyDescent="0.25">
      <c r="A7305" s="1">
        <v>47</v>
      </c>
      <c r="B7305" s="3">
        <v>71</v>
      </c>
      <c r="C7305" s="1" t="s">
        <v>7416</v>
      </c>
      <c r="E7305" t="str">
        <f t="shared" si="114"/>
        <v>71-GERIA</v>
      </c>
    </row>
    <row r="7306" spans="1:5" x14ac:dyDescent="0.25">
      <c r="A7306" s="1">
        <v>47</v>
      </c>
      <c r="B7306" s="3">
        <v>73</v>
      </c>
      <c r="C7306" s="1" t="s">
        <v>7417</v>
      </c>
      <c r="E7306" t="str">
        <f t="shared" si="114"/>
        <v>73-HERRIN DE CAMPOS</v>
      </c>
    </row>
    <row r="7307" spans="1:5" x14ac:dyDescent="0.25">
      <c r="A7307" s="1">
        <v>47</v>
      </c>
      <c r="B7307" s="3">
        <v>74</v>
      </c>
      <c r="C7307" s="1" t="s">
        <v>7418</v>
      </c>
      <c r="E7307" t="str">
        <f t="shared" si="114"/>
        <v>74-HORNILLOS DE ERESMA</v>
      </c>
    </row>
    <row r="7308" spans="1:5" x14ac:dyDescent="0.25">
      <c r="A7308" s="1">
        <v>47</v>
      </c>
      <c r="B7308" s="3">
        <v>75</v>
      </c>
      <c r="C7308" s="1" t="s">
        <v>7419</v>
      </c>
      <c r="E7308" t="str">
        <f t="shared" si="114"/>
        <v>75-ISCAR</v>
      </c>
    </row>
    <row r="7309" spans="1:5" x14ac:dyDescent="0.25">
      <c r="A7309" s="1">
        <v>47</v>
      </c>
      <c r="B7309" s="3">
        <v>76</v>
      </c>
      <c r="C7309" s="1" t="s">
        <v>7420</v>
      </c>
      <c r="E7309" t="str">
        <f t="shared" si="114"/>
        <v>76-LAGUNA DE DUERO</v>
      </c>
    </row>
    <row r="7310" spans="1:5" x14ac:dyDescent="0.25">
      <c r="A7310" s="1">
        <v>47</v>
      </c>
      <c r="B7310" s="3">
        <v>77</v>
      </c>
      <c r="C7310" s="1" t="s">
        <v>7421</v>
      </c>
      <c r="E7310" t="str">
        <f t="shared" si="114"/>
        <v>77-LANGAYO</v>
      </c>
    </row>
    <row r="7311" spans="1:5" x14ac:dyDescent="0.25">
      <c r="A7311" s="1">
        <v>47</v>
      </c>
      <c r="B7311" s="3">
        <v>78</v>
      </c>
      <c r="C7311" s="1" t="s">
        <v>7422</v>
      </c>
      <c r="E7311" t="str">
        <f t="shared" si="114"/>
        <v>78-LOMOVIEJO</v>
      </c>
    </row>
    <row r="7312" spans="1:5" x14ac:dyDescent="0.25">
      <c r="A7312" s="1">
        <v>47</v>
      </c>
      <c r="B7312" s="3">
        <v>79</v>
      </c>
      <c r="C7312" s="1" t="s">
        <v>7423</v>
      </c>
      <c r="E7312" t="str">
        <f t="shared" si="114"/>
        <v>79-LLANO DE OLMEDO</v>
      </c>
    </row>
    <row r="7313" spans="1:5" x14ac:dyDescent="0.25">
      <c r="A7313" s="1">
        <v>47</v>
      </c>
      <c r="B7313" s="3">
        <v>80</v>
      </c>
      <c r="C7313" s="1" t="s">
        <v>7424</v>
      </c>
      <c r="E7313" t="str">
        <f t="shared" si="114"/>
        <v>80-MANZANILLO</v>
      </c>
    </row>
    <row r="7314" spans="1:5" x14ac:dyDescent="0.25">
      <c r="A7314" s="1">
        <v>47</v>
      </c>
      <c r="B7314" s="3">
        <v>81</v>
      </c>
      <c r="C7314" s="1" t="s">
        <v>7425</v>
      </c>
      <c r="E7314" t="str">
        <f t="shared" si="114"/>
        <v>81-MARZALES</v>
      </c>
    </row>
    <row r="7315" spans="1:5" x14ac:dyDescent="0.25">
      <c r="A7315" s="1">
        <v>47</v>
      </c>
      <c r="B7315" s="3">
        <v>82</v>
      </c>
      <c r="C7315" s="1" t="s">
        <v>7426</v>
      </c>
      <c r="E7315" t="str">
        <f t="shared" si="114"/>
        <v>82-MATAPOZUELOS</v>
      </c>
    </row>
    <row r="7316" spans="1:5" x14ac:dyDescent="0.25">
      <c r="A7316" s="1">
        <v>47</v>
      </c>
      <c r="B7316" s="3">
        <v>83</v>
      </c>
      <c r="C7316" s="1" t="s">
        <v>7427</v>
      </c>
      <c r="E7316" t="str">
        <f t="shared" si="114"/>
        <v>83-MATILLA DE LOS CAÑOS</v>
      </c>
    </row>
    <row r="7317" spans="1:5" x14ac:dyDescent="0.25">
      <c r="A7317" s="1">
        <v>47</v>
      </c>
      <c r="B7317" s="3">
        <v>84</v>
      </c>
      <c r="C7317" s="1" t="s">
        <v>7428</v>
      </c>
      <c r="E7317" t="str">
        <f t="shared" si="114"/>
        <v>84-MAYORGA</v>
      </c>
    </row>
    <row r="7318" spans="1:5" x14ac:dyDescent="0.25">
      <c r="A7318" s="1">
        <v>47</v>
      </c>
      <c r="B7318" s="3">
        <v>85</v>
      </c>
      <c r="C7318" s="1" t="s">
        <v>7429</v>
      </c>
      <c r="E7318" t="str">
        <f t="shared" si="114"/>
        <v>85-MEDINA DEL CAMPO</v>
      </c>
    </row>
    <row r="7319" spans="1:5" x14ac:dyDescent="0.25">
      <c r="A7319" s="1">
        <v>47</v>
      </c>
      <c r="B7319" s="3">
        <v>86</v>
      </c>
      <c r="C7319" s="1" t="s">
        <v>7430</v>
      </c>
      <c r="E7319" t="str">
        <f t="shared" si="114"/>
        <v>86-MEDINA DE RIOSECO</v>
      </c>
    </row>
    <row r="7320" spans="1:5" x14ac:dyDescent="0.25">
      <c r="A7320" s="1">
        <v>47</v>
      </c>
      <c r="B7320" s="3">
        <v>87</v>
      </c>
      <c r="C7320" s="1" t="s">
        <v>7431</v>
      </c>
      <c r="E7320" t="str">
        <f t="shared" si="114"/>
        <v>87-MEGECES</v>
      </c>
    </row>
    <row r="7321" spans="1:5" x14ac:dyDescent="0.25">
      <c r="A7321" s="1">
        <v>47</v>
      </c>
      <c r="B7321" s="3">
        <v>88</v>
      </c>
      <c r="C7321" s="1" t="s">
        <v>7432</v>
      </c>
      <c r="E7321" t="str">
        <f t="shared" si="114"/>
        <v>88-MELGAR DE ABAJO</v>
      </c>
    </row>
    <row r="7322" spans="1:5" x14ac:dyDescent="0.25">
      <c r="A7322" s="1">
        <v>47</v>
      </c>
      <c r="B7322" s="3">
        <v>89</v>
      </c>
      <c r="C7322" s="1" t="s">
        <v>7433</v>
      </c>
      <c r="E7322" t="str">
        <f t="shared" si="114"/>
        <v>89-MELGAR DE ARRIBA</v>
      </c>
    </row>
    <row r="7323" spans="1:5" x14ac:dyDescent="0.25">
      <c r="A7323" s="1">
        <v>47</v>
      </c>
      <c r="B7323" s="3">
        <v>90</v>
      </c>
      <c r="C7323" s="1" t="s">
        <v>7434</v>
      </c>
      <c r="E7323" t="str">
        <f t="shared" si="114"/>
        <v>90-MOJADOS</v>
      </c>
    </row>
    <row r="7324" spans="1:5" x14ac:dyDescent="0.25">
      <c r="A7324" s="1">
        <v>47</v>
      </c>
      <c r="B7324" s="3">
        <v>91</v>
      </c>
      <c r="C7324" s="1" t="s">
        <v>7435</v>
      </c>
      <c r="E7324" t="str">
        <f t="shared" si="114"/>
        <v>91-MONASTERIO DE VEGA</v>
      </c>
    </row>
    <row r="7325" spans="1:5" x14ac:dyDescent="0.25">
      <c r="A7325" s="1">
        <v>47</v>
      </c>
      <c r="B7325" s="3">
        <v>92</v>
      </c>
      <c r="C7325" s="1" t="s">
        <v>7436</v>
      </c>
      <c r="E7325" t="str">
        <f t="shared" si="114"/>
        <v>92-MONTEALEGRE DE CAMPOS</v>
      </c>
    </row>
    <row r="7326" spans="1:5" x14ac:dyDescent="0.25">
      <c r="A7326" s="1">
        <v>47</v>
      </c>
      <c r="B7326" s="3">
        <v>93</v>
      </c>
      <c r="C7326" s="1" t="s">
        <v>7437</v>
      </c>
      <c r="E7326" t="str">
        <f t="shared" si="114"/>
        <v>93-MONTEMAYOR DE PILILLA</v>
      </c>
    </row>
    <row r="7327" spans="1:5" x14ac:dyDescent="0.25">
      <c r="A7327" s="1">
        <v>47</v>
      </c>
      <c r="B7327" s="3">
        <v>94</v>
      </c>
      <c r="C7327" s="1" t="s">
        <v>7438</v>
      </c>
      <c r="E7327" t="str">
        <f t="shared" si="114"/>
        <v>94-MORAL DE LA REINA</v>
      </c>
    </row>
    <row r="7328" spans="1:5" x14ac:dyDescent="0.25">
      <c r="A7328" s="1">
        <v>47</v>
      </c>
      <c r="B7328" s="3">
        <v>95</v>
      </c>
      <c r="C7328" s="1" t="s">
        <v>7439</v>
      </c>
      <c r="E7328" t="str">
        <f t="shared" si="114"/>
        <v>95-MORALEJA DE LAS PANADERAS</v>
      </c>
    </row>
    <row r="7329" spans="1:5" x14ac:dyDescent="0.25">
      <c r="A7329" s="1">
        <v>47</v>
      </c>
      <c r="B7329" s="3">
        <v>96</v>
      </c>
      <c r="C7329" s="1" t="s">
        <v>7440</v>
      </c>
      <c r="E7329" t="str">
        <f t="shared" si="114"/>
        <v>96-MORALES DE CAMPOS</v>
      </c>
    </row>
    <row r="7330" spans="1:5" x14ac:dyDescent="0.25">
      <c r="A7330" s="1">
        <v>47</v>
      </c>
      <c r="B7330" s="3">
        <v>97</v>
      </c>
      <c r="C7330" s="1" t="s">
        <v>7441</v>
      </c>
      <c r="E7330" t="str">
        <f t="shared" si="114"/>
        <v>97-MOTA DEL MARQUES</v>
      </c>
    </row>
    <row r="7331" spans="1:5" x14ac:dyDescent="0.25">
      <c r="A7331" s="1">
        <v>47</v>
      </c>
      <c r="B7331" s="3">
        <v>98</v>
      </c>
      <c r="C7331" s="1" t="s">
        <v>7442</v>
      </c>
      <c r="E7331" t="str">
        <f t="shared" si="114"/>
        <v>98-MUCIENTES</v>
      </c>
    </row>
    <row r="7332" spans="1:5" x14ac:dyDescent="0.25">
      <c r="A7332" s="1">
        <v>47</v>
      </c>
      <c r="B7332" s="3">
        <v>99</v>
      </c>
      <c r="C7332" s="1" t="s">
        <v>7443</v>
      </c>
      <c r="E7332" t="str">
        <f t="shared" si="114"/>
        <v>99-MUDARRA, LA</v>
      </c>
    </row>
    <row r="7333" spans="1:5" x14ac:dyDescent="0.25">
      <c r="A7333" s="1">
        <v>47</v>
      </c>
      <c r="B7333" s="3">
        <v>100</v>
      </c>
      <c r="C7333" s="1" t="s">
        <v>7444</v>
      </c>
      <c r="E7333" t="str">
        <f t="shared" si="114"/>
        <v>100-MURIEL</v>
      </c>
    </row>
    <row r="7334" spans="1:5" x14ac:dyDescent="0.25">
      <c r="A7334" s="1">
        <v>47</v>
      </c>
      <c r="B7334" s="3">
        <v>101</v>
      </c>
      <c r="C7334" s="1" t="s">
        <v>7445</v>
      </c>
      <c r="E7334" t="str">
        <f t="shared" si="114"/>
        <v>101-NAVA DEL REY</v>
      </c>
    </row>
    <row r="7335" spans="1:5" x14ac:dyDescent="0.25">
      <c r="A7335" s="1">
        <v>47</v>
      </c>
      <c r="B7335" s="3">
        <v>102</v>
      </c>
      <c r="C7335" s="1" t="s">
        <v>7446</v>
      </c>
      <c r="E7335" t="str">
        <f t="shared" si="114"/>
        <v>102-NUEVA VILLA DE LAS TORRES</v>
      </c>
    </row>
    <row r="7336" spans="1:5" x14ac:dyDescent="0.25">
      <c r="A7336" s="1">
        <v>47</v>
      </c>
      <c r="B7336" s="3">
        <v>103</v>
      </c>
      <c r="C7336" s="1" t="s">
        <v>7447</v>
      </c>
      <c r="E7336" t="str">
        <f t="shared" si="114"/>
        <v>103-OLIVARES DE DUERO</v>
      </c>
    </row>
    <row r="7337" spans="1:5" x14ac:dyDescent="0.25">
      <c r="A7337" s="1">
        <v>47</v>
      </c>
      <c r="B7337" s="3">
        <v>104</v>
      </c>
      <c r="C7337" s="1" t="s">
        <v>7448</v>
      </c>
      <c r="E7337" t="str">
        <f t="shared" si="114"/>
        <v>104-OLMEDO</v>
      </c>
    </row>
    <row r="7338" spans="1:5" x14ac:dyDescent="0.25">
      <c r="A7338" s="1">
        <v>47</v>
      </c>
      <c r="B7338" s="3">
        <v>105</v>
      </c>
      <c r="C7338" s="1" t="s">
        <v>7449</v>
      </c>
      <c r="E7338" t="str">
        <f t="shared" si="114"/>
        <v>105-OLMOS DE ESGUEVA</v>
      </c>
    </row>
    <row r="7339" spans="1:5" x14ac:dyDescent="0.25">
      <c r="A7339" s="1">
        <v>47</v>
      </c>
      <c r="B7339" s="3">
        <v>106</v>
      </c>
      <c r="C7339" s="1" t="s">
        <v>7450</v>
      </c>
      <c r="E7339" t="str">
        <f t="shared" si="114"/>
        <v>106-OLMOS DE PEÑAFIEL</v>
      </c>
    </row>
    <row r="7340" spans="1:5" x14ac:dyDescent="0.25">
      <c r="A7340" s="1">
        <v>47</v>
      </c>
      <c r="B7340" s="3">
        <v>109</v>
      </c>
      <c r="C7340" s="1" t="s">
        <v>7451</v>
      </c>
      <c r="E7340" t="str">
        <f t="shared" si="114"/>
        <v>109-PALAZUELO DE VEDIJA</v>
      </c>
    </row>
    <row r="7341" spans="1:5" x14ac:dyDescent="0.25">
      <c r="A7341" s="1">
        <v>47</v>
      </c>
      <c r="B7341" s="3">
        <v>110</v>
      </c>
      <c r="C7341" s="1" t="s">
        <v>7452</v>
      </c>
      <c r="E7341" t="str">
        <f t="shared" si="114"/>
        <v>110-PARRILLA, LA</v>
      </c>
    </row>
    <row r="7342" spans="1:5" x14ac:dyDescent="0.25">
      <c r="A7342" s="1">
        <v>47</v>
      </c>
      <c r="B7342" s="3">
        <v>111</v>
      </c>
      <c r="C7342" s="1" t="s">
        <v>7453</v>
      </c>
      <c r="E7342" t="str">
        <f t="shared" si="114"/>
        <v>111-PEDRAJA DE PORTILLO, LA</v>
      </c>
    </row>
    <row r="7343" spans="1:5" x14ac:dyDescent="0.25">
      <c r="A7343" s="1">
        <v>47</v>
      </c>
      <c r="B7343" s="3">
        <v>112</v>
      </c>
      <c r="C7343" s="1" t="s">
        <v>7454</v>
      </c>
      <c r="E7343" t="str">
        <f t="shared" si="114"/>
        <v>112-PEDRAJAS DE SAN ESTEBAN</v>
      </c>
    </row>
    <row r="7344" spans="1:5" x14ac:dyDescent="0.25">
      <c r="A7344" s="1">
        <v>47</v>
      </c>
      <c r="B7344" s="3">
        <v>113</v>
      </c>
      <c r="C7344" s="1" t="s">
        <v>7455</v>
      </c>
      <c r="E7344" t="str">
        <f t="shared" si="114"/>
        <v>113-PEDROSA DEL REY</v>
      </c>
    </row>
    <row r="7345" spans="1:5" x14ac:dyDescent="0.25">
      <c r="A7345" s="1">
        <v>47</v>
      </c>
      <c r="B7345" s="3">
        <v>114</v>
      </c>
      <c r="C7345" s="1" t="s">
        <v>7456</v>
      </c>
      <c r="E7345" t="str">
        <f t="shared" si="114"/>
        <v>114-PEÑAFIEL</v>
      </c>
    </row>
    <row r="7346" spans="1:5" x14ac:dyDescent="0.25">
      <c r="A7346" s="1">
        <v>47</v>
      </c>
      <c r="B7346" s="3">
        <v>115</v>
      </c>
      <c r="C7346" s="1" t="s">
        <v>7457</v>
      </c>
      <c r="E7346" t="str">
        <f t="shared" si="114"/>
        <v>115-PEÑAFLOR DE HORNIJA</v>
      </c>
    </row>
    <row r="7347" spans="1:5" x14ac:dyDescent="0.25">
      <c r="A7347" s="1">
        <v>47</v>
      </c>
      <c r="B7347" s="3">
        <v>116</v>
      </c>
      <c r="C7347" s="1" t="s">
        <v>7458</v>
      </c>
      <c r="E7347" t="str">
        <f t="shared" si="114"/>
        <v>116-PESQUERA DE DUERO</v>
      </c>
    </row>
    <row r="7348" spans="1:5" x14ac:dyDescent="0.25">
      <c r="A7348" s="1">
        <v>47</v>
      </c>
      <c r="B7348" s="3">
        <v>117</v>
      </c>
      <c r="C7348" s="1" t="s">
        <v>7459</v>
      </c>
      <c r="E7348" t="str">
        <f t="shared" si="114"/>
        <v>117-PIÑA DE ESGUEVA</v>
      </c>
    </row>
    <row r="7349" spans="1:5" x14ac:dyDescent="0.25">
      <c r="A7349" s="1">
        <v>47</v>
      </c>
      <c r="B7349" s="3">
        <v>118</v>
      </c>
      <c r="C7349" s="1" t="s">
        <v>7460</v>
      </c>
      <c r="E7349" t="str">
        <f t="shared" si="114"/>
        <v>118-PIÑEL DE ABAJO</v>
      </c>
    </row>
    <row r="7350" spans="1:5" x14ac:dyDescent="0.25">
      <c r="A7350" s="1">
        <v>47</v>
      </c>
      <c r="B7350" s="3">
        <v>119</v>
      </c>
      <c r="C7350" s="1" t="s">
        <v>7461</v>
      </c>
      <c r="E7350" t="str">
        <f t="shared" si="114"/>
        <v>119-PIÑEL DE ARRIBA</v>
      </c>
    </row>
    <row r="7351" spans="1:5" x14ac:dyDescent="0.25">
      <c r="A7351" s="1">
        <v>47</v>
      </c>
      <c r="B7351" s="3">
        <v>121</v>
      </c>
      <c r="C7351" s="1" t="s">
        <v>7462</v>
      </c>
      <c r="E7351" t="str">
        <f t="shared" si="114"/>
        <v>121-POLLOS</v>
      </c>
    </row>
    <row r="7352" spans="1:5" x14ac:dyDescent="0.25">
      <c r="A7352" s="1">
        <v>47</v>
      </c>
      <c r="B7352" s="3">
        <v>122</v>
      </c>
      <c r="C7352" s="1" t="s">
        <v>7463</v>
      </c>
      <c r="E7352" t="str">
        <f t="shared" si="114"/>
        <v>122-PORTILLO</v>
      </c>
    </row>
    <row r="7353" spans="1:5" x14ac:dyDescent="0.25">
      <c r="A7353" s="1">
        <v>47</v>
      </c>
      <c r="B7353" s="3">
        <v>123</v>
      </c>
      <c r="C7353" s="1" t="s">
        <v>7464</v>
      </c>
      <c r="E7353" t="str">
        <f t="shared" si="114"/>
        <v>123-POZAL DE GALLINAS</v>
      </c>
    </row>
    <row r="7354" spans="1:5" x14ac:dyDescent="0.25">
      <c r="A7354" s="1">
        <v>47</v>
      </c>
      <c r="B7354" s="3">
        <v>124</v>
      </c>
      <c r="C7354" s="1" t="s">
        <v>7465</v>
      </c>
      <c r="E7354" t="str">
        <f t="shared" si="114"/>
        <v>124-POZALDEZ</v>
      </c>
    </row>
    <row r="7355" spans="1:5" x14ac:dyDescent="0.25">
      <c r="A7355" s="1">
        <v>47</v>
      </c>
      <c r="B7355" s="3">
        <v>125</v>
      </c>
      <c r="C7355" s="1" t="s">
        <v>7466</v>
      </c>
      <c r="E7355" t="str">
        <f t="shared" si="114"/>
        <v>125-POZUELO DE LA ORDEN</v>
      </c>
    </row>
    <row r="7356" spans="1:5" x14ac:dyDescent="0.25">
      <c r="A7356" s="1">
        <v>47</v>
      </c>
      <c r="B7356" s="3">
        <v>126</v>
      </c>
      <c r="C7356" s="1" t="s">
        <v>7467</v>
      </c>
      <c r="E7356" t="str">
        <f t="shared" si="114"/>
        <v>126-PURAS</v>
      </c>
    </row>
    <row r="7357" spans="1:5" x14ac:dyDescent="0.25">
      <c r="A7357" s="1">
        <v>47</v>
      </c>
      <c r="B7357" s="3">
        <v>127</v>
      </c>
      <c r="C7357" s="1" t="s">
        <v>7468</v>
      </c>
      <c r="E7357" t="str">
        <f t="shared" si="114"/>
        <v>127-QUINTANILLA DE ARRIBA</v>
      </c>
    </row>
    <row r="7358" spans="1:5" x14ac:dyDescent="0.25">
      <c r="A7358" s="1">
        <v>47</v>
      </c>
      <c r="B7358" s="3">
        <v>128</v>
      </c>
      <c r="C7358" s="1" t="s">
        <v>7469</v>
      </c>
      <c r="E7358" t="str">
        <f t="shared" si="114"/>
        <v>128-QUINTANILLA DEL MOLAR</v>
      </c>
    </row>
    <row r="7359" spans="1:5" x14ac:dyDescent="0.25">
      <c r="A7359" s="1">
        <v>47</v>
      </c>
      <c r="B7359" s="3">
        <v>129</v>
      </c>
      <c r="C7359" s="1" t="s">
        <v>7470</v>
      </c>
      <c r="E7359" t="str">
        <f t="shared" si="114"/>
        <v>129-QUINTANILLA DE ONESIMO</v>
      </c>
    </row>
    <row r="7360" spans="1:5" x14ac:dyDescent="0.25">
      <c r="A7360" s="1">
        <v>47</v>
      </c>
      <c r="B7360" s="3">
        <v>130</v>
      </c>
      <c r="C7360" s="1" t="s">
        <v>7471</v>
      </c>
      <c r="E7360" t="str">
        <f t="shared" si="114"/>
        <v>130-QUINTANILLA DE TRIGUEROS</v>
      </c>
    </row>
    <row r="7361" spans="1:5" x14ac:dyDescent="0.25">
      <c r="A7361" s="1">
        <v>47</v>
      </c>
      <c r="B7361" s="3">
        <v>131</v>
      </c>
      <c r="C7361" s="1" t="s">
        <v>7472</v>
      </c>
      <c r="E7361" t="str">
        <f t="shared" si="114"/>
        <v>131-RABANO</v>
      </c>
    </row>
    <row r="7362" spans="1:5" x14ac:dyDescent="0.25">
      <c r="A7362" s="1">
        <v>47</v>
      </c>
      <c r="B7362" s="3">
        <v>132</v>
      </c>
      <c r="C7362" s="1" t="s">
        <v>7473</v>
      </c>
      <c r="E7362" t="str">
        <f t="shared" si="114"/>
        <v>132-RAMIRO</v>
      </c>
    </row>
    <row r="7363" spans="1:5" x14ac:dyDescent="0.25">
      <c r="A7363" s="1">
        <v>47</v>
      </c>
      <c r="B7363" s="3">
        <v>133</v>
      </c>
      <c r="C7363" s="1" t="s">
        <v>7474</v>
      </c>
      <c r="E7363" t="str">
        <f t="shared" ref="E7363:E7426" si="115">CONCATENATE(B7363,"-",C7363)</f>
        <v>133-RENEDO DE ESGUEVA</v>
      </c>
    </row>
    <row r="7364" spans="1:5" x14ac:dyDescent="0.25">
      <c r="A7364" s="1">
        <v>47</v>
      </c>
      <c r="B7364" s="3">
        <v>134</v>
      </c>
      <c r="C7364" s="1" t="s">
        <v>7475</v>
      </c>
      <c r="E7364" t="str">
        <f t="shared" si="115"/>
        <v>134-ROALES DE CAMPOS</v>
      </c>
    </row>
    <row r="7365" spans="1:5" x14ac:dyDescent="0.25">
      <c r="A7365" s="1">
        <v>47</v>
      </c>
      <c r="B7365" s="3">
        <v>135</v>
      </c>
      <c r="C7365" s="1" t="s">
        <v>7476</v>
      </c>
      <c r="E7365" t="str">
        <f t="shared" si="115"/>
        <v>135-ROBLADILLO</v>
      </c>
    </row>
    <row r="7366" spans="1:5" x14ac:dyDescent="0.25">
      <c r="A7366" s="1">
        <v>47</v>
      </c>
      <c r="B7366" s="3">
        <v>137</v>
      </c>
      <c r="C7366" s="1" t="s">
        <v>7477</v>
      </c>
      <c r="E7366" t="str">
        <f t="shared" si="115"/>
        <v>137-ROTURAS</v>
      </c>
    </row>
    <row r="7367" spans="1:5" x14ac:dyDescent="0.25">
      <c r="A7367" s="1">
        <v>47</v>
      </c>
      <c r="B7367" s="3">
        <v>138</v>
      </c>
      <c r="C7367" s="1" t="s">
        <v>7478</v>
      </c>
      <c r="E7367" t="str">
        <f t="shared" si="115"/>
        <v>138-RUBI DE BRACAMONTE</v>
      </c>
    </row>
    <row r="7368" spans="1:5" x14ac:dyDescent="0.25">
      <c r="A7368" s="1">
        <v>47</v>
      </c>
      <c r="B7368" s="3">
        <v>139</v>
      </c>
      <c r="C7368" s="1" t="s">
        <v>7479</v>
      </c>
      <c r="E7368" t="str">
        <f t="shared" si="115"/>
        <v>139-RUEDA</v>
      </c>
    </row>
    <row r="7369" spans="1:5" x14ac:dyDescent="0.25">
      <c r="A7369" s="1">
        <v>47</v>
      </c>
      <c r="B7369" s="3">
        <v>140</v>
      </c>
      <c r="C7369" s="1" t="s">
        <v>7480</v>
      </c>
      <c r="E7369" t="str">
        <f t="shared" si="115"/>
        <v>140-SAELICES DE MAYORGA</v>
      </c>
    </row>
    <row r="7370" spans="1:5" x14ac:dyDescent="0.25">
      <c r="A7370" s="1">
        <v>47</v>
      </c>
      <c r="B7370" s="3">
        <v>141</v>
      </c>
      <c r="C7370" s="1" t="s">
        <v>7481</v>
      </c>
      <c r="E7370" t="str">
        <f t="shared" si="115"/>
        <v>141-SALVADOR DE ZAPARDIEL</v>
      </c>
    </row>
    <row r="7371" spans="1:5" x14ac:dyDescent="0.25">
      <c r="A7371" s="1">
        <v>47</v>
      </c>
      <c r="B7371" s="3">
        <v>142</v>
      </c>
      <c r="C7371" s="1" t="s">
        <v>7482</v>
      </c>
      <c r="E7371" t="str">
        <f t="shared" si="115"/>
        <v>142-SAN CEBRIAN DE MAZOTE</v>
      </c>
    </row>
    <row r="7372" spans="1:5" x14ac:dyDescent="0.25">
      <c r="A7372" s="1">
        <v>47</v>
      </c>
      <c r="B7372" s="3">
        <v>143</v>
      </c>
      <c r="C7372" s="1" t="s">
        <v>7483</v>
      </c>
      <c r="E7372" t="str">
        <f t="shared" si="115"/>
        <v>143-SAN LLORENTE</v>
      </c>
    </row>
    <row r="7373" spans="1:5" x14ac:dyDescent="0.25">
      <c r="A7373" s="1">
        <v>47</v>
      </c>
      <c r="B7373" s="3">
        <v>144</v>
      </c>
      <c r="C7373" s="1" t="s">
        <v>7484</v>
      </c>
      <c r="E7373" t="str">
        <f t="shared" si="115"/>
        <v>144-SAN MARTIN DE VALVENI</v>
      </c>
    </row>
    <row r="7374" spans="1:5" x14ac:dyDescent="0.25">
      <c r="A7374" s="1">
        <v>47</v>
      </c>
      <c r="B7374" s="3">
        <v>145</v>
      </c>
      <c r="C7374" s="1" t="s">
        <v>7485</v>
      </c>
      <c r="E7374" t="str">
        <f t="shared" si="115"/>
        <v>145-SAN MIGUEL DEL ARROYO</v>
      </c>
    </row>
    <row r="7375" spans="1:5" x14ac:dyDescent="0.25">
      <c r="A7375" s="1">
        <v>47</v>
      </c>
      <c r="B7375" s="3">
        <v>146</v>
      </c>
      <c r="C7375" s="1" t="s">
        <v>7486</v>
      </c>
      <c r="E7375" t="str">
        <f t="shared" si="115"/>
        <v>146-SAN MIGUEL DEL PINO</v>
      </c>
    </row>
    <row r="7376" spans="1:5" x14ac:dyDescent="0.25">
      <c r="A7376" s="1">
        <v>47</v>
      </c>
      <c r="B7376" s="3">
        <v>147</v>
      </c>
      <c r="C7376" s="1" t="s">
        <v>7487</v>
      </c>
      <c r="E7376" t="str">
        <f t="shared" si="115"/>
        <v>147-SAN PABLO DE LA MORALEJA</v>
      </c>
    </row>
    <row r="7377" spans="1:5" x14ac:dyDescent="0.25">
      <c r="A7377" s="1">
        <v>47</v>
      </c>
      <c r="B7377" s="3">
        <v>148</v>
      </c>
      <c r="C7377" s="1" t="s">
        <v>7488</v>
      </c>
      <c r="E7377" t="str">
        <f t="shared" si="115"/>
        <v>148-SAN PEDRO DE LATARCE</v>
      </c>
    </row>
    <row r="7378" spans="1:5" x14ac:dyDescent="0.25">
      <c r="A7378" s="1">
        <v>47</v>
      </c>
      <c r="B7378" s="3">
        <v>149</v>
      </c>
      <c r="C7378" s="1" t="s">
        <v>7489</v>
      </c>
      <c r="E7378" t="str">
        <f t="shared" si="115"/>
        <v>149-SAN PELAYO</v>
      </c>
    </row>
    <row r="7379" spans="1:5" x14ac:dyDescent="0.25">
      <c r="A7379" s="1">
        <v>47</v>
      </c>
      <c r="B7379" s="3">
        <v>150</v>
      </c>
      <c r="C7379" s="1" t="s">
        <v>7490</v>
      </c>
      <c r="E7379" t="str">
        <f t="shared" si="115"/>
        <v>150-SAN ROMAN DE HORNIJA</v>
      </c>
    </row>
    <row r="7380" spans="1:5" x14ac:dyDescent="0.25">
      <c r="A7380" s="1">
        <v>47</v>
      </c>
      <c r="B7380" s="3">
        <v>151</v>
      </c>
      <c r="C7380" s="1" t="s">
        <v>7491</v>
      </c>
      <c r="E7380" t="str">
        <f t="shared" si="115"/>
        <v>151-SAN SALVADOR</v>
      </c>
    </row>
    <row r="7381" spans="1:5" x14ac:dyDescent="0.25">
      <c r="A7381" s="1">
        <v>47</v>
      </c>
      <c r="B7381" s="3">
        <v>152</v>
      </c>
      <c r="C7381" s="1" t="s">
        <v>7492</v>
      </c>
      <c r="E7381" t="str">
        <f t="shared" si="115"/>
        <v>152-SANTA EUFEMIA DEL ARROYO</v>
      </c>
    </row>
    <row r="7382" spans="1:5" x14ac:dyDescent="0.25">
      <c r="A7382" s="1">
        <v>47</v>
      </c>
      <c r="B7382" s="3">
        <v>153</v>
      </c>
      <c r="C7382" s="1" t="s">
        <v>7493</v>
      </c>
      <c r="E7382" t="str">
        <f t="shared" si="115"/>
        <v>153-SANTERVAS DE CAMPOS</v>
      </c>
    </row>
    <row r="7383" spans="1:5" x14ac:dyDescent="0.25">
      <c r="A7383" s="1">
        <v>47</v>
      </c>
      <c r="B7383" s="3">
        <v>154</v>
      </c>
      <c r="C7383" s="1" t="s">
        <v>7494</v>
      </c>
      <c r="E7383" t="str">
        <f t="shared" si="115"/>
        <v>154-SANTIBAÑEZ DE VALCORBA</v>
      </c>
    </row>
    <row r="7384" spans="1:5" x14ac:dyDescent="0.25">
      <c r="A7384" s="1">
        <v>47</v>
      </c>
      <c r="B7384" s="3">
        <v>155</v>
      </c>
      <c r="C7384" s="1" t="s">
        <v>7495</v>
      </c>
      <c r="E7384" t="str">
        <f t="shared" si="115"/>
        <v>155-SANTOVENIA DE PISUERGA</v>
      </c>
    </row>
    <row r="7385" spans="1:5" x14ac:dyDescent="0.25">
      <c r="A7385" s="1">
        <v>47</v>
      </c>
      <c r="B7385" s="3">
        <v>156</v>
      </c>
      <c r="C7385" s="1" t="s">
        <v>7496</v>
      </c>
      <c r="E7385" t="str">
        <f t="shared" si="115"/>
        <v>156-SAN VICENTE DEL PALACIO</v>
      </c>
    </row>
    <row r="7386" spans="1:5" x14ac:dyDescent="0.25">
      <c r="A7386" s="1">
        <v>47</v>
      </c>
      <c r="B7386" s="3">
        <v>157</v>
      </c>
      <c r="C7386" s="1" t="s">
        <v>7497</v>
      </c>
      <c r="E7386" t="str">
        <f t="shared" si="115"/>
        <v>157-SARDON DE DUERO</v>
      </c>
    </row>
    <row r="7387" spans="1:5" x14ac:dyDescent="0.25">
      <c r="A7387" s="1">
        <v>47</v>
      </c>
      <c r="B7387" s="3">
        <v>158</v>
      </c>
      <c r="C7387" s="1" t="s">
        <v>7498</v>
      </c>
      <c r="E7387" t="str">
        <f t="shared" si="115"/>
        <v>158-SECA, LA</v>
      </c>
    </row>
    <row r="7388" spans="1:5" x14ac:dyDescent="0.25">
      <c r="A7388" s="1">
        <v>47</v>
      </c>
      <c r="B7388" s="3">
        <v>159</v>
      </c>
      <c r="C7388" s="1" t="s">
        <v>7499</v>
      </c>
      <c r="E7388" t="str">
        <f t="shared" si="115"/>
        <v>159-SERRADA</v>
      </c>
    </row>
    <row r="7389" spans="1:5" x14ac:dyDescent="0.25">
      <c r="A7389" s="1">
        <v>47</v>
      </c>
      <c r="B7389" s="3">
        <v>160</v>
      </c>
      <c r="C7389" s="1" t="s">
        <v>7500</v>
      </c>
      <c r="E7389" t="str">
        <f t="shared" si="115"/>
        <v>160-SIETE IGLESIAS DE TRABANCOS</v>
      </c>
    </row>
    <row r="7390" spans="1:5" x14ac:dyDescent="0.25">
      <c r="A7390" s="1">
        <v>47</v>
      </c>
      <c r="B7390" s="3">
        <v>161</v>
      </c>
      <c r="C7390" s="1" t="s">
        <v>7501</v>
      </c>
      <c r="E7390" t="str">
        <f t="shared" si="115"/>
        <v>161-SIMANCAS</v>
      </c>
    </row>
    <row r="7391" spans="1:5" x14ac:dyDescent="0.25">
      <c r="A7391" s="1">
        <v>47</v>
      </c>
      <c r="B7391" s="3">
        <v>162</v>
      </c>
      <c r="C7391" s="1" t="s">
        <v>7502</v>
      </c>
      <c r="E7391" t="str">
        <f t="shared" si="115"/>
        <v>162-TAMARIZ DE CAMPOS</v>
      </c>
    </row>
    <row r="7392" spans="1:5" x14ac:dyDescent="0.25">
      <c r="A7392" s="1">
        <v>47</v>
      </c>
      <c r="B7392" s="3">
        <v>163</v>
      </c>
      <c r="C7392" s="1" t="s">
        <v>7503</v>
      </c>
      <c r="E7392" t="str">
        <f t="shared" si="115"/>
        <v>163-TIEDRA</v>
      </c>
    </row>
    <row r="7393" spans="1:5" x14ac:dyDescent="0.25">
      <c r="A7393" s="1">
        <v>47</v>
      </c>
      <c r="B7393" s="3">
        <v>164</v>
      </c>
      <c r="C7393" s="1" t="s">
        <v>7504</v>
      </c>
      <c r="E7393" t="str">
        <f t="shared" si="115"/>
        <v>164-TORDEHUMOS</v>
      </c>
    </row>
    <row r="7394" spans="1:5" x14ac:dyDescent="0.25">
      <c r="A7394" s="1">
        <v>47</v>
      </c>
      <c r="B7394" s="3">
        <v>165</v>
      </c>
      <c r="C7394" s="1" t="s">
        <v>7505</v>
      </c>
      <c r="E7394" t="str">
        <f t="shared" si="115"/>
        <v>165-TORDESILLAS</v>
      </c>
    </row>
    <row r="7395" spans="1:5" x14ac:dyDescent="0.25">
      <c r="A7395" s="1">
        <v>47</v>
      </c>
      <c r="B7395" s="3">
        <v>166</v>
      </c>
      <c r="C7395" s="1" t="s">
        <v>7506</v>
      </c>
      <c r="E7395" t="str">
        <f t="shared" si="115"/>
        <v>166-TORRECILLA DE LA ABADESA</v>
      </c>
    </row>
    <row r="7396" spans="1:5" x14ac:dyDescent="0.25">
      <c r="A7396" s="1">
        <v>47</v>
      </c>
      <c r="B7396" s="3">
        <v>167</v>
      </c>
      <c r="C7396" s="1" t="s">
        <v>7507</v>
      </c>
      <c r="E7396" t="str">
        <f t="shared" si="115"/>
        <v>167-TORRECILLA DE LA ORDEN</v>
      </c>
    </row>
    <row r="7397" spans="1:5" x14ac:dyDescent="0.25">
      <c r="A7397" s="1">
        <v>47</v>
      </c>
      <c r="B7397" s="3">
        <v>168</v>
      </c>
      <c r="C7397" s="1" t="s">
        <v>7508</v>
      </c>
      <c r="E7397" t="str">
        <f t="shared" si="115"/>
        <v>168-TORRECILLA DE LA TORRE</v>
      </c>
    </row>
    <row r="7398" spans="1:5" x14ac:dyDescent="0.25">
      <c r="A7398" s="1">
        <v>47</v>
      </c>
      <c r="B7398" s="3">
        <v>169</v>
      </c>
      <c r="C7398" s="1" t="s">
        <v>7509</v>
      </c>
      <c r="E7398" t="str">
        <f t="shared" si="115"/>
        <v>169-TORRE DE ESGUEVA</v>
      </c>
    </row>
    <row r="7399" spans="1:5" x14ac:dyDescent="0.25">
      <c r="A7399" s="1">
        <v>47</v>
      </c>
      <c r="B7399" s="3">
        <v>170</v>
      </c>
      <c r="C7399" s="1" t="s">
        <v>7510</v>
      </c>
      <c r="E7399" t="str">
        <f t="shared" si="115"/>
        <v>170-TORRE DE PEÑAFIEL</v>
      </c>
    </row>
    <row r="7400" spans="1:5" x14ac:dyDescent="0.25">
      <c r="A7400" s="1">
        <v>47</v>
      </c>
      <c r="B7400" s="3">
        <v>171</v>
      </c>
      <c r="C7400" s="1" t="s">
        <v>7511</v>
      </c>
      <c r="E7400" t="str">
        <f t="shared" si="115"/>
        <v>171-TORRELOBATON</v>
      </c>
    </row>
    <row r="7401" spans="1:5" x14ac:dyDescent="0.25">
      <c r="A7401" s="1">
        <v>47</v>
      </c>
      <c r="B7401" s="3">
        <v>172</v>
      </c>
      <c r="C7401" s="1" t="s">
        <v>7512</v>
      </c>
      <c r="E7401" t="str">
        <f t="shared" si="115"/>
        <v>172-TORRESCARCELA</v>
      </c>
    </row>
    <row r="7402" spans="1:5" x14ac:dyDescent="0.25">
      <c r="A7402" s="1">
        <v>47</v>
      </c>
      <c r="B7402" s="3">
        <v>173</v>
      </c>
      <c r="C7402" s="1" t="s">
        <v>7513</v>
      </c>
      <c r="E7402" t="str">
        <f t="shared" si="115"/>
        <v>173-TRASPINEDO</v>
      </c>
    </row>
    <row r="7403" spans="1:5" x14ac:dyDescent="0.25">
      <c r="A7403" s="1">
        <v>47</v>
      </c>
      <c r="B7403" s="3">
        <v>174</v>
      </c>
      <c r="C7403" s="1" t="s">
        <v>7514</v>
      </c>
      <c r="E7403" t="str">
        <f t="shared" si="115"/>
        <v>174-TRIGUEROS DEL VALLE</v>
      </c>
    </row>
    <row r="7404" spans="1:5" x14ac:dyDescent="0.25">
      <c r="A7404" s="1">
        <v>47</v>
      </c>
      <c r="B7404" s="3">
        <v>175</v>
      </c>
      <c r="C7404" s="1" t="s">
        <v>7515</v>
      </c>
      <c r="E7404" t="str">
        <f t="shared" si="115"/>
        <v>175-TUDELA DE DUERO</v>
      </c>
    </row>
    <row r="7405" spans="1:5" x14ac:dyDescent="0.25">
      <c r="A7405" s="1">
        <v>47</v>
      </c>
      <c r="B7405" s="3">
        <v>176</v>
      </c>
      <c r="C7405" s="1" t="s">
        <v>7516</v>
      </c>
      <c r="E7405" t="str">
        <f t="shared" si="115"/>
        <v>176-UNION DE CAMPOS, LA</v>
      </c>
    </row>
    <row r="7406" spans="1:5" x14ac:dyDescent="0.25">
      <c r="A7406" s="1">
        <v>47</v>
      </c>
      <c r="B7406" s="3">
        <v>177</v>
      </c>
      <c r="C7406" s="1" t="s">
        <v>7517</v>
      </c>
      <c r="E7406" t="str">
        <f t="shared" si="115"/>
        <v>177-URONES DE CASTROPONCE</v>
      </c>
    </row>
    <row r="7407" spans="1:5" x14ac:dyDescent="0.25">
      <c r="A7407" s="1">
        <v>47</v>
      </c>
      <c r="B7407" s="3">
        <v>178</v>
      </c>
      <c r="C7407" s="1" t="s">
        <v>7518</v>
      </c>
      <c r="E7407" t="str">
        <f t="shared" si="115"/>
        <v>178-URUEÑA</v>
      </c>
    </row>
    <row r="7408" spans="1:5" x14ac:dyDescent="0.25">
      <c r="A7408" s="1">
        <v>47</v>
      </c>
      <c r="B7408" s="3">
        <v>179</v>
      </c>
      <c r="C7408" s="1" t="s">
        <v>7519</v>
      </c>
      <c r="E7408" t="str">
        <f t="shared" si="115"/>
        <v>179-VALBUENA DE DUERO</v>
      </c>
    </row>
    <row r="7409" spans="1:5" x14ac:dyDescent="0.25">
      <c r="A7409" s="1">
        <v>47</v>
      </c>
      <c r="B7409" s="3">
        <v>180</v>
      </c>
      <c r="C7409" s="1" t="s">
        <v>7520</v>
      </c>
      <c r="E7409" t="str">
        <f t="shared" si="115"/>
        <v>180-VALDEARCOS DE LA VEGA</v>
      </c>
    </row>
    <row r="7410" spans="1:5" x14ac:dyDescent="0.25">
      <c r="A7410" s="1">
        <v>47</v>
      </c>
      <c r="B7410" s="3">
        <v>181</v>
      </c>
      <c r="C7410" s="1" t="s">
        <v>7521</v>
      </c>
      <c r="E7410" t="str">
        <f t="shared" si="115"/>
        <v>181-VALDENEBRO DE LOS VALLES</v>
      </c>
    </row>
    <row r="7411" spans="1:5" x14ac:dyDescent="0.25">
      <c r="A7411" s="1">
        <v>47</v>
      </c>
      <c r="B7411" s="3">
        <v>182</v>
      </c>
      <c r="C7411" s="1" t="s">
        <v>7522</v>
      </c>
      <c r="E7411" t="str">
        <f t="shared" si="115"/>
        <v>182-VALDESTILLAS</v>
      </c>
    </row>
    <row r="7412" spans="1:5" x14ac:dyDescent="0.25">
      <c r="A7412" s="1">
        <v>47</v>
      </c>
      <c r="B7412" s="3">
        <v>183</v>
      </c>
      <c r="C7412" s="1" t="s">
        <v>7523</v>
      </c>
      <c r="E7412" t="str">
        <f t="shared" si="115"/>
        <v>183-VALDUNQUILLO</v>
      </c>
    </row>
    <row r="7413" spans="1:5" x14ac:dyDescent="0.25">
      <c r="A7413" s="1">
        <v>47</v>
      </c>
      <c r="B7413" s="3">
        <v>184</v>
      </c>
      <c r="C7413" s="1" t="s">
        <v>7524</v>
      </c>
      <c r="E7413" t="str">
        <f t="shared" si="115"/>
        <v>184-VALORIA LA BUENA</v>
      </c>
    </row>
    <row r="7414" spans="1:5" x14ac:dyDescent="0.25">
      <c r="A7414" s="1">
        <v>47</v>
      </c>
      <c r="B7414" s="3">
        <v>185</v>
      </c>
      <c r="C7414" s="1" t="s">
        <v>7525</v>
      </c>
      <c r="E7414" t="str">
        <f t="shared" si="115"/>
        <v>185-VALVERDE DE CAMPOS</v>
      </c>
    </row>
    <row r="7415" spans="1:5" x14ac:dyDescent="0.25">
      <c r="A7415" s="1">
        <v>47</v>
      </c>
      <c r="B7415" s="3">
        <v>186</v>
      </c>
      <c r="C7415" s="1" t="s">
        <v>154</v>
      </c>
      <c r="E7415" t="str">
        <f t="shared" si="115"/>
        <v>186-VALLADOLID</v>
      </c>
    </row>
    <row r="7416" spans="1:5" x14ac:dyDescent="0.25">
      <c r="A7416" s="1">
        <v>47</v>
      </c>
      <c r="B7416" s="3">
        <v>187</v>
      </c>
      <c r="C7416" s="1" t="s">
        <v>7526</v>
      </c>
      <c r="E7416" t="str">
        <f t="shared" si="115"/>
        <v>187-VEGA DE RUIPONCE</v>
      </c>
    </row>
    <row r="7417" spans="1:5" x14ac:dyDescent="0.25">
      <c r="A7417" s="1">
        <v>47</v>
      </c>
      <c r="B7417" s="3">
        <v>188</v>
      </c>
      <c r="C7417" s="1" t="s">
        <v>7527</v>
      </c>
      <c r="E7417" t="str">
        <f t="shared" si="115"/>
        <v>188-VEGA DE VALDETRONCO</v>
      </c>
    </row>
    <row r="7418" spans="1:5" x14ac:dyDescent="0.25">
      <c r="A7418" s="1">
        <v>47</v>
      </c>
      <c r="B7418" s="3">
        <v>189</v>
      </c>
      <c r="C7418" s="1" t="s">
        <v>7528</v>
      </c>
      <c r="E7418" t="str">
        <f t="shared" si="115"/>
        <v>189-VELASCALVARO</v>
      </c>
    </row>
    <row r="7419" spans="1:5" x14ac:dyDescent="0.25">
      <c r="A7419" s="1">
        <v>47</v>
      </c>
      <c r="B7419" s="3">
        <v>190</v>
      </c>
      <c r="C7419" s="1" t="s">
        <v>7529</v>
      </c>
      <c r="E7419" t="str">
        <f t="shared" si="115"/>
        <v>190-VELILLA</v>
      </c>
    </row>
    <row r="7420" spans="1:5" x14ac:dyDescent="0.25">
      <c r="A7420" s="1">
        <v>47</v>
      </c>
      <c r="B7420" s="3">
        <v>191</v>
      </c>
      <c r="C7420" s="1" t="s">
        <v>7530</v>
      </c>
      <c r="E7420" t="str">
        <f t="shared" si="115"/>
        <v>191-VELLIZA</v>
      </c>
    </row>
    <row r="7421" spans="1:5" x14ac:dyDescent="0.25">
      <c r="A7421" s="1">
        <v>47</v>
      </c>
      <c r="B7421" s="3">
        <v>192</v>
      </c>
      <c r="C7421" s="1" t="s">
        <v>7531</v>
      </c>
      <c r="E7421" t="str">
        <f t="shared" si="115"/>
        <v>192-VENTOSA DE LA CUESTA</v>
      </c>
    </row>
    <row r="7422" spans="1:5" x14ac:dyDescent="0.25">
      <c r="A7422" s="1">
        <v>47</v>
      </c>
      <c r="B7422" s="3">
        <v>193</v>
      </c>
      <c r="C7422" s="1" t="s">
        <v>7532</v>
      </c>
      <c r="E7422" t="str">
        <f t="shared" si="115"/>
        <v>193-VIANA DE CEGA</v>
      </c>
    </row>
    <row r="7423" spans="1:5" x14ac:dyDescent="0.25">
      <c r="A7423" s="1">
        <v>47</v>
      </c>
      <c r="B7423" s="3">
        <v>194</v>
      </c>
      <c r="C7423" s="1" t="s">
        <v>7533</v>
      </c>
      <c r="E7423" t="str">
        <f t="shared" si="115"/>
        <v>194-VILORIA</v>
      </c>
    </row>
    <row r="7424" spans="1:5" x14ac:dyDescent="0.25">
      <c r="A7424" s="1">
        <v>47</v>
      </c>
      <c r="B7424" s="3">
        <v>195</v>
      </c>
      <c r="C7424" s="1" t="s">
        <v>7534</v>
      </c>
      <c r="E7424" t="str">
        <f t="shared" si="115"/>
        <v>195-VILLABAÑEZ</v>
      </c>
    </row>
    <row r="7425" spans="1:5" x14ac:dyDescent="0.25">
      <c r="A7425" s="1">
        <v>47</v>
      </c>
      <c r="B7425" s="3">
        <v>196</v>
      </c>
      <c r="C7425" s="1" t="s">
        <v>7535</v>
      </c>
      <c r="E7425" t="str">
        <f t="shared" si="115"/>
        <v>196-VILLABARUZ DE CAMPOS</v>
      </c>
    </row>
    <row r="7426" spans="1:5" x14ac:dyDescent="0.25">
      <c r="A7426" s="1">
        <v>47</v>
      </c>
      <c r="B7426" s="3">
        <v>197</v>
      </c>
      <c r="C7426" s="1" t="s">
        <v>7536</v>
      </c>
      <c r="E7426" t="str">
        <f t="shared" si="115"/>
        <v>197-VILLABRAGIMA</v>
      </c>
    </row>
    <row r="7427" spans="1:5" x14ac:dyDescent="0.25">
      <c r="A7427" s="1">
        <v>47</v>
      </c>
      <c r="B7427" s="3">
        <v>198</v>
      </c>
      <c r="C7427" s="1" t="s">
        <v>7537</v>
      </c>
      <c r="E7427" t="str">
        <f t="shared" ref="E7427:E7490" si="116">CONCATENATE(B7427,"-",C7427)</f>
        <v>198-VILLACARRALON</v>
      </c>
    </row>
    <row r="7428" spans="1:5" x14ac:dyDescent="0.25">
      <c r="A7428" s="1">
        <v>47</v>
      </c>
      <c r="B7428" s="3">
        <v>199</v>
      </c>
      <c r="C7428" s="1" t="s">
        <v>7538</v>
      </c>
      <c r="E7428" t="str">
        <f t="shared" si="116"/>
        <v>199-VILLACID DE CAMPOS</v>
      </c>
    </row>
    <row r="7429" spans="1:5" x14ac:dyDescent="0.25">
      <c r="A7429" s="1">
        <v>47</v>
      </c>
      <c r="B7429" s="3">
        <v>200</v>
      </c>
      <c r="C7429" s="1" t="s">
        <v>7539</v>
      </c>
      <c r="E7429" t="str">
        <f t="shared" si="116"/>
        <v>200-VILLACO</v>
      </c>
    </row>
    <row r="7430" spans="1:5" x14ac:dyDescent="0.25">
      <c r="A7430" s="1">
        <v>47</v>
      </c>
      <c r="B7430" s="3">
        <v>203</v>
      </c>
      <c r="C7430" s="1" t="s">
        <v>7540</v>
      </c>
      <c r="E7430" t="str">
        <f t="shared" si="116"/>
        <v>203-VILLAFRADES DE CAMPOS</v>
      </c>
    </row>
    <row r="7431" spans="1:5" x14ac:dyDescent="0.25">
      <c r="A7431" s="1">
        <v>47</v>
      </c>
      <c r="B7431" s="3">
        <v>204</v>
      </c>
      <c r="C7431" s="1" t="s">
        <v>7541</v>
      </c>
      <c r="E7431" t="str">
        <f t="shared" si="116"/>
        <v>204-VILLAFRANCA DE DUERO</v>
      </c>
    </row>
    <row r="7432" spans="1:5" x14ac:dyDescent="0.25">
      <c r="A7432" s="1">
        <v>47</v>
      </c>
      <c r="B7432" s="3">
        <v>205</v>
      </c>
      <c r="C7432" s="1" t="s">
        <v>7542</v>
      </c>
      <c r="E7432" t="str">
        <f t="shared" si="116"/>
        <v>205-VILLAFRECHOS</v>
      </c>
    </row>
    <row r="7433" spans="1:5" x14ac:dyDescent="0.25">
      <c r="A7433" s="1">
        <v>47</v>
      </c>
      <c r="B7433" s="3">
        <v>206</v>
      </c>
      <c r="C7433" s="1" t="s">
        <v>7543</v>
      </c>
      <c r="E7433" t="str">
        <f t="shared" si="116"/>
        <v>206-VILLAFUERTE</v>
      </c>
    </row>
    <row r="7434" spans="1:5" x14ac:dyDescent="0.25">
      <c r="A7434" s="1">
        <v>47</v>
      </c>
      <c r="B7434" s="3">
        <v>207</v>
      </c>
      <c r="C7434" s="1" t="s">
        <v>7544</v>
      </c>
      <c r="E7434" t="str">
        <f t="shared" si="116"/>
        <v>207-VILLAGARCIA DE CAMPOS</v>
      </c>
    </row>
    <row r="7435" spans="1:5" x14ac:dyDescent="0.25">
      <c r="A7435" s="1">
        <v>47</v>
      </c>
      <c r="B7435" s="3">
        <v>208</v>
      </c>
      <c r="C7435" s="1" t="s">
        <v>7545</v>
      </c>
      <c r="E7435" t="str">
        <f t="shared" si="116"/>
        <v>208-VILLAGOMEZ LA NUEVA</v>
      </c>
    </row>
    <row r="7436" spans="1:5" x14ac:dyDescent="0.25">
      <c r="A7436" s="1">
        <v>47</v>
      </c>
      <c r="B7436" s="3">
        <v>209</v>
      </c>
      <c r="C7436" s="1" t="s">
        <v>7546</v>
      </c>
      <c r="E7436" t="str">
        <f t="shared" si="116"/>
        <v>209-VILLALAN DE CAMPOS</v>
      </c>
    </row>
    <row r="7437" spans="1:5" x14ac:dyDescent="0.25">
      <c r="A7437" s="1">
        <v>47</v>
      </c>
      <c r="B7437" s="3">
        <v>210</v>
      </c>
      <c r="C7437" s="1" t="s">
        <v>7547</v>
      </c>
      <c r="E7437" t="str">
        <f t="shared" si="116"/>
        <v>210-VILLALAR DE LOS COMUNEROS</v>
      </c>
    </row>
    <row r="7438" spans="1:5" x14ac:dyDescent="0.25">
      <c r="A7438" s="1">
        <v>47</v>
      </c>
      <c r="B7438" s="3">
        <v>211</v>
      </c>
      <c r="C7438" s="1" t="s">
        <v>7548</v>
      </c>
      <c r="E7438" t="str">
        <f t="shared" si="116"/>
        <v>211-VILLALBA DE LA LOMA</v>
      </c>
    </row>
    <row r="7439" spans="1:5" x14ac:dyDescent="0.25">
      <c r="A7439" s="1">
        <v>47</v>
      </c>
      <c r="B7439" s="3">
        <v>212</v>
      </c>
      <c r="C7439" s="1" t="s">
        <v>7549</v>
      </c>
      <c r="E7439" t="str">
        <f t="shared" si="116"/>
        <v>212-VILLALBA DE LOS ALCORES</v>
      </c>
    </row>
    <row r="7440" spans="1:5" x14ac:dyDescent="0.25">
      <c r="A7440" s="1">
        <v>47</v>
      </c>
      <c r="B7440" s="3">
        <v>213</v>
      </c>
      <c r="C7440" s="1" t="s">
        <v>7550</v>
      </c>
      <c r="E7440" t="str">
        <f t="shared" si="116"/>
        <v>213-VILLALBARBA</v>
      </c>
    </row>
    <row r="7441" spans="1:5" x14ac:dyDescent="0.25">
      <c r="A7441" s="1">
        <v>47</v>
      </c>
      <c r="B7441" s="3">
        <v>214</v>
      </c>
      <c r="C7441" s="1" t="s">
        <v>7551</v>
      </c>
      <c r="E7441" t="str">
        <f t="shared" si="116"/>
        <v>214-VILLALON DE CAMPOS</v>
      </c>
    </row>
    <row r="7442" spans="1:5" x14ac:dyDescent="0.25">
      <c r="A7442" s="1">
        <v>47</v>
      </c>
      <c r="B7442" s="3">
        <v>215</v>
      </c>
      <c r="C7442" s="1" t="s">
        <v>7552</v>
      </c>
      <c r="E7442" t="str">
        <f t="shared" si="116"/>
        <v>215-VILLAMURIEL DE CAMPOS</v>
      </c>
    </row>
    <row r="7443" spans="1:5" x14ac:dyDescent="0.25">
      <c r="A7443" s="1">
        <v>47</v>
      </c>
      <c r="B7443" s="3">
        <v>216</v>
      </c>
      <c r="C7443" s="1" t="s">
        <v>7553</v>
      </c>
      <c r="E7443" t="str">
        <f t="shared" si="116"/>
        <v>216-VILLAN DE TORDESILLAS</v>
      </c>
    </row>
    <row r="7444" spans="1:5" x14ac:dyDescent="0.25">
      <c r="A7444" s="1">
        <v>47</v>
      </c>
      <c r="B7444" s="3">
        <v>217</v>
      </c>
      <c r="C7444" s="1" t="s">
        <v>7554</v>
      </c>
      <c r="E7444" t="str">
        <f t="shared" si="116"/>
        <v>217-VILLANUBLA</v>
      </c>
    </row>
    <row r="7445" spans="1:5" x14ac:dyDescent="0.25">
      <c r="A7445" s="1">
        <v>47</v>
      </c>
      <c r="B7445" s="3">
        <v>218</v>
      </c>
      <c r="C7445" s="1" t="s">
        <v>7555</v>
      </c>
      <c r="E7445" t="str">
        <f t="shared" si="116"/>
        <v>218-VILLANUEVA DE DUERO</v>
      </c>
    </row>
    <row r="7446" spans="1:5" x14ac:dyDescent="0.25">
      <c r="A7446" s="1">
        <v>47</v>
      </c>
      <c r="B7446" s="3">
        <v>219</v>
      </c>
      <c r="C7446" s="1" t="s">
        <v>7556</v>
      </c>
      <c r="E7446" t="str">
        <f t="shared" si="116"/>
        <v>219-VILLANUEVA DE LA CONDESA</v>
      </c>
    </row>
    <row r="7447" spans="1:5" x14ac:dyDescent="0.25">
      <c r="A7447" s="1">
        <v>47</v>
      </c>
      <c r="B7447" s="3">
        <v>220</v>
      </c>
      <c r="C7447" s="1" t="s">
        <v>7557</v>
      </c>
      <c r="E7447" t="str">
        <f t="shared" si="116"/>
        <v>220-VILLANUEVA DE LOS CABALLEROS</v>
      </c>
    </row>
    <row r="7448" spans="1:5" x14ac:dyDescent="0.25">
      <c r="A7448" s="1">
        <v>47</v>
      </c>
      <c r="B7448" s="3">
        <v>221</v>
      </c>
      <c r="C7448" s="1" t="s">
        <v>2185</v>
      </c>
      <c r="E7448" t="str">
        <f t="shared" si="116"/>
        <v>221-VILLANUEVA DE LOS INFANTES</v>
      </c>
    </row>
    <row r="7449" spans="1:5" x14ac:dyDescent="0.25">
      <c r="A7449" s="1">
        <v>47</v>
      </c>
      <c r="B7449" s="3">
        <v>222</v>
      </c>
      <c r="C7449" s="1" t="s">
        <v>7558</v>
      </c>
      <c r="E7449" t="str">
        <f t="shared" si="116"/>
        <v>222-VILLANUEVA DE SAN MANCIO</v>
      </c>
    </row>
    <row r="7450" spans="1:5" x14ac:dyDescent="0.25">
      <c r="A7450" s="1">
        <v>47</v>
      </c>
      <c r="B7450" s="3">
        <v>223</v>
      </c>
      <c r="C7450" s="1" t="s">
        <v>7559</v>
      </c>
      <c r="E7450" t="str">
        <f t="shared" si="116"/>
        <v>223-VILLARDEFRADES</v>
      </c>
    </row>
    <row r="7451" spans="1:5" x14ac:dyDescent="0.25">
      <c r="A7451" s="1">
        <v>47</v>
      </c>
      <c r="B7451" s="3">
        <v>224</v>
      </c>
      <c r="C7451" s="1" t="s">
        <v>7560</v>
      </c>
      <c r="E7451" t="str">
        <f t="shared" si="116"/>
        <v>224-VILLARMENTERO DE ESGUEVA</v>
      </c>
    </row>
    <row r="7452" spans="1:5" x14ac:dyDescent="0.25">
      <c r="A7452" s="1">
        <v>47</v>
      </c>
      <c r="B7452" s="3">
        <v>225</v>
      </c>
      <c r="C7452" s="1" t="s">
        <v>7561</v>
      </c>
      <c r="E7452" t="str">
        <f t="shared" si="116"/>
        <v>225-VILLASEXMIR</v>
      </c>
    </row>
    <row r="7453" spans="1:5" x14ac:dyDescent="0.25">
      <c r="A7453" s="1">
        <v>47</v>
      </c>
      <c r="B7453" s="3">
        <v>226</v>
      </c>
      <c r="C7453" s="1" t="s">
        <v>7562</v>
      </c>
      <c r="E7453" t="str">
        <f t="shared" si="116"/>
        <v>226-VILLAVAQUERIN</v>
      </c>
    </row>
    <row r="7454" spans="1:5" x14ac:dyDescent="0.25">
      <c r="A7454" s="1">
        <v>47</v>
      </c>
      <c r="B7454" s="3">
        <v>227</v>
      </c>
      <c r="C7454" s="1" t="s">
        <v>7563</v>
      </c>
      <c r="E7454" t="str">
        <f t="shared" si="116"/>
        <v>227-VILLAVELLID</v>
      </c>
    </row>
    <row r="7455" spans="1:5" x14ac:dyDescent="0.25">
      <c r="A7455" s="1">
        <v>47</v>
      </c>
      <c r="B7455" s="3">
        <v>228</v>
      </c>
      <c r="C7455" s="1" t="s">
        <v>7564</v>
      </c>
      <c r="E7455" t="str">
        <f t="shared" si="116"/>
        <v>228-VILLAVERDE DE MEDINA</v>
      </c>
    </row>
    <row r="7456" spans="1:5" x14ac:dyDescent="0.25">
      <c r="A7456" s="1">
        <v>47</v>
      </c>
      <c r="B7456" s="3">
        <v>229</v>
      </c>
      <c r="C7456" s="1" t="s">
        <v>7565</v>
      </c>
      <c r="E7456" t="str">
        <f t="shared" si="116"/>
        <v>229-VILLAVICENCIO DE LOS CABALLEROS</v>
      </c>
    </row>
    <row r="7457" spans="1:5" x14ac:dyDescent="0.25">
      <c r="A7457" s="1">
        <v>47</v>
      </c>
      <c r="B7457" s="3">
        <v>230</v>
      </c>
      <c r="C7457" s="1" t="s">
        <v>7566</v>
      </c>
      <c r="E7457" t="str">
        <f t="shared" si="116"/>
        <v>230-WAMBA</v>
      </c>
    </row>
    <row r="7458" spans="1:5" x14ac:dyDescent="0.25">
      <c r="A7458" s="1">
        <v>47</v>
      </c>
      <c r="B7458" s="3">
        <v>231</v>
      </c>
      <c r="C7458" s="1" t="s">
        <v>7567</v>
      </c>
      <c r="E7458" t="str">
        <f t="shared" si="116"/>
        <v>231-ZARATAN</v>
      </c>
    </row>
    <row r="7459" spans="1:5" x14ac:dyDescent="0.25">
      <c r="A7459" s="1">
        <v>47</v>
      </c>
      <c r="B7459" s="3">
        <v>232</v>
      </c>
      <c r="C7459" s="1" t="s">
        <v>7568</v>
      </c>
      <c r="E7459" t="str">
        <f t="shared" si="116"/>
        <v>232-ZARZA, LA</v>
      </c>
    </row>
    <row r="7460" spans="1:5" x14ac:dyDescent="0.25">
      <c r="A7460" s="1">
        <v>48</v>
      </c>
      <c r="B7460" s="3">
        <v>1</v>
      </c>
      <c r="C7460" s="1" t="s">
        <v>7569</v>
      </c>
      <c r="E7460" t="str">
        <f t="shared" si="116"/>
        <v>1-ABADIÑO</v>
      </c>
    </row>
    <row r="7461" spans="1:5" x14ac:dyDescent="0.25">
      <c r="A7461" s="1">
        <v>48</v>
      </c>
      <c r="B7461" s="3">
        <v>2</v>
      </c>
      <c r="C7461" s="1" t="s">
        <v>7570</v>
      </c>
      <c r="E7461" t="str">
        <f t="shared" si="116"/>
        <v>2-ABANTO Y CIERVANA-ABANTO ZIERBENA</v>
      </c>
    </row>
    <row r="7462" spans="1:5" x14ac:dyDescent="0.25">
      <c r="A7462" s="1">
        <v>48</v>
      </c>
      <c r="B7462" s="3">
        <v>3</v>
      </c>
      <c r="C7462" s="1" t="s">
        <v>7571</v>
      </c>
      <c r="E7462" t="str">
        <f t="shared" si="116"/>
        <v>3-AMOREBIETA-ETXANO</v>
      </c>
    </row>
    <row r="7463" spans="1:5" x14ac:dyDescent="0.25">
      <c r="A7463" s="1">
        <v>48</v>
      </c>
      <c r="B7463" s="3">
        <v>4</v>
      </c>
      <c r="C7463" s="1" t="s">
        <v>7572</v>
      </c>
      <c r="E7463" t="str">
        <f t="shared" si="116"/>
        <v>4-AMOROTO</v>
      </c>
    </row>
    <row r="7464" spans="1:5" x14ac:dyDescent="0.25">
      <c r="A7464" s="1">
        <v>48</v>
      </c>
      <c r="B7464" s="3">
        <v>5</v>
      </c>
      <c r="C7464" s="1" t="s">
        <v>7573</v>
      </c>
      <c r="E7464" t="str">
        <f t="shared" si="116"/>
        <v>5-ARAKALDO</v>
      </c>
    </row>
    <row r="7465" spans="1:5" x14ac:dyDescent="0.25">
      <c r="A7465" s="1">
        <v>48</v>
      </c>
      <c r="B7465" s="3">
        <v>6</v>
      </c>
      <c r="C7465" s="1" t="s">
        <v>7574</v>
      </c>
      <c r="E7465" t="str">
        <f t="shared" si="116"/>
        <v>6-ARANTZAZU</v>
      </c>
    </row>
    <row r="7466" spans="1:5" x14ac:dyDescent="0.25">
      <c r="A7466" s="1">
        <v>48</v>
      </c>
      <c r="B7466" s="3">
        <v>7</v>
      </c>
      <c r="C7466" s="1" t="s">
        <v>7575</v>
      </c>
      <c r="E7466" t="str">
        <f t="shared" si="116"/>
        <v>7-MUNITIBAR-ARBATZEGI GERRIKAITZ</v>
      </c>
    </row>
    <row r="7467" spans="1:5" x14ac:dyDescent="0.25">
      <c r="A7467" s="1">
        <v>48</v>
      </c>
      <c r="B7467" s="3">
        <v>8</v>
      </c>
      <c r="C7467" s="1" t="s">
        <v>7576</v>
      </c>
      <c r="E7467" t="str">
        <f t="shared" si="116"/>
        <v>8-ARCENTALES</v>
      </c>
    </row>
    <row r="7468" spans="1:5" x14ac:dyDescent="0.25">
      <c r="A7468" s="1">
        <v>48</v>
      </c>
      <c r="B7468" s="3">
        <v>9</v>
      </c>
      <c r="C7468" s="1" t="s">
        <v>7577</v>
      </c>
      <c r="E7468" t="str">
        <f t="shared" si="116"/>
        <v>9-ARRANKUDIAGA</v>
      </c>
    </row>
    <row r="7469" spans="1:5" x14ac:dyDescent="0.25">
      <c r="A7469" s="1">
        <v>48</v>
      </c>
      <c r="B7469" s="3">
        <v>10</v>
      </c>
      <c r="C7469" s="1" t="s">
        <v>7578</v>
      </c>
      <c r="E7469" t="str">
        <f t="shared" si="116"/>
        <v>10-ARRIETA</v>
      </c>
    </row>
    <row r="7470" spans="1:5" x14ac:dyDescent="0.25">
      <c r="A7470" s="1">
        <v>48</v>
      </c>
      <c r="B7470" s="3">
        <v>11</v>
      </c>
      <c r="C7470" s="1" t="s">
        <v>7579</v>
      </c>
      <c r="E7470" t="str">
        <f t="shared" si="116"/>
        <v>11-ARRIGORRIAGA</v>
      </c>
    </row>
    <row r="7471" spans="1:5" x14ac:dyDescent="0.25">
      <c r="A7471" s="1">
        <v>48</v>
      </c>
      <c r="B7471" s="3">
        <v>12</v>
      </c>
      <c r="C7471" s="1" t="s">
        <v>7580</v>
      </c>
      <c r="E7471" t="str">
        <f t="shared" si="116"/>
        <v>12-BAKIO</v>
      </c>
    </row>
    <row r="7472" spans="1:5" x14ac:dyDescent="0.25">
      <c r="A7472" s="1">
        <v>48</v>
      </c>
      <c r="B7472" s="3">
        <v>13</v>
      </c>
      <c r="C7472" s="1" t="s">
        <v>7581</v>
      </c>
      <c r="E7472" t="str">
        <f t="shared" si="116"/>
        <v>13-BARAKALDO</v>
      </c>
    </row>
    <row r="7473" spans="1:5" x14ac:dyDescent="0.25">
      <c r="A7473" s="1">
        <v>48</v>
      </c>
      <c r="B7473" s="3">
        <v>14</v>
      </c>
      <c r="C7473" s="1" t="s">
        <v>7582</v>
      </c>
      <c r="E7473" t="str">
        <f t="shared" si="116"/>
        <v>14-BARRIKA</v>
      </c>
    </row>
    <row r="7474" spans="1:5" x14ac:dyDescent="0.25">
      <c r="A7474" s="1">
        <v>48</v>
      </c>
      <c r="B7474" s="3">
        <v>15</v>
      </c>
      <c r="C7474" s="1" t="s">
        <v>7583</v>
      </c>
      <c r="E7474" t="str">
        <f t="shared" si="116"/>
        <v>15-BASAURI</v>
      </c>
    </row>
    <row r="7475" spans="1:5" x14ac:dyDescent="0.25">
      <c r="A7475" s="1">
        <v>48</v>
      </c>
      <c r="B7475" s="3">
        <v>16</v>
      </c>
      <c r="C7475" s="1" t="s">
        <v>7584</v>
      </c>
      <c r="E7475" t="str">
        <f t="shared" si="116"/>
        <v>16-BERANGO</v>
      </c>
    </row>
    <row r="7476" spans="1:5" x14ac:dyDescent="0.25">
      <c r="A7476" s="1">
        <v>48</v>
      </c>
      <c r="B7476" s="3">
        <v>17</v>
      </c>
      <c r="C7476" s="1" t="s">
        <v>7585</v>
      </c>
      <c r="E7476" t="str">
        <f t="shared" si="116"/>
        <v>17-BERMEO</v>
      </c>
    </row>
    <row r="7477" spans="1:5" x14ac:dyDescent="0.25">
      <c r="A7477" s="1">
        <v>48</v>
      </c>
      <c r="B7477" s="3">
        <v>18</v>
      </c>
      <c r="C7477" s="1" t="s">
        <v>7586</v>
      </c>
      <c r="E7477" t="str">
        <f t="shared" si="116"/>
        <v>18-BERRIATUA</v>
      </c>
    </row>
    <row r="7478" spans="1:5" x14ac:dyDescent="0.25">
      <c r="A7478" s="1">
        <v>48</v>
      </c>
      <c r="B7478" s="3">
        <v>19</v>
      </c>
      <c r="C7478" s="1" t="s">
        <v>7587</v>
      </c>
      <c r="E7478" t="str">
        <f t="shared" si="116"/>
        <v>19-BERRIZ</v>
      </c>
    </row>
    <row r="7479" spans="1:5" x14ac:dyDescent="0.25">
      <c r="A7479" s="1">
        <v>48</v>
      </c>
      <c r="B7479" s="3">
        <v>20</v>
      </c>
      <c r="C7479" s="1" t="s">
        <v>7588</v>
      </c>
      <c r="E7479" t="str">
        <f t="shared" si="116"/>
        <v>20-BILBAO</v>
      </c>
    </row>
    <row r="7480" spans="1:5" x14ac:dyDescent="0.25">
      <c r="A7480" s="1">
        <v>48</v>
      </c>
      <c r="B7480" s="3">
        <v>21</v>
      </c>
      <c r="C7480" s="1" t="s">
        <v>7589</v>
      </c>
      <c r="E7480" t="str">
        <f t="shared" si="116"/>
        <v>21-BUSTURIA</v>
      </c>
    </row>
    <row r="7481" spans="1:5" x14ac:dyDescent="0.25">
      <c r="A7481" s="1">
        <v>48</v>
      </c>
      <c r="B7481" s="3">
        <v>22</v>
      </c>
      <c r="C7481" s="1" t="s">
        <v>7590</v>
      </c>
      <c r="E7481" t="str">
        <f t="shared" si="116"/>
        <v>22-KARRANTZA HARANA/VALLE DE CARRANZA</v>
      </c>
    </row>
    <row r="7482" spans="1:5" x14ac:dyDescent="0.25">
      <c r="A7482" s="1">
        <v>48</v>
      </c>
      <c r="B7482" s="3">
        <v>23</v>
      </c>
      <c r="C7482" s="1" t="s">
        <v>7591</v>
      </c>
      <c r="E7482" t="str">
        <f t="shared" si="116"/>
        <v>23-ARTEA</v>
      </c>
    </row>
    <row r="7483" spans="1:5" x14ac:dyDescent="0.25">
      <c r="A7483" s="1">
        <v>48</v>
      </c>
      <c r="B7483" s="3">
        <v>24</v>
      </c>
      <c r="C7483" s="1" t="s">
        <v>7592</v>
      </c>
      <c r="E7483" t="str">
        <f t="shared" si="116"/>
        <v>24-ZEANURI</v>
      </c>
    </row>
    <row r="7484" spans="1:5" x14ac:dyDescent="0.25">
      <c r="A7484" s="1">
        <v>48</v>
      </c>
      <c r="B7484" s="3">
        <v>25</v>
      </c>
      <c r="C7484" s="1" t="s">
        <v>7593</v>
      </c>
      <c r="E7484" t="str">
        <f t="shared" si="116"/>
        <v>25-ZEBERIO</v>
      </c>
    </row>
    <row r="7485" spans="1:5" x14ac:dyDescent="0.25">
      <c r="A7485" s="1">
        <v>48</v>
      </c>
      <c r="B7485" s="3">
        <v>26</v>
      </c>
      <c r="C7485" s="1" t="s">
        <v>7594</v>
      </c>
      <c r="E7485" t="str">
        <f t="shared" si="116"/>
        <v>26-DIMA</v>
      </c>
    </row>
    <row r="7486" spans="1:5" x14ac:dyDescent="0.25">
      <c r="A7486" s="1">
        <v>48</v>
      </c>
      <c r="B7486" s="3">
        <v>27</v>
      </c>
      <c r="C7486" s="1" t="s">
        <v>7595</v>
      </c>
      <c r="E7486" t="str">
        <f t="shared" si="116"/>
        <v>27-DURANGO</v>
      </c>
    </row>
    <row r="7487" spans="1:5" x14ac:dyDescent="0.25">
      <c r="A7487" s="1">
        <v>48</v>
      </c>
      <c r="B7487" s="3">
        <v>28</v>
      </c>
      <c r="C7487" s="1" t="s">
        <v>7596</v>
      </c>
      <c r="E7487" t="str">
        <f t="shared" si="116"/>
        <v>28-EA</v>
      </c>
    </row>
    <row r="7488" spans="1:5" x14ac:dyDescent="0.25">
      <c r="A7488" s="1">
        <v>48</v>
      </c>
      <c r="B7488" s="3">
        <v>29</v>
      </c>
      <c r="C7488" s="1" t="s">
        <v>7597</v>
      </c>
      <c r="E7488" t="str">
        <f t="shared" si="116"/>
        <v>29-ETXEBARRI, ANTEIGLESIA DE SAN ESTEBAN-ET</v>
      </c>
    </row>
    <row r="7489" spans="1:5" x14ac:dyDescent="0.25">
      <c r="A7489" s="1">
        <v>48</v>
      </c>
      <c r="B7489" s="3">
        <v>30</v>
      </c>
      <c r="C7489" s="1" t="s">
        <v>7598</v>
      </c>
      <c r="E7489" t="str">
        <f t="shared" si="116"/>
        <v>30-ETXEBARRIA</v>
      </c>
    </row>
    <row r="7490" spans="1:5" x14ac:dyDescent="0.25">
      <c r="A7490" s="1">
        <v>48</v>
      </c>
      <c r="B7490" s="3">
        <v>31</v>
      </c>
      <c r="C7490" s="1" t="s">
        <v>7599</v>
      </c>
      <c r="E7490" t="str">
        <f t="shared" si="116"/>
        <v>31-ELANTXOBE</v>
      </c>
    </row>
    <row r="7491" spans="1:5" x14ac:dyDescent="0.25">
      <c r="A7491" s="1">
        <v>48</v>
      </c>
      <c r="B7491" s="3">
        <v>32</v>
      </c>
      <c r="C7491" s="1" t="s">
        <v>7600</v>
      </c>
      <c r="E7491" t="str">
        <f t="shared" ref="E7491:E7554" si="117">CONCATENATE(B7491,"-",C7491)</f>
        <v>32-ELORRIO</v>
      </c>
    </row>
    <row r="7492" spans="1:5" x14ac:dyDescent="0.25">
      <c r="A7492" s="1">
        <v>48</v>
      </c>
      <c r="B7492" s="3">
        <v>33</v>
      </c>
      <c r="C7492" s="1" t="s">
        <v>7601</v>
      </c>
      <c r="E7492" t="str">
        <f t="shared" si="117"/>
        <v>33-EREÑO</v>
      </c>
    </row>
    <row r="7493" spans="1:5" x14ac:dyDescent="0.25">
      <c r="A7493" s="1">
        <v>48</v>
      </c>
      <c r="B7493" s="3">
        <v>34</v>
      </c>
      <c r="C7493" s="1" t="s">
        <v>7602</v>
      </c>
      <c r="E7493" t="str">
        <f t="shared" si="117"/>
        <v>34-ERMUA</v>
      </c>
    </row>
    <row r="7494" spans="1:5" x14ac:dyDescent="0.25">
      <c r="A7494" s="1">
        <v>48</v>
      </c>
      <c r="B7494" s="3">
        <v>35</v>
      </c>
      <c r="C7494" s="1" t="s">
        <v>7603</v>
      </c>
      <c r="E7494" t="str">
        <f t="shared" si="117"/>
        <v>35-FRUIZ</v>
      </c>
    </row>
    <row r="7495" spans="1:5" x14ac:dyDescent="0.25">
      <c r="A7495" s="1">
        <v>48</v>
      </c>
      <c r="B7495" s="3">
        <v>36</v>
      </c>
      <c r="C7495" s="1" t="s">
        <v>7604</v>
      </c>
      <c r="E7495" t="str">
        <f t="shared" si="117"/>
        <v>36-GALDAKAO</v>
      </c>
    </row>
    <row r="7496" spans="1:5" x14ac:dyDescent="0.25">
      <c r="A7496" s="1">
        <v>48</v>
      </c>
      <c r="B7496" s="3">
        <v>37</v>
      </c>
      <c r="C7496" s="1" t="s">
        <v>7605</v>
      </c>
      <c r="E7496" t="str">
        <f t="shared" si="117"/>
        <v>37-GALDAMES</v>
      </c>
    </row>
    <row r="7497" spans="1:5" x14ac:dyDescent="0.25">
      <c r="A7497" s="1">
        <v>48</v>
      </c>
      <c r="B7497" s="3">
        <v>38</v>
      </c>
      <c r="C7497" s="1" t="s">
        <v>7606</v>
      </c>
      <c r="E7497" t="str">
        <f t="shared" si="117"/>
        <v>38-GAMIZ-FIKA</v>
      </c>
    </row>
    <row r="7498" spans="1:5" x14ac:dyDescent="0.25">
      <c r="A7498" s="1">
        <v>48</v>
      </c>
      <c r="B7498" s="3">
        <v>39</v>
      </c>
      <c r="C7498" s="1" t="s">
        <v>7607</v>
      </c>
      <c r="E7498" t="str">
        <f t="shared" si="117"/>
        <v>39-GARAY</v>
      </c>
    </row>
    <row r="7499" spans="1:5" x14ac:dyDescent="0.25">
      <c r="A7499" s="1">
        <v>48</v>
      </c>
      <c r="B7499" s="3">
        <v>40</v>
      </c>
      <c r="C7499" s="1" t="s">
        <v>7608</v>
      </c>
      <c r="E7499" t="str">
        <f t="shared" si="117"/>
        <v>40-GATIKA</v>
      </c>
    </row>
    <row r="7500" spans="1:5" x14ac:dyDescent="0.25">
      <c r="A7500" s="1">
        <v>48</v>
      </c>
      <c r="B7500" s="3">
        <v>41</v>
      </c>
      <c r="C7500" s="1" t="s">
        <v>7609</v>
      </c>
      <c r="E7500" t="str">
        <f t="shared" si="117"/>
        <v>41-GAUTEGIZ ARTEAGA</v>
      </c>
    </row>
    <row r="7501" spans="1:5" x14ac:dyDescent="0.25">
      <c r="A7501" s="1">
        <v>48</v>
      </c>
      <c r="B7501" s="3">
        <v>42</v>
      </c>
      <c r="C7501" s="1" t="s">
        <v>7610</v>
      </c>
      <c r="E7501" t="str">
        <f t="shared" si="117"/>
        <v>42-GORDEXOLA</v>
      </c>
    </row>
    <row r="7502" spans="1:5" x14ac:dyDescent="0.25">
      <c r="A7502" s="1">
        <v>48</v>
      </c>
      <c r="B7502" s="3">
        <v>43</v>
      </c>
      <c r="C7502" s="1" t="s">
        <v>7611</v>
      </c>
      <c r="E7502" t="str">
        <f t="shared" si="117"/>
        <v>43-GORLIZ</v>
      </c>
    </row>
    <row r="7503" spans="1:5" x14ac:dyDescent="0.25">
      <c r="A7503" s="1">
        <v>48</v>
      </c>
      <c r="B7503" s="3">
        <v>44</v>
      </c>
      <c r="C7503" s="1" t="s">
        <v>7612</v>
      </c>
      <c r="E7503" t="str">
        <f t="shared" si="117"/>
        <v>44-GETXO</v>
      </c>
    </row>
    <row r="7504" spans="1:5" x14ac:dyDescent="0.25">
      <c r="A7504" s="1">
        <v>48</v>
      </c>
      <c r="B7504" s="3">
        <v>45</v>
      </c>
      <c r="C7504" s="1" t="s">
        <v>7613</v>
      </c>
      <c r="E7504" t="str">
        <f t="shared" si="117"/>
        <v>45-G?ÑES</v>
      </c>
    </row>
    <row r="7505" spans="1:5" x14ac:dyDescent="0.25">
      <c r="A7505" s="1">
        <v>48</v>
      </c>
      <c r="B7505" s="3">
        <v>46</v>
      </c>
      <c r="C7505" s="1" t="s">
        <v>7614</v>
      </c>
      <c r="E7505" t="str">
        <f t="shared" si="117"/>
        <v>46-GERNIKA-LUMO</v>
      </c>
    </row>
    <row r="7506" spans="1:5" x14ac:dyDescent="0.25">
      <c r="A7506" s="1">
        <v>48</v>
      </c>
      <c r="B7506" s="3">
        <v>47</v>
      </c>
      <c r="C7506" s="1" t="s">
        <v>7615</v>
      </c>
      <c r="E7506" t="str">
        <f t="shared" si="117"/>
        <v>47-GIZABURUAGA</v>
      </c>
    </row>
    <row r="7507" spans="1:5" x14ac:dyDescent="0.25">
      <c r="A7507" s="1">
        <v>48</v>
      </c>
      <c r="B7507" s="3">
        <v>48</v>
      </c>
      <c r="C7507" s="1" t="s">
        <v>7616</v>
      </c>
      <c r="E7507" t="str">
        <f t="shared" si="117"/>
        <v>48-IBARRANGELU</v>
      </c>
    </row>
    <row r="7508" spans="1:5" x14ac:dyDescent="0.25">
      <c r="A7508" s="1">
        <v>48</v>
      </c>
      <c r="B7508" s="3">
        <v>49</v>
      </c>
      <c r="C7508" s="1" t="s">
        <v>7617</v>
      </c>
      <c r="E7508" t="str">
        <f t="shared" si="117"/>
        <v>49-ISPASTER</v>
      </c>
    </row>
    <row r="7509" spans="1:5" x14ac:dyDescent="0.25">
      <c r="A7509" s="1">
        <v>48</v>
      </c>
      <c r="B7509" s="3">
        <v>50</v>
      </c>
      <c r="C7509" s="1" t="s">
        <v>7618</v>
      </c>
      <c r="E7509" t="str">
        <f t="shared" si="117"/>
        <v>50-IZURTZA</v>
      </c>
    </row>
    <row r="7510" spans="1:5" x14ac:dyDescent="0.25">
      <c r="A7510" s="1">
        <v>48</v>
      </c>
      <c r="B7510" s="3">
        <v>51</v>
      </c>
      <c r="C7510" s="1" t="s">
        <v>7619</v>
      </c>
      <c r="E7510" t="str">
        <f t="shared" si="117"/>
        <v>51-LANESTOSA</v>
      </c>
    </row>
    <row r="7511" spans="1:5" x14ac:dyDescent="0.25">
      <c r="A7511" s="1">
        <v>48</v>
      </c>
      <c r="B7511" s="3">
        <v>52</v>
      </c>
      <c r="C7511" s="1" t="s">
        <v>7620</v>
      </c>
      <c r="E7511" t="str">
        <f t="shared" si="117"/>
        <v>52-LARRABETZU</v>
      </c>
    </row>
    <row r="7512" spans="1:5" x14ac:dyDescent="0.25">
      <c r="A7512" s="1">
        <v>48</v>
      </c>
      <c r="B7512" s="3">
        <v>53</v>
      </c>
      <c r="C7512" s="1" t="s">
        <v>7621</v>
      </c>
      <c r="E7512" t="str">
        <f t="shared" si="117"/>
        <v>53-LAUKIZ</v>
      </c>
    </row>
    <row r="7513" spans="1:5" x14ac:dyDescent="0.25">
      <c r="A7513" s="1">
        <v>48</v>
      </c>
      <c r="B7513" s="3">
        <v>54</v>
      </c>
      <c r="C7513" s="1" t="s">
        <v>7622</v>
      </c>
      <c r="E7513" t="str">
        <f t="shared" si="117"/>
        <v>54-LEIOA</v>
      </c>
    </row>
    <row r="7514" spans="1:5" x14ac:dyDescent="0.25">
      <c r="A7514" s="1">
        <v>48</v>
      </c>
      <c r="B7514" s="3">
        <v>55</v>
      </c>
      <c r="C7514" s="1" t="s">
        <v>7623</v>
      </c>
      <c r="E7514" t="str">
        <f t="shared" si="117"/>
        <v>55-LEMOA</v>
      </c>
    </row>
    <row r="7515" spans="1:5" x14ac:dyDescent="0.25">
      <c r="A7515" s="1">
        <v>48</v>
      </c>
      <c r="B7515" s="3">
        <v>56</v>
      </c>
      <c r="C7515" s="1" t="s">
        <v>7624</v>
      </c>
      <c r="E7515" t="str">
        <f t="shared" si="117"/>
        <v>56-LEMOIZ</v>
      </c>
    </row>
    <row r="7516" spans="1:5" x14ac:dyDescent="0.25">
      <c r="A7516" s="1">
        <v>48</v>
      </c>
      <c r="B7516" s="3">
        <v>57</v>
      </c>
      <c r="C7516" s="1" t="s">
        <v>7625</v>
      </c>
      <c r="E7516" t="str">
        <f t="shared" si="117"/>
        <v>57-LEKEITIO</v>
      </c>
    </row>
    <row r="7517" spans="1:5" x14ac:dyDescent="0.25">
      <c r="A7517" s="1">
        <v>48</v>
      </c>
      <c r="B7517" s="3">
        <v>58</v>
      </c>
      <c r="C7517" s="1" t="s">
        <v>7626</v>
      </c>
      <c r="E7517" t="str">
        <f t="shared" si="117"/>
        <v>58-MALLABIA</v>
      </c>
    </row>
    <row r="7518" spans="1:5" x14ac:dyDescent="0.25">
      <c r="A7518" s="1">
        <v>48</v>
      </c>
      <c r="B7518" s="3">
        <v>59</v>
      </c>
      <c r="C7518" s="1" t="s">
        <v>7627</v>
      </c>
      <c r="E7518" t="str">
        <f t="shared" si="117"/>
        <v>59-MAÑARIA</v>
      </c>
    </row>
    <row r="7519" spans="1:5" x14ac:dyDescent="0.25">
      <c r="A7519" s="1">
        <v>48</v>
      </c>
      <c r="B7519" s="3">
        <v>60</v>
      </c>
      <c r="C7519" s="1" t="s">
        <v>7628</v>
      </c>
      <c r="E7519" t="str">
        <f t="shared" si="117"/>
        <v>60-MARKINA-XEMEIN</v>
      </c>
    </row>
    <row r="7520" spans="1:5" x14ac:dyDescent="0.25">
      <c r="A7520" s="1">
        <v>48</v>
      </c>
      <c r="B7520" s="3">
        <v>61</v>
      </c>
      <c r="C7520" s="1" t="s">
        <v>7629</v>
      </c>
      <c r="E7520" t="str">
        <f t="shared" si="117"/>
        <v>61-MARURI-JATABO</v>
      </c>
    </row>
    <row r="7521" spans="1:5" x14ac:dyDescent="0.25">
      <c r="A7521" s="1">
        <v>48</v>
      </c>
      <c r="B7521" s="3">
        <v>62</v>
      </c>
      <c r="C7521" s="1" t="s">
        <v>7630</v>
      </c>
      <c r="E7521" t="str">
        <f t="shared" si="117"/>
        <v>62-MENDATA</v>
      </c>
    </row>
    <row r="7522" spans="1:5" x14ac:dyDescent="0.25">
      <c r="A7522" s="1">
        <v>48</v>
      </c>
      <c r="B7522" s="3">
        <v>63</v>
      </c>
      <c r="C7522" s="1" t="s">
        <v>7631</v>
      </c>
      <c r="E7522" t="str">
        <f t="shared" si="117"/>
        <v>63-MENDEXA</v>
      </c>
    </row>
    <row r="7523" spans="1:5" x14ac:dyDescent="0.25">
      <c r="A7523" s="1">
        <v>48</v>
      </c>
      <c r="B7523" s="3">
        <v>64</v>
      </c>
      <c r="C7523" s="1" t="s">
        <v>7632</v>
      </c>
      <c r="E7523" t="str">
        <f t="shared" si="117"/>
        <v>64-MEÑAKA</v>
      </c>
    </row>
    <row r="7524" spans="1:5" x14ac:dyDescent="0.25">
      <c r="A7524" s="1">
        <v>48</v>
      </c>
      <c r="B7524" s="3">
        <v>65</v>
      </c>
      <c r="C7524" s="1" t="s">
        <v>7633</v>
      </c>
      <c r="E7524" t="str">
        <f t="shared" si="117"/>
        <v>65-UGAO-MIRABALLES</v>
      </c>
    </row>
    <row r="7525" spans="1:5" x14ac:dyDescent="0.25">
      <c r="A7525" s="1">
        <v>48</v>
      </c>
      <c r="B7525" s="3">
        <v>66</v>
      </c>
      <c r="C7525" s="1" t="s">
        <v>7634</v>
      </c>
      <c r="E7525" t="str">
        <f t="shared" si="117"/>
        <v>66-MORGA</v>
      </c>
    </row>
    <row r="7526" spans="1:5" x14ac:dyDescent="0.25">
      <c r="A7526" s="1">
        <v>48</v>
      </c>
      <c r="B7526" s="3">
        <v>67</v>
      </c>
      <c r="C7526" s="1" t="s">
        <v>7635</v>
      </c>
      <c r="E7526" t="str">
        <f t="shared" si="117"/>
        <v>67-MUXIKA</v>
      </c>
    </row>
    <row r="7527" spans="1:5" x14ac:dyDescent="0.25">
      <c r="A7527" s="1">
        <v>48</v>
      </c>
      <c r="B7527" s="3">
        <v>68</v>
      </c>
      <c r="C7527" s="1" t="s">
        <v>7636</v>
      </c>
      <c r="E7527" t="str">
        <f t="shared" si="117"/>
        <v>68-MUNDAKA</v>
      </c>
    </row>
    <row r="7528" spans="1:5" x14ac:dyDescent="0.25">
      <c r="A7528" s="1">
        <v>48</v>
      </c>
      <c r="B7528" s="3">
        <v>69</v>
      </c>
      <c r="C7528" s="1" t="s">
        <v>7637</v>
      </c>
      <c r="E7528" t="str">
        <f t="shared" si="117"/>
        <v>69-MUNGIA</v>
      </c>
    </row>
    <row r="7529" spans="1:5" x14ac:dyDescent="0.25">
      <c r="A7529" s="1">
        <v>48</v>
      </c>
      <c r="B7529" s="3">
        <v>70</v>
      </c>
      <c r="C7529" s="1" t="s">
        <v>7638</v>
      </c>
      <c r="E7529" t="str">
        <f t="shared" si="117"/>
        <v>70-AULESTI</v>
      </c>
    </row>
    <row r="7530" spans="1:5" x14ac:dyDescent="0.25">
      <c r="A7530" s="1">
        <v>48</v>
      </c>
      <c r="B7530" s="3">
        <v>71</v>
      </c>
      <c r="C7530" s="1" t="s">
        <v>7639</v>
      </c>
      <c r="E7530" t="str">
        <f t="shared" si="117"/>
        <v>71-MUSKIZ</v>
      </c>
    </row>
    <row r="7531" spans="1:5" x14ac:dyDescent="0.25">
      <c r="A7531" s="1">
        <v>48</v>
      </c>
      <c r="B7531" s="3">
        <v>72</v>
      </c>
      <c r="C7531" s="1" t="s">
        <v>7640</v>
      </c>
      <c r="E7531" t="str">
        <f t="shared" si="117"/>
        <v>72-OTXANDIO</v>
      </c>
    </row>
    <row r="7532" spans="1:5" x14ac:dyDescent="0.25">
      <c r="A7532" s="1">
        <v>48</v>
      </c>
      <c r="B7532" s="3">
        <v>73</v>
      </c>
      <c r="C7532" s="1" t="s">
        <v>7641</v>
      </c>
      <c r="E7532" t="str">
        <f t="shared" si="117"/>
        <v>73-ONDARROA</v>
      </c>
    </row>
    <row r="7533" spans="1:5" x14ac:dyDescent="0.25">
      <c r="A7533" s="1">
        <v>48</v>
      </c>
      <c r="B7533" s="3">
        <v>74</v>
      </c>
      <c r="C7533" s="1" t="s">
        <v>7642</v>
      </c>
      <c r="E7533" t="str">
        <f t="shared" si="117"/>
        <v>74-ORDUÑA</v>
      </c>
    </row>
    <row r="7534" spans="1:5" x14ac:dyDescent="0.25">
      <c r="A7534" s="1">
        <v>48</v>
      </c>
      <c r="B7534" s="3">
        <v>75</v>
      </c>
      <c r="C7534" s="1" t="s">
        <v>7643</v>
      </c>
      <c r="E7534" t="str">
        <f t="shared" si="117"/>
        <v>75-OROZKO</v>
      </c>
    </row>
    <row r="7535" spans="1:5" x14ac:dyDescent="0.25">
      <c r="A7535" s="1">
        <v>48</v>
      </c>
      <c r="B7535" s="3">
        <v>76</v>
      </c>
      <c r="C7535" s="1" t="s">
        <v>7644</v>
      </c>
      <c r="E7535" t="str">
        <f t="shared" si="117"/>
        <v>76-SUKARRIETA</v>
      </c>
    </row>
    <row r="7536" spans="1:5" x14ac:dyDescent="0.25">
      <c r="A7536" s="1">
        <v>48</v>
      </c>
      <c r="B7536" s="3">
        <v>77</v>
      </c>
      <c r="C7536" s="1" t="s">
        <v>7645</v>
      </c>
      <c r="E7536" t="str">
        <f t="shared" si="117"/>
        <v>77-PLENTZIA</v>
      </c>
    </row>
    <row r="7537" spans="1:5" x14ac:dyDescent="0.25">
      <c r="A7537" s="1">
        <v>48</v>
      </c>
      <c r="B7537" s="3">
        <v>78</v>
      </c>
      <c r="C7537" s="1" t="s">
        <v>7646</v>
      </c>
      <c r="E7537" t="str">
        <f t="shared" si="117"/>
        <v>78-PORTUGALETE</v>
      </c>
    </row>
    <row r="7538" spans="1:5" x14ac:dyDescent="0.25">
      <c r="A7538" s="1">
        <v>48</v>
      </c>
      <c r="B7538" s="3">
        <v>79</v>
      </c>
      <c r="C7538" s="1" t="s">
        <v>7647</v>
      </c>
      <c r="E7538" t="str">
        <f t="shared" si="117"/>
        <v>79-ERRIGOITI</v>
      </c>
    </row>
    <row r="7539" spans="1:5" x14ac:dyDescent="0.25">
      <c r="A7539" s="1">
        <v>48</v>
      </c>
      <c r="B7539" s="3">
        <v>80</v>
      </c>
      <c r="C7539" s="1" t="s">
        <v>7648</v>
      </c>
      <c r="E7539" t="str">
        <f t="shared" si="117"/>
        <v>80-VALLE DE TRAPAGA-TRAPAGARAN</v>
      </c>
    </row>
    <row r="7540" spans="1:5" x14ac:dyDescent="0.25">
      <c r="A7540" s="1">
        <v>48</v>
      </c>
      <c r="B7540" s="3">
        <v>81</v>
      </c>
      <c r="C7540" s="1" t="s">
        <v>7649</v>
      </c>
      <c r="E7540" t="str">
        <f t="shared" si="117"/>
        <v>81-LEZAMA</v>
      </c>
    </row>
    <row r="7541" spans="1:5" x14ac:dyDescent="0.25">
      <c r="A7541" s="1">
        <v>48</v>
      </c>
      <c r="B7541" s="3">
        <v>82</v>
      </c>
      <c r="C7541" s="1" t="s">
        <v>7650</v>
      </c>
      <c r="E7541" t="str">
        <f t="shared" si="117"/>
        <v>82-SANTURTZI</v>
      </c>
    </row>
    <row r="7542" spans="1:5" x14ac:dyDescent="0.25">
      <c r="A7542" s="1">
        <v>48</v>
      </c>
      <c r="B7542" s="3">
        <v>83</v>
      </c>
      <c r="C7542" s="1" t="s">
        <v>7651</v>
      </c>
      <c r="E7542" t="str">
        <f t="shared" si="117"/>
        <v>83-ORTUELLA</v>
      </c>
    </row>
    <row r="7543" spans="1:5" x14ac:dyDescent="0.25">
      <c r="A7543" s="1">
        <v>48</v>
      </c>
      <c r="B7543" s="3">
        <v>84</v>
      </c>
      <c r="C7543" s="1" t="s">
        <v>7652</v>
      </c>
      <c r="E7543" t="str">
        <f t="shared" si="117"/>
        <v>84-SESTAO</v>
      </c>
    </row>
    <row r="7544" spans="1:5" x14ac:dyDescent="0.25">
      <c r="A7544" s="1">
        <v>48</v>
      </c>
      <c r="B7544" s="3">
        <v>85</v>
      </c>
      <c r="C7544" s="1" t="s">
        <v>7653</v>
      </c>
      <c r="E7544" t="str">
        <f t="shared" si="117"/>
        <v>85-SOPELANA</v>
      </c>
    </row>
    <row r="7545" spans="1:5" x14ac:dyDescent="0.25">
      <c r="A7545" s="1">
        <v>48</v>
      </c>
      <c r="B7545" s="3">
        <v>86</v>
      </c>
      <c r="C7545" s="1" t="s">
        <v>7654</v>
      </c>
      <c r="E7545" t="str">
        <f t="shared" si="117"/>
        <v>86-SOPUERTA</v>
      </c>
    </row>
    <row r="7546" spans="1:5" x14ac:dyDescent="0.25">
      <c r="A7546" s="1">
        <v>48</v>
      </c>
      <c r="B7546" s="3">
        <v>87</v>
      </c>
      <c r="C7546" s="1" t="s">
        <v>7655</v>
      </c>
      <c r="E7546" t="str">
        <f t="shared" si="117"/>
        <v>87-TRUCIOS-TURTZIOZ</v>
      </c>
    </row>
    <row r="7547" spans="1:5" x14ac:dyDescent="0.25">
      <c r="A7547" s="1">
        <v>48</v>
      </c>
      <c r="B7547" s="3">
        <v>88</v>
      </c>
      <c r="C7547" s="1" t="s">
        <v>7656</v>
      </c>
      <c r="E7547" t="str">
        <f t="shared" si="117"/>
        <v>88-UBIDE</v>
      </c>
    </row>
    <row r="7548" spans="1:5" x14ac:dyDescent="0.25">
      <c r="A7548" s="1">
        <v>48</v>
      </c>
      <c r="B7548" s="3">
        <v>89</v>
      </c>
      <c r="C7548" s="1" t="s">
        <v>7657</v>
      </c>
      <c r="E7548" t="str">
        <f t="shared" si="117"/>
        <v>89-URDULIZ</v>
      </c>
    </row>
    <row r="7549" spans="1:5" x14ac:dyDescent="0.25">
      <c r="A7549" s="1">
        <v>48</v>
      </c>
      <c r="B7549" s="3">
        <v>90</v>
      </c>
      <c r="C7549" s="1" t="s">
        <v>7658</v>
      </c>
      <c r="E7549" t="str">
        <f t="shared" si="117"/>
        <v>90-BALMASEDA</v>
      </c>
    </row>
    <row r="7550" spans="1:5" x14ac:dyDescent="0.25">
      <c r="A7550" s="1">
        <v>48</v>
      </c>
      <c r="B7550" s="3">
        <v>91</v>
      </c>
      <c r="C7550" s="1" t="s">
        <v>7659</v>
      </c>
      <c r="E7550" t="str">
        <f t="shared" si="117"/>
        <v>91-ATXONDO</v>
      </c>
    </row>
    <row r="7551" spans="1:5" x14ac:dyDescent="0.25">
      <c r="A7551" s="1">
        <v>48</v>
      </c>
      <c r="B7551" s="3">
        <v>92</v>
      </c>
      <c r="C7551" s="1" t="s">
        <v>7660</v>
      </c>
      <c r="E7551" t="str">
        <f t="shared" si="117"/>
        <v>92-BEDIA</v>
      </c>
    </row>
    <row r="7552" spans="1:5" x14ac:dyDescent="0.25">
      <c r="A7552" s="1">
        <v>48</v>
      </c>
      <c r="B7552" s="3">
        <v>93</v>
      </c>
      <c r="C7552" s="1" t="s">
        <v>7661</v>
      </c>
      <c r="E7552" t="str">
        <f t="shared" si="117"/>
        <v>93-AREATZA</v>
      </c>
    </row>
    <row r="7553" spans="1:5" x14ac:dyDescent="0.25">
      <c r="A7553" s="1">
        <v>48</v>
      </c>
      <c r="B7553" s="3">
        <v>94</v>
      </c>
      <c r="C7553" s="1" t="s">
        <v>7662</v>
      </c>
      <c r="E7553" t="str">
        <f t="shared" si="117"/>
        <v>94-IGORRE</v>
      </c>
    </row>
    <row r="7554" spans="1:5" x14ac:dyDescent="0.25">
      <c r="A7554" s="1">
        <v>48</v>
      </c>
      <c r="B7554" s="3">
        <v>95</v>
      </c>
      <c r="C7554" s="1" t="s">
        <v>7663</v>
      </c>
      <c r="E7554" t="str">
        <f t="shared" si="117"/>
        <v>95-ZALDIBAR</v>
      </c>
    </row>
    <row r="7555" spans="1:5" x14ac:dyDescent="0.25">
      <c r="A7555" s="1">
        <v>48</v>
      </c>
      <c r="B7555" s="3">
        <v>96</v>
      </c>
      <c r="C7555" s="1" t="s">
        <v>7664</v>
      </c>
      <c r="E7555" t="str">
        <f t="shared" ref="E7555:E7618" si="118">CONCATENATE(B7555,"-",C7555)</f>
        <v>96-ZALLA</v>
      </c>
    </row>
    <row r="7556" spans="1:5" x14ac:dyDescent="0.25">
      <c r="A7556" s="1">
        <v>48</v>
      </c>
      <c r="B7556" s="3">
        <v>97</v>
      </c>
      <c r="C7556" s="1" t="s">
        <v>7665</v>
      </c>
      <c r="E7556" t="str">
        <f t="shared" si="118"/>
        <v>97-ZARATAMO</v>
      </c>
    </row>
    <row r="7557" spans="1:5" x14ac:dyDescent="0.25">
      <c r="A7557" s="1">
        <v>48</v>
      </c>
      <c r="B7557" s="3">
        <v>901</v>
      </c>
      <c r="C7557" s="1" t="s">
        <v>7666</v>
      </c>
      <c r="E7557" t="str">
        <f t="shared" si="118"/>
        <v>901-DERIO</v>
      </c>
    </row>
    <row r="7558" spans="1:5" x14ac:dyDescent="0.25">
      <c r="A7558" s="1">
        <v>48</v>
      </c>
      <c r="B7558" s="3">
        <v>902</v>
      </c>
      <c r="C7558" s="1" t="s">
        <v>7667</v>
      </c>
      <c r="E7558" t="str">
        <f t="shared" si="118"/>
        <v>902-ERANDIO</v>
      </c>
    </row>
    <row r="7559" spans="1:5" x14ac:dyDescent="0.25">
      <c r="A7559" s="1">
        <v>48</v>
      </c>
      <c r="B7559" s="3">
        <v>903</v>
      </c>
      <c r="C7559" s="1" t="s">
        <v>7668</v>
      </c>
      <c r="E7559" t="str">
        <f t="shared" si="118"/>
        <v>903-LOIU</v>
      </c>
    </row>
    <row r="7560" spans="1:5" x14ac:dyDescent="0.25">
      <c r="A7560" s="1">
        <v>48</v>
      </c>
      <c r="B7560" s="3">
        <v>904</v>
      </c>
      <c r="C7560" s="1" t="s">
        <v>7669</v>
      </c>
      <c r="E7560" t="str">
        <f t="shared" si="118"/>
        <v>904-SONDIKA</v>
      </c>
    </row>
    <row r="7561" spans="1:5" x14ac:dyDescent="0.25">
      <c r="A7561" s="1">
        <v>48</v>
      </c>
      <c r="B7561" s="3">
        <v>905</v>
      </c>
      <c r="C7561" s="1" t="s">
        <v>7670</v>
      </c>
      <c r="E7561" t="str">
        <f t="shared" si="118"/>
        <v>905-ZAMUDIO</v>
      </c>
    </row>
    <row r="7562" spans="1:5" x14ac:dyDescent="0.25">
      <c r="A7562" s="1">
        <v>48</v>
      </c>
      <c r="B7562" s="3">
        <v>906</v>
      </c>
      <c r="C7562" s="1" t="s">
        <v>7671</v>
      </c>
      <c r="E7562" t="str">
        <f t="shared" si="118"/>
        <v>906-FORUA</v>
      </c>
    </row>
    <row r="7563" spans="1:5" x14ac:dyDescent="0.25">
      <c r="A7563" s="1">
        <v>48</v>
      </c>
      <c r="B7563" s="3">
        <v>907</v>
      </c>
      <c r="C7563" s="1" t="s">
        <v>7672</v>
      </c>
      <c r="E7563" t="str">
        <f t="shared" si="118"/>
        <v>907-KORTEZUBI</v>
      </c>
    </row>
    <row r="7564" spans="1:5" x14ac:dyDescent="0.25">
      <c r="A7564" s="1">
        <v>48</v>
      </c>
      <c r="B7564" s="3">
        <v>908</v>
      </c>
      <c r="C7564" s="1" t="s">
        <v>7673</v>
      </c>
      <c r="E7564" t="str">
        <f t="shared" si="118"/>
        <v>908-MURUETA</v>
      </c>
    </row>
    <row r="7565" spans="1:5" x14ac:dyDescent="0.25">
      <c r="A7565" s="1">
        <v>48</v>
      </c>
      <c r="B7565" s="3">
        <v>909</v>
      </c>
      <c r="C7565" s="1" t="s">
        <v>7674</v>
      </c>
      <c r="E7565" t="str">
        <f t="shared" si="118"/>
        <v>909-NABARNIZ</v>
      </c>
    </row>
    <row r="7566" spans="1:5" x14ac:dyDescent="0.25">
      <c r="A7566" s="1">
        <v>48</v>
      </c>
      <c r="B7566" s="3">
        <v>910</v>
      </c>
      <c r="C7566" s="1" t="s">
        <v>7675</v>
      </c>
      <c r="E7566" t="str">
        <f t="shared" si="118"/>
        <v>910-IURRETA</v>
      </c>
    </row>
    <row r="7567" spans="1:5" x14ac:dyDescent="0.25">
      <c r="A7567" s="1">
        <v>48</v>
      </c>
      <c r="B7567" s="3">
        <v>911</v>
      </c>
      <c r="C7567" s="1" t="s">
        <v>7676</v>
      </c>
      <c r="E7567" t="str">
        <f t="shared" si="118"/>
        <v>911-AJANGIZ</v>
      </c>
    </row>
    <row r="7568" spans="1:5" x14ac:dyDescent="0.25">
      <c r="A7568" s="1">
        <v>48</v>
      </c>
      <c r="B7568" s="3">
        <v>912</v>
      </c>
      <c r="C7568" s="1" t="s">
        <v>7677</v>
      </c>
      <c r="E7568" t="str">
        <f t="shared" si="118"/>
        <v>912-ALONSOTEGI</v>
      </c>
    </row>
    <row r="7569" spans="1:5" x14ac:dyDescent="0.25">
      <c r="A7569" s="1">
        <v>48</v>
      </c>
      <c r="B7569" s="3">
        <v>913</v>
      </c>
      <c r="C7569" s="1" t="s">
        <v>7678</v>
      </c>
      <c r="E7569" t="str">
        <f t="shared" si="118"/>
        <v>913-ZIERBENA</v>
      </c>
    </row>
    <row r="7570" spans="1:5" x14ac:dyDescent="0.25">
      <c r="A7570" s="1">
        <v>48</v>
      </c>
      <c r="B7570" s="3">
        <v>914</v>
      </c>
      <c r="C7570" s="1" t="s">
        <v>7679</v>
      </c>
      <c r="E7570" t="str">
        <f t="shared" si="118"/>
        <v>914-ARRATZU</v>
      </c>
    </row>
    <row r="7571" spans="1:5" x14ac:dyDescent="0.25">
      <c r="A7571" s="1">
        <v>48</v>
      </c>
      <c r="B7571" s="3">
        <v>915</v>
      </c>
      <c r="C7571" s="1" t="s">
        <v>7680</v>
      </c>
      <c r="E7571" t="str">
        <f t="shared" si="118"/>
        <v>915-ZIORTZA-BOLIBAR</v>
      </c>
    </row>
    <row r="7572" spans="1:5" x14ac:dyDescent="0.25">
      <c r="A7572" s="1">
        <v>49</v>
      </c>
      <c r="B7572" s="3">
        <v>2</v>
      </c>
      <c r="C7572" s="1" t="s">
        <v>7681</v>
      </c>
      <c r="E7572" t="str">
        <f t="shared" si="118"/>
        <v>2-ABEZAMES</v>
      </c>
    </row>
    <row r="7573" spans="1:5" x14ac:dyDescent="0.25">
      <c r="A7573" s="1">
        <v>49</v>
      </c>
      <c r="B7573" s="3">
        <v>3</v>
      </c>
      <c r="C7573" s="1" t="s">
        <v>7682</v>
      </c>
      <c r="E7573" t="str">
        <f t="shared" si="118"/>
        <v>3-ALCAÑICES</v>
      </c>
    </row>
    <row r="7574" spans="1:5" x14ac:dyDescent="0.25">
      <c r="A7574" s="1">
        <v>49</v>
      </c>
      <c r="B7574" s="3">
        <v>4</v>
      </c>
      <c r="C7574" s="1" t="s">
        <v>7683</v>
      </c>
      <c r="E7574" t="str">
        <f t="shared" si="118"/>
        <v>4-ALCUBILLA DE NOGALES</v>
      </c>
    </row>
    <row r="7575" spans="1:5" x14ac:dyDescent="0.25">
      <c r="A7575" s="1">
        <v>49</v>
      </c>
      <c r="B7575" s="3">
        <v>5</v>
      </c>
      <c r="C7575" s="1" t="s">
        <v>7684</v>
      </c>
      <c r="E7575" t="str">
        <f t="shared" si="118"/>
        <v>5-ALFARAZ DE SAYAGO</v>
      </c>
    </row>
    <row r="7576" spans="1:5" x14ac:dyDescent="0.25">
      <c r="A7576" s="1">
        <v>49</v>
      </c>
      <c r="B7576" s="3">
        <v>6</v>
      </c>
      <c r="C7576" s="1" t="s">
        <v>7685</v>
      </c>
      <c r="E7576" t="str">
        <f t="shared" si="118"/>
        <v>6-ALGODRE</v>
      </c>
    </row>
    <row r="7577" spans="1:5" x14ac:dyDescent="0.25">
      <c r="A7577" s="1">
        <v>49</v>
      </c>
      <c r="B7577" s="3">
        <v>7</v>
      </c>
      <c r="C7577" s="1" t="s">
        <v>7686</v>
      </c>
      <c r="E7577" t="str">
        <f t="shared" si="118"/>
        <v>7-ALMARAZ DE DUERO</v>
      </c>
    </row>
    <row r="7578" spans="1:5" x14ac:dyDescent="0.25">
      <c r="A7578" s="1">
        <v>49</v>
      </c>
      <c r="B7578" s="3">
        <v>8</v>
      </c>
      <c r="C7578" s="1" t="s">
        <v>7687</v>
      </c>
      <c r="E7578" t="str">
        <f t="shared" si="118"/>
        <v>8-ALMEIDA DE SAYAGO</v>
      </c>
    </row>
    <row r="7579" spans="1:5" x14ac:dyDescent="0.25">
      <c r="A7579" s="1">
        <v>49</v>
      </c>
      <c r="B7579" s="3">
        <v>9</v>
      </c>
      <c r="C7579" s="1" t="s">
        <v>7688</v>
      </c>
      <c r="E7579" t="str">
        <f t="shared" si="118"/>
        <v>9-ANDAVIAS</v>
      </c>
    </row>
    <row r="7580" spans="1:5" x14ac:dyDescent="0.25">
      <c r="A7580" s="1">
        <v>49</v>
      </c>
      <c r="B7580" s="3">
        <v>10</v>
      </c>
      <c r="C7580" s="1" t="s">
        <v>7689</v>
      </c>
      <c r="E7580" t="str">
        <f t="shared" si="118"/>
        <v>10-ARCENILLAS</v>
      </c>
    </row>
    <row r="7581" spans="1:5" x14ac:dyDescent="0.25">
      <c r="A7581" s="1">
        <v>49</v>
      </c>
      <c r="B7581" s="3">
        <v>11</v>
      </c>
      <c r="C7581" s="1" t="s">
        <v>7690</v>
      </c>
      <c r="E7581" t="str">
        <f t="shared" si="118"/>
        <v>11-ARCOS DE LA POLVOROSA</v>
      </c>
    </row>
    <row r="7582" spans="1:5" x14ac:dyDescent="0.25">
      <c r="A7582" s="1">
        <v>49</v>
      </c>
      <c r="B7582" s="3">
        <v>12</v>
      </c>
      <c r="C7582" s="1" t="s">
        <v>7691</v>
      </c>
      <c r="E7582" t="str">
        <f t="shared" si="118"/>
        <v>12-ARGAÑIN</v>
      </c>
    </row>
    <row r="7583" spans="1:5" x14ac:dyDescent="0.25">
      <c r="A7583" s="1">
        <v>49</v>
      </c>
      <c r="B7583" s="3">
        <v>13</v>
      </c>
      <c r="C7583" s="1" t="s">
        <v>7692</v>
      </c>
      <c r="E7583" t="str">
        <f t="shared" si="118"/>
        <v>13-ARGUJILLO</v>
      </c>
    </row>
    <row r="7584" spans="1:5" x14ac:dyDescent="0.25">
      <c r="A7584" s="1">
        <v>49</v>
      </c>
      <c r="B7584" s="3">
        <v>14</v>
      </c>
      <c r="C7584" s="1" t="s">
        <v>7693</v>
      </c>
      <c r="E7584" t="str">
        <f t="shared" si="118"/>
        <v>14-ARQUILLINOS</v>
      </c>
    </row>
    <row r="7585" spans="1:5" x14ac:dyDescent="0.25">
      <c r="A7585" s="1">
        <v>49</v>
      </c>
      <c r="B7585" s="3">
        <v>15</v>
      </c>
      <c r="C7585" s="1" t="s">
        <v>7694</v>
      </c>
      <c r="E7585" t="str">
        <f t="shared" si="118"/>
        <v>15-ARRABALDE</v>
      </c>
    </row>
    <row r="7586" spans="1:5" x14ac:dyDescent="0.25">
      <c r="A7586" s="1">
        <v>49</v>
      </c>
      <c r="B7586" s="3">
        <v>16</v>
      </c>
      <c r="C7586" s="1" t="s">
        <v>7695</v>
      </c>
      <c r="E7586" t="str">
        <f t="shared" si="118"/>
        <v>16-ASPARIEGOS</v>
      </c>
    </row>
    <row r="7587" spans="1:5" x14ac:dyDescent="0.25">
      <c r="A7587" s="1">
        <v>49</v>
      </c>
      <c r="B7587" s="3">
        <v>17</v>
      </c>
      <c r="C7587" s="1" t="s">
        <v>7696</v>
      </c>
      <c r="E7587" t="str">
        <f t="shared" si="118"/>
        <v>17-ASTURIANOS</v>
      </c>
    </row>
    <row r="7588" spans="1:5" x14ac:dyDescent="0.25">
      <c r="A7588" s="1">
        <v>49</v>
      </c>
      <c r="B7588" s="3">
        <v>18</v>
      </c>
      <c r="C7588" s="1" t="s">
        <v>7697</v>
      </c>
      <c r="E7588" t="str">
        <f t="shared" si="118"/>
        <v>18-AYOO DE VIDRIALES</v>
      </c>
    </row>
    <row r="7589" spans="1:5" x14ac:dyDescent="0.25">
      <c r="A7589" s="1">
        <v>49</v>
      </c>
      <c r="B7589" s="3">
        <v>19</v>
      </c>
      <c r="C7589" s="1" t="s">
        <v>7698</v>
      </c>
      <c r="E7589" t="str">
        <f t="shared" si="118"/>
        <v>19-BARCIAL DEL BARCO</v>
      </c>
    </row>
    <row r="7590" spans="1:5" x14ac:dyDescent="0.25">
      <c r="A7590" s="1">
        <v>49</v>
      </c>
      <c r="B7590" s="3">
        <v>20</v>
      </c>
      <c r="C7590" s="1" t="s">
        <v>7699</v>
      </c>
      <c r="E7590" t="str">
        <f t="shared" si="118"/>
        <v>20-BELVER DE LOS MONTES</v>
      </c>
    </row>
    <row r="7591" spans="1:5" x14ac:dyDescent="0.25">
      <c r="A7591" s="1">
        <v>49</v>
      </c>
      <c r="B7591" s="3">
        <v>21</v>
      </c>
      <c r="C7591" s="1" t="s">
        <v>7700</v>
      </c>
      <c r="E7591" t="str">
        <f t="shared" si="118"/>
        <v>21-BENAVENTE</v>
      </c>
    </row>
    <row r="7592" spans="1:5" x14ac:dyDescent="0.25">
      <c r="A7592" s="1">
        <v>49</v>
      </c>
      <c r="B7592" s="3">
        <v>22</v>
      </c>
      <c r="C7592" s="1" t="s">
        <v>7701</v>
      </c>
      <c r="E7592" t="str">
        <f t="shared" si="118"/>
        <v>22-BENEGILES</v>
      </c>
    </row>
    <row r="7593" spans="1:5" x14ac:dyDescent="0.25">
      <c r="A7593" s="1">
        <v>49</v>
      </c>
      <c r="B7593" s="3">
        <v>23</v>
      </c>
      <c r="C7593" s="1" t="s">
        <v>7702</v>
      </c>
      <c r="E7593" t="str">
        <f t="shared" si="118"/>
        <v>23-BERMILLO DE SAYAGO</v>
      </c>
    </row>
    <row r="7594" spans="1:5" x14ac:dyDescent="0.25">
      <c r="A7594" s="1">
        <v>49</v>
      </c>
      <c r="B7594" s="3">
        <v>24</v>
      </c>
      <c r="C7594" s="1" t="s">
        <v>7703</v>
      </c>
      <c r="E7594" t="str">
        <f t="shared" si="118"/>
        <v>24-BOVEDA DE TORO, LA</v>
      </c>
    </row>
    <row r="7595" spans="1:5" x14ac:dyDescent="0.25">
      <c r="A7595" s="1">
        <v>49</v>
      </c>
      <c r="B7595" s="3">
        <v>25</v>
      </c>
      <c r="C7595" s="1" t="s">
        <v>7704</v>
      </c>
      <c r="E7595" t="str">
        <f t="shared" si="118"/>
        <v>25-BRETO</v>
      </c>
    </row>
    <row r="7596" spans="1:5" x14ac:dyDescent="0.25">
      <c r="A7596" s="1">
        <v>49</v>
      </c>
      <c r="B7596" s="3">
        <v>26</v>
      </c>
      <c r="C7596" s="1" t="s">
        <v>7705</v>
      </c>
      <c r="E7596" t="str">
        <f t="shared" si="118"/>
        <v>26-BRETOCINO</v>
      </c>
    </row>
    <row r="7597" spans="1:5" x14ac:dyDescent="0.25">
      <c r="A7597" s="1">
        <v>49</v>
      </c>
      <c r="B7597" s="3">
        <v>27</v>
      </c>
      <c r="C7597" s="1" t="s">
        <v>7706</v>
      </c>
      <c r="E7597" t="str">
        <f t="shared" si="118"/>
        <v>27-BRIME DE SOG</v>
      </c>
    </row>
    <row r="7598" spans="1:5" x14ac:dyDescent="0.25">
      <c r="A7598" s="1">
        <v>49</v>
      </c>
      <c r="B7598" s="3">
        <v>28</v>
      </c>
      <c r="C7598" s="1" t="s">
        <v>7707</v>
      </c>
      <c r="E7598" t="str">
        <f t="shared" si="118"/>
        <v>28-BRIME DE URZ</v>
      </c>
    </row>
    <row r="7599" spans="1:5" x14ac:dyDescent="0.25">
      <c r="A7599" s="1">
        <v>49</v>
      </c>
      <c r="B7599" s="3">
        <v>29</v>
      </c>
      <c r="C7599" s="1" t="s">
        <v>7708</v>
      </c>
      <c r="E7599" t="str">
        <f t="shared" si="118"/>
        <v>29-BURGANES DE VALVERDE</v>
      </c>
    </row>
    <row r="7600" spans="1:5" x14ac:dyDescent="0.25">
      <c r="A7600" s="1">
        <v>49</v>
      </c>
      <c r="B7600" s="3">
        <v>30</v>
      </c>
      <c r="C7600" s="1" t="s">
        <v>7709</v>
      </c>
      <c r="E7600" t="str">
        <f t="shared" si="118"/>
        <v>30-BUSTILLO DEL ORO</v>
      </c>
    </row>
    <row r="7601" spans="1:5" x14ac:dyDescent="0.25">
      <c r="A7601" s="1">
        <v>49</v>
      </c>
      <c r="B7601" s="3">
        <v>31</v>
      </c>
      <c r="C7601" s="1" t="s">
        <v>7710</v>
      </c>
      <c r="E7601" t="str">
        <f t="shared" si="118"/>
        <v>31-CABAÑAS DE SAYAGO</v>
      </c>
    </row>
    <row r="7602" spans="1:5" x14ac:dyDescent="0.25">
      <c r="A7602" s="1">
        <v>49</v>
      </c>
      <c r="B7602" s="3">
        <v>32</v>
      </c>
      <c r="C7602" s="1" t="s">
        <v>7711</v>
      </c>
      <c r="E7602" t="str">
        <f t="shared" si="118"/>
        <v>32-CALZADILLA DE TERA</v>
      </c>
    </row>
    <row r="7603" spans="1:5" x14ac:dyDescent="0.25">
      <c r="A7603" s="1">
        <v>49</v>
      </c>
      <c r="B7603" s="3">
        <v>33</v>
      </c>
      <c r="C7603" s="1" t="s">
        <v>7712</v>
      </c>
      <c r="E7603" t="str">
        <f t="shared" si="118"/>
        <v>33-CAMARZANA DE TERA</v>
      </c>
    </row>
    <row r="7604" spans="1:5" x14ac:dyDescent="0.25">
      <c r="A7604" s="1">
        <v>49</v>
      </c>
      <c r="B7604" s="3">
        <v>34</v>
      </c>
      <c r="C7604" s="1" t="s">
        <v>7713</v>
      </c>
      <c r="E7604" t="str">
        <f t="shared" si="118"/>
        <v>34-CAÑIZAL</v>
      </c>
    </row>
    <row r="7605" spans="1:5" x14ac:dyDescent="0.25">
      <c r="A7605" s="1">
        <v>49</v>
      </c>
      <c r="B7605" s="3">
        <v>35</v>
      </c>
      <c r="C7605" s="1" t="s">
        <v>7714</v>
      </c>
      <c r="E7605" t="str">
        <f t="shared" si="118"/>
        <v>35-CAÑIZO</v>
      </c>
    </row>
    <row r="7606" spans="1:5" x14ac:dyDescent="0.25">
      <c r="A7606" s="1">
        <v>49</v>
      </c>
      <c r="B7606" s="3">
        <v>36</v>
      </c>
      <c r="C7606" s="1" t="s">
        <v>7715</v>
      </c>
      <c r="E7606" t="str">
        <f t="shared" si="118"/>
        <v>36-CARBAJALES DE ALBA</v>
      </c>
    </row>
    <row r="7607" spans="1:5" x14ac:dyDescent="0.25">
      <c r="A7607" s="1">
        <v>49</v>
      </c>
      <c r="B7607" s="3">
        <v>37</v>
      </c>
      <c r="C7607" s="1" t="s">
        <v>7716</v>
      </c>
      <c r="E7607" t="str">
        <f t="shared" si="118"/>
        <v>37-CARBELLINO</v>
      </c>
    </row>
    <row r="7608" spans="1:5" x14ac:dyDescent="0.25">
      <c r="A7608" s="1">
        <v>49</v>
      </c>
      <c r="B7608" s="3">
        <v>38</v>
      </c>
      <c r="C7608" s="1" t="s">
        <v>7717</v>
      </c>
      <c r="E7608" t="str">
        <f t="shared" si="118"/>
        <v>38-CASASECA DE CAMPEAN</v>
      </c>
    </row>
    <row r="7609" spans="1:5" x14ac:dyDescent="0.25">
      <c r="A7609" s="1">
        <v>49</v>
      </c>
      <c r="B7609" s="3">
        <v>39</v>
      </c>
      <c r="C7609" s="1" t="s">
        <v>7718</v>
      </c>
      <c r="E7609" t="str">
        <f t="shared" si="118"/>
        <v>39-CASASECA DE LAS CHANAS</v>
      </c>
    </row>
    <row r="7610" spans="1:5" x14ac:dyDescent="0.25">
      <c r="A7610" s="1">
        <v>49</v>
      </c>
      <c r="B7610" s="3">
        <v>40</v>
      </c>
      <c r="C7610" s="1" t="s">
        <v>7719</v>
      </c>
      <c r="E7610" t="str">
        <f t="shared" si="118"/>
        <v>40-CASTRILLO DE LA GUAREÑA</v>
      </c>
    </row>
    <row r="7611" spans="1:5" x14ac:dyDescent="0.25">
      <c r="A7611" s="1">
        <v>49</v>
      </c>
      <c r="B7611" s="3">
        <v>41</v>
      </c>
      <c r="C7611" s="1" t="s">
        <v>7720</v>
      </c>
      <c r="E7611" t="str">
        <f t="shared" si="118"/>
        <v>41-CASTROGONZALO</v>
      </c>
    </row>
    <row r="7612" spans="1:5" x14ac:dyDescent="0.25">
      <c r="A7612" s="1">
        <v>49</v>
      </c>
      <c r="B7612" s="3">
        <v>42</v>
      </c>
      <c r="C7612" s="1" t="s">
        <v>7721</v>
      </c>
      <c r="E7612" t="str">
        <f t="shared" si="118"/>
        <v>42-CASTRONUEVO</v>
      </c>
    </row>
    <row r="7613" spans="1:5" x14ac:dyDescent="0.25">
      <c r="A7613" s="1">
        <v>49</v>
      </c>
      <c r="B7613" s="3">
        <v>43</v>
      </c>
      <c r="C7613" s="1" t="s">
        <v>7722</v>
      </c>
      <c r="E7613" t="str">
        <f t="shared" si="118"/>
        <v>43-CASTROVERDE DE CAMPOS</v>
      </c>
    </row>
    <row r="7614" spans="1:5" x14ac:dyDescent="0.25">
      <c r="A7614" s="1">
        <v>49</v>
      </c>
      <c r="B7614" s="3">
        <v>44</v>
      </c>
      <c r="C7614" s="1" t="s">
        <v>7723</v>
      </c>
      <c r="E7614" t="str">
        <f t="shared" si="118"/>
        <v>44-CAZURRA</v>
      </c>
    </row>
    <row r="7615" spans="1:5" x14ac:dyDescent="0.25">
      <c r="A7615" s="1">
        <v>49</v>
      </c>
      <c r="B7615" s="3">
        <v>46</v>
      </c>
      <c r="C7615" s="1" t="s">
        <v>7724</v>
      </c>
      <c r="E7615" t="str">
        <f t="shared" si="118"/>
        <v>46-CERECINOS DE CAMPOS</v>
      </c>
    </row>
    <row r="7616" spans="1:5" x14ac:dyDescent="0.25">
      <c r="A7616" s="1">
        <v>49</v>
      </c>
      <c r="B7616" s="3">
        <v>47</v>
      </c>
      <c r="C7616" s="1" t="s">
        <v>7725</v>
      </c>
      <c r="E7616" t="str">
        <f t="shared" si="118"/>
        <v>47-CERECINOS DEL CARRIZAL</v>
      </c>
    </row>
    <row r="7617" spans="1:5" x14ac:dyDescent="0.25">
      <c r="A7617" s="1">
        <v>49</v>
      </c>
      <c r="B7617" s="3">
        <v>48</v>
      </c>
      <c r="C7617" s="1" t="s">
        <v>7726</v>
      </c>
      <c r="E7617" t="str">
        <f t="shared" si="118"/>
        <v>48-CERNADILLA</v>
      </c>
    </row>
    <row r="7618" spans="1:5" x14ac:dyDescent="0.25">
      <c r="A7618" s="1">
        <v>49</v>
      </c>
      <c r="B7618" s="3">
        <v>50</v>
      </c>
      <c r="C7618" s="1" t="s">
        <v>7727</v>
      </c>
      <c r="E7618" t="str">
        <f t="shared" si="118"/>
        <v>50-COBREROS</v>
      </c>
    </row>
    <row r="7619" spans="1:5" x14ac:dyDescent="0.25">
      <c r="A7619" s="1">
        <v>49</v>
      </c>
      <c r="B7619" s="3">
        <v>52</v>
      </c>
      <c r="C7619" s="1" t="s">
        <v>7728</v>
      </c>
      <c r="E7619" t="str">
        <f t="shared" ref="E7619:E7682" si="119">CONCATENATE(B7619,"-",C7619)</f>
        <v>52-COOMONTE</v>
      </c>
    </row>
    <row r="7620" spans="1:5" x14ac:dyDescent="0.25">
      <c r="A7620" s="1">
        <v>49</v>
      </c>
      <c r="B7620" s="3">
        <v>53</v>
      </c>
      <c r="C7620" s="1" t="s">
        <v>7729</v>
      </c>
      <c r="E7620" t="str">
        <f t="shared" si="119"/>
        <v>53-CORESES</v>
      </c>
    </row>
    <row r="7621" spans="1:5" x14ac:dyDescent="0.25">
      <c r="A7621" s="1">
        <v>49</v>
      </c>
      <c r="B7621" s="3">
        <v>54</v>
      </c>
      <c r="C7621" s="1" t="s">
        <v>7730</v>
      </c>
      <c r="E7621" t="str">
        <f t="shared" si="119"/>
        <v>54-CORRALES</v>
      </c>
    </row>
    <row r="7622" spans="1:5" x14ac:dyDescent="0.25">
      <c r="A7622" s="1">
        <v>49</v>
      </c>
      <c r="B7622" s="3">
        <v>55</v>
      </c>
      <c r="C7622" s="1" t="s">
        <v>7731</v>
      </c>
      <c r="E7622" t="str">
        <f t="shared" si="119"/>
        <v>55-COTANES DEL MONTE</v>
      </c>
    </row>
    <row r="7623" spans="1:5" x14ac:dyDescent="0.25">
      <c r="A7623" s="1">
        <v>49</v>
      </c>
      <c r="B7623" s="3">
        <v>56</v>
      </c>
      <c r="C7623" s="1" t="s">
        <v>7732</v>
      </c>
      <c r="E7623" t="str">
        <f t="shared" si="119"/>
        <v>56-CUBILLOS</v>
      </c>
    </row>
    <row r="7624" spans="1:5" x14ac:dyDescent="0.25">
      <c r="A7624" s="1">
        <v>49</v>
      </c>
      <c r="B7624" s="3">
        <v>57</v>
      </c>
      <c r="C7624" s="1" t="s">
        <v>7733</v>
      </c>
      <c r="E7624" t="str">
        <f t="shared" si="119"/>
        <v>57-CUBO DE BENAVENTE</v>
      </c>
    </row>
    <row r="7625" spans="1:5" x14ac:dyDescent="0.25">
      <c r="A7625" s="1">
        <v>49</v>
      </c>
      <c r="B7625" s="3">
        <v>58</v>
      </c>
      <c r="C7625" s="1" t="s">
        <v>7734</v>
      </c>
      <c r="E7625" t="str">
        <f t="shared" si="119"/>
        <v>58-CUBO DE TIERRA DEL VINO, EL</v>
      </c>
    </row>
    <row r="7626" spans="1:5" x14ac:dyDescent="0.25">
      <c r="A7626" s="1">
        <v>49</v>
      </c>
      <c r="B7626" s="3">
        <v>59</v>
      </c>
      <c r="C7626" s="1" t="s">
        <v>7735</v>
      </c>
      <c r="E7626" t="str">
        <f t="shared" si="119"/>
        <v>59-CUELGAMURES</v>
      </c>
    </row>
    <row r="7627" spans="1:5" x14ac:dyDescent="0.25">
      <c r="A7627" s="1">
        <v>49</v>
      </c>
      <c r="B7627" s="3">
        <v>61</v>
      </c>
      <c r="C7627" s="1" t="s">
        <v>7736</v>
      </c>
      <c r="E7627" t="str">
        <f t="shared" si="119"/>
        <v>61-ENTRALA</v>
      </c>
    </row>
    <row r="7628" spans="1:5" x14ac:dyDescent="0.25">
      <c r="A7628" s="1">
        <v>49</v>
      </c>
      <c r="B7628" s="3">
        <v>62</v>
      </c>
      <c r="C7628" s="1" t="s">
        <v>7737</v>
      </c>
      <c r="E7628" t="str">
        <f t="shared" si="119"/>
        <v>62-ESPADAÑEDO</v>
      </c>
    </row>
    <row r="7629" spans="1:5" x14ac:dyDescent="0.25">
      <c r="A7629" s="1">
        <v>49</v>
      </c>
      <c r="B7629" s="3">
        <v>63</v>
      </c>
      <c r="C7629" s="1" t="s">
        <v>7738</v>
      </c>
      <c r="E7629" t="str">
        <f t="shared" si="119"/>
        <v>63-FARAMONTANOS DE TABARA</v>
      </c>
    </row>
    <row r="7630" spans="1:5" x14ac:dyDescent="0.25">
      <c r="A7630" s="1">
        <v>49</v>
      </c>
      <c r="B7630" s="3">
        <v>64</v>
      </c>
      <c r="C7630" s="1" t="s">
        <v>7739</v>
      </c>
      <c r="E7630" t="str">
        <f t="shared" si="119"/>
        <v>64-FARIZA</v>
      </c>
    </row>
    <row r="7631" spans="1:5" x14ac:dyDescent="0.25">
      <c r="A7631" s="1">
        <v>49</v>
      </c>
      <c r="B7631" s="3">
        <v>65</v>
      </c>
      <c r="C7631" s="1" t="s">
        <v>7740</v>
      </c>
      <c r="E7631" t="str">
        <f t="shared" si="119"/>
        <v>65-FERMOSELLE</v>
      </c>
    </row>
    <row r="7632" spans="1:5" x14ac:dyDescent="0.25">
      <c r="A7632" s="1">
        <v>49</v>
      </c>
      <c r="B7632" s="3">
        <v>66</v>
      </c>
      <c r="C7632" s="1" t="s">
        <v>7741</v>
      </c>
      <c r="E7632" t="str">
        <f t="shared" si="119"/>
        <v>66-FERRERAS DE ABAJO</v>
      </c>
    </row>
    <row r="7633" spans="1:5" x14ac:dyDescent="0.25">
      <c r="A7633" s="1">
        <v>49</v>
      </c>
      <c r="B7633" s="3">
        <v>67</v>
      </c>
      <c r="C7633" s="1" t="s">
        <v>7742</v>
      </c>
      <c r="E7633" t="str">
        <f t="shared" si="119"/>
        <v>67-FERRERAS DE ARRIBA</v>
      </c>
    </row>
    <row r="7634" spans="1:5" x14ac:dyDescent="0.25">
      <c r="A7634" s="1">
        <v>49</v>
      </c>
      <c r="B7634" s="3">
        <v>68</v>
      </c>
      <c r="C7634" s="1" t="s">
        <v>7743</v>
      </c>
      <c r="E7634" t="str">
        <f t="shared" si="119"/>
        <v>68-FERRERUELA</v>
      </c>
    </row>
    <row r="7635" spans="1:5" x14ac:dyDescent="0.25">
      <c r="A7635" s="1">
        <v>49</v>
      </c>
      <c r="B7635" s="3">
        <v>69</v>
      </c>
      <c r="C7635" s="1" t="s">
        <v>7744</v>
      </c>
      <c r="E7635" t="str">
        <f t="shared" si="119"/>
        <v>69-FIGUERUELA DE ARRIBA</v>
      </c>
    </row>
    <row r="7636" spans="1:5" x14ac:dyDescent="0.25">
      <c r="A7636" s="1">
        <v>49</v>
      </c>
      <c r="B7636" s="3">
        <v>71</v>
      </c>
      <c r="C7636" s="1" t="s">
        <v>6732</v>
      </c>
      <c r="E7636" t="str">
        <f t="shared" si="119"/>
        <v>71-FONFRIA</v>
      </c>
    </row>
    <row r="7637" spans="1:5" x14ac:dyDescent="0.25">
      <c r="A7637" s="1">
        <v>49</v>
      </c>
      <c r="B7637" s="3">
        <v>75</v>
      </c>
      <c r="C7637" s="1" t="s">
        <v>7745</v>
      </c>
      <c r="E7637" t="str">
        <f t="shared" si="119"/>
        <v>75-FRESNO DE LA POLVOROSA</v>
      </c>
    </row>
    <row r="7638" spans="1:5" x14ac:dyDescent="0.25">
      <c r="A7638" s="1">
        <v>49</v>
      </c>
      <c r="B7638" s="3">
        <v>76</v>
      </c>
      <c r="C7638" s="1" t="s">
        <v>7746</v>
      </c>
      <c r="E7638" t="str">
        <f t="shared" si="119"/>
        <v>76-FRESNO DE LA RIBERA</v>
      </c>
    </row>
    <row r="7639" spans="1:5" x14ac:dyDescent="0.25">
      <c r="A7639" s="1">
        <v>49</v>
      </c>
      <c r="B7639" s="3">
        <v>77</v>
      </c>
      <c r="C7639" s="1" t="s">
        <v>7747</v>
      </c>
      <c r="E7639" t="str">
        <f t="shared" si="119"/>
        <v>77-FRESNO DE SAYAGO</v>
      </c>
    </row>
    <row r="7640" spans="1:5" x14ac:dyDescent="0.25">
      <c r="A7640" s="1">
        <v>49</v>
      </c>
      <c r="B7640" s="3">
        <v>78</v>
      </c>
      <c r="C7640" s="1" t="s">
        <v>7748</v>
      </c>
      <c r="E7640" t="str">
        <f t="shared" si="119"/>
        <v>78-FRIERA DE VALVERDE</v>
      </c>
    </row>
    <row r="7641" spans="1:5" x14ac:dyDescent="0.25">
      <c r="A7641" s="1">
        <v>49</v>
      </c>
      <c r="B7641" s="3">
        <v>79</v>
      </c>
      <c r="C7641" s="1" t="s">
        <v>7749</v>
      </c>
      <c r="E7641" t="str">
        <f t="shared" si="119"/>
        <v>79-FUENTE ENCALADA</v>
      </c>
    </row>
    <row r="7642" spans="1:5" x14ac:dyDescent="0.25">
      <c r="A7642" s="1">
        <v>49</v>
      </c>
      <c r="B7642" s="3">
        <v>80</v>
      </c>
      <c r="C7642" s="1" t="s">
        <v>7750</v>
      </c>
      <c r="E7642" t="str">
        <f t="shared" si="119"/>
        <v>80-FUENTELAPEÑA</v>
      </c>
    </row>
    <row r="7643" spans="1:5" x14ac:dyDescent="0.25">
      <c r="A7643" s="1">
        <v>49</v>
      </c>
      <c r="B7643" s="3">
        <v>81</v>
      </c>
      <c r="C7643" s="1" t="s">
        <v>7751</v>
      </c>
      <c r="E7643" t="str">
        <f t="shared" si="119"/>
        <v>81-FUENTESAUCO</v>
      </c>
    </row>
    <row r="7644" spans="1:5" x14ac:dyDescent="0.25">
      <c r="A7644" s="1">
        <v>49</v>
      </c>
      <c r="B7644" s="3">
        <v>82</v>
      </c>
      <c r="C7644" s="1" t="s">
        <v>7752</v>
      </c>
      <c r="E7644" t="str">
        <f t="shared" si="119"/>
        <v>82-FUENTES DE ROPEL</v>
      </c>
    </row>
    <row r="7645" spans="1:5" x14ac:dyDescent="0.25">
      <c r="A7645" s="1">
        <v>49</v>
      </c>
      <c r="B7645" s="3">
        <v>83</v>
      </c>
      <c r="C7645" s="1" t="s">
        <v>7753</v>
      </c>
      <c r="E7645" t="str">
        <f t="shared" si="119"/>
        <v>83-FUENTESECAS</v>
      </c>
    </row>
    <row r="7646" spans="1:5" x14ac:dyDescent="0.25">
      <c r="A7646" s="1">
        <v>49</v>
      </c>
      <c r="B7646" s="3">
        <v>84</v>
      </c>
      <c r="C7646" s="1" t="s">
        <v>7754</v>
      </c>
      <c r="E7646" t="str">
        <f t="shared" si="119"/>
        <v>84-FUENTESPREADAS</v>
      </c>
    </row>
    <row r="7647" spans="1:5" x14ac:dyDescent="0.25">
      <c r="A7647" s="1">
        <v>49</v>
      </c>
      <c r="B7647" s="3">
        <v>85</v>
      </c>
      <c r="C7647" s="1" t="s">
        <v>7755</v>
      </c>
      <c r="E7647" t="str">
        <f t="shared" si="119"/>
        <v>85-GALENDE</v>
      </c>
    </row>
    <row r="7648" spans="1:5" x14ac:dyDescent="0.25">
      <c r="A7648" s="1">
        <v>49</v>
      </c>
      <c r="B7648" s="3">
        <v>86</v>
      </c>
      <c r="C7648" s="1" t="s">
        <v>7756</v>
      </c>
      <c r="E7648" t="str">
        <f t="shared" si="119"/>
        <v>86-GALLEGOS DEL PAN</v>
      </c>
    </row>
    <row r="7649" spans="1:5" x14ac:dyDescent="0.25">
      <c r="A7649" s="1">
        <v>49</v>
      </c>
      <c r="B7649" s="3">
        <v>87</v>
      </c>
      <c r="C7649" s="1" t="s">
        <v>7757</v>
      </c>
      <c r="E7649" t="str">
        <f t="shared" si="119"/>
        <v>87-GALLEGOS DEL RIO</v>
      </c>
    </row>
    <row r="7650" spans="1:5" x14ac:dyDescent="0.25">
      <c r="A7650" s="1">
        <v>49</v>
      </c>
      <c r="B7650" s="3">
        <v>88</v>
      </c>
      <c r="C7650" s="1" t="s">
        <v>7758</v>
      </c>
      <c r="E7650" t="str">
        <f t="shared" si="119"/>
        <v>88-GAMONES</v>
      </c>
    </row>
    <row r="7651" spans="1:5" x14ac:dyDescent="0.25">
      <c r="A7651" s="1">
        <v>49</v>
      </c>
      <c r="B7651" s="3">
        <v>90</v>
      </c>
      <c r="C7651" s="1" t="s">
        <v>7759</v>
      </c>
      <c r="E7651" t="str">
        <f t="shared" si="119"/>
        <v>90-GEMA</v>
      </c>
    </row>
    <row r="7652" spans="1:5" x14ac:dyDescent="0.25">
      <c r="A7652" s="1">
        <v>49</v>
      </c>
      <c r="B7652" s="3">
        <v>91</v>
      </c>
      <c r="C7652" s="1" t="s">
        <v>7760</v>
      </c>
      <c r="E7652" t="str">
        <f t="shared" si="119"/>
        <v>91-GRANJA DE MORERUELA</v>
      </c>
    </row>
    <row r="7653" spans="1:5" x14ac:dyDescent="0.25">
      <c r="A7653" s="1">
        <v>49</v>
      </c>
      <c r="B7653" s="3">
        <v>92</v>
      </c>
      <c r="C7653" s="1" t="s">
        <v>7761</v>
      </c>
      <c r="E7653" t="str">
        <f t="shared" si="119"/>
        <v>92-GRANUCILLO</v>
      </c>
    </row>
    <row r="7654" spans="1:5" x14ac:dyDescent="0.25">
      <c r="A7654" s="1">
        <v>49</v>
      </c>
      <c r="B7654" s="3">
        <v>93</v>
      </c>
      <c r="C7654" s="1" t="s">
        <v>7762</v>
      </c>
      <c r="E7654" t="str">
        <f t="shared" si="119"/>
        <v>93-GUARRATE</v>
      </c>
    </row>
    <row r="7655" spans="1:5" x14ac:dyDescent="0.25">
      <c r="A7655" s="1">
        <v>49</v>
      </c>
      <c r="B7655" s="3">
        <v>94</v>
      </c>
      <c r="C7655" s="1" t="s">
        <v>7763</v>
      </c>
      <c r="E7655" t="str">
        <f t="shared" si="119"/>
        <v>94-HERMISENDE</v>
      </c>
    </row>
    <row r="7656" spans="1:5" x14ac:dyDescent="0.25">
      <c r="A7656" s="1">
        <v>49</v>
      </c>
      <c r="B7656" s="3">
        <v>95</v>
      </c>
      <c r="C7656" s="1" t="s">
        <v>7764</v>
      </c>
      <c r="E7656" t="str">
        <f t="shared" si="119"/>
        <v>95-HINIESTA, LA</v>
      </c>
    </row>
    <row r="7657" spans="1:5" x14ac:dyDescent="0.25">
      <c r="A7657" s="1">
        <v>49</v>
      </c>
      <c r="B7657" s="3">
        <v>96</v>
      </c>
      <c r="C7657" s="1" t="s">
        <v>7765</v>
      </c>
      <c r="E7657" t="str">
        <f t="shared" si="119"/>
        <v>96-JAMBRINA</v>
      </c>
    </row>
    <row r="7658" spans="1:5" x14ac:dyDescent="0.25">
      <c r="A7658" s="1">
        <v>49</v>
      </c>
      <c r="B7658" s="3">
        <v>97</v>
      </c>
      <c r="C7658" s="1" t="s">
        <v>7766</v>
      </c>
      <c r="E7658" t="str">
        <f t="shared" si="119"/>
        <v>97-JUSTEL</v>
      </c>
    </row>
    <row r="7659" spans="1:5" x14ac:dyDescent="0.25">
      <c r="A7659" s="1">
        <v>49</v>
      </c>
      <c r="B7659" s="3">
        <v>98</v>
      </c>
      <c r="C7659" s="1" t="s">
        <v>7767</v>
      </c>
      <c r="E7659" t="str">
        <f t="shared" si="119"/>
        <v>98-LOSACINO</v>
      </c>
    </row>
    <row r="7660" spans="1:5" x14ac:dyDescent="0.25">
      <c r="A7660" s="1">
        <v>49</v>
      </c>
      <c r="B7660" s="3">
        <v>99</v>
      </c>
      <c r="C7660" s="1" t="s">
        <v>7768</v>
      </c>
      <c r="E7660" t="str">
        <f t="shared" si="119"/>
        <v>99-LOSACIO</v>
      </c>
    </row>
    <row r="7661" spans="1:5" x14ac:dyDescent="0.25">
      <c r="A7661" s="1">
        <v>49</v>
      </c>
      <c r="B7661" s="3">
        <v>100</v>
      </c>
      <c r="C7661" s="1" t="s">
        <v>7769</v>
      </c>
      <c r="E7661" t="str">
        <f t="shared" si="119"/>
        <v>100-LUBIAN</v>
      </c>
    </row>
    <row r="7662" spans="1:5" x14ac:dyDescent="0.25">
      <c r="A7662" s="1">
        <v>49</v>
      </c>
      <c r="B7662" s="3">
        <v>101</v>
      </c>
      <c r="C7662" s="1" t="s">
        <v>7770</v>
      </c>
      <c r="E7662" t="str">
        <f t="shared" si="119"/>
        <v>101-LUELMO</v>
      </c>
    </row>
    <row r="7663" spans="1:5" x14ac:dyDescent="0.25">
      <c r="A7663" s="1">
        <v>49</v>
      </c>
      <c r="B7663" s="3">
        <v>102</v>
      </c>
      <c r="C7663" s="1" t="s">
        <v>7771</v>
      </c>
      <c r="E7663" t="str">
        <f t="shared" si="119"/>
        <v>102-MADERAL, EL</v>
      </c>
    </row>
    <row r="7664" spans="1:5" x14ac:dyDescent="0.25">
      <c r="A7664" s="1">
        <v>49</v>
      </c>
      <c r="B7664" s="3">
        <v>103</v>
      </c>
      <c r="C7664" s="1" t="s">
        <v>7772</v>
      </c>
      <c r="E7664" t="str">
        <f t="shared" si="119"/>
        <v>103-MADRIDANOS</v>
      </c>
    </row>
    <row r="7665" spans="1:5" x14ac:dyDescent="0.25">
      <c r="A7665" s="1">
        <v>49</v>
      </c>
      <c r="B7665" s="3">
        <v>104</v>
      </c>
      <c r="C7665" s="1" t="s">
        <v>7773</v>
      </c>
      <c r="E7665" t="str">
        <f t="shared" si="119"/>
        <v>104-MAHIDE</v>
      </c>
    </row>
    <row r="7666" spans="1:5" x14ac:dyDescent="0.25">
      <c r="A7666" s="1">
        <v>49</v>
      </c>
      <c r="B7666" s="3">
        <v>105</v>
      </c>
      <c r="C7666" s="1" t="s">
        <v>7774</v>
      </c>
      <c r="E7666" t="str">
        <f t="shared" si="119"/>
        <v>105-MAIRE DE CASTROPONCE</v>
      </c>
    </row>
    <row r="7667" spans="1:5" x14ac:dyDescent="0.25">
      <c r="A7667" s="1">
        <v>49</v>
      </c>
      <c r="B7667" s="3">
        <v>107</v>
      </c>
      <c r="C7667" s="1" t="s">
        <v>7775</v>
      </c>
      <c r="E7667" t="str">
        <f t="shared" si="119"/>
        <v>107-MALVA</v>
      </c>
    </row>
    <row r="7668" spans="1:5" x14ac:dyDescent="0.25">
      <c r="A7668" s="1">
        <v>49</v>
      </c>
      <c r="B7668" s="3">
        <v>108</v>
      </c>
      <c r="C7668" s="1" t="s">
        <v>7776</v>
      </c>
      <c r="E7668" t="str">
        <f t="shared" si="119"/>
        <v>108-MANGANESES DE LA LAMPREANA</v>
      </c>
    </row>
    <row r="7669" spans="1:5" x14ac:dyDescent="0.25">
      <c r="A7669" s="1">
        <v>49</v>
      </c>
      <c r="B7669" s="3">
        <v>109</v>
      </c>
      <c r="C7669" s="1" t="s">
        <v>7777</v>
      </c>
      <c r="E7669" t="str">
        <f t="shared" si="119"/>
        <v>109-MANGANESES DE LA POLVOROSA</v>
      </c>
    </row>
    <row r="7670" spans="1:5" x14ac:dyDescent="0.25">
      <c r="A7670" s="1">
        <v>49</v>
      </c>
      <c r="B7670" s="3">
        <v>110</v>
      </c>
      <c r="C7670" s="1" t="s">
        <v>7778</v>
      </c>
      <c r="E7670" t="str">
        <f t="shared" si="119"/>
        <v>110-MANZANAL DE ARRIBA</v>
      </c>
    </row>
    <row r="7671" spans="1:5" x14ac:dyDescent="0.25">
      <c r="A7671" s="1">
        <v>49</v>
      </c>
      <c r="B7671" s="3">
        <v>111</v>
      </c>
      <c r="C7671" s="1" t="s">
        <v>7779</v>
      </c>
      <c r="E7671" t="str">
        <f t="shared" si="119"/>
        <v>111-MANZANAL DEL BARCO</v>
      </c>
    </row>
    <row r="7672" spans="1:5" x14ac:dyDescent="0.25">
      <c r="A7672" s="1">
        <v>49</v>
      </c>
      <c r="B7672" s="3">
        <v>112</v>
      </c>
      <c r="C7672" s="1" t="s">
        <v>7780</v>
      </c>
      <c r="E7672" t="str">
        <f t="shared" si="119"/>
        <v>112-MANZANAL DE LOS INFANTES</v>
      </c>
    </row>
    <row r="7673" spans="1:5" x14ac:dyDescent="0.25">
      <c r="A7673" s="1">
        <v>49</v>
      </c>
      <c r="B7673" s="3">
        <v>113</v>
      </c>
      <c r="C7673" s="1" t="s">
        <v>7781</v>
      </c>
      <c r="E7673" t="str">
        <f t="shared" si="119"/>
        <v>113-MATILLA DE ARZON</v>
      </c>
    </row>
    <row r="7674" spans="1:5" x14ac:dyDescent="0.25">
      <c r="A7674" s="1">
        <v>49</v>
      </c>
      <c r="B7674" s="3">
        <v>114</v>
      </c>
      <c r="C7674" s="1" t="s">
        <v>7782</v>
      </c>
      <c r="E7674" t="str">
        <f t="shared" si="119"/>
        <v>114-MATILLA LA SECA</v>
      </c>
    </row>
    <row r="7675" spans="1:5" x14ac:dyDescent="0.25">
      <c r="A7675" s="1">
        <v>49</v>
      </c>
      <c r="B7675" s="3">
        <v>115</v>
      </c>
      <c r="C7675" s="1" t="s">
        <v>7783</v>
      </c>
      <c r="E7675" t="str">
        <f t="shared" si="119"/>
        <v>115-MAYALDE</v>
      </c>
    </row>
    <row r="7676" spans="1:5" x14ac:dyDescent="0.25">
      <c r="A7676" s="1">
        <v>49</v>
      </c>
      <c r="B7676" s="3">
        <v>116</v>
      </c>
      <c r="C7676" s="1" t="s">
        <v>7784</v>
      </c>
      <c r="E7676" t="str">
        <f t="shared" si="119"/>
        <v>116-MELGAR DE TERA</v>
      </c>
    </row>
    <row r="7677" spans="1:5" x14ac:dyDescent="0.25">
      <c r="A7677" s="1">
        <v>49</v>
      </c>
      <c r="B7677" s="3">
        <v>117</v>
      </c>
      <c r="C7677" s="1" t="s">
        <v>7785</v>
      </c>
      <c r="E7677" t="str">
        <f t="shared" si="119"/>
        <v>117-MICERECES DE TERA</v>
      </c>
    </row>
    <row r="7678" spans="1:5" x14ac:dyDescent="0.25">
      <c r="A7678" s="1">
        <v>49</v>
      </c>
      <c r="B7678" s="3">
        <v>118</v>
      </c>
      <c r="C7678" s="1" t="s">
        <v>7786</v>
      </c>
      <c r="E7678" t="str">
        <f t="shared" si="119"/>
        <v>118-MILLES DE LA POLVOROSA</v>
      </c>
    </row>
    <row r="7679" spans="1:5" x14ac:dyDescent="0.25">
      <c r="A7679" s="1">
        <v>49</v>
      </c>
      <c r="B7679" s="3">
        <v>119</v>
      </c>
      <c r="C7679" s="1" t="s">
        <v>7787</v>
      </c>
      <c r="E7679" t="str">
        <f t="shared" si="119"/>
        <v>119-MOLACILLOS</v>
      </c>
    </row>
    <row r="7680" spans="1:5" x14ac:dyDescent="0.25">
      <c r="A7680" s="1">
        <v>49</v>
      </c>
      <c r="B7680" s="3">
        <v>120</v>
      </c>
      <c r="C7680" s="1" t="s">
        <v>7788</v>
      </c>
      <c r="E7680" t="str">
        <f t="shared" si="119"/>
        <v>120-MOLEZUELAS DE LA CARBALLEDA</v>
      </c>
    </row>
    <row r="7681" spans="1:5" x14ac:dyDescent="0.25">
      <c r="A7681" s="1">
        <v>49</v>
      </c>
      <c r="B7681" s="3">
        <v>121</v>
      </c>
      <c r="C7681" s="1" t="s">
        <v>7789</v>
      </c>
      <c r="E7681" t="str">
        <f t="shared" si="119"/>
        <v>121-MOMBUEY</v>
      </c>
    </row>
    <row r="7682" spans="1:5" x14ac:dyDescent="0.25">
      <c r="A7682" s="1">
        <v>49</v>
      </c>
      <c r="B7682" s="3">
        <v>122</v>
      </c>
      <c r="C7682" s="1" t="s">
        <v>7790</v>
      </c>
      <c r="E7682" t="str">
        <f t="shared" si="119"/>
        <v>122-MONFARRACINOS</v>
      </c>
    </row>
    <row r="7683" spans="1:5" x14ac:dyDescent="0.25">
      <c r="A7683" s="1">
        <v>49</v>
      </c>
      <c r="B7683" s="3">
        <v>123</v>
      </c>
      <c r="C7683" s="1" t="s">
        <v>7791</v>
      </c>
      <c r="E7683" t="str">
        <f t="shared" ref="E7683:E7746" si="120">CONCATENATE(B7683,"-",C7683)</f>
        <v>123-MONTAMARTA</v>
      </c>
    </row>
    <row r="7684" spans="1:5" x14ac:dyDescent="0.25">
      <c r="A7684" s="1">
        <v>49</v>
      </c>
      <c r="B7684" s="3">
        <v>124</v>
      </c>
      <c r="C7684" s="1" t="s">
        <v>7792</v>
      </c>
      <c r="E7684" t="str">
        <f t="shared" si="120"/>
        <v>124-MORAL DE SAYAGO</v>
      </c>
    </row>
    <row r="7685" spans="1:5" x14ac:dyDescent="0.25">
      <c r="A7685" s="1">
        <v>49</v>
      </c>
      <c r="B7685" s="3">
        <v>125</v>
      </c>
      <c r="C7685" s="1" t="s">
        <v>7793</v>
      </c>
      <c r="E7685" t="str">
        <f t="shared" si="120"/>
        <v>125-MORALEJA DEL VINO</v>
      </c>
    </row>
    <row r="7686" spans="1:5" x14ac:dyDescent="0.25">
      <c r="A7686" s="1">
        <v>49</v>
      </c>
      <c r="B7686" s="3">
        <v>126</v>
      </c>
      <c r="C7686" s="1" t="s">
        <v>7794</v>
      </c>
      <c r="E7686" t="str">
        <f t="shared" si="120"/>
        <v>126-MORALEJA DE SAYAGO</v>
      </c>
    </row>
    <row r="7687" spans="1:5" x14ac:dyDescent="0.25">
      <c r="A7687" s="1">
        <v>49</v>
      </c>
      <c r="B7687" s="3">
        <v>127</v>
      </c>
      <c r="C7687" s="1" t="s">
        <v>7795</v>
      </c>
      <c r="E7687" t="str">
        <f t="shared" si="120"/>
        <v>127-MORALES DEL VINO</v>
      </c>
    </row>
    <row r="7688" spans="1:5" x14ac:dyDescent="0.25">
      <c r="A7688" s="1">
        <v>49</v>
      </c>
      <c r="B7688" s="3">
        <v>128</v>
      </c>
      <c r="C7688" s="1" t="s">
        <v>7796</v>
      </c>
      <c r="E7688" t="str">
        <f t="shared" si="120"/>
        <v>128-MORALES DE REY</v>
      </c>
    </row>
    <row r="7689" spans="1:5" x14ac:dyDescent="0.25">
      <c r="A7689" s="1">
        <v>49</v>
      </c>
      <c r="B7689" s="3">
        <v>129</v>
      </c>
      <c r="C7689" s="1" t="s">
        <v>7797</v>
      </c>
      <c r="E7689" t="str">
        <f t="shared" si="120"/>
        <v>129-MORALES DE TORO</v>
      </c>
    </row>
    <row r="7690" spans="1:5" x14ac:dyDescent="0.25">
      <c r="A7690" s="1">
        <v>49</v>
      </c>
      <c r="B7690" s="3">
        <v>130</v>
      </c>
      <c r="C7690" s="1" t="s">
        <v>7798</v>
      </c>
      <c r="E7690" t="str">
        <f t="shared" si="120"/>
        <v>130-MORALES DE VALVERDE</v>
      </c>
    </row>
    <row r="7691" spans="1:5" x14ac:dyDescent="0.25">
      <c r="A7691" s="1">
        <v>49</v>
      </c>
      <c r="B7691" s="3">
        <v>131</v>
      </c>
      <c r="C7691" s="1" t="s">
        <v>7799</v>
      </c>
      <c r="E7691" t="str">
        <f t="shared" si="120"/>
        <v>131-MORALINA</v>
      </c>
    </row>
    <row r="7692" spans="1:5" x14ac:dyDescent="0.25">
      <c r="A7692" s="1">
        <v>49</v>
      </c>
      <c r="B7692" s="3">
        <v>132</v>
      </c>
      <c r="C7692" s="1" t="s">
        <v>7800</v>
      </c>
      <c r="E7692" t="str">
        <f t="shared" si="120"/>
        <v>132-MORERUELA DE LOS INFANZONES</v>
      </c>
    </row>
    <row r="7693" spans="1:5" x14ac:dyDescent="0.25">
      <c r="A7693" s="1">
        <v>49</v>
      </c>
      <c r="B7693" s="3">
        <v>133</v>
      </c>
      <c r="C7693" s="1" t="s">
        <v>7801</v>
      </c>
      <c r="E7693" t="str">
        <f t="shared" si="120"/>
        <v>133-MORERUELA DE TABARA</v>
      </c>
    </row>
    <row r="7694" spans="1:5" x14ac:dyDescent="0.25">
      <c r="A7694" s="1">
        <v>49</v>
      </c>
      <c r="B7694" s="3">
        <v>134</v>
      </c>
      <c r="C7694" s="1" t="s">
        <v>7802</v>
      </c>
      <c r="E7694" t="str">
        <f t="shared" si="120"/>
        <v>134-MUELAS DE LOS CABALLEROS</v>
      </c>
    </row>
    <row r="7695" spans="1:5" x14ac:dyDescent="0.25">
      <c r="A7695" s="1">
        <v>49</v>
      </c>
      <c r="B7695" s="3">
        <v>135</v>
      </c>
      <c r="C7695" s="1" t="s">
        <v>7803</v>
      </c>
      <c r="E7695" t="str">
        <f t="shared" si="120"/>
        <v>135-MUELAS DEL PAN</v>
      </c>
    </row>
    <row r="7696" spans="1:5" x14ac:dyDescent="0.25">
      <c r="A7696" s="1">
        <v>49</v>
      </c>
      <c r="B7696" s="3">
        <v>136</v>
      </c>
      <c r="C7696" s="1" t="s">
        <v>7804</v>
      </c>
      <c r="E7696" t="str">
        <f t="shared" si="120"/>
        <v>136-MUGA DE SAYAGO</v>
      </c>
    </row>
    <row r="7697" spans="1:5" x14ac:dyDescent="0.25">
      <c r="A7697" s="1">
        <v>49</v>
      </c>
      <c r="B7697" s="3">
        <v>137</v>
      </c>
      <c r="C7697" s="1" t="s">
        <v>7805</v>
      </c>
      <c r="E7697" t="str">
        <f t="shared" si="120"/>
        <v>137-NAVIANOS DE VALVERDE</v>
      </c>
    </row>
    <row r="7698" spans="1:5" x14ac:dyDescent="0.25">
      <c r="A7698" s="1">
        <v>49</v>
      </c>
      <c r="B7698" s="3">
        <v>138</v>
      </c>
      <c r="C7698" s="1" t="s">
        <v>7806</v>
      </c>
      <c r="E7698" t="str">
        <f t="shared" si="120"/>
        <v>138-OLMILLOS DE CASTRO</v>
      </c>
    </row>
    <row r="7699" spans="1:5" x14ac:dyDescent="0.25">
      <c r="A7699" s="1">
        <v>49</v>
      </c>
      <c r="B7699" s="3">
        <v>139</v>
      </c>
      <c r="C7699" s="1" t="s">
        <v>7807</v>
      </c>
      <c r="E7699" t="str">
        <f t="shared" si="120"/>
        <v>139-OTERO DE BODAS</v>
      </c>
    </row>
    <row r="7700" spans="1:5" x14ac:dyDescent="0.25">
      <c r="A7700" s="1">
        <v>49</v>
      </c>
      <c r="B7700" s="3">
        <v>141</v>
      </c>
      <c r="C7700" s="1" t="s">
        <v>7808</v>
      </c>
      <c r="E7700" t="str">
        <f t="shared" si="120"/>
        <v>141-PAJARES DE LA LAMPREANA</v>
      </c>
    </row>
    <row r="7701" spans="1:5" x14ac:dyDescent="0.25">
      <c r="A7701" s="1">
        <v>49</v>
      </c>
      <c r="B7701" s="3">
        <v>142</v>
      </c>
      <c r="C7701" s="1" t="s">
        <v>7809</v>
      </c>
      <c r="E7701" t="str">
        <f t="shared" si="120"/>
        <v>142-PALACIOS DEL PAN</v>
      </c>
    </row>
    <row r="7702" spans="1:5" x14ac:dyDescent="0.25">
      <c r="A7702" s="1">
        <v>49</v>
      </c>
      <c r="B7702" s="3">
        <v>143</v>
      </c>
      <c r="C7702" s="1" t="s">
        <v>7810</v>
      </c>
      <c r="E7702" t="str">
        <f t="shared" si="120"/>
        <v>143-PALACIOS DE SANABRIA</v>
      </c>
    </row>
    <row r="7703" spans="1:5" x14ac:dyDescent="0.25">
      <c r="A7703" s="1">
        <v>49</v>
      </c>
      <c r="B7703" s="3">
        <v>145</v>
      </c>
      <c r="C7703" s="1" t="s">
        <v>7811</v>
      </c>
      <c r="E7703" t="str">
        <f t="shared" si="120"/>
        <v>145-PEDRALBA DE LA PRADERIA</v>
      </c>
    </row>
    <row r="7704" spans="1:5" x14ac:dyDescent="0.25">
      <c r="A7704" s="1">
        <v>49</v>
      </c>
      <c r="B7704" s="3">
        <v>146</v>
      </c>
      <c r="C7704" s="1" t="s">
        <v>7812</v>
      </c>
      <c r="E7704" t="str">
        <f t="shared" si="120"/>
        <v>146-PEGO, EL</v>
      </c>
    </row>
    <row r="7705" spans="1:5" x14ac:dyDescent="0.25">
      <c r="A7705" s="1">
        <v>49</v>
      </c>
      <c r="B7705" s="3">
        <v>147</v>
      </c>
      <c r="C7705" s="1" t="s">
        <v>7813</v>
      </c>
      <c r="E7705" t="str">
        <f t="shared" si="120"/>
        <v>147-PELEAGONZALO</v>
      </c>
    </row>
    <row r="7706" spans="1:5" x14ac:dyDescent="0.25">
      <c r="A7706" s="1">
        <v>49</v>
      </c>
      <c r="B7706" s="3">
        <v>148</v>
      </c>
      <c r="C7706" s="1" t="s">
        <v>7814</v>
      </c>
      <c r="E7706" t="str">
        <f t="shared" si="120"/>
        <v>148-PELEAS DE ABAJO</v>
      </c>
    </row>
    <row r="7707" spans="1:5" x14ac:dyDescent="0.25">
      <c r="A7707" s="1">
        <v>49</v>
      </c>
      <c r="B7707" s="3">
        <v>149</v>
      </c>
      <c r="C7707" s="1" t="s">
        <v>7815</v>
      </c>
      <c r="E7707" t="str">
        <f t="shared" si="120"/>
        <v>149-PEÑAUSENDE</v>
      </c>
    </row>
    <row r="7708" spans="1:5" x14ac:dyDescent="0.25">
      <c r="A7708" s="1">
        <v>49</v>
      </c>
      <c r="B7708" s="3">
        <v>150</v>
      </c>
      <c r="C7708" s="1" t="s">
        <v>7816</v>
      </c>
      <c r="E7708" t="str">
        <f t="shared" si="120"/>
        <v>150-PEQUE</v>
      </c>
    </row>
    <row r="7709" spans="1:5" x14ac:dyDescent="0.25">
      <c r="A7709" s="1">
        <v>49</v>
      </c>
      <c r="B7709" s="3">
        <v>151</v>
      </c>
      <c r="C7709" s="1" t="s">
        <v>7817</v>
      </c>
      <c r="E7709" t="str">
        <f t="shared" si="120"/>
        <v>151-PERDIGON, EL</v>
      </c>
    </row>
    <row r="7710" spans="1:5" x14ac:dyDescent="0.25">
      <c r="A7710" s="1">
        <v>49</v>
      </c>
      <c r="B7710" s="3">
        <v>152</v>
      </c>
      <c r="C7710" s="1" t="s">
        <v>7818</v>
      </c>
      <c r="E7710" t="str">
        <f t="shared" si="120"/>
        <v>152-PERERUELA</v>
      </c>
    </row>
    <row r="7711" spans="1:5" x14ac:dyDescent="0.25">
      <c r="A7711" s="1">
        <v>49</v>
      </c>
      <c r="B7711" s="3">
        <v>153</v>
      </c>
      <c r="C7711" s="1" t="s">
        <v>7819</v>
      </c>
      <c r="E7711" t="str">
        <f t="shared" si="120"/>
        <v>153-PERILLA DE CASTRO</v>
      </c>
    </row>
    <row r="7712" spans="1:5" x14ac:dyDescent="0.25">
      <c r="A7712" s="1">
        <v>49</v>
      </c>
      <c r="B7712" s="3">
        <v>154</v>
      </c>
      <c r="C7712" s="1" t="s">
        <v>7820</v>
      </c>
      <c r="E7712" t="str">
        <f t="shared" si="120"/>
        <v>154-PIAS</v>
      </c>
    </row>
    <row r="7713" spans="1:5" x14ac:dyDescent="0.25">
      <c r="A7713" s="1">
        <v>49</v>
      </c>
      <c r="B7713" s="3">
        <v>155</v>
      </c>
      <c r="C7713" s="1" t="s">
        <v>7821</v>
      </c>
      <c r="E7713" t="str">
        <f t="shared" si="120"/>
        <v>155-PIEDRAHITA DE CASTRO</v>
      </c>
    </row>
    <row r="7714" spans="1:5" x14ac:dyDescent="0.25">
      <c r="A7714" s="1">
        <v>49</v>
      </c>
      <c r="B7714" s="3">
        <v>156</v>
      </c>
      <c r="C7714" s="1" t="s">
        <v>7822</v>
      </c>
      <c r="E7714" t="str">
        <f t="shared" si="120"/>
        <v>156-PINILLA DE TORO</v>
      </c>
    </row>
    <row r="7715" spans="1:5" x14ac:dyDescent="0.25">
      <c r="A7715" s="1">
        <v>49</v>
      </c>
      <c r="B7715" s="3">
        <v>157</v>
      </c>
      <c r="C7715" s="1" t="s">
        <v>7823</v>
      </c>
      <c r="E7715" t="str">
        <f t="shared" si="120"/>
        <v>157-PINO DEL ORO</v>
      </c>
    </row>
    <row r="7716" spans="1:5" x14ac:dyDescent="0.25">
      <c r="A7716" s="1">
        <v>49</v>
      </c>
      <c r="B7716" s="3">
        <v>158</v>
      </c>
      <c r="C7716" s="1" t="s">
        <v>7824</v>
      </c>
      <c r="E7716" t="str">
        <f t="shared" si="120"/>
        <v>158-PIÑERO, EL</v>
      </c>
    </row>
    <row r="7717" spans="1:5" x14ac:dyDescent="0.25">
      <c r="A7717" s="1">
        <v>49</v>
      </c>
      <c r="B7717" s="3">
        <v>159</v>
      </c>
      <c r="C7717" s="1" t="s">
        <v>7825</v>
      </c>
      <c r="E7717" t="str">
        <f t="shared" si="120"/>
        <v>159-POBLADURA DEL VALLE</v>
      </c>
    </row>
    <row r="7718" spans="1:5" x14ac:dyDescent="0.25">
      <c r="A7718" s="1">
        <v>49</v>
      </c>
      <c r="B7718" s="3">
        <v>160</v>
      </c>
      <c r="C7718" s="1" t="s">
        <v>7826</v>
      </c>
      <c r="E7718" t="str">
        <f t="shared" si="120"/>
        <v>160-POBLADURA DE VALDERADUEY</v>
      </c>
    </row>
    <row r="7719" spans="1:5" x14ac:dyDescent="0.25">
      <c r="A7719" s="1">
        <v>49</v>
      </c>
      <c r="B7719" s="3">
        <v>162</v>
      </c>
      <c r="C7719" s="1" t="s">
        <v>7827</v>
      </c>
      <c r="E7719" t="str">
        <f t="shared" si="120"/>
        <v>162-PORTO</v>
      </c>
    </row>
    <row r="7720" spans="1:5" x14ac:dyDescent="0.25">
      <c r="A7720" s="1">
        <v>49</v>
      </c>
      <c r="B7720" s="3">
        <v>163</v>
      </c>
      <c r="C7720" s="1" t="s">
        <v>7828</v>
      </c>
      <c r="E7720" t="str">
        <f t="shared" si="120"/>
        <v>163-POZOANTIGUO</v>
      </c>
    </row>
    <row r="7721" spans="1:5" x14ac:dyDescent="0.25">
      <c r="A7721" s="1">
        <v>49</v>
      </c>
      <c r="B7721" s="3">
        <v>164</v>
      </c>
      <c r="C7721" s="1" t="s">
        <v>7829</v>
      </c>
      <c r="E7721" t="str">
        <f t="shared" si="120"/>
        <v>164-POZUELO DE TABARA</v>
      </c>
    </row>
    <row r="7722" spans="1:5" x14ac:dyDescent="0.25">
      <c r="A7722" s="1">
        <v>49</v>
      </c>
      <c r="B7722" s="3">
        <v>165</v>
      </c>
      <c r="C7722" s="1" t="s">
        <v>7830</v>
      </c>
      <c r="E7722" t="str">
        <f t="shared" si="120"/>
        <v>165-PRADO</v>
      </c>
    </row>
    <row r="7723" spans="1:5" x14ac:dyDescent="0.25">
      <c r="A7723" s="1">
        <v>49</v>
      </c>
      <c r="B7723" s="3">
        <v>166</v>
      </c>
      <c r="C7723" s="1" t="s">
        <v>7831</v>
      </c>
      <c r="E7723" t="str">
        <f t="shared" si="120"/>
        <v>166-PUEBLA DE SANABRIA</v>
      </c>
    </row>
    <row r="7724" spans="1:5" x14ac:dyDescent="0.25">
      <c r="A7724" s="1">
        <v>49</v>
      </c>
      <c r="B7724" s="3">
        <v>167</v>
      </c>
      <c r="C7724" s="1" t="s">
        <v>7832</v>
      </c>
      <c r="E7724" t="str">
        <f t="shared" si="120"/>
        <v>167-PUEBLICA DE VALVERDE</v>
      </c>
    </row>
    <row r="7725" spans="1:5" x14ac:dyDescent="0.25">
      <c r="A7725" s="1">
        <v>49</v>
      </c>
      <c r="B7725" s="3">
        <v>168</v>
      </c>
      <c r="C7725" s="1" t="s">
        <v>7833</v>
      </c>
      <c r="E7725" t="str">
        <f t="shared" si="120"/>
        <v>168-QUINTANILLA DEL MONTE</v>
      </c>
    </row>
    <row r="7726" spans="1:5" x14ac:dyDescent="0.25">
      <c r="A7726" s="1">
        <v>49</v>
      </c>
      <c r="B7726" s="3">
        <v>169</v>
      </c>
      <c r="C7726" s="1" t="s">
        <v>7834</v>
      </c>
      <c r="E7726" t="str">
        <f t="shared" si="120"/>
        <v>169-QUINTANILLA DEL OLMO</v>
      </c>
    </row>
    <row r="7727" spans="1:5" x14ac:dyDescent="0.25">
      <c r="A7727" s="1">
        <v>49</v>
      </c>
      <c r="B7727" s="3">
        <v>170</v>
      </c>
      <c r="C7727" s="1" t="s">
        <v>7835</v>
      </c>
      <c r="E7727" t="str">
        <f t="shared" si="120"/>
        <v>170-QUINTANILLA DE URZ</v>
      </c>
    </row>
    <row r="7728" spans="1:5" x14ac:dyDescent="0.25">
      <c r="A7728" s="1">
        <v>49</v>
      </c>
      <c r="B7728" s="3">
        <v>171</v>
      </c>
      <c r="C7728" s="1" t="s">
        <v>7836</v>
      </c>
      <c r="E7728" t="str">
        <f t="shared" si="120"/>
        <v>171-QUIRUELAS DE VIDRIALES</v>
      </c>
    </row>
    <row r="7729" spans="1:5" x14ac:dyDescent="0.25">
      <c r="A7729" s="1">
        <v>49</v>
      </c>
      <c r="B7729" s="3">
        <v>172</v>
      </c>
      <c r="C7729" s="1" t="s">
        <v>7837</v>
      </c>
      <c r="E7729" t="str">
        <f t="shared" si="120"/>
        <v>172-RABANALES</v>
      </c>
    </row>
    <row r="7730" spans="1:5" x14ac:dyDescent="0.25">
      <c r="A7730" s="1">
        <v>49</v>
      </c>
      <c r="B7730" s="3">
        <v>173</v>
      </c>
      <c r="C7730" s="1" t="s">
        <v>7838</v>
      </c>
      <c r="E7730" t="str">
        <f t="shared" si="120"/>
        <v>173-RABANO DE ALISTE</v>
      </c>
    </row>
    <row r="7731" spans="1:5" x14ac:dyDescent="0.25">
      <c r="A7731" s="1">
        <v>49</v>
      </c>
      <c r="B7731" s="3">
        <v>174</v>
      </c>
      <c r="C7731" s="1" t="s">
        <v>7839</v>
      </c>
      <c r="E7731" t="str">
        <f t="shared" si="120"/>
        <v>174-REQUEJO</v>
      </c>
    </row>
    <row r="7732" spans="1:5" x14ac:dyDescent="0.25">
      <c r="A7732" s="1">
        <v>49</v>
      </c>
      <c r="B7732" s="3">
        <v>175</v>
      </c>
      <c r="C7732" s="1" t="s">
        <v>7840</v>
      </c>
      <c r="E7732" t="str">
        <f t="shared" si="120"/>
        <v>175-REVELLINOS</v>
      </c>
    </row>
    <row r="7733" spans="1:5" x14ac:dyDescent="0.25">
      <c r="A7733" s="1">
        <v>49</v>
      </c>
      <c r="B7733" s="3">
        <v>176</v>
      </c>
      <c r="C7733" s="1" t="s">
        <v>7841</v>
      </c>
      <c r="E7733" t="str">
        <f t="shared" si="120"/>
        <v>176-RIOFRIO DE ALISTE</v>
      </c>
    </row>
    <row r="7734" spans="1:5" x14ac:dyDescent="0.25">
      <c r="A7734" s="1">
        <v>49</v>
      </c>
      <c r="B7734" s="3">
        <v>177</v>
      </c>
      <c r="C7734" s="1" t="s">
        <v>7842</v>
      </c>
      <c r="E7734" t="str">
        <f t="shared" si="120"/>
        <v>177-RIONEGRO DEL PUENTE</v>
      </c>
    </row>
    <row r="7735" spans="1:5" x14ac:dyDescent="0.25">
      <c r="A7735" s="1">
        <v>49</v>
      </c>
      <c r="B7735" s="3">
        <v>178</v>
      </c>
      <c r="C7735" s="1" t="s">
        <v>7843</v>
      </c>
      <c r="E7735" t="str">
        <f t="shared" si="120"/>
        <v>178-ROALES</v>
      </c>
    </row>
    <row r="7736" spans="1:5" x14ac:dyDescent="0.25">
      <c r="A7736" s="1">
        <v>49</v>
      </c>
      <c r="B7736" s="3">
        <v>179</v>
      </c>
      <c r="C7736" s="1" t="s">
        <v>7844</v>
      </c>
      <c r="E7736" t="str">
        <f t="shared" si="120"/>
        <v>179-ROBLEDA-CERVANTES</v>
      </c>
    </row>
    <row r="7737" spans="1:5" x14ac:dyDescent="0.25">
      <c r="A7737" s="1">
        <v>49</v>
      </c>
      <c r="B7737" s="3">
        <v>180</v>
      </c>
      <c r="C7737" s="1" t="s">
        <v>7845</v>
      </c>
      <c r="E7737" t="str">
        <f t="shared" si="120"/>
        <v>180-ROELOS DE SAYAGO</v>
      </c>
    </row>
    <row r="7738" spans="1:5" x14ac:dyDescent="0.25">
      <c r="A7738" s="1">
        <v>49</v>
      </c>
      <c r="B7738" s="3">
        <v>181</v>
      </c>
      <c r="C7738" s="1" t="s">
        <v>7846</v>
      </c>
      <c r="E7738" t="str">
        <f t="shared" si="120"/>
        <v>181-ROSINOS DE LA REQUEJADA</v>
      </c>
    </row>
    <row r="7739" spans="1:5" x14ac:dyDescent="0.25">
      <c r="A7739" s="1">
        <v>49</v>
      </c>
      <c r="B7739" s="3">
        <v>183</v>
      </c>
      <c r="C7739" s="1" t="s">
        <v>7847</v>
      </c>
      <c r="E7739" t="str">
        <f t="shared" si="120"/>
        <v>183-SALCE</v>
      </c>
    </row>
    <row r="7740" spans="1:5" x14ac:dyDescent="0.25">
      <c r="A7740" s="1">
        <v>49</v>
      </c>
      <c r="B7740" s="3">
        <v>184</v>
      </c>
      <c r="C7740" s="1" t="s">
        <v>7848</v>
      </c>
      <c r="E7740" t="str">
        <f t="shared" si="120"/>
        <v>184-SAMIR DE LOS CAÑOS</v>
      </c>
    </row>
    <row r="7741" spans="1:5" x14ac:dyDescent="0.25">
      <c r="A7741" s="1">
        <v>49</v>
      </c>
      <c r="B7741" s="3">
        <v>185</v>
      </c>
      <c r="C7741" s="1" t="s">
        <v>7849</v>
      </c>
      <c r="E7741" t="str">
        <f t="shared" si="120"/>
        <v>185-SAN AGUSTIN DEL POZO</v>
      </c>
    </row>
    <row r="7742" spans="1:5" x14ac:dyDescent="0.25">
      <c r="A7742" s="1">
        <v>49</v>
      </c>
      <c r="B7742" s="3">
        <v>186</v>
      </c>
      <c r="C7742" s="1" t="s">
        <v>7850</v>
      </c>
      <c r="E7742" t="str">
        <f t="shared" si="120"/>
        <v>186-SAN CEBRIAN DE CASTRO</v>
      </c>
    </row>
    <row r="7743" spans="1:5" x14ac:dyDescent="0.25">
      <c r="A7743" s="1">
        <v>49</v>
      </c>
      <c r="B7743" s="3">
        <v>187</v>
      </c>
      <c r="C7743" s="1" t="s">
        <v>7851</v>
      </c>
      <c r="E7743" t="str">
        <f t="shared" si="120"/>
        <v>187-SAN CRISTOBAL DE ENTREVIÑAS</v>
      </c>
    </row>
    <row r="7744" spans="1:5" x14ac:dyDescent="0.25">
      <c r="A7744" s="1">
        <v>49</v>
      </c>
      <c r="B7744" s="3">
        <v>188</v>
      </c>
      <c r="C7744" s="1" t="s">
        <v>7852</v>
      </c>
      <c r="E7744" t="str">
        <f t="shared" si="120"/>
        <v>188-SAN ESTEBAN DEL MOLAR</v>
      </c>
    </row>
    <row r="7745" spans="1:5" x14ac:dyDescent="0.25">
      <c r="A7745" s="1">
        <v>49</v>
      </c>
      <c r="B7745" s="3">
        <v>189</v>
      </c>
      <c r="C7745" s="1" t="s">
        <v>7853</v>
      </c>
      <c r="E7745" t="str">
        <f t="shared" si="120"/>
        <v>189-SAN JUSTO</v>
      </c>
    </row>
    <row r="7746" spans="1:5" x14ac:dyDescent="0.25">
      <c r="A7746" s="1">
        <v>49</v>
      </c>
      <c r="B7746" s="3">
        <v>190</v>
      </c>
      <c r="C7746" s="1" t="s">
        <v>7854</v>
      </c>
      <c r="E7746" t="str">
        <f t="shared" si="120"/>
        <v>190-SAN MARTIN DE VALDERADUEY</v>
      </c>
    </row>
    <row r="7747" spans="1:5" x14ac:dyDescent="0.25">
      <c r="A7747" s="1">
        <v>49</v>
      </c>
      <c r="B7747" s="3">
        <v>191</v>
      </c>
      <c r="C7747" s="1" t="s">
        <v>7855</v>
      </c>
      <c r="E7747" t="str">
        <f t="shared" ref="E7747:E7810" si="121">CONCATENATE(B7747,"-",C7747)</f>
        <v>191-SAN MIGUEL DE LA RIBERA</v>
      </c>
    </row>
    <row r="7748" spans="1:5" x14ac:dyDescent="0.25">
      <c r="A7748" s="1">
        <v>49</v>
      </c>
      <c r="B7748" s="3">
        <v>192</v>
      </c>
      <c r="C7748" s="1" t="s">
        <v>7856</v>
      </c>
      <c r="E7748" t="str">
        <f t="shared" si="121"/>
        <v>192-SAN MIGUEL DEL VALLE</v>
      </c>
    </row>
    <row r="7749" spans="1:5" x14ac:dyDescent="0.25">
      <c r="A7749" s="1">
        <v>49</v>
      </c>
      <c r="B7749" s="3">
        <v>193</v>
      </c>
      <c r="C7749" s="1" t="s">
        <v>7857</v>
      </c>
      <c r="E7749" t="str">
        <f t="shared" si="121"/>
        <v>193-SAN PEDRO DE CEQUE</v>
      </c>
    </row>
    <row r="7750" spans="1:5" x14ac:dyDescent="0.25">
      <c r="A7750" s="1">
        <v>49</v>
      </c>
      <c r="B7750" s="3">
        <v>194</v>
      </c>
      <c r="C7750" s="1" t="s">
        <v>7858</v>
      </c>
      <c r="E7750" t="str">
        <f t="shared" si="121"/>
        <v>194-SAN PEDRO DE LA NAVE-ALMENDRA</v>
      </c>
    </row>
    <row r="7751" spans="1:5" x14ac:dyDescent="0.25">
      <c r="A7751" s="1">
        <v>49</v>
      </c>
      <c r="B7751" s="3">
        <v>197</v>
      </c>
      <c r="C7751" s="1" t="s">
        <v>7859</v>
      </c>
      <c r="E7751" t="str">
        <f t="shared" si="121"/>
        <v>197-SANTA CLARA DE AVEDILLO</v>
      </c>
    </row>
    <row r="7752" spans="1:5" x14ac:dyDescent="0.25">
      <c r="A7752" s="1">
        <v>49</v>
      </c>
      <c r="B7752" s="3">
        <v>199</v>
      </c>
      <c r="C7752" s="1" t="s">
        <v>7860</v>
      </c>
      <c r="E7752" t="str">
        <f t="shared" si="121"/>
        <v>199-SANTA COLOMBA DE LAS MONJAS</v>
      </c>
    </row>
    <row r="7753" spans="1:5" x14ac:dyDescent="0.25">
      <c r="A7753" s="1">
        <v>49</v>
      </c>
      <c r="B7753" s="3">
        <v>200</v>
      </c>
      <c r="C7753" s="1" t="s">
        <v>7861</v>
      </c>
      <c r="E7753" t="str">
        <f t="shared" si="121"/>
        <v>200-SANTA CRISTINA DE LA POLVOROSA</v>
      </c>
    </row>
    <row r="7754" spans="1:5" x14ac:dyDescent="0.25">
      <c r="A7754" s="1">
        <v>49</v>
      </c>
      <c r="B7754" s="3">
        <v>201</v>
      </c>
      <c r="C7754" s="1" t="s">
        <v>7862</v>
      </c>
      <c r="E7754" t="str">
        <f t="shared" si="121"/>
        <v>201-SANTA CROYA DE TERA</v>
      </c>
    </row>
    <row r="7755" spans="1:5" x14ac:dyDescent="0.25">
      <c r="A7755" s="1">
        <v>49</v>
      </c>
      <c r="B7755" s="3">
        <v>202</v>
      </c>
      <c r="C7755" s="1" t="s">
        <v>7863</v>
      </c>
      <c r="E7755" t="str">
        <f t="shared" si="121"/>
        <v>202-SANTA EUFEMIA DEL BARCO</v>
      </c>
    </row>
    <row r="7756" spans="1:5" x14ac:dyDescent="0.25">
      <c r="A7756" s="1">
        <v>49</v>
      </c>
      <c r="B7756" s="3">
        <v>203</v>
      </c>
      <c r="C7756" s="1" t="s">
        <v>7864</v>
      </c>
      <c r="E7756" t="str">
        <f t="shared" si="121"/>
        <v>203-SANTA MARIA DE LA VEGA</v>
      </c>
    </row>
    <row r="7757" spans="1:5" x14ac:dyDescent="0.25">
      <c r="A7757" s="1">
        <v>49</v>
      </c>
      <c r="B7757" s="3">
        <v>204</v>
      </c>
      <c r="C7757" s="1" t="s">
        <v>7865</v>
      </c>
      <c r="E7757" t="str">
        <f t="shared" si="121"/>
        <v>204-SANTA MARIA DE VALVERDE</v>
      </c>
    </row>
    <row r="7758" spans="1:5" x14ac:dyDescent="0.25">
      <c r="A7758" s="1">
        <v>49</v>
      </c>
      <c r="B7758" s="3">
        <v>205</v>
      </c>
      <c r="C7758" s="1" t="s">
        <v>7866</v>
      </c>
      <c r="E7758" t="str">
        <f t="shared" si="121"/>
        <v>205-SANTIBAÑEZ DE TERA</v>
      </c>
    </row>
    <row r="7759" spans="1:5" x14ac:dyDescent="0.25">
      <c r="A7759" s="1">
        <v>49</v>
      </c>
      <c r="B7759" s="3">
        <v>206</v>
      </c>
      <c r="C7759" s="1" t="s">
        <v>7867</v>
      </c>
      <c r="E7759" t="str">
        <f t="shared" si="121"/>
        <v>206-SANTIBAÑEZ DE VIDRIALES</v>
      </c>
    </row>
    <row r="7760" spans="1:5" x14ac:dyDescent="0.25">
      <c r="A7760" s="1">
        <v>49</v>
      </c>
      <c r="B7760" s="3">
        <v>207</v>
      </c>
      <c r="C7760" s="1" t="s">
        <v>7868</v>
      </c>
      <c r="E7760" t="str">
        <f t="shared" si="121"/>
        <v>207-SANTOVENIA</v>
      </c>
    </row>
    <row r="7761" spans="1:5" x14ac:dyDescent="0.25">
      <c r="A7761" s="1">
        <v>49</v>
      </c>
      <c r="B7761" s="3">
        <v>208</v>
      </c>
      <c r="C7761" s="1" t="s">
        <v>7869</v>
      </c>
      <c r="E7761" t="str">
        <f t="shared" si="121"/>
        <v>208-SAN VICENTE DE LA CABEZA</v>
      </c>
    </row>
    <row r="7762" spans="1:5" x14ac:dyDescent="0.25">
      <c r="A7762" s="1">
        <v>49</v>
      </c>
      <c r="B7762" s="3">
        <v>209</v>
      </c>
      <c r="C7762" s="1" t="s">
        <v>7870</v>
      </c>
      <c r="E7762" t="str">
        <f t="shared" si="121"/>
        <v>209-SAN VITERO</v>
      </c>
    </row>
    <row r="7763" spans="1:5" x14ac:dyDescent="0.25">
      <c r="A7763" s="1">
        <v>49</v>
      </c>
      <c r="B7763" s="3">
        <v>210</v>
      </c>
      <c r="C7763" s="1" t="s">
        <v>7871</v>
      </c>
      <c r="E7763" t="str">
        <f t="shared" si="121"/>
        <v>210-SANZOLES</v>
      </c>
    </row>
    <row r="7764" spans="1:5" x14ac:dyDescent="0.25">
      <c r="A7764" s="1">
        <v>49</v>
      </c>
      <c r="B7764" s="3">
        <v>214</v>
      </c>
      <c r="C7764" s="1" t="s">
        <v>7872</v>
      </c>
      <c r="E7764" t="str">
        <f t="shared" si="121"/>
        <v>214-TABARA</v>
      </c>
    </row>
    <row r="7765" spans="1:5" x14ac:dyDescent="0.25">
      <c r="A7765" s="1">
        <v>49</v>
      </c>
      <c r="B7765" s="3">
        <v>216</v>
      </c>
      <c r="C7765" s="1" t="s">
        <v>7873</v>
      </c>
      <c r="E7765" t="str">
        <f t="shared" si="121"/>
        <v>216-TAPIOLES</v>
      </c>
    </row>
    <row r="7766" spans="1:5" x14ac:dyDescent="0.25">
      <c r="A7766" s="1">
        <v>49</v>
      </c>
      <c r="B7766" s="3">
        <v>219</v>
      </c>
      <c r="C7766" s="1" t="s">
        <v>7874</v>
      </c>
      <c r="E7766" t="str">
        <f t="shared" si="121"/>
        <v>219-TORO</v>
      </c>
    </row>
    <row r="7767" spans="1:5" x14ac:dyDescent="0.25">
      <c r="A7767" s="1">
        <v>49</v>
      </c>
      <c r="B7767" s="3">
        <v>220</v>
      </c>
      <c r="C7767" s="1" t="s">
        <v>7875</v>
      </c>
      <c r="E7767" t="str">
        <f t="shared" si="121"/>
        <v>220-TORRE DEL VALLE, LA</v>
      </c>
    </row>
    <row r="7768" spans="1:5" x14ac:dyDescent="0.25">
      <c r="A7768" s="1">
        <v>49</v>
      </c>
      <c r="B7768" s="3">
        <v>221</v>
      </c>
      <c r="C7768" s="1" t="s">
        <v>7876</v>
      </c>
      <c r="E7768" t="str">
        <f t="shared" si="121"/>
        <v>221-TORREGAMONES</v>
      </c>
    </row>
    <row r="7769" spans="1:5" x14ac:dyDescent="0.25">
      <c r="A7769" s="1">
        <v>49</v>
      </c>
      <c r="B7769" s="3">
        <v>222</v>
      </c>
      <c r="C7769" s="1" t="s">
        <v>7877</v>
      </c>
      <c r="E7769" t="str">
        <f t="shared" si="121"/>
        <v>222-TORRES DEL CARRIZAL</v>
      </c>
    </row>
    <row r="7770" spans="1:5" x14ac:dyDescent="0.25">
      <c r="A7770" s="1">
        <v>49</v>
      </c>
      <c r="B7770" s="3">
        <v>223</v>
      </c>
      <c r="C7770" s="1" t="s">
        <v>7878</v>
      </c>
      <c r="E7770" t="str">
        <f t="shared" si="121"/>
        <v>223-TRABAZOS</v>
      </c>
    </row>
    <row r="7771" spans="1:5" x14ac:dyDescent="0.25">
      <c r="A7771" s="1">
        <v>49</v>
      </c>
      <c r="B7771" s="3">
        <v>224</v>
      </c>
      <c r="C7771" s="1" t="s">
        <v>7879</v>
      </c>
      <c r="E7771" t="str">
        <f t="shared" si="121"/>
        <v>224-TREFACIO</v>
      </c>
    </row>
    <row r="7772" spans="1:5" x14ac:dyDescent="0.25">
      <c r="A7772" s="1">
        <v>49</v>
      </c>
      <c r="B7772" s="3">
        <v>225</v>
      </c>
      <c r="C7772" s="1" t="s">
        <v>7880</v>
      </c>
      <c r="E7772" t="str">
        <f t="shared" si="121"/>
        <v>225-UÑA DE QUINTANA</v>
      </c>
    </row>
    <row r="7773" spans="1:5" x14ac:dyDescent="0.25">
      <c r="A7773" s="1">
        <v>49</v>
      </c>
      <c r="B7773" s="3">
        <v>226</v>
      </c>
      <c r="C7773" s="1" t="s">
        <v>7881</v>
      </c>
      <c r="E7773" t="str">
        <f t="shared" si="121"/>
        <v>226-VADILLO DE LA GUAREÑA</v>
      </c>
    </row>
    <row r="7774" spans="1:5" x14ac:dyDescent="0.25">
      <c r="A7774" s="1">
        <v>49</v>
      </c>
      <c r="B7774" s="3">
        <v>227</v>
      </c>
      <c r="C7774" s="1" t="s">
        <v>7882</v>
      </c>
      <c r="E7774" t="str">
        <f t="shared" si="121"/>
        <v>227-VALCABADO</v>
      </c>
    </row>
    <row r="7775" spans="1:5" x14ac:dyDescent="0.25">
      <c r="A7775" s="1">
        <v>49</v>
      </c>
      <c r="B7775" s="3">
        <v>228</v>
      </c>
      <c r="C7775" s="1" t="s">
        <v>7883</v>
      </c>
      <c r="E7775" t="str">
        <f t="shared" si="121"/>
        <v>228-VALDEFINJAS</v>
      </c>
    </row>
    <row r="7776" spans="1:5" x14ac:dyDescent="0.25">
      <c r="A7776" s="1">
        <v>49</v>
      </c>
      <c r="B7776" s="3">
        <v>229</v>
      </c>
      <c r="C7776" s="1" t="s">
        <v>7884</v>
      </c>
      <c r="E7776" t="str">
        <f t="shared" si="121"/>
        <v>229-VALDESCORRIEL</v>
      </c>
    </row>
    <row r="7777" spans="1:5" x14ac:dyDescent="0.25">
      <c r="A7777" s="1">
        <v>49</v>
      </c>
      <c r="B7777" s="3">
        <v>230</v>
      </c>
      <c r="C7777" s="1" t="s">
        <v>7885</v>
      </c>
      <c r="E7777" t="str">
        <f t="shared" si="121"/>
        <v>230-VALLESA DE LA GUAREÑA</v>
      </c>
    </row>
    <row r="7778" spans="1:5" x14ac:dyDescent="0.25">
      <c r="A7778" s="1">
        <v>49</v>
      </c>
      <c r="B7778" s="3">
        <v>231</v>
      </c>
      <c r="C7778" s="1" t="s">
        <v>7886</v>
      </c>
      <c r="E7778" t="str">
        <f t="shared" si="121"/>
        <v>231-VEGA DE TERA</v>
      </c>
    </row>
    <row r="7779" spans="1:5" x14ac:dyDescent="0.25">
      <c r="A7779" s="1">
        <v>49</v>
      </c>
      <c r="B7779" s="3">
        <v>232</v>
      </c>
      <c r="C7779" s="1" t="s">
        <v>7887</v>
      </c>
      <c r="E7779" t="str">
        <f t="shared" si="121"/>
        <v>232-VEGA DE VILLALOBOS</v>
      </c>
    </row>
    <row r="7780" spans="1:5" x14ac:dyDescent="0.25">
      <c r="A7780" s="1">
        <v>49</v>
      </c>
      <c r="B7780" s="3">
        <v>233</v>
      </c>
      <c r="C7780" s="1" t="s">
        <v>7888</v>
      </c>
      <c r="E7780" t="str">
        <f t="shared" si="121"/>
        <v>233-VEGALATRAVE</v>
      </c>
    </row>
    <row r="7781" spans="1:5" x14ac:dyDescent="0.25">
      <c r="A7781" s="1">
        <v>49</v>
      </c>
      <c r="B7781" s="3">
        <v>234</v>
      </c>
      <c r="C7781" s="1" t="s">
        <v>7889</v>
      </c>
      <c r="E7781" t="str">
        <f t="shared" si="121"/>
        <v>234-VENIALBO</v>
      </c>
    </row>
    <row r="7782" spans="1:5" x14ac:dyDescent="0.25">
      <c r="A7782" s="1">
        <v>49</v>
      </c>
      <c r="B7782" s="3">
        <v>235</v>
      </c>
      <c r="C7782" s="1" t="s">
        <v>7890</v>
      </c>
      <c r="E7782" t="str">
        <f t="shared" si="121"/>
        <v>235-VEZDEMARBAN</v>
      </c>
    </row>
    <row r="7783" spans="1:5" x14ac:dyDescent="0.25">
      <c r="A7783" s="1">
        <v>49</v>
      </c>
      <c r="B7783" s="3">
        <v>236</v>
      </c>
      <c r="C7783" s="1" t="s">
        <v>7891</v>
      </c>
      <c r="E7783" t="str">
        <f t="shared" si="121"/>
        <v>236-VIDAYANES</v>
      </c>
    </row>
    <row r="7784" spans="1:5" x14ac:dyDescent="0.25">
      <c r="A7784" s="1">
        <v>49</v>
      </c>
      <c r="B7784" s="3">
        <v>237</v>
      </c>
      <c r="C7784" s="1" t="s">
        <v>7892</v>
      </c>
      <c r="E7784" t="str">
        <f t="shared" si="121"/>
        <v>237-VIDEMALA</v>
      </c>
    </row>
    <row r="7785" spans="1:5" x14ac:dyDescent="0.25">
      <c r="A7785" s="1">
        <v>49</v>
      </c>
      <c r="B7785" s="3">
        <v>238</v>
      </c>
      <c r="C7785" s="1" t="s">
        <v>7893</v>
      </c>
      <c r="E7785" t="str">
        <f t="shared" si="121"/>
        <v>238-VILLABRAZARO</v>
      </c>
    </row>
    <row r="7786" spans="1:5" x14ac:dyDescent="0.25">
      <c r="A7786" s="1">
        <v>49</v>
      </c>
      <c r="B7786" s="3">
        <v>239</v>
      </c>
      <c r="C7786" s="1" t="s">
        <v>7894</v>
      </c>
      <c r="E7786" t="str">
        <f t="shared" si="121"/>
        <v>239-VILLABUENA DEL PUENTE</v>
      </c>
    </row>
    <row r="7787" spans="1:5" x14ac:dyDescent="0.25">
      <c r="A7787" s="1">
        <v>49</v>
      </c>
      <c r="B7787" s="3">
        <v>240</v>
      </c>
      <c r="C7787" s="1" t="s">
        <v>7895</v>
      </c>
      <c r="E7787" t="str">
        <f t="shared" si="121"/>
        <v>240-VILLADEPERA</v>
      </c>
    </row>
    <row r="7788" spans="1:5" x14ac:dyDescent="0.25">
      <c r="A7788" s="1">
        <v>49</v>
      </c>
      <c r="B7788" s="3">
        <v>241</v>
      </c>
      <c r="C7788" s="1" t="s">
        <v>5967</v>
      </c>
      <c r="E7788" t="str">
        <f t="shared" si="121"/>
        <v>241-VILLAESCUSA</v>
      </c>
    </row>
    <row r="7789" spans="1:5" x14ac:dyDescent="0.25">
      <c r="A7789" s="1">
        <v>49</v>
      </c>
      <c r="B7789" s="3">
        <v>242</v>
      </c>
      <c r="C7789" s="1" t="s">
        <v>7896</v>
      </c>
      <c r="E7789" t="str">
        <f t="shared" si="121"/>
        <v>242-VILLAFAFILA</v>
      </c>
    </row>
    <row r="7790" spans="1:5" x14ac:dyDescent="0.25">
      <c r="A7790" s="1">
        <v>49</v>
      </c>
      <c r="B7790" s="3">
        <v>243</v>
      </c>
      <c r="C7790" s="1" t="s">
        <v>7897</v>
      </c>
      <c r="E7790" t="str">
        <f t="shared" si="121"/>
        <v>243-VILLAFERRUEÑA</v>
      </c>
    </row>
    <row r="7791" spans="1:5" x14ac:dyDescent="0.25">
      <c r="A7791" s="1">
        <v>49</v>
      </c>
      <c r="B7791" s="3">
        <v>244</v>
      </c>
      <c r="C7791" s="1" t="s">
        <v>7898</v>
      </c>
      <c r="E7791" t="str">
        <f t="shared" si="121"/>
        <v>244-VILLAGERIZ</v>
      </c>
    </row>
    <row r="7792" spans="1:5" x14ac:dyDescent="0.25">
      <c r="A7792" s="1">
        <v>49</v>
      </c>
      <c r="B7792" s="3">
        <v>245</v>
      </c>
      <c r="C7792" s="1" t="s">
        <v>7899</v>
      </c>
      <c r="E7792" t="str">
        <f t="shared" si="121"/>
        <v>245-VILLALAZAN</v>
      </c>
    </row>
    <row r="7793" spans="1:5" x14ac:dyDescent="0.25">
      <c r="A7793" s="1">
        <v>49</v>
      </c>
      <c r="B7793" s="3">
        <v>246</v>
      </c>
      <c r="C7793" s="1" t="s">
        <v>7900</v>
      </c>
      <c r="E7793" t="str">
        <f t="shared" si="121"/>
        <v>246-VILLALBA DE LA LAMPREANA</v>
      </c>
    </row>
    <row r="7794" spans="1:5" x14ac:dyDescent="0.25">
      <c r="A7794" s="1">
        <v>49</v>
      </c>
      <c r="B7794" s="3">
        <v>247</v>
      </c>
      <c r="C7794" s="1" t="s">
        <v>7901</v>
      </c>
      <c r="E7794" t="str">
        <f t="shared" si="121"/>
        <v>247-VILLALCAMPO</v>
      </c>
    </row>
    <row r="7795" spans="1:5" x14ac:dyDescent="0.25">
      <c r="A7795" s="1">
        <v>49</v>
      </c>
      <c r="B7795" s="3">
        <v>248</v>
      </c>
      <c r="C7795" s="1" t="s">
        <v>7902</v>
      </c>
      <c r="E7795" t="str">
        <f t="shared" si="121"/>
        <v>248-VILLALOBOS</v>
      </c>
    </row>
    <row r="7796" spans="1:5" x14ac:dyDescent="0.25">
      <c r="A7796" s="1">
        <v>49</v>
      </c>
      <c r="B7796" s="3">
        <v>249</v>
      </c>
      <c r="C7796" s="1" t="s">
        <v>7903</v>
      </c>
      <c r="E7796" t="str">
        <f t="shared" si="121"/>
        <v>249-VILLALONSO</v>
      </c>
    </row>
    <row r="7797" spans="1:5" x14ac:dyDescent="0.25">
      <c r="A7797" s="1">
        <v>49</v>
      </c>
      <c r="B7797" s="3">
        <v>250</v>
      </c>
      <c r="C7797" s="1" t="s">
        <v>7904</v>
      </c>
      <c r="E7797" t="str">
        <f t="shared" si="121"/>
        <v>250-VILLALPANDO</v>
      </c>
    </row>
    <row r="7798" spans="1:5" x14ac:dyDescent="0.25">
      <c r="A7798" s="1">
        <v>49</v>
      </c>
      <c r="B7798" s="3">
        <v>251</v>
      </c>
      <c r="C7798" s="1" t="s">
        <v>7905</v>
      </c>
      <c r="E7798" t="str">
        <f t="shared" si="121"/>
        <v>251-VILLALUBE</v>
      </c>
    </row>
    <row r="7799" spans="1:5" x14ac:dyDescent="0.25">
      <c r="A7799" s="1">
        <v>49</v>
      </c>
      <c r="B7799" s="3">
        <v>252</v>
      </c>
      <c r="C7799" s="1" t="s">
        <v>7906</v>
      </c>
      <c r="E7799" t="str">
        <f t="shared" si="121"/>
        <v>252-VILLAMAYOR DE CAMPOS</v>
      </c>
    </row>
    <row r="7800" spans="1:5" x14ac:dyDescent="0.25">
      <c r="A7800" s="1">
        <v>49</v>
      </c>
      <c r="B7800" s="3">
        <v>255</v>
      </c>
      <c r="C7800" s="1" t="s">
        <v>7907</v>
      </c>
      <c r="E7800" t="str">
        <f t="shared" si="121"/>
        <v>255-VILLAMOR DE LOS ESCUDEROS</v>
      </c>
    </row>
    <row r="7801" spans="1:5" x14ac:dyDescent="0.25">
      <c r="A7801" s="1">
        <v>49</v>
      </c>
      <c r="B7801" s="3">
        <v>256</v>
      </c>
      <c r="C7801" s="1" t="s">
        <v>7908</v>
      </c>
      <c r="E7801" t="str">
        <f t="shared" si="121"/>
        <v>256-VILLANAZAR</v>
      </c>
    </row>
    <row r="7802" spans="1:5" x14ac:dyDescent="0.25">
      <c r="A7802" s="1">
        <v>49</v>
      </c>
      <c r="B7802" s="3">
        <v>257</v>
      </c>
      <c r="C7802" s="1" t="s">
        <v>7909</v>
      </c>
      <c r="E7802" t="str">
        <f t="shared" si="121"/>
        <v>257-VILLANUEVA DE AZOAGUE</v>
      </c>
    </row>
    <row r="7803" spans="1:5" x14ac:dyDescent="0.25">
      <c r="A7803" s="1">
        <v>49</v>
      </c>
      <c r="B7803" s="3">
        <v>258</v>
      </c>
      <c r="C7803" s="1" t="s">
        <v>7910</v>
      </c>
      <c r="E7803" t="str">
        <f t="shared" si="121"/>
        <v>258-VILLANUEVA DE CAMPEAN</v>
      </c>
    </row>
    <row r="7804" spans="1:5" x14ac:dyDescent="0.25">
      <c r="A7804" s="1">
        <v>49</v>
      </c>
      <c r="B7804" s="3">
        <v>259</v>
      </c>
      <c r="C7804" s="1" t="s">
        <v>7911</v>
      </c>
      <c r="E7804" t="str">
        <f t="shared" si="121"/>
        <v>259-VILLANUEVA DE LAS PERAS</v>
      </c>
    </row>
    <row r="7805" spans="1:5" x14ac:dyDescent="0.25">
      <c r="A7805" s="1">
        <v>49</v>
      </c>
      <c r="B7805" s="3">
        <v>260</v>
      </c>
      <c r="C7805" s="1" t="s">
        <v>7912</v>
      </c>
      <c r="E7805" t="str">
        <f t="shared" si="121"/>
        <v>260-VILLANUEVA DEL CAMPO</v>
      </c>
    </row>
    <row r="7806" spans="1:5" x14ac:dyDescent="0.25">
      <c r="A7806" s="1">
        <v>49</v>
      </c>
      <c r="B7806" s="3">
        <v>261</v>
      </c>
      <c r="C7806" s="1" t="s">
        <v>7913</v>
      </c>
      <c r="E7806" t="str">
        <f t="shared" si="121"/>
        <v>261-VILLARALBO</v>
      </c>
    </row>
    <row r="7807" spans="1:5" x14ac:dyDescent="0.25">
      <c r="A7807" s="1">
        <v>49</v>
      </c>
      <c r="B7807" s="3">
        <v>262</v>
      </c>
      <c r="C7807" s="1" t="s">
        <v>7914</v>
      </c>
      <c r="E7807" t="str">
        <f t="shared" si="121"/>
        <v>262-VILLARDECIERVOS</v>
      </c>
    </row>
    <row r="7808" spans="1:5" x14ac:dyDescent="0.25">
      <c r="A7808" s="1">
        <v>49</v>
      </c>
      <c r="B7808" s="3">
        <v>263</v>
      </c>
      <c r="C7808" s="1" t="s">
        <v>7915</v>
      </c>
      <c r="E7808" t="str">
        <f t="shared" si="121"/>
        <v>263-VILLAR DE FALLAVES</v>
      </c>
    </row>
    <row r="7809" spans="1:5" x14ac:dyDescent="0.25">
      <c r="A7809" s="1">
        <v>49</v>
      </c>
      <c r="B7809" s="3">
        <v>264</v>
      </c>
      <c r="C7809" s="1" t="s">
        <v>7916</v>
      </c>
      <c r="E7809" t="str">
        <f t="shared" si="121"/>
        <v>264-VILLAR DEL BUEY</v>
      </c>
    </row>
    <row r="7810" spans="1:5" x14ac:dyDescent="0.25">
      <c r="A7810" s="1">
        <v>49</v>
      </c>
      <c r="B7810" s="3">
        <v>265</v>
      </c>
      <c r="C7810" s="1" t="s">
        <v>7917</v>
      </c>
      <c r="E7810" t="str">
        <f t="shared" si="121"/>
        <v>265-VILLARDIEGUA DE LA RIBERA</v>
      </c>
    </row>
    <row r="7811" spans="1:5" x14ac:dyDescent="0.25">
      <c r="A7811" s="1">
        <v>49</v>
      </c>
      <c r="B7811" s="3">
        <v>266</v>
      </c>
      <c r="C7811" s="1" t="s">
        <v>7918</v>
      </c>
      <c r="E7811" t="str">
        <f t="shared" ref="E7811:E7874" si="122">CONCATENATE(B7811,"-",C7811)</f>
        <v>266-VILLARDIGA</v>
      </c>
    </row>
    <row r="7812" spans="1:5" x14ac:dyDescent="0.25">
      <c r="A7812" s="1">
        <v>49</v>
      </c>
      <c r="B7812" s="3">
        <v>267</v>
      </c>
      <c r="C7812" s="1" t="s">
        <v>7919</v>
      </c>
      <c r="E7812" t="str">
        <f t="shared" si="122"/>
        <v>267-VILLARDONDIEGO</v>
      </c>
    </row>
    <row r="7813" spans="1:5" x14ac:dyDescent="0.25">
      <c r="A7813" s="1">
        <v>49</v>
      </c>
      <c r="B7813" s="3">
        <v>268</v>
      </c>
      <c r="C7813" s="1" t="s">
        <v>7920</v>
      </c>
      <c r="E7813" t="str">
        <f t="shared" si="122"/>
        <v>268-VILLARRIN DE CAMPOS</v>
      </c>
    </row>
    <row r="7814" spans="1:5" x14ac:dyDescent="0.25">
      <c r="A7814" s="1">
        <v>49</v>
      </c>
      <c r="B7814" s="3">
        <v>269</v>
      </c>
      <c r="C7814" s="1" t="s">
        <v>7921</v>
      </c>
      <c r="E7814" t="str">
        <f t="shared" si="122"/>
        <v>269-VILLASECO DEL PAN</v>
      </c>
    </row>
    <row r="7815" spans="1:5" x14ac:dyDescent="0.25">
      <c r="A7815" s="1">
        <v>49</v>
      </c>
      <c r="B7815" s="3">
        <v>270</v>
      </c>
      <c r="C7815" s="1" t="s">
        <v>7922</v>
      </c>
      <c r="E7815" t="str">
        <f t="shared" si="122"/>
        <v>270-VILLAVENDIMIO</v>
      </c>
    </row>
    <row r="7816" spans="1:5" x14ac:dyDescent="0.25">
      <c r="A7816" s="1">
        <v>49</v>
      </c>
      <c r="B7816" s="3">
        <v>271</v>
      </c>
      <c r="C7816" s="1" t="s">
        <v>7923</v>
      </c>
      <c r="E7816" t="str">
        <f t="shared" si="122"/>
        <v>271-VILLAVEZA DEL AGUA</v>
      </c>
    </row>
    <row r="7817" spans="1:5" x14ac:dyDescent="0.25">
      <c r="A7817" s="1">
        <v>49</v>
      </c>
      <c r="B7817" s="3">
        <v>272</v>
      </c>
      <c r="C7817" s="1" t="s">
        <v>7924</v>
      </c>
      <c r="E7817" t="str">
        <f t="shared" si="122"/>
        <v>272-VILLAVEZA DE VALVERDE</v>
      </c>
    </row>
    <row r="7818" spans="1:5" x14ac:dyDescent="0.25">
      <c r="A7818" s="1">
        <v>49</v>
      </c>
      <c r="B7818" s="3">
        <v>273</v>
      </c>
      <c r="C7818" s="1" t="s">
        <v>7925</v>
      </c>
      <c r="E7818" t="str">
        <f t="shared" si="122"/>
        <v>273-VIÑAS</v>
      </c>
    </row>
    <row r="7819" spans="1:5" x14ac:dyDescent="0.25">
      <c r="A7819" s="1">
        <v>49</v>
      </c>
      <c r="B7819" s="3">
        <v>275</v>
      </c>
      <c r="C7819" s="1" t="s">
        <v>156</v>
      </c>
      <c r="E7819" t="str">
        <f t="shared" si="122"/>
        <v>275-ZAMORA</v>
      </c>
    </row>
    <row r="7820" spans="1:5" x14ac:dyDescent="0.25">
      <c r="A7820" s="1">
        <v>50</v>
      </c>
      <c r="B7820" s="3">
        <v>1</v>
      </c>
      <c r="C7820" s="1" t="s">
        <v>7926</v>
      </c>
      <c r="E7820" t="str">
        <f t="shared" si="122"/>
        <v>1-ABANTO</v>
      </c>
    </row>
    <row r="7821" spans="1:5" x14ac:dyDescent="0.25">
      <c r="A7821" s="1">
        <v>50</v>
      </c>
      <c r="B7821" s="3">
        <v>2</v>
      </c>
      <c r="C7821" s="1" t="s">
        <v>7927</v>
      </c>
      <c r="E7821" t="str">
        <f t="shared" si="122"/>
        <v>2-ACERED</v>
      </c>
    </row>
    <row r="7822" spans="1:5" x14ac:dyDescent="0.25">
      <c r="A7822" s="1">
        <v>50</v>
      </c>
      <c r="B7822" s="3">
        <v>3</v>
      </c>
      <c r="C7822" s="1" t="s">
        <v>7928</v>
      </c>
      <c r="E7822" t="str">
        <f t="shared" si="122"/>
        <v>3-AGON</v>
      </c>
    </row>
    <row r="7823" spans="1:5" x14ac:dyDescent="0.25">
      <c r="A7823" s="1">
        <v>50</v>
      </c>
      <c r="B7823" s="3">
        <v>4</v>
      </c>
      <c r="C7823" s="1" t="s">
        <v>7929</v>
      </c>
      <c r="E7823" t="str">
        <f t="shared" si="122"/>
        <v>4-AGUARON</v>
      </c>
    </row>
    <row r="7824" spans="1:5" x14ac:dyDescent="0.25">
      <c r="A7824" s="1">
        <v>50</v>
      </c>
      <c r="B7824" s="3">
        <v>5</v>
      </c>
      <c r="C7824" s="1" t="s">
        <v>7930</v>
      </c>
      <c r="E7824" t="str">
        <f t="shared" si="122"/>
        <v>5-AGUILON</v>
      </c>
    </row>
    <row r="7825" spans="1:5" x14ac:dyDescent="0.25">
      <c r="A7825" s="1">
        <v>50</v>
      </c>
      <c r="B7825" s="3">
        <v>6</v>
      </c>
      <c r="C7825" s="1" t="s">
        <v>7931</v>
      </c>
      <c r="E7825" t="str">
        <f t="shared" si="122"/>
        <v>6-AINZON</v>
      </c>
    </row>
    <row r="7826" spans="1:5" x14ac:dyDescent="0.25">
      <c r="A7826" s="1">
        <v>50</v>
      </c>
      <c r="B7826" s="3">
        <v>7</v>
      </c>
      <c r="C7826" s="1" t="s">
        <v>7932</v>
      </c>
      <c r="E7826" t="str">
        <f t="shared" si="122"/>
        <v>7-ALADREN</v>
      </c>
    </row>
    <row r="7827" spans="1:5" x14ac:dyDescent="0.25">
      <c r="A7827" s="1">
        <v>50</v>
      </c>
      <c r="B7827" s="3">
        <v>8</v>
      </c>
      <c r="C7827" s="1" t="s">
        <v>7933</v>
      </c>
      <c r="E7827" t="str">
        <f t="shared" si="122"/>
        <v>8-ALAGON</v>
      </c>
    </row>
    <row r="7828" spans="1:5" x14ac:dyDescent="0.25">
      <c r="A7828" s="1">
        <v>50</v>
      </c>
      <c r="B7828" s="3">
        <v>9</v>
      </c>
      <c r="C7828" s="1" t="s">
        <v>7934</v>
      </c>
      <c r="E7828" t="str">
        <f t="shared" si="122"/>
        <v>9-ALARBA</v>
      </c>
    </row>
    <row r="7829" spans="1:5" x14ac:dyDescent="0.25">
      <c r="A7829" s="1">
        <v>50</v>
      </c>
      <c r="B7829" s="3">
        <v>10</v>
      </c>
      <c r="C7829" s="1" t="s">
        <v>7935</v>
      </c>
      <c r="E7829" t="str">
        <f t="shared" si="122"/>
        <v>10-ALBERITE DE SAN JUAN</v>
      </c>
    </row>
    <row r="7830" spans="1:5" x14ac:dyDescent="0.25">
      <c r="A7830" s="1">
        <v>50</v>
      </c>
      <c r="B7830" s="3">
        <v>11</v>
      </c>
      <c r="C7830" s="1" t="s">
        <v>7936</v>
      </c>
      <c r="E7830" t="str">
        <f t="shared" si="122"/>
        <v>11-ALBETA</v>
      </c>
    </row>
    <row r="7831" spans="1:5" x14ac:dyDescent="0.25">
      <c r="A7831" s="1">
        <v>50</v>
      </c>
      <c r="B7831" s="3">
        <v>12</v>
      </c>
      <c r="C7831" s="1" t="s">
        <v>7937</v>
      </c>
      <c r="E7831" t="str">
        <f t="shared" si="122"/>
        <v>12-ALBORGE</v>
      </c>
    </row>
    <row r="7832" spans="1:5" x14ac:dyDescent="0.25">
      <c r="A7832" s="1">
        <v>50</v>
      </c>
      <c r="B7832" s="3">
        <v>13</v>
      </c>
      <c r="C7832" s="1" t="s">
        <v>7938</v>
      </c>
      <c r="E7832" t="str">
        <f t="shared" si="122"/>
        <v>13-ALCALA DE EBRO</v>
      </c>
    </row>
    <row r="7833" spans="1:5" x14ac:dyDescent="0.25">
      <c r="A7833" s="1">
        <v>50</v>
      </c>
      <c r="B7833" s="3">
        <v>14</v>
      </c>
      <c r="C7833" s="1" t="s">
        <v>7939</v>
      </c>
      <c r="E7833" t="str">
        <f t="shared" si="122"/>
        <v>14-ALCALA DE MONCAYO</v>
      </c>
    </row>
    <row r="7834" spans="1:5" x14ac:dyDescent="0.25">
      <c r="A7834" s="1">
        <v>50</v>
      </c>
      <c r="B7834" s="3">
        <v>15</v>
      </c>
      <c r="C7834" s="1" t="s">
        <v>7940</v>
      </c>
      <c r="E7834" t="str">
        <f t="shared" si="122"/>
        <v>15-ALCONCHEL DE ARIZA</v>
      </c>
    </row>
    <row r="7835" spans="1:5" x14ac:dyDescent="0.25">
      <c r="A7835" s="1">
        <v>50</v>
      </c>
      <c r="B7835" s="3">
        <v>16</v>
      </c>
      <c r="C7835" s="1" t="s">
        <v>7941</v>
      </c>
      <c r="E7835" t="str">
        <f t="shared" si="122"/>
        <v>16-ALDEHUELA DE LIESTOS</v>
      </c>
    </row>
    <row r="7836" spans="1:5" x14ac:dyDescent="0.25">
      <c r="A7836" s="1">
        <v>50</v>
      </c>
      <c r="B7836" s="3">
        <v>17</v>
      </c>
      <c r="C7836" s="1" t="s">
        <v>7942</v>
      </c>
      <c r="E7836" t="str">
        <f t="shared" si="122"/>
        <v>17-ALFAJARIN</v>
      </c>
    </row>
    <row r="7837" spans="1:5" x14ac:dyDescent="0.25">
      <c r="A7837" s="1">
        <v>50</v>
      </c>
      <c r="B7837" s="3">
        <v>18</v>
      </c>
      <c r="C7837" s="1" t="s">
        <v>7943</v>
      </c>
      <c r="E7837" t="str">
        <f t="shared" si="122"/>
        <v>18-ALFAMEN</v>
      </c>
    </row>
    <row r="7838" spans="1:5" x14ac:dyDescent="0.25">
      <c r="A7838" s="1">
        <v>50</v>
      </c>
      <c r="B7838" s="3">
        <v>19</v>
      </c>
      <c r="C7838" s="1" t="s">
        <v>7944</v>
      </c>
      <c r="E7838" t="str">
        <f t="shared" si="122"/>
        <v>19-ALFORQUE</v>
      </c>
    </row>
    <row r="7839" spans="1:5" x14ac:dyDescent="0.25">
      <c r="A7839" s="1">
        <v>50</v>
      </c>
      <c r="B7839" s="3">
        <v>20</v>
      </c>
      <c r="C7839" s="1" t="s">
        <v>7945</v>
      </c>
      <c r="E7839" t="str">
        <f t="shared" si="122"/>
        <v>20-ALHAMA DE ARAGON</v>
      </c>
    </row>
    <row r="7840" spans="1:5" x14ac:dyDescent="0.25">
      <c r="A7840" s="1">
        <v>50</v>
      </c>
      <c r="B7840" s="3">
        <v>21</v>
      </c>
      <c r="C7840" s="1" t="s">
        <v>7946</v>
      </c>
      <c r="E7840" t="str">
        <f t="shared" si="122"/>
        <v>21-ALMOCHUEL</v>
      </c>
    </row>
    <row r="7841" spans="1:5" x14ac:dyDescent="0.25">
      <c r="A7841" s="1">
        <v>50</v>
      </c>
      <c r="B7841" s="3">
        <v>22</v>
      </c>
      <c r="C7841" s="1" t="s">
        <v>7947</v>
      </c>
      <c r="E7841" t="str">
        <f t="shared" si="122"/>
        <v>22-ALMOLDA, LA</v>
      </c>
    </row>
    <row r="7842" spans="1:5" x14ac:dyDescent="0.25">
      <c r="A7842" s="1">
        <v>50</v>
      </c>
      <c r="B7842" s="3">
        <v>23</v>
      </c>
      <c r="C7842" s="1" t="s">
        <v>7948</v>
      </c>
      <c r="E7842" t="str">
        <f t="shared" si="122"/>
        <v>23-ALMONACID DE LA CUBA</v>
      </c>
    </row>
    <row r="7843" spans="1:5" x14ac:dyDescent="0.25">
      <c r="A7843" s="1">
        <v>50</v>
      </c>
      <c r="B7843" s="3">
        <v>24</v>
      </c>
      <c r="C7843" s="1" t="s">
        <v>7949</v>
      </c>
      <c r="E7843" t="str">
        <f t="shared" si="122"/>
        <v>24-ALMONACID DE LA SIERRA</v>
      </c>
    </row>
    <row r="7844" spans="1:5" x14ac:dyDescent="0.25">
      <c r="A7844" s="1">
        <v>50</v>
      </c>
      <c r="B7844" s="3">
        <v>25</v>
      </c>
      <c r="C7844" s="1" t="s">
        <v>7950</v>
      </c>
      <c r="E7844" t="str">
        <f t="shared" si="122"/>
        <v>25-ALMUNIA DE DOÑA GODINA, LA</v>
      </c>
    </row>
    <row r="7845" spans="1:5" x14ac:dyDescent="0.25">
      <c r="A7845" s="1">
        <v>50</v>
      </c>
      <c r="B7845" s="3">
        <v>26</v>
      </c>
      <c r="C7845" s="1" t="s">
        <v>7951</v>
      </c>
      <c r="E7845" t="str">
        <f t="shared" si="122"/>
        <v>26-ALPARTIR</v>
      </c>
    </row>
    <row r="7846" spans="1:5" x14ac:dyDescent="0.25">
      <c r="A7846" s="1">
        <v>50</v>
      </c>
      <c r="B7846" s="3">
        <v>27</v>
      </c>
      <c r="C7846" s="1" t="s">
        <v>7952</v>
      </c>
      <c r="E7846" t="str">
        <f t="shared" si="122"/>
        <v>27-AMBEL</v>
      </c>
    </row>
    <row r="7847" spans="1:5" x14ac:dyDescent="0.25">
      <c r="A7847" s="1">
        <v>50</v>
      </c>
      <c r="B7847" s="3">
        <v>28</v>
      </c>
      <c r="C7847" s="1" t="s">
        <v>7953</v>
      </c>
      <c r="E7847" t="str">
        <f t="shared" si="122"/>
        <v>28-ANENTO</v>
      </c>
    </row>
    <row r="7848" spans="1:5" x14ac:dyDescent="0.25">
      <c r="A7848" s="1">
        <v>50</v>
      </c>
      <c r="B7848" s="3">
        <v>29</v>
      </c>
      <c r="C7848" s="1" t="s">
        <v>7954</v>
      </c>
      <c r="E7848" t="str">
        <f t="shared" si="122"/>
        <v>29-ANIÑON</v>
      </c>
    </row>
    <row r="7849" spans="1:5" x14ac:dyDescent="0.25">
      <c r="A7849" s="1">
        <v>50</v>
      </c>
      <c r="B7849" s="3">
        <v>30</v>
      </c>
      <c r="C7849" s="1" t="s">
        <v>7955</v>
      </c>
      <c r="E7849" t="str">
        <f t="shared" si="122"/>
        <v>30-AÑON DE MONCAYO</v>
      </c>
    </row>
    <row r="7850" spans="1:5" x14ac:dyDescent="0.25">
      <c r="A7850" s="1">
        <v>50</v>
      </c>
      <c r="B7850" s="3">
        <v>31</v>
      </c>
      <c r="C7850" s="1" t="s">
        <v>7956</v>
      </c>
      <c r="E7850" t="str">
        <f t="shared" si="122"/>
        <v>31-ARANDA DE MONCAYO</v>
      </c>
    </row>
    <row r="7851" spans="1:5" x14ac:dyDescent="0.25">
      <c r="A7851" s="1">
        <v>50</v>
      </c>
      <c r="B7851" s="3">
        <v>32</v>
      </c>
      <c r="C7851" s="1" t="s">
        <v>7957</v>
      </c>
      <c r="E7851" t="str">
        <f t="shared" si="122"/>
        <v>32-ARANDIGA</v>
      </c>
    </row>
    <row r="7852" spans="1:5" x14ac:dyDescent="0.25">
      <c r="A7852" s="1">
        <v>50</v>
      </c>
      <c r="B7852" s="3">
        <v>33</v>
      </c>
      <c r="C7852" s="1" t="s">
        <v>7958</v>
      </c>
      <c r="E7852" t="str">
        <f t="shared" si="122"/>
        <v>33-ARDISA</v>
      </c>
    </row>
    <row r="7853" spans="1:5" x14ac:dyDescent="0.25">
      <c r="A7853" s="1">
        <v>50</v>
      </c>
      <c r="B7853" s="3">
        <v>34</v>
      </c>
      <c r="C7853" s="1" t="s">
        <v>7959</v>
      </c>
      <c r="E7853" t="str">
        <f t="shared" si="122"/>
        <v>34-ARIZA</v>
      </c>
    </row>
    <row r="7854" spans="1:5" x14ac:dyDescent="0.25">
      <c r="A7854" s="1">
        <v>50</v>
      </c>
      <c r="B7854" s="3">
        <v>35</v>
      </c>
      <c r="C7854" s="1" t="s">
        <v>7960</v>
      </c>
      <c r="E7854" t="str">
        <f t="shared" si="122"/>
        <v>35-ARTIEDA</v>
      </c>
    </row>
    <row r="7855" spans="1:5" x14ac:dyDescent="0.25">
      <c r="A7855" s="1">
        <v>50</v>
      </c>
      <c r="B7855" s="3">
        <v>36</v>
      </c>
      <c r="C7855" s="1" t="s">
        <v>7961</v>
      </c>
      <c r="E7855" t="str">
        <f t="shared" si="122"/>
        <v>36-ASIN</v>
      </c>
    </row>
    <row r="7856" spans="1:5" x14ac:dyDescent="0.25">
      <c r="A7856" s="1">
        <v>50</v>
      </c>
      <c r="B7856" s="3">
        <v>37</v>
      </c>
      <c r="C7856" s="1" t="s">
        <v>7962</v>
      </c>
      <c r="E7856" t="str">
        <f t="shared" si="122"/>
        <v>37-ATEA</v>
      </c>
    </row>
    <row r="7857" spans="1:5" x14ac:dyDescent="0.25">
      <c r="A7857" s="1">
        <v>50</v>
      </c>
      <c r="B7857" s="3">
        <v>38</v>
      </c>
      <c r="C7857" s="1" t="s">
        <v>7963</v>
      </c>
      <c r="E7857" t="str">
        <f t="shared" si="122"/>
        <v>38-ATECA</v>
      </c>
    </row>
    <row r="7858" spans="1:5" x14ac:dyDescent="0.25">
      <c r="A7858" s="1">
        <v>50</v>
      </c>
      <c r="B7858" s="3">
        <v>39</v>
      </c>
      <c r="C7858" s="1" t="s">
        <v>7964</v>
      </c>
      <c r="E7858" t="str">
        <f t="shared" si="122"/>
        <v>39-AZUARA</v>
      </c>
    </row>
    <row r="7859" spans="1:5" x14ac:dyDescent="0.25">
      <c r="A7859" s="1">
        <v>50</v>
      </c>
      <c r="B7859" s="3">
        <v>40</v>
      </c>
      <c r="C7859" s="1" t="s">
        <v>7965</v>
      </c>
      <c r="E7859" t="str">
        <f t="shared" si="122"/>
        <v>40-BADULES</v>
      </c>
    </row>
    <row r="7860" spans="1:5" x14ac:dyDescent="0.25">
      <c r="A7860" s="1">
        <v>50</v>
      </c>
      <c r="B7860" s="3">
        <v>41</v>
      </c>
      <c r="C7860" s="1" t="s">
        <v>7966</v>
      </c>
      <c r="E7860" t="str">
        <f t="shared" si="122"/>
        <v>41-BAG?S</v>
      </c>
    </row>
    <row r="7861" spans="1:5" x14ac:dyDescent="0.25">
      <c r="A7861" s="1">
        <v>50</v>
      </c>
      <c r="B7861" s="3">
        <v>42</v>
      </c>
      <c r="C7861" s="1" t="s">
        <v>7967</v>
      </c>
      <c r="E7861" t="str">
        <f t="shared" si="122"/>
        <v>42-BALCONCHAN</v>
      </c>
    </row>
    <row r="7862" spans="1:5" x14ac:dyDescent="0.25">
      <c r="A7862" s="1">
        <v>50</v>
      </c>
      <c r="B7862" s="3">
        <v>43</v>
      </c>
      <c r="C7862" s="1" t="s">
        <v>7968</v>
      </c>
      <c r="E7862" t="str">
        <f t="shared" si="122"/>
        <v>43-BARBOLES</v>
      </c>
    </row>
    <row r="7863" spans="1:5" x14ac:dyDescent="0.25">
      <c r="A7863" s="1">
        <v>50</v>
      </c>
      <c r="B7863" s="3">
        <v>44</v>
      </c>
      <c r="C7863" s="1" t="s">
        <v>7969</v>
      </c>
      <c r="E7863" t="str">
        <f t="shared" si="122"/>
        <v>44-BARDALLUR</v>
      </c>
    </row>
    <row r="7864" spans="1:5" x14ac:dyDescent="0.25">
      <c r="A7864" s="1">
        <v>50</v>
      </c>
      <c r="B7864" s="3">
        <v>45</v>
      </c>
      <c r="C7864" s="1" t="s">
        <v>7970</v>
      </c>
      <c r="E7864" t="str">
        <f t="shared" si="122"/>
        <v>45-BELCHITE</v>
      </c>
    </row>
    <row r="7865" spans="1:5" x14ac:dyDescent="0.25">
      <c r="A7865" s="1">
        <v>50</v>
      </c>
      <c r="B7865" s="3">
        <v>46</v>
      </c>
      <c r="C7865" s="1" t="s">
        <v>7971</v>
      </c>
      <c r="E7865" t="str">
        <f t="shared" si="122"/>
        <v>46-BELMONTE DE GRACIAN</v>
      </c>
    </row>
    <row r="7866" spans="1:5" x14ac:dyDescent="0.25">
      <c r="A7866" s="1">
        <v>50</v>
      </c>
      <c r="B7866" s="3">
        <v>47</v>
      </c>
      <c r="C7866" s="1" t="s">
        <v>7972</v>
      </c>
      <c r="E7866" t="str">
        <f t="shared" si="122"/>
        <v>47-BERDEJO</v>
      </c>
    </row>
    <row r="7867" spans="1:5" x14ac:dyDescent="0.25">
      <c r="A7867" s="1">
        <v>50</v>
      </c>
      <c r="B7867" s="3">
        <v>48</v>
      </c>
      <c r="C7867" s="1" t="s">
        <v>7973</v>
      </c>
      <c r="E7867" t="str">
        <f t="shared" si="122"/>
        <v>48-BERRUECO</v>
      </c>
    </row>
    <row r="7868" spans="1:5" x14ac:dyDescent="0.25">
      <c r="A7868" s="1">
        <v>50</v>
      </c>
      <c r="B7868" s="3">
        <v>50</v>
      </c>
      <c r="C7868" s="1" t="s">
        <v>7974</v>
      </c>
      <c r="E7868" t="str">
        <f t="shared" si="122"/>
        <v>50-BIJUESCA</v>
      </c>
    </row>
    <row r="7869" spans="1:5" x14ac:dyDescent="0.25">
      <c r="A7869" s="1">
        <v>50</v>
      </c>
      <c r="B7869" s="3">
        <v>51</v>
      </c>
      <c r="C7869" s="1" t="s">
        <v>7975</v>
      </c>
      <c r="E7869" t="str">
        <f t="shared" si="122"/>
        <v>51-BIOTA</v>
      </c>
    </row>
    <row r="7870" spans="1:5" x14ac:dyDescent="0.25">
      <c r="A7870" s="1">
        <v>50</v>
      </c>
      <c r="B7870" s="3">
        <v>52</v>
      </c>
      <c r="C7870" s="1" t="s">
        <v>7976</v>
      </c>
      <c r="E7870" t="str">
        <f t="shared" si="122"/>
        <v>52-BISIMBRE</v>
      </c>
    </row>
    <row r="7871" spans="1:5" x14ac:dyDescent="0.25">
      <c r="A7871" s="1">
        <v>50</v>
      </c>
      <c r="B7871" s="3">
        <v>53</v>
      </c>
      <c r="C7871" s="1" t="s">
        <v>7977</v>
      </c>
      <c r="E7871" t="str">
        <f t="shared" si="122"/>
        <v>53-BOQUIÑENI</v>
      </c>
    </row>
    <row r="7872" spans="1:5" x14ac:dyDescent="0.25">
      <c r="A7872" s="1">
        <v>50</v>
      </c>
      <c r="B7872" s="3">
        <v>54</v>
      </c>
      <c r="C7872" s="1" t="s">
        <v>7978</v>
      </c>
      <c r="E7872" t="str">
        <f t="shared" si="122"/>
        <v>54-BORDALBA</v>
      </c>
    </row>
    <row r="7873" spans="1:5" x14ac:dyDescent="0.25">
      <c r="A7873" s="1">
        <v>50</v>
      </c>
      <c r="B7873" s="3">
        <v>55</v>
      </c>
      <c r="C7873" s="1" t="s">
        <v>7979</v>
      </c>
      <c r="E7873" t="str">
        <f t="shared" si="122"/>
        <v>55-BORJA</v>
      </c>
    </row>
    <row r="7874" spans="1:5" x14ac:dyDescent="0.25">
      <c r="A7874" s="1">
        <v>50</v>
      </c>
      <c r="B7874" s="3">
        <v>56</v>
      </c>
      <c r="C7874" s="1" t="s">
        <v>7980</v>
      </c>
      <c r="E7874" t="str">
        <f t="shared" si="122"/>
        <v>56-BOTORRITA</v>
      </c>
    </row>
    <row r="7875" spans="1:5" x14ac:dyDescent="0.25">
      <c r="A7875" s="1">
        <v>50</v>
      </c>
      <c r="B7875" s="3">
        <v>57</v>
      </c>
      <c r="C7875" s="1" t="s">
        <v>7981</v>
      </c>
      <c r="E7875" t="str">
        <f t="shared" ref="E7875:E7938" si="123">CONCATENATE(B7875,"-",C7875)</f>
        <v>57-BREA DE ARAGON</v>
      </c>
    </row>
    <row r="7876" spans="1:5" x14ac:dyDescent="0.25">
      <c r="A7876" s="1">
        <v>50</v>
      </c>
      <c r="B7876" s="3">
        <v>58</v>
      </c>
      <c r="C7876" s="1" t="s">
        <v>7982</v>
      </c>
      <c r="E7876" t="str">
        <f t="shared" si="123"/>
        <v>58-BUBIERCA</v>
      </c>
    </row>
    <row r="7877" spans="1:5" x14ac:dyDescent="0.25">
      <c r="A7877" s="1">
        <v>50</v>
      </c>
      <c r="B7877" s="3">
        <v>59</v>
      </c>
      <c r="C7877" s="1" t="s">
        <v>7983</v>
      </c>
      <c r="E7877" t="str">
        <f t="shared" si="123"/>
        <v>59-BUJARALOZ</v>
      </c>
    </row>
    <row r="7878" spans="1:5" x14ac:dyDescent="0.25">
      <c r="A7878" s="1">
        <v>50</v>
      </c>
      <c r="B7878" s="3">
        <v>60</v>
      </c>
      <c r="C7878" s="1" t="s">
        <v>7984</v>
      </c>
      <c r="E7878" t="str">
        <f t="shared" si="123"/>
        <v>60-BULBUENTE</v>
      </c>
    </row>
    <row r="7879" spans="1:5" x14ac:dyDescent="0.25">
      <c r="A7879" s="1">
        <v>50</v>
      </c>
      <c r="B7879" s="3">
        <v>61</v>
      </c>
      <c r="C7879" s="1" t="s">
        <v>7985</v>
      </c>
      <c r="E7879" t="str">
        <f t="shared" si="123"/>
        <v>61-BURETA</v>
      </c>
    </row>
    <row r="7880" spans="1:5" x14ac:dyDescent="0.25">
      <c r="A7880" s="1">
        <v>50</v>
      </c>
      <c r="B7880" s="3">
        <v>62</v>
      </c>
      <c r="C7880" s="1" t="s">
        <v>7986</v>
      </c>
      <c r="E7880" t="str">
        <f t="shared" si="123"/>
        <v>62-BURGO DE EBRO, EL</v>
      </c>
    </row>
    <row r="7881" spans="1:5" x14ac:dyDescent="0.25">
      <c r="A7881" s="1">
        <v>50</v>
      </c>
      <c r="B7881" s="3">
        <v>63</v>
      </c>
      <c r="C7881" s="1" t="s">
        <v>7987</v>
      </c>
      <c r="E7881" t="str">
        <f t="shared" si="123"/>
        <v>63-BUSTE, EL</v>
      </c>
    </row>
    <row r="7882" spans="1:5" x14ac:dyDescent="0.25">
      <c r="A7882" s="1">
        <v>50</v>
      </c>
      <c r="B7882" s="3">
        <v>64</v>
      </c>
      <c r="C7882" s="1" t="s">
        <v>7988</v>
      </c>
      <c r="E7882" t="str">
        <f t="shared" si="123"/>
        <v>64-CABAÑAS DE EBRO</v>
      </c>
    </row>
    <row r="7883" spans="1:5" x14ac:dyDescent="0.25">
      <c r="A7883" s="1">
        <v>50</v>
      </c>
      <c r="B7883" s="3">
        <v>65</v>
      </c>
      <c r="C7883" s="1" t="s">
        <v>7989</v>
      </c>
      <c r="E7883" t="str">
        <f t="shared" si="123"/>
        <v>65-CABOLAFUENTE</v>
      </c>
    </row>
    <row r="7884" spans="1:5" x14ac:dyDescent="0.25">
      <c r="A7884" s="1">
        <v>50</v>
      </c>
      <c r="B7884" s="3">
        <v>66</v>
      </c>
      <c r="C7884" s="1" t="s">
        <v>7990</v>
      </c>
      <c r="E7884" t="str">
        <f t="shared" si="123"/>
        <v>66-CADRETE</v>
      </c>
    </row>
    <row r="7885" spans="1:5" x14ac:dyDescent="0.25">
      <c r="A7885" s="1">
        <v>50</v>
      </c>
      <c r="B7885" s="3">
        <v>67</v>
      </c>
      <c r="C7885" s="1" t="s">
        <v>7991</v>
      </c>
      <c r="E7885" t="str">
        <f t="shared" si="123"/>
        <v>67-CALATAYUD</v>
      </c>
    </row>
    <row r="7886" spans="1:5" x14ac:dyDescent="0.25">
      <c r="A7886" s="1">
        <v>50</v>
      </c>
      <c r="B7886" s="3">
        <v>68</v>
      </c>
      <c r="C7886" s="1" t="s">
        <v>7992</v>
      </c>
      <c r="E7886" t="str">
        <f t="shared" si="123"/>
        <v>68-CALATORAO</v>
      </c>
    </row>
    <row r="7887" spans="1:5" x14ac:dyDescent="0.25">
      <c r="A7887" s="1">
        <v>50</v>
      </c>
      <c r="B7887" s="3">
        <v>69</v>
      </c>
      <c r="C7887" s="1" t="s">
        <v>7993</v>
      </c>
      <c r="E7887" t="str">
        <f t="shared" si="123"/>
        <v>69-CALCENA</v>
      </c>
    </row>
    <row r="7888" spans="1:5" x14ac:dyDescent="0.25">
      <c r="A7888" s="1">
        <v>50</v>
      </c>
      <c r="B7888" s="3">
        <v>70</v>
      </c>
      <c r="C7888" s="1" t="s">
        <v>7994</v>
      </c>
      <c r="E7888" t="str">
        <f t="shared" si="123"/>
        <v>70-CALMARZA</v>
      </c>
    </row>
    <row r="7889" spans="1:5" x14ac:dyDescent="0.25">
      <c r="A7889" s="1">
        <v>50</v>
      </c>
      <c r="B7889" s="3">
        <v>71</v>
      </c>
      <c r="C7889" s="1" t="s">
        <v>7995</v>
      </c>
      <c r="E7889" t="str">
        <f t="shared" si="123"/>
        <v>71-CAMPILLO DE ARAGON</v>
      </c>
    </row>
    <row r="7890" spans="1:5" x14ac:dyDescent="0.25">
      <c r="A7890" s="1">
        <v>50</v>
      </c>
      <c r="B7890" s="3">
        <v>72</v>
      </c>
      <c r="C7890" s="1" t="s">
        <v>7996</v>
      </c>
      <c r="E7890" t="str">
        <f t="shared" si="123"/>
        <v>72-CARENAS</v>
      </c>
    </row>
    <row r="7891" spans="1:5" x14ac:dyDescent="0.25">
      <c r="A7891" s="1">
        <v>50</v>
      </c>
      <c r="B7891" s="3">
        <v>73</v>
      </c>
      <c r="C7891" s="1" t="s">
        <v>7997</v>
      </c>
      <c r="E7891" t="str">
        <f t="shared" si="123"/>
        <v>73-CARIÑENA</v>
      </c>
    </row>
    <row r="7892" spans="1:5" x14ac:dyDescent="0.25">
      <c r="A7892" s="1">
        <v>50</v>
      </c>
      <c r="B7892" s="3">
        <v>74</v>
      </c>
      <c r="C7892" s="1" t="s">
        <v>7998</v>
      </c>
      <c r="E7892" t="str">
        <f t="shared" si="123"/>
        <v>74-CASPE</v>
      </c>
    </row>
    <row r="7893" spans="1:5" x14ac:dyDescent="0.25">
      <c r="A7893" s="1">
        <v>50</v>
      </c>
      <c r="B7893" s="3">
        <v>75</v>
      </c>
      <c r="C7893" s="1" t="s">
        <v>7999</v>
      </c>
      <c r="E7893" t="str">
        <f t="shared" si="123"/>
        <v>75-CASTEJON DE ALARBA</v>
      </c>
    </row>
    <row r="7894" spans="1:5" x14ac:dyDescent="0.25">
      <c r="A7894" s="1">
        <v>50</v>
      </c>
      <c r="B7894" s="3">
        <v>76</v>
      </c>
      <c r="C7894" s="1" t="s">
        <v>8000</v>
      </c>
      <c r="E7894" t="str">
        <f t="shared" si="123"/>
        <v>76-CASTEJON DE LAS ARMAS</v>
      </c>
    </row>
    <row r="7895" spans="1:5" x14ac:dyDescent="0.25">
      <c r="A7895" s="1">
        <v>50</v>
      </c>
      <c r="B7895" s="3">
        <v>77</v>
      </c>
      <c r="C7895" s="1" t="s">
        <v>8001</v>
      </c>
      <c r="E7895" t="str">
        <f t="shared" si="123"/>
        <v>77-CASTEJON DE VALDEJASA</v>
      </c>
    </row>
    <row r="7896" spans="1:5" x14ac:dyDescent="0.25">
      <c r="A7896" s="1">
        <v>50</v>
      </c>
      <c r="B7896" s="3">
        <v>78</v>
      </c>
      <c r="C7896" s="1" t="s">
        <v>8002</v>
      </c>
      <c r="E7896" t="str">
        <f t="shared" si="123"/>
        <v>78-CASTILISCAR</v>
      </c>
    </row>
    <row r="7897" spans="1:5" x14ac:dyDescent="0.25">
      <c r="A7897" s="1">
        <v>50</v>
      </c>
      <c r="B7897" s="3">
        <v>79</v>
      </c>
      <c r="C7897" s="1" t="s">
        <v>8003</v>
      </c>
      <c r="E7897" t="str">
        <f t="shared" si="123"/>
        <v>79-CERVERA DE LA CAÑADA</v>
      </c>
    </row>
    <row r="7898" spans="1:5" x14ac:dyDescent="0.25">
      <c r="A7898" s="1">
        <v>50</v>
      </c>
      <c r="B7898" s="3">
        <v>80</v>
      </c>
      <c r="C7898" s="1" t="s">
        <v>8004</v>
      </c>
      <c r="E7898" t="str">
        <f t="shared" si="123"/>
        <v>80-CERVERUELA</v>
      </c>
    </row>
    <row r="7899" spans="1:5" x14ac:dyDescent="0.25">
      <c r="A7899" s="1">
        <v>50</v>
      </c>
      <c r="B7899" s="3">
        <v>81</v>
      </c>
      <c r="C7899" s="1" t="s">
        <v>8005</v>
      </c>
      <c r="E7899" t="str">
        <f t="shared" si="123"/>
        <v>81-CETINA</v>
      </c>
    </row>
    <row r="7900" spans="1:5" x14ac:dyDescent="0.25">
      <c r="A7900" s="1">
        <v>50</v>
      </c>
      <c r="B7900" s="3">
        <v>82</v>
      </c>
      <c r="C7900" s="1" t="s">
        <v>8006</v>
      </c>
      <c r="E7900" t="str">
        <f t="shared" si="123"/>
        <v>82-CIMBALLA</v>
      </c>
    </row>
    <row r="7901" spans="1:5" x14ac:dyDescent="0.25">
      <c r="A7901" s="1">
        <v>50</v>
      </c>
      <c r="B7901" s="3">
        <v>83</v>
      </c>
      <c r="C7901" s="1" t="s">
        <v>8007</v>
      </c>
      <c r="E7901" t="str">
        <f t="shared" si="123"/>
        <v>83-CINCO OLIVAS</v>
      </c>
    </row>
    <row r="7902" spans="1:5" x14ac:dyDescent="0.25">
      <c r="A7902" s="1">
        <v>50</v>
      </c>
      <c r="B7902" s="3">
        <v>84</v>
      </c>
      <c r="C7902" s="1" t="s">
        <v>8008</v>
      </c>
      <c r="E7902" t="str">
        <f t="shared" si="123"/>
        <v>84-CLARES DE RIBOTA</v>
      </c>
    </row>
    <row r="7903" spans="1:5" x14ac:dyDescent="0.25">
      <c r="A7903" s="1">
        <v>50</v>
      </c>
      <c r="B7903" s="3">
        <v>85</v>
      </c>
      <c r="C7903" s="1" t="s">
        <v>8009</v>
      </c>
      <c r="E7903" t="str">
        <f t="shared" si="123"/>
        <v>85-CODO</v>
      </c>
    </row>
    <row r="7904" spans="1:5" x14ac:dyDescent="0.25">
      <c r="A7904" s="1">
        <v>50</v>
      </c>
      <c r="B7904" s="3">
        <v>86</v>
      </c>
      <c r="C7904" s="1" t="s">
        <v>8010</v>
      </c>
      <c r="E7904" t="str">
        <f t="shared" si="123"/>
        <v>86-CODOS</v>
      </c>
    </row>
    <row r="7905" spans="1:5" x14ac:dyDescent="0.25">
      <c r="A7905" s="1">
        <v>50</v>
      </c>
      <c r="B7905" s="3">
        <v>87</v>
      </c>
      <c r="C7905" s="1" t="s">
        <v>8011</v>
      </c>
      <c r="E7905" t="str">
        <f t="shared" si="123"/>
        <v>87-CONTAMINA</v>
      </c>
    </row>
    <row r="7906" spans="1:5" x14ac:dyDescent="0.25">
      <c r="A7906" s="1">
        <v>50</v>
      </c>
      <c r="B7906" s="3">
        <v>88</v>
      </c>
      <c r="C7906" s="1" t="s">
        <v>8012</v>
      </c>
      <c r="E7906" t="str">
        <f t="shared" si="123"/>
        <v>88-COSUENDA</v>
      </c>
    </row>
    <row r="7907" spans="1:5" x14ac:dyDescent="0.25">
      <c r="A7907" s="1">
        <v>50</v>
      </c>
      <c r="B7907" s="3">
        <v>89</v>
      </c>
      <c r="C7907" s="1" t="s">
        <v>8013</v>
      </c>
      <c r="E7907" t="str">
        <f t="shared" si="123"/>
        <v>89-CUARTE DE HUERVA</v>
      </c>
    </row>
    <row r="7908" spans="1:5" x14ac:dyDescent="0.25">
      <c r="A7908" s="1">
        <v>50</v>
      </c>
      <c r="B7908" s="3">
        <v>90</v>
      </c>
      <c r="C7908" s="1" t="s">
        <v>8014</v>
      </c>
      <c r="E7908" t="str">
        <f t="shared" si="123"/>
        <v>90-CUBEL</v>
      </c>
    </row>
    <row r="7909" spans="1:5" x14ac:dyDescent="0.25">
      <c r="A7909" s="1">
        <v>50</v>
      </c>
      <c r="B7909" s="3">
        <v>91</v>
      </c>
      <c r="C7909" s="1" t="s">
        <v>8015</v>
      </c>
      <c r="E7909" t="str">
        <f t="shared" si="123"/>
        <v>91-CUERLAS, LAS</v>
      </c>
    </row>
    <row r="7910" spans="1:5" x14ac:dyDescent="0.25">
      <c r="A7910" s="1">
        <v>50</v>
      </c>
      <c r="B7910" s="3">
        <v>92</v>
      </c>
      <c r="C7910" s="1" t="s">
        <v>8016</v>
      </c>
      <c r="E7910" t="str">
        <f t="shared" si="123"/>
        <v>92-CHIPRANA</v>
      </c>
    </row>
    <row r="7911" spans="1:5" x14ac:dyDescent="0.25">
      <c r="A7911" s="1">
        <v>50</v>
      </c>
      <c r="B7911" s="3">
        <v>93</v>
      </c>
      <c r="C7911" s="1" t="s">
        <v>8017</v>
      </c>
      <c r="E7911" t="str">
        <f t="shared" si="123"/>
        <v>93-CHODES</v>
      </c>
    </row>
    <row r="7912" spans="1:5" x14ac:dyDescent="0.25">
      <c r="A7912" s="1">
        <v>50</v>
      </c>
      <c r="B7912" s="3">
        <v>94</v>
      </c>
      <c r="C7912" s="1" t="s">
        <v>8018</v>
      </c>
      <c r="E7912" t="str">
        <f t="shared" si="123"/>
        <v>94-DAROCA</v>
      </c>
    </row>
    <row r="7913" spans="1:5" x14ac:dyDescent="0.25">
      <c r="A7913" s="1">
        <v>50</v>
      </c>
      <c r="B7913" s="3">
        <v>95</v>
      </c>
      <c r="C7913" s="1" t="s">
        <v>8019</v>
      </c>
      <c r="E7913" t="str">
        <f t="shared" si="123"/>
        <v>95-EJEA DE LOS CABALLEROS</v>
      </c>
    </row>
    <row r="7914" spans="1:5" x14ac:dyDescent="0.25">
      <c r="A7914" s="1">
        <v>50</v>
      </c>
      <c r="B7914" s="3">
        <v>96</v>
      </c>
      <c r="C7914" s="1" t="s">
        <v>8020</v>
      </c>
      <c r="E7914" t="str">
        <f t="shared" si="123"/>
        <v>96-EMBID DE ARIZA</v>
      </c>
    </row>
    <row r="7915" spans="1:5" x14ac:dyDescent="0.25">
      <c r="A7915" s="1">
        <v>50</v>
      </c>
      <c r="B7915" s="3">
        <v>98</v>
      </c>
      <c r="C7915" s="1" t="s">
        <v>8021</v>
      </c>
      <c r="E7915" t="str">
        <f t="shared" si="123"/>
        <v>98-ENCINACORBA</v>
      </c>
    </row>
    <row r="7916" spans="1:5" x14ac:dyDescent="0.25">
      <c r="A7916" s="1">
        <v>50</v>
      </c>
      <c r="B7916" s="3">
        <v>99</v>
      </c>
      <c r="C7916" s="1" t="s">
        <v>8022</v>
      </c>
      <c r="E7916" t="str">
        <f t="shared" si="123"/>
        <v>99-EPILA</v>
      </c>
    </row>
    <row r="7917" spans="1:5" x14ac:dyDescent="0.25">
      <c r="A7917" s="1">
        <v>50</v>
      </c>
      <c r="B7917" s="3">
        <v>100</v>
      </c>
      <c r="C7917" s="1" t="s">
        <v>8023</v>
      </c>
      <c r="E7917" t="str">
        <f t="shared" si="123"/>
        <v>100-ERLA</v>
      </c>
    </row>
    <row r="7918" spans="1:5" x14ac:dyDescent="0.25">
      <c r="A7918" s="1">
        <v>50</v>
      </c>
      <c r="B7918" s="3">
        <v>101</v>
      </c>
      <c r="C7918" s="1" t="s">
        <v>8024</v>
      </c>
      <c r="E7918" t="str">
        <f t="shared" si="123"/>
        <v>101-ESCATRON</v>
      </c>
    </row>
    <row r="7919" spans="1:5" x14ac:dyDescent="0.25">
      <c r="A7919" s="1">
        <v>50</v>
      </c>
      <c r="B7919" s="3">
        <v>102</v>
      </c>
      <c r="C7919" s="1" t="s">
        <v>8025</v>
      </c>
      <c r="E7919" t="str">
        <f t="shared" si="123"/>
        <v>102-FABARA</v>
      </c>
    </row>
    <row r="7920" spans="1:5" x14ac:dyDescent="0.25">
      <c r="A7920" s="1">
        <v>50</v>
      </c>
      <c r="B7920" s="3">
        <v>104</v>
      </c>
      <c r="C7920" s="1" t="s">
        <v>8026</v>
      </c>
      <c r="E7920" t="str">
        <f t="shared" si="123"/>
        <v>104-FARLETE</v>
      </c>
    </row>
    <row r="7921" spans="1:5" x14ac:dyDescent="0.25">
      <c r="A7921" s="1">
        <v>50</v>
      </c>
      <c r="B7921" s="3">
        <v>105</v>
      </c>
      <c r="C7921" s="1" t="s">
        <v>8027</v>
      </c>
      <c r="E7921" t="str">
        <f t="shared" si="123"/>
        <v>105-FAYON</v>
      </c>
    </row>
    <row r="7922" spans="1:5" x14ac:dyDescent="0.25">
      <c r="A7922" s="1">
        <v>50</v>
      </c>
      <c r="B7922" s="3">
        <v>106</v>
      </c>
      <c r="C7922" s="1" t="s">
        <v>8028</v>
      </c>
      <c r="E7922" t="str">
        <f t="shared" si="123"/>
        <v>106-FAYOS, LOS</v>
      </c>
    </row>
    <row r="7923" spans="1:5" x14ac:dyDescent="0.25">
      <c r="A7923" s="1">
        <v>50</v>
      </c>
      <c r="B7923" s="3">
        <v>107</v>
      </c>
      <c r="C7923" s="1" t="s">
        <v>8029</v>
      </c>
      <c r="E7923" t="str">
        <f t="shared" si="123"/>
        <v>107-FIGUERUELAS</v>
      </c>
    </row>
    <row r="7924" spans="1:5" x14ac:dyDescent="0.25">
      <c r="A7924" s="1">
        <v>50</v>
      </c>
      <c r="B7924" s="3">
        <v>108</v>
      </c>
      <c r="C7924" s="1" t="s">
        <v>8030</v>
      </c>
      <c r="E7924" t="str">
        <f t="shared" si="123"/>
        <v>108-FOMBUENA</v>
      </c>
    </row>
    <row r="7925" spans="1:5" x14ac:dyDescent="0.25">
      <c r="A7925" s="1">
        <v>50</v>
      </c>
      <c r="B7925" s="3">
        <v>109</v>
      </c>
      <c r="C7925" s="1" t="s">
        <v>8031</v>
      </c>
      <c r="E7925" t="str">
        <f t="shared" si="123"/>
        <v>109-FRAGO, EL</v>
      </c>
    </row>
    <row r="7926" spans="1:5" x14ac:dyDescent="0.25">
      <c r="A7926" s="1">
        <v>50</v>
      </c>
      <c r="B7926" s="3">
        <v>110</v>
      </c>
      <c r="C7926" s="1" t="s">
        <v>8032</v>
      </c>
      <c r="E7926" t="str">
        <f t="shared" si="123"/>
        <v>110-FRASNO, EL</v>
      </c>
    </row>
    <row r="7927" spans="1:5" x14ac:dyDescent="0.25">
      <c r="A7927" s="1">
        <v>50</v>
      </c>
      <c r="B7927" s="3">
        <v>111</v>
      </c>
      <c r="C7927" s="1" t="s">
        <v>8033</v>
      </c>
      <c r="E7927" t="str">
        <f t="shared" si="123"/>
        <v>111-FRESCANO</v>
      </c>
    </row>
    <row r="7928" spans="1:5" x14ac:dyDescent="0.25">
      <c r="A7928" s="1">
        <v>50</v>
      </c>
      <c r="B7928" s="3">
        <v>113</v>
      </c>
      <c r="C7928" s="1" t="s">
        <v>8034</v>
      </c>
      <c r="E7928" t="str">
        <f t="shared" si="123"/>
        <v>113-FUENDEJALON</v>
      </c>
    </row>
    <row r="7929" spans="1:5" x14ac:dyDescent="0.25">
      <c r="A7929" s="1">
        <v>50</v>
      </c>
      <c r="B7929" s="3">
        <v>114</v>
      </c>
      <c r="C7929" s="1" t="s">
        <v>8035</v>
      </c>
      <c r="E7929" t="str">
        <f t="shared" si="123"/>
        <v>114-FUENDETODOS</v>
      </c>
    </row>
    <row r="7930" spans="1:5" x14ac:dyDescent="0.25">
      <c r="A7930" s="1">
        <v>50</v>
      </c>
      <c r="B7930" s="3">
        <v>115</v>
      </c>
      <c r="C7930" s="1" t="s">
        <v>8036</v>
      </c>
      <c r="E7930" t="str">
        <f t="shared" si="123"/>
        <v>115-FUENTES DE EBRO</v>
      </c>
    </row>
    <row r="7931" spans="1:5" x14ac:dyDescent="0.25">
      <c r="A7931" s="1">
        <v>50</v>
      </c>
      <c r="B7931" s="3">
        <v>116</v>
      </c>
      <c r="C7931" s="1" t="s">
        <v>8037</v>
      </c>
      <c r="E7931" t="str">
        <f t="shared" si="123"/>
        <v>116-FUENTES DE JILOCA</v>
      </c>
    </row>
    <row r="7932" spans="1:5" x14ac:dyDescent="0.25">
      <c r="A7932" s="1">
        <v>50</v>
      </c>
      <c r="B7932" s="3">
        <v>117</v>
      </c>
      <c r="C7932" s="1" t="s">
        <v>8038</v>
      </c>
      <c r="E7932" t="str">
        <f t="shared" si="123"/>
        <v>117-GALLOCANTA</v>
      </c>
    </row>
    <row r="7933" spans="1:5" x14ac:dyDescent="0.25">
      <c r="A7933" s="1">
        <v>50</v>
      </c>
      <c r="B7933" s="3">
        <v>118</v>
      </c>
      <c r="C7933" s="1" t="s">
        <v>8039</v>
      </c>
      <c r="E7933" t="str">
        <f t="shared" si="123"/>
        <v>118-GALLUR</v>
      </c>
    </row>
    <row r="7934" spans="1:5" x14ac:dyDescent="0.25">
      <c r="A7934" s="1">
        <v>50</v>
      </c>
      <c r="B7934" s="3">
        <v>119</v>
      </c>
      <c r="C7934" s="1" t="s">
        <v>8040</v>
      </c>
      <c r="E7934" t="str">
        <f t="shared" si="123"/>
        <v>119-GELSA</v>
      </c>
    </row>
    <row r="7935" spans="1:5" x14ac:dyDescent="0.25">
      <c r="A7935" s="1">
        <v>50</v>
      </c>
      <c r="B7935" s="3">
        <v>120</v>
      </c>
      <c r="C7935" s="1" t="s">
        <v>8041</v>
      </c>
      <c r="E7935" t="str">
        <f t="shared" si="123"/>
        <v>120-GODOJOS</v>
      </c>
    </row>
    <row r="7936" spans="1:5" x14ac:dyDescent="0.25">
      <c r="A7936" s="1">
        <v>50</v>
      </c>
      <c r="B7936" s="3">
        <v>121</v>
      </c>
      <c r="C7936" s="1" t="s">
        <v>8042</v>
      </c>
      <c r="E7936" t="str">
        <f t="shared" si="123"/>
        <v>121-GOTOR</v>
      </c>
    </row>
    <row r="7937" spans="1:5" x14ac:dyDescent="0.25">
      <c r="A7937" s="1">
        <v>50</v>
      </c>
      <c r="B7937" s="3">
        <v>122</v>
      </c>
      <c r="C7937" s="1" t="s">
        <v>8043</v>
      </c>
      <c r="E7937" t="str">
        <f t="shared" si="123"/>
        <v>122-GRISEL</v>
      </c>
    </row>
    <row r="7938" spans="1:5" x14ac:dyDescent="0.25">
      <c r="A7938" s="1">
        <v>50</v>
      </c>
      <c r="B7938" s="3">
        <v>123</v>
      </c>
      <c r="C7938" s="1" t="s">
        <v>8044</v>
      </c>
      <c r="E7938" t="str">
        <f t="shared" si="123"/>
        <v>123-GRISEN</v>
      </c>
    </row>
    <row r="7939" spans="1:5" x14ac:dyDescent="0.25">
      <c r="A7939" s="1">
        <v>50</v>
      </c>
      <c r="B7939" s="3">
        <v>124</v>
      </c>
      <c r="C7939" s="1" t="s">
        <v>8045</v>
      </c>
      <c r="E7939" t="str">
        <f t="shared" ref="E7939:E8002" si="124">CONCATENATE(B7939,"-",C7939)</f>
        <v>124-HERRERA DE LOS NAVARROS</v>
      </c>
    </row>
    <row r="7940" spans="1:5" x14ac:dyDescent="0.25">
      <c r="A7940" s="1">
        <v>50</v>
      </c>
      <c r="B7940" s="3">
        <v>125</v>
      </c>
      <c r="C7940" s="1" t="s">
        <v>8046</v>
      </c>
      <c r="E7940" t="str">
        <f t="shared" si="124"/>
        <v>125-IBDES</v>
      </c>
    </row>
    <row r="7941" spans="1:5" x14ac:dyDescent="0.25">
      <c r="A7941" s="1">
        <v>50</v>
      </c>
      <c r="B7941" s="3">
        <v>126</v>
      </c>
      <c r="C7941" s="1" t="s">
        <v>8047</v>
      </c>
      <c r="E7941" t="str">
        <f t="shared" si="124"/>
        <v>126-ILLUECA</v>
      </c>
    </row>
    <row r="7942" spans="1:5" x14ac:dyDescent="0.25">
      <c r="A7942" s="1">
        <v>50</v>
      </c>
      <c r="B7942" s="3">
        <v>128</v>
      </c>
      <c r="C7942" s="1" t="s">
        <v>8048</v>
      </c>
      <c r="E7942" t="str">
        <f t="shared" si="124"/>
        <v>128-ISUERRE</v>
      </c>
    </row>
    <row r="7943" spans="1:5" x14ac:dyDescent="0.25">
      <c r="A7943" s="1">
        <v>50</v>
      </c>
      <c r="B7943" s="3">
        <v>129</v>
      </c>
      <c r="C7943" s="1" t="s">
        <v>8049</v>
      </c>
      <c r="E7943" t="str">
        <f t="shared" si="124"/>
        <v>129-JARABA</v>
      </c>
    </row>
    <row r="7944" spans="1:5" x14ac:dyDescent="0.25">
      <c r="A7944" s="1">
        <v>50</v>
      </c>
      <c r="B7944" s="3">
        <v>130</v>
      </c>
      <c r="C7944" s="1" t="s">
        <v>8050</v>
      </c>
      <c r="E7944" t="str">
        <f t="shared" si="124"/>
        <v>130-JARQUE</v>
      </c>
    </row>
    <row r="7945" spans="1:5" x14ac:dyDescent="0.25">
      <c r="A7945" s="1">
        <v>50</v>
      </c>
      <c r="B7945" s="3">
        <v>131</v>
      </c>
      <c r="C7945" s="1" t="s">
        <v>8051</v>
      </c>
      <c r="E7945" t="str">
        <f t="shared" si="124"/>
        <v>131-JAULIN</v>
      </c>
    </row>
    <row r="7946" spans="1:5" x14ac:dyDescent="0.25">
      <c r="A7946" s="1">
        <v>50</v>
      </c>
      <c r="B7946" s="3">
        <v>132</v>
      </c>
      <c r="C7946" s="1" t="s">
        <v>8052</v>
      </c>
      <c r="E7946" t="str">
        <f t="shared" si="124"/>
        <v>132-JOYOSA, LA</v>
      </c>
    </row>
    <row r="7947" spans="1:5" x14ac:dyDescent="0.25">
      <c r="A7947" s="1">
        <v>50</v>
      </c>
      <c r="B7947" s="3">
        <v>133</v>
      </c>
      <c r="C7947" s="1" t="s">
        <v>8053</v>
      </c>
      <c r="E7947" t="str">
        <f t="shared" si="124"/>
        <v>133-LAGATA</v>
      </c>
    </row>
    <row r="7948" spans="1:5" x14ac:dyDescent="0.25">
      <c r="A7948" s="1">
        <v>50</v>
      </c>
      <c r="B7948" s="3">
        <v>134</v>
      </c>
      <c r="C7948" s="1" t="s">
        <v>8054</v>
      </c>
      <c r="E7948" t="str">
        <f t="shared" si="124"/>
        <v>134-LANGA DEL CASTILLO</v>
      </c>
    </row>
    <row r="7949" spans="1:5" x14ac:dyDescent="0.25">
      <c r="A7949" s="1">
        <v>50</v>
      </c>
      <c r="B7949" s="3">
        <v>135</v>
      </c>
      <c r="C7949" s="1" t="s">
        <v>8055</v>
      </c>
      <c r="E7949" t="str">
        <f t="shared" si="124"/>
        <v>135-LAYANA</v>
      </c>
    </row>
    <row r="7950" spans="1:5" x14ac:dyDescent="0.25">
      <c r="A7950" s="1">
        <v>50</v>
      </c>
      <c r="B7950" s="3">
        <v>136</v>
      </c>
      <c r="C7950" s="1" t="s">
        <v>8056</v>
      </c>
      <c r="E7950" t="str">
        <f t="shared" si="124"/>
        <v>136-LECERA</v>
      </c>
    </row>
    <row r="7951" spans="1:5" x14ac:dyDescent="0.25">
      <c r="A7951" s="1">
        <v>50</v>
      </c>
      <c r="B7951" s="3">
        <v>137</v>
      </c>
      <c r="C7951" s="1" t="s">
        <v>8057</v>
      </c>
      <c r="E7951" t="str">
        <f t="shared" si="124"/>
        <v>137-LECIÑENA</v>
      </c>
    </row>
    <row r="7952" spans="1:5" x14ac:dyDescent="0.25">
      <c r="A7952" s="1">
        <v>50</v>
      </c>
      <c r="B7952" s="3">
        <v>138</v>
      </c>
      <c r="C7952" s="1" t="s">
        <v>8058</v>
      </c>
      <c r="E7952" t="str">
        <f t="shared" si="124"/>
        <v>138-LECHON</v>
      </c>
    </row>
    <row r="7953" spans="1:5" x14ac:dyDescent="0.25">
      <c r="A7953" s="1">
        <v>50</v>
      </c>
      <c r="B7953" s="3">
        <v>139</v>
      </c>
      <c r="C7953" s="1" t="s">
        <v>8059</v>
      </c>
      <c r="E7953" t="str">
        <f t="shared" si="124"/>
        <v>139-LETUX</v>
      </c>
    </row>
    <row r="7954" spans="1:5" x14ac:dyDescent="0.25">
      <c r="A7954" s="1">
        <v>50</v>
      </c>
      <c r="B7954" s="3">
        <v>140</v>
      </c>
      <c r="C7954" s="1" t="s">
        <v>8060</v>
      </c>
      <c r="E7954" t="str">
        <f t="shared" si="124"/>
        <v>140-LITAGO</v>
      </c>
    </row>
    <row r="7955" spans="1:5" x14ac:dyDescent="0.25">
      <c r="A7955" s="1">
        <v>50</v>
      </c>
      <c r="B7955" s="3">
        <v>141</v>
      </c>
      <c r="C7955" s="1" t="s">
        <v>8061</v>
      </c>
      <c r="E7955" t="str">
        <f t="shared" si="124"/>
        <v>141-LITUENIGO</v>
      </c>
    </row>
    <row r="7956" spans="1:5" x14ac:dyDescent="0.25">
      <c r="A7956" s="1">
        <v>50</v>
      </c>
      <c r="B7956" s="3">
        <v>142</v>
      </c>
      <c r="C7956" s="1" t="s">
        <v>8062</v>
      </c>
      <c r="E7956" t="str">
        <f t="shared" si="124"/>
        <v>142-LOBERA DE ONSELLA</v>
      </c>
    </row>
    <row r="7957" spans="1:5" x14ac:dyDescent="0.25">
      <c r="A7957" s="1">
        <v>50</v>
      </c>
      <c r="B7957" s="3">
        <v>143</v>
      </c>
      <c r="C7957" s="1" t="s">
        <v>8063</v>
      </c>
      <c r="E7957" t="str">
        <f t="shared" si="124"/>
        <v>143-LONGARES</v>
      </c>
    </row>
    <row r="7958" spans="1:5" x14ac:dyDescent="0.25">
      <c r="A7958" s="1">
        <v>50</v>
      </c>
      <c r="B7958" s="3">
        <v>144</v>
      </c>
      <c r="C7958" s="1" t="s">
        <v>8064</v>
      </c>
      <c r="E7958" t="str">
        <f t="shared" si="124"/>
        <v>144-LONGAS</v>
      </c>
    </row>
    <row r="7959" spans="1:5" x14ac:dyDescent="0.25">
      <c r="A7959" s="1">
        <v>50</v>
      </c>
      <c r="B7959" s="3">
        <v>146</v>
      </c>
      <c r="C7959" s="1" t="s">
        <v>8065</v>
      </c>
      <c r="E7959" t="str">
        <f t="shared" si="124"/>
        <v>146-LUCENA DE JALON</v>
      </c>
    </row>
    <row r="7960" spans="1:5" x14ac:dyDescent="0.25">
      <c r="A7960" s="1">
        <v>50</v>
      </c>
      <c r="B7960" s="3">
        <v>147</v>
      </c>
      <c r="C7960" s="1" t="s">
        <v>8066</v>
      </c>
      <c r="E7960" t="str">
        <f t="shared" si="124"/>
        <v>147-LUCENI</v>
      </c>
    </row>
    <row r="7961" spans="1:5" x14ac:dyDescent="0.25">
      <c r="A7961" s="1">
        <v>50</v>
      </c>
      <c r="B7961" s="3">
        <v>148</v>
      </c>
      <c r="C7961" s="1" t="s">
        <v>8067</v>
      </c>
      <c r="E7961" t="str">
        <f t="shared" si="124"/>
        <v>148-LUESIA</v>
      </c>
    </row>
    <row r="7962" spans="1:5" x14ac:dyDescent="0.25">
      <c r="A7962" s="1">
        <v>50</v>
      </c>
      <c r="B7962" s="3">
        <v>149</v>
      </c>
      <c r="C7962" s="1" t="s">
        <v>8068</v>
      </c>
      <c r="E7962" t="str">
        <f t="shared" si="124"/>
        <v>149-LUESMA</v>
      </c>
    </row>
    <row r="7963" spans="1:5" x14ac:dyDescent="0.25">
      <c r="A7963" s="1">
        <v>50</v>
      </c>
      <c r="B7963" s="3">
        <v>150</v>
      </c>
      <c r="C7963" s="1" t="s">
        <v>8069</v>
      </c>
      <c r="E7963" t="str">
        <f t="shared" si="124"/>
        <v>150-LUMPIAQUE</v>
      </c>
    </row>
    <row r="7964" spans="1:5" x14ac:dyDescent="0.25">
      <c r="A7964" s="1">
        <v>50</v>
      </c>
      <c r="B7964" s="3">
        <v>151</v>
      </c>
      <c r="C7964" s="1" t="s">
        <v>8070</v>
      </c>
      <c r="E7964" t="str">
        <f t="shared" si="124"/>
        <v>151-LUNA</v>
      </c>
    </row>
    <row r="7965" spans="1:5" x14ac:dyDescent="0.25">
      <c r="A7965" s="1">
        <v>50</v>
      </c>
      <c r="B7965" s="3">
        <v>152</v>
      </c>
      <c r="C7965" s="1" t="s">
        <v>8071</v>
      </c>
      <c r="E7965" t="str">
        <f t="shared" si="124"/>
        <v>152-MAELLA</v>
      </c>
    </row>
    <row r="7966" spans="1:5" x14ac:dyDescent="0.25">
      <c r="A7966" s="1">
        <v>50</v>
      </c>
      <c r="B7966" s="3">
        <v>153</v>
      </c>
      <c r="C7966" s="1" t="s">
        <v>8072</v>
      </c>
      <c r="E7966" t="str">
        <f t="shared" si="124"/>
        <v>153-MAGALLON</v>
      </c>
    </row>
    <row r="7967" spans="1:5" x14ac:dyDescent="0.25">
      <c r="A7967" s="1">
        <v>50</v>
      </c>
      <c r="B7967" s="3">
        <v>154</v>
      </c>
      <c r="C7967" s="1" t="s">
        <v>8073</v>
      </c>
      <c r="E7967" t="str">
        <f t="shared" si="124"/>
        <v>154-MAINAR</v>
      </c>
    </row>
    <row r="7968" spans="1:5" x14ac:dyDescent="0.25">
      <c r="A7968" s="1">
        <v>50</v>
      </c>
      <c r="B7968" s="3">
        <v>155</v>
      </c>
      <c r="C7968" s="1" t="s">
        <v>8074</v>
      </c>
      <c r="E7968" t="str">
        <f t="shared" si="124"/>
        <v>155-MALANQUILLA</v>
      </c>
    </row>
    <row r="7969" spans="1:5" x14ac:dyDescent="0.25">
      <c r="A7969" s="1">
        <v>50</v>
      </c>
      <c r="B7969" s="3">
        <v>156</v>
      </c>
      <c r="C7969" s="1" t="s">
        <v>8075</v>
      </c>
      <c r="E7969" t="str">
        <f t="shared" si="124"/>
        <v>156-MALEJAN</v>
      </c>
    </row>
    <row r="7970" spans="1:5" x14ac:dyDescent="0.25">
      <c r="A7970" s="1">
        <v>50</v>
      </c>
      <c r="B7970" s="3">
        <v>157</v>
      </c>
      <c r="C7970" s="1" t="s">
        <v>8076</v>
      </c>
      <c r="E7970" t="str">
        <f t="shared" si="124"/>
        <v>157-MALON</v>
      </c>
    </row>
    <row r="7971" spans="1:5" x14ac:dyDescent="0.25">
      <c r="A7971" s="1">
        <v>50</v>
      </c>
      <c r="B7971" s="3">
        <v>159</v>
      </c>
      <c r="C7971" s="1" t="s">
        <v>8077</v>
      </c>
      <c r="E7971" t="str">
        <f t="shared" si="124"/>
        <v>159-MALUENDA</v>
      </c>
    </row>
    <row r="7972" spans="1:5" x14ac:dyDescent="0.25">
      <c r="A7972" s="1">
        <v>50</v>
      </c>
      <c r="B7972" s="3">
        <v>160</v>
      </c>
      <c r="C7972" s="1" t="s">
        <v>8078</v>
      </c>
      <c r="E7972" t="str">
        <f t="shared" si="124"/>
        <v>160-MALLEN</v>
      </c>
    </row>
    <row r="7973" spans="1:5" x14ac:dyDescent="0.25">
      <c r="A7973" s="1">
        <v>50</v>
      </c>
      <c r="B7973" s="3">
        <v>161</v>
      </c>
      <c r="C7973" s="1" t="s">
        <v>8079</v>
      </c>
      <c r="E7973" t="str">
        <f t="shared" si="124"/>
        <v>161-MANCHONES</v>
      </c>
    </row>
    <row r="7974" spans="1:5" x14ac:dyDescent="0.25">
      <c r="A7974" s="1">
        <v>50</v>
      </c>
      <c r="B7974" s="3">
        <v>162</v>
      </c>
      <c r="C7974" s="1" t="s">
        <v>8080</v>
      </c>
      <c r="E7974" t="str">
        <f t="shared" si="124"/>
        <v>162-MARA</v>
      </c>
    </row>
    <row r="7975" spans="1:5" x14ac:dyDescent="0.25">
      <c r="A7975" s="1">
        <v>50</v>
      </c>
      <c r="B7975" s="3">
        <v>163</v>
      </c>
      <c r="C7975" s="1" t="s">
        <v>8081</v>
      </c>
      <c r="E7975" t="str">
        <f t="shared" si="124"/>
        <v>163-MARIA DE HUERVA</v>
      </c>
    </row>
    <row r="7976" spans="1:5" x14ac:dyDescent="0.25">
      <c r="A7976" s="1">
        <v>50</v>
      </c>
      <c r="B7976" s="3">
        <v>164</v>
      </c>
      <c r="C7976" s="1" t="s">
        <v>8082</v>
      </c>
      <c r="E7976" t="str">
        <f t="shared" si="124"/>
        <v>164-MEDIANA DE ARAGON</v>
      </c>
    </row>
    <row r="7977" spans="1:5" x14ac:dyDescent="0.25">
      <c r="A7977" s="1">
        <v>50</v>
      </c>
      <c r="B7977" s="3">
        <v>165</v>
      </c>
      <c r="C7977" s="1" t="s">
        <v>8083</v>
      </c>
      <c r="E7977" t="str">
        <f t="shared" si="124"/>
        <v>165-MEQUINENZA</v>
      </c>
    </row>
    <row r="7978" spans="1:5" x14ac:dyDescent="0.25">
      <c r="A7978" s="1">
        <v>50</v>
      </c>
      <c r="B7978" s="3">
        <v>166</v>
      </c>
      <c r="C7978" s="1" t="s">
        <v>8084</v>
      </c>
      <c r="E7978" t="str">
        <f t="shared" si="124"/>
        <v>166-MESONES DE ISUELA</v>
      </c>
    </row>
    <row r="7979" spans="1:5" x14ac:dyDescent="0.25">
      <c r="A7979" s="1">
        <v>50</v>
      </c>
      <c r="B7979" s="3">
        <v>167</v>
      </c>
      <c r="C7979" s="1" t="s">
        <v>8085</v>
      </c>
      <c r="E7979" t="str">
        <f t="shared" si="124"/>
        <v>167-MEZALOCHA</v>
      </c>
    </row>
    <row r="7980" spans="1:5" x14ac:dyDescent="0.25">
      <c r="A7980" s="1">
        <v>50</v>
      </c>
      <c r="B7980" s="3">
        <v>168</v>
      </c>
      <c r="C7980" s="1" t="s">
        <v>8086</v>
      </c>
      <c r="E7980" t="str">
        <f t="shared" si="124"/>
        <v>168-MIANOS</v>
      </c>
    </row>
    <row r="7981" spans="1:5" x14ac:dyDescent="0.25">
      <c r="A7981" s="1">
        <v>50</v>
      </c>
      <c r="B7981" s="3">
        <v>169</v>
      </c>
      <c r="C7981" s="1" t="s">
        <v>8087</v>
      </c>
      <c r="E7981" t="str">
        <f t="shared" si="124"/>
        <v>169-MIEDES DE ARAGON</v>
      </c>
    </row>
    <row r="7982" spans="1:5" x14ac:dyDescent="0.25">
      <c r="A7982" s="1">
        <v>50</v>
      </c>
      <c r="B7982" s="3">
        <v>170</v>
      </c>
      <c r="C7982" s="1" t="s">
        <v>8088</v>
      </c>
      <c r="E7982" t="str">
        <f t="shared" si="124"/>
        <v>170-MONEGRILLO</v>
      </c>
    </row>
    <row r="7983" spans="1:5" x14ac:dyDescent="0.25">
      <c r="A7983" s="1">
        <v>50</v>
      </c>
      <c r="B7983" s="3">
        <v>171</v>
      </c>
      <c r="C7983" s="1" t="s">
        <v>8089</v>
      </c>
      <c r="E7983" t="str">
        <f t="shared" si="124"/>
        <v>171-MONEVA</v>
      </c>
    </row>
    <row r="7984" spans="1:5" x14ac:dyDescent="0.25">
      <c r="A7984" s="1">
        <v>50</v>
      </c>
      <c r="B7984" s="3">
        <v>172</v>
      </c>
      <c r="C7984" s="1" t="s">
        <v>8090</v>
      </c>
      <c r="E7984" t="str">
        <f t="shared" si="124"/>
        <v>172-MONREAL DE ARIZA</v>
      </c>
    </row>
    <row r="7985" spans="1:5" x14ac:dyDescent="0.25">
      <c r="A7985" s="1">
        <v>50</v>
      </c>
      <c r="B7985" s="3">
        <v>173</v>
      </c>
      <c r="C7985" s="1" t="s">
        <v>8091</v>
      </c>
      <c r="E7985" t="str">
        <f t="shared" si="124"/>
        <v>173-MONTERDE</v>
      </c>
    </row>
    <row r="7986" spans="1:5" x14ac:dyDescent="0.25">
      <c r="A7986" s="1">
        <v>50</v>
      </c>
      <c r="B7986" s="3">
        <v>174</v>
      </c>
      <c r="C7986" s="1" t="s">
        <v>8092</v>
      </c>
      <c r="E7986" t="str">
        <f t="shared" si="124"/>
        <v>174-MONTON</v>
      </c>
    </row>
    <row r="7987" spans="1:5" x14ac:dyDescent="0.25">
      <c r="A7987" s="1">
        <v>50</v>
      </c>
      <c r="B7987" s="3">
        <v>175</v>
      </c>
      <c r="C7987" s="1" t="s">
        <v>8093</v>
      </c>
      <c r="E7987" t="str">
        <f t="shared" si="124"/>
        <v>175-MORATA DE JALON</v>
      </c>
    </row>
    <row r="7988" spans="1:5" x14ac:dyDescent="0.25">
      <c r="A7988" s="1">
        <v>50</v>
      </c>
      <c r="B7988" s="3">
        <v>176</v>
      </c>
      <c r="C7988" s="1" t="s">
        <v>8094</v>
      </c>
      <c r="E7988" t="str">
        <f t="shared" si="124"/>
        <v>176-MORATA DE JILOCA</v>
      </c>
    </row>
    <row r="7989" spans="1:5" x14ac:dyDescent="0.25">
      <c r="A7989" s="1">
        <v>50</v>
      </c>
      <c r="B7989" s="3">
        <v>177</v>
      </c>
      <c r="C7989" s="1" t="s">
        <v>8095</v>
      </c>
      <c r="E7989" t="str">
        <f t="shared" si="124"/>
        <v>177-MORES</v>
      </c>
    </row>
    <row r="7990" spans="1:5" x14ac:dyDescent="0.25">
      <c r="A7990" s="1">
        <v>50</v>
      </c>
      <c r="B7990" s="3">
        <v>178</v>
      </c>
      <c r="C7990" s="1" t="s">
        <v>8096</v>
      </c>
      <c r="E7990" t="str">
        <f t="shared" si="124"/>
        <v>178-MOROS</v>
      </c>
    </row>
    <row r="7991" spans="1:5" x14ac:dyDescent="0.25">
      <c r="A7991" s="1">
        <v>50</v>
      </c>
      <c r="B7991" s="3">
        <v>179</v>
      </c>
      <c r="C7991" s="1" t="s">
        <v>8097</v>
      </c>
      <c r="E7991" t="str">
        <f t="shared" si="124"/>
        <v>179-MOYUELA</v>
      </c>
    </row>
    <row r="7992" spans="1:5" x14ac:dyDescent="0.25">
      <c r="A7992" s="1">
        <v>50</v>
      </c>
      <c r="B7992" s="3">
        <v>180</v>
      </c>
      <c r="C7992" s="1" t="s">
        <v>8098</v>
      </c>
      <c r="E7992" t="str">
        <f t="shared" si="124"/>
        <v>180-MOZOTA</v>
      </c>
    </row>
    <row r="7993" spans="1:5" x14ac:dyDescent="0.25">
      <c r="A7993" s="1">
        <v>50</v>
      </c>
      <c r="B7993" s="3">
        <v>181</v>
      </c>
      <c r="C7993" s="1" t="s">
        <v>8099</v>
      </c>
      <c r="E7993" t="str">
        <f t="shared" si="124"/>
        <v>181-MUEL</v>
      </c>
    </row>
    <row r="7994" spans="1:5" x14ac:dyDescent="0.25">
      <c r="A7994" s="1">
        <v>50</v>
      </c>
      <c r="B7994" s="3">
        <v>182</v>
      </c>
      <c r="C7994" s="1" t="s">
        <v>8100</v>
      </c>
      <c r="E7994" t="str">
        <f t="shared" si="124"/>
        <v>182-MUELA, LA</v>
      </c>
    </row>
    <row r="7995" spans="1:5" x14ac:dyDescent="0.25">
      <c r="A7995" s="1">
        <v>50</v>
      </c>
      <c r="B7995" s="3">
        <v>183</v>
      </c>
      <c r="C7995" s="1" t="s">
        <v>8101</v>
      </c>
      <c r="E7995" t="str">
        <f t="shared" si="124"/>
        <v>183-MUNEBREGA</v>
      </c>
    </row>
    <row r="7996" spans="1:5" x14ac:dyDescent="0.25">
      <c r="A7996" s="1">
        <v>50</v>
      </c>
      <c r="B7996" s="3">
        <v>184</v>
      </c>
      <c r="C7996" s="1" t="s">
        <v>8102</v>
      </c>
      <c r="E7996" t="str">
        <f t="shared" si="124"/>
        <v>184-MURERO</v>
      </c>
    </row>
    <row r="7997" spans="1:5" x14ac:dyDescent="0.25">
      <c r="A7997" s="1">
        <v>50</v>
      </c>
      <c r="B7997" s="3">
        <v>185</v>
      </c>
      <c r="C7997" s="1" t="s">
        <v>8103</v>
      </c>
      <c r="E7997" t="str">
        <f t="shared" si="124"/>
        <v>185-MURILLO DE GALLEGO</v>
      </c>
    </row>
    <row r="7998" spans="1:5" x14ac:dyDescent="0.25">
      <c r="A7998" s="1">
        <v>50</v>
      </c>
      <c r="B7998" s="3">
        <v>186</v>
      </c>
      <c r="C7998" s="1" t="s">
        <v>8104</v>
      </c>
      <c r="E7998" t="str">
        <f t="shared" si="124"/>
        <v>186-NAVARDUN</v>
      </c>
    </row>
    <row r="7999" spans="1:5" x14ac:dyDescent="0.25">
      <c r="A7999" s="1">
        <v>50</v>
      </c>
      <c r="B7999" s="3">
        <v>187</v>
      </c>
      <c r="C7999" s="1" t="s">
        <v>8105</v>
      </c>
      <c r="E7999" t="str">
        <f t="shared" si="124"/>
        <v>187-NIG?LLA</v>
      </c>
    </row>
    <row r="8000" spans="1:5" x14ac:dyDescent="0.25">
      <c r="A8000" s="1">
        <v>50</v>
      </c>
      <c r="B8000" s="3">
        <v>188</v>
      </c>
      <c r="C8000" s="1" t="s">
        <v>8106</v>
      </c>
      <c r="E8000" t="str">
        <f t="shared" si="124"/>
        <v>188-NOMBREVILLA</v>
      </c>
    </row>
    <row r="8001" spans="1:5" x14ac:dyDescent="0.25">
      <c r="A8001" s="1">
        <v>50</v>
      </c>
      <c r="B8001" s="3">
        <v>189</v>
      </c>
      <c r="C8001" s="1" t="s">
        <v>8107</v>
      </c>
      <c r="E8001" t="str">
        <f t="shared" si="124"/>
        <v>189-NONASPE</v>
      </c>
    </row>
    <row r="8002" spans="1:5" x14ac:dyDescent="0.25">
      <c r="A8002" s="1">
        <v>50</v>
      </c>
      <c r="B8002" s="3">
        <v>190</v>
      </c>
      <c r="C8002" s="1" t="s">
        <v>8108</v>
      </c>
      <c r="E8002" t="str">
        <f t="shared" si="124"/>
        <v>190-NOVALLAS</v>
      </c>
    </row>
    <row r="8003" spans="1:5" x14ac:dyDescent="0.25">
      <c r="A8003" s="1">
        <v>50</v>
      </c>
      <c r="B8003" s="3">
        <v>191</v>
      </c>
      <c r="C8003" s="1" t="s">
        <v>8109</v>
      </c>
      <c r="E8003" t="str">
        <f t="shared" ref="E8003:E8066" si="125">CONCATENATE(B8003,"-",C8003)</f>
        <v>191-NOVILLAS</v>
      </c>
    </row>
    <row r="8004" spans="1:5" x14ac:dyDescent="0.25">
      <c r="A8004" s="1">
        <v>50</v>
      </c>
      <c r="B8004" s="3">
        <v>192</v>
      </c>
      <c r="C8004" s="1" t="s">
        <v>8110</v>
      </c>
      <c r="E8004" t="str">
        <f t="shared" si="125"/>
        <v>192-NUEVALOS</v>
      </c>
    </row>
    <row r="8005" spans="1:5" x14ac:dyDescent="0.25">
      <c r="A8005" s="1">
        <v>50</v>
      </c>
      <c r="B8005" s="3">
        <v>193</v>
      </c>
      <c r="C8005" s="1" t="s">
        <v>8111</v>
      </c>
      <c r="E8005" t="str">
        <f t="shared" si="125"/>
        <v>193-NUEZ DE EBRO</v>
      </c>
    </row>
    <row r="8006" spans="1:5" x14ac:dyDescent="0.25">
      <c r="A8006" s="1">
        <v>50</v>
      </c>
      <c r="B8006" s="3">
        <v>194</v>
      </c>
      <c r="C8006" s="1" t="s">
        <v>8112</v>
      </c>
      <c r="E8006" t="str">
        <f t="shared" si="125"/>
        <v>194-OLVES</v>
      </c>
    </row>
    <row r="8007" spans="1:5" x14ac:dyDescent="0.25">
      <c r="A8007" s="1">
        <v>50</v>
      </c>
      <c r="B8007" s="3">
        <v>195</v>
      </c>
      <c r="C8007" s="1" t="s">
        <v>8113</v>
      </c>
      <c r="E8007" t="str">
        <f t="shared" si="125"/>
        <v>195-ORCAJO</v>
      </c>
    </row>
    <row r="8008" spans="1:5" x14ac:dyDescent="0.25">
      <c r="A8008" s="1">
        <v>50</v>
      </c>
      <c r="B8008" s="3">
        <v>196</v>
      </c>
      <c r="C8008" s="1" t="s">
        <v>8114</v>
      </c>
      <c r="E8008" t="str">
        <f t="shared" si="125"/>
        <v>196-ORERA</v>
      </c>
    </row>
    <row r="8009" spans="1:5" x14ac:dyDescent="0.25">
      <c r="A8009" s="1">
        <v>50</v>
      </c>
      <c r="B8009" s="3">
        <v>197</v>
      </c>
      <c r="C8009" s="1" t="s">
        <v>8115</v>
      </c>
      <c r="E8009" t="str">
        <f t="shared" si="125"/>
        <v>197-ORES</v>
      </c>
    </row>
    <row r="8010" spans="1:5" x14ac:dyDescent="0.25">
      <c r="A8010" s="1">
        <v>50</v>
      </c>
      <c r="B8010" s="3">
        <v>198</v>
      </c>
      <c r="C8010" s="1" t="s">
        <v>8116</v>
      </c>
      <c r="E8010" t="str">
        <f t="shared" si="125"/>
        <v>198-OSEJA</v>
      </c>
    </row>
    <row r="8011" spans="1:5" x14ac:dyDescent="0.25">
      <c r="A8011" s="1">
        <v>50</v>
      </c>
      <c r="B8011" s="3">
        <v>199</v>
      </c>
      <c r="C8011" s="1" t="s">
        <v>8117</v>
      </c>
      <c r="E8011" t="str">
        <f t="shared" si="125"/>
        <v>199-OSERA DE EBRO</v>
      </c>
    </row>
    <row r="8012" spans="1:5" x14ac:dyDescent="0.25">
      <c r="A8012" s="1">
        <v>50</v>
      </c>
      <c r="B8012" s="3">
        <v>200</v>
      </c>
      <c r="C8012" s="1" t="s">
        <v>8118</v>
      </c>
      <c r="E8012" t="str">
        <f t="shared" si="125"/>
        <v>200-PANIZA</v>
      </c>
    </row>
    <row r="8013" spans="1:5" x14ac:dyDescent="0.25">
      <c r="A8013" s="1">
        <v>50</v>
      </c>
      <c r="B8013" s="3">
        <v>201</v>
      </c>
      <c r="C8013" s="1" t="s">
        <v>8119</v>
      </c>
      <c r="E8013" t="str">
        <f t="shared" si="125"/>
        <v>201-PARACUELLOS DE JILOCA</v>
      </c>
    </row>
    <row r="8014" spans="1:5" x14ac:dyDescent="0.25">
      <c r="A8014" s="1">
        <v>50</v>
      </c>
      <c r="B8014" s="3">
        <v>202</v>
      </c>
      <c r="C8014" s="1" t="s">
        <v>8120</v>
      </c>
      <c r="E8014" t="str">
        <f t="shared" si="125"/>
        <v>202-PARACUELLOS DE LA RIBERA</v>
      </c>
    </row>
    <row r="8015" spans="1:5" x14ac:dyDescent="0.25">
      <c r="A8015" s="1">
        <v>50</v>
      </c>
      <c r="B8015" s="3">
        <v>203</v>
      </c>
      <c r="C8015" s="1" t="s">
        <v>8121</v>
      </c>
      <c r="E8015" t="str">
        <f t="shared" si="125"/>
        <v>203-PASTRIZ</v>
      </c>
    </row>
    <row r="8016" spans="1:5" x14ac:dyDescent="0.25">
      <c r="A8016" s="1">
        <v>50</v>
      </c>
      <c r="B8016" s="3">
        <v>204</v>
      </c>
      <c r="C8016" s="1" t="s">
        <v>8122</v>
      </c>
      <c r="E8016" t="str">
        <f t="shared" si="125"/>
        <v>204-PEDROLA</v>
      </c>
    </row>
    <row r="8017" spans="1:5" x14ac:dyDescent="0.25">
      <c r="A8017" s="1">
        <v>50</v>
      </c>
      <c r="B8017" s="3">
        <v>205</v>
      </c>
      <c r="C8017" s="1" t="s">
        <v>8123</v>
      </c>
      <c r="E8017" t="str">
        <f t="shared" si="125"/>
        <v>205-PEDROSAS, LAS</v>
      </c>
    </row>
    <row r="8018" spans="1:5" x14ac:dyDescent="0.25">
      <c r="A8018" s="1">
        <v>50</v>
      </c>
      <c r="B8018" s="3">
        <v>206</v>
      </c>
      <c r="C8018" s="1" t="s">
        <v>8124</v>
      </c>
      <c r="E8018" t="str">
        <f t="shared" si="125"/>
        <v>206-PERDIGUERA</v>
      </c>
    </row>
    <row r="8019" spans="1:5" x14ac:dyDescent="0.25">
      <c r="A8019" s="1">
        <v>50</v>
      </c>
      <c r="B8019" s="3">
        <v>207</v>
      </c>
      <c r="C8019" s="1" t="s">
        <v>8125</v>
      </c>
      <c r="E8019" t="str">
        <f t="shared" si="125"/>
        <v>207-PIEDRATAJADA</v>
      </c>
    </row>
    <row r="8020" spans="1:5" x14ac:dyDescent="0.25">
      <c r="A8020" s="1">
        <v>50</v>
      </c>
      <c r="B8020" s="3">
        <v>208</v>
      </c>
      <c r="C8020" s="1" t="s">
        <v>8126</v>
      </c>
      <c r="E8020" t="str">
        <f t="shared" si="125"/>
        <v>208-PINA DE EBRO</v>
      </c>
    </row>
    <row r="8021" spans="1:5" x14ac:dyDescent="0.25">
      <c r="A8021" s="1">
        <v>50</v>
      </c>
      <c r="B8021" s="3">
        <v>209</v>
      </c>
      <c r="C8021" s="1" t="s">
        <v>8127</v>
      </c>
      <c r="E8021" t="str">
        <f t="shared" si="125"/>
        <v>209-PINSEQUE</v>
      </c>
    </row>
    <row r="8022" spans="1:5" x14ac:dyDescent="0.25">
      <c r="A8022" s="1">
        <v>50</v>
      </c>
      <c r="B8022" s="3">
        <v>210</v>
      </c>
      <c r="C8022" s="1" t="s">
        <v>8128</v>
      </c>
      <c r="E8022" t="str">
        <f t="shared" si="125"/>
        <v>210-PINTANOS, LOS</v>
      </c>
    </row>
    <row r="8023" spans="1:5" x14ac:dyDescent="0.25">
      <c r="A8023" s="1">
        <v>50</v>
      </c>
      <c r="B8023" s="3">
        <v>211</v>
      </c>
      <c r="C8023" s="1" t="s">
        <v>8129</v>
      </c>
      <c r="E8023" t="str">
        <f t="shared" si="125"/>
        <v>211-PLASENCIA DE JALON</v>
      </c>
    </row>
    <row r="8024" spans="1:5" x14ac:dyDescent="0.25">
      <c r="A8024" s="1">
        <v>50</v>
      </c>
      <c r="B8024" s="3">
        <v>212</v>
      </c>
      <c r="C8024" s="1" t="s">
        <v>8130</v>
      </c>
      <c r="E8024" t="str">
        <f t="shared" si="125"/>
        <v>212-PLEITAS</v>
      </c>
    </row>
    <row r="8025" spans="1:5" x14ac:dyDescent="0.25">
      <c r="A8025" s="1">
        <v>50</v>
      </c>
      <c r="B8025" s="3">
        <v>213</v>
      </c>
      <c r="C8025" s="1" t="s">
        <v>8131</v>
      </c>
      <c r="E8025" t="str">
        <f t="shared" si="125"/>
        <v>213-PLENAS</v>
      </c>
    </row>
    <row r="8026" spans="1:5" x14ac:dyDescent="0.25">
      <c r="A8026" s="1">
        <v>50</v>
      </c>
      <c r="B8026" s="3">
        <v>214</v>
      </c>
      <c r="C8026" s="1" t="s">
        <v>8132</v>
      </c>
      <c r="E8026" t="str">
        <f t="shared" si="125"/>
        <v>214-POMER</v>
      </c>
    </row>
    <row r="8027" spans="1:5" x14ac:dyDescent="0.25">
      <c r="A8027" s="1">
        <v>50</v>
      </c>
      <c r="B8027" s="3">
        <v>215</v>
      </c>
      <c r="C8027" s="1" t="s">
        <v>8133</v>
      </c>
      <c r="E8027" t="str">
        <f t="shared" si="125"/>
        <v>215-POZUEL DE ARIZA</v>
      </c>
    </row>
    <row r="8028" spans="1:5" x14ac:dyDescent="0.25">
      <c r="A8028" s="1">
        <v>50</v>
      </c>
      <c r="B8028" s="3">
        <v>216</v>
      </c>
      <c r="C8028" s="1" t="s">
        <v>8134</v>
      </c>
      <c r="E8028" t="str">
        <f t="shared" si="125"/>
        <v>216-POZUELO DE ARAGON</v>
      </c>
    </row>
    <row r="8029" spans="1:5" x14ac:dyDescent="0.25">
      <c r="A8029" s="1">
        <v>50</v>
      </c>
      <c r="B8029" s="3">
        <v>217</v>
      </c>
      <c r="C8029" s="1" t="s">
        <v>8135</v>
      </c>
      <c r="E8029" t="str">
        <f t="shared" si="125"/>
        <v>217-PRADILLA DE EBRO</v>
      </c>
    </row>
    <row r="8030" spans="1:5" x14ac:dyDescent="0.25">
      <c r="A8030" s="1">
        <v>50</v>
      </c>
      <c r="B8030" s="3">
        <v>218</v>
      </c>
      <c r="C8030" s="1" t="s">
        <v>8136</v>
      </c>
      <c r="E8030" t="str">
        <f t="shared" si="125"/>
        <v>218-PUEBLA DE ALBORTON</v>
      </c>
    </row>
    <row r="8031" spans="1:5" x14ac:dyDescent="0.25">
      <c r="A8031" s="1">
        <v>50</v>
      </c>
      <c r="B8031" s="3">
        <v>219</v>
      </c>
      <c r="C8031" s="1" t="s">
        <v>8137</v>
      </c>
      <c r="E8031" t="str">
        <f t="shared" si="125"/>
        <v>219-PUEBLA DE ALFINDEN, LA</v>
      </c>
    </row>
    <row r="8032" spans="1:5" x14ac:dyDescent="0.25">
      <c r="A8032" s="1">
        <v>50</v>
      </c>
      <c r="B8032" s="3">
        <v>220</v>
      </c>
      <c r="C8032" s="1" t="s">
        <v>8138</v>
      </c>
      <c r="E8032" t="str">
        <f t="shared" si="125"/>
        <v>220-PUENDELUNA</v>
      </c>
    </row>
    <row r="8033" spans="1:5" x14ac:dyDescent="0.25">
      <c r="A8033" s="1">
        <v>50</v>
      </c>
      <c r="B8033" s="3">
        <v>221</v>
      </c>
      <c r="C8033" s="1" t="s">
        <v>8139</v>
      </c>
      <c r="E8033" t="str">
        <f t="shared" si="125"/>
        <v>221-PURUJOSA</v>
      </c>
    </row>
    <row r="8034" spans="1:5" x14ac:dyDescent="0.25">
      <c r="A8034" s="1">
        <v>50</v>
      </c>
      <c r="B8034" s="3">
        <v>222</v>
      </c>
      <c r="C8034" s="1" t="s">
        <v>8140</v>
      </c>
      <c r="E8034" t="str">
        <f t="shared" si="125"/>
        <v>222-QUINTO</v>
      </c>
    </row>
    <row r="8035" spans="1:5" x14ac:dyDescent="0.25">
      <c r="A8035" s="1">
        <v>50</v>
      </c>
      <c r="B8035" s="3">
        <v>223</v>
      </c>
      <c r="C8035" s="1" t="s">
        <v>8141</v>
      </c>
      <c r="E8035" t="str">
        <f t="shared" si="125"/>
        <v>223-REMOLINOS</v>
      </c>
    </row>
    <row r="8036" spans="1:5" x14ac:dyDescent="0.25">
      <c r="A8036" s="1">
        <v>50</v>
      </c>
      <c r="B8036" s="3">
        <v>224</v>
      </c>
      <c r="C8036" s="1" t="s">
        <v>8142</v>
      </c>
      <c r="E8036" t="str">
        <f t="shared" si="125"/>
        <v>224-RETASCON</v>
      </c>
    </row>
    <row r="8037" spans="1:5" x14ac:dyDescent="0.25">
      <c r="A8037" s="1">
        <v>50</v>
      </c>
      <c r="B8037" s="3">
        <v>225</v>
      </c>
      <c r="C8037" s="1" t="s">
        <v>8143</v>
      </c>
      <c r="E8037" t="str">
        <f t="shared" si="125"/>
        <v>225-RICLA</v>
      </c>
    </row>
    <row r="8038" spans="1:5" x14ac:dyDescent="0.25">
      <c r="A8038" s="1">
        <v>50</v>
      </c>
      <c r="B8038" s="3">
        <v>227</v>
      </c>
      <c r="C8038" s="1" t="s">
        <v>8144</v>
      </c>
      <c r="E8038" t="str">
        <f t="shared" si="125"/>
        <v>227-ROMANOS</v>
      </c>
    </row>
    <row r="8039" spans="1:5" x14ac:dyDescent="0.25">
      <c r="A8039" s="1">
        <v>50</v>
      </c>
      <c r="B8039" s="3">
        <v>228</v>
      </c>
      <c r="C8039" s="1" t="s">
        <v>8145</v>
      </c>
      <c r="E8039" t="str">
        <f t="shared" si="125"/>
        <v>228-RUEDA DE JALON</v>
      </c>
    </row>
    <row r="8040" spans="1:5" x14ac:dyDescent="0.25">
      <c r="A8040" s="1">
        <v>50</v>
      </c>
      <c r="B8040" s="3">
        <v>229</v>
      </c>
      <c r="C8040" s="1" t="s">
        <v>8146</v>
      </c>
      <c r="E8040" t="str">
        <f t="shared" si="125"/>
        <v>229-RUESCA</v>
      </c>
    </row>
    <row r="8041" spans="1:5" x14ac:dyDescent="0.25">
      <c r="A8041" s="1">
        <v>50</v>
      </c>
      <c r="B8041" s="3">
        <v>230</v>
      </c>
      <c r="C8041" s="1" t="s">
        <v>8147</v>
      </c>
      <c r="E8041" t="str">
        <f t="shared" si="125"/>
        <v>230-SADABA</v>
      </c>
    </row>
    <row r="8042" spans="1:5" x14ac:dyDescent="0.25">
      <c r="A8042" s="1">
        <v>50</v>
      </c>
      <c r="B8042" s="3">
        <v>231</v>
      </c>
      <c r="C8042" s="1" t="s">
        <v>8148</v>
      </c>
      <c r="E8042" t="str">
        <f t="shared" si="125"/>
        <v>231-SALILLAS DE JALON</v>
      </c>
    </row>
    <row r="8043" spans="1:5" x14ac:dyDescent="0.25">
      <c r="A8043" s="1">
        <v>50</v>
      </c>
      <c r="B8043" s="3">
        <v>232</v>
      </c>
      <c r="C8043" s="1" t="s">
        <v>8149</v>
      </c>
      <c r="E8043" t="str">
        <f t="shared" si="125"/>
        <v>232-SALVATIERRA DE ESCA</v>
      </c>
    </row>
    <row r="8044" spans="1:5" x14ac:dyDescent="0.25">
      <c r="A8044" s="1">
        <v>50</v>
      </c>
      <c r="B8044" s="3">
        <v>233</v>
      </c>
      <c r="C8044" s="1" t="s">
        <v>8150</v>
      </c>
      <c r="E8044" t="str">
        <f t="shared" si="125"/>
        <v>233-SAMPER DEL SALZ</v>
      </c>
    </row>
    <row r="8045" spans="1:5" x14ac:dyDescent="0.25">
      <c r="A8045" s="1">
        <v>50</v>
      </c>
      <c r="B8045" s="3">
        <v>234</v>
      </c>
      <c r="C8045" s="1" t="s">
        <v>8151</v>
      </c>
      <c r="E8045" t="str">
        <f t="shared" si="125"/>
        <v>234-SAN MARTIN DE LA VIRGEN DE MONCAYO</v>
      </c>
    </row>
    <row r="8046" spans="1:5" x14ac:dyDescent="0.25">
      <c r="A8046" s="1">
        <v>50</v>
      </c>
      <c r="B8046" s="3">
        <v>235</v>
      </c>
      <c r="C8046" s="1" t="s">
        <v>8152</v>
      </c>
      <c r="E8046" t="str">
        <f t="shared" si="125"/>
        <v>235-SAN MATEO DE GALLEGO</v>
      </c>
    </row>
    <row r="8047" spans="1:5" x14ac:dyDescent="0.25">
      <c r="A8047" s="1">
        <v>50</v>
      </c>
      <c r="B8047" s="3">
        <v>236</v>
      </c>
      <c r="C8047" s="1" t="s">
        <v>8153</v>
      </c>
      <c r="E8047" t="str">
        <f t="shared" si="125"/>
        <v>236-SANTA CRUZ DE GRIO</v>
      </c>
    </row>
    <row r="8048" spans="1:5" x14ac:dyDescent="0.25">
      <c r="A8048" s="1">
        <v>50</v>
      </c>
      <c r="B8048" s="3">
        <v>237</v>
      </c>
      <c r="C8048" s="1" t="s">
        <v>8154</v>
      </c>
      <c r="E8048" t="str">
        <f t="shared" si="125"/>
        <v>237-SANTA CRUZ DE MONCAYO</v>
      </c>
    </row>
    <row r="8049" spans="1:5" x14ac:dyDescent="0.25">
      <c r="A8049" s="1">
        <v>50</v>
      </c>
      <c r="B8049" s="3">
        <v>238</v>
      </c>
      <c r="C8049" s="1" t="s">
        <v>8155</v>
      </c>
      <c r="E8049" t="str">
        <f t="shared" si="125"/>
        <v>238-SANTA EULALIA DE GALLEGO</v>
      </c>
    </row>
    <row r="8050" spans="1:5" x14ac:dyDescent="0.25">
      <c r="A8050" s="1">
        <v>50</v>
      </c>
      <c r="B8050" s="3">
        <v>239</v>
      </c>
      <c r="C8050" s="1" t="s">
        <v>8156</v>
      </c>
      <c r="E8050" t="str">
        <f t="shared" si="125"/>
        <v>239-SANTED</v>
      </c>
    </row>
    <row r="8051" spans="1:5" x14ac:dyDescent="0.25">
      <c r="A8051" s="1">
        <v>50</v>
      </c>
      <c r="B8051" s="3">
        <v>240</v>
      </c>
      <c r="C8051" s="1" t="s">
        <v>8157</v>
      </c>
      <c r="E8051" t="str">
        <f t="shared" si="125"/>
        <v>240-SASTAGO</v>
      </c>
    </row>
    <row r="8052" spans="1:5" x14ac:dyDescent="0.25">
      <c r="A8052" s="1">
        <v>50</v>
      </c>
      <c r="B8052" s="3">
        <v>241</v>
      </c>
      <c r="C8052" s="1" t="s">
        <v>8158</v>
      </c>
      <c r="E8052" t="str">
        <f t="shared" si="125"/>
        <v>241-SABIÑAN</v>
      </c>
    </row>
    <row r="8053" spans="1:5" x14ac:dyDescent="0.25">
      <c r="A8053" s="1">
        <v>50</v>
      </c>
      <c r="B8053" s="3">
        <v>242</v>
      </c>
      <c r="C8053" s="1" t="s">
        <v>8159</v>
      </c>
      <c r="E8053" t="str">
        <f t="shared" si="125"/>
        <v>242-SEDILES</v>
      </c>
    </row>
    <row r="8054" spans="1:5" x14ac:dyDescent="0.25">
      <c r="A8054" s="1">
        <v>50</v>
      </c>
      <c r="B8054" s="3">
        <v>243</v>
      </c>
      <c r="C8054" s="1" t="s">
        <v>8160</v>
      </c>
      <c r="E8054" t="str">
        <f t="shared" si="125"/>
        <v>243-SESTRICA</v>
      </c>
    </row>
    <row r="8055" spans="1:5" x14ac:dyDescent="0.25">
      <c r="A8055" s="1">
        <v>50</v>
      </c>
      <c r="B8055" s="3">
        <v>244</v>
      </c>
      <c r="C8055" s="1" t="s">
        <v>8161</v>
      </c>
      <c r="E8055" t="str">
        <f t="shared" si="125"/>
        <v>244-SIERRA DE LUNA</v>
      </c>
    </row>
    <row r="8056" spans="1:5" x14ac:dyDescent="0.25">
      <c r="A8056" s="1">
        <v>50</v>
      </c>
      <c r="B8056" s="3">
        <v>245</v>
      </c>
      <c r="C8056" s="1" t="s">
        <v>8162</v>
      </c>
      <c r="E8056" t="str">
        <f t="shared" si="125"/>
        <v>245-SIG?S</v>
      </c>
    </row>
    <row r="8057" spans="1:5" x14ac:dyDescent="0.25">
      <c r="A8057" s="1">
        <v>50</v>
      </c>
      <c r="B8057" s="3">
        <v>246</v>
      </c>
      <c r="C8057" s="1" t="s">
        <v>8163</v>
      </c>
      <c r="E8057" t="str">
        <f t="shared" si="125"/>
        <v>246-SISAMON</v>
      </c>
    </row>
    <row r="8058" spans="1:5" x14ac:dyDescent="0.25">
      <c r="A8058" s="1">
        <v>50</v>
      </c>
      <c r="B8058" s="3">
        <v>247</v>
      </c>
      <c r="C8058" s="1" t="s">
        <v>8164</v>
      </c>
      <c r="E8058" t="str">
        <f t="shared" si="125"/>
        <v>247-SOBRADIEL</v>
      </c>
    </row>
    <row r="8059" spans="1:5" x14ac:dyDescent="0.25">
      <c r="A8059" s="1">
        <v>50</v>
      </c>
      <c r="B8059" s="3">
        <v>248</v>
      </c>
      <c r="C8059" s="1" t="s">
        <v>8165</v>
      </c>
      <c r="E8059" t="str">
        <f t="shared" si="125"/>
        <v>248-SOS DEL REY CATOLICO</v>
      </c>
    </row>
    <row r="8060" spans="1:5" x14ac:dyDescent="0.25">
      <c r="A8060" s="1">
        <v>50</v>
      </c>
      <c r="B8060" s="3">
        <v>249</v>
      </c>
      <c r="C8060" s="1" t="s">
        <v>8166</v>
      </c>
      <c r="E8060" t="str">
        <f t="shared" si="125"/>
        <v>249-TABUENCA</v>
      </c>
    </row>
    <row r="8061" spans="1:5" x14ac:dyDescent="0.25">
      <c r="A8061" s="1">
        <v>50</v>
      </c>
      <c r="B8061" s="3">
        <v>250</v>
      </c>
      <c r="C8061" s="1" t="s">
        <v>8167</v>
      </c>
      <c r="E8061" t="str">
        <f t="shared" si="125"/>
        <v>250-TALAMANTES</v>
      </c>
    </row>
    <row r="8062" spans="1:5" x14ac:dyDescent="0.25">
      <c r="A8062" s="1">
        <v>50</v>
      </c>
      <c r="B8062" s="3">
        <v>251</v>
      </c>
      <c r="C8062" s="1" t="s">
        <v>8168</v>
      </c>
      <c r="E8062" t="str">
        <f t="shared" si="125"/>
        <v>251-TARAZONA</v>
      </c>
    </row>
    <row r="8063" spans="1:5" x14ac:dyDescent="0.25">
      <c r="A8063" s="1">
        <v>50</v>
      </c>
      <c r="B8063" s="3">
        <v>252</v>
      </c>
      <c r="C8063" s="1" t="s">
        <v>8169</v>
      </c>
      <c r="E8063" t="str">
        <f t="shared" si="125"/>
        <v>252-TAUSTE</v>
      </c>
    </row>
    <row r="8064" spans="1:5" x14ac:dyDescent="0.25">
      <c r="A8064" s="1">
        <v>50</v>
      </c>
      <c r="B8064" s="3">
        <v>253</v>
      </c>
      <c r="C8064" s="1" t="s">
        <v>8170</v>
      </c>
      <c r="E8064" t="str">
        <f t="shared" si="125"/>
        <v>253-TERRER</v>
      </c>
    </row>
    <row r="8065" spans="1:5" x14ac:dyDescent="0.25">
      <c r="A8065" s="1">
        <v>50</v>
      </c>
      <c r="B8065" s="3">
        <v>254</v>
      </c>
      <c r="C8065" s="1" t="s">
        <v>8171</v>
      </c>
      <c r="E8065" t="str">
        <f t="shared" si="125"/>
        <v>254-TIERGA</v>
      </c>
    </row>
    <row r="8066" spans="1:5" x14ac:dyDescent="0.25">
      <c r="A8066" s="1">
        <v>50</v>
      </c>
      <c r="B8066" s="3">
        <v>255</v>
      </c>
      <c r="C8066" s="1" t="s">
        <v>8172</v>
      </c>
      <c r="E8066" t="str">
        <f t="shared" si="125"/>
        <v>255-TOBED</v>
      </c>
    </row>
    <row r="8067" spans="1:5" x14ac:dyDescent="0.25">
      <c r="A8067" s="1">
        <v>50</v>
      </c>
      <c r="B8067" s="3">
        <v>256</v>
      </c>
      <c r="C8067" s="1" t="s">
        <v>8173</v>
      </c>
      <c r="E8067" t="str">
        <f t="shared" ref="E8067:E8114" si="126">CONCATENATE(B8067,"-",C8067)</f>
        <v>256-TORRALBA DE LOS FRAILES</v>
      </c>
    </row>
    <row r="8068" spans="1:5" x14ac:dyDescent="0.25">
      <c r="A8068" s="1">
        <v>50</v>
      </c>
      <c r="B8068" s="3">
        <v>257</v>
      </c>
      <c r="C8068" s="1" t="s">
        <v>8174</v>
      </c>
      <c r="E8068" t="str">
        <f t="shared" si="126"/>
        <v>257-TORRALBA DE RIBOTA</v>
      </c>
    </row>
    <row r="8069" spans="1:5" x14ac:dyDescent="0.25">
      <c r="A8069" s="1">
        <v>50</v>
      </c>
      <c r="B8069" s="3">
        <v>258</v>
      </c>
      <c r="C8069" s="1" t="s">
        <v>8175</v>
      </c>
      <c r="E8069" t="str">
        <f t="shared" si="126"/>
        <v>258-TORRALBILLA</v>
      </c>
    </row>
    <row r="8070" spans="1:5" x14ac:dyDescent="0.25">
      <c r="A8070" s="1">
        <v>50</v>
      </c>
      <c r="B8070" s="3">
        <v>259</v>
      </c>
      <c r="C8070" s="1" t="s">
        <v>8176</v>
      </c>
      <c r="E8070" t="str">
        <f t="shared" si="126"/>
        <v>259-TORREHERMOSA</v>
      </c>
    </row>
    <row r="8071" spans="1:5" x14ac:dyDescent="0.25">
      <c r="A8071" s="1">
        <v>50</v>
      </c>
      <c r="B8071" s="3">
        <v>260</v>
      </c>
      <c r="C8071" s="1" t="s">
        <v>8177</v>
      </c>
      <c r="E8071" t="str">
        <f t="shared" si="126"/>
        <v>260-TORRELAPAJA</v>
      </c>
    </row>
    <row r="8072" spans="1:5" x14ac:dyDescent="0.25">
      <c r="A8072" s="1">
        <v>50</v>
      </c>
      <c r="B8072" s="3">
        <v>261</v>
      </c>
      <c r="C8072" s="1" t="s">
        <v>8178</v>
      </c>
      <c r="E8072" t="str">
        <f t="shared" si="126"/>
        <v>261-TORRELLAS</v>
      </c>
    </row>
    <row r="8073" spans="1:5" x14ac:dyDescent="0.25">
      <c r="A8073" s="1">
        <v>50</v>
      </c>
      <c r="B8073" s="3">
        <v>262</v>
      </c>
      <c r="C8073" s="1" t="s">
        <v>8179</v>
      </c>
      <c r="E8073" t="str">
        <f t="shared" si="126"/>
        <v>262-TORRES DE BERRELLEN</v>
      </c>
    </row>
    <row r="8074" spans="1:5" x14ac:dyDescent="0.25">
      <c r="A8074" s="1">
        <v>50</v>
      </c>
      <c r="B8074" s="3">
        <v>263</v>
      </c>
      <c r="C8074" s="1" t="s">
        <v>8180</v>
      </c>
      <c r="E8074" t="str">
        <f t="shared" si="126"/>
        <v>263-TORRIJO DE LA CAÑADA</v>
      </c>
    </row>
    <row r="8075" spans="1:5" x14ac:dyDescent="0.25">
      <c r="A8075" s="1">
        <v>50</v>
      </c>
      <c r="B8075" s="3">
        <v>264</v>
      </c>
      <c r="C8075" s="1" t="s">
        <v>8181</v>
      </c>
      <c r="E8075" t="str">
        <f t="shared" si="126"/>
        <v>264-TOSOS</v>
      </c>
    </row>
    <row r="8076" spans="1:5" x14ac:dyDescent="0.25">
      <c r="A8076" s="1">
        <v>50</v>
      </c>
      <c r="B8076" s="3">
        <v>265</v>
      </c>
      <c r="C8076" s="1" t="s">
        <v>8182</v>
      </c>
      <c r="E8076" t="str">
        <f t="shared" si="126"/>
        <v>265-TRASMOZ</v>
      </c>
    </row>
    <row r="8077" spans="1:5" x14ac:dyDescent="0.25">
      <c r="A8077" s="1">
        <v>50</v>
      </c>
      <c r="B8077" s="3">
        <v>266</v>
      </c>
      <c r="C8077" s="1" t="s">
        <v>8183</v>
      </c>
      <c r="E8077" t="str">
        <f t="shared" si="126"/>
        <v>266-TRASOBARES</v>
      </c>
    </row>
    <row r="8078" spans="1:5" x14ac:dyDescent="0.25">
      <c r="A8078" s="1">
        <v>50</v>
      </c>
      <c r="B8078" s="3">
        <v>267</v>
      </c>
      <c r="C8078" s="1" t="s">
        <v>8184</v>
      </c>
      <c r="E8078" t="str">
        <f t="shared" si="126"/>
        <v>267-UNCASTILLO</v>
      </c>
    </row>
    <row r="8079" spans="1:5" x14ac:dyDescent="0.25">
      <c r="A8079" s="1">
        <v>50</v>
      </c>
      <c r="B8079" s="3">
        <v>268</v>
      </c>
      <c r="C8079" s="1" t="s">
        <v>8185</v>
      </c>
      <c r="E8079" t="str">
        <f t="shared" si="126"/>
        <v>268-UNDUES DE LERDA</v>
      </c>
    </row>
    <row r="8080" spans="1:5" x14ac:dyDescent="0.25">
      <c r="A8080" s="1">
        <v>50</v>
      </c>
      <c r="B8080" s="3">
        <v>269</v>
      </c>
      <c r="C8080" s="1" t="s">
        <v>8186</v>
      </c>
      <c r="E8080" t="str">
        <f t="shared" si="126"/>
        <v>269-URREA DE JALON</v>
      </c>
    </row>
    <row r="8081" spans="1:5" x14ac:dyDescent="0.25">
      <c r="A8081" s="1">
        <v>50</v>
      </c>
      <c r="B8081" s="3">
        <v>270</v>
      </c>
      <c r="C8081" s="1" t="s">
        <v>8187</v>
      </c>
      <c r="E8081" t="str">
        <f t="shared" si="126"/>
        <v>270-URRIES</v>
      </c>
    </row>
    <row r="8082" spans="1:5" x14ac:dyDescent="0.25">
      <c r="A8082" s="1">
        <v>50</v>
      </c>
      <c r="B8082" s="3">
        <v>271</v>
      </c>
      <c r="C8082" s="1" t="s">
        <v>8188</v>
      </c>
      <c r="E8082" t="str">
        <f t="shared" si="126"/>
        <v>271-USED</v>
      </c>
    </row>
    <row r="8083" spans="1:5" x14ac:dyDescent="0.25">
      <c r="A8083" s="1">
        <v>50</v>
      </c>
      <c r="B8083" s="3">
        <v>272</v>
      </c>
      <c r="C8083" s="1" t="s">
        <v>8189</v>
      </c>
      <c r="E8083" t="str">
        <f t="shared" si="126"/>
        <v>272-UTEBO</v>
      </c>
    </row>
    <row r="8084" spans="1:5" x14ac:dyDescent="0.25">
      <c r="A8084" s="1">
        <v>50</v>
      </c>
      <c r="B8084" s="3">
        <v>273</v>
      </c>
      <c r="C8084" s="1" t="s">
        <v>8190</v>
      </c>
      <c r="E8084" t="str">
        <f t="shared" si="126"/>
        <v>273-VALDEHORNA</v>
      </c>
    </row>
    <row r="8085" spans="1:5" x14ac:dyDescent="0.25">
      <c r="A8085" s="1">
        <v>50</v>
      </c>
      <c r="B8085" s="3">
        <v>274</v>
      </c>
      <c r="C8085" s="1" t="s">
        <v>8191</v>
      </c>
      <c r="E8085" t="str">
        <f t="shared" si="126"/>
        <v>274-VAL DE SAN MARTIN</v>
      </c>
    </row>
    <row r="8086" spans="1:5" x14ac:dyDescent="0.25">
      <c r="A8086" s="1">
        <v>50</v>
      </c>
      <c r="B8086" s="3">
        <v>275</v>
      </c>
      <c r="C8086" s="1" t="s">
        <v>8192</v>
      </c>
      <c r="E8086" t="str">
        <f t="shared" si="126"/>
        <v>275-VALMADRID</v>
      </c>
    </row>
    <row r="8087" spans="1:5" x14ac:dyDescent="0.25">
      <c r="A8087" s="1">
        <v>50</v>
      </c>
      <c r="B8087" s="3">
        <v>276</v>
      </c>
      <c r="C8087" s="1" t="s">
        <v>8193</v>
      </c>
      <c r="E8087" t="str">
        <f t="shared" si="126"/>
        <v>276-VALPALMAS</v>
      </c>
    </row>
    <row r="8088" spans="1:5" x14ac:dyDescent="0.25">
      <c r="A8088" s="1">
        <v>50</v>
      </c>
      <c r="B8088" s="3">
        <v>277</v>
      </c>
      <c r="C8088" s="1" t="s">
        <v>8194</v>
      </c>
      <c r="E8088" t="str">
        <f t="shared" si="126"/>
        <v>277-VALTORRES</v>
      </c>
    </row>
    <row r="8089" spans="1:5" x14ac:dyDescent="0.25">
      <c r="A8089" s="1">
        <v>50</v>
      </c>
      <c r="B8089" s="3">
        <v>278</v>
      </c>
      <c r="C8089" s="1" t="s">
        <v>8195</v>
      </c>
      <c r="E8089" t="str">
        <f t="shared" si="126"/>
        <v>278-VELILLA DE EBRO</v>
      </c>
    </row>
    <row r="8090" spans="1:5" x14ac:dyDescent="0.25">
      <c r="A8090" s="1">
        <v>50</v>
      </c>
      <c r="B8090" s="3">
        <v>279</v>
      </c>
      <c r="C8090" s="1" t="s">
        <v>8196</v>
      </c>
      <c r="E8090" t="str">
        <f t="shared" si="126"/>
        <v>279-VELILLA DE JILOCA</v>
      </c>
    </row>
    <row r="8091" spans="1:5" x14ac:dyDescent="0.25">
      <c r="A8091" s="1">
        <v>50</v>
      </c>
      <c r="B8091" s="3">
        <v>280</v>
      </c>
      <c r="C8091" s="1" t="s">
        <v>8197</v>
      </c>
      <c r="E8091" t="str">
        <f t="shared" si="126"/>
        <v>280-VERA DE MONCAYO</v>
      </c>
    </row>
    <row r="8092" spans="1:5" x14ac:dyDescent="0.25">
      <c r="A8092" s="1">
        <v>50</v>
      </c>
      <c r="B8092" s="3">
        <v>281</v>
      </c>
      <c r="C8092" s="1" t="s">
        <v>8198</v>
      </c>
      <c r="E8092" t="str">
        <f t="shared" si="126"/>
        <v>281-VIERLAS</v>
      </c>
    </row>
    <row r="8093" spans="1:5" x14ac:dyDescent="0.25">
      <c r="A8093" s="1">
        <v>50</v>
      </c>
      <c r="B8093" s="3">
        <v>282</v>
      </c>
      <c r="C8093" s="1" t="s">
        <v>8199</v>
      </c>
      <c r="E8093" t="str">
        <f t="shared" si="126"/>
        <v>282-VILUEÑA, LA</v>
      </c>
    </row>
    <row r="8094" spans="1:5" x14ac:dyDescent="0.25">
      <c r="A8094" s="1">
        <v>50</v>
      </c>
      <c r="B8094" s="3">
        <v>283</v>
      </c>
      <c r="C8094" s="1" t="s">
        <v>8200</v>
      </c>
      <c r="E8094" t="str">
        <f t="shared" si="126"/>
        <v>283-VILLADOZ</v>
      </c>
    </row>
    <row r="8095" spans="1:5" x14ac:dyDescent="0.25">
      <c r="A8095" s="1">
        <v>50</v>
      </c>
      <c r="B8095" s="3">
        <v>284</v>
      </c>
      <c r="C8095" s="1" t="s">
        <v>8201</v>
      </c>
      <c r="E8095" t="str">
        <f t="shared" si="126"/>
        <v>284-VILLAFELICHE</v>
      </c>
    </row>
    <row r="8096" spans="1:5" x14ac:dyDescent="0.25">
      <c r="A8096" s="1">
        <v>50</v>
      </c>
      <c r="B8096" s="3">
        <v>285</v>
      </c>
      <c r="C8096" s="1" t="s">
        <v>8202</v>
      </c>
      <c r="E8096" t="str">
        <f t="shared" si="126"/>
        <v>285-VILLAFRANCA DE EBRO</v>
      </c>
    </row>
    <row r="8097" spans="1:5" x14ac:dyDescent="0.25">
      <c r="A8097" s="1">
        <v>50</v>
      </c>
      <c r="B8097" s="3">
        <v>286</v>
      </c>
      <c r="C8097" s="1" t="s">
        <v>8203</v>
      </c>
      <c r="E8097" t="str">
        <f t="shared" si="126"/>
        <v>286-VILLALBA DE PEREJIL</v>
      </c>
    </row>
    <row r="8098" spans="1:5" x14ac:dyDescent="0.25">
      <c r="A8098" s="1">
        <v>50</v>
      </c>
      <c r="B8098" s="3">
        <v>287</v>
      </c>
      <c r="C8098" s="1" t="s">
        <v>8204</v>
      </c>
      <c r="E8098" t="str">
        <f t="shared" si="126"/>
        <v>287-VILLALENGUA</v>
      </c>
    </row>
    <row r="8099" spans="1:5" x14ac:dyDescent="0.25">
      <c r="A8099" s="1">
        <v>50</v>
      </c>
      <c r="B8099" s="3">
        <v>288</v>
      </c>
      <c r="C8099" s="1" t="s">
        <v>8205</v>
      </c>
      <c r="E8099" t="str">
        <f t="shared" si="126"/>
        <v>288-VILLANUEVA DE GALLEGO</v>
      </c>
    </row>
    <row r="8100" spans="1:5" x14ac:dyDescent="0.25">
      <c r="A8100" s="1">
        <v>50</v>
      </c>
      <c r="B8100" s="3">
        <v>289</v>
      </c>
      <c r="C8100" s="1" t="s">
        <v>8206</v>
      </c>
      <c r="E8100" t="str">
        <f t="shared" si="126"/>
        <v>289-VILLANUEVA DE JILOCA</v>
      </c>
    </row>
    <row r="8101" spans="1:5" x14ac:dyDescent="0.25">
      <c r="A8101" s="1">
        <v>50</v>
      </c>
      <c r="B8101" s="3">
        <v>290</v>
      </c>
      <c r="C8101" s="1" t="s">
        <v>8207</v>
      </c>
      <c r="E8101" t="str">
        <f t="shared" si="126"/>
        <v>290-VILLANUEVA DE HUERVA</v>
      </c>
    </row>
    <row r="8102" spans="1:5" x14ac:dyDescent="0.25">
      <c r="A8102" s="1">
        <v>50</v>
      </c>
      <c r="B8102" s="3">
        <v>291</v>
      </c>
      <c r="C8102" s="1" t="s">
        <v>8208</v>
      </c>
      <c r="E8102" t="str">
        <f t="shared" si="126"/>
        <v>291-VILLAR DE LOS NAVARROS</v>
      </c>
    </row>
    <row r="8103" spans="1:5" x14ac:dyDescent="0.25">
      <c r="A8103" s="1">
        <v>50</v>
      </c>
      <c r="B8103" s="3">
        <v>292</v>
      </c>
      <c r="C8103" s="1" t="s">
        <v>8209</v>
      </c>
      <c r="E8103" t="str">
        <f t="shared" si="126"/>
        <v>292-VILLARREAL DE HUERVA</v>
      </c>
    </row>
    <row r="8104" spans="1:5" x14ac:dyDescent="0.25">
      <c r="A8104" s="1">
        <v>50</v>
      </c>
      <c r="B8104" s="3">
        <v>293</v>
      </c>
      <c r="C8104" s="1" t="s">
        <v>8210</v>
      </c>
      <c r="E8104" t="str">
        <f t="shared" si="126"/>
        <v>293-VILLARROYA DE LA SIERRA</v>
      </c>
    </row>
    <row r="8105" spans="1:5" x14ac:dyDescent="0.25">
      <c r="A8105" s="1">
        <v>50</v>
      </c>
      <c r="B8105" s="3">
        <v>294</v>
      </c>
      <c r="C8105" s="1" t="s">
        <v>8211</v>
      </c>
      <c r="E8105" t="str">
        <f t="shared" si="126"/>
        <v>294-VILLARROYA DEL CAMPO</v>
      </c>
    </row>
    <row r="8106" spans="1:5" x14ac:dyDescent="0.25">
      <c r="A8106" s="1">
        <v>50</v>
      </c>
      <c r="B8106" s="3">
        <v>295</v>
      </c>
      <c r="C8106" s="1" t="s">
        <v>8212</v>
      </c>
      <c r="E8106" t="str">
        <f t="shared" si="126"/>
        <v>295-VISTABELLA</v>
      </c>
    </row>
    <row r="8107" spans="1:5" x14ac:dyDescent="0.25">
      <c r="A8107" s="1">
        <v>50</v>
      </c>
      <c r="B8107" s="3">
        <v>296</v>
      </c>
      <c r="C8107" s="1" t="s">
        <v>8213</v>
      </c>
      <c r="E8107" t="str">
        <f t="shared" si="126"/>
        <v>296-ZAIDA, LA</v>
      </c>
    </row>
    <row r="8108" spans="1:5" x14ac:dyDescent="0.25">
      <c r="A8108" s="1">
        <v>50</v>
      </c>
      <c r="B8108" s="3">
        <v>297</v>
      </c>
      <c r="C8108" s="1" t="s">
        <v>157</v>
      </c>
      <c r="E8108" t="str">
        <f t="shared" si="126"/>
        <v>297-ZARAGOZA</v>
      </c>
    </row>
    <row r="8109" spans="1:5" x14ac:dyDescent="0.25">
      <c r="A8109" s="1">
        <v>50</v>
      </c>
      <c r="B8109" s="3">
        <v>298</v>
      </c>
      <c r="C8109" s="1" t="s">
        <v>8214</v>
      </c>
      <c r="E8109" t="str">
        <f t="shared" si="126"/>
        <v>298-ZUERA</v>
      </c>
    </row>
    <row r="8110" spans="1:5" x14ac:dyDescent="0.25">
      <c r="A8110" s="1">
        <v>50</v>
      </c>
      <c r="B8110" s="3">
        <v>901</v>
      </c>
      <c r="C8110" s="1" t="s">
        <v>8215</v>
      </c>
      <c r="E8110" t="str">
        <f t="shared" si="126"/>
        <v>901-BIEL</v>
      </c>
    </row>
    <row r="8111" spans="1:5" x14ac:dyDescent="0.25">
      <c r="A8111" s="1">
        <v>50</v>
      </c>
      <c r="B8111" s="3">
        <v>902</v>
      </c>
      <c r="C8111" s="1" t="s">
        <v>8216</v>
      </c>
      <c r="E8111" t="str">
        <f t="shared" si="126"/>
        <v>902-MARRACOS</v>
      </c>
    </row>
    <row r="8112" spans="1:5" x14ac:dyDescent="0.25">
      <c r="A8112" s="1">
        <v>50</v>
      </c>
      <c r="B8112" s="3">
        <v>903</v>
      </c>
      <c r="C8112" s="1" t="s">
        <v>8217</v>
      </c>
      <c r="E8112" t="str">
        <f t="shared" si="126"/>
        <v>903-VILLAMAYOR DE GALLEGO</v>
      </c>
    </row>
    <row r="8113" spans="1:5" x14ac:dyDescent="0.25">
      <c r="A8113" s="1">
        <v>51</v>
      </c>
      <c r="B8113" s="3">
        <v>1</v>
      </c>
      <c r="C8113" s="1" t="s">
        <v>158</v>
      </c>
      <c r="E8113" t="str">
        <f t="shared" si="126"/>
        <v>1-CEUTA</v>
      </c>
    </row>
    <row r="8114" spans="1:5" x14ac:dyDescent="0.25">
      <c r="A8114" s="1">
        <v>52</v>
      </c>
      <c r="B8114" s="3">
        <v>1</v>
      </c>
      <c r="C8114" s="1" t="s">
        <v>159</v>
      </c>
      <c r="E8114" t="str">
        <f t="shared" si="126"/>
        <v>1-MELILLA</v>
      </c>
    </row>
  </sheetData>
  <sheetProtection password="82C5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6" tint="0.39997558519241921"/>
  </sheetPr>
  <dimension ref="A1:BE999"/>
  <sheetViews>
    <sheetView showGridLines="0" tabSelected="1" topLeftCell="A2" zoomScaleNormal="100" workbookViewId="0">
      <selection activeCell="L23" sqref="L23"/>
    </sheetView>
  </sheetViews>
  <sheetFormatPr baseColWidth="10" defaultColWidth="6" defaultRowHeight="14.3" outlineLevelCol="1" x14ac:dyDescent="0.25"/>
  <cols>
    <col min="1" max="1" width="11.5" style="252" customWidth="1" collapsed="1"/>
    <col min="2" max="3" width="13" style="252" customWidth="1"/>
    <col min="4" max="4" width="30.5" style="252" customWidth="1"/>
    <col min="5" max="6" width="10.5" style="252" customWidth="1"/>
    <col min="7" max="8" width="4.5" style="252" hidden="1" customWidth="1" outlineLevel="1"/>
    <col min="9" max="9" width="12.5" style="252" customWidth="1" collapsed="1"/>
    <col min="10" max="10" width="12.5" style="252" customWidth="1"/>
    <col min="11" max="11" width="12.875" style="252" customWidth="1"/>
    <col min="12" max="12" width="15.375" style="252" customWidth="1"/>
    <col min="13" max="15" width="9.5" style="252" customWidth="1"/>
    <col min="16" max="17" width="6.125" style="252" hidden="1" customWidth="1" outlineLevel="1"/>
    <col min="18" max="18" width="11" style="253" customWidth="1" collapsed="1"/>
    <col min="19" max="19" width="9.125" style="253" customWidth="1"/>
    <col min="20" max="21" width="4.5" style="253" hidden="1" customWidth="1" outlineLevel="1"/>
    <col min="22" max="22" width="13" style="253" customWidth="1" collapsed="1"/>
    <col min="23" max="23" width="16.375" style="252" customWidth="1"/>
    <col min="24" max="24" width="12.5" style="252" customWidth="1"/>
    <col min="25" max="25" width="8.5" style="252" hidden="1" customWidth="1" outlineLevel="1"/>
    <col min="26" max="26" width="19.125" style="252" hidden="1" customWidth="1" outlineLevel="1"/>
    <col min="27" max="27" width="37" style="252" customWidth="1" collapsed="1"/>
    <col min="28" max="29" width="9.875" style="252" customWidth="1"/>
    <col min="30" max="30" width="27.625" style="252" customWidth="1"/>
    <col min="31" max="31" width="37.875" style="252" customWidth="1"/>
    <col min="32" max="32" width="5.5" style="252" hidden="1" customWidth="1" outlineLevel="1"/>
    <col min="33" max="33" width="5.5" style="253" hidden="1" customWidth="1" outlineLevel="1"/>
    <col min="34" max="34" width="20.5" style="252" customWidth="1" collapsed="1"/>
    <col min="35" max="35" width="9.5" style="252" customWidth="1"/>
    <col min="36" max="36" width="15.5" style="252" customWidth="1" collapsed="1"/>
    <col min="37" max="39" width="9.5" style="252" customWidth="1"/>
    <col min="40" max="40" width="13.875" style="252" customWidth="1"/>
    <col min="41" max="41" width="9.5" style="252" hidden="1" customWidth="1" outlineLevel="1"/>
    <col min="42" max="42" width="9.5" style="252" customWidth="1" collapsed="1"/>
    <col min="43" max="43" width="9.5" style="252" customWidth="1"/>
    <col min="44" max="44" width="17.375" style="254" customWidth="1"/>
    <col min="45" max="45" width="16.875" style="254" customWidth="1"/>
    <col min="46" max="46" width="13.5" style="254" customWidth="1" collapsed="1"/>
    <col min="47" max="47" width="14.375" style="254" customWidth="1"/>
    <col min="48" max="49" width="13.5" style="254" customWidth="1"/>
    <col min="50" max="50" width="6" style="252" hidden="1" customWidth="1" outlineLevel="1"/>
    <col min="51" max="51" width="19.5" style="252" customWidth="1" collapsed="1"/>
    <col min="52" max="52" width="15.5" style="252" customWidth="1"/>
    <col min="53" max="53" width="8.5" style="252" hidden="1" customWidth="1" outlineLevel="1"/>
    <col min="54" max="54" width="37" style="252" hidden="1" customWidth="1" collapsed="1"/>
    <col min="55" max="55" width="6" style="253"/>
    <col min="56" max="57" width="6.5" style="252" customWidth="1"/>
    <col min="58" max="58" width="6.5" style="253" customWidth="1"/>
    <col min="59" max="16384" width="6" style="253"/>
  </cols>
  <sheetData>
    <row r="1" spans="1:57" hidden="1" x14ac:dyDescent="0.25"/>
    <row r="3" spans="1:57" ht="53.35" hidden="1" customHeight="1" x14ac:dyDescent="0.25">
      <c r="A3" s="254"/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78" t="s">
        <v>16753</v>
      </c>
      <c r="Z3" s="278"/>
      <c r="AA3" s="254"/>
      <c r="AB3" s="254"/>
      <c r="AC3" s="254"/>
      <c r="AD3" s="254"/>
      <c r="AE3" s="254"/>
      <c r="AF3" s="254"/>
      <c r="AG3" s="254"/>
      <c r="AH3" s="255" t="s">
        <v>16757</v>
      </c>
      <c r="AI3" s="254"/>
      <c r="AJ3" s="254"/>
      <c r="AK3" s="254"/>
      <c r="AL3" s="254"/>
      <c r="AM3" s="254"/>
      <c r="AN3" s="254"/>
      <c r="AP3" s="279" t="s">
        <v>8293</v>
      </c>
      <c r="AQ3" s="279"/>
      <c r="AR3" s="256"/>
      <c r="AS3" s="280" t="s">
        <v>8345</v>
      </c>
      <c r="AT3" s="280"/>
      <c r="AU3" s="280"/>
      <c r="AW3" s="257" t="s">
        <v>16876</v>
      </c>
      <c r="AX3" s="257" t="s">
        <v>8346</v>
      </c>
      <c r="AY3" s="278" t="s">
        <v>16756</v>
      </c>
      <c r="AZ3" s="278"/>
      <c r="BA3" s="254"/>
      <c r="BB3" s="254"/>
      <c r="BD3" s="253"/>
      <c r="BE3" s="253"/>
    </row>
    <row r="4" spans="1:57" hidden="1" x14ac:dyDescent="0.25">
      <c r="A4" s="258">
        <v>12</v>
      </c>
      <c r="B4" s="258">
        <v>13</v>
      </c>
      <c r="C4" s="258"/>
      <c r="D4" s="258">
        <v>14</v>
      </c>
      <c r="E4" s="259">
        <v>15</v>
      </c>
      <c r="F4" s="259">
        <v>16</v>
      </c>
      <c r="G4" s="259"/>
      <c r="H4" s="259"/>
      <c r="I4" s="259">
        <v>17</v>
      </c>
      <c r="J4" s="258">
        <v>18</v>
      </c>
      <c r="K4" s="259"/>
      <c r="L4" s="259">
        <v>27</v>
      </c>
      <c r="M4" s="259">
        <v>28</v>
      </c>
      <c r="N4" s="259">
        <v>29</v>
      </c>
      <c r="O4" s="259">
        <v>30</v>
      </c>
      <c r="P4" s="259"/>
      <c r="Q4" s="259"/>
      <c r="R4" s="259">
        <v>31</v>
      </c>
      <c r="S4" s="259">
        <v>32</v>
      </c>
      <c r="T4" s="259"/>
      <c r="U4" s="259"/>
      <c r="V4" s="258">
        <v>33</v>
      </c>
      <c r="W4" s="258">
        <v>34</v>
      </c>
      <c r="X4" s="260">
        <v>35</v>
      </c>
      <c r="Y4" s="259"/>
      <c r="Z4" s="259"/>
      <c r="AA4" s="259">
        <v>36</v>
      </c>
      <c r="AB4" s="259">
        <v>37</v>
      </c>
      <c r="AC4" s="259">
        <v>38</v>
      </c>
      <c r="AD4" s="259">
        <v>39</v>
      </c>
      <c r="AE4" s="258">
        <v>40</v>
      </c>
      <c r="AF4" s="259"/>
      <c r="AG4" s="259"/>
      <c r="AH4" s="259">
        <v>47</v>
      </c>
      <c r="AI4" s="259">
        <v>41</v>
      </c>
      <c r="AJ4" s="259">
        <v>42</v>
      </c>
      <c r="AK4" s="259">
        <v>43</v>
      </c>
      <c r="AL4" s="259">
        <v>44</v>
      </c>
      <c r="AM4" s="259">
        <v>45</v>
      </c>
      <c r="AN4" s="259">
        <v>46</v>
      </c>
      <c r="AP4" s="259">
        <v>48</v>
      </c>
      <c r="AQ4" s="259">
        <v>50</v>
      </c>
      <c r="AR4" s="259">
        <v>55</v>
      </c>
      <c r="AS4" s="259">
        <v>54</v>
      </c>
      <c r="AT4" s="259">
        <v>54</v>
      </c>
      <c r="AU4" s="259">
        <v>54</v>
      </c>
      <c r="AV4" s="259">
        <v>57</v>
      </c>
      <c r="AW4" s="259">
        <v>56</v>
      </c>
      <c r="AX4" s="259">
        <v>58</v>
      </c>
      <c r="AY4" s="259">
        <v>61</v>
      </c>
      <c r="AZ4" s="259">
        <v>62</v>
      </c>
      <c r="BA4" s="259"/>
      <c r="BB4" s="259"/>
      <c r="BD4" s="253"/>
      <c r="BE4" s="253"/>
    </row>
    <row r="5" spans="1:57" s="262" customFormat="1" hidden="1" x14ac:dyDescent="0.25">
      <c r="A5" s="261">
        <v>11</v>
      </c>
      <c r="B5" s="261">
        <v>12</v>
      </c>
      <c r="C5" s="261"/>
      <c r="D5" s="261">
        <v>13</v>
      </c>
      <c r="E5" s="261">
        <v>14</v>
      </c>
      <c r="F5" s="261">
        <v>15</v>
      </c>
      <c r="G5" s="261"/>
      <c r="H5" s="261"/>
      <c r="I5" s="261">
        <v>16</v>
      </c>
      <c r="J5" s="261">
        <v>17</v>
      </c>
      <c r="K5" s="261"/>
      <c r="L5" s="261">
        <v>24</v>
      </c>
      <c r="M5" s="261">
        <v>25</v>
      </c>
      <c r="N5" s="261">
        <v>26</v>
      </c>
      <c r="O5" s="261">
        <v>27</v>
      </c>
      <c r="P5" s="261"/>
      <c r="Q5" s="261"/>
      <c r="R5" s="261">
        <v>28</v>
      </c>
      <c r="S5" s="261">
        <v>29</v>
      </c>
      <c r="T5" s="261"/>
      <c r="U5" s="261"/>
      <c r="V5" s="261">
        <v>30</v>
      </c>
      <c r="W5" s="261">
        <v>31</v>
      </c>
      <c r="X5" s="261">
        <v>32</v>
      </c>
      <c r="Y5" s="261"/>
      <c r="Z5" s="261"/>
      <c r="AA5" s="261">
        <v>33</v>
      </c>
      <c r="AB5" s="261">
        <v>34</v>
      </c>
      <c r="AC5" s="261">
        <v>35</v>
      </c>
      <c r="AD5" s="261">
        <v>36</v>
      </c>
      <c r="AE5" s="261">
        <v>37</v>
      </c>
      <c r="AF5" s="261"/>
      <c r="AG5" s="261"/>
      <c r="AH5" s="261">
        <v>38</v>
      </c>
      <c r="AI5" s="261">
        <v>39</v>
      </c>
      <c r="AJ5" s="261">
        <v>40</v>
      </c>
      <c r="AK5" s="261">
        <v>41</v>
      </c>
      <c r="AL5" s="261">
        <v>42</v>
      </c>
      <c r="AM5" s="261">
        <v>43</v>
      </c>
      <c r="AN5" s="261">
        <v>44</v>
      </c>
      <c r="AO5" s="252"/>
      <c r="AP5" s="261">
        <v>46</v>
      </c>
      <c r="AQ5" s="261">
        <v>47</v>
      </c>
      <c r="AR5" s="261">
        <v>48</v>
      </c>
      <c r="AS5" s="261">
        <v>49</v>
      </c>
      <c r="AT5" s="261">
        <v>50</v>
      </c>
      <c r="AU5" s="261">
        <v>51</v>
      </c>
      <c r="AV5" s="261">
        <v>52</v>
      </c>
      <c r="AW5" s="261">
        <v>53</v>
      </c>
      <c r="AX5" s="261">
        <v>54</v>
      </c>
      <c r="AY5" s="261">
        <v>55</v>
      </c>
      <c r="AZ5" s="261">
        <v>56</v>
      </c>
      <c r="BA5" s="261"/>
      <c r="BB5" s="261"/>
    </row>
    <row r="6" spans="1:57" s="262" customFormat="1" hidden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  <c r="AA6" s="261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261"/>
      <c r="AV6" s="261"/>
      <c r="AW6" s="261"/>
      <c r="AX6" s="261"/>
      <c r="AY6" s="261"/>
      <c r="AZ6" s="261"/>
      <c r="BA6" s="261"/>
      <c r="BB6" s="261"/>
    </row>
    <row r="7" spans="1:57" s="263" customFormat="1" ht="11.4" customHeight="1" x14ac:dyDescent="0.2">
      <c r="A7" s="309" t="s">
        <v>17134</v>
      </c>
      <c r="B7" s="310"/>
      <c r="C7" s="310"/>
      <c r="D7" s="310"/>
      <c r="E7" s="310"/>
      <c r="F7" s="310"/>
      <c r="G7" s="310"/>
      <c r="H7" s="310"/>
      <c r="I7" s="310"/>
      <c r="J7" s="311"/>
      <c r="K7" s="312" t="s">
        <v>17135</v>
      </c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4"/>
      <c r="AX7" s="315"/>
      <c r="AY7" s="315"/>
      <c r="AZ7" s="315"/>
    </row>
    <row r="8" spans="1:57" s="264" customFormat="1" ht="11.4" customHeight="1" x14ac:dyDescent="0.2">
      <c r="A8" s="316"/>
      <c r="B8" s="317"/>
      <c r="C8" s="317"/>
      <c r="D8" s="317"/>
      <c r="E8" s="317"/>
      <c r="F8" s="317"/>
      <c r="G8" s="317"/>
      <c r="H8" s="317"/>
      <c r="I8" s="317"/>
      <c r="J8" s="318"/>
      <c r="K8" s="319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1"/>
      <c r="AX8" s="322"/>
      <c r="AY8" s="322"/>
      <c r="AZ8" s="322"/>
    </row>
    <row r="9" spans="1:57" s="266" customFormat="1" ht="12.25" hidden="1" x14ac:dyDescent="0.15">
      <c r="A9" s="269">
        <f>COUNTA(Participantes[NIF Entidad])</f>
        <v>0</v>
      </c>
      <c r="B9" s="269">
        <f>COUNTA(Participantes[Nombre Entidad])</f>
        <v>0</v>
      </c>
      <c r="C9" s="265"/>
      <c r="D9" s="269">
        <f>COUNTA(Participantes[Denominación Proyecto])</f>
        <v>0</v>
      </c>
      <c r="E9" s="269">
        <f>COUNTA(Participantes[Fecha Inicio Proyecto])</f>
        <v>0</v>
      </c>
      <c r="F9" s="269">
        <f>COUNTA(Participantes[Fecha Fin Proyecto])</f>
        <v>0</v>
      </c>
      <c r="G9" s="269">
        <f>COUNTA(Participantes[P])</f>
        <v>988</v>
      </c>
      <c r="H9" s="269">
        <f>COUNTA(Participantes[L])</f>
        <v>988</v>
      </c>
      <c r="I9" s="269">
        <f>COUNTA(Participantes[Código INE Provincia Proyecto])</f>
        <v>0</v>
      </c>
      <c r="J9" s="269">
        <f>COUNTA(Participantes[Código INE Localidad Proyecto])</f>
        <v>0</v>
      </c>
      <c r="L9" s="269">
        <f>COUNTA(Participantes[DNI / NIE Participante / Pasaporte
'[sin espacios, ni guiones y en mayúsculas']])</f>
        <v>0</v>
      </c>
      <c r="M9" s="269">
        <f>COUNTA(Participantes[Nombre Participante])</f>
        <v>0</v>
      </c>
      <c r="N9" s="269">
        <f>COUNTA(Participantes[Primer Apellido Participante])</f>
        <v>0</v>
      </c>
      <c r="O9" s="269">
        <f>COUNTA(Participantes[Segundo Apellido Participante])</f>
        <v>0</v>
      </c>
      <c r="P9" s="269">
        <f>COUNTA(Participantes[Rango edad])</f>
        <v>989</v>
      </c>
      <c r="Q9" s="269">
        <f>COUNTA(Participantes[Edad])</f>
        <v>989</v>
      </c>
      <c r="R9" s="269">
        <f>COUNTA(Participantes[Fecha de Nacimiento Participante])</f>
        <v>0</v>
      </c>
      <c r="S9" s="269">
        <f>COUNTA(Participantes[Sexo Participante])</f>
        <v>0</v>
      </c>
      <c r="T9" s="269">
        <f>COUNTA(Participantes[P2])</f>
        <v>989</v>
      </c>
      <c r="U9" s="269">
        <f>COUNTA(Participantes[L3])</f>
        <v>989</v>
      </c>
      <c r="V9" s="269">
        <f>COUNTA(Participantes[Cód. Provincia Participante])</f>
        <v>0</v>
      </c>
      <c r="W9" s="269">
        <f>COUNTA(Participantes[Cód. Localidad Participante])</f>
        <v>0</v>
      </c>
      <c r="X9" s="269">
        <f>COUNTA(Participantes[Código Postal Participante])</f>
        <v>0</v>
      </c>
      <c r="Y9" s="269">
        <f>COUNTA(Participantes[Personas de zonas rurales])</f>
        <v>989</v>
      </c>
      <c r="Z9" s="269">
        <f>COUNTA(Participantes[Clasificación zona CLM
(Decreto 108/2021)])</f>
        <v>989</v>
      </c>
      <c r="AA9" s="269">
        <f>COUNTA(Participantes[Dirección Participante])</f>
        <v>0</v>
      </c>
      <c r="AB9" s="269">
        <f>COUNTA(Participantes[Teléfono Fijo Participante])</f>
        <v>0</v>
      </c>
      <c r="AC9" s="269">
        <f>COUNTA(Participantes[Teléfono Móvil Participante])</f>
        <v>0</v>
      </c>
      <c r="AD9" s="269">
        <f>COUNTA(Participantes[E-mail Participante])</f>
        <v>0</v>
      </c>
      <c r="AE9" s="269">
        <f>COUNTA(Participantes[Cód. Nivel Estudios Participante
'[Ver Guía Niveles Formación en Hoja de Cálculo adjuta']])</f>
        <v>0</v>
      </c>
      <c r="AF9" s="269">
        <f>COUNTA(Participantes[CINE])</f>
        <v>989</v>
      </c>
      <c r="AG9" s="269">
        <f>COUNTA(Participantes[NE])</f>
        <v>989</v>
      </c>
      <c r="AH9" s="269">
        <f>COUNTA(Participantes[¿Se encuentra cursando alguna acción educativa o de formación con carácter previo a su participación?])</f>
        <v>0</v>
      </c>
      <c r="AI9" s="269">
        <f>COUNTA(Participantes[Fecha Incorporación Participante])</f>
        <v>0</v>
      </c>
      <c r="AJ9" s="269">
        <f>COUNTA(Participantes[Abandona el proyecto el participante de forma prematura])</f>
        <v>0</v>
      </c>
      <c r="AK9" s="269">
        <f>COUNTA(Participantes[Fecha de Abandono Participante])</f>
        <v>0</v>
      </c>
      <c r="AL9" s="269">
        <f>COUNTA(Participantes[Fecha de Fin del Participante])</f>
        <v>0</v>
      </c>
      <c r="AM9" s="269">
        <f>COUNTA(Participantes[Desempleado])</f>
        <v>0</v>
      </c>
      <c r="AN9" s="269">
        <f>COUNTA(Participantes[Fecha Inscripción Demandante Empleo/Desempleado])</f>
        <v>0</v>
      </c>
      <c r="AO9" s="269">
        <f>COUNTA(Participantes[Desempleado de Larga Duración])</f>
        <v>989</v>
      </c>
      <c r="AP9" s="269">
        <f>COUNTA(Participantes[Inactivo])</f>
        <v>0</v>
      </c>
      <c r="AQ9" s="269">
        <f>COUNTA(Participantes[Empleado])</f>
        <v>0</v>
      </c>
      <c r="AR9" s="269">
        <f>COUNTA(Participantes[Indicador Participante EECO12: Grupo vulnerable. Participante con discapacidad.])</f>
        <v>0</v>
      </c>
      <c r="AS9" s="269">
        <f>COUNTA(Participantes[Indicador Participante EECO13: Grupo vulnerable. Nacionales de terceros países])</f>
        <v>0</v>
      </c>
      <c r="AT9" s="269">
        <f>COUNTA(Participantes[Indicador Participante EECO14: Grupo vulnerable. Participante de origen extranjero])</f>
        <v>0</v>
      </c>
      <c r="AU9" s="269">
        <f>COUNTA(Participantes[Indicador Participante EECO15: Grupo vulnerable. Participante pertenenciente a minorías (incluidas las comunidades margindas, como la población romaní)])</f>
        <v>0</v>
      </c>
      <c r="AV9" s="269">
        <f>COUNTA(Participantes[Indicador Participante EECO16: Grupo vulnerable. Personas sin hogar o afectas por la exclusión en cuanto a vivienda.])</f>
        <v>0</v>
      </c>
      <c r="AW9" s="269">
        <f>COUNTA(Participantes[Indicador Participante Grupo vulnerable. Otras personas desfavorecidas distintas a los grupos anteriores (EECO12, 13, 14, 15, 16)])</f>
        <v>0</v>
      </c>
      <c r="AX9" s="269">
        <f>COUNTA(Participantes[Indicador Participante EP103 - Participantes de grupos vulnerables])</f>
        <v>989</v>
      </c>
      <c r="AY9" s="269">
        <f>COUNTA(Participantes[EECR02_Participante que se ha integrado en los S. de Educación o Formación ])</f>
        <v>0</v>
      </c>
      <c r="AZ9" s="269">
        <f>COUNTA(Participantes[EECR03_Participante que obtiene una cualificación])</f>
        <v>0</v>
      </c>
      <c r="BA9" s="269">
        <f>COUNTA(Participantes[Datos incompletos])</f>
        <v>989</v>
      </c>
    </row>
    <row r="10" spans="1:57" ht="50.95" customHeight="1" x14ac:dyDescent="0.25">
      <c r="A10" s="297" t="s">
        <v>17138</v>
      </c>
      <c r="B10" s="298" t="s">
        <v>17136</v>
      </c>
      <c r="C10" s="298" t="s">
        <v>17137</v>
      </c>
      <c r="D10" s="298" t="s">
        <v>26</v>
      </c>
      <c r="E10" s="299" t="s">
        <v>29</v>
      </c>
      <c r="F10" s="299" t="s">
        <v>32</v>
      </c>
      <c r="G10" s="300" t="s">
        <v>8253</v>
      </c>
      <c r="H10" s="300" t="s">
        <v>8254</v>
      </c>
      <c r="I10" s="298" t="s">
        <v>8250</v>
      </c>
      <c r="J10" s="301" t="s">
        <v>8251</v>
      </c>
      <c r="K10" s="302" t="s">
        <v>16977</v>
      </c>
      <c r="L10" s="303" t="s">
        <v>17133</v>
      </c>
      <c r="M10" s="303" t="s">
        <v>51</v>
      </c>
      <c r="N10" s="303" t="s">
        <v>53</v>
      </c>
      <c r="O10" s="303" t="s">
        <v>55</v>
      </c>
      <c r="P10" s="300" t="s">
        <v>8258</v>
      </c>
      <c r="Q10" s="300" t="s">
        <v>8280</v>
      </c>
      <c r="R10" s="304" t="s">
        <v>57</v>
      </c>
      <c r="S10" s="303" t="s">
        <v>59</v>
      </c>
      <c r="T10" s="300" t="s">
        <v>8256</v>
      </c>
      <c r="U10" s="300" t="s">
        <v>8257</v>
      </c>
      <c r="V10" s="303" t="s">
        <v>62</v>
      </c>
      <c r="W10" s="303" t="s">
        <v>63</v>
      </c>
      <c r="X10" s="303" t="s">
        <v>64</v>
      </c>
      <c r="Y10" s="300" t="s">
        <v>16674</v>
      </c>
      <c r="Z10" s="300" t="s">
        <v>16752</v>
      </c>
      <c r="AA10" s="303" t="s">
        <v>66</v>
      </c>
      <c r="AB10" s="303" t="s">
        <v>68</v>
      </c>
      <c r="AC10" s="303" t="s">
        <v>70</v>
      </c>
      <c r="AD10" s="303" t="s">
        <v>72</v>
      </c>
      <c r="AE10" s="303" t="s">
        <v>17130</v>
      </c>
      <c r="AF10" s="300" t="s">
        <v>8277</v>
      </c>
      <c r="AG10" s="300" t="s">
        <v>8255</v>
      </c>
      <c r="AH10" s="305" t="s">
        <v>8343</v>
      </c>
      <c r="AI10" s="304" t="s">
        <v>75</v>
      </c>
      <c r="AJ10" s="303" t="s">
        <v>8344</v>
      </c>
      <c r="AK10" s="304" t="s">
        <v>80</v>
      </c>
      <c r="AL10" s="304" t="s">
        <v>82</v>
      </c>
      <c r="AM10" s="303" t="s">
        <v>84</v>
      </c>
      <c r="AN10" s="303" t="s">
        <v>8247</v>
      </c>
      <c r="AO10" s="306" t="s">
        <v>111</v>
      </c>
      <c r="AP10" s="303" t="s">
        <v>89</v>
      </c>
      <c r="AQ10" s="303" t="s">
        <v>93</v>
      </c>
      <c r="AR10" s="307" t="s">
        <v>8285</v>
      </c>
      <c r="AS10" s="307" t="s">
        <v>8286</v>
      </c>
      <c r="AT10" s="307" t="s">
        <v>8287</v>
      </c>
      <c r="AU10" s="307" t="s">
        <v>8288</v>
      </c>
      <c r="AV10" s="307" t="s">
        <v>8290</v>
      </c>
      <c r="AW10" s="307" t="s">
        <v>8289</v>
      </c>
      <c r="AX10" s="306" t="s">
        <v>16878</v>
      </c>
      <c r="AY10" s="308" t="s">
        <v>8291</v>
      </c>
      <c r="AZ10" s="308" t="s">
        <v>8292</v>
      </c>
      <c r="BA10" s="267" t="s">
        <v>8278</v>
      </c>
      <c r="BB10" s="268" t="s">
        <v>8299</v>
      </c>
      <c r="BD10" s="253"/>
      <c r="BE10" s="253"/>
    </row>
    <row r="11" spans="1:57" ht="14.95" x14ac:dyDescent="0.25">
      <c r="A11" s="60"/>
      <c r="B11" s="58"/>
      <c r="C11" s="58"/>
      <c r="D11" s="58"/>
      <c r="E11" s="61"/>
      <c r="F11" s="61"/>
      <c r="G11" s="251"/>
      <c r="H11" s="251"/>
      <c r="I11" s="58"/>
      <c r="J11" s="58"/>
      <c r="K11" s="250"/>
      <c r="L11" s="277"/>
      <c r="M11" s="58"/>
      <c r="N11" s="58"/>
      <c r="O11" s="58"/>
      <c r="P1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" s="270" t="str">
        <f>IF('Participantes (A completar)'!$R11="","",IF((INT('Participantes (A completar)'!$AI11-'Participantes (A completar)'!$R11)/365.25)&lt;=0,0,(INT(('Participantes (A completar)'!$AI11-'Participantes (A completar)'!$R11)/365.25))))</f>
        <v/>
      </c>
      <c r="R11" s="61"/>
      <c r="S11" s="57"/>
      <c r="T11" s="270" t="str">
        <f>IFERROR(MATCH(V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" s="270" t="str">
        <f t="shared" ref="U11:U75" si="0">IFERROR(MID(W11,1,FIND("-",W11,1)-1),"")</f>
        <v/>
      </c>
      <c r="V11" s="58"/>
      <c r="W11" s="58"/>
      <c r="X11" s="62"/>
      <c r="Y1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" s="245"/>
      <c r="AB11" s="246"/>
      <c r="AC11" s="246"/>
      <c r="AD11" s="247"/>
      <c r="AE11" s="248"/>
      <c r="AF11" s="270" t="str">
        <f>IFERROR(VLOOKUP(AE11,Nivel_educat!$B$6:$E$24,4,FALSE),"")</f>
        <v/>
      </c>
      <c r="AG11" s="270" t="str">
        <f t="shared" ref="AG11:AG74" si="1">IFERROR(MID(AE11,1,FIND("-",AE11,1)-1),"")</f>
        <v/>
      </c>
      <c r="AH11" s="57"/>
      <c r="AI11" s="64"/>
      <c r="AJ11" s="57"/>
      <c r="AK11" s="64"/>
      <c r="AL11" s="64"/>
      <c r="AM11" s="57"/>
      <c r="AN11" s="64"/>
      <c r="AO11" s="273" t="str">
        <f t="shared" ref="AO11:AO74" si="2">IF(AM11="N","Null",IF(AN11="","",IF(INT((AI11-R11)/365.25)&lt;25,IF(((AI11-AN11)/365.25*12)&gt;6,"S","N"),IF(INT((AI11-R11)/365.25)&gt;=25,IF(((AI11-AN11)/365.25*12)&gt;=12,"S","N")))))</f>
        <v/>
      </c>
      <c r="AP11" s="57"/>
      <c r="AQ11" s="57"/>
      <c r="AR11" s="59"/>
      <c r="AS11" s="59"/>
      <c r="AT11" s="59"/>
      <c r="AU11" s="59"/>
      <c r="AV11" s="59"/>
      <c r="AW11" s="59"/>
      <c r="AX1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" s="59"/>
      <c r="AZ11" s="59"/>
      <c r="BA1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" s="249"/>
      <c r="BD11" s="253"/>
      <c r="BE11" s="253"/>
    </row>
    <row r="12" spans="1:57" ht="14.95" x14ac:dyDescent="0.25">
      <c r="A12" s="60"/>
      <c r="B12" s="58"/>
      <c r="C12" s="58"/>
      <c r="D12" s="58"/>
      <c r="E12" s="61"/>
      <c r="F12" s="61"/>
      <c r="G12" s="270" t="str">
        <f>IFERROR(MATCH(I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" s="270" t="str">
        <f t="shared" ref="H12:H75" si="3">IFERROR(MID(J12,1,FIND("-",J12,1)-1),"")</f>
        <v/>
      </c>
      <c r="I12" s="58"/>
      <c r="J12" s="58"/>
      <c r="K12" s="250"/>
      <c r="L12" s="277"/>
      <c r="M12" s="58"/>
      <c r="N12" s="58"/>
      <c r="O12" s="58"/>
      <c r="P1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" s="270" t="str">
        <f>IF('Participantes (A completar)'!$R12="","",IF((INT('Participantes (A completar)'!$AI12-'Participantes (A completar)'!$R12)/365.25)&lt;=0,0,(INT(('Participantes (A completar)'!$AI12-'Participantes (A completar)'!$R12)/365.25))))</f>
        <v/>
      </c>
      <c r="R12" s="61"/>
      <c r="S12" s="57"/>
      <c r="T12" s="270" t="str">
        <f>IFERROR(MATCH(V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" s="270" t="str">
        <f t="shared" si="0"/>
        <v/>
      </c>
      <c r="V12" s="58"/>
      <c r="W12" s="58"/>
      <c r="X12" s="62"/>
      <c r="Y1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" s="245"/>
      <c r="AB12" s="246"/>
      <c r="AC12" s="246"/>
      <c r="AD12" s="247"/>
      <c r="AE12" s="248"/>
      <c r="AF12" s="270" t="str">
        <f>IFERROR(VLOOKUP(AE12,Nivel_educat!$B$6:$E$24,4,FALSE),"")</f>
        <v/>
      </c>
      <c r="AG12" s="270" t="str">
        <f t="shared" si="1"/>
        <v/>
      </c>
      <c r="AH12" s="57"/>
      <c r="AI12" s="64"/>
      <c r="AJ12" s="57"/>
      <c r="AK12" s="64"/>
      <c r="AL12" s="64"/>
      <c r="AM12" s="57"/>
      <c r="AN12" s="207"/>
      <c r="AO12" s="273" t="str">
        <f t="shared" si="2"/>
        <v/>
      </c>
      <c r="AP12" s="57"/>
      <c r="AQ12" s="57"/>
      <c r="AR12" s="59"/>
      <c r="AS12" s="59"/>
      <c r="AT12" s="59"/>
      <c r="AU12" s="59"/>
      <c r="AV12" s="59"/>
      <c r="AW12" s="59"/>
      <c r="AX1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" s="59"/>
      <c r="AZ12" s="59"/>
      <c r="BA1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" s="249"/>
      <c r="BD12" s="253"/>
      <c r="BE12" s="253"/>
    </row>
    <row r="13" spans="1:57" ht="14.95" x14ac:dyDescent="0.25">
      <c r="A13" s="60"/>
      <c r="B13" s="58"/>
      <c r="C13" s="58"/>
      <c r="D13" s="58"/>
      <c r="E13" s="61"/>
      <c r="F13" s="61"/>
      <c r="G13" s="270" t="str">
        <f>IFERROR(MATCH(I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" s="270" t="str">
        <f t="shared" si="3"/>
        <v/>
      </c>
      <c r="I13" s="58"/>
      <c r="J13" s="58"/>
      <c r="K13" s="250"/>
      <c r="L13" s="277"/>
      <c r="M13" s="58"/>
      <c r="N13" s="58"/>
      <c r="O13" s="58"/>
      <c r="P1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" s="270" t="str">
        <f>IF('Participantes (A completar)'!$R13="","",IF((INT('Participantes (A completar)'!$AI13-'Participantes (A completar)'!$R13)/365.25)&lt;=0,0,(INT(('Participantes (A completar)'!$AI13-'Participantes (A completar)'!$R13)/365.25))))</f>
        <v/>
      </c>
      <c r="R13" s="61"/>
      <c r="S13" s="57"/>
      <c r="T13" s="270" t="str">
        <f>IFERROR(MATCH(V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" s="270" t="str">
        <f t="shared" si="0"/>
        <v/>
      </c>
      <c r="V13" s="58"/>
      <c r="W13" s="58"/>
      <c r="X13" s="62"/>
      <c r="Y1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" s="245"/>
      <c r="AB13" s="246"/>
      <c r="AC13" s="246"/>
      <c r="AD13" s="247"/>
      <c r="AE13" s="248"/>
      <c r="AF13" s="270" t="str">
        <f>IFERROR(VLOOKUP(AE13,Nivel_educat!$B$6:$E$24,4,FALSE),"")</f>
        <v/>
      </c>
      <c r="AG13" s="270" t="str">
        <f t="shared" si="1"/>
        <v/>
      </c>
      <c r="AH13" s="57"/>
      <c r="AI13" s="64"/>
      <c r="AJ13" s="57"/>
      <c r="AK13" s="64"/>
      <c r="AL13" s="64"/>
      <c r="AM13" s="57"/>
      <c r="AN13" s="64"/>
      <c r="AO13" s="273" t="str">
        <f t="shared" si="2"/>
        <v/>
      </c>
      <c r="AP13" s="57"/>
      <c r="AQ13" s="57"/>
      <c r="AR13" s="59"/>
      <c r="AS13" s="59"/>
      <c r="AT13" s="59"/>
      <c r="AU13" s="59"/>
      <c r="AV13" s="59"/>
      <c r="AW13" s="59"/>
      <c r="AX1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" s="59"/>
      <c r="AZ13" s="59"/>
      <c r="BA1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" s="249"/>
      <c r="BD13" s="253"/>
      <c r="BE13" s="253"/>
    </row>
    <row r="14" spans="1:57" ht="14.95" x14ac:dyDescent="0.25">
      <c r="A14" s="60"/>
      <c r="B14" s="58"/>
      <c r="C14" s="58"/>
      <c r="D14" s="58"/>
      <c r="E14" s="61"/>
      <c r="F14" s="61"/>
      <c r="G14" s="270" t="str">
        <f>IFERROR(MATCH(I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" s="270" t="str">
        <f t="shared" si="3"/>
        <v/>
      </c>
      <c r="I14" s="58"/>
      <c r="J14" s="58"/>
      <c r="K14" s="250"/>
      <c r="L14" s="277"/>
      <c r="M14" s="58"/>
      <c r="N14" s="58"/>
      <c r="O14" s="58"/>
      <c r="P1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" s="270" t="str">
        <f>IF('Participantes (A completar)'!$R14="","",IF((INT('Participantes (A completar)'!$AI14-'Participantes (A completar)'!$R14)/365.25)&lt;=0,0,(INT(('Participantes (A completar)'!$AI14-'Participantes (A completar)'!$R14)/365.25))))</f>
        <v/>
      </c>
      <c r="R14" s="61"/>
      <c r="S14" s="57"/>
      <c r="T14" s="270" t="str">
        <f>IFERROR(MATCH(V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" s="270" t="str">
        <f t="shared" si="0"/>
        <v/>
      </c>
      <c r="V14" s="58"/>
      <c r="W14" s="58"/>
      <c r="X14" s="62"/>
      <c r="Y1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" s="245"/>
      <c r="AB14" s="246"/>
      <c r="AC14" s="246"/>
      <c r="AD14" s="247"/>
      <c r="AE14" s="248"/>
      <c r="AF14" s="270" t="str">
        <f>IFERROR(VLOOKUP(AE14,Nivel_educat!$B$6:$E$24,4,FALSE),"")</f>
        <v/>
      </c>
      <c r="AG14" s="270" t="str">
        <f t="shared" si="1"/>
        <v/>
      </c>
      <c r="AH14" s="57"/>
      <c r="AI14" s="64"/>
      <c r="AJ14" s="57"/>
      <c r="AK14" s="64"/>
      <c r="AL14" s="64"/>
      <c r="AM14" s="57"/>
      <c r="AN14" s="64"/>
      <c r="AO14" s="273" t="str">
        <f t="shared" si="2"/>
        <v/>
      </c>
      <c r="AP14" s="57"/>
      <c r="AQ14" s="57"/>
      <c r="AR14" s="59"/>
      <c r="AS14" s="59"/>
      <c r="AT14" s="59"/>
      <c r="AU14" s="59"/>
      <c r="AV14" s="59"/>
      <c r="AW14" s="59"/>
      <c r="AX1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" s="59"/>
      <c r="AZ14" s="59"/>
      <c r="BA1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" s="249"/>
      <c r="BD14" s="253"/>
      <c r="BE14" s="253"/>
    </row>
    <row r="15" spans="1:57" ht="14.95" x14ac:dyDescent="0.25">
      <c r="A15" s="60"/>
      <c r="B15" s="58"/>
      <c r="C15" s="58"/>
      <c r="D15" s="58"/>
      <c r="E15" s="61"/>
      <c r="F15" s="61"/>
      <c r="G15" s="270" t="str">
        <f>IFERROR(MATCH(I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" s="270" t="str">
        <f t="shared" si="3"/>
        <v/>
      </c>
      <c r="I15" s="58"/>
      <c r="J15" s="58"/>
      <c r="K15" s="250"/>
      <c r="L15" s="277"/>
      <c r="M15" s="58"/>
      <c r="N15" s="58"/>
      <c r="O15" s="58"/>
      <c r="P1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" s="270" t="str">
        <f>IF('Participantes (A completar)'!$R15="","",IF((INT('Participantes (A completar)'!$AI15-'Participantes (A completar)'!$R15)/365.25)&lt;=0,0,(INT(('Participantes (A completar)'!$AI15-'Participantes (A completar)'!$R15)/365.25))))</f>
        <v/>
      </c>
      <c r="R15" s="61"/>
      <c r="S15" s="57"/>
      <c r="T15" s="270" t="str">
        <f>IFERROR(MATCH(V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" s="270" t="str">
        <f t="shared" si="0"/>
        <v/>
      </c>
      <c r="V15" s="58"/>
      <c r="W15" s="58"/>
      <c r="X15" s="62"/>
      <c r="Y1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" s="245"/>
      <c r="AB15" s="246"/>
      <c r="AC15" s="246"/>
      <c r="AD15" s="247"/>
      <c r="AE15" s="248"/>
      <c r="AF15" s="270" t="str">
        <f>IFERROR(VLOOKUP(AE15,Nivel_educat!$B$6:$E$24,4,FALSE),"")</f>
        <v/>
      </c>
      <c r="AG15" s="270" t="str">
        <f t="shared" si="1"/>
        <v/>
      </c>
      <c r="AH15" s="57"/>
      <c r="AI15" s="64"/>
      <c r="AJ15" s="57"/>
      <c r="AK15" s="64"/>
      <c r="AL15" s="64"/>
      <c r="AM15" s="57"/>
      <c r="AN15" s="64"/>
      <c r="AO15" s="273" t="str">
        <f t="shared" si="2"/>
        <v/>
      </c>
      <c r="AP15" s="57"/>
      <c r="AQ15" s="57"/>
      <c r="AR15" s="59"/>
      <c r="AS15" s="59"/>
      <c r="AT15" s="59"/>
      <c r="AU15" s="59"/>
      <c r="AV15" s="59"/>
      <c r="AW15" s="59"/>
      <c r="AX1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" s="59"/>
      <c r="AZ15" s="59"/>
      <c r="BA1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" s="249"/>
      <c r="BD15" s="253"/>
      <c r="BE15" s="253"/>
    </row>
    <row r="16" spans="1:57" ht="14.95" x14ac:dyDescent="0.25">
      <c r="A16" s="60"/>
      <c r="B16" s="58"/>
      <c r="C16" s="58"/>
      <c r="D16" s="58"/>
      <c r="E16" s="61"/>
      <c r="F16" s="61"/>
      <c r="G16" s="270" t="str">
        <f>IFERROR(MATCH(I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" s="270" t="str">
        <f t="shared" si="3"/>
        <v/>
      </c>
      <c r="I16" s="58"/>
      <c r="J16" s="58"/>
      <c r="K16" s="250"/>
      <c r="L16" s="277"/>
      <c r="M16" s="58"/>
      <c r="N16" s="58"/>
      <c r="O16" s="58"/>
      <c r="P1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" s="270" t="str">
        <f>IF('Participantes (A completar)'!$R16="","",IF((INT('Participantes (A completar)'!$AI16-'Participantes (A completar)'!$R16)/365.25)&lt;=0,0,(INT(('Participantes (A completar)'!$AI16-'Participantes (A completar)'!$R16)/365.25))))</f>
        <v/>
      </c>
      <c r="R16" s="61"/>
      <c r="S16" s="64"/>
      <c r="T16" s="270" t="str">
        <f>IFERROR(MATCH(V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" s="270" t="str">
        <f t="shared" si="0"/>
        <v/>
      </c>
      <c r="V16" s="58"/>
      <c r="W16" s="58"/>
      <c r="X16" s="62"/>
      <c r="Y1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" s="245"/>
      <c r="AB16" s="246"/>
      <c r="AC16" s="246"/>
      <c r="AD16" s="247"/>
      <c r="AE16" s="248"/>
      <c r="AF16" s="270" t="str">
        <f>IFERROR(VLOOKUP(AE16,Nivel_educat!$B$6:$E$24,4,FALSE),"")</f>
        <v/>
      </c>
      <c r="AG16" s="270" t="str">
        <f t="shared" si="1"/>
        <v/>
      </c>
      <c r="AH16" s="57"/>
      <c r="AI16" s="64"/>
      <c r="AJ16" s="57"/>
      <c r="AK16" s="64"/>
      <c r="AL16" s="64"/>
      <c r="AM16" s="57"/>
      <c r="AN16" s="64"/>
      <c r="AO16" s="275" t="str">
        <f t="shared" si="2"/>
        <v/>
      </c>
      <c r="AP16" s="57"/>
      <c r="AQ16" s="57"/>
      <c r="AR16" s="59"/>
      <c r="AS16" s="59"/>
      <c r="AT16" s="59"/>
      <c r="AU16" s="59"/>
      <c r="AV16" s="59"/>
      <c r="AW16" s="59"/>
      <c r="AX1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" s="59"/>
      <c r="AZ16" s="59"/>
      <c r="BA1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" s="249"/>
      <c r="BD16" s="253"/>
      <c r="BE16" s="253"/>
    </row>
    <row r="17" spans="1:57" ht="14.95" x14ac:dyDescent="0.25">
      <c r="A17" s="60"/>
      <c r="B17" s="58"/>
      <c r="C17" s="58"/>
      <c r="D17" s="58"/>
      <c r="E17" s="61"/>
      <c r="F17" s="61"/>
      <c r="G17" s="270" t="str">
        <f>IFERROR(MATCH(I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" s="270" t="str">
        <f t="shared" si="3"/>
        <v/>
      </c>
      <c r="I17" s="58"/>
      <c r="J17" s="58"/>
      <c r="K17" s="250"/>
      <c r="L17" s="277"/>
      <c r="M17" s="58"/>
      <c r="N17" s="58"/>
      <c r="O17" s="58"/>
      <c r="P1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" s="270" t="str">
        <f>IF('Participantes (A completar)'!$R17="","",IF((INT('Participantes (A completar)'!$AI17-'Participantes (A completar)'!$R17)/365.25)&lt;=0,0,(INT(('Participantes (A completar)'!$AI17-'Participantes (A completar)'!$R17)/365.25))))</f>
        <v/>
      </c>
      <c r="R17" s="61"/>
      <c r="S17" s="64"/>
      <c r="T17" s="270" t="str">
        <f>IFERROR(MATCH(V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" s="270" t="str">
        <f t="shared" si="0"/>
        <v/>
      </c>
      <c r="V17" s="58"/>
      <c r="W17" s="58"/>
      <c r="X17" s="62"/>
      <c r="Y1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" s="245"/>
      <c r="AB17" s="246"/>
      <c r="AC17" s="246"/>
      <c r="AD17" s="247"/>
      <c r="AE17" s="248"/>
      <c r="AF17" s="270" t="str">
        <f>IFERROR(VLOOKUP(AE17,Nivel_educat!$B$6:$E$24,4,FALSE),"")</f>
        <v/>
      </c>
      <c r="AG17" s="270" t="str">
        <f t="shared" si="1"/>
        <v/>
      </c>
      <c r="AH17" s="57"/>
      <c r="AI17" s="64"/>
      <c r="AJ17" s="57"/>
      <c r="AK17" s="64"/>
      <c r="AL17" s="64"/>
      <c r="AM17" s="57"/>
      <c r="AN17" s="64"/>
      <c r="AO17" s="275" t="str">
        <f t="shared" si="2"/>
        <v/>
      </c>
      <c r="AP17" s="57"/>
      <c r="AQ17" s="57"/>
      <c r="AR17" s="59"/>
      <c r="AS17" s="59"/>
      <c r="AT17" s="59"/>
      <c r="AU17" s="59"/>
      <c r="AV17" s="59"/>
      <c r="AW17" s="59"/>
      <c r="AX1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" s="59"/>
      <c r="AZ17" s="59"/>
      <c r="BA1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" s="249"/>
      <c r="BD17" s="253"/>
      <c r="BE17" s="253"/>
    </row>
    <row r="18" spans="1:57" ht="14.95" x14ac:dyDescent="0.25">
      <c r="A18" s="60"/>
      <c r="B18" s="58"/>
      <c r="C18" s="58"/>
      <c r="D18" s="58"/>
      <c r="E18" s="61"/>
      <c r="F18" s="61"/>
      <c r="G18" s="270" t="str">
        <f>IFERROR(MATCH(I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" s="270" t="str">
        <f t="shared" si="3"/>
        <v/>
      </c>
      <c r="I18" s="58"/>
      <c r="J18" s="58"/>
      <c r="K18" s="250"/>
      <c r="L18" s="277"/>
      <c r="M18" s="58"/>
      <c r="N18" s="58"/>
      <c r="O18" s="58"/>
      <c r="P1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" s="276" t="str">
        <f>IF('Participantes (A completar)'!$R18="","",IF((INT('Participantes (A completar)'!$AI18-'Participantes (A completar)'!$R18)/365.25)&lt;=0,0,(INT(('Participantes (A completar)'!$AI18-'Participantes (A completar)'!$R18)/365.25))))</f>
        <v/>
      </c>
      <c r="R18" s="61"/>
      <c r="S18" s="64"/>
      <c r="T18" s="270" t="str">
        <f>IFERROR(MATCH(V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" s="270" t="str">
        <f t="shared" si="0"/>
        <v/>
      </c>
      <c r="V18" s="58"/>
      <c r="W18" s="58"/>
      <c r="X18" s="62"/>
      <c r="Y1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" s="245"/>
      <c r="AB18" s="246"/>
      <c r="AC18" s="246"/>
      <c r="AD18" s="247"/>
      <c r="AE18" s="248"/>
      <c r="AF18" s="270" t="str">
        <f>IFERROR(VLOOKUP(AE18,Nivel_educat!$B$6:$E$24,4,FALSE),"")</f>
        <v/>
      </c>
      <c r="AG18" s="270" t="str">
        <f t="shared" si="1"/>
        <v/>
      </c>
      <c r="AH18" s="57"/>
      <c r="AI18" s="64"/>
      <c r="AJ18" s="57"/>
      <c r="AK18" s="64"/>
      <c r="AL18" s="64"/>
      <c r="AM18" s="57"/>
      <c r="AN18" s="64"/>
      <c r="AO18" s="275" t="str">
        <f t="shared" si="2"/>
        <v/>
      </c>
      <c r="AP18" s="57"/>
      <c r="AQ18" s="57"/>
      <c r="AR18" s="59"/>
      <c r="AS18" s="59"/>
      <c r="AT18" s="59"/>
      <c r="AU18" s="59"/>
      <c r="AV18" s="59"/>
      <c r="AW18" s="59"/>
      <c r="AX1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" s="59"/>
      <c r="AZ18" s="59"/>
      <c r="BA1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" s="249"/>
      <c r="BD18" s="253"/>
      <c r="BE18" s="253"/>
    </row>
    <row r="19" spans="1:57" ht="14.95" x14ac:dyDescent="0.25">
      <c r="A19" s="60"/>
      <c r="B19" s="58"/>
      <c r="C19" s="58"/>
      <c r="D19" s="58"/>
      <c r="E19" s="61"/>
      <c r="F19" s="61"/>
      <c r="G19" s="270" t="str">
        <f>IFERROR(MATCH(I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" s="270" t="str">
        <f t="shared" si="3"/>
        <v/>
      </c>
      <c r="I19" s="58"/>
      <c r="J19" s="58"/>
      <c r="K19" s="250"/>
      <c r="L19" s="277"/>
      <c r="M19" s="58"/>
      <c r="N19" s="58"/>
      <c r="O19" s="58"/>
      <c r="P1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" s="276" t="str">
        <f>IF('Participantes (A completar)'!$R19="","",IF((INT('Participantes (A completar)'!$AI19-'Participantes (A completar)'!$R19)/365.25)&lt;=0,0,(INT(('Participantes (A completar)'!$AI19-'Participantes (A completar)'!$R19)/365.25))))</f>
        <v/>
      </c>
      <c r="R19" s="61"/>
      <c r="S19" s="64"/>
      <c r="T19" s="270" t="str">
        <f>IFERROR(MATCH(V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" s="270" t="str">
        <f t="shared" si="0"/>
        <v/>
      </c>
      <c r="V19" s="58"/>
      <c r="W19" s="58"/>
      <c r="X19" s="62"/>
      <c r="Y1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" s="245"/>
      <c r="AB19" s="246"/>
      <c r="AC19" s="246"/>
      <c r="AD19" s="247"/>
      <c r="AE19" s="248"/>
      <c r="AF19" s="270" t="str">
        <f>IFERROR(VLOOKUP(AE19,Nivel_educat!$B$6:$E$24,4,FALSE),"")</f>
        <v/>
      </c>
      <c r="AG19" s="270" t="str">
        <f t="shared" si="1"/>
        <v/>
      </c>
      <c r="AH19" s="57"/>
      <c r="AI19" s="64"/>
      <c r="AJ19" s="57"/>
      <c r="AK19" s="64"/>
      <c r="AL19" s="64"/>
      <c r="AM19" s="57"/>
      <c r="AN19" s="64"/>
      <c r="AO19" s="275" t="str">
        <f t="shared" si="2"/>
        <v/>
      </c>
      <c r="AP19" s="57"/>
      <c r="AQ19" s="57"/>
      <c r="AR19" s="59"/>
      <c r="AS19" s="59"/>
      <c r="AT19" s="59"/>
      <c r="AU19" s="59"/>
      <c r="AV19" s="59"/>
      <c r="AW19" s="59"/>
      <c r="AX1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" s="59"/>
      <c r="AZ19" s="59"/>
      <c r="BA1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" s="249"/>
      <c r="BD19" s="253"/>
      <c r="BE19" s="253"/>
    </row>
    <row r="20" spans="1:57" ht="14.95" x14ac:dyDescent="0.25">
      <c r="A20" s="60"/>
      <c r="B20" s="58"/>
      <c r="C20" s="58"/>
      <c r="D20" s="58"/>
      <c r="E20" s="61"/>
      <c r="F20" s="61"/>
      <c r="G20" s="270" t="str">
        <f>IFERROR(MATCH(I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" s="270" t="str">
        <f t="shared" si="3"/>
        <v/>
      </c>
      <c r="I20" s="58"/>
      <c r="J20" s="58"/>
      <c r="K20" s="250"/>
      <c r="L20" s="277"/>
      <c r="M20" s="58"/>
      <c r="N20" s="58"/>
      <c r="O20" s="58"/>
      <c r="P2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" s="276" t="str">
        <f>IF('Participantes (A completar)'!$R20="","",IF((INT('Participantes (A completar)'!$AI20-'Participantes (A completar)'!$R20)/365.25)&lt;=0,0,(INT(('Participantes (A completar)'!$AI20-'Participantes (A completar)'!$R20)/365.25))))</f>
        <v/>
      </c>
      <c r="R20" s="61"/>
      <c r="S20" s="64"/>
      <c r="T20" s="270" t="str">
        <f>IFERROR(MATCH(V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" s="270" t="str">
        <f t="shared" si="0"/>
        <v/>
      </c>
      <c r="V20" s="58"/>
      <c r="W20" s="58"/>
      <c r="X20" s="62"/>
      <c r="Y2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" s="245"/>
      <c r="AB20" s="246"/>
      <c r="AC20" s="246"/>
      <c r="AD20" s="247"/>
      <c r="AE20" s="248"/>
      <c r="AF20" s="270" t="str">
        <f>IFERROR(VLOOKUP(AE20,Nivel_educat!$B$6:$E$24,4,FALSE),"")</f>
        <v/>
      </c>
      <c r="AG20" s="270" t="str">
        <f t="shared" si="1"/>
        <v/>
      </c>
      <c r="AH20" s="57"/>
      <c r="AI20" s="64"/>
      <c r="AJ20" s="57"/>
      <c r="AK20" s="64"/>
      <c r="AL20" s="64"/>
      <c r="AM20" s="57"/>
      <c r="AN20" s="64"/>
      <c r="AO20" s="275" t="str">
        <f t="shared" si="2"/>
        <v/>
      </c>
      <c r="AP20" s="57"/>
      <c r="AQ20" s="57"/>
      <c r="AR20" s="59"/>
      <c r="AS20" s="59"/>
      <c r="AT20" s="59"/>
      <c r="AU20" s="59"/>
      <c r="AV20" s="59"/>
      <c r="AW20" s="59"/>
      <c r="AX2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" s="59"/>
      <c r="AZ20" s="59"/>
      <c r="BA2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" s="249"/>
      <c r="BD20" s="253"/>
      <c r="BE20" s="253"/>
    </row>
    <row r="21" spans="1:57" ht="14.95" x14ac:dyDescent="0.25">
      <c r="A21" s="60"/>
      <c r="B21" s="58"/>
      <c r="C21" s="58"/>
      <c r="D21" s="58"/>
      <c r="E21" s="61"/>
      <c r="F21" s="61"/>
      <c r="G21" s="270" t="str">
        <f>IFERROR(MATCH(I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" s="270" t="str">
        <f t="shared" si="3"/>
        <v/>
      </c>
      <c r="I21" s="58"/>
      <c r="J21" s="58"/>
      <c r="K21" s="250"/>
      <c r="L21" s="277"/>
      <c r="M21" s="58"/>
      <c r="N21" s="58"/>
      <c r="O21" s="58"/>
      <c r="P2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" s="276" t="str">
        <f>IF('Participantes (A completar)'!$R21="","",IF((INT('Participantes (A completar)'!$AI21-'Participantes (A completar)'!$R21)/365.25)&lt;=0,0,(INT(('Participantes (A completar)'!$AI21-'Participantes (A completar)'!$R21)/365.25))))</f>
        <v/>
      </c>
      <c r="R21" s="61"/>
      <c r="S21" s="64"/>
      <c r="T21" s="270" t="str">
        <f>IFERROR(MATCH(V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" s="270" t="str">
        <f t="shared" si="0"/>
        <v/>
      </c>
      <c r="V21" s="58"/>
      <c r="W21" s="58"/>
      <c r="X21" s="62"/>
      <c r="Y2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" s="245"/>
      <c r="AB21" s="246"/>
      <c r="AC21" s="246"/>
      <c r="AD21" s="247"/>
      <c r="AE21" s="248"/>
      <c r="AF21" s="270" t="str">
        <f>IFERROR(VLOOKUP(AE21,Nivel_educat!$B$6:$E$24,4,FALSE),"")</f>
        <v/>
      </c>
      <c r="AG21" s="270" t="str">
        <f t="shared" si="1"/>
        <v/>
      </c>
      <c r="AH21" s="57"/>
      <c r="AI21" s="64"/>
      <c r="AJ21" s="57"/>
      <c r="AK21" s="64"/>
      <c r="AL21" s="64"/>
      <c r="AM21" s="57"/>
      <c r="AN21" s="64"/>
      <c r="AO21" s="275" t="str">
        <f t="shared" si="2"/>
        <v/>
      </c>
      <c r="AP21" s="57"/>
      <c r="AQ21" s="57"/>
      <c r="AR21" s="59"/>
      <c r="AS21" s="59"/>
      <c r="AT21" s="59"/>
      <c r="AU21" s="59"/>
      <c r="AV21" s="59"/>
      <c r="AW21" s="59"/>
      <c r="AX2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" s="59"/>
      <c r="AZ21" s="59"/>
      <c r="BA2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" s="249"/>
      <c r="BD21" s="253"/>
      <c r="BE21" s="253"/>
    </row>
    <row r="22" spans="1:57" ht="14.95" x14ac:dyDescent="0.25">
      <c r="A22" s="60"/>
      <c r="B22" s="58"/>
      <c r="C22" s="58"/>
      <c r="D22" s="58"/>
      <c r="E22" s="61"/>
      <c r="F22" s="61"/>
      <c r="G22" s="270" t="str">
        <f>IFERROR(MATCH(I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" s="270" t="str">
        <f t="shared" si="3"/>
        <v/>
      </c>
      <c r="I22" s="58"/>
      <c r="J22" s="58"/>
      <c r="K22" s="250"/>
      <c r="L22" s="277"/>
      <c r="M22" s="58"/>
      <c r="N22" s="58"/>
      <c r="O22" s="58"/>
      <c r="P2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" s="276" t="str">
        <f>IF('Participantes (A completar)'!$R22="","",IF((INT('Participantes (A completar)'!$AI22-'Participantes (A completar)'!$R22)/365.25)&lt;=0,0,(INT(('Participantes (A completar)'!$AI22-'Participantes (A completar)'!$R22)/365.25))))</f>
        <v/>
      </c>
      <c r="R22" s="61"/>
      <c r="S22" s="64"/>
      <c r="T22" s="270" t="str">
        <f>IFERROR(MATCH(V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" s="270" t="str">
        <f t="shared" si="0"/>
        <v/>
      </c>
      <c r="V22" s="58"/>
      <c r="W22" s="58"/>
      <c r="X22" s="62"/>
      <c r="Y2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" s="245"/>
      <c r="AB22" s="246"/>
      <c r="AC22" s="246"/>
      <c r="AD22" s="247"/>
      <c r="AE22" s="248"/>
      <c r="AF22" s="270" t="str">
        <f>IFERROR(VLOOKUP(AE22,Nivel_educat!$B$6:$E$24,4,FALSE),"")</f>
        <v/>
      </c>
      <c r="AG22" s="270" t="str">
        <f t="shared" si="1"/>
        <v/>
      </c>
      <c r="AH22" s="57"/>
      <c r="AI22" s="64"/>
      <c r="AJ22" s="57"/>
      <c r="AK22" s="64"/>
      <c r="AL22" s="64"/>
      <c r="AM22" s="57"/>
      <c r="AN22" s="64"/>
      <c r="AO22" s="275" t="str">
        <f t="shared" si="2"/>
        <v/>
      </c>
      <c r="AP22" s="57"/>
      <c r="AQ22" s="57"/>
      <c r="AR22" s="59"/>
      <c r="AS22" s="59"/>
      <c r="AT22" s="59"/>
      <c r="AU22" s="59"/>
      <c r="AV22" s="59"/>
      <c r="AW22" s="59"/>
      <c r="AX2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" s="59"/>
      <c r="AZ22" s="59"/>
      <c r="BA2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" s="249"/>
      <c r="BD22" s="253"/>
      <c r="BE22" s="253"/>
    </row>
    <row r="23" spans="1:57" ht="14.95" x14ac:dyDescent="0.25">
      <c r="A23" s="60"/>
      <c r="B23" s="58"/>
      <c r="C23" s="58"/>
      <c r="D23" s="58"/>
      <c r="E23" s="61"/>
      <c r="F23" s="61"/>
      <c r="G23" s="270" t="str">
        <f>IFERROR(MATCH(I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" s="270" t="str">
        <f t="shared" si="3"/>
        <v/>
      </c>
      <c r="I23" s="58"/>
      <c r="J23" s="58"/>
      <c r="K23" s="250"/>
      <c r="L23" s="277"/>
      <c r="M23" s="58"/>
      <c r="N23" s="58"/>
      <c r="O23" s="58"/>
      <c r="P2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" s="276" t="str">
        <f>IF('Participantes (A completar)'!$R23="","",IF((INT('Participantes (A completar)'!$AI23-'Participantes (A completar)'!$R23)/365.25)&lt;=0,0,(INT(('Participantes (A completar)'!$AI23-'Participantes (A completar)'!$R23)/365.25))))</f>
        <v/>
      </c>
      <c r="R23" s="61"/>
      <c r="S23" s="64"/>
      <c r="T23" s="270" t="str">
        <f>IFERROR(MATCH(V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" s="270" t="str">
        <f t="shared" si="0"/>
        <v/>
      </c>
      <c r="V23" s="58"/>
      <c r="W23" s="58"/>
      <c r="X23" s="62"/>
      <c r="Y2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" s="245"/>
      <c r="AB23" s="246"/>
      <c r="AC23" s="246"/>
      <c r="AD23" s="247"/>
      <c r="AE23" s="248"/>
      <c r="AF23" s="270" t="str">
        <f>IFERROR(VLOOKUP(AE23,Nivel_educat!$B$6:$E$24,4,FALSE),"")</f>
        <v/>
      </c>
      <c r="AG23" s="270" t="str">
        <f t="shared" si="1"/>
        <v/>
      </c>
      <c r="AH23" s="57"/>
      <c r="AI23" s="64"/>
      <c r="AJ23" s="57"/>
      <c r="AK23" s="64"/>
      <c r="AL23" s="64"/>
      <c r="AM23" s="57"/>
      <c r="AN23" s="64"/>
      <c r="AO23" s="275" t="str">
        <f t="shared" si="2"/>
        <v/>
      </c>
      <c r="AP23" s="57"/>
      <c r="AQ23" s="57"/>
      <c r="AR23" s="59"/>
      <c r="AS23" s="59"/>
      <c r="AT23" s="59"/>
      <c r="AU23" s="59"/>
      <c r="AV23" s="59"/>
      <c r="AW23" s="59"/>
      <c r="AX2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" s="59"/>
      <c r="AZ23" s="59"/>
      <c r="BA2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" s="249"/>
      <c r="BD23" s="253"/>
      <c r="BE23" s="253"/>
    </row>
    <row r="24" spans="1:57" ht="14.95" x14ac:dyDescent="0.25">
      <c r="A24" s="60"/>
      <c r="B24" s="58"/>
      <c r="C24" s="58"/>
      <c r="D24" s="58"/>
      <c r="E24" s="61"/>
      <c r="F24" s="61"/>
      <c r="G24" s="270" t="str">
        <f>IFERROR(MATCH(I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4" s="270" t="str">
        <f t="shared" si="3"/>
        <v/>
      </c>
      <c r="I24" s="58"/>
      <c r="J24" s="58"/>
      <c r="K24" s="250"/>
      <c r="L24" s="277"/>
      <c r="M24" s="58"/>
      <c r="N24" s="58"/>
      <c r="O24" s="58"/>
      <c r="P2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4" s="276" t="str">
        <f>IF('Participantes (A completar)'!$R24="","",IF((INT('Participantes (A completar)'!$AI24-'Participantes (A completar)'!$R24)/365.25)&lt;=0,0,(INT(('Participantes (A completar)'!$AI24-'Participantes (A completar)'!$R24)/365.25))))</f>
        <v/>
      </c>
      <c r="R24" s="61"/>
      <c r="S24" s="64"/>
      <c r="T24" s="270" t="str">
        <f>IFERROR(MATCH(V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4" s="270" t="str">
        <f t="shared" si="0"/>
        <v/>
      </c>
      <c r="V24" s="58"/>
      <c r="W24" s="58"/>
      <c r="X24" s="62"/>
      <c r="Y2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4" s="245"/>
      <c r="AB24" s="246"/>
      <c r="AC24" s="246"/>
      <c r="AD24" s="247"/>
      <c r="AE24" s="248"/>
      <c r="AF24" s="270" t="str">
        <f>IFERROR(VLOOKUP(AE24,Nivel_educat!$B$6:$E$24,4,FALSE),"")</f>
        <v/>
      </c>
      <c r="AG24" s="270" t="str">
        <f t="shared" si="1"/>
        <v/>
      </c>
      <c r="AH24" s="57"/>
      <c r="AI24" s="64"/>
      <c r="AJ24" s="57"/>
      <c r="AK24" s="64"/>
      <c r="AL24" s="64"/>
      <c r="AM24" s="57"/>
      <c r="AN24" s="64"/>
      <c r="AO24" s="275" t="str">
        <f t="shared" si="2"/>
        <v/>
      </c>
      <c r="AP24" s="57"/>
      <c r="AQ24" s="57"/>
      <c r="AR24" s="59"/>
      <c r="AS24" s="59"/>
      <c r="AT24" s="59"/>
      <c r="AU24" s="59"/>
      <c r="AV24" s="59"/>
      <c r="AW24" s="59"/>
      <c r="AX2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4" s="59"/>
      <c r="AZ24" s="59"/>
      <c r="BA2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4" s="249"/>
      <c r="BD24" s="253"/>
      <c r="BE24" s="253"/>
    </row>
    <row r="25" spans="1:57" ht="14.95" x14ac:dyDescent="0.25">
      <c r="A25" s="60"/>
      <c r="B25" s="58"/>
      <c r="C25" s="58"/>
      <c r="D25" s="58"/>
      <c r="E25" s="61"/>
      <c r="F25" s="61"/>
      <c r="G25" s="270" t="str">
        <f>IFERROR(MATCH(I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5" s="270" t="str">
        <f t="shared" si="3"/>
        <v/>
      </c>
      <c r="I25" s="58"/>
      <c r="J25" s="58"/>
      <c r="K25" s="250"/>
      <c r="L25" s="277"/>
      <c r="M25" s="58"/>
      <c r="N25" s="58"/>
      <c r="O25" s="58"/>
      <c r="P2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5" s="276" t="str">
        <f>IF('Participantes (A completar)'!$R25="","",IF((INT('Participantes (A completar)'!$AI25-'Participantes (A completar)'!$R25)/365.25)&lt;=0,0,(INT(('Participantes (A completar)'!$AI25-'Participantes (A completar)'!$R25)/365.25))))</f>
        <v/>
      </c>
      <c r="R25" s="61"/>
      <c r="S25" s="64"/>
      <c r="T25" s="270" t="str">
        <f>IFERROR(MATCH(V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5" s="270" t="str">
        <f t="shared" si="0"/>
        <v/>
      </c>
      <c r="V25" s="58"/>
      <c r="W25" s="58"/>
      <c r="X25" s="62"/>
      <c r="Y2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5" s="245"/>
      <c r="AB25" s="246"/>
      <c r="AC25" s="246"/>
      <c r="AD25" s="247"/>
      <c r="AE25" s="248"/>
      <c r="AF25" s="270" t="str">
        <f>IFERROR(VLOOKUP(AE25,Nivel_educat!$B$6:$E$24,4,FALSE),"")</f>
        <v/>
      </c>
      <c r="AG25" s="270" t="str">
        <f t="shared" si="1"/>
        <v/>
      </c>
      <c r="AH25" s="57"/>
      <c r="AI25" s="64"/>
      <c r="AJ25" s="57"/>
      <c r="AK25" s="64"/>
      <c r="AL25" s="64"/>
      <c r="AM25" s="57"/>
      <c r="AN25" s="64"/>
      <c r="AO25" s="275" t="str">
        <f t="shared" si="2"/>
        <v/>
      </c>
      <c r="AP25" s="57"/>
      <c r="AQ25" s="57"/>
      <c r="AR25" s="59"/>
      <c r="AS25" s="59"/>
      <c r="AT25" s="59"/>
      <c r="AU25" s="59"/>
      <c r="AV25" s="59"/>
      <c r="AW25" s="59"/>
      <c r="AX2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5" s="59"/>
      <c r="AZ25" s="59"/>
      <c r="BA2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5" s="249"/>
      <c r="BD25" s="253"/>
      <c r="BE25" s="253"/>
    </row>
    <row r="26" spans="1:57" ht="14.95" x14ac:dyDescent="0.25">
      <c r="A26" s="60"/>
      <c r="B26" s="58"/>
      <c r="C26" s="58"/>
      <c r="D26" s="58"/>
      <c r="E26" s="61"/>
      <c r="F26" s="61"/>
      <c r="G26" s="270" t="str">
        <f>IFERROR(MATCH(I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6" s="270" t="str">
        <f t="shared" si="3"/>
        <v/>
      </c>
      <c r="I26" s="58"/>
      <c r="J26" s="58"/>
      <c r="K26" s="250"/>
      <c r="L26" s="277"/>
      <c r="M26" s="58"/>
      <c r="N26" s="58"/>
      <c r="O26" s="58"/>
      <c r="P2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6" s="276" t="str">
        <f>IF('Participantes (A completar)'!$R26="","",IF((INT('Participantes (A completar)'!$AI26-'Participantes (A completar)'!$R26)/365.25)&lt;=0,0,(INT(('Participantes (A completar)'!$AI26-'Participantes (A completar)'!$R26)/365.25))))</f>
        <v/>
      </c>
      <c r="R26" s="61"/>
      <c r="S26" s="64"/>
      <c r="T26" s="270" t="str">
        <f>IFERROR(MATCH(V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6" s="270" t="str">
        <f t="shared" si="0"/>
        <v/>
      </c>
      <c r="V26" s="58"/>
      <c r="W26" s="58"/>
      <c r="X26" s="62"/>
      <c r="Y2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6" s="245"/>
      <c r="AB26" s="246"/>
      <c r="AC26" s="246"/>
      <c r="AD26" s="247"/>
      <c r="AE26" s="248"/>
      <c r="AF26" s="270" t="str">
        <f>IFERROR(VLOOKUP(AE26,Nivel_educat!$B$6:$E$24,4,FALSE),"")</f>
        <v/>
      </c>
      <c r="AG26" s="270" t="str">
        <f t="shared" si="1"/>
        <v/>
      </c>
      <c r="AH26" s="57"/>
      <c r="AI26" s="64"/>
      <c r="AJ26" s="57"/>
      <c r="AK26" s="64"/>
      <c r="AL26" s="64"/>
      <c r="AM26" s="57"/>
      <c r="AN26" s="64"/>
      <c r="AO26" s="275" t="str">
        <f t="shared" si="2"/>
        <v/>
      </c>
      <c r="AP26" s="57"/>
      <c r="AQ26" s="57"/>
      <c r="AR26" s="59"/>
      <c r="AS26" s="59"/>
      <c r="AT26" s="59"/>
      <c r="AU26" s="59"/>
      <c r="AV26" s="59"/>
      <c r="AW26" s="59"/>
      <c r="AX2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6" s="59"/>
      <c r="AZ26" s="59"/>
      <c r="BA2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6" s="249"/>
      <c r="BD26" s="253"/>
      <c r="BE26" s="253"/>
    </row>
    <row r="27" spans="1:57" ht="14.95" x14ac:dyDescent="0.25">
      <c r="A27" s="60"/>
      <c r="B27" s="58"/>
      <c r="C27" s="58"/>
      <c r="D27" s="58"/>
      <c r="E27" s="61"/>
      <c r="F27" s="61"/>
      <c r="G27" s="270" t="str">
        <f>IFERROR(MATCH(I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7" s="270" t="str">
        <f t="shared" si="3"/>
        <v/>
      </c>
      <c r="I27" s="58"/>
      <c r="J27" s="58"/>
      <c r="K27" s="250"/>
      <c r="L27" s="277"/>
      <c r="M27" s="58"/>
      <c r="N27" s="58"/>
      <c r="O27" s="58"/>
      <c r="P2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7" s="276" t="str">
        <f>IF('Participantes (A completar)'!$R27="","",IF((INT('Participantes (A completar)'!$AI27-'Participantes (A completar)'!$R27)/365.25)&lt;=0,0,(INT(('Participantes (A completar)'!$AI27-'Participantes (A completar)'!$R27)/365.25))))</f>
        <v/>
      </c>
      <c r="R27" s="61"/>
      <c r="S27" s="64"/>
      <c r="T27" s="270" t="str">
        <f>IFERROR(MATCH(V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7" s="270" t="str">
        <f t="shared" si="0"/>
        <v/>
      </c>
      <c r="V27" s="58"/>
      <c r="W27" s="58"/>
      <c r="X27" s="62"/>
      <c r="Y2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7" s="245"/>
      <c r="AB27" s="246"/>
      <c r="AC27" s="246"/>
      <c r="AD27" s="247"/>
      <c r="AE27" s="248"/>
      <c r="AF27" s="270" t="str">
        <f>IFERROR(VLOOKUP(AE27,Nivel_educat!$B$6:$E$24,4,FALSE),"")</f>
        <v/>
      </c>
      <c r="AG27" s="270" t="str">
        <f t="shared" si="1"/>
        <v/>
      </c>
      <c r="AH27" s="57"/>
      <c r="AI27" s="64"/>
      <c r="AJ27" s="57"/>
      <c r="AK27" s="64"/>
      <c r="AL27" s="64"/>
      <c r="AM27" s="57"/>
      <c r="AN27" s="207"/>
      <c r="AO27" s="275" t="str">
        <f t="shared" si="2"/>
        <v/>
      </c>
      <c r="AP27" s="57"/>
      <c r="AQ27" s="57"/>
      <c r="AR27" s="59"/>
      <c r="AS27" s="59"/>
      <c r="AT27" s="59"/>
      <c r="AU27" s="59"/>
      <c r="AV27" s="59"/>
      <c r="AW27" s="59"/>
      <c r="AX2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7" s="59"/>
      <c r="AZ27" s="59"/>
      <c r="BA2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7" s="249"/>
      <c r="BD27" s="253"/>
      <c r="BE27" s="253"/>
    </row>
    <row r="28" spans="1:57" ht="14.95" x14ac:dyDescent="0.25">
      <c r="A28" s="60"/>
      <c r="B28" s="58"/>
      <c r="C28" s="58"/>
      <c r="D28" s="58"/>
      <c r="E28" s="61"/>
      <c r="F28" s="61"/>
      <c r="G28" s="270" t="str">
        <f>IFERROR(MATCH(I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8" s="270" t="str">
        <f t="shared" si="3"/>
        <v/>
      </c>
      <c r="I28" s="58"/>
      <c r="J28" s="58"/>
      <c r="K28" s="250"/>
      <c r="L28" s="277"/>
      <c r="M28" s="58"/>
      <c r="N28" s="58"/>
      <c r="O28" s="58"/>
      <c r="P2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8" s="276" t="str">
        <f>IF('Participantes (A completar)'!$R28="","",IF((INT('Participantes (A completar)'!$AI28-'Participantes (A completar)'!$R28)/365.25)&lt;=0,0,(INT(('Participantes (A completar)'!$AI28-'Participantes (A completar)'!$R28)/365.25))))</f>
        <v/>
      </c>
      <c r="R28" s="61"/>
      <c r="S28" s="64"/>
      <c r="T28" s="270" t="str">
        <f>IFERROR(MATCH(V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8" s="270" t="str">
        <f t="shared" si="0"/>
        <v/>
      </c>
      <c r="V28" s="58"/>
      <c r="W28" s="58"/>
      <c r="X28" s="62"/>
      <c r="Y2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8" s="245"/>
      <c r="AB28" s="246"/>
      <c r="AC28" s="246"/>
      <c r="AD28" s="247"/>
      <c r="AE28" s="248"/>
      <c r="AF28" s="270" t="str">
        <f>IFERROR(VLOOKUP(AE28,Nivel_educat!$B$6:$E$24,4,FALSE),"")</f>
        <v/>
      </c>
      <c r="AG28" s="270" t="str">
        <f t="shared" si="1"/>
        <v/>
      </c>
      <c r="AH28" s="57"/>
      <c r="AI28" s="64"/>
      <c r="AJ28" s="57"/>
      <c r="AK28" s="64"/>
      <c r="AL28" s="64"/>
      <c r="AM28" s="57"/>
      <c r="AN28" s="207"/>
      <c r="AO28" s="275" t="str">
        <f t="shared" si="2"/>
        <v/>
      </c>
      <c r="AP28" s="57"/>
      <c r="AQ28" s="57"/>
      <c r="AR28" s="59"/>
      <c r="AS28" s="59"/>
      <c r="AT28" s="59"/>
      <c r="AU28" s="59"/>
      <c r="AV28" s="59"/>
      <c r="AW28" s="59"/>
      <c r="AX2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8" s="59"/>
      <c r="AZ28" s="59"/>
      <c r="BA2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8" s="249"/>
      <c r="BD28" s="253"/>
      <c r="BE28" s="253"/>
    </row>
    <row r="29" spans="1:57" ht="14.95" x14ac:dyDescent="0.25">
      <c r="A29" s="60"/>
      <c r="B29" s="58"/>
      <c r="C29" s="58"/>
      <c r="D29" s="58"/>
      <c r="E29" s="61"/>
      <c r="F29" s="61"/>
      <c r="G29" s="270" t="str">
        <f>IFERROR(MATCH(I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9" s="270" t="str">
        <f t="shared" si="3"/>
        <v/>
      </c>
      <c r="I29" s="58"/>
      <c r="J29" s="58"/>
      <c r="K29" s="250"/>
      <c r="L29" s="277"/>
      <c r="M29" s="58"/>
      <c r="N29" s="58"/>
      <c r="O29" s="58"/>
      <c r="P2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9" s="276" t="str">
        <f>IF('Participantes (A completar)'!$R29="","",IF((INT('Participantes (A completar)'!$AI29-'Participantes (A completar)'!$R29)/365.25)&lt;=0,0,(INT(('Participantes (A completar)'!$AI29-'Participantes (A completar)'!$R29)/365.25))))</f>
        <v/>
      </c>
      <c r="R29" s="61"/>
      <c r="S29" s="64"/>
      <c r="T29" s="270" t="str">
        <f>IFERROR(MATCH(V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9" s="270" t="str">
        <f t="shared" si="0"/>
        <v/>
      </c>
      <c r="V29" s="58"/>
      <c r="W29" s="58"/>
      <c r="X29" s="62"/>
      <c r="Y2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9" s="245"/>
      <c r="AB29" s="246"/>
      <c r="AC29" s="246"/>
      <c r="AD29" s="247"/>
      <c r="AE29" s="248"/>
      <c r="AF29" s="270" t="str">
        <f>IFERROR(VLOOKUP(AE29,Nivel_educat!$B$6:$E$24,4,FALSE),"")</f>
        <v/>
      </c>
      <c r="AG29" s="270" t="str">
        <f t="shared" si="1"/>
        <v/>
      </c>
      <c r="AH29" s="57"/>
      <c r="AI29" s="64"/>
      <c r="AJ29" s="57"/>
      <c r="AK29" s="64"/>
      <c r="AL29" s="64"/>
      <c r="AM29" s="57"/>
      <c r="AN29" s="64"/>
      <c r="AO29" s="275" t="str">
        <f t="shared" si="2"/>
        <v/>
      </c>
      <c r="AP29" s="57"/>
      <c r="AQ29" s="57"/>
      <c r="AR29" s="59"/>
      <c r="AS29" s="59"/>
      <c r="AT29" s="59"/>
      <c r="AU29" s="59"/>
      <c r="AV29" s="59"/>
      <c r="AW29" s="59"/>
      <c r="AX2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9" s="59"/>
      <c r="AZ29" s="59"/>
      <c r="BA2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9" s="249"/>
      <c r="BD29" s="253"/>
      <c r="BE29" s="253"/>
    </row>
    <row r="30" spans="1:57" ht="14.95" x14ac:dyDescent="0.25">
      <c r="A30" s="60"/>
      <c r="B30" s="58"/>
      <c r="C30" s="58"/>
      <c r="D30" s="58"/>
      <c r="E30" s="61"/>
      <c r="F30" s="61"/>
      <c r="G30" s="270" t="str">
        <f>IFERROR(MATCH(I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0" s="270" t="str">
        <f t="shared" si="3"/>
        <v/>
      </c>
      <c r="I30" s="58"/>
      <c r="J30" s="58"/>
      <c r="K30" s="250"/>
      <c r="L30" s="277"/>
      <c r="M30" s="58"/>
      <c r="N30" s="58"/>
      <c r="O30" s="58"/>
      <c r="P3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0" s="276" t="str">
        <f>IF('Participantes (A completar)'!$R30="","",IF((INT('Participantes (A completar)'!$AI30-'Participantes (A completar)'!$R30)/365.25)&lt;=0,0,(INT(('Participantes (A completar)'!$AI30-'Participantes (A completar)'!$R30)/365.25))))</f>
        <v/>
      </c>
      <c r="R30" s="61"/>
      <c r="S30" s="64"/>
      <c r="T30" s="270" t="str">
        <f>IFERROR(MATCH(V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0" s="270" t="str">
        <f t="shared" si="0"/>
        <v/>
      </c>
      <c r="V30" s="58"/>
      <c r="W30" s="58"/>
      <c r="X30" s="62"/>
      <c r="Y3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0" s="245"/>
      <c r="AB30" s="246"/>
      <c r="AC30" s="246"/>
      <c r="AD30" s="247"/>
      <c r="AE30" s="248"/>
      <c r="AF30" s="270" t="str">
        <f>IFERROR(VLOOKUP(AE30,Nivel_educat!$B$6:$E$24,4,FALSE),"")</f>
        <v/>
      </c>
      <c r="AG30" s="270" t="str">
        <f t="shared" si="1"/>
        <v/>
      </c>
      <c r="AH30" s="57"/>
      <c r="AI30" s="64"/>
      <c r="AJ30" s="57"/>
      <c r="AK30" s="64"/>
      <c r="AL30" s="64"/>
      <c r="AM30" s="57"/>
      <c r="AN30" s="207"/>
      <c r="AO30" s="275" t="str">
        <f t="shared" si="2"/>
        <v/>
      </c>
      <c r="AP30" s="57"/>
      <c r="AQ30" s="57"/>
      <c r="AR30" s="59"/>
      <c r="AS30" s="59"/>
      <c r="AT30" s="59"/>
      <c r="AU30" s="59"/>
      <c r="AV30" s="59"/>
      <c r="AW30" s="59"/>
      <c r="AX3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0" s="59"/>
      <c r="AZ30" s="59"/>
      <c r="BA3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0" s="249"/>
      <c r="BD30" s="253"/>
      <c r="BE30" s="253"/>
    </row>
    <row r="31" spans="1:57" ht="14.95" x14ac:dyDescent="0.25">
      <c r="A31" s="60"/>
      <c r="B31" s="58"/>
      <c r="C31" s="58"/>
      <c r="D31" s="58"/>
      <c r="E31" s="61"/>
      <c r="F31" s="61"/>
      <c r="G31" s="270" t="str">
        <f>IFERROR(MATCH(I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1" s="270" t="str">
        <f t="shared" si="3"/>
        <v/>
      </c>
      <c r="I31" s="58"/>
      <c r="J31" s="58"/>
      <c r="K31" s="250"/>
      <c r="L31" s="277"/>
      <c r="M31" s="58"/>
      <c r="N31" s="58"/>
      <c r="O31" s="58"/>
      <c r="P3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1" s="276" t="str">
        <f>IF('Participantes (A completar)'!$R31="","",IF((INT('Participantes (A completar)'!$AI31-'Participantes (A completar)'!$R31)/365.25)&lt;=0,0,(INT(('Participantes (A completar)'!$AI31-'Participantes (A completar)'!$R31)/365.25))))</f>
        <v/>
      </c>
      <c r="R31" s="61"/>
      <c r="S31" s="64"/>
      <c r="T31" s="270" t="str">
        <f>IFERROR(MATCH(V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1" s="270" t="str">
        <f t="shared" si="0"/>
        <v/>
      </c>
      <c r="V31" s="58"/>
      <c r="W31" s="58"/>
      <c r="X31" s="62"/>
      <c r="Y3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1" s="245"/>
      <c r="AB31" s="246"/>
      <c r="AC31" s="246"/>
      <c r="AD31" s="247"/>
      <c r="AE31" s="248"/>
      <c r="AF31" s="270" t="str">
        <f>IFERROR(VLOOKUP(AE31,Nivel_educat!$B$6:$E$24,4,FALSE),"")</f>
        <v/>
      </c>
      <c r="AG31" s="270" t="str">
        <f t="shared" si="1"/>
        <v/>
      </c>
      <c r="AH31" s="57"/>
      <c r="AI31" s="64"/>
      <c r="AJ31" s="57"/>
      <c r="AK31" s="64"/>
      <c r="AL31" s="64"/>
      <c r="AM31" s="57"/>
      <c r="AN31" s="64"/>
      <c r="AO31" s="275" t="str">
        <f t="shared" si="2"/>
        <v/>
      </c>
      <c r="AP31" s="57"/>
      <c r="AQ31" s="57"/>
      <c r="AR31" s="59"/>
      <c r="AS31" s="59"/>
      <c r="AT31" s="59"/>
      <c r="AU31" s="59"/>
      <c r="AV31" s="59"/>
      <c r="AW31" s="59"/>
      <c r="AX3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1" s="59"/>
      <c r="AZ31" s="59"/>
      <c r="BA3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1" s="249"/>
      <c r="BD31" s="253"/>
      <c r="BE31" s="253"/>
    </row>
    <row r="32" spans="1:57" ht="14.95" x14ac:dyDescent="0.25">
      <c r="A32" s="60"/>
      <c r="B32" s="58"/>
      <c r="C32" s="58"/>
      <c r="D32" s="58"/>
      <c r="E32" s="61"/>
      <c r="F32" s="61"/>
      <c r="G32" s="270" t="str">
        <f>IFERROR(MATCH(I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2" s="270" t="str">
        <f t="shared" si="3"/>
        <v/>
      </c>
      <c r="I32" s="58"/>
      <c r="J32" s="58"/>
      <c r="K32" s="250"/>
      <c r="L32" s="277"/>
      <c r="M32" s="58"/>
      <c r="N32" s="58"/>
      <c r="O32" s="58"/>
      <c r="P3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2" s="276" t="str">
        <f>IF('Participantes (A completar)'!$R32="","",IF((INT('Participantes (A completar)'!$AI32-'Participantes (A completar)'!$R32)/365.25)&lt;=0,0,(INT(('Participantes (A completar)'!$AI32-'Participantes (A completar)'!$R32)/365.25))))</f>
        <v/>
      </c>
      <c r="R32" s="61"/>
      <c r="S32" s="64"/>
      <c r="T32" s="270" t="str">
        <f>IFERROR(MATCH(V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2" s="270" t="str">
        <f t="shared" si="0"/>
        <v/>
      </c>
      <c r="V32" s="58"/>
      <c r="W32" s="58"/>
      <c r="X32" s="62"/>
      <c r="Y3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2" s="245"/>
      <c r="AB32" s="246"/>
      <c r="AC32" s="246"/>
      <c r="AD32" s="247"/>
      <c r="AE32" s="248"/>
      <c r="AF32" s="270" t="str">
        <f>IFERROR(VLOOKUP(AE32,Nivel_educat!$B$6:$E$24,4,FALSE),"")</f>
        <v/>
      </c>
      <c r="AG32" s="270" t="str">
        <f t="shared" si="1"/>
        <v/>
      </c>
      <c r="AH32" s="57"/>
      <c r="AI32" s="64"/>
      <c r="AJ32" s="57"/>
      <c r="AK32" s="64"/>
      <c r="AL32" s="64"/>
      <c r="AM32" s="57"/>
      <c r="AN32" s="64"/>
      <c r="AO32" s="275" t="str">
        <f t="shared" si="2"/>
        <v/>
      </c>
      <c r="AP32" s="57"/>
      <c r="AQ32" s="57"/>
      <c r="AR32" s="59"/>
      <c r="AS32" s="59"/>
      <c r="AT32" s="59"/>
      <c r="AU32" s="59"/>
      <c r="AV32" s="59"/>
      <c r="AW32" s="59"/>
      <c r="AX3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2" s="59"/>
      <c r="AZ32" s="59"/>
      <c r="BA3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2" s="249"/>
      <c r="BD32" s="253"/>
      <c r="BE32" s="253"/>
    </row>
    <row r="33" spans="1:57" ht="14.95" x14ac:dyDescent="0.25">
      <c r="A33" s="60"/>
      <c r="B33" s="58"/>
      <c r="C33" s="58"/>
      <c r="D33" s="58"/>
      <c r="E33" s="61"/>
      <c r="F33" s="61"/>
      <c r="G33" s="270" t="str">
        <f>IFERROR(MATCH(I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3" s="270" t="str">
        <f t="shared" si="3"/>
        <v/>
      </c>
      <c r="I33" s="58"/>
      <c r="J33" s="58"/>
      <c r="K33" s="250"/>
      <c r="L33" s="277"/>
      <c r="M33" s="58"/>
      <c r="N33" s="58"/>
      <c r="O33" s="58"/>
      <c r="P3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3" s="276" t="str">
        <f>IF('Participantes (A completar)'!$R33="","",IF((INT('Participantes (A completar)'!$AI33-'Participantes (A completar)'!$R33)/365.25)&lt;=0,0,(INT(('Participantes (A completar)'!$AI33-'Participantes (A completar)'!$R33)/365.25))))</f>
        <v/>
      </c>
      <c r="R33" s="61"/>
      <c r="S33" s="64"/>
      <c r="T33" s="270" t="str">
        <f>IFERROR(MATCH(V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3" s="270" t="str">
        <f t="shared" si="0"/>
        <v/>
      </c>
      <c r="V33" s="58"/>
      <c r="W33" s="58"/>
      <c r="X33" s="62"/>
      <c r="Y3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3" s="245"/>
      <c r="AB33" s="246"/>
      <c r="AC33" s="246"/>
      <c r="AD33" s="247"/>
      <c r="AE33" s="248"/>
      <c r="AF33" s="270" t="str">
        <f>IFERROR(VLOOKUP(AE33,Nivel_educat!$B$6:$E$24,4,FALSE),"")</f>
        <v/>
      </c>
      <c r="AG33" s="270" t="str">
        <f t="shared" si="1"/>
        <v/>
      </c>
      <c r="AH33" s="57"/>
      <c r="AI33" s="64"/>
      <c r="AJ33" s="57"/>
      <c r="AK33" s="64"/>
      <c r="AL33" s="64"/>
      <c r="AM33" s="57"/>
      <c r="AN33" s="64"/>
      <c r="AO33" s="275" t="str">
        <f t="shared" si="2"/>
        <v/>
      </c>
      <c r="AP33" s="57"/>
      <c r="AQ33" s="57"/>
      <c r="AR33" s="59"/>
      <c r="AS33" s="59"/>
      <c r="AT33" s="59"/>
      <c r="AU33" s="59"/>
      <c r="AV33" s="59"/>
      <c r="AW33" s="59"/>
      <c r="AX3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3" s="59"/>
      <c r="AZ33" s="59"/>
      <c r="BA3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3" s="249"/>
      <c r="BD33" s="253"/>
      <c r="BE33" s="253"/>
    </row>
    <row r="34" spans="1:57" ht="14.95" x14ac:dyDescent="0.25">
      <c r="A34" s="60"/>
      <c r="B34" s="58"/>
      <c r="C34" s="58"/>
      <c r="D34" s="58"/>
      <c r="E34" s="61"/>
      <c r="F34" s="61"/>
      <c r="G34" s="270" t="str">
        <f>IFERROR(MATCH(I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4" s="270" t="str">
        <f t="shared" si="3"/>
        <v/>
      </c>
      <c r="I34" s="58"/>
      <c r="J34" s="58"/>
      <c r="K34" s="250"/>
      <c r="L34" s="277"/>
      <c r="M34" s="58"/>
      <c r="N34" s="58"/>
      <c r="O34" s="58"/>
      <c r="P3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4" s="276" t="str">
        <f>IF('Participantes (A completar)'!$R34="","",IF((INT('Participantes (A completar)'!$AI34-'Participantes (A completar)'!$R34)/365.25)&lt;=0,0,(INT(('Participantes (A completar)'!$AI34-'Participantes (A completar)'!$R34)/365.25))))</f>
        <v/>
      </c>
      <c r="R34" s="61"/>
      <c r="S34" s="64"/>
      <c r="T34" s="270" t="str">
        <f>IFERROR(MATCH(V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4" s="270" t="str">
        <f t="shared" si="0"/>
        <v/>
      </c>
      <c r="V34" s="58"/>
      <c r="W34" s="58"/>
      <c r="X34" s="62"/>
      <c r="Y3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4" s="245"/>
      <c r="AB34" s="246"/>
      <c r="AC34" s="246"/>
      <c r="AD34" s="247"/>
      <c r="AE34" s="248"/>
      <c r="AF34" s="270" t="str">
        <f>IFERROR(VLOOKUP(AE34,Nivel_educat!$B$6:$E$24,4,FALSE),"")</f>
        <v/>
      </c>
      <c r="AG34" s="270" t="str">
        <f t="shared" si="1"/>
        <v/>
      </c>
      <c r="AH34" s="57"/>
      <c r="AI34" s="64"/>
      <c r="AJ34" s="57"/>
      <c r="AK34" s="64"/>
      <c r="AL34" s="64"/>
      <c r="AM34" s="57"/>
      <c r="AN34" s="207"/>
      <c r="AO34" s="275" t="str">
        <f t="shared" si="2"/>
        <v/>
      </c>
      <c r="AP34" s="57"/>
      <c r="AQ34" s="57"/>
      <c r="AR34" s="59"/>
      <c r="AS34" s="59"/>
      <c r="AT34" s="59"/>
      <c r="AU34" s="59"/>
      <c r="AV34" s="59"/>
      <c r="AW34" s="59"/>
      <c r="AX3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4" s="59"/>
      <c r="AZ34" s="59"/>
      <c r="BA3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4" s="249"/>
      <c r="BD34" s="253"/>
      <c r="BE34" s="253"/>
    </row>
    <row r="35" spans="1:57" ht="14.95" x14ac:dyDescent="0.25">
      <c r="A35" s="60"/>
      <c r="B35" s="58"/>
      <c r="C35" s="58"/>
      <c r="D35" s="58"/>
      <c r="E35" s="61"/>
      <c r="F35" s="61"/>
      <c r="G35" s="270" t="str">
        <f>IFERROR(MATCH(I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5" s="270" t="str">
        <f t="shared" si="3"/>
        <v/>
      </c>
      <c r="I35" s="58"/>
      <c r="J35" s="58"/>
      <c r="K35" s="250"/>
      <c r="L35" s="277"/>
      <c r="M35" s="58"/>
      <c r="N35" s="58"/>
      <c r="O35" s="58"/>
      <c r="P3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5" s="276" t="str">
        <f>IF('Participantes (A completar)'!$R35="","",IF((INT('Participantes (A completar)'!$AI35-'Participantes (A completar)'!$R35)/365.25)&lt;=0,0,(INT(('Participantes (A completar)'!$AI35-'Participantes (A completar)'!$R35)/365.25))))</f>
        <v/>
      </c>
      <c r="R35" s="61"/>
      <c r="S35" s="64"/>
      <c r="T35" s="270" t="str">
        <f>IFERROR(MATCH(V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5" s="270" t="str">
        <f t="shared" si="0"/>
        <v/>
      </c>
      <c r="V35" s="58"/>
      <c r="W35" s="58"/>
      <c r="X35" s="62"/>
      <c r="Y3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5" s="245"/>
      <c r="AB35" s="246"/>
      <c r="AC35" s="246"/>
      <c r="AD35" s="247"/>
      <c r="AE35" s="248"/>
      <c r="AF35" s="270" t="str">
        <f>IFERROR(VLOOKUP(AE35,Nivel_educat!$B$6:$E$24,4,FALSE),"")</f>
        <v/>
      </c>
      <c r="AG35" s="270" t="str">
        <f t="shared" si="1"/>
        <v/>
      </c>
      <c r="AH35" s="57"/>
      <c r="AI35" s="64"/>
      <c r="AJ35" s="57"/>
      <c r="AK35" s="64"/>
      <c r="AL35" s="64"/>
      <c r="AM35" s="57"/>
      <c r="AN35" s="64"/>
      <c r="AO35" s="275" t="str">
        <f t="shared" si="2"/>
        <v/>
      </c>
      <c r="AP35" s="57"/>
      <c r="AQ35" s="57"/>
      <c r="AR35" s="59"/>
      <c r="AS35" s="59"/>
      <c r="AT35" s="59"/>
      <c r="AU35" s="59"/>
      <c r="AV35" s="59"/>
      <c r="AW35" s="59"/>
      <c r="AX3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5" s="59"/>
      <c r="AZ35" s="59"/>
      <c r="BA3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5" s="249"/>
      <c r="BD35" s="253"/>
      <c r="BE35" s="253"/>
    </row>
    <row r="36" spans="1:57" ht="14.95" x14ac:dyDescent="0.25">
      <c r="A36" s="60"/>
      <c r="B36" s="58"/>
      <c r="C36" s="58"/>
      <c r="D36" s="58"/>
      <c r="E36" s="61"/>
      <c r="F36" s="61"/>
      <c r="G36" s="270" t="str">
        <f>IFERROR(MATCH(I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6" s="270" t="str">
        <f t="shared" si="3"/>
        <v/>
      </c>
      <c r="I36" s="58"/>
      <c r="J36" s="58"/>
      <c r="K36" s="250"/>
      <c r="L36" s="277"/>
      <c r="M36" s="58"/>
      <c r="N36" s="58"/>
      <c r="O36" s="58"/>
      <c r="P3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6" s="276" t="str">
        <f>IF('Participantes (A completar)'!$R36="","",IF((INT('Participantes (A completar)'!$AI36-'Participantes (A completar)'!$R36)/365.25)&lt;=0,0,(INT(('Participantes (A completar)'!$AI36-'Participantes (A completar)'!$R36)/365.25))))</f>
        <v/>
      </c>
      <c r="R36" s="61"/>
      <c r="S36" s="64"/>
      <c r="T36" s="270" t="str">
        <f>IFERROR(MATCH(V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6" s="270" t="str">
        <f t="shared" si="0"/>
        <v/>
      </c>
      <c r="V36" s="58"/>
      <c r="W36" s="58"/>
      <c r="X36" s="62"/>
      <c r="Y3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6" s="245"/>
      <c r="AB36" s="246"/>
      <c r="AC36" s="246"/>
      <c r="AD36" s="247"/>
      <c r="AE36" s="248"/>
      <c r="AF36" s="270" t="str">
        <f>IFERROR(VLOOKUP(AE36,Nivel_educat!$B$6:$E$24,4,FALSE),"")</f>
        <v/>
      </c>
      <c r="AG36" s="270" t="str">
        <f t="shared" si="1"/>
        <v/>
      </c>
      <c r="AH36" s="57"/>
      <c r="AI36" s="64"/>
      <c r="AJ36" s="57"/>
      <c r="AK36" s="64"/>
      <c r="AL36" s="64"/>
      <c r="AM36" s="57"/>
      <c r="AN36" s="64"/>
      <c r="AO36" s="275" t="str">
        <f t="shared" si="2"/>
        <v/>
      </c>
      <c r="AP36" s="57"/>
      <c r="AQ36" s="57"/>
      <c r="AR36" s="59"/>
      <c r="AS36" s="59"/>
      <c r="AT36" s="59"/>
      <c r="AU36" s="59"/>
      <c r="AV36" s="59"/>
      <c r="AW36" s="59"/>
      <c r="AX3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6" s="59"/>
      <c r="AZ36" s="59"/>
      <c r="BA3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6" s="249"/>
      <c r="BD36" s="253"/>
      <c r="BE36" s="253"/>
    </row>
    <row r="37" spans="1:57" ht="14.95" x14ac:dyDescent="0.25">
      <c r="A37" s="60"/>
      <c r="B37" s="58"/>
      <c r="C37" s="58"/>
      <c r="D37" s="58"/>
      <c r="E37" s="61"/>
      <c r="F37" s="61"/>
      <c r="G37" s="270" t="str">
        <f>IFERROR(MATCH(I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7" s="270" t="str">
        <f t="shared" si="3"/>
        <v/>
      </c>
      <c r="I37" s="58"/>
      <c r="J37" s="58"/>
      <c r="K37" s="250"/>
      <c r="L37" s="277"/>
      <c r="M37" s="58"/>
      <c r="N37" s="58"/>
      <c r="O37" s="58"/>
      <c r="P3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7" s="276" t="str">
        <f>IF('Participantes (A completar)'!$R37="","",IF((INT('Participantes (A completar)'!$AI37-'Participantes (A completar)'!$R37)/365.25)&lt;=0,0,(INT(('Participantes (A completar)'!$AI37-'Participantes (A completar)'!$R37)/365.25))))</f>
        <v/>
      </c>
      <c r="R37" s="61"/>
      <c r="S37" s="64"/>
      <c r="T37" s="270" t="str">
        <f>IFERROR(MATCH(V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7" s="270" t="str">
        <f t="shared" si="0"/>
        <v/>
      </c>
      <c r="V37" s="58"/>
      <c r="W37" s="58"/>
      <c r="X37" s="62"/>
      <c r="Y3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7" s="245"/>
      <c r="AB37" s="246"/>
      <c r="AC37" s="246"/>
      <c r="AD37" s="247"/>
      <c r="AE37" s="248"/>
      <c r="AF37" s="270" t="str">
        <f>IFERROR(VLOOKUP(AE37,Nivel_educat!$B$6:$E$24,4,FALSE),"")</f>
        <v/>
      </c>
      <c r="AG37" s="270" t="str">
        <f t="shared" si="1"/>
        <v/>
      </c>
      <c r="AH37" s="57"/>
      <c r="AI37" s="64"/>
      <c r="AJ37" s="57"/>
      <c r="AK37" s="64"/>
      <c r="AL37" s="64"/>
      <c r="AM37" s="57"/>
      <c r="AN37" s="64"/>
      <c r="AO37" s="275" t="str">
        <f t="shared" si="2"/>
        <v/>
      </c>
      <c r="AP37" s="57"/>
      <c r="AQ37" s="57"/>
      <c r="AR37" s="59"/>
      <c r="AS37" s="59"/>
      <c r="AT37" s="59"/>
      <c r="AU37" s="59"/>
      <c r="AV37" s="59"/>
      <c r="AW37" s="59"/>
      <c r="AX3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7" s="59"/>
      <c r="AZ37" s="59"/>
      <c r="BA3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7" s="249"/>
      <c r="BD37" s="253"/>
      <c r="BE37" s="253"/>
    </row>
    <row r="38" spans="1:57" ht="14.95" x14ac:dyDescent="0.25">
      <c r="A38" s="60"/>
      <c r="B38" s="58"/>
      <c r="C38" s="58"/>
      <c r="D38" s="58"/>
      <c r="E38" s="61"/>
      <c r="F38" s="61"/>
      <c r="G38" s="270" t="str">
        <f>IFERROR(MATCH(I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8" s="270" t="str">
        <f t="shared" si="3"/>
        <v/>
      </c>
      <c r="I38" s="58"/>
      <c r="J38" s="58"/>
      <c r="K38" s="250"/>
      <c r="L38" s="277"/>
      <c r="M38" s="58"/>
      <c r="N38" s="58"/>
      <c r="O38" s="58"/>
      <c r="P3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8" s="276" t="str">
        <f>IF('Participantes (A completar)'!$R38="","",IF((INT('Participantes (A completar)'!$AI38-'Participantes (A completar)'!$R38)/365.25)&lt;=0,0,(INT(('Participantes (A completar)'!$AI38-'Participantes (A completar)'!$R38)/365.25))))</f>
        <v/>
      </c>
      <c r="R38" s="61"/>
      <c r="S38" s="64"/>
      <c r="T38" s="270" t="str">
        <f>IFERROR(MATCH(V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8" s="270" t="str">
        <f t="shared" si="0"/>
        <v/>
      </c>
      <c r="V38" s="58"/>
      <c r="W38" s="58"/>
      <c r="X38" s="62"/>
      <c r="Y3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8" s="245"/>
      <c r="AB38" s="246"/>
      <c r="AC38" s="246"/>
      <c r="AD38" s="247"/>
      <c r="AE38" s="248"/>
      <c r="AF38" s="270" t="str">
        <f>IFERROR(VLOOKUP(AE38,Nivel_educat!$B$6:$E$24,4,FALSE),"")</f>
        <v/>
      </c>
      <c r="AG38" s="270" t="str">
        <f t="shared" si="1"/>
        <v/>
      </c>
      <c r="AH38" s="57"/>
      <c r="AI38" s="64"/>
      <c r="AJ38" s="57"/>
      <c r="AK38" s="64"/>
      <c r="AL38" s="64"/>
      <c r="AM38" s="57"/>
      <c r="AN38" s="207"/>
      <c r="AO38" s="275" t="str">
        <f t="shared" si="2"/>
        <v/>
      </c>
      <c r="AP38" s="57"/>
      <c r="AQ38" s="57"/>
      <c r="AR38" s="59"/>
      <c r="AS38" s="59"/>
      <c r="AT38" s="59"/>
      <c r="AU38" s="59"/>
      <c r="AV38" s="59"/>
      <c r="AW38" s="59"/>
      <c r="AX3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8" s="59"/>
      <c r="AZ38" s="59"/>
      <c r="BA3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8" s="249"/>
      <c r="BD38" s="253"/>
      <c r="BE38" s="253"/>
    </row>
    <row r="39" spans="1:57" ht="14.95" x14ac:dyDescent="0.25">
      <c r="A39" s="60"/>
      <c r="B39" s="58"/>
      <c r="C39" s="58"/>
      <c r="D39" s="58"/>
      <c r="E39" s="61"/>
      <c r="F39" s="61"/>
      <c r="G39" s="270" t="str">
        <f>IFERROR(MATCH(I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9" s="270" t="str">
        <f t="shared" si="3"/>
        <v/>
      </c>
      <c r="I39" s="58"/>
      <c r="J39" s="58"/>
      <c r="K39" s="250"/>
      <c r="L39" s="277"/>
      <c r="M39" s="58"/>
      <c r="N39" s="58"/>
      <c r="O39" s="58"/>
      <c r="P3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9" s="276" t="str">
        <f>IF('Participantes (A completar)'!$R39="","",IF((INT('Participantes (A completar)'!$AI39-'Participantes (A completar)'!$R39)/365.25)&lt;=0,0,(INT(('Participantes (A completar)'!$AI39-'Participantes (A completar)'!$R39)/365.25))))</f>
        <v/>
      </c>
      <c r="R39" s="61"/>
      <c r="S39" s="64"/>
      <c r="T39" s="270" t="str">
        <f>IFERROR(MATCH(V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9" s="270" t="str">
        <f t="shared" si="0"/>
        <v/>
      </c>
      <c r="V39" s="58"/>
      <c r="W39" s="58"/>
      <c r="X39" s="62"/>
      <c r="Y3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9" s="245"/>
      <c r="AB39" s="246"/>
      <c r="AC39" s="246"/>
      <c r="AD39" s="247"/>
      <c r="AE39" s="248"/>
      <c r="AF39" s="270" t="str">
        <f>IFERROR(VLOOKUP(AE39,Nivel_educat!$B$6:$E$24,4,FALSE),"")</f>
        <v/>
      </c>
      <c r="AG39" s="270" t="str">
        <f t="shared" si="1"/>
        <v/>
      </c>
      <c r="AH39" s="57"/>
      <c r="AI39" s="64"/>
      <c r="AJ39" s="57"/>
      <c r="AK39" s="64"/>
      <c r="AL39" s="64"/>
      <c r="AM39" s="57"/>
      <c r="AN39" s="207"/>
      <c r="AO39" s="275" t="str">
        <f t="shared" si="2"/>
        <v/>
      </c>
      <c r="AP39" s="57"/>
      <c r="AQ39" s="57"/>
      <c r="AR39" s="59"/>
      <c r="AS39" s="59"/>
      <c r="AT39" s="59"/>
      <c r="AU39" s="59"/>
      <c r="AV39" s="59"/>
      <c r="AW39" s="59"/>
      <c r="AX3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9" s="59"/>
      <c r="AZ39" s="59"/>
      <c r="BA3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9" s="249"/>
      <c r="BD39" s="253"/>
      <c r="BE39" s="253"/>
    </row>
    <row r="40" spans="1:57" ht="14.95" x14ac:dyDescent="0.25">
      <c r="A40" s="60"/>
      <c r="B40" s="58"/>
      <c r="C40" s="58"/>
      <c r="D40" s="58"/>
      <c r="E40" s="61"/>
      <c r="F40" s="61"/>
      <c r="G40" s="270" t="str">
        <f>IFERROR(MATCH(I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0" s="270" t="str">
        <f t="shared" si="3"/>
        <v/>
      </c>
      <c r="I40" s="58"/>
      <c r="J40" s="58"/>
      <c r="K40" s="250"/>
      <c r="L40" s="277"/>
      <c r="M40" s="58"/>
      <c r="N40" s="58"/>
      <c r="O40" s="58"/>
      <c r="P4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0" s="276" t="str">
        <f>IF('Participantes (A completar)'!$R40="","",IF((INT('Participantes (A completar)'!$AI40-'Participantes (A completar)'!$R40)/365.25)&lt;=0,0,(INT(('Participantes (A completar)'!$AI40-'Participantes (A completar)'!$R40)/365.25))))</f>
        <v/>
      </c>
      <c r="R40" s="61"/>
      <c r="S40" s="64"/>
      <c r="T40" s="270" t="str">
        <f>IFERROR(MATCH(V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0" s="270" t="str">
        <f t="shared" si="0"/>
        <v/>
      </c>
      <c r="V40" s="58"/>
      <c r="W40" s="58"/>
      <c r="X40" s="62"/>
      <c r="Y4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0" s="245"/>
      <c r="AB40" s="246"/>
      <c r="AC40" s="246"/>
      <c r="AD40" s="247"/>
      <c r="AE40" s="248"/>
      <c r="AF40" s="270" t="str">
        <f>IFERROR(VLOOKUP(AE40,Nivel_educat!$B$6:$E$24,4,FALSE),"")</f>
        <v/>
      </c>
      <c r="AG40" s="270" t="str">
        <f t="shared" si="1"/>
        <v/>
      </c>
      <c r="AH40" s="57"/>
      <c r="AI40" s="64"/>
      <c r="AJ40" s="57"/>
      <c r="AK40" s="64"/>
      <c r="AL40" s="64"/>
      <c r="AM40" s="57"/>
      <c r="AN40" s="207"/>
      <c r="AO40" s="275" t="str">
        <f t="shared" si="2"/>
        <v/>
      </c>
      <c r="AP40" s="57"/>
      <c r="AQ40" s="57"/>
      <c r="AR40" s="59"/>
      <c r="AS40" s="59"/>
      <c r="AT40" s="59"/>
      <c r="AU40" s="59"/>
      <c r="AV40" s="59"/>
      <c r="AW40" s="59"/>
      <c r="AX4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0" s="59"/>
      <c r="AZ40" s="59"/>
      <c r="BA4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0" s="249"/>
      <c r="BD40" s="253"/>
      <c r="BE40" s="253"/>
    </row>
    <row r="41" spans="1:57" ht="14.95" x14ac:dyDescent="0.25">
      <c r="A41" s="60"/>
      <c r="B41" s="58"/>
      <c r="C41" s="58"/>
      <c r="D41" s="58"/>
      <c r="E41" s="61"/>
      <c r="F41" s="61"/>
      <c r="G41" s="270" t="str">
        <f>IFERROR(MATCH(I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1" s="270" t="str">
        <f t="shared" si="3"/>
        <v/>
      </c>
      <c r="I41" s="58"/>
      <c r="J41" s="58"/>
      <c r="K41" s="250"/>
      <c r="L41" s="277"/>
      <c r="M41" s="58"/>
      <c r="N41" s="58"/>
      <c r="O41" s="58"/>
      <c r="P4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1" s="276" t="str">
        <f>IF('Participantes (A completar)'!$R41="","",IF((INT('Participantes (A completar)'!$AI41-'Participantes (A completar)'!$R41)/365.25)&lt;=0,0,(INT(('Participantes (A completar)'!$AI41-'Participantes (A completar)'!$R41)/365.25))))</f>
        <v/>
      </c>
      <c r="R41" s="61"/>
      <c r="S41" s="64"/>
      <c r="T41" s="270" t="str">
        <f>IFERROR(MATCH(V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1" s="270" t="str">
        <f t="shared" si="0"/>
        <v/>
      </c>
      <c r="V41" s="58"/>
      <c r="W41" s="58"/>
      <c r="X41" s="62"/>
      <c r="Y4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1" s="245"/>
      <c r="AB41" s="246"/>
      <c r="AC41" s="246"/>
      <c r="AD41" s="247"/>
      <c r="AE41" s="248"/>
      <c r="AF41" s="270" t="str">
        <f>IFERROR(VLOOKUP(AE41,Nivel_educat!$B$6:$E$24,4,FALSE),"")</f>
        <v/>
      </c>
      <c r="AG41" s="270" t="str">
        <f t="shared" si="1"/>
        <v/>
      </c>
      <c r="AH41" s="57"/>
      <c r="AI41" s="64"/>
      <c r="AJ41" s="57"/>
      <c r="AK41" s="64"/>
      <c r="AL41" s="64"/>
      <c r="AM41" s="57"/>
      <c r="AN41" s="207"/>
      <c r="AO41" s="275" t="str">
        <f t="shared" si="2"/>
        <v/>
      </c>
      <c r="AP41" s="57"/>
      <c r="AQ41" s="57"/>
      <c r="AR41" s="59"/>
      <c r="AS41" s="59"/>
      <c r="AT41" s="59"/>
      <c r="AU41" s="59"/>
      <c r="AV41" s="59"/>
      <c r="AW41" s="59"/>
      <c r="AX4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1" s="59"/>
      <c r="AZ41" s="59"/>
      <c r="BA4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1" s="249"/>
      <c r="BD41" s="253"/>
      <c r="BE41" s="253"/>
    </row>
    <row r="42" spans="1:57" ht="14.95" x14ac:dyDescent="0.25">
      <c r="A42" s="60"/>
      <c r="B42" s="58"/>
      <c r="C42" s="58"/>
      <c r="D42" s="58"/>
      <c r="E42" s="61"/>
      <c r="F42" s="61"/>
      <c r="G42" s="270" t="str">
        <f>IFERROR(MATCH(I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2" s="270" t="str">
        <f t="shared" si="3"/>
        <v/>
      </c>
      <c r="I42" s="58"/>
      <c r="J42" s="58"/>
      <c r="K42" s="250"/>
      <c r="L42" s="277"/>
      <c r="M42" s="58"/>
      <c r="N42" s="58"/>
      <c r="O42" s="58"/>
      <c r="P4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2" s="276" t="str">
        <f>IF('Participantes (A completar)'!$R42="","",IF((INT('Participantes (A completar)'!$AI42-'Participantes (A completar)'!$R42)/365.25)&lt;=0,0,(INT(('Participantes (A completar)'!$AI42-'Participantes (A completar)'!$R42)/365.25))))</f>
        <v/>
      </c>
      <c r="R42" s="61"/>
      <c r="S42" s="64"/>
      <c r="T42" s="270" t="str">
        <f>IFERROR(MATCH(V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2" s="270" t="str">
        <f t="shared" si="0"/>
        <v/>
      </c>
      <c r="V42" s="58"/>
      <c r="W42" s="58"/>
      <c r="X42" s="62"/>
      <c r="Y4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2" s="245"/>
      <c r="AB42" s="246"/>
      <c r="AC42" s="246"/>
      <c r="AD42" s="247"/>
      <c r="AE42" s="248"/>
      <c r="AF42" s="270" t="str">
        <f>IFERROR(VLOOKUP(AE42,Nivel_educat!$B$6:$E$24,4,FALSE),"")</f>
        <v/>
      </c>
      <c r="AG42" s="270" t="str">
        <f t="shared" si="1"/>
        <v/>
      </c>
      <c r="AH42" s="57"/>
      <c r="AI42" s="64"/>
      <c r="AJ42" s="57"/>
      <c r="AK42" s="64"/>
      <c r="AL42" s="64"/>
      <c r="AM42" s="57"/>
      <c r="AN42" s="207"/>
      <c r="AO42" s="275" t="str">
        <f t="shared" si="2"/>
        <v/>
      </c>
      <c r="AP42" s="57"/>
      <c r="AQ42" s="57"/>
      <c r="AR42" s="59"/>
      <c r="AS42" s="59"/>
      <c r="AT42" s="59"/>
      <c r="AU42" s="59"/>
      <c r="AV42" s="59"/>
      <c r="AW42" s="59"/>
      <c r="AX4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2" s="59"/>
      <c r="AZ42" s="59"/>
      <c r="BA4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2" s="249"/>
      <c r="BD42" s="253"/>
      <c r="BE42" s="253"/>
    </row>
    <row r="43" spans="1:57" ht="14.95" x14ac:dyDescent="0.25">
      <c r="A43" s="60"/>
      <c r="B43" s="58"/>
      <c r="C43" s="58"/>
      <c r="D43" s="58"/>
      <c r="E43" s="61"/>
      <c r="F43" s="61"/>
      <c r="G43" s="270" t="str">
        <f>IFERROR(MATCH(I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3" s="270" t="str">
        <f t="shared" si="3"/>
        <v/>
      </c>
      <c r="I43" s="58"/>
      <c r="J43" s="58"/>
      <c r="K43" s="250"/>
      <c r="L43" s="277"/>
      <c r="M43" s="58"/>
      <c r="N43" s="58"/>
      <c r="O43" s="58"/>
      <c r="P4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3" s="276" t="str">
        <f>IF('Participantes (A completar)'!$R43="","",IF((INT('Participantes (A completar)'!$AI43-'Participantes (A completar)'!$R43)/365.25)&lt;=0,0,(INT(('Participantes (A completar)'!$AI43-'Participantes (A completar)'!$R43)/365.25))))</f>
        <v/>
      </c>
      <c r="R43" s="61"/>
      <c r="S43" s="64"/>
      <c r="T43" s="270" t="str">
        <f>IFERROR(MATCH(V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3" s="270" t="str">
        <f t="shared" si="0"/>
        <v/>
      </c>
      <c r="V43" s="58"/>
      <c r="W43" s="58"/>
      <c r="X43" s="62"/>
      <c r="Y4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3" s="245"/>
      <c r="AB43" s="246"/>
      <c r="AC43" s="246"/>
      <c r="AD43" s="247"/>
      <c r="AE43" s="248"/>
      <c r="AF43" s="270" t="str">
        <f>IFERROR(VLOOKUP(AE43,Nivel_educat!$B$6:$E$24,4,FALSE),"")</f>
        <v/>
      </c>
      <c r="AG43" s="270" t="str">
        <f t="shared" si="1"/>
        <v/>
      </c>
      <c r="AH43" s="57"/>
      <c r="AI43" s="64"/>
      <c r="AJ43" s="57"/>
      <c r="AK43" s="64"/>
      <c r="AL43" s="64"/>
      <c r="AM43" s="57"/>
      <c r="AN43" s="207"/>
      <c r="AO43" s="275" t="str">
        <f t="shared" si="2"/>
        <v/>
      </c>
      <c r="AP43" s="57"/>
      <c r="AQ43" s="57"/>
      <c r="AR43" s="59"/>
      <c r="AS43" s="59"/>
      <c r="AT43" s="59"/>
      <c r="AU43" s="59"/>
      <c r="AV43" s="59"/>
      <c r="AW43" s="59"/>
      <c r="AX4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3" s="59"/>
      <c r="AZ43" s="59"/>
      <c r="BA4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3" s="249"/>
      <c r="BD43" s="253"/>
      <c r="BE43" s="253"/>
    </row>
    <row r="44" spans="1:57" ht="14.95" x14ac:dyDescent="0.25">
      <c r="A44" s="60"/>
      <c r="B44" s="58"/>
      <c r="C44" s="58"/>
      <c r="D44" s="58"/>
      <c r="E44" s="61"/>
      <c r="F44" s="61"/>
      <c r="G44" s="270" t="str">
        <f>IFERROR(MATCH(I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4" s="270" t="str">
        <f t="shared" si="3"/>
        <v/>
      </c>
      <c r="I44" s="58"/>
      <c r="J44" s="58"/>
      <c r="K44" s="250"/>
      <c r="L44" s="277"/>
      <c r="M44" s="58"/>
      <c r="N44" s="58"/>
      <c r="O44" s="58"/>
      <c r="P4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4" s="276" t="str">
        <f>IF('Participantes (A completar)'!$R44="","",IF((INT('Participantes (A completar)'!$AI44-'Participantes (A completar)'!$R44)/365.25)&lt;=0,0,(INT(('Participantes (A completar)'!$AI44-'Participantes (A completar)'!$R44)/365.25))))</f>
        <v/>
      </c>
      <c r="R44" s="61"/>
      <c r="S44" s="64"/>
      <c r="T44" s="270" t="str">
        <f>IFERROR(MATCH(V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4" s="270" t="str">
        <f t="shared" si="0"/>
        <v/>
      </c>
      <c r="V44" s="58"/>
      <c r="W44" s="58"/>
      <c r="X44" s="62"/>
      <c r="Y4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4" s="245"/>
      <c r="AB44" s="246"/>
      <c r="AC44" s="246"/>
      <c r="AD44" s="247"/>
      <c r="AE44" s="248"/>
      <c r="AF44" s="270" t="str">
        <f>IFERROR(VLOOKUP(AE44,Nivel_educat!$B$6:$E$24,4,FALSE),"")</f>
        <v/>
      </c>
      <c r="AG44" s="270" t="str">
        <f t="shared" si="1"/>
        <v/>
      </c>
      <c r="AH44" s="57"/>
      <c r="AI44" s="64"/>
      <c r="AJ44" s="57"/>
      <c r="AK44" s="64"/>
      <c r="AL44" s="64"/>
      <c r="AM44" s="57"/>
      <c r="AN44" s="207"/>
      <c r="AO44" s="275" t="str">
        <f t="shared" si="2"/>
        <v/>
      </c>
      <c r="AP44" s="57"/>
      <c r="AQ44" s="57"/>
      <c r="AR44" s="59"/>
      <c r="AS44" s="59"/>
      <c r="AT44" s="59"/>
      <c r="AU44" s="59"/>
      <c r="AV44" s="59"/>
      <c r="AW44" s="59"/>
      <c r="AX4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4" s="59"/>
      <c r="AZ44" s="59"/>
      <c r="BA4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4" s="249"/>
      <c r="BD44" s="253"/>
      <c r="BE44" s="253"/>
    </row>
    <row r="45" spans="1:57" ht="14.95" x14ac:dyDescent="0.25">
      <c r="A45" s="60"/>
      <c r="B45" s="58"/>
      <c r="C45" s="58"/>
      <c r="D45" s="58"/>
      <c r="E45" s="61"/>
      <c r="F45" s="61"/>
      <c r="G45" s="270" t="str">
        <f>IFERROR(MATCH(I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5" s="270" t="str">
        <f t="shared" si="3"/>
        <v/>
      </c>
      <c r="I45" s="58"/>
      <c r="J45" s="58"/>
      <c r="K45" s="250"/>
      <c r="L45" s="277"/>
      <c r="M45" s="58"/>
      <c r="N45" s="58"/>
      <c r="O45" s="58"/>
      <c r="P4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5" s="276" t="str">
        <f>IF('Participantes (A completar)'!$R45="","",IF((INT('Participantes (A completar)'!$AI45-'Participantes (A completar)'!$R45)/365.25)&lt;=0,0,(INT(('Participantes (A completar)'!$AI45-'Participantes (A completar)'!$R45)/365.25))))</f>
        <v/>
      </c>
      <c r="R45" s="61"/>
      <c r="S45" s="64"/>
      <c r="T45" s="270" t="str">
        <f>IFERROR(MATCH(V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5" s="270" t="str">
        <f t="shared" si="0"/>
        <v/>
      </c>
      <c r="V45" s="58"/>
      <c r="W45" s="58"/>
      <c r="X45" s="62"/>
      <c r="Y4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5" s="245"/>
      <c r="AB45" s="246"/>
      <c r="AC45" s="246"/>
      <c r="AD45" s="247"/>
      <c r="AE45" s="248"/>
      <c r="AF45" s="270" t="str">
        <f>IFERROR(VLOOKUP(AE45,Nivel_educat!$B$6:$E$24,4,FALSE),"")</f>
        <v/>
      </c>
      <c r="AG45" s="270" t="str">
        <f t="shared" si="1"/>
        <v/>
      </c>
      <c r="AH45" s="57"/>
      <c r="AI45" s="64"/>
      <c r="AJ45" s="57"/>
      <c r="AK45" s="64"/>
      <c r="AL45" s="64"/>
      <c r="AM45" s="57"/>
      <c r="AN45" s="207"/>
      <c r="AO45" s="275" t="str">
        <f t="shared" si="2"/>
        <v/>
      </c>
      <c r="AP45" s="57"/>
      <c r="AQ45" s="57"/>
      <c r="AR45" s="59"/>
      <c r="AS45" s="59"/>
      <c r="AT45" s="59"/>
      <c r="AU45" s="59"/>
      <c r="AV45" s="59"/>
      <c r="AW45" s="59"/>
      <c r="AX4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5" s="59"/>
      <c r="AZ45" s="59"/>
      <c r="BA4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5" s="249"/>
      <c r="BD45" s="253"/>
      <c r="BE45" s="253"/>
    </row>
    <row r="46" spans="1:57" ht="14.95" x14ac:dyDescent="0.25">
      <c r="A46" s="60"/>
      <c r="B46" s="58"/>
      <c r="C46" s="58"/>
      <c r="D46" s="58"/>
      <c r="E46" s="61"/>
      <c r="F46" s="61"/>
      <c r="G46" s="270" t="str">
        <f>IFERROR(MATCH(I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6" s="270" t="str">
        <f t="shared" si="3"/>
        <v/>
      </c>
      <c r="I46" s="58"/>
      <c r="J46" s="58"/>
      <c r="K46" s="250"/>
      <c r="L46" s="277"/>
      <c r="M46" s="58"/>
      <c r="N46" s="58"/>
      <c r="O46" s="58"/>
      <c r="P4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6" s="276" t="str">
        <f>IF('Participantes (A completar)'!$R46="","",IF((INT('Participantes (A completar)'!$AI46-'Participantes (A completar)'!$R46)/365.25)&lt;=0,0,(INT(('Participantes (A completar)'!$AI46-'Participantes (A completar)'!$R46)/365.25))))</f>
        <v/>
      </c>
      <c r="R46" s="61"/>
      <c r="S46" s="64"/>
      <c r="T46" s="270" t="str">
        <f>IFERROR(MATCH(V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6" s="270" t="str">
        <f t="shared" si="0"/>
        <v/>
      </c>
      <c r="V46" s="58"/>
      <c r="W46" s="58"/>
      <c r="X46" s="62"/>
      <c r="Y4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6" s="245"/>
      <c r="AB46" s="246"/>
      <c r="AC46" s="246"/>
      <c r="AD46" s="247"/>
      <c r="AE46" s="248"/>
      <c r="AF46" s="270" t="str">
        <f>IFERROR(VLOOKUP(AE46,Nivel_educat!$B$6:$E$24,4,FALSE),"")</f>
        <v/>
      </c>
      <c r="AG46" s="270" t="str">
        <f t="shared" si="1"/>
        <v/>
      </c>
      <c r="AH46" s="57"/>
      <c r="AI46" s="64"/>
      <c r="AJ46" s="57"/>
      <c r="AK46" s="64"/>
      <c r="AL46" s="64"/>
      <c r="AM46" s="57"/>
      <c r="AN46" s="207"/>
      <c r="AO46" s="275" t="str">
        <f t="shared" si="2"/>
        <v/>
      </c>
      <c r="AP46" s="57"/>
      <c r="AQ46" s="57"/>
      <c r="AR46" s="59"/>
      <c r="AS46" s="59"/>
      <c r="AT46" s="59"/>
      <c r="AU46" s="59"/>
      <c r="AV46" s="59"/>
      <c r="AW46" s="59"/>
      <c r="AX4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6" s="59"/>
      <c r="AZ46" s="59"/>
      <c r="BA4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6" s="249"/>
      <c r="BD46" s="253"/>
      <c r="BE46" s="253"/>
    </row>
    <row r="47" spans="1:57" ht="14.95" x14ac:dyDescent="0.25">
      <c r="A47" s="60"/>
      <c r="B47" s="58"/>
      <c r="C47" s="58"/>
      <c r="D47" s="58"/>
      <c r="E47" s="61"/>
      <c r="F47" s="61"/>
      <c r="G47" s="270" t="str">
        <f>IFERROR(MATCH(I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7" s="270" t="str">
        <f t="shared" si="3"/>
        <v/>
      </c>
      <c r="I47" s="58"/>
      <c r="J47" s="58"/>
      <c r="K47" s="250"/>
      <c r="L47" s="277"/>
      <c r="M47" s="58"/>
      <c r="N47" s="58"/>
      <c r="O47" s="58"/>
      <c r="P4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7" s="276" t="str">
        <f>IF('Participantes (A completar)'!$R47="","",IF((INT('Participantes (A completar)'!$AI47-'Participantes (A completar)'!$R47)/365.25)&lt;=0,0,(INT(('Participantes (A completar)'!$AI47-'Participantes (A completar)'!$R47)/365.25))))</f>
        <v/>
      </c>
      <c r="R47" s="61"/>
      <c r="S47" s="64"/>
      <c r="T47" s="270" t="str">
        <f>IFERROR(MATCH(V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7" s="270" t="str">
        <f t="shared" si="0"/>
        <v/>
      </c>
      <c r="V47" s="58"/>
      <c r="W47" s="58"/>
      <c r="X47" s="62"/>
      <c r="Y4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7" s="245"/>
      <c r="AB47" s="246"/>
      <c r="AC47" s="246"/>
      <c r="AD47" s="247"/>
      <c r="AE47" s="248"/>
      <c r="AF47" s="270" t="str">
        <f>IFERROR(VLOOKUP(AE47,Nivel_educat!$B$6:$E$24,4,FALSE),"")</f>
        <v/>
      </c>
      <c r="AG47" s="270" t="str">
        <f t="shared" si="1"/>
        <v/>
      </c>
      <c r="AH47" s="57"/>
      <c r="AI47" s="64"/>
      <c r="AJ47" s="57"/>
      <c r="AK47" s="64"/>
      <c r="AL47" s="64"/>
      <c r="AM47" s="57"/>
      <c r="AN47" s="207"/>
      <c r="AO47" s="275" t="str">
        <f t="shared" si="2"/>
        <v/>
      </c>
      <c r="AP47" s="57"/>
      <c r="AQ47" s="57"/>
      <c r="AR47" s="59"/>
      <c r="AS47" s="59"/>
      <c r="AT47" s="59"/>
      <c r="AU47" s="59"/>
      <c r="AV47" s="59"/>
      <c r="AW47" s="59"/>
      <c r="AX4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7" s="59"/>
      <c r="AZ47" s="59"/>
      <c r="BA4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7" s="249"/>
      <c r="BD47" s="253"/>
      <c r="BE47" s="253"/>
    </row>
    <row r="48" spans="1:57" ht="14.95" x14ac:dyDescent="0.25">
      <c r="A48" s="60"/>
      <c r="B48" s="58"/>
      <c r="C48" s="58"/>
      <c r="D48" s="58"/>
      <c r="E48" s="61"/>
      <c r="F48" s="61"/>
      <c r="G48" s="270" t="str">
        <f>IFERROR(MATCH(I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8" s="270" t="str">
        <f t="shared" si="3"/>
        <v/>
      </c>
      <c r="I48" s="58"/>
      <c r="J48" s="58"/>
      <c r="K48" s="250"/>
      <c r="L48" s="277"/>
      <c r="M48" s="58"/>
      <c r="N48" s="58"/>
      <c r="O48" s="58"/>
      <c r="P4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8" s="276" t="str">
        <f>IF('Participantes (A completar)'!$R48="","",IF((INT('Participantes (A completar)'!$AI48-'Participantes (A completar)'!$R48)/365.25)&lt;=0,0,(INT(('Participantes (A completar)'!$AI48-'Participantes (A completar)'!$R48)/365.25))))</f>
        <v/>
      </c>
      <c r="R48" s="61"/>
      <c r="S48" s="64"/>
      <c r="T48" s="270" t="str">
        <f>IFERROR(MATCH(V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8" s="270" t="str">
        <f t="shared" si="0"/>
        <v/>
      </c>
      <c r="V48" s="58"/>
      <c r="W48" s="58"/>
      <c r="X48" s="62"/>
      <c r="Y4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8" s="245"/>
      <c r="AB48" s="246"/>
      <c r="AC48" s="246"/>
      <c r="AD48" s="247"/>
      <c r="AE48" s="248"/>
      <c r="AF48" s="270" t="str">
        <f>IFERROR(VLOOKUP(AE48,Nivel_educat!$B$6:$E$24,4,FALSE),"")</f>
        <v/>
      </c>
      <c r="AG48" s="270" t="str">
        <f t="shared" si="1"/>
        <v/>
      </c>
      <c r="AH48" s="57"/>
      <c r="AI48" s="64"/>
      <c r="AJ48" s="57"/>
      <c r="AK48" s="64"/>
      <c r="AL48" s="64"/>
      <c r="AM48" s="57"/>
      <c r="AN48" s="207"/>
      <c r="AO48" s="275" t="str">
        <f t="shared" si="2"/>
        <v/>
      </c>
      <c r="AP48" s="57"/>
      <c r="AQ48" s="57"/>
      <c r="AR48" s="59"/>
      <c r="AS48" s="59"/>
      <c r="AT48" s="59"/>
      <c r="AU48" s="59"/>
      <c r="AV48" s="59"/>
      <c r="AW48" s="59"/>
      <c r="AX4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8" s="59"/>
      <c r="AZ48" s="59"/>
      <c r="BA4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8" s="249"/>
      <c r="BD48" s="253"/>
      <c r="BE48" s="253"/>
    </row>
    <row r="49" spans="1:57" ht="14.95" x14ac:dyDescent="0.25">
      <c r="A49" s="60"/>
      <c r="B49" s="58"/>
      <c r="C49" s="58"/>
      <c r="D49" s="58"/>
      <c r="E49" s="61"/>
      <c r="F49" s="61"/>
      <c r="G49" s="270" t="str">
        <f>IFERROR(MATCH(I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9" s="270" t="str">
        <f t="shared" si="3"/>
        <v/>
      </c>
      <c r="I49" s="58"/>
      <c r="J49" s="58"/>
      <c r="K49" s="250"/>
      <c r="L49" s="277"/>
      <c r="M49" s="58"/>
      <c r="N49" s="58"/>
      <c r="O49" s="58"/>
      <c r="P4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9" s="276" t="str">
        <f>IF('Participantes (A completar)'!$R49="","",IF((INT('Participantes (A completar)'!$AI49-'Participantes (A completar)'!$R49)/365.25)&lt;=0,0,(INT(('Participantes (A completar)'!$AI49-'Participantes (A completar)'!$R49)/365.25))))</f>
        <v/>
      </c>
      <c r="R49" s="61"/>
      <c r="S49" s="64"/>
      <c r="T49" s="270" t="str">
        <f>IFERROR(MATCH(V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9" s="270" t="str">
        <f t="shared" si="0"/>
        <v/>
      </c>
      <c r="V49" s="58"/>
      <c r="W49" s="58"/>
      <c r="X49" s="62"/>
      <c r="Y4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9" s="245"/>
      <c r="AB49" s="246"/>
      <c r="AC49" s="246"/>
      <c r="AD49" s="247"/>
      <c r="AE49" s="248"/>
      <c r="AF49" s="270" t="str">
        <f>IFERROR(VLOOKUP(AE49,Nivel_educat!$B$6:$E$24,4,FALSE),"")</f>
        <v/>
      </c>
      <c r="AG49" s="270" t="str">
        <f t="shared" si="1"/>
        <v/>
      </c>
      <c r="AH49" s="57"/>
      <c r="AI49" s="64"/>
      <c r="AJ49" s="57"/>
      <c r="AK49" s="64"/>
      <c r="AL49" s="64"/>
      <c r="AM49" s="57"/>
      <c r="AN49" s="207"/>
      <c r="AO49" s="275" t="str">
        <f t="shared" si="2"/>
        <v/>
      </c>
      <c r="AP49" s="57"/>
      <c r="AQ49" s="57"/>
      <c r="AR49" s="59"/>
      <c r="AS49" s="59"/>
      <c r="AT49" s="59"/>
      <c r="AU49" s="59"/>
      <c r="AV49" s="59"/>
      <c r="AW49" s="59"/>
      <c r="AX4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9" s="59"/>
      <c r="AZ49" s="59"/>
      <c r="BA4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9" s="249"/>
      <c r="BD49" s="253"/>
      <c r="BE49" s="253"/>
    </row>
    <row r="50" spans="1:57" ht="14.95" x14ac:dyDescent="0.25">
      <c r="A50" s="60"/>
      <c r="B50" s="58"/>
      <c r="C50" s="58"/>
      <c r="D50" s="58"/>
      <c r="E50" s="61"/>
      <c r="F50" s="61"/>
      <c r="G50" s="270" t="str">
        <f>IFERROR(MATCH(I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0" s="270" t="str">
        <f t="shared" si="3"/>
        <v/>
      </c>
      <c r="I50" s="58"/>
      <c r="J50" s="58"/>
      <c r="K50" s="250"/>
      <c r="L50" s="277"/>
      <c r="M50" s="58"/>
      <c r="N50" s="58"/>
      <c r="O50" s="58"/>
      <c r="P5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0" s="276" t="str">
        <f>IF('Participantes (A completar)'!$R50="","",IF((INT('Participantes (A completar)'!$AI50-'Participantes (A completar)'!$R50)/365.25)&lt;=0,0,(INT(('Participantes (A completar)'!$AI50-'Participantes (A completar)'!$R50)/365.25))))</f>
        <v/>
      </c>
      <c r="R50" s="61"/>
      <c r="S50" s="64"/>
      <c r="T50" s="270" t="str">
        <f>IFERROR(MATCH(V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0" s="270" t="str">
        <f t="shared" si="0"/>
        <v/>
      </c>
      <c r="V50" s="58"/>
      <c r="W50" s="58"/>
      <c r="X50" s="62"/>
      <c r="Y5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0" s="245"/>
      <c r="AB50" s="246"/>
      <c r="AC50" s="246"/>
      <c r="AD50" s="247"/>
      <c r="AE50" s="248"/>
      <c r="AF50" s="270" t="str">
        <f>IFERROR(VLOOKUP(AE50,Nivel_educat!$B$6:$E$24,4,FALSE),"")</f>
        <v/>
      </c>
      <c r="AG50" s="270" t="str">
        <f t="shared" si="1"/>
        <v/>
      </c>
      <c r="AH50" s="57"/>
      <c r="AI50" s="64"/>
      <c r="AJ50" s="57"/>
      <c r="AK50" s="64"/>
      <c r="AL50" s="64"/>
      <c r="AM50" s="57"/>
      <c r="AN50" s="207"/>
      <c r="AO50" s="275" t="str">
        <f t="shared" si="2"/>
        <v/>
      </c>
      <c r="AP50" s="57"/>
      <c r="AQ50" s="57"/>
      <c r="AR50" s="59"/>
      <c r="AS50" s="59"/>
      <c r="AT50" s="59"/>
      <c r="AU50" s="59"/>
      <c r="AV50" s="59"/>
      <c r="AW50" s="59"/>
      <c r="AX5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0" s="59"/>
      <c r="AZ50" s="59"/>
      <c r="BA5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0" s="249"/>
      <c r="BD50" s="253"/>
      <c r="BE50" s="253"/>
    </row>
    <row r="51" spans="1:57" ht="14.95" x14ac:dyDescent="0.25">
      <c r="A51" s="60"/>
      <c r="B51" s="58"/>
      <c r="C51" s="58"/>
      <c r="D51" s="58"/>
      <c r="E51" s="61"/>
      <c r="F51" s="61"/>
      <c r="G51" s="270" t="str">
        <f>IFERROR(MATCH(I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1" s="270" t="str">
        <f t="shared" si="3"/>
        <v/>
      </c>
      <c r="I51" s="58"/>
      <c r="J51" s="58"/>
      <c r="K51" s="250"/>
      <c r="L51" s="277"/>
      <c r="M51" s="58"/>
      <c r="N51" s="58"/>
      <c r="O51" s="58"/>
      <c r="P5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1" s="270" t="str">
        <f>IF('Participantes (A completar)'!$R51="","",IF((INT('Participantes (A completar)'!$AI51-'Participantes (A completar)'!$R51)/365.25)&lt;=0,0,(INT(('Participantes (A completar)'!$AI51-'Participantes (A completar)'!$R51)/365.25))))</f>
        <v/>
      </c>
      <c r="R51" s="61"/>
      <c r="S51" s="64"/>
      <c r="T51" s="270" t="str">
        <f>IFERROR(MATCH(V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1" s="270" t="str">
        <f t="shared" si="0"/>
        <v/>
      </c>
      <c r="V51" s="58"/>
      <c r="W51" s="58"/>
      <c r="X51" s="62"/>
      <c r="Y5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1" s="245"/>
      <c r="AB51" s="246"/>
      <c r="AC51" s="246"/>
      <c r="AD51" s="247"/>
      <c r="AE51" s="248"/>
      <c r="AF51" s="270" t="str">
        <f>IFERROR(VLOOKUP(AE51,Nivel_educat!$B$6:$E$24,4,FALSE),"")</f>
        <v/>
      </c>
      <c r="AG51" s="270" t="str">
        <f t="shared" si="1"/>
        <v/>
      </c>
      <c r="AH51" s="57"/>
      <c r="AI51" s="64"/>
      <c r="AJ51" s="57"/>
      <c r="AK51" s="64"/>
      <c r="AL51" s="64"/>
      <c r="AM51" s="57"/>
      <c r="AN51" s="64"/>
      <c r="AO51" s="275" t="str">
        <f t="shared" si="2"/>
        <v/>
      </c>
      <c r="AP51" s="57"/>
      <c r="AQ51" s="57"/>
      <c r="AR51" s="59"/>
      <c r="AS51" s="59"/>
      <c r="AT51" s="59"/>
      <c r="AU51" s="59"/>
      <c r="AV51" s="59"/>
      <c r="AW51" s="59"/>
      <c r="AX5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1" s="59"/>
      <c r="AZ51" s="59"/>
      <c r="BA5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1" s="249"/>
      <c r="BD51" s="253"/>
      <c r="BE51" s="253"/>
    </row>
    <row r="52" spans="1:57" ht="14.95" x14ac:dyDescent="0.25">
      <c r="A52" s="60"/>
      <c r="B52" s="58"/>
      <c r="C52" s="58"/>
      <c r="D52" s="58"/>
      <c r="E52" s="61"/>
      <c r="F52" s="61"/>
      <c r="G52" s="270" t="str">
        <f>IFERROR(MATCH(I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2" s="270" t="str">
        <f t="shared" si="3"/>
        <v/>
      </c>
      <c r="I52" s="58"/>
      <c r="J52" s="58"/>
      <c r="K52" s="250"/>
      <c r="L52" s="277"/>
      <c r="M52" s="58"/>
      <c r="N52" s="58"/>
      <c r="O52" s="58"/>
      <c r="P5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2" s="270" t="str">
        <f>IF('Participantes (A completar)'!$R52="","",IF((INT('Participantes (A completar)'!$AI52-'Participantes (A completar)'!$R52)/365.25)&lt;=0,0,(INT(('Participantes (A completar)'!$AI52-'Participantes (A completar)'!$R52)/365.25))))</f>
        <v/>
      </c>
      <c r="R52" s="61"/>
      <c r="S52" s="64"/>
      <c r="T52" s="270" t="str">
        <f>IFERROR(MATCH(V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2" s="270" t="str">
        <f t="shared" si="0"/>
        <v/>
      </c>
      <c r="V52" s="58"/>
      <c r="W52" s="58"/>
      <c r="X52" s="62"/>
      <c r="Y5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2" s="245"/>
      <c r="AB52" s="246"/>
      <c r="AC52" s="246"/>
      <c r="AD52" s="247"/>
      <c r="AE52" s="248"/>
      <c r="AF52" s="270" t="str">
        <f>IFERROR(VLOOKUP(AE52,Nivel_educat!$B$6:$E$24,4,FALSE),"")</f>
        <v/>
      </c>
      <c r="AG52" s="270" t="str">
        <f t="shared" si="1"/>
        <v/>
      </c>
      <c r="AH52" s="57"/>
      <c r="AI52" s="64"/>
      <c r="AJ52" s="57"/>
      <c r="AK52" s="64"/>
      <c r="AL52" s="64"/>
      <c r="AM52" s="57"/>
      <c r="AN52" s="64"/>
      <c r="AO52" s="275" t="str">
        <f t="shared" si="2"/>
        <v/>
      </c>
      <c r="AP52" s="57"/>
      <c r="AQ52" s="57"/>
      <c r="AR52" s="59"/>
      <c r="AS52" s="59"/>
      <c r="AT52" s="59"/>
      <c r="AU52" s="59"/>
      <c r="AV52" s="59"/>
      <c r="AW52" s="59"/>
      <c r="AX5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2" s="59"/>
      <c r="AZ52" s="59"/>
      <c r="BA5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2" s="249"/>
      <c r="BD52" s="253"/>
      <c r="BE52" s="253"/>
    </row>
    <row r="53" spans="1:57" ht="14.95" x14ac:dyDescent="0.25">
      <c r="A53" s="60"/>
      <c r="B53" s="58"/>
      <c r="C53" s="58"/>
      <c r="D53" s="58"/>
      <c r="E53" s="61"/>
      <c r="F53" s="61"/>
      <c r="G53" s="270" t="str">
        <f>IFERROR(MATCH(I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3" s="270" t="str">
        <f t="shared" si="3"/>
        <v/>
      </c>
      <c r="I53" s="58"/>
      <c r="J53" s="58"/>
      <c r="K53" s="250"/>
      <c r="L53" s="277"/>
      <c r="M53" s="58"/>
      <c r="N53" s="58"/>
      <c r="O53" s="58"/>
      <c r="P5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3" s="270" t="str">
        <f>IF('Participantes (A completar)'!$R53="","",IF((INT('Participantes (A completar)'!$AI53-'Participantes (A completar)'!$R53)/365.25)&lt;=0,0,(INT(('Participantes (A completar)'!$AI53-'Participantes (A completar)'!$R53)/365.25))))</f>
        <v/>
      </c>
      <c r="R53" s="61"/>
      <c r="S53" s="64"/>
      <c r="T53" s="270" t="str">
        <f>IFERROR(MATCH(V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3" s="270" t="str">
        <f t="shared" si="0"/>
        <v/>
      </c>
      <c r="V53" s="58"/>
      <c r="W53" s="58"/>
      <c r="X53" s="62"/>
      <c r="Y5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3" s="245"/>
      <c r="AB53" s="246"/>
      <c r="AC53" s="246"/>
      <c r="AD53" s="247"/>
      <c r="AE53" s="248"/>
      <c r="AF53" s="270" t="str">
        <f>IFERROR(VLOOKUP(AE53,Nivel_educat!$B$6:$E$24,4,FALSE),"")</f>
        <v/>
      </c>
      <c r="AG53" s="270" t="str">
        <f t="shared" si="1"/>
        <v/>
      </c>
      <c r="AH53" s="57"/>
      <c r="AI53" s="64"/>
      <c r="AJ53" s="57"/>
      <c r="AK53" s="64"/>
      <c r="AL53" s="64"/>
      <c r="AM53" s="57"/>
      <c r="AN53" s="64"/>
      <c r="AO53" s="275" t="str">
        <f t="shared" si="2"/>
        <v/>
      </c>
      <c r="AP53" s="57"/>
      <c r="AQ53" s="57"/>
      <c r="AR53" s="59"/>
      <c r="AS53" s="59"/>
      <c r="AT53" s="59"/>
      <c r="AU53" s="59"/>
      <c r="AV53" s="59"/>
      <c r="AW53" s="59"/>
      <c r="AX5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3" s="59"/>
      <c r="AZ53" s="59"/>
      <c r="BA5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3" s="249"/>
      <c r="BD53" s="253"/>
      <c r="BE53" s="253"/>
    </row>
    <row r="54" spans="1:57" ht="14.95" x14ac:dyDescent="0.25">
      <c r="A54" s="60"/>
      <c r="B54" s="58"/>
      <c r="C54" s="58"/>
      <c r="D54" s="58"/>
      <c r="E54" s="61"/>
      <c r="F54" s="61"/>
      <c r="G54" s="270" t="str">
        <f>IFERROR(MATCH(I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4" s="270" t="str">
        <f t="shared" si="3"/>
        <v/>
      </c>
      <c r="I54" s="58"/>
      <c r="J54" s="58"/>
      <c r="K54" s="250"/>
      <c r="L54" s="277"/>
      <c r="M54" s="58"/>
      <c r="N54" s="58"/>
      <c r="O54" s="58"/>
      <c r="P5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4" s="270" t="str">
        <f>IF('Participantes (A completar)'!$R54="","",IF((INT('Participantes (A completar)'!$AI54-'Participantes (A completar)'!$R54)/365.25)&lt;=0,0,(INT(('Participantes (A completar)'!$AI54-'Participantes (A completar)'!$R54)/365.25))))</f>
        <v/>
      </c>
      <c r="R54" s="61"/>
      <c r="S54" s="64"/>
      <c r="T54" s="270" t="str">
        <f>IFERROR(MATCH(V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4" s="270" t="str">
        <f t="shared" si="0"/>
        <v/>
      </c>
      <c r="V54" s="58"/>
      <c r="W54" s="58"/>
      <c r="X54" s="62"/>
      <c r="Y5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4" s="245"/>
      <c r="AB54" s="246"/>
      <c r="AC54" s="246"/>
      <c r="AD54" s="247"/>
      <c r="AE54" s="248"/>
      <c r="AF54" s="270" t="str">
        <f>IFERROR(VLOOKUP(AE54,Nivel_educat!$B$6:$E$24,4,FALSE),"")</f>
        <v/>
      </c>
      <c r="AG54" s="270" t="str">
        <f t="shared" si="1"/>
        <v/>
      </c>
      <c r="AH54" s="57"/>
      <c r="AI54" s="64"/>
      <c r="AJ54" s="57"/>
      <c r="AK54" s="64"/>
      <c r="AL54" s="64"/>
      <c r="AM54" s="57"/>
      <c r="AN54" s="207"/>
      <c r="AO54" s="275" t="str">
        <f t="shared" si="2"/>
        <v/>
      </c>
      <c r="AP54" s="57"/>
      <c r="AQ54" s="57"/>
      <c r="AR54" s="59"/>
      <c r="AS54" s="59"/>
      <c r="AT54" s="59"/>
      <c r="AU54" s="59"/>
      <c r="AV54" s="59"/>
      <c r="AW54" s="59"/>
      <c r="AX5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4" s="59"/>
      <c r="AZ54" s="59"/>
      <c r="BA5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4" s="249"/>
      <c r="BD54" s="253"/>
      <c r="BE54" s="253"/>
    </row>
    <row r="55" spans="1:57" ht="14.95" x14ac:dyDescent="0.25">
      <c r="A55" s="60"/>
      <c r="B55" s="58"/>
      <c r="C55" s="58"/>
      <c r="D55" s="58"/>
      <c r="E55" s="61"/>
      <c r="F55" s="61"/>
      <c r="G55" s="270" t="str">
        <f>IFERROR(MATCH(I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5" s="270" t="str">
        <f t="shared" si="3"/>
        <v/>
      </c>
      <c r="I55" s="58"/>
      <c r="J55" s="58"/>
      <c r="K55" s="250"/>
      <c r="L55" s="277"/>
      <c r="M55" s="58"/>
      <c r="N55" s="58"/>
      <c r="O55" s="58"/>
      <c r="P5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5" s="270" t="str">
        <f>IF('Participantes (A completar)'!$R55="","",IF((INT('Participantes (A completar)'!$AI55-'Participantes (A completar)'!$R55)/365.25)&lt;=0,0,(INT(('Participantes (A completar)'!$AI55-'Participantes (A completar)'!$R55)/365.25))))</f>
        <v/>
      </c>
      <c r="R55" s="61"/>
      <c r="S55" s="64"/>
      <c r="T55" s="270" t="str">
        <f>IFERROR(MATCH(V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5" s="270" t="str">
        <f t="shared" si="0"/>
        <v/>
      </c>
      <c r="V55" s="58"/>
      <c r="W55" s="58"/>
      <c r="X55" s="62"/>
      <c r="Y5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5" s="245"/>
      <c r="AB55" s="246"/>
      <c r="AC55" s="246"/>
      <c r="AD55" s="247"/>
      <c r="AE55" s="248"/>
      <c r="AF55" s="270" t="str">
        <f>IFERROR(VLOOKUP(AE55,Nivel_educat!$B$6:$E$24,4,FALSE),"")</f>
        <v/>
      </c>
      <c r="AG55" s="270" t="str">
        <f t="shared" si="1"/>
        <v/>
      </c>
      <c r="AH55" s="57"/>
      <c r="AI55" s="64"/>
      <c r="AJ55" s="57"/>
      <c r="AK55" s="64"/>
      <c r="AL55" s="64"/>
      <c r="AM55" s="57"/>
      <c r="AN55" s="64"/>
      <c r="AO55" s="275" t="str">
        <f t="shared" si="2"/>
        <v/>
      </c>
      <c r="AP55" s="57"/>
      <c r="AQ55" s="57"/>
      <c r="AR55" s="59"/>
      <c r="AS55" s="59"/>
      <c r="AT55" s="59"/>
      <c r="AU55" s="59"/>
      <c r="AV55" s="59"/>
      <c r="AW55" s="59"/>
      <c r="AX5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5" s="59"/>
      <c r="AZ55" s="59"/>
      <c r="BA5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5" s="249"/>
      <c r="BD55" s="253"/>
      <c r="BE55" s="253"/>
    </row>
    <row r="56" spans="1:57" ht="14.95" x14ac:dyDescent="0.25">
      <c r="A56" s="60"/>
      <c r="B56" s="58"/>
      <c r="C56" s="58"/>
      <c r="D56" s="58"/>
      <c r="E56" s="61"/>
      <c r="F56" s="61"/>
      <c r="G56" s="270" t="str">
        <f>IFERROR(MATCH(I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6" s="270" t="str">
        <f t="shared" si="3"/>
        <v/>
      </c>
      <c r="I56" s="58"/>
      <c r="J56" s="58"/>
      <c r="K56" s="250"/>
      <c r="L56" s="277"/>
      <c r="M56" s="58"/>
      <c r="N56" s="58"/>
      <c r="O56" s="58"/>
      <c r="P5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6" s="270" t="str">
        <f>IF('Participantes (A completar)'!$R56="","",IF((INT('Participantes (A completar)'!$AI56-'Participantes (A completar)'!$R56)/365.25)&lt;=0,0,(INT(('Participantes (A completar)'!$AI56-'Participantes (A completar)'!$R56)/365.25))))</f>
        <v/>
      </c>
      <c r="R56" s="61"/>
      <c r="S56" s="64"/>
      <c r="T56" s="270" t="str">
        <f>IFERROR(MATCH(V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6" s="270" t="str">
        <f t="shared" si="0"/>
        <v/>
      </c>
      <c r="V56" s="58"/>
      <c r="W56" s="58"/>
      <c r="X56" s="62"/>
      <c r="Y5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6" s="245"/>
      <c r="AB56" s="246"/>
      <c r="AC56" s="246"/>
      <c r="AD56" s="247"/>
      <c r="AE56" s="248"/>
      <c r="AF56" s="270" t="str">
        <f>IFERROR(VLOOKUP(AE56,Nivel_educat!$B$6:$E$24,4,FALSE),"")</f>
        <v/>
      </c>
      <c r="AG56" s="270" t="str">
        <f t="shared" si="1"/>
        <v/>
      </c>
      <c r="AH56" s="57"/>
      <c r="AI56" s="64"/>
      <c r="AJ56" s="57"/>
      <c r="AK56" s="64"/>
      <c r="AL56" s="64"/>
      <c r="AM56" s="57"/>
      <c r="AN56" s="207"/>
      <c r="AO56" s="275" t="str">
        <f t="shared" si="2"/>
        <v/>
      </c>
      <c r="AP56" s="57"/>
      <c r="AQ56" s="57"/>
      <c r="AR56" s="59"/>
      <c r="AS56" s="59"/>
      <c r="AT56" s="59"/>
      <c r="AU56" s="59"/>
      <c r="AV56" s="59"/>
      <c r="AW56" s="59"/>
      <c r="AX5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6" s="59"/>
      <c r="AZ56" s="59"/>
      <c r="BA5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6" s="249"/>
      <c r="BD56" s="253"/>
      <c r="BE56" s="253"/>
    </row>
    <row r="57" spans="1:57" ht="14.95" x14ac:dyDescent="0.25">
      <c r="A57" s="60"/>
      <c r="B57" s="58"/>
      <c r="C57" s="58"/>
      <c r="D57" s="58"/>
      <c r="E57" s="61"/>
      <c r="F57" s="61"/>
      <c r="G57" s="270" t="str">
        <f>IFERROR(MATCH(I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7" s="270" t="str">
        <f t="shared" si="3"/>
        <v/>
      </c>
      <c r="I57" s="58"/>
      <c r="J57" s="58"/>
      <c r="K57" s="250"/>
      <c r="L57" s="277"/>
      <c r="M57" s="58"/>
      <c r="N57" s="58"/>
      <c r="O57" s="58"/>
      <c r="P5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7" s="270" t="str">
        <f>IF('Participantes (A completar)'!$R57="","",IF((INT('Participantes (A completar)'!$AI57-'Participantes (A completar)'!$R57)/365.25)&lt;=0,0,(INT(('Participantes (A completar)'!$AI57-'Participantes (A completar)'!$R57)/365.25))))</f>
        <v/>
      </c>
      <c r="R57" s="61"/>
      <c r="S57" s="64"/>
      <c r="T57" s="270" t="str">
        <f>IFERROR(MATCH(V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7" s="270" t="str">
        <f t="shared" si="0"/>
        <v/>
      </c>
      <c r="V57" s="58"/>
      <c r="W57" s="58"/>
      <c r="X57" s="62"/>
      <c r="Y5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7" s="245"/>
      <c r="AB57" s="246"/>
      <c r="AC57" s="246"/>
      <c r="AD57" s="247"/>
      <c r="AE57" s="248"/>
      <c r="AF57" s="270" t="str">
        <f>IFERROR(VLOOKUP(AE57,Nivel_educat!$B$6:$E$24,4,FALSE),"")</f>
        <v/>
      </c>
      <c r="AG57" s="270" t="str">
        <f t="shared" si="1"/>
        <v/>
      </c>
      <c r="AH57" s="57"/>
      <c r="AI57" s="64"/>
      <c r="AJ57" s="57"/>
      <c r="AK57" s="64"/>
      <c r="AL57" s="64"/>
      <c r="AM57" s="57"/>
      <c r="AN57" s="64"/>
      <c r="AO57" s="275" t="str">
        <f t="shared" si="2"/>
        <v/>
      </c>
      <c r="AP57" s="57"/>
      <c r="AQ57" s="57"/>
      <c r="AR57" s="59"/>
      <c r="AS57" s="59"/>
      <c r="AT57" s="59"/>
      <c r="AU57" s="59"/>
      <c r="AV57" s="59"/>
      <c r="AW57" s="59"/>
      <c r="AX5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7" s="59"/>
      <c r="AZ57" s="59"/>
      <c r="BA5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7" s="249"/>
      <c r="BD57" s="253"/>
      <c r="BE57" s="253"/>
    </row>
    <row r="58" spans="1:57" ht="14.95" x14ac:dyDescent="0.25">
      <c r="A58" s="60"/>
      <c r="B58" s="58"/>
      <c r="C58" s="58"/>
      <c r="D58" s="58"/>
      <c r="E58" s="61"/>
      <c r="F58" s="61"/>
      <c r="G58" s="270" t="str">
        <f>IFERROR(MATCH(I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8" s="270" t="str">
        <f t="shared" si="3"/>
        <v/>
      </c>
      <c r="I58" s="58"/>
      <c r="J58" s="58"/>
      <c r="K58" s="250"/>
      <c r="L58" s="277"/>
      <c r="M58" s="58"/>
      <c r="N58" s="58"/>
      <c r="O58" s="58"/>
      <c r="P5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8" s="270" t="str">
        <f>IF('Participantes (A completar)'!$R58="","",IF((INT('Participantes (A completar)'!$AI58-'Participantes (A completar)'!$R58)/365.25)&lt;=0,0,(INT(('Participantes (A completar)'!$AI58-'Participantes (A completar)'!$R58)/365.25))))</f>
        <v/>
      </c>
      <c r="R58" s="61"/>
      <c r="S58" s="64"/>
      <c r="T58" s="270" t="str">
        <f>IFERROR(MATCH(V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8" s="270" t="str">
        <f t="shared" si="0"/>
        <v/>
      </c>
      <c r="V58" s="58"/>
      <c r="W58" s="58"/>
      <c r="X58" s="62"/>
      <c r="Y5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8" s="245"/>
      <c r="AB58" s="246"/>
      <c r="AC58" s="246"/>
      <c r="AD58" s="247"/>
      <c r="AE58" s="248"/>
      <c r="AF58" s="270" t="str">
        <f>IFERROR(VLOOKUP(AE58,Nivel_educat!$B$6:$E$24,4,FALSE),"")</f>
        <v/>
      </c>
      <c r="AG58" s="270" t="str">
        <f t="shared" si="1"/>
        <v/>
      </c>
      <c r="AH58" s="57"/>
      <c r="AI58" s="64"/>
      <c r="AJ58" s="57"/>
      <c r="AK58" s="64"/>
      <c r="AL58" s="64"/>
      <c r="AM58" s="57"/>
      <c r="AN58" s="207"/>
      <c r="AO58" s="275" t="str">
        <f t="shared" si="2"/>
        <v/>
      </c>
      <c r="AP58" s="57"/>
      <c r="AQ58" s="57"/>
      <c r="AR58" s="59"/>
      <c r="AS58" s="59"/>
      <c r="AT58" s="59"/>
      <c r="AU58" s="59"/>
      <c r="AV58" s="59"/>
      <c r="AW58" s="59"/>
      <c r="AX5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8" s="59"/>
      <c r="AZ58" s="59"/>
      <c r="BA5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8" s="249"/>
      <c r="BD58" s="253"/>
      <c r="BE58" s="253"/>
    </row>
    <row r="59" spans="1:57" ht="14.95" x14ac:dyDescent="0.25">
      <c r="A59" s="60"/>
      <c r="B59" s="58"/>
      <c r="C59" s="58"/>
      <c r="D59" s="58"/>
      <c r="E59" s="61"/>
      <c r="F59" s="61"/>
      <c r="G59" s="270" t="str">
        <f>IFERROR(MATCH(I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9" s="270" t="str">
        <f t="shared" si="3"/>
        <v/>
      </c>
      <c r="I59" s="58"/>
      <c r="J59" s="58"/>
      <c r="K59" s="250"/>
      <c r="L59" s="277"/>
      <c r="M59" s="58"/>
      <c r="N59" s="58"/>
      <c r="O59" s="58"/>
      <c r="P5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9" s="270" t="str">
        <f>IF('Participantes (A completar)'!$R59="","",IF((INT('Participantes (A completar)'!$AI59-'Participantes (A completar)'!$R59)/365.25)&lt;=0,0,(INT(('Participantes (A completar)'!$AI59-'Participantes (A completar)'!$R59)/365.25))))</f>
        <v/>
      </c>
      <c r="R59" s="61"/>
      <c r="S59" s="64"/>
      <c r="T59" s="270" t="str">
        <f>IFERROR(MATCH(V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9" s="270" t="str">
        <f t="shared" si="0"/>
        <v/>
      </c>
      <c r="V59" s="58"/>
      <c r="W59" s="58"/>
      <c r="X59" s="62"/>
      <c r="Y5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9" s="245"/>
      <c r="AB59" s="246"/>
      <c r="AC59" s="246"/>
      <c r="AD59" s="247"/>
      <c r="AE59" s="248"/>
      <c r="AF59" s="270" t="str">
        <f>IFERROR(VLOOKUP(AE59,Nivel_educat!$B$6:$E$24,4,FALSE),"")</f>
        <v/>
      </c>
      <c r="AG59" s="270" t="str">
        <f t="shared" si="1"/>
        <v/>
      </c>
      <c r="AH59" s="57"/>
      <c r="AI59" s="64"/>
      <c r="AJ59" s="57"/>
      <c r="AK59" s="64"/>
      <c r="AL59" s="64"/>
      <c r="AM59" s="57"/>
      <c r="AN59" s="207"/>
      <c r="AO59" s="275" t="str">
        <f t="shared" si="2"/>
        <v/>
      </c>
      <c r="AP59" s="57"/>
      <c r="AQ59" s="57"/>
      <c r="AR59" s="59"/>
      <c r="AS59" s="59"/>
      <c r="AT59" s="59"/>
      <c r="AU59" s="59"/>
      <c r="AV59" s="59"/>
      <c r="AW59" s="59"/>
      <c r="AX5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9" s="59"/>
      <c r="AZ59" s="59"/>
      <c r="BA5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9" s="249"/>
      <c r="BD59" s="253"/>
      <c r="BE59" s="253"/>
    </row>
    <row r="60" spans="1:57" ht="14.95" x14ac:dyDescent="0.25">
      <c r="A60" s="60"/>
      <c r="B60" s="58"/>
      <c r="C60" s="58"/>
      <c r="D60" s="58"/>
      <c r="E60" s="61"/>
      <c r="F60" s="61"/>
      <c r="G60" s="270" t="str">
        <f>IFERROR(MATCH(I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0" s="270" t="str">
        <f t="shared" si="3"/>
        <v/>
      </c>
      <c r="I60" s="58"/>
      <c r="J60" s="58"/>
      <c r="K60" s="250"/>
      <c r="L60" s="277"/>
      <c r="M60" s="58"/>
      <c r="N60" s="58"/>
      <c r="O60" s="58"/>
      <c r="P6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0" s="270" t="str">
        <f>IF('Participantes (A completar)'!$R60="","",IF((INT('Participantes (A completar)'!$AI60-'Participantes (A completar)'!$R60)/365.25)&lt;=0,0,(INT(('Participantes (A completar)'!$AI60-'Participantes (A completar)'!$R60)/365.25))))</f>
        <v/>
      </c>
      <c r="R60" s="61"/>
      <c r="S60" s="64"/>
      <c r="T60" s="270" t="str">
        <f>IFERROR(MATCH(V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0" s="270" t="str">
        <f t="shared" si="0"/>
        <v/>
      </c>
      <c r="V60" s="58"/>
      <c r="W60" s="58"/>
      <c r="X60" s="62"/>
      <c r="Y6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0" s="245"/>
      <c r="AB60" s="246"/>
      <c r="AC60" s="246"/>
      <c r="AD60" s="247"/>
      <c r="AE60" s="248"/>
      <c r="AF60" s="270" t="str">
        <f>IFERROR(VLOOKUP(AE60,Nivel_educat!$B$6:$E$24,4,FALSE),"")</f>
        <v/>
      </c>
      <c r="AG60" s="270" t="str">
        <f t="shared" si="1"/>
        <v/>
      </c>
      <c r="AH60" s="57"/>
      <c r="AI60" s="64"/>
      <c r="AJ60" s="57"/>
      <c r="AK60" s="64"/>
      <c r="AL60" s="64"/>
      <c r="AM60" s="57"/>
      <c r="AN60" s="207"/>
      <c r="AO60" s="275" t="str">
        <f t="shared" si="2"/>
        <v/>
      </c>
      <c r="AP60" s="57"/>
      <c r="AQ60" s="57"/>
      <c r="AR60" s="59"/>
      <c r="AS60" s="59"/>
      <c r="AT60" s="59"/>
      <c r="AU60" s="59"/>
      <c r="AV60" s="59"/>
      <c r="AW60" s="59"/>
      <c r="AX6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0" s="59"/>
      <c r="AZ60" s="59"/>
      <c r="BA6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0" s="249"/>
      <c r="BD60" s="253"/>
      <c r="BE60" s="253"/>
    </row>
    <row r="61" spans="1:57" ht="14.95" x14ac:dyDescent="0.25">
      <c r="A61" s="60"/>
      <c r="B61" s="58"/>
      <c r="C61" s="58"/>
      <c r="D61" s="58"/>
      <c r="E61" s="61"/>
      <c r="F61" s="61"/>
      <c r="G61" s="270" t="str">
        <f>IFERROR(MATCH(I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1" s="270" t="str">
        <f t="shared" si="3"/>
        <v/>
      </c>
      <c r="I61" s="58"/>
      <c r="J61" s="58"/>
      <c r="K61" s="250"/>
      <c r="L61" s="277"/>
      <c r="M61" s="58"/>
      <c r="N61" s="58"/>
      <c r="O61" s="58"/>
      <c r="P6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1" s="270" t="str">
        <f>IF('Participantes (A completar)'!$R61="","",IF((INT('Participantes (A completar)'!$AI61-'Participantes (A completar)'!$R61)/365.25)&lt;=0,0,(INT(('Participantes (A completar)'!$AI61-'Participantes (A completar)'!$R61)/365.25))))</f>
        <v/>
      </c>
      <c r="R61" s="61"/>
      <c r="S61" s="64"/>
      <c r="T61" s="270" t="str">
        <f>IFERROR(MATCH(V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1" s="270" t="str">
        <f t="shared" si="0"/>
        <v/>
      </c>
      <c r="V61" s="58"/>
      <c r="W61" s="58"/>
      <c r="X61" s="62"/>
      <c r="Y6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1" s="245"/>
      <c r="AB61" s="246"/>
      <c r="AC61" s="246"/>
      <c r="AD61" s="247"/>
      <c r="AE61" s="248"/>
      <c r="AF61" s="270" t="str">
        <f>IFERROR(VLOOKUP(AE61,Nivel_educat!$B$6:$E$24,4,FALSE),"")</f>
        <v/>
      </c>
      <c r="AG61" s="270" t="str">
        <f t="shared" si="1"/>
        <v/>
      </c>
      <c r="AH61" s="57"/>
      <c r="AI61" s="64"/>
      <c r="AJ61" s="57"/>
      <c r="AK61" s="64"/>
      <c r="AL61" s="64"/>
      <c r="AM61" s="57"/>
      <c r="AN61" s="207"/>
      <c r="AO61" s="275" t="str">
        <f t="shared" si="2"/>
        <v/>
      </c>
      <c r="AP61" s="57"/>
      <c r="AQ61" s="57"/>
      <c r="AR61" s="59"/>
      <c r="AS61" s="59"/>
      <c r="AT61" s="59"/>
      <c r="AU61" s="59"/>
      <c r="AV61" s="59"/>
      <c r="AW61" s="59"/>
      <c r="AX6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1" s="59"/>
      <c r="AZ61" s="59"/>
      <c r="BA6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1" s="249"/>
      <c r="BD61" s="253"/>
      <c r="BE61" s="253"/>
    </row>
    <row r="62" spans="1:57" ht="14.95" x14ac:dyDescent="0.25">
      <c r="A62" s="60"/>
      <c r="B62" s="58"/>
      <c r="C62" s="58"/>
      <c r="D62" s="58"/>
      <c r="E62" s="61"/>
      <c r="F62" s="61"/>
      <c r="G62" s="270" t="str">
        <f>IFERROR(MATCH(I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2" s="270" t="str">
        <f t="shared" si="3"/>
        <v/>
      </c>
      <c r="I62" s="58"/>
      <c r="J62" s="58"/>
      <c r="K62" s="250"/>
      <c r="L62" s="277"/>
      <c r="M62" s="58"/>
      <c r="N62" s="58"/>
      <c r="O62" s="58"/>
      <c r="P6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2" s="270" t="str">
        <f>IF('Participantes (A completar)'!$R62="","",IF((INT('Participantes (A completar)'!$AI62-'Participantes (A completar)'!$R62)/365.25)&lt;=0,0,(INT(('Participantes (A completar)'!$AI62-'Participantes (A completar)'!$R62)/365.25))))</f>
        <v/>
      </c>
      <c r="R62" s="61"/>
      <c r="S62" s="64"/>
      <c r="T62" s="270" t="str">
        <f>IFERROR(MATCH(V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2" s="270" t="str">
        <f t="shared" si="0"/>
        <v/>
      </c>
      <c r="V62" s="58"/>
      <c r="W62" s="58"/>
      <c r="X62" s="62"/>
      <c r="Y6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2" s="245"/>
      <c r="AB62" s="246"/>
      <c r="AC62" s="246"/>
      <c r="AD62" s="247"/>
      <c r="AE62" s="248"/>
      <c r="AF62" s="270" t="str">
        <f>IFERROR(VLOOKUP(AE62,Nivel_educat!$B$6:$E$24,4,FALSE),"")</f>
        <v/>
      </c>
      <c r="AG62" s="270" t="str">
        <f t="shared" si="1"/>
        <v/>
      </c>
      <c r="AH62" s="57"/>
      <c r="AI62" s="64"/>
      <c r="AJ62" s="57"/>
      <c r="AK62" s="64"/>
      <c r="AL62" s="64"/>
      <c r="AM62" s="57"/>
      <c r="AN62" s="207"/>
      <c r="AO62" s="275" t="str">
        <f t="shared" si="2"/>
        <v/>
      </c>
      <c r="AP62" s="57"/>
      <c r="AQ62" s="57"/>
      <c r="AR62" s="59"/>
      <c r="AS62" s="59"/>
      <c r="AT62" s="59"/>
      <c r="AU62" s="59"/>
      <c r="AV62" s="59"/>
      <c r="AW62" s="59"/>
      <c r="AX6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2" s="59"/>
      <c r="AZ62" s="59"/>
      <c r="BA6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2" s="249"/>
      <c r="BD62" s="253"/>
      <c r="BE62" s="253"/>
    </row>
    <row r="63" spans="1:57" ht="14.95" x14ac:dyDescent="0.25">
      <c r="A63" s="60"/>
      <c r="B63" s="58"/>
      <c r="C63" s="58"/>
      <c r="D63" s="58"/>
      <c r="E63" s="61"/>
      <c r="F63" s="61"/>
      <c r="G63" s="270" t="str">
        <f>IFERROR(MATCH(I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3" s="270" t="str">
        <f t="shared" si="3"/>
        <v/>
      </c>
      <c r="I63" s="58"/>
      <c r="J63" s="58"/>
      <c r="K63" s="250"/>
      <c r="L63" s="277"/>
      <c r="M63" s="58"/>
      <c r="N63" s="58"/>
      <c r="O63" s="58"/>
      <c r="P6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3" s="270" t="str">
        <f>IF('Participantes (A completar)'!$R63="","",IF((INT('Participantes (A completar)'!$AI63-'Participantes (A completar)'!$R63)/365.25)&lt;=0,0,(INT(('Participantes (A completar)'!$AI63-'Participantes (A completar)'!$R63)/365.25))))</f>
        <v/>
      </c>
      <c r="R63" s="61"/>
      <c r="S63" s="64"/>
      <c r="T63" s="270" t="str">
        <f>IFERROR(MATCH(V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3" s="270" t="str">
        <f t="shared" si="0"/>
        <v/>
      </c>
      <c r="V63" s="58"/>
      <c r="W63" s="58"/>
      <c r="X63" s="62"/>
      <c r="Y6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3" s="245"/>
      <c r="AB63" s="246"/>
      <c r="AC63" s="246"/>
      <c r="AD63" s="247"/>
      <c r="AE63" s="248"/>
      <c r="AF63" s="270" t="str">
        <f>IFERROR(VLOOKUP(AE63,Nivel_educat!$B$6:$E$24,4,FALSE),"")</f>
        <v/>
      </c>
      <c r="AG63" s="270" t="str">
        <f t="shared" si="1"/>
        <v/>
      </c>
      <c r="AH63" s="57"/>
      <c r="AI63" s="64"/>
      <c r="AJ63" s="57"/>
      <c r="AK63" s="64"/>
      <c r="AL63" s="64"/>
      <c r="AM63" s="57"/>
      <c r="AN63" s="207"/>
      <c r="AO63" s="275" t="str">
        <f t="shared" si="2"/>
        <v/>
      </c>
      <c r="AP63" s="57"/>
      <c r="AQ63" s="57"/>
      <c r="AR63" s="59"/>
      <c r="AS63" s="59"/>
      <c r="AT63" s="59"/>
      <c r="AU63" s="59"/>
      <c r="AV63" s="59"/>
      <c r="AW63" s="59"/>
      <c r="AX6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3" s="59"/>
      <c r="AZ63" s="59"/>
      <c r="BA6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3" s="249"/>
      <c r="BD63" s="253"/>
      <c r="BE63" s="253"/>
    </row>
    <row r="64" spans="1:57" ht="14.95" x14ac:dyDescent="0.25">
      <c r="A64" s="60"/>
      <c r="B64" s="58"/>
      <c r="C64" s="58"/>
      <c r="D64" s="58"/>
      <c r="E64" s="61"/>
      <c r="F64" s="61"/>
      <c r="G64" s="270" t="str">
        <f>IFERROR(MATCH(I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4" s="270" t="str">
        <f t="shared" si="3"/>
        <v/>
      </c>
      <c r="I64" s="58"/>
      <c r="J64" s="58"/>
      <c r="K64" s="250"/>
      <c r="L64" s="277"/>
      <c r="M64" s="58"/>
      <c r="N64" s="58"/>
      <c r="O64" s="58"/>
      <c r="P6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4" s="270" t="str">
        <f>IF('Participantes (A completar)'!$R64="","",IF((INT('Participantes (A completar)'!$AI64-'Participantes (A completar)'!$R64)/365.25)&lt;=0,0,(INT(('Participantes (A completar)'!$AI64-'Participantes (A completar)'!$R64)/365.25))))</f>
        <v/>
      </c>
      <c r="R64" s="61"/>
      <c r="S64" s="64"/>
      <c r="T64" s="270" t="str">
        <f>IFERROR(MATCH(V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4" s="270" t="str">
        <f t="shared" si="0"/>
        <v/>
      </c>
      <c r="V64" s="58"/>
      <c r="W64" s="58"/>
      <c r="X64" s="62"/>
      <c r="Y6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4" s="245"/>
      <c r="AB64" s="246"/>
      <c r="AC64" s="246"/>
      <c r="AD64" s="247"/>
      <c r="AE64" s="248"/>
      <c r="AF64" s="270" t="str">
        <f>IFERROR(VLOOKUP(AE64,Nivel_educat!$B$6:$E$24,4,FALSE),"")</f>
        <v/>
      </c>
      <c r="AG64" s="270" t="str">
        <f t="shared" si="1"/>
        <v/>
      </c>
      <c r="AH64" s="57"/>
      <c r="AI64" s="64"/>
      <c r="AJ64" s="57"/>
      <c r="AK64" s="64"/>
      <c r="AL64" s="64"/>
      <c r="AM64" s="57"/>
      <c r="AN64" s="207"/>
      <c r="AO64" s="275" t="str">
        <f t="shared" si="2"/>
        <v/>
      </c>
      <c r="AP64" s="57"/>
      <c r="AQ64" s="57"/>
      <c r="AR64" s="59"/>
      <c r="AS64" s="59"/>
      <c r="AT64" s="59"/>
      <c r="AU64" s="59"/>
      <c r="AV64" s="59"/>
      <c r="AW64" s="59"/>
      <c r="AX6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4" s="59"/>
      <c r="AZ64" s="59"/>
      <c r="BA6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4" s="249"/>
      <c r="BD64" s="253"/>
      <c r="BE64" s="253"/>
    </row>
    <row r="65" spans="1:57" ht="14.95" x14ac:dyDescent="0.25">
      <c r="A65" s="60"/>
      <c r="B65" s="58"/>
      <c r="C65" s="58"/>
      <c r="D65" s="58"/>
      <c r="E65" s="61"/>
      <c r="F65" s="61"/>
      <c r="G65" s="270" t="str">
        <f>IFERROR(MATCH(I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5" s="270" t="str">
        <f t="shared" si="3"/>
        <v/>
      </c>
      <c r="I65" s="58"/>
      <c r="J65" s="58"/>
      <c r="K65" s="250"/>
      <c r="L65" s="277"/>
      <c r="M65" s="58"/>
      <c r="N65" s="58"/>
      <c r="O65" s="58"/>
      <c r="P6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5" s="270" t="str">
        <f>IF('Participantes (A completar)'!$R65="","",IF((INT('Participantes (A completar)'!$AI65-'Participantes (A completar)'!$R65)/365.25)&lt;=0,0,(INT(('Participantes (A completar)'!$AI65-'Participantes (A completar)'!$R65)/365.25))))</f>
        <v/>
      </c>
      <c r="R65" s="61"/>
      <c r="S65" s="64"/>
      <c r="T65" s="270" t="str">
        <f>IFERROR(MATCH(V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5" s="270" t="str">
        <f t="shared" si="0"/>
        <v/>
      </c>
      <c r="V65" s="58"/>
      <c r="W65" s="58"/>
      <c r="X65" s="62"/>
      <c r="Y6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5" s="245"/>
      <c r="AB65" s="246"/>
      <c r="AC65" s="246"/>
      <c r="AD65" s="247"/>
      <c r="AE65" s="248"/>
      <c r="AF65" s="270" t="str">
        <f>IFERROR(VLOOKUP(AE65,Nivel_educat!$B$6:$E$24,4,FALSE),"")</f>
        <v/>
      </c>
      <c r="AG65" s="270" t="str">
        <f t="shared" si="1"/>
        <v/>
      </c>
      <c r="AH65" s="57"/>
      <c r="AI65" s="64"/>
      <c r="AJ65" s="57"/>
      <c r="AK65" s="64"/>
      <c r="AL65" s="64"/>
      <c r="AM65" s="57"/>
      <c r="AN65" s="207"/>
      <c r="AO65" s="275" t="str">
        <f t="shared" si="2"/>
        <v/>
      </c>
      <c r="AP65" s="57"/>
      <c r="AQ65" s="57"/>
      <c r="AR65" s="59"/>
      <c r="AS65" s="59"/>
      <c r="AT65" s="59"/>
      <c r="AU65" s="59"/>
      <c r="AV65" s="59"/>
      <c r="AW65" s="59"/>
      <c r="AX6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5" s="59"/>
      <c r="AZ65" s="59"/>
      <c r="BA6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5" s="249"/>
      <c r="BD65" s="253"/>
      <c r="BE65" s="253"/>
    </row>
    <row r="66" spans="1:57" ht="14.95" x14ac:dyDescent="0.25">
      <c r="A66" s="60"/>
      <c r="B66" s="58"/>
      <c r="C66" s="58"/>
      <c r="D66" s="58"/>
      <c r="E66" s="61"/>
      <c r="F66" s="61"/>
      <c r="G66" s="270" t="str">
        <f>IFERROR(MATCH(I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6" s="270" t="str">
        <f t="shared" si="3"/>
        <v/>
      </c>
      <c r="I66" s="58"/>
      <c r="J66" s="58"/>
      <c r="K66" s="250"/>
      <c r="L66" s="277"/>
      <c r="M66" s="58"/>
      <c r="N66" s="58"/>
      <c r="O66" s="58"/>
      <c r="P6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6" s="270" t="str">
        <f>IF('Participantes (A completar)'!$R66="","",IF((INT('Participantes (A completar)'!$AI66-'Participantes (A completar)'!$R66)/365.25)&lt;=0,0,(INT(('Participantes (A completar)'!$AI66-'Participantes (A completar)'!$R66)/365.25))))</f>
        <v/>
      </c>
      <c r="R66" s="61"/>
      <c r="S66" s="64"/>
      <c r="T66" s="270" t="str">
        <f>IFERROR(MATCH(V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6" s="270" t="str">
        <f t="shared" si="0"/>
        <v/>
      </c>
      <c r="V66" s="58"/>
      <c r="W66" s="58"/>
      <c r="X66" s="62"/>
      <c r="Y6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6" s="245"/>
      <c r="AB66" s="246"/>
      <c r="AC66" s="246"/>
      <c r="AD66" s="247"/>
      <c r="AE66" s="248"/>
      <c r="AF66" s="270" t="str">
        <f>IFERROR(VLOOKUP(AE66,Nivel_educat!$B$6:$E$24,4,FALSE),"")</f>
        <v/>
      </c>
      <c r="AG66" s="270" t="str">
        <f t="shared" si="1"/>
        <v/>
      </c>
      <c r="AH66" s="57"/>
      <c r="AI66" s="64"/>
      <c r="AJ66" s="57"/>
      <c r="AK66" s="64"/>
      <c r="AL66" s="64"/>
      <c r="AM66" s="57"/>
      <c r="AN66" s="207"/>
      <c r="AO66" s="275" t="str">
        <f t="shared" si="2"/>
        <v/>
      </c>
      <c r="AP66" s="57"/>
      <c r="AQ66" s="57"/>
      <c r="AR66" s="59"/>
      <c r="AS66" s="59"/>
      <c r="AT66" s="59"/>
      <c r="AU66" s="59"/>
      <c r="AV66" s="59"/>
      <c r="AW66" s="59"/>
      <c r="AX6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6" s="59"/>
      <c r="AZ66" s="59"/>
      <c r="BA6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6" s="249"/>
      <c r="BD66" s="253"/>
      <c r="BE66" s="253"/>
    </row>
    <row r="67" spans="1:57" ht="14.95" x14ac:dyDescent="0.25">
      <c r="A67" s="60"/>
      <c r="B67" s="58"/>
      <c r="C67" s="58"/>
      <c r="D67" s="58"/>
      <c r="E67" s="61"/>
      <c r="F67" s="61"/>
      <c r="G67" s="270" t="str">
        <f>IFERROR(MATCH(I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7" s="270" t="str">
        <f t="shared" si="3"/>
        <v/>
      </c>
      <c r="I67" s="58"/>
      <c r="J67" s="58"/>
      <c r="K67" s="250"/>
      <c r="L67" s="277"/>
      <c r="M67" s="58"/>
      <c r="N67" s="58"/>
      <c r="O67" s="58"/>
      <c r="P6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7" s="270" t="str">
        <f>IF('Participantes (A completar)'!$R67="","",IF((INT('Participantes (A completar)'!$AI67-'Participantes (A completar)'!$R67)/365.25)&lt;=0,0,(INT(('Participantes (A completar)'!$AI67-'Participantes (A completar)'!$R67)/365.25))))</f>
        <v/>
      </c>
      <c r="R67" s="61"/>
      <c r="S67" s="64"/>
      <c r="T67" s="270" t="str">
        <f>IFERROR(MATCH(V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7" s="270" t="str">
        <f t="shared" si="0"/>
        <v/>
      </c>
      <c r="V67" s="58"/>
      <c r="W67" s="58"/>
      <c r="X67" s="62"/>
      <c r="Y6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7" s="245"/>
      <c r="AB67" s="246"/>
      <c r="AC67" s="246"/>
      <c r="AD67" s="247"/>
      <c r="AE67" s="248"/>
      <c r="AF67" s="270" t="str">
        <f>IFERROR(VLOOKUP(AE67,Nivel_educat!$B$6:$E$24,4,FALSE),"")</f>
        <v/>
      </c>
      <c r="AG67" s="270" t="str">
        <f t="shared" si="1"/>
        <v/>
      </c>
      <c r="AH67" s="57"/>
      <c r="AI67" s="64"/>
      <c r="AJ67" s="57"/>
      <c r="AK67" s="64"/>
      <c r="AL67" s="64"/>
      <c r="AM67" s="57"/>
      <c r="AN67" s="64"/>
      <c r="AO67" s="275" t="str">
        <f t="shared" si="2"/>
        <v/>
      </c>
      <c r="AP67" s="57"/>
      <c r="AQ67" s="57"/>
      <c r="AR67" s="59"/>
      <c r="AS67" s="59"/>
      <c r="AT67" s="59"/>
      <c r="AU67" s="59"/>
      <c r="AV67" s="59"/>
      <c r="AW67" s="59"/>
      <c r="AX6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7" s="59"/>
      <c r="AZ67" s="59"/>
      <c r="BA6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7" s="249"/>
      <c r="BD67" s="253"/>
      <c r="BE67" s="253"/>
    </row>
    <row r="68" spans="1:57" ht="14.95" x14ac:dyDescent="0.25">
      <c r="A68" s="60"/>
      <c r="B68" s="58"/>
      <c r="C68" s="58"/>
      <c r="D68" s="58"/>
      <c r="E68" s="61"/>
      <c r="F68" s="61"/>
      <c r="G68" s="270" t="str">
        <f>IFERROR(MATCH(I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8" s="270" t="str">
        <f t="shared" si="3"/>
        <v/>
      </c>
      <c r="I68" s="58"/>
      <c r="J68" s="58"/>
      <c r="K68" s="250"/>
      <c r="L68" s="277"/>
      <c r="M68" s="58"/>
      <c r="N68" s="58"/>
      <c r="O68" s="58"/>
      <c r="P6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8" s="270" t="str">
        <f>IF('Participantes (A completar)'!$R68="","",IF((INT('Participantes (A completar)'!$AI68-'Participantes (A completar)'!$R68)/365.25)&lt;=0,0,(INT(('Participantes (A completar)'!$AI68-'Participantes (A completar)'!$R68)/365.25))))</f>
        <v/>
      </c>
      <c r="R68" s="61"/>
      <c r="S68" s="64"/>
      <c r="T68" s="270" t="str">
        <f>IFERROR(MATCH(V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8" s="270" t="str">
        <f t="shared" si="0"/>
        <v/>
      </c>
      <c r="V68" s="58"/>
      <c r="W68" s="58"/>
      <c r="X68" s="62"/>
      <c r="Y6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8" s="245"/>
      <c r="AB68" s="246"/>
      <c r="AC68" s="246"/>
      <c r="AD68" s="247"/>
      <c r="AE68" s="248"/>
      <c r="AF68" s="270" t="str">
        <f>IFERROR(VLOOKUP(AE68,Nivel_educat!$B$6:$E$24,4,FALSE),"")</f>
        <v/>
      </c>
      <c r="AG68" s="270" t="str">
        <f t="shared" si="1"/>
        <v/>
      </c>
      <c r="AH68" s="57"/>
      <c r="AI68" s="64"/>
      <c r="AJ68" s="57"/>
      <c r="AK68" s="64"/>
      <c r="AL68" s="64"/>
      <c r="AM68" s="57"/>
      <c r="AN68" s="64"/>
      <c r="AO68" s="275" t="str">
        <f t="shared" si="2"/>
        <v/>
      </c>
      <c r="AP68" s="57"/>
      <c r="AQ68" s="57"/>
      <c r="AR68" s="59"/>
      <c r="AS68" s="59"/>
      <c r="AT68" s="59"/>
      <c r="AU68" s="59"/>
      <c r="AV68" s="59"/>
      <c r="AW68" s="59"/>
      <c r="AX6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8" s="59"/>
      <c r="AZ68" s="59"/>
      <c r="BA6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8" s="249"/>
      <c r="BD68" s="253"/>
      <c r="BE68" s="253"/>
    </row>
    <row r="69" spans="1:57" ht="14.95" x14ac:dyDescent="0.25">
      <c r="A69" s="60"/>
      <c r="B69" s="58"/>
      <c r="C69" s="58"/>
      <c r="D69" s="58"/>
      <c r="E69" s="61"/>
      <c r="F69" s="61"/>
      <c r="G69" s="270" t="str">
        <f>IFERROR(MATCH(I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9" s="270" t="str">
        <f t="shared" si="3"/>
        <v/>
      </c>
      <c r="I69" s="58"/>
      <c r="J69" s="58"/>
      <c r="K69" s="250"/>
      <c r="L69" s="277"/>
      <c r="M69" s="58"/>
      <c r="N69" s="58"/>
      <c r="O69" s="58"/>
      <c r="P6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9" s="270" t="str">
        <f>IF('Participantes (A completar)'!$R69="","",IF((INT('Participantes (A completar)'!$AI69-'Participantes (A completar)'!$R69)/365.25)&lt;=0,0,(INT(('Participantes (A completar)'!$AI69-'Participantes (A completar)'!$R69)/365.25))))</f>
        <v/>
      </c>
      <c r="R69" s="61"/>
      <c r="S69" s="64"/>
      <c r="T69" s="270" t="str">
        <f>IFERROR(MATCH(V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9" s="270" t="str">
        <f t="shared" si="0"/>
        <v/>
      </c>
      <c r="V69" s="58"/>
      <c r="W69" s="58"/>
      <c r="X69" s="62"/>
      <c r="Y6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9" s="245"/>
      <c r="AB69" s="246"/>
      <c r="AC69" s="246"/>
      <c r="AD69" s="247"/>
      <c r="AE69" s="248"/>
      <c r="AF69" s="270" t="str">
        <f>IFERROR(VLOOKUP(AE69,Nivel_educat!$B$6:$E$24,4,FALSE),"")</f>
        <v/>
      </c>
      <c r="AG69" s="270" t="str">
        <f t="shared" si="1"/>
        <v/>
      </c>
      <c r="AH69" s="57"/>
      <c r="AI69" s="64"/>
      <c r="AJ69" s="57"/>
      <c r="AK69" s="64"/>
      <c r="AL69" s="64"/>
      <c r="AM69" s="57"/>
      <c r="AN69" s="64"/>
      <c r="AO69" s="275" t="str">
        <f t="shared" si="2"/>
        <v/>
      </c>
      <c r="AP69" s="57"/>
      <c r="AQ69" s="57"/>
      <c r="AR69" s="59"/>
      <c r="AS69" s="59"/>
      <c r="AT69" s="59"/>
      <c r="AU69" s="59"/>
      <c r="AV69" s="59"/>
      <c r="AW69" s="59"/>
      <c r="AX6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9" s="59"/>
      <c r="AZ69" s="59"/>
      <c r="BA6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9" s="249"/>
      <c r="BD69" s="253"/>
      <c r="BE69" s="253"/>
    </row>
    <row r="70" spans="1:57" ht="14.95" x14ac:dyDescent="0.25">
      <c r="A70" s="60"/>
      <c r="B70" s="58"/>
      <c r="C70" s="58"/>
      <c r="D70" s="58"/>
      <c r="E70" s="61"/>
      <c r="F70" s="61"/>
      <c r="G70" s="270" t="str">
        <f>IFERROR(MATCH(I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0" s="270" t="str">
        <f t="shared" si="3"/>
        <v/>
      </c>
      <c r="I70" s="58"/>
      <c r="J70" s="58"/>
      <c r="K70" s="250"/>
      <c r="L70" s="277"/>
      <c r="M70" s="58"/>
      <c r="N70" s="58"/>
      <c r="O70" s="58"/>
      <c r="P7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0" s="270" t="str">
        <f>IF('Participantes (A completar)'!$R70="","",IF((INT('Participantes (A completar)'!$AI70-'Participantes (A completar)'!$R70)/365.25)&lt;=0,0,(INT(('Participantes (A completar)'!$AI70-'Participantes (A completar)'!$R70)/365.25))))</f>
        <v/>
      </c>
      <c r="R70" s="61"/>
      <c r="S70" s="64"/>
      <c r="T70" s="270" t="str">
        <f>IFERROR(MATCH(V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0" s="270" t="str">
        <f t="shared" si="0"/>
        <v/>
      </c>
      <c r="V70" s="58"/>
      <c r="W70" s="58"/>
      <c r="X70" s="62"/>
      <c r="Y7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0" s="245"/>
      <c r="AB70" s="246"/>
      <c r="AC70" s="246"/>
      <c r="AD70" s="247"/>
      <c r="AE70" s="248"/>
      <c r="AF70" s="270" t="str">
        <f>IFERROR(VLOOKUP(AE70,Nivel_educat!$B$6:$E$24,4,FALSE),"")</f>
        <v/>
      </c>
      <c r="AG70" s="270" t="str">
        <f t="shared" si="1"/>
        <v/>
      </c>
      <c r="AH70" s="57"/>
      <c r="AI70" s="64"/>
      <c r="AJ70" s="57"/>
      <c r="AK70" s="64"/>
      <c r="AL70" s="64"/>
      <c r="AM70" s="57"/>
      <c r="AN70" s="64"/>
      <c r="AO70" s="275" t="str">
        <f t="shared" si="2"/>
        <v/>
      </c>
      <c r="AP70" s="57"/>
      <c r="AQ70" s="57"/>
      <c r="AR70" s="59"/>
      <c r="AS70" s="59"/>
      <c r="AT70" s="59"/>
      <c r="AU70" s="59"/>
      <c r="AV70" s="59"/>
      <c r="AW70" s="59"/>
      <c r="AX7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0" s="59"/>
      <c r="AZ70" s="59"/>
      <c r="BA7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0" s="249"/>
      <c r="BD70" s="253"/>
      <c r="BE70" s="253"/>
    </row>
    <row r="71" spans="1:57" ht="14.95" x14ac:dyDescent="0.25">
      <c r="A71" s="60"/>
      <c r="B71" s="58"/>
      <c r="C71" s="58"/>
      <c r="D71" s="58"/>
      <c r="E71" s="61"/>
      <c r="F71" s="61"/>
      <c r="G71" s="270" t="str">
        <f>IFERROR(MATCH(I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1" s="270" t="str">
        <f t="shared" si="3"/>
        <v/>
      </c>
      <c r="I71" s="58"/>
      <c r="J71" s="58"/>
      <c r="K71" s="250"/>
      <c r="L71" s="277"/>
      <c r="M71" s="58"/>
      <c r="N71" s="58"/>
      <c r="O71" s="58"/>
      <c r="P7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1" s="270" t="str">
        <f>IF('Participantes (A completar)'!$R71="","",IF((INT('Participantes (A completar)'!$AI71-'Participantes (A completar)'!$R71)/365.25)&lt;=0,0,(INT(('Participantes (A completar)'!$AI71-'Participantes (A completar)'!$R71)/365.25))))</f>
        <v/>
      </c>
      <c r="R71" s="61"/>
      <c r="S71" s="57"/>
      <c r="T71" s="270" t="str">
        <f>IFERROR(MATCH(V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1" s="270" t="str">
        <f t="shared" si="0"/>
        <v/>
      </c>
      <c r="V71" s="58"/>
      <c r="W71" s="58"/>
      <c r="X71" s="62"/>
      <c r="Y7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1" s="245"/>
      <c r="AB71" s="246"/>
      <c r="AC71" s="246"/>
      <c r="AD71" s="247"/>
      <c r="AE71" s="248"/>
      <c r="AF71" s="270" t="str">
        <f>IFERROR(VLOOKUP(AE71,Nivel_educat!$B$6:$E$24,4,FALSE),"")</f>
        <v/>
      </c>
      <c r="AG71" s="270" t="str">
        <f t="shared" si="1"/>
        <v/>
      </c>
      <c r="AH71" s="57"/>
      <c r="AI71" s="64"/>
      <c r="AJ71" s="57"/>
      <c r="AK71" s="64"/>
      <c r="AL71" s="64"/>
      <c r="AM71" s="57"/>
      <c r="AN71" s="64"/>
      <c r="AO71" s="273" t="str">
        <f t="shared" si="2"/>
        <v/>
      </c>
      <c r="AP71" s="57"/>
      <c r="AQ71" s="57"/>
      <c r="AR71" s="59"/>
      <c r="AS71" s="59"/>
      <c r="AT71" s="59"/>
      <c r="AU71" s="59"/>
      <c r="AV71" s="59"/>
      <c r="AW71" s="59"/>
      <c r="AX7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1" s="59"/>
      <c r="AZ71" s="59"/>
      <c r="BA7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1" s="249"/>
      <c r="BD71" s="253"/>
      <c r="BE71" s="253"/>
    </row>
    <row r="72" spans="1:57" ht="14.95" x14ac:dyDescent="0.25">
      <c r="A72" s="60"/>
      <c r="B72" s="58"/>
      <c r="C72" s="58"/>
      <c r="D72" s="58"/>
      <c r="E72" s="61"/>
      <c r="F72" s="61"/>
      <c r="G72" s="270" t="str">
        <f>IFERROR(MATCH(I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2" s="270" t="str">
        <f t="shared" si="3"/>
        <v/>
      </c>
      <c r="I72" s="58"/>
      <c r="J72" s="58"/>
      <c r="K72" s="250"/>
      <c r="L72" s="277"/>
      <c r="M72" s="63"/>
      <c r="N72" s="58"/>
      <c r="O72" s="58"/>
      <c r="P7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2" s="270" t="str">
        <f>IF('Participantes (A completar)'!$R72="","",IF((INT('Participantes (A completar)'!$AI72-'Participantes (A completar)'!$R72)/365.25)&lt;=0,0,(INT(('Participantes (A completar)'!$AI72-'Participantes (A completar)'!$R72)/365.25))))</f>
        <v/>
      </c>
      <c r="R72" s="61"/>
      <c r="S72" s="57"/>
      <c r="T72" s="270" t="str">
        <f>IFERROR(MATCH(V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2" s="270" t="str">
        <f t="shared" si="0"/>
        <v/>
      </c>
      <c r="V72" s="58"/>
      <c r="W72" s="58"/>
      <c r="X72" s="62"/>
      <c r="Y7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2" s="245"/>
      <c r="AB72" s="246"/>
      <c r="AC72" s="246"/>
      <c r="AD72" s="247"/>
      <c r="AE72" s="248"/>
      <c r="AF72" s="270" t="str">
        <f>IFERROR(VLOOKUP(AE72,Nivel_educat!$B$6:$E$24,4,FALSE),"")</f>
        <v/>
      </c>
      <c r="AG72" s="270" t="str">
        <f t="shared" si="1"/>
        <v/>
      </c>
      <c r="AH72" s="57"/>
      <c r="AI72" s="64"/>
      <c r="AJ72" s="57"/>
      <c r="AK72" s="64"/>
      <c r="AL72" s="64"/>
      <c r="AM72" s="57"/>
      <c r="AN72" s="64"/>
      <c r="AO72" s="273" t="str">
        <f t="shared" si="2"/>
        <v/>
      </c>
      <c r="AP72" s="57"/>
      <c r="AQ72" s="57"/>
      <c r="AR72" s="59"/>
      <c r="AS72" s="59"/>
      <c r="AT72" s="59"/>
      <c r="AU72" s="59"/>
      <c r="AV72" s="59"/>
      <c r="AW72" s="59"/>
      <c r="AX7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2" s="59"/>
      <c r="AZ72" s="59"/>
      <c r="BA7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2" s="249"/>
      <c r="BD72" s="253"/>
      <c r="BE72" s="253"/>
    </row>
    <row r="73" spans="1:57" ht="14.95" x14ac:dyDescent="0.25">
      <c r="A73" s="60"/>
      <c r="B73" s="58"/>
      <c r="C73" s="58"/>
      <c r="D73" s="58"/>
      <c r="E73" s="61"/>
      <c r="F73" s="61"/>
      <c r="G73" s="270" t="str">
        <f>IFERROR(MATCH(I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3" s="270" t="str">
        <f t="shared" si="3"/>
        <v/>
      </c>
      <c r="I73" s="58"/>
      <c r="J73" s="58"/>
      <c r="K73" s="250"/>
      <c r="L73" s="277"/>
      <c r="M73" s="58"/>
      <c r="N73" s="58"/>
      <c r="O73" s="58"/>
      <c r="P7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3" s="270" t="str">
        <f>IF('Participantes (A completar)'!$R73="","",IF((INT('Participantes (A completar)'!$AI73-'Participantes (A completar)'!$R73)/365.25)&lt;=0,0,(INT(('Participantes (A completar)'!$AI73-'Participantes (A completar)'!$R73)/365.25))))</f>
        <v/>
      </c>
      <c r="R73" s="61"/>
      <c r="S73" s="57"/>
      <c r="T73" s="270" t="str">
        <f>IFERROR(MATCH(V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3" s="270" t="str">
        <f t="shared" si="0"/>
        <v/>
      </c>
      <c r="V73" s="58"/>
      <c r="W73" s="58"/>
      <c r="X73" s="62"/>
      <c r="Y7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3" s="245"/>
      <c r="AB73" s="246"/>
      <c r="AC73" s="246"/>
      <c r="AD73" s="247"/>
      <c r="AE73" s="248"/>
      <c r="AF73" s="270" t="str">
        <f>IFERROR(VLOOKUP(AE73,Nivel_educat!$B$6:$E$24,4,FALSE),"")</f>
        <v/>
      </c>
      <c r="AG73" s="270" t="str">
        <f t="shared" si="1"/>
        <v/>
      </c>
      <c r="AH73" s="57"/>
      <c r="AI73" s="64"/>
      <c r="AJ73" s="57"/>
      <c r="AK73" s="64"/>
      <c r="AL73" s="64"/>
      <c r="AM73" s="57"/>
      <c r="AN73" s="207"/>
      <c r="AO73" s="273" t="str">
        <f t="shared" si="2"/>
        <v/>
      </c>
      <c r="AP73" s="57"/>
      <c r="AQ73" s="57"/>
      <c r="AR73" s="59"/>
      <c r="AS73" s="59"/>
      <c r="AT73" s="59"/>
      <c r="AU73" s="59"/>
      <c r="AV73" s="59"/>
      <c r="AW73" s="59"/>
      <c r="AX7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3" s="59"/>
      <c r="AZ73" s="59"/>
      <c r="BA7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3" s="249"/>
      <c r="BD73" s="253"/>
      <c r="BE73" s="253"/>
    </row>
    <row r="74" spans="1:57" ht="14.95" x14ac:dyDescent="0.25">
      <c r="A74" s="60"/>
      <c r="B74" s="58"/>
      <c r="C74" s="58"/>
      <c r="D74" s="58"/>
      <c r="E74" s="61"/>
      <c r="F74" s="61"/>
      <c r="G74" s="270" t="str">
        <f>IFERROR(MATCH(I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4" s="270" t="str">
        <f t="shared" si="3"/>
        <v/>
      </c>
      <c r="I74" s="58"/>
      <c r="J74" s="58"/>
      <c r="K74" s="250"/>
      <c r="L74" s="277"/>
      <c r="M74" s="58"/>
      <c r="N74" s="58"/>
      <c r="O74" s="58"/>
      <c r="P7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4" s="270" t="str">
        <f>IF('Participantes (A completar)'!$R74="","",IF((INT('Participantes (A completar)'!$AI74-'Participantes (A completar)'!$R74)/365.25)&lt;=0,0,(INT(('Participantes (A completar)'!$AI74-'Participantes (A completar)'!$R74)/365.25))))</f>
        <v/>
      </c>
      <c r="R74" s="61"/>
      <c r="S74" s="57"/>
      <c r="T74" s="270" t="str">
        <f>IFERROR(MATCH(V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4" s="270" t="str">
        <f t="shared" si="0"/>
        <v/>
      </c>
      <c r="V74" s="58"/>
      <c r="W74" s="58"/>
      <c r="X74" s="62"/>
      <c r="Y7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4" s="245"/>
      <c r="AB74" s="246"/>
      <c r="AC74" s="246"/>
      <c r="AD74" s="247"/>
      <c r="AE74" s="248"/>
      <c r="AF74" s="270" t="str">
        <f>IFERROR(VLOOKUP(AE74,Nivel_educat!$B$6:$E$24,4,FALSE),"")</f>
        <v/>
      </c>
      <c r="AG74" s="270" t="str">
        <f t="shared" si="1"/>
        <v/>
      </c>
      <c r="AH74" s="57"/>
      <c r="AI74" s="64"/>
      <c r="AJ74" s="57"/>
      <c r="AK74" s="64"/>
      <c r="AL74" s="64"/>
      <c r="AM74" s="57"/>
      <c r="AN74" s="64"/>
      <c r="AO74" s="273" t="str">
        <f t="shared" si="2"/>
        <v/>
      </c>
      <c r="AP74" s="57"/>
      <c r="AQ74" s="57"/>
      <c r="AR74" s="59"/>
      <c r="AS74" s="59"/>
      <c r="AT74" s="59"/>
      <c r="AU74" s="59"/>
      <c r="AV74" s="59"/>
      <c r="AW74" s="59"/>
      <c r="AX7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4" s="59"/>
      <c r="AZ74" s="59"/>
      <c r="BA7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4" s="249"/>
      <c r="BD74" s="253"/>
      <c r="BE74" s="253"/>
    </row>
    <row r="75" spans="1:57" ht="14.95" x14ac:dyDescent="0.25">
      <c r="A75" s="60"/>
      <c r="B75" s="58"/>
      <c r="C75" s="58"/>
      <c r="D75" s="58"/>
      <c r="E75" s="61"/>
      <c r="F75" s="61"/>
      <c r="G75" s="270" t="str">
        <f>IFERROR(MATCH(I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5" s="270" t="str">
        <f t="shared" si="3"/>
        <v/>
      </c>
      <c r="I75" s="58"/>
      <c r="J75" s="58"/>
      <c r="K75" s="250"/>
      <c r="L75" s="277"/>
      <c r="M75" s="58"/>
      <c r="N75" s="58"/>
      <c r="O75" s="58"/>
      <c r="P7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5" s="270" t="str">
        <f>IF('Participantes (A completar)'!$R75="","",IF((INT('Participantes (A completar)'!$AI75-'Participantes (A completar)'!$R75)/365.25)&lt;=0,0,(INT(('Participantes (A completar)'!$AI75-'Participantes (A completar)'!$R75)/365.25))))</f>
        <v/>
      </c>
      <c r="R75" s="61"/>
      <c r="S75" s="57"/>
      <c r="T75" s="270" t="str">
        <f>IFERROR(MATCH(V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5" s="270" t="str">
        <f t="shared" si="0"/>
        <v/>
      </c>
      <c r="V75" s="58"/>
      <c r="W75" s="58"/>
      <c r="X75" s="62"/>
      <c r="Y7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5" s="245"/>
      <c r="AB75" s="246"/>
      <c r="AC75" s="246"/>
      <c r="AD75" s="247"/>
      <c r="AE75" s="248"/>
      <c r="AF75" s="270" t="str">
        <f>IFERROR(VLOOKUP(AE75,Nivel_educat!$B$6:$E$24,4,FALSE),"")</f>
        <v/>
      </c>
      <c r="AG75" s="270" t="str">
        <f t="shared" ref="AG75:AG138" si="4">IFERROR(MID(AE75,1,FIND("-",AE75,1)-1),"")</f>
        <v/>
      </c>
      <c r="AH75" s="57"/>
      <c r="AI75" s="64"/>
      <c r="AJ75" s="57"/>
      <c r="AK75" s="64"/>
      <c r="AL75" s="64"/>
      <c r="AM75" s="57"/>
      <c r="AN75" s="64"/>
      <c r="AO75" s="273" t="str">
        <f t="shared" ref="AO75:AO138" si="5">IF(AM75="N","Null",IF(AN75="","",IF(INT((AI75-R75)/365.25)&lt;25,IF(((AI75-AN75)/365.25*12)&gt;6,"S","N"),IF(INT((AI75-R75)/365.25)&gt;=25,IF(((AI75-AN75)/365.25*12)&gt;=12,"S","N")))))</f>
        <v/>
      </c>
      <c r="AP75" s="57"/>
      <c r="AQ75" s="57"/>
      <c r="AR75" s="59"/>
      <c r="AS75" s="59"/>
      <c r="AT75" s="59"/>
      <c r="AU75" s="59"/>
      <c r="AV75" s="59"/>
      <c r="AW75" s="59"/>
      <c r="AX7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5" s="59"/>
      <c r="AZ75" s="59"/>
      <c r="BA7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5" s="249"/>
      <c r="BD75" s="253"/>
      <c r="BE75" s="253"/>
    </row>
    <row r="76" spans="1:57" ht="14.95" x14ac:dyDescent="0.25">
      <c r="A76" s="60"/>
      <c r="B76" s="58"/>
      <c r="C76" s="58"/>
      <c r="D76" s="58"/>
      <c r="E76" s="61"/>
      <c r="F76" s="61"/>
      <c r="G76" s="270" t="str">
        <f>IFERROR(MATCH(I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6" s="270" t="str">
        <f t="shared" ref="H76:H139" si="6">IFERROR(MID(J76,1,FIND("-",J76,1)-1),"")</f>
        <v/>
      </c>
      <c r="I76" s="58"/>
      <c r="J76" s="58"/>
      <c r="K76" s="250"/>
      <c r="L76" s="277"/>
      <c r="M76" s="58"/>
      <c r="N76" s="58"/>
      <c r="O76" s="58"/>
      <c r="P7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6" s="270" t="str">
        <f>IF('Participantes (A completar)'!$R76="","",IF((INT('Participantes (A completar)'!$AI76-'Participantes (A completar)'!$R76)/365.25)&lt;=0,0,(INT(('Participantes (A completar)'!$AI76-'Participantes (A completar)'!$R76)/365.25))))</f>
        <v/>
      </c>
      <c r="R76" s="61"/>
      <c r="S76" s="57"/>
      <c r="T76" s="270" t="str">
        <f>IFERROR(MATCH(V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6" s="270" t="str">
        <f t="shared" ref="U76:U139" si="7">IFERROR(MID(W76,1,FIND("-",W76,1)-1),"")</f>
        <v/>
      </c>
      <c r="V76" s="58"/>
      <c r="W76" s="58"/>
      <c r="X76" s="62"/>
      <c r="Y7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6" s="245"/>
      <c r="AB76" s="246"/>
      <c r="AC76" s="246"/>
      <c r="AD76" s="247"/>
      <c r="AE76" s="248"/>
      <c r="AF76" s="270" t="str">
        <f>IFERROR(VLOOKUP(AE76,Nivel_educat!$B$6:$E$24,4,FALSE),"")</f>
        <v/>
      </c>
      <c r="AG76" s="270" t="str">
        <f t="shared" si="4"/>
        <v/>
      </c>
      <c r="AH76" s="57"/>
      <c r="AI76" s="64"/>
      <c r="AJ76" s="57"/>
      <c r="AK76" s="64"/>
      <c r="AL76" s="64"/>
      <c r="AM76" s="57"/>
      <c r="AN76" s="207"/>
      <c r="AO76" s="273" t="str">
        <f t="shared" si="5"/>
        <v/>
      </c>
      <c r="AP76" s="57"/>
      <c r="AQ76" s="57"/>
      <c r="AR76" s="59"/>
      <c r="AS76" s="59"/>
      <c r="AT76" s="59"/>
      <c r="AU76" s="59"/>
      <c r="AV76" s="59"/>
      <c r="AW76" s="59"/>
      <c r="AX7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6" s="59"/>
      <c r="AZ76" s="59"/>
      <c r="BA7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6" s="249"/>
      <c r="BD76" s="253"/>
      <c r="BE76" s="253"/>
    </row>
    <row r="77" spans="1:57" ht="14.95" x14ac:dyDescent="0.25">
      <c r="A77" s="60"/>
      <c r="B77" s="58"/>
      <c r="C77" s="58"/>
      <c r="D77" s="58"/>
      <c r="E77" s="61"/>
      <c r="F77" s="61"/>
      <c r="G77" s="270" t="str">
        <f>IFERROR(MATCH(I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7" s="270" t="str">
        <f t="shared" si="6"/>
        <v/>
      </c>
      <c r="I77" s="58"/>
      <c r="J77" s="58"/>
      <c r="K77" s="250"/>
      <c r="L77" s="277"/>
      <c r="M77" s="58"/>
      <c r="N77" s="58"/>
      <c r="O77" s="58"/>
      <c r="P7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7" s="270" t="str">
        <f>IF('Participantes (A completar)'!$R77="","",IF((INT('Participantes (A completar)'!$AI77-'Participantes (A completar)'!$R77)/365.25)&lt;=0,0,(INT(('Participantes (A completar)'!$AI77-'Participantes (A completar)'!$R77)/365.25))))</f>
        <v/>
      </c>
      <c r="R77" s="61"/>
      <c r="S77" s="57"/>
      <c r="T77" s="270" t="str">
        <f>IFERROR(MATCH(V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7" s="270" t="str">
        <f t="shared" si="7"/>
        <v/>
      </c>
      <c r="V77" s="58"/>
      <c r="W77" s="58"/>
      <c r="X77" s="62"/>
      <c r="Y7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7" s="245"/>
      <c r="AB77" s="246"/>
      <c r="AC77" s="246"/>
      <c r="AD77" s="247"/>
      <c r="AE77" s="248"/>
      <c r="AF77" s="270" t="str">
        <f>IFERROR(VLOOKUP(AE77,Nivel_educat!$B$6:$E$24,4,FALSE),"")</f>
        <v/>
      </c>
      <c r="AG77" s="270" t="str">
        <f t="shared" si="4"/>
        <v/>
      </c>
      <c r="AH77" s="57"/>
      <c r="AI77" s="64"/>
      <c r="AJ77" s="57"/>
      <c r="AK77" s="64"/>
      <c r="AL77" s="64"/>
      <c r="AM77" s="57"/>
      <c r="AN77" s="207"/>
      <c r="AO77" s="273" t="str">
        <f t="shared" si="5"/>
        <v/>
      </c>
      <c r="AP77" s="57"/>
      <c r="AQ77" s="57"/>
      <c r="AR77" s="59"/>
      <c r="AS77" s="59"/>
      <c r="AT77" s="59"/>
      <c r="AU77" s="59"/>
      <c r="AV77" s="59"/>
      <c r="AW77" s="59"/>
      <c r="AX7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7" s="59"/>
      <c r="AZ77" s="59"/>
      <c r="BA7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7" s="249"/>
      <c r="BD77" s="253"/>
      <c r="BE77" s="253"/>
    </row>
    <row r="78" spans="1:57" ht="14.95" x14ac:dyDescent="0.25">
      <c r="A78" s="60"/>
      <c r="B78" s="58"/>
      <c r="C78" s="58"/>
      <c r="D78" s="58"/>
      <c r="E78" s="61"/>
      <c r="F78" s="61"/>
      <c r="G78" s="270" t="str">
        <f>IFERROR(MATCH(I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8" s="270" t="str">
        <f t="shared" si="6"/>
        <v/>
      </c>
      <c r="I78" s="58"/>
      <c r="J78" s="58"/>
      <c r="K78" s="250"/>
      <c r="L78" s="277"/>
      <c r="M78" s="58"/>
      <c r="N78" s="58"/>
      <c r="O78" s="58"/>
      <c r="P7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8" s="270" t="str">
        <f>IF('Participantes (A completar)'!$R78="","",IF((INT('Participantes (A completar)'!$AI78-'Participantes (A completar)'!$R78)/365.25)&lt;=0,0,(INT(('Participantes (A completar)'!$AI78-'Participantes (A completar)'!$R78)/365.25))))</f>
        <v/>
      </c>
      <c r="R78" s="61"/>
      <c r="S78" s="57"/>
      <c r="T78" s="270" t="str">
        <f>IFERROR(MATCH(V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8" s="270" t="str">
        <f t="shared" si="7"/>
        <v/>
      </c>
      <c r="V78" s="58"/>
      <c r="W78" s="58"/>
      <c r="X78" s="62"/>
      <c r="Y7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8" s="245"/>
      <c r="AB78" s="246"/>
      <c r="AC78" s="246"/>
      <c r="AD78" s="247"/>
      <c r="AE78" s="248"/>
      <c r="AF78" s="270" t="str">
        <f>IFERROR(VLOOKUP(AE78,Nivel_educat!$B$6:$E$24,4,FALSE),"")</f>
        <v/>
      </c>
      <c r="AG78" s="270" t="str">
        <f t="shared" si="4"/>
        <v/>
      </c>
      <c r="AH78" s="57"/>
      <c r="AI78" s="64"/>
      <c r="AJ78" s="57"/>
      <c r="AK78" s="64"/>
      <c r="AL78" s="64"/>
      <c r="AM78" s="57"/>
      <c r="AN78" s="207"/>
      <c r="AO78" s="273" t="str">
        <f t="shared" si="5"/>
        <v/>
      </c>
      <c r="AP78" s="57"/>
      <c r="AQ78" s="57"/>
      <c r="AR78" s="59"/>
      <c r="AS78" s="59"/>
      <c r="AT78" s="59"/>
      <c r="AU78" s="59"/>
      <c r="AV78" s="59"/>
      <c r="AW78" s="59"/>
      <c r="AX7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8" s="59"/>
      <c r="AZ78" s="59"/>
      <c r="BA7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8" s="249"/>
      <c r="BD78" s="253"/>
      <c r="BE78" s="253"/>
    </row>
    <row r="79" spans="1:57" ht="14.95" x14ac:dyDescent="0.25">
      <c r="A79" s="60"/>
      <c r="B79" s="58"/>
      <c r="C79" s="58"/>
      <c r="D79" s="58"/>
      <c r="E79" s="61"/>
      <c r="F79" s="61"/>
      <c r="G79" s="270" t="str">
        <f>IFERROR(MATCH(I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9" s="270" t="str">
        <f t="shared" si="6"/>
        <v/>
      </c>
      <c r="I79" s="58"/>
      <c r="J79" s="58"/>
      <c r="K79" s="250"/>
      <c r="L79" s="277"/>
      <c r="M79" s="58"/>
      <c r="N79" s="58"/>
      <c r="O79" s="58"/>
      <c r="P7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9" s="270" t="str">
        <f>IF('Participantes (A completar)'!$R79="","",IF((INT('Participantes (A completar)'!$AI79-'Participantes (A completar)'!$R79)/365.25)&lt;=0,0,(INT(('Participantes (A completar)'!$AI79-'Participantes (A completar)'!$R79)/365.25))))</f>
        <v/>
      </c>
      <c r="R79" s="61"/>
      <c r="S79" s="57"/>
      <c r="T79" s="270" t="str">
        <f>IFERROR(MATCH(V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9" s="270" t="str">
        <f t="shared" si="7"/>
        <v/>
      </c>
      <c r="V79" s="58"/>
      <c r="W79" s="58"/>
      <c r="X79" s="62"/>
      <c r="Y7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9" s="245"/>
      <c r="AB79" s="246"/>
      <c r="AC79" s="246"/>
      <c r="AD79" s="247"/>
      <c r="AE79" s="248"/>
      <c r="AF79" s="270" t="str">
        <f>IFERROR(VLOOKUP(AE79,Nivel_educat!$B$6:$E$24,4,FALSE),"")</f>
        <v/>
      </c>
      <c r="AG79" s="270" t="str">
        <f t="shared" si="4"/>
        <v/>
      </c>
      <c r="AH79" s="57"/>
      <c r="AI79" s="64"/>
      <c r="AJ79" s="57"/>
      <c r="AK79" s="64"/>
      <c r="AL79" s="64"/>
      <c r="AM79" s="57"/>
      <c r="AN79" s="207"/>
      <c r="AO79" s="273" t="str">
        <f t="shared" si="5"/>
        <v/>
      </c>
      <c r="AP79" s="57"/>
      <c r="AQ79" s="57"/>
      <c r="AR79" s="59"/>
      <c r="AS79" s="59"/>
      <c r="AT79" s="59"/>
      <c r="AU79" s="59"/>
      <c r="AV79" s="59"/>
      <c r="AW79" s="59"/>
      <c r="AX7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9" s="59"/>
      <c r="AZ79" s="59"/>
      <c r="BA7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9" s="249"/>
      <c r="BD79" s="253"/>
      <c r="BE79" s="253"/>
    </row>
    <row r="80" spans="1:57" ht="14.95" x14ac:dyDescent="0.25">
      <c r="A80" s="60"/>
      <c r="B80" s="58"/>
      <c r="C80" s="58"/>
      <c r="D80" s="58"/>
      <c r="E80" s="61"/>
      <c r="F80" s="61"/>
      <c r="G80" s="270" t="str">
        <f>IFERROR(MATCH(I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0" s="270" t="str">
        <f t="shared" si="6"/>
        <v/>
      </c>
      <c r="I80" s="58"/>
      <c r="J80" s="58"/>
      <c r="K80" s="250"/>
      <c r="L80" s="277"/>
      <c r="M80" s="58"/>
      <c r="N80" s="58"/>
      <c r="O80" s="58"/>
      <c r="P8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0" s="270" t="str">
        <f>IF('Participantes (A completar)'!$R80="","",IF((INT('Participantes (A completar)'!$AI80-'Participantes (A completar)'!$R80)/365.25)&lt;=0,0,(INT(('Participantes (A completar)'!$AI80-'Participantes (A completar)'!$R80)/365.25))))</f>
        <v/>
      </c>
      <c r="R80" s="61"/>
      <c r="S80" s="57"/>
      <c r="T80" s="270" t="str">
        <f>IFERROR(MATCH(V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0" s="270" t="str">
        <f t="shared" si="7"/>
        <v/>
      </c>
      <c r="V80" s="58"/>
      <c r="W80" s="58"/>
      <c r="X80" s="62"/>
      <c r="Y8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0" s="245"/>
      <c r="AB80" s="246"/>
      <c r="AC80" s="246"/>
      <c r="AD80" s="247"/>
      <c r="AE80" s="248"/>
      <c r="AF80" s="270" t="str">
        <f>IFERROR(VLOOKUP(AE80,Nivel_educat!$B$6:$E$24,4,FALSE),"")</f>
        <v/>
      </c>
      <c r="AG80" s="270" t="str">
        <f t="shared" si="4"/>
        <v/>
      </c>
      <c r="AH80" s="57"/>
      <c r="AI80" s="64"/>
      <c r="AJ80" s="57"/>
      <c r="AK80" s="64"/>
      <c r="AL80" s="64"/>
      <c r="AM80" s="57"/>
      <c r="AN80" s="207"/>
      <c r="AO80" s="273" t="str">
        <f t="shared" si="5"/>
        <v/>
      </c>
      <c r="AP80" s="57"/>
      <c r="AQ80" s="57"/>
      <c r="AR80" s="59"/>
      <c r="AS80" s="59"/>
      <c r="AT80" s="59"/>
      <c r="AU80" s="59"/>
      <c r="AV80" s="59"/>
      <c r="AW80" s="59"/>
      <c r="AX8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0" s="59"/>
      <c r="AZ80" s="59"/>
      <c r="BA8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0" s="249"/>
      <c r="BD80" s="253"/>
      <c r="BE80" s="253"/>
    </row>
    <row r="81" spans="1:57" ht="14.95" x14ac:dyDescent="0.25">
      <c r="A81" s="60"/>
      <c r="B81" s="58"/>
      <c r="C81" s="58"/>
      <c r="D81" s="58"/>
      <c r="E81" s="61"/>
      <c r="F81" s="61"/>
      <c r="G81" s="270" t="str">
        <f>IFERROR(MATCH(I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1" s="270" t="str">
        <f t="shared" si="6"/>
        <v/>
      </c>
      <c r="I81" s="58"/>
      <c r="J81" s="58"/>
      <c r="K81" s="250"/>
      <c r="L81" s="277"/>
      <c r="M81" s="58"/>
      <c r="N81" s="58"/>
      <c r="O81" s="58"/>
      <c r="P8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1" s="270" t="str">
        <f>IF('Participantes (A completar)'!$R81="","",IF((INT('Participantes (A completar)'!$AI81-'Participantes (A completar)'!$R81)/365.25)&lt;=0,0,(INT(('Participantes (A completar)'!$AI81-'Participantes (A completar)'!$R81)/365.25))))</f>
        <v/>
      </c>
      <c r="R81" s="61"/>
      <c r="S81" s="57"/>
      <c r="T81" s="270" t="str">
        <f>IFERROR(MATCH(V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1" s="270" t="str">
        <f t="shared" si="7"/>
        <v/>
      </c>
      <c r="V81" s="58"/>
      <c r="W81" s="58"/>
      <c r="X81" s="62"/>
      <c r="Y8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1" s="245"/>
      <c r="AB81" s="246"/>
      <c r="AC81" s="246"/>
      <c r="AD81" s="247"/>
      <c r="AE81" s="248"/>
      <c r="AF81" s="270" t="str">
        <f>IFERROR(VLOOKUP(AE81,Nivel_educat!$B$6:$E$24,4,FALSE),"")</f>
        <v/>
      </c>
      <c r="AG81" s="270" t="str">
        <f t="shared" si="4"/>
        <v/>
      </c>
      <c r="AH81" s="57"/>
      <c r="AI81" s="64"/>
      <c r="AJ81" s="57"/>
      <c r="AK81" s="64"/>
      <c r="AL81" s="64"/>
      <c r="AM81" s="57"/>
      <c r="AN81" s="207"/>
      <c r="AO81" s="273" t="str">
        <f t="shared" si="5"/>
        <v/>
      </c>
      <c r="AP81" s="57"/>
      <c r="AQ81" s="57"/>
      <c r="AR81" s="59"/>
      <c r="AS81" s="59"/>
      <c r="AT81" s="59"/>
      <c r="AU81" s="59"/>
      <c r="AV81" s="59"/>
      <c r="AW81" s="59"/>
      <c r="AX8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1" s="59"/>
      <c r="AZ81" s="59"/>
      <c r="BA8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1" s="249"/>
      <c r="BD81" s="253"/>
      <c r="BE81" s="253"/>
    </row>
    <row r="82" spans="1:57" ht="14.95" x14ac:dyDescent="0.25">
      <c r="A82" s="60"/>
      <c r="B82" s="58"/>
      <c r="C82" s="58"/>
      <c r="D82" s="58"/>
      <c r="E82" s="61"/>
      <c r="F82" s="61"/>
      <c r="G82" s="270" t="str">
        <f>IFERROR(MATCH(I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2" s="270" t="str">
        <f t="shared" si="6"/>
        <v/>
      </c>
      <c r="I82" s="58"/>
      <c r="J82" s="58"/>
      <c r="K82" s="250"/>
      <c r="L82" s="277"/>
      <c r="M82" s="58"/>
      <c r="N82" s="58"/>
      <c r="O82" s="58"/>
      <c r="P8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2" s="270" t="str">
        <f>IF('Participantes (A completar)'!$R82="","",IF((INT('Participantes (A completar)'!$AI82-'Participantes (A completar)'!$R82)/365.25)&lt;=0,0,(INT(('Participantes (A completar)'!$AI82-'Participantes (A completar)'!$R82)/365.25))))</f>
        <v/>
      </c>
      <c r="R82" s="61"/>
      <c r="S82" s="57"/>
      <c r="T82" s="270" t="str">
        <f>IFERROR(MATCH(V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2" s="270" t="str">
        <f t="shared" si="7"/>
        <v/>
      </c>
      <c r="V82" s="58"/>
      <c r="W82" s="58"/>
      <c r="X82" s="62"/>
      <c r="Y8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2" s="245"/>
      <c r="AB82" s="246"/>
      <c r="AC82" s="246"/>
      <c r="AD82" s="247"/>
      <c r="AE82" s="248"/>
      <c r="AF82" s="270" t="str">
        <f>IFERROR(VLOOKUP(AE82,Nivel_educat!$B$6:$E$24,4,FALSE),"")</f>
        <v/>
      </c>
      <c r="AG82" s="270" t="str">
        <f t="shared" si="4"/>
        <v/>
      </c>
      <c r="AH82" s="57"/>
      <c r="AI82" s="64"/>
      <c r="AJ82" s="57"/>
      <c r="AK82" s="64"/>
      <c r="AL82" s="64"/>
      <c r="AM82" s="57"/>
      <c r="AN82" s="207"/>
      <c r="AO82" s="273" t="str">
        <f t="shared" si="5"/>
        <v/>
      </c>
      <c r="AP82" s="57"/>
      <c r="AQ82" s="57"/>
      <c r="AR82" s="59"/>
      <c r="AS82" s="59"/>
      <c r="AT82" s="59"/>
      <c r="AU82" s="59"/>
      <c r="AV82" s="59"/>
      <c r="AW82" s="59"/>
      <c r="AX8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2" s="59"/>
      <c r="AZ82" s="59"/>
      <c r="BA8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2" s="249"/>
      <c r="BD82" s="253"/>
      <c r="BE82" s="253"/>
    </row>
    <row r="83" spans="1:57" ht="14.95" x14ac:dyDescent="0.25">
      <c r="A83" s="60"/>
      <c r="B83" s="58"/>
      <c r="C83" s="58"/>
      <c r="D83" s="58"/>
      <c r="E83" s="61"/>
      <c r="F83" s="61"/>
      <c r="G83" s="270" t="str">
        <f>IFERROR(MATCH(I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3" s="270" t="str">
        <f t="shared" si="6"/>
        <v/>
      </c>
      <c r="I83" s="58"/>
      <c r="J83" s="58"/>
      <c r="K83" s="250"/>
      <c r="L83" s="277"/>
      <c r="M83" s="58"/>
      <c r="N83" s="58"/>
      <c r="O83" s="58"/>
      <c r="P8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3" s="270" t="str">
        <f>IF('Participantes (A completar)'!$R83="","",IF((INT('Participantes (A completar)'!$AI83-'Participantes (A completar)'!$R83)/365.25)&lt;=0,0,(INT(('Participantes (A completar)'!$AI83-'Participantes (A completar)'!$R83)/365.25))))</f>
        <v/>
      </c>
      <c r="R83" s="61"/>
      <c r="S83" s="57"/>
      <c r="T83" s="270" t="str">
        <f>IFERROR(MATCH(V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3" s="270" t="str">
        <f t="shared" si="7"/>
        <v/>
      </c>
      <c r="V83" s="58"/>
      <c r="W83" s="58"/>
      <c r="X83" s="62"/>
      <c r="Y8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3" s="245"/>
      <c r="AB83" s="246"/>
      <c r="AC83" s="246"/>
      <c r="AD83" s="247"/>
      <c r="AE83" s="248"/>
      <c r="AF83" s="270" t="str">
        <f>IFERROR(VLOOKUP(AE83,Nivel_educat!$B$6:$E$24,4,FALSE),"")</f>
        <v/>
      </c>
      <c r="AG83" s="270" t="str">
        <f t="shared" si="4"/>
        <v/>
      </c>
      <c r="AH83" s="57"/>
      <c r="AI83" s="64"/>
      <c r="AJ83" s="57"/>
      <c r="AK83" s="64"/>
      <c r="AL83" s="64"/>
      <c r="AM83" s="57"/>
      <c r="AN83" s="207"/>
      <c r="AO83" s="273" t="str">
        <f t="shared" si="5"/>
        <v/>
      </c>
      <c r="AP83" s="57"/>
      <c r="AQ83" s="57"/>
      <c r="AR83" s="59"/>
      <c r="AS83" s="59"/>
      <c r="AT83" s="59"/>
      <c r="AU83" s="59"/>
      <c r="AV83" s="59"/>
      <c r="AW83" s="59"/>
      <c r="AX8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3" s="59"/>
      <c r="AZ83" s="59"/>
      <c r="BA8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3" s="249"/>
      <c r="BD83" s="253"/>
      <c r="BE83" s="253"/>
    </row>
    <row r="84" spans="1:57" ht="14.95" x14ac:dyDescent="0.25">
      <c r="A84" s="60"/>
      <c r="B84" s="58"/>
      <c r="C84" s="58"/>
      <c r="D84" s="58"/>
      <c r="E84" s="61"/>
      <c r="F84" s="61"/>
      <c r="G84" s="270" t="str">
        <f>IFERROR(MATCH(I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4" s="270" t="str">
        <f t="shared" si="6"/>
        <v/>
      </c>
      <c r="I84" s="58"/>
      <c r="J84" s="58"/>
      <c r="K84" s="250"/>
      <c r="L84" s="277"/>
      <c r="M84" s="58"/>
      <c r="N84" s="58"/>
      <c r="O84" s="58"/>
      <c r="P8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4" s="270" t="str">
        <f>IF('Participantes (A completar)'!$R84="","",IF((INT('Participantes (A completar)'!$AI84-'Participantes (A completar)'!$R84)/365.25)&lt;=0,0,(INT(('Participantes (A completar)'!$AI84-'Participantes (A completar)'!$R84)/365.25))))</f>
        <v/>
      </c>
      <c r="R84" s="61"/>
      <c r="S84" s="57"/>
      <c r="T84" s="270" t="str">
        <f>IFERROR(MATCH(V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4" s="270" t="str">
        <f t="shared" si="7"/>
        <v/>
      </c>
      <c r="V84" s="58"/>
      <c r="W84" s="58"/>
      <c r="X84" s="62"/>
      <c r="Y8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4" s="245"/>
      <c r="AB84" s="246"/>
      <c r="AC84" s="246"/>
      <c r="AD84" s="247"/>
      <c r="AE84" s="248"/>
      <c r="AF84" s="270" t="str">
        <f>IFERROR(VLOOKUP(AE84,Nivel_educat!$B$6:$E$24,4,FALSE),"")</f>
        <v/>
      </c>
      <c r="AG84" s="270" t="str">
        <f t="shared" si="4"/>
        <v/>
      </c>
      <c r="AH84" s="57"/>
      <c r="AI84" s="64"/>
      <c r="AJ84" s="57"/>
      <c r="AK84" s="64"/>
      <c r="AL84" s="64"/>
      <c r="AM84" s="57"/>
      <c r="AN84" s="207"/>
      <c r="AO84" s="273" t="str">
        <f t="shared" si="5"/>
        <v/>
      </c>
      <c r="AP84" s="57"/>
      <c r="AQ84" s="57"/>
      <c r="AR84" s="59"/>
      <c r="AS84" s="59"/>
      <c r="AT84" s="59"/>
      <c r="AU84" s="59"/>
      <c r="AV84" s="59"/>
      <c r="AW84" s="59"/>
      <c r="AX8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4" s="59"/>
      <c r="AZ84" s="59"/>
      <c r="BA8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4" s="249"/>
      <c r="BD84" s="253"/>
      <c r="BE84" s="253"/>
    </row>
    <row r="85" spans="1:57" ht="14.95" x14ac:dyDescent="0.25">
      <c r="A85" s="60"/>
      <c r="B85" s="58"/>
      <c r="C85" s="58"/>
      <c r="D85" s="58"/>
      <c r="E85" s="61"/>
      <c r="F85" s="61"/>
      <c r="G85" s="270" t="str">
        <f>IFERROR(MATCH(I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5" s="270" t="str">
        <f t="shared" si="6"/>
        <v/>
      </c>
      <c r="I85" s="58"/>
      <c r="J85" s="58"/>
      <c r="K85" s="250"/>
      <c r="L85" s="277"/>
      <c r="M85" s="58"/>
      <c r="N85" s="58"/>
      <c r="O85" s="58"/>
      <c r="P8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5" s="270" t="str">
        <f>IF('Participantes (A completar)'!$R85="","",IF((INT('Participantes (A completar)'!$AI85-'Participantes (A completar)'!$R85)/365.25)&lt;=0,0,(INT(('Participantes (A completar)'!$AI85-'Participantes (A completar)'!$R85)/365.25))))</f>
        <v/>
      </c>
      <c r="R85" s="61"/>
      <c r="S85" s="57"/>
      <c r="T85" s="270" t="str">
        <f>IFERROR(MATCH(V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5" s="270" t="str">
        <f t="shared" si="7"/>
        <v/>
      </c>
      <c r="V85" s="58"/>
      <c r="W85" s="58"/>
      <c r="X85" s="62"/>
      <c r="Y8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5" s="245"/>
      <c r="AB85" s="246"/>
      <c r="AC85" s="246"/>
      <c r="AD85" s="247"/>
      <c r="AE85" s="248"/>
      <c r="AF85" s="270" t="str">
        <f>IFERROR(VLOOKUP(AE85,Nivel_educat!$B$6:$E$24,4,FALSE),"")</f>
        <v/>
      </c>
      <c r="AG85" s="270" t="str">
        <f t="shared" si="4"/>
        <v/>
      </c>
      <c r="AH85" s="57"/>
      <c r="AI85" s="64"/>
      <c r="AJ85" s="57"/>
      <c r="AK85" s="64"/>
      <c r="AL85" s="64"/>
      <c r="AM85" s="57"/>
      <c r="AN85" s="207"/>
      <c r="AO85" s="273" t="str">
        <f t="shared" si="5"/>
        <v/>
      </c>
      <c r="AP85" s="57"/>
      <c r="AQ85" s="57"/>
      <c r="AR85" s="59"/>
      <c r="AS85" s="59"/>
      <c r="AT85" s="59"/>
      <c r="AU85" s="59"/>
      <c r="AV85" s="59"/>
      <c r="AW85" s="59"/>
      <c r="AX8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5" s="59"/>
      <c r="AZ85" s="59"/>
      <c r="BA8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5" s="249"/>
      <c r="BD85" s="253"/>
      <c r="BE85" s="253"/>
    </row>
    <row r="86" spans="1:57" ht="14.95" x14ac:dyDescent="0.25">
      <c r="A86" s="60"/>
      <c r="B86" s="58"/>
      <c r="C86" s="58"/>
      <c r="D86" s="58"/>
      <c r="E86" s="61"/>
      <c r="F86" s="61"/>
      <c r="G86" s="270" t="str">
        <f>IFERROR(MATCH(I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6" s="270" t="str">
        <f t="shared" si="6"/>
        <v/>
      </c>
      <c r="I86" s="58"/>
      <c r="J86" s="58"/>
      <c r="K86" s="250"/>
      <c r="L86" s="277"/>
      <c r="M86" s="58"/>
      <c r="N86" s="58"/>
      <c r="O86" s="58"/>
      <c r="P8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6" s="270" t="str">
        <f>IF('Participantes (A completar)'!$R86="","",IF((INT('Participantes (A completar)'!$AI86-'Participantes (A completar)'!$R86)/365.25)&lt;=0,0,(INT(('Participantes (A completar)'!$AI86-'Participantes (A completar)'!$R86)/365.25))))</f>
        <v/>
      </c>
      <c r="R86" s="61"/>
      <c r="S86" s="57"/>
      <c r="T86" s="270" t="str">
        <f>IFERROR(MATCH(V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6" s="270" t="str">
        <f t="shared" si="7"/>
        <v/>
      </c>
      <c r="V86" s="58"/>
      <c r="W86" s="58"/>
      <c r="X86" s="62"/>
      <c r="Y8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6" s="245"/>
      <c r="AB86" s="246"/>
      <c r="AC86" s="246"/>
      <c r="AD86" s="247"/>
      <c r="AE86" s="248"/>
      <c r="AF86" s="270" t="str">
        <f>IFERROR(VLOOKUP(AE86,Nivel_educat!$B$6:$E$24,4,FALSE),"")</f>
        <v/>
      </c>
      <c r="AG86" s="270" t="str">
        <f t="shared" si="4"/>
        <v/>
      </c>
      <c r="AH86" s="57"/>
      <c r="AI86" s="64"/>
      <c r="AJ86" s="57"/>
      <c r="AK86" s="64"/>
      <c r="AL86" s="64"/>
      <c r="AM86" s="57"/>
      <c r="AN86" s="207"/>
      <c r="AO86" s="273" t="str">
        <f t="shared" si="5"/>
        <v/>
      </c>
      <c r="AP86" s="57"/>
      <c r="AQ86" s="57"/>
      <c r="AR86" s="59"/>
      <c r="AS86" s="59"/>
      <c r="AT86" s="59"/>
      <c r="AU86" s="59"/>
      <c r="AV86" s="59"/>
      <c r="AW86" s="59"/>
      <c r="AX8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6" s="59"/>
      <c r="AZ86" s="59"/>
      <c r="BA8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6" s="249"/>
      <c r="BD86" s="253"/>
      <c r="BE86" s="253"/>
    </row>
    <row r="87" spans="1:57" ht="14.95" x14ac:dyDescent="0.25">
      <c r="A87" s="60"/>
      <c r="B87" s="58"/>
      <c r="C87" s="58"/>
      <c r="D87" s="58"/>
      <c r="E87" s="61"/>
      <c r="F87" s="61"/>
      <c r="G87" s="270" t="str">
        <f>IFERROR(MATCH(I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7" s="270" t="str">
        <f t="shared" si="6"/>
        <v/>
      </c>
      <c r="I87" s="58"/>
      <c r="J87" s="58"/>
      <c r="K87" s="250"/>
      <c r="L87" s="277"/>
      <c r="M87" s="58"/>
      <c r="N87" s="58"/>
      <c r="O87" s="58"/>
      <c r="P8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7" s="270" t="str">
        <f>IF('Participantes (A completar)'!$R87="","",IF((INT('Participantes (A completar)'!$AI87-'Participantes (A completar)'!$R87)/365.25)&lt;=0,0,(INT(('Participantes (A completar)'!$AI87-'Participantes (A completar)'!$R87)/365.25))))</f>
        <v/>
      </c>
      <c r="R87" s="61"/>
      <c r="S87" s="57"/>
      <c r="T87" s="270" t="str">
        <f>IFERROR(MATCH(V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7" s="270" t="str">
        <f t="shared" si="7"/>
        <v/>
      </c>
      <c r="V87" s="58"/>
      <c r="W87" s="58"/>
      <c r="X87" s="62"/>
      <c r="Y8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7" s="245"/>
      <c r="AB87" s="246"/>
      <c r="AC87" s="246"/>
      <c r="AD87" s="247"/>
      <c r="AE87" s="248"/>
      <c r="AF87" s="270" t="str">
        <f>IFERROR(VLOOKUP(AE87,Nivel_educat!$B$6:$E$24,4,FALSE),"")</f>
        <v/>
      </c>
      <c r="AG87" s="270" t="str">
        <f t="shared" si="4"/>
        <v/>
      </c>
      <c r="AH87" s="57"/>
      <c r="AI87" s="64"/>
      <c r="AJ87" s="57"/>
      <c r="AK87" s="64"/>
      <c r="AL87" s="64"/>
      <c r="AM87" s="57"/>
      <c r="AN87" s="207"/>
      <c r="AO87" s="273" t="str">
        <f t="shared" si="5"/>
        <v/>
      </c>
      <c r="AP87" s="57"/>
      <c r="AQ87" s="57"/>
      <c r="AR87" s="59"/>
      <c r="AS87" s="59"/>
      <c r="AT87" s="59"/>
      <c r="AU87" s="59"/>
      <c r="AV87" s="59"/>
      <c r="AW87" s="59"/>
      <c r="AX8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7" s="59"/>
      <c r="AZ87" s="59"/>
      <c r="BA8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7" s="249"/>
      <c r="BD87" s="253"/>
      <c r="BE87" s="253"/>
    </row>
    <row r="88" spans="1:57" ht="14.95" x14ac:dyDescent="0.25">
      <c r="A88" s="60"/>
      <c r="B88" s="58"/>
      <c r="C88" s="58"/>
      <c r="D88" s="58"/>
      <c r="E88" s="61"/>
      <c r="F88" s="61"/>
      <c r="G88" s="270" t="str">
        <f>IFERROR(MATCH(I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8" s="270" t="str">
        <f t="shared" si="6"/>
        <v/>
      </c>
      <c r="I88" s="58"/>
      <c r="J88" s="58"/>
      <c r="K88" s="250"/>
      <c r="L88" s="277"/>
      <c r="M88" s="58"/>
      <c r="N88" s="58"/>
      <c r="O88" s="58"/>
      <c r="P8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8" s="270" t="str">
        <f>IF('Participantes (A completar)'!$R88="","",IF((INT('Participantes (A completar)'!$AI88-'Participantes (A completar)'!$R88)/365.25)&lt;=0,0,(INT(('Participantes (A completar)'!$AI88-'Participantes (A completar)'!$R88)/365.25))))</f>
        <v/>
      </c>
      <c r="R88" s="61"/>
      <c r="S88" s="57"/>
      <c r="T88" s="270" t="str">
        <f>IFERROR(MATCH(V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8" s="270" t="str">
        <f t="shared" si="7"/>
        <v/>
      </c>
      <c r="V88" s="58"/>
      <c r="W88" s="58"/>
      <c r="X88" s="62"/>
      <c r="Y8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8" s="245"/>
      <c r="AB88" s="246"/>
      <c r="AC88" s="246"/>
      <c r="AD88" s="247"/>
      <c r="AE88" s="248"/>
      <c r="AF88" s="270" t="str">
        <f>IFERROR(VLOOKUP(AE88,Nivel_educat!$B$6:$E$24,4,FALSE),"")</f>
        <v/>
      </c>
      <c r="AG88" s="270" t="str">
        <f t="shared" si="4"/>
        <v/>
      </c>
      <c r="AH88" s="57"/>
      <c r="AI88" s="64"/>
      <c r="AJ88" s="57"/>
      <c r="AK88" s="64"/>
      <c r="AL88" s="64"/>
      <c r="AM88" s="57"/>
      <c r="AN88" s="64"/>
      <c r="AO88" s="273" t="str">
        <f t="shared" si="5"/>
        <v/>
      </c>
      <c r="AP88" s="57"/>
      <c r="AQ88" s="57"/>
      <c r="AR88" s="59"/>
      <c r="AS88" s="59"/>
      <c r="AT88" s="59"/>
      <c r="AU88" s="59"/>
      <c r="AV88" s="59"/>
      <c r="AW88" s="59"/>
      <c r="AX8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8" s="59"/>
      <c r="AZ88" s="59"/>
      <c r="BA8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8" s="249"/>
      <c r="BD88" s="253"/>
      <c r="BE88" s="253"/>
    </row>
    <row r="89" spans="1:57" ht="14.95" x14ac:dyDescent="0.25">
      <c r="A89" s="60"/>
      <c r="B89" s="58"/>
      <c r="C89" s="58"/>
      <c r="D89" s="58"/>
      <c r="E89" s="61"/>
      <c r="F89" s="61"/>
      <c r="G89" s="270" t="str">
        <f>IFERROR(MATCH(I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9" s="270" t="str">
        <f t="shared" si="6"/>
        <v/>
      </c>
      <c r="I89" s="58"/>
      <c r="J89" s="58"/>
      <c r="K89" s="250"/>
      <c r="L89" s="277"/>
      <c r="M89" s="58"/>
      <c r="N89" s="58"/>
      <c r="O89" s="58"/>
      <c r="P8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9" s="270" t="str">
        <f>IF('Participantes (A completar)'!$R89="","",IF((INT('Participantes (A completar)'!$AI89-'Participantes (A completar)'!$R89)/365.25)&lt;=0,0,(INT(('Participantes (A completar)'!$AI89-'Participantes (A completar)'!$R89)/365.25))))</f>
        <v/>
      </c>
      <c r="R89" s="61"/>
      <c r="S89" s="57"/>
      <c r="T89" s="270" t="str">
        <f>IFERROR(MATCH(V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9" s="270" t="str">
        <f t="shared" si="7"/>
        <v/>
      </c>
      <c r="V89" s="58"/>
      <c r="W89" s="58"/>
      <c r="X89" s="62"/>
      <c r="Y8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9" s="245"/>
      <c r="AB89" s="246"/>
      <c r="AC89" s="246"/>
      <c r="AD89" s="247"/>
      <c r="AE89" s="248"/>
      <c r="AF89" s="270" t="str">
        <f>IFERROR(VLOOKUP(AE89,Nivel_educat!$B$6:$E$24,4,FALSE),"")</f>
        <v/>
      </c>
      <c r="AG89" s="270" t="str">
        <f t="shared" si="4"/>
        <v/>
      </c>
      <c r="AH89" s="57"/>
      <c r="AI89" s="64"/>
      <c r="AJ89" s="57"/>
      <c r="AK89" s="64"/>
      <c r="AL89" s="64"/>
      <c r="AM89" s="57"/>
      <c r="AN89" s="64"/>
      <c r="AO89" s="273" t="str">
        <f t="shared" si="5"/>
        <v/>
      </c>
      <c r="AP89" s="57"/>
      <c r="AQ89" s="57"/>
      <c r="AR89" s="59"/>
      <c r="AS89" s="59"/>
      <c r="AT89" s="59"/>
      <c r="AU89" s="59"/>
      <c r="AV89" s="59"/>
      <c r="AW89" s="59"/>
      <c r="AX8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9" s="59"/>
      <c r="AZ89" s="59"/>
      <c r="BA8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9" s="249"/>
      <c r="BD89" s="253"/>
      <c r="BE89" s="253"/>
    </row>
    <row r="90" spans="1:57" ht="14.95" x14ac:dyDescent="0.25">
      <c r="A90" s="60"/>
      <c r="B90" s="58"/>
      <c r="C90" s="58"/>
      <c r="D90" s="58"/>
      <c r="E90" s="61"/>
      <c r="F90" s="61"/>
      <c r="G90" s="270" t="str">
        <f>IFERROR(MATCH(I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0" s="270" t="str">
        <f t="shared" si="6"/>
        <v/>
      </c>
      <c r="I90" s="58"/>
      <c r="J90" s="58"/>
      <c r="K90" s="250"/>
      <c r="L90" s="277"/>
      <c r="M90" s="58"/>
      <c r="N90" s="58"/>
      <c r="O90" s="58"/>
      <c r="P9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0" s="270" t="str">
        <f>IF('Participantes (A completar)'!$R90="","",IF((INT('Participantes (A completar)'!$AI90-'Participantes (A completar)'!$R90)/365.25)&lt;=0,0,(INT(('Participantes (A completar)'!$AI90-'Participantes (A completar)'!$R90)/365.25))))</f>
        <v/>
      </c>
      <c r="R90" s="61"/>
      <c r="S90" s="57"/>
      <c r="T90" s="270" t="str">
        <f>IFERROR(MATCH(V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0" s="270" t="str">
        <f t="shared" si="7"/>
        <v/>
      </c>
      <c r="V90" s="58"/>
      <c r="W90" s="58"/>
      <c r="X90" s="62"/>
      <c r="Y9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0" s="245"/>
      <c r="AB90" s="246"/>
      <c r="AC90" s="246"/>
      <c r="AD90" s="247"/>
      <c r="AE90" s="248"/>
      <c r="AF90" s="270" t="str">
        <f>IFERROR(VLOOKUP(AE90,Nivel_educat!$B$6:$E$24,4,FALSE),"")</f>
        <v/>
      </c>
      <c r="AG90" s="270" t="str">
        <f t="shared" si="4"/>
        <v/>
      </c>
      <c r="AH90" s="57"/>
      <c r="AI90" s="64"/>
      <c r="AJ90" s="57"/>
      <c r="AK90" s="64"/>
      <c r="AL90" s="64"/>
      <c r="AM90" s="57"/>
      <c r="AN90" s="64"/>
      <c r="AO90" s="273" t="str">
        <f t="shared" si="5"/>
        <v/>
      </c>
      <c r="AP90" s="57"/>
      <c r="AQ90" s="57"/>
      <c r="AR90" s="59"/>
      <c r="AS90" s="59"/>
      <c r="AT90" s="59"/>
      <c r="AU90" s="59"/>
      <c r="AV90" s="59"/>
      <c r="AW90" s="59"/>
      <c r="AX9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0" s="59"/>
      <c r="AZ90" s="59"/>
      <c r="BA9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0" s="249"/>
      <c r="BD90" s="253"/>
      <c r="BE90" s="253"/>
    </row>
    <row r="91" spans="1:57" ht="14.95" x14ac:dyDescent="0.25">
      <c r="A91" s="60"/>
      <c r="B91" s="58"/>
      <c r="C91" s="58"/>
      <c r="D91" s="58"/>
      <c r="E91" s="61"/>
      <c r="F91" s="61"/>
      <c r="G91" s="270" t="str">
        <f>IFERROR(MATCH(I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1" s="270" t="str">
        <f t="shared" si="6"/>
        <v/>
      </c>
      <c r="I91" s="58"/>
      <c r="J91" s="58"/>
      <c r="K91" s="250"/>
      <c r="L91" s="277"/>
      <c r="M91" s="58"/>
      <c r="N91" s="58"/>
      <c r="O91" s="58"/>
      <c r="P9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1" s="270" t="str">
        <f>IF('Participantes (A completar)'!$R91="","",IF((INT('Participantes (A completar)'!$AI91-'Participantes (A completar)'!$R91)/365.25)&lt;=0,0,(INT(('Participantes (A completar)'!$AI91-'Participantes (A completar)'!$R91)/365.25))))</f>
        <v/>
      </c>
      <c r="R91" s="61"/>
      <c r="S91" s="57"/>
      <c r="T91" s="270" t="str">
        <f>IFERROR(MATCH(V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1" s="270" t="str">
        <f t="shared" si="7"/>
        <v/>
      </c>
      <c r="V91" s="58"/>
      <c r="W91" s="58"/>
      <c r="X91" s="62"/>
      <c r="Y9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1" s="245"/>
      <c r="AB91" s="246"/>
      <c r="AC91" s="246"/>
      <c r="AD91" s="247"/>
      <c r="AE91" s="248"/>
      <c r="AF91" s="270" t="str">
        <f>IFERROR(VLOOKUP(AE91,Nivel_educat!$B$6:$E$24,4,FALSE),"")</f>
        <v/>
      </c>
      <c r="AG91" s="270" t="str">
        <f t="shared" si="4"/>
        <v/>
      </c>
      <c r="AH91" s="57"/>
      <c r="AI91" s="64"/>
      <c r="AJ91" s="57"/>
      <c r="AK91" s="64"/>
      <c r="AL91" s="64"/>
      <c r="AM91" s="57"/>
      <c r="AN91" s="64"/>
      <c r="AO91" s="273" t="str">
        <f t="shared" si="5"/>
        <v/>
      </c>
      <c r="AP91" s="57"/>
      <c r="AQ91" s="57"/>
      <c r="AR91" s="59"/>
      <c r="AS91" s="59"/>
      <c r="AT91" s="59"/>
      <c r="AU91" s="59"/>
      <c r="AV91" s="59"/>
      <c r="AW91" s="59"/>
      <c r="AX9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1" s="59"/>
      <c r="AZ91" s="59"/>
      <c r="BA9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1" s="249"/>
      <c r="BD91" s="253"/>
      <c r="BE91" s="253"/>
    </row>
    <row r="92" spans="1:57" ht="14.95" x14ac:dyDescent="0.25">
      <c r="A92" s="60"/>
      <c r="B92" s="58"/>
      <c r="C92" s="58"/>
      <c r="D92" s="58"/>
      <c r="E92" s="61"/>
      <c r="F92" s="61"/>
      <c r="G92" s="270" t="str">
        <f>IFERROR(MATCH(I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2" s="270" t="str">
        <f t="shared" si="6"/>
        <v/>
      </c>
      <c r="I92" s="58"/>
      <c r="J92" s="58"/>
      <c r="K92" s="250"/>
      <c r="L92" s="277"/>
      <c r="M92" s="58"/>
      <c r="N92" s="58"/>
      <c r="O92" s="58"/>
      <c r="P9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2" s="270" t="str">
        <f>IF('Participantes (A completar)'!$R92="","",IF((INT('Participantes (A completar)'!$AI92-'Participantes (A completar)'!$R92)/365.25)&lt;=0,0,(INT(('Participantes (A completar)'!$AI92-'Participantes (A completar)'!$R92)/365.25))))</f>
        <v/>
      </c>
      <c r="R92" s="61"/>
      <c r="S92" s="57"/>
      <c r="T92" s="270" t="str">
        <f>IFERROR(MATCH(V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2" s="270" t="str">
        <f t="shared" si="7"/>
        <v/>
      </c>
      <c r="V92" s="58"/>
      <c r="W92" s="58"/>
      <c r="X92" s="62"/>
      <c r="Y9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2" s="245"/>
      <c r="AB92" s="246"/>
      <c r="AC92" s="246"/>
      <c r="AD92" s="247"/>
      <c r="AE92" s="248"/>
      <c r="AF92" s="270" t="str">
        <f>IFERROR(VLOOKUP(AE92,Nivel_educat!$B$6:$E$24,4,FALSE),"")</f>
        <v/>
      </c>
      <c r="AG92" s="270" t="str">
        <f t="shared" si="4"/>
        <v/>
      </c>
      <c r="AH92" s="57"/>
      <c r="AI92" s="64"/>
      <c r="AJ92" s="57"/>
      <c r="AK92" s="64"/>
      <c r="AL92" s="64"/>
      <c r="AM92" s="57"/>
      <c r="AN92" s="64"/>
      <c r="AO92" s="273" t="str">
        <f t="shared" si="5"/>
        <v/>
      </c>
      <c r="AP92" s="57"/>
      <c r="AQ92" s="57"/>
      <c r="AR92" s="59"/>
      <c r="AS92" s="59"/>
      <c r="AT92" s="59"/>
      <c r="AU92" s="59"/>
      <c r="AV92" s="59"/>
      <c r="AW92" s="59"/>
      <c r="AX9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2" s="59"/>
      <c r="AZ92" s="59"/>
      <c r="BA9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2" s="249"/>
      <c r="BD92" s="253"/>
      <c r="BE92" s="253"/>
    </row>
    <row r="93" spans="1:57" ht="14.95" x14ac:dyDescent="0.25">
      <c r="A93" s="60"/>
      <c r="B93" s="58"/>
      <c r="C93" s="58"/>
      <c r="D93" s="58"/>
      <c r="E93" s="61"/>
      <c r="F93" s="61"/>
      <c r="G93" s="270" t="str">
        <f>IFERROR(MATCH(I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3" s="270" t="str">
        <f t="shared" si="6"/>
        <v/>
      </c>
      <c r="I93" s="58"/>
      <c r="J93" s="58"/>
      <c r="K93" s="250"/>
      <c r="L93" s="277"/>
      <c r="M93" s="58"/>
      <c r="N93" s="58"/>
      <c r="O93" s="58"/>
      <c r="P9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3" s="270" t="str">
        <f>IF('Participantes (A completar)'!$R93="","",IF((INT('Participantes (A completar)'!$AI93-'Participantes (A completar)'!$R93)/365.25)&lt;=0,0,(INT(('Participantes (A completar)'!$AI93-'Participantes (A completar)'!$R93)/365.25))))</f>
        <v/>
      </c>
      <c r="R93" s="61"/>
      <c r="S93" s="57"/>
      <c r="T93" s="270" t="str">
        <f>IFERROR(MATCH(V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3" s="270" t="str">
        <f t="shared" si="7"/>
        <v/>
      </c>
      <c r="V93" s="58"/>
      <c r="W93" s="58"/>
      <c r="X93" s="62"/>
      <c r="Y9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3" s="245"/>
      <c r="AB93" s="246"/>
      <c r="AC93" s="246"/>
      <c r="AD93" s="247"/>
      <c r="AE93" s="248"/>
      <c r="AF93" s="270" t="str">
        <f>IFERROR(VLOOKUP(AE93,Nivel_educat!$B$6:$E$24,4,FALSE),"")</f>
        <v/>
      </c>
      <c r="AG93" s="270" t="str">
        <f t="shared" si="4"/>
        <v/>
      </c>
      <c r="AH93" s="57"/>
      <c r="AI93" s="64"/>
      <c r="AJ93" s="57"/>
      <c r="AK93" s="64"/>
      <c r="AL93" s="64"/>
      <c r="AM93" s="57"/>
      <c r="AN93" s="64"/>
      <c r="AO93" s="273" t="str">
        <f t="shared" si="5"/>
        <v/>
      </c>
      <c r="AP93" s="57"/>
      <c r="AQ93" s="57"/>
      <c r="AR93" s="59"/>
      <c r="AS93" s="59"/>
      <c r="AT93" s="59"/>
      <c r="AU93" s="59"/>
      <c r="AV93" s="59"/>
      <c r="AW93" s="59"/>
      <c r="AX9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3" s="59"/>
      <c r="AZ93" s="59"/>
      <c r="BA9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3" s="249"/>
      <c r="BD93" s="253"/>
      <c r="BE93" s="253"/>
    </row>
    <row r="94" spans="1:57" ht="14.95" x14ac:dyDescent="0.25">
      <c r="A94" s="60"/>
      <c r="B94" s="58"/>
      <c r="C94" s="58"/>
      <c r="D94" s="58"/>
      <c r="E94" s="61"/>
      <c r="F94" s="61"/>
      <c r="G94" s="270" t="str">
        <f>IFERROR(MATCH(I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4" s="270" t="str">
        <f t="shared" si="6"/>
        <v/>
      </c>
      <c r="I94" s="58"/>
      <c r="J94" s="58"/>
      <c r="K94" s="250"/>
      <c r="L94" s="277"/>
      <c r="M94" s="58"/>
      <c r="N94" s="58"/>
      <c r="O94" s="58"/>
      <c r="P9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4" s="270" t="str">
        <f>IF('Participantes (A completar)'!$R94="","",IF((INT('Participantes (A completar)'!$AI94-'Participantes (A completar)'!$R94)/365.25)&lt;=0,0,(INT(('Participantes (A completar)'!$AI94-'Participantes (A completar)'!$R94)/365.25))))</f>
        <v/>
      </c>
      <c r="R94" s="61"/>
      <c r="S94" s="57"/>
      <c r="T94" s="270" t="str">
        <f>IFERROR(MATCH(V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4" s="270" t="str">
        <f t="shared" si="7"/>
        <v/>
      </c>
      <c r="V94" s="58"/>
      <c r="W94" s="58"/>
      <c r="X94" s="62"/>
      <c r="Y9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4" s="245"/>
      <c r="AB94" s="246"/>
      <c r="AC94" s="246"/>
      <c r="AD94" s="247"/>
      <c r="AE94" s="248"/>
      <c r="AF94" s="270" t="str">
        <f>IFERROR(VLOOKUP(AE94,Nivel_educat!$B$6:$E$24,4,FALSE),"")</f>
        <v/>
      </c>
      <c r="AG94" s="270" t="str">
        <f t="shared" si="4"/>
        <v/>
      </c>
      <c r="AH94" s="57"/>
      <c r="AI94" s="64"/>
      <c r="AJ94" s="57"/>
      <c r="AK94" s="64"/>
      <c r="AL94" s="64"/>
      <c r="AM94" s="57"/>
      <c r="AN94" s="207"/>
      <c r="AO94" s="273" t="str">
        <f t="shared" si="5"/>
        <v/>
      </c>
      <c r="AP94" s="57"/>
      <c r="AQ94" s="57"/>
      <c r="AR94" s="59"/>
      <c r="AS94" s="59"/>
      <c r="AT94" s="59"/>
      <c r="AU94" s="59"/>
      <c r="AV94" s="59"/>
      <c r="AW94" s="59"/>
      <c r="AX9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4" s="59"/>
      <c r="AZ94" s="59"/>
      <c r="BA9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4" s="249"/>
      <c r="BD94" s="253"/>
      <c r="BE94" s="253"/>
    </row>
    <row r="95" spans="1:57" ht="14.95" x14ac:dyDescent="0.25">
      <c r="A95" s="60"/>
      <c r="B95" s="58"/>
      <c r="C95" s="58"/>
      <c r="D95" s="58"/>
      <c r="E95" s="61"/>
      <c r="F95" s="61"/>
      <c r="G95" s="270" t="str">
        <f>IFERROR(MATCH(I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5" s="270" t="str">
        <f t="shared" si="6"/>
        <v/>
      </c>
      <c r="I95" s="58"/>
      <c r="J95" s="58"/>
      <c r="K95" s="250"/>
      <c r="L95" s="277"/>
      <c r="M95" s="58"/>
      <c r="N95" s="58"/>
      <c r="O95" s="58"/>
      <c r="P9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5" s="270" t="str">
        <f>IF('Participantes (A completar)'!$R95="","",IF((INT('Participantes (A completar)'!$AI95-'Participantes (A completar)'!$R95)/365.25)&lt;=0,0,(INT(('Participantes (A completar)'!$AI95-'Participantes (A completar)'!$R95)/365.25))))</f>
        <v/>
      </c>
      <c r="R95" s="61"/>
      <c r="S95" s="57"/>
      <c r="T95" s="270" t="str">
        <f>IFERROR(MATCH(V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5" s="270" t="str">
        <f t="shared" si="7"/>
        <v/>
      </c>
      <c r="V95" s="58"/>
      <c r="W95" s="58"/>
      <c r="X95" s="62"/>
      <c r="Y9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5" s="245"/>
      <c r="AB95" s="246"/>
      <c r="AC95" s="246"/>
      <c r="AD95" s="247"/>
      <c r="AE95" s="248"/>
      <c r="AF95" s="270" t="str">
        <f>IFERROR(VLOOKUP(AE95,Nivel_educat!$B$6:$E$24,4,FALSE),"")</f>
        <v/>
      </c>
      <c r="AG95" s="270" t="str">
        <f t="shared" si="4"/>
        <v/>
      </c>
      <c r="AH95" s="57"/>
      <c r="AI95" s="64"/>
      <c r="AJ95" s="57"/>
      <c r="AK95" s="64"/>
      <c r="AL95" s="64"/>
      <c r="AM95" s="57"/>
      <c r="AN95" s="207"/>
      <c r="AO95" s="273" t="str">
        <f t="shared" si="5"/>
        <v/>
      </c>
      <c r="AP95" s="57"/>
      <c r="AQ95" s="57"/>
      <c r="AR95" s="59"/>
      <c r="AS95" s="59"/>
      <c r="AT95" s="59"/>
      <c r="AU95" s="59"/>
      <c r="AV95" s="59"/>
      <c r="AW95" s="59"/>
      <c r="AX9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5" s="59"/>
      <c r="AZ95" s="59"/>
      <c r="BA9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5" s="249"/>
      <c r="BD95" s="253"/>
      <c r="BE95" s="253"/>
    </row>
    <row r="96" spans="1:57" ht="14.95" x14ac:dyDescent="0.25">
      <c r="A96" s="60"/>
      <c r="B96" s="58"/>
      <c r="C96" s="58"/>
      <c r="D96" s="58"/>
      <c r="E96" s="61"/>
      <c r="F96" s="61"/>
      <c r="G96" s="270" t="str">
        <f>IFERROR(MATCH(I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6" s="270" t="str">
        <f t="shared" si="6"/>
        <v/>
      </c>
      <c r="I96" s="58"/>
      <c r="J96" s="58"/>
      <c r="K96" s="250"/>
      <c r="L96" s="277"/>
      <c r="M96" s="58"/>
      <c r="N96" s="58"/>
      <c r="O96" s="58"/>
      <c r="P9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6" s="270" t="str">
        <f>IF('Participantes (A completar)'!$R96="","",IF((INT('Participantes (A completar)'!$AI96-'Participantes (A completar)'!$R96)/365.25)&lt;=0,0,(INT(('Participantes (A completar)'!$AI96-'Participantes (A completar)'!$R96)/365.25))))</f>
        <v/>
      </c>
      <c r="R96" s="61"/>
      <c r="S96" s="57"/>
      <c r="T96" s="270" t="str">
        <f>IFERROR(MATCH(V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6" s="270" t="str">
        <f t="shared" si="7"/>
        <v/>
      </c>
      <c r="V96" s="58"/>
      <c r="W96" s="58"/>
      <c r="X96" s="62"/>
      <c r="Y9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6" s="245"/>
      <c r="AB96" s="246"/>
      <c r="AC96" s="246"/>
      <c r="AD96" s="247"/>
      <c r="AE96" s="248"/>
      <c r="AF96" s="270" t="str">
        <f>IFERROR(VLOOKUP(AE96,Nivel_educat!$B$6:$E$24,4,FALSE),"")</f>
        <v/>
      </c>
      <c r="AG96" s="270" t="str">
        <f t="shared" si="4"/>
        <v/>
      </c>
      <c r="AH96" s="57"/>
      <c r="AI96" s="64"/>
      <c r="AJ96" s="57"/>
      <c r="AK96" s="64"/>
      <c r="AL96" s="64"/>
      <c r="AM96" s="57"/>
      <c r="AN96" s="207"/>
      <c r="AO96" s="273" t="str">
        <f t="shared" si="5"/>
        <v/>
      </c>
      <c r="AP96" s="57"/>
      <c r="AQ96" s="57"/>
      <c r="AR96" s="59"/>
      <c r="AS96" s="59"/>
      <c r="AT96" s="59"/>
      <c r="AU96" s="59"/>
      <c r="AV96" s="59"/>
      <c r="AW96" s="59"/>
      <c r="AX9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6" s="59"/>
      <c r="AZ96" s="59"/>
      <c r="BA9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6" s="249"/>
      <c r="BD96" s="253"/>
      <c r="BE96" s="253"/>
    </row>
    <row r="97" spans="1:57" ht="14.95" x14ac:dyDescent="0.25">
      <c r="A97" s="60"/>
      <c r="B97" s="58"/>
      <c r="C97" s="58"/>
      <c r="D97" s="58"/>
      <c r="E97" s="61"/>
      <c r="F97" s="61"/>
      <c r="G97" s="270" t="str">
        <f>IFERROR(MATCH(I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7" s="270" t="str">
        <f t="shared" si="6"/>
        <v/>
      </c>
      <c r="I97" s="58"/>
      <c r="J97" s="58"/>
      <c r="K97" s="250"/>
      <c r="L97" s="277"/>
      <c r="M97" s="58"/>
      <c r="N97" s="58"/>
      <c r="O97" s="58"/>
      <c r="P9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7" s="270" t="str">
        <f>IF('Participantes (A completar)'!$R97="","",IF((INT('Participantes (A completar)'!$AI97-'Participantes (A completar)'!$R97)/365.25)&lt;=0,0,(INT(('Participantes (A completar)'!$AI97-'Participantes (A completar)'!$R97)/365.25))))</f>
        <v/>
      </c>
      <c r="R97" s="61"/>
      <c r="S97" s="57"/>
      <c r="T97" s="270" t="str">
        <f>IFERROR(MATCH(V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7" s="270" t="str">
        <f t="shared" si="7"/>
        <v/>
      </c>
      <c r="V97" s="58"/>
      <c r="W97" s="58"/>
      <c r="X97" s="62"/>
      <c r="Y9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7" s="245"/>
      <c r="AB97" s="246"/>
      <c r="AC97" s="246"/>
      <c r="AD97" s="247"/>
      <c r="AE97" s="248"/>
      <c r="AF97" s="270" t="str">
        <f>IFERROR(VLOOKUP(AE97,Nivel_educat!$B$6:$E$24,4,FALSE),"")</f>
        <v/>
      </c>
      <c r="AG97" s="270" t="str">
        <f t="shared" si="4"/>
        <v/>
      </c>
      <c r="AH97" s="57"/>
      <c r="AI97" s="64"/>
      <c r="AJ97" s="57"/>
      <c r="AK97" s="64"/>
      <c r="AL97" s="64"/>
      <c r="AM97" s="57"/>
      <c r="AN97" s="207"/>
      <c r="AO97" s="273" t="str">
        <f t="shared" si="5"/>
        <v/>
      </c>
      <c r="AP97" s="57"/>
      <c r="AQ97" s="57"/>
      <c r="AR97" s="59"/>
      <c r="AS97" s="59"/>
      <c r="AT97" s="59"/>
      <c r="AU97" s="59"/>
      <c r="AV97" s="59"/>
      <c r="AW97" s="59"/>
      <c r="AX9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7" s="59"/>
      <c r="AZ97" s="59"/>
      <c r="BA9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7" s="249"/>
      <c r="BD97" s="253"/>
      <c r="BE97" s="253"/>
    </row>
    <row r="98" spans="1:57" ht="14.95" x14ac:dyDescent="0.25">
      <c r="A98" s="60"/>
      <c r="B98" s="58"/>
      <c r="C98" s="58"/>
      <c r="D98" s="58"/>
      <c r="E98" s="61"/>
      <c r="F98" s="61"/>
      <c r="G98" s="270" t="str">
        <f>IFERROR(MATCH(I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8" s="270" t="str">
        <f t="shared" si="6"/>
        <v/>
      </c>
      <c r="I98" s="58"/>
      <c r="J98" s="58"/>
      <c r="K98" s="250"/>
      <c r="L98" s="277"/>
      <c r="M98" s="58"/>
      <c r="N98" s="58"/>
      <c r="O98" s="58"/>
      <c r="P9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8" s="270" t="str">
        <f>IF('Participantes (A completar)'!$R98="","",IF((INT('Participantes (A completar)'!$AI98-'Participantes (A completar)'!$R98)/365.25)&lt;=0,0,(INT(('Participantes (A completar)'!$AI98-'Participantes (A completar)'!$R98)/365.25))))</f>
        <v/>
      </c>
      <c r="R98" s="61"/>
      <c r="S98" s="57"/>
      <c r="T98" s="270" t="str">
        <f>IFERROR(MATCH(V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8" s="270" t="str">
        <f t="shared" si="7"/>
        <v/>
      </c>
      <c r="V98" s="58"/>
      <c r="W98" s="58"/>
      <c r="X98" s="62"/>
      <c r="Y9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8" s="245"/>
      <c r="AB98" s="246"/>
      <c r="AC98" s="246"/>
      <c r="AD98" s="247"/>
      <c r="AE98" s="248"/>
      <c r="AF98" s="270" t="str">
        <f>IFERROR(VLOOKUP(AE98,Nivel_educat!$B$6:$E$24,4,FALSE),"")</f>
        <v/>
      </c>
      <c r="AG98" s="270" t="str">
        <f t="shared" si="4"/>
        <v/>
      </c>
      <c r="AH98" s="57"/>
      <c r="AI98" s="64"/>
      <c r="AJ98" s="57"/>
      <c r="AK98" s="64"/>
      <c r="AL98" s="64"/>
      <c r="AM98" s="57"/>
      <c r="AN98" s="64"/>
      <c r="AO98" s="273" t="str">
        <f t="shared" si="5"/>
        <v/>
      </c>
      <c r="AP98" s="57"/>
      <c r="AQ98" s="57"/>
      <c r="AR98" s="59"/>
      <c r="AS98" s="59"/>
      <c r="AT98" s="59"/>
      <c r="AU98" s="59"/>
      <c r="AV98" s="59"/>
      <c r="AW98" s="59"/>
      <c r="AX9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8" s="59"/>
      <c r="AZ98" s="59"/>
      <c r="BA9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8" s="249"/>
      <c r="BD98" s="253"/>
      <c r="BE98" s="253"/>
    </row>
    <row r="99" spans="1:57" ht="14.95" x14ac:dyDescent="0.25">
      <c r="A99" s="60"/>
      <c r="B99" s="58"/>
      <c r="C99" s="58"/>
      <c r="D99" s="58"/>
      <c r="E99" s="61"/>
      <c r="F99" s="61"/>
      <c r="G99" s="270" t="str">
        <f>IFERROR(MATCH(I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9" s="270" t="str">
        <f t="shared" si="6"/>
        <v/>
      </c>
      <c r="I99" s="58"/>
      <c r="J99" s="58"/>
      <c r="K99" s="250"/>
      <c r="L99" s="277"/>
      <c r="M99" s="58"/>
      <c r="N99" s="58"/>
      <c r="O99" s="58"/>
      <c r="P9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9" s="270" t="str">
        <f>IF('Participantes (A completar)'!$R99="","",IF((INT('Participantes (A completar)'!$AI99-'Participantes (A completar)'!$R99)/365.25)&lt;=0,0,(INT(('Participantes (A completar)'!$AI99-'Participantes (A completar)'!$R99)/365.25))))</f>
        <v/>
      </c>
      <c r="R99" s="61"/>
      <c r="S99" s="57"/>
      <c r="T99" s="270" t="str">
        <f>IFERROR(MATCH(V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9" s="270" t="str">
        <f t="shared" si="7"/>
        <v/>
      </c>
      <c r="V99" s="58"/>
      <c r="W99" s="58"/>
      <c r="X99" s="62"/>
      <c r="Y9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9" s="245"/>
      <c r="AB99" s="246"/>
      <c r="AC99" s="246"/>
      <c r="AD99" s="247"/>
      <c r="AE99" s="248"/>
      <c r="AF99" s="270" t="str">
        <f>IFERROR(VLOOKUP(AE99,Nivel_educat!$B$6:$E$24,4,FALSE),"")</f>
        <v/>
      </c>
      <c r="AG99" s="270" t="str">
        <f t="shared" si="4"/>
        <v/>
      </c>
      <c r="AH99" s="57"/>
      <c r="AI99" s="64"/>
      <c r="AJ99" s="57"/>
      <c r="AK99" s="64"/>
      <c r="AL99" s="64"/>
      <c r="AM99" s="57"/>
      <c r="AN99" s="64"/>
      <c r="AO99" s="273" t="str">
        <f t="shared" si="5"/>
        <v/>
      </c>
      <c r="AP99" s="57"/>
      <c r="AQ99" s="57"/>
      <c r="AR99" s="59"/>
      <c r="AS99" s="59"/>
      <c r="AT99" s="59"/>
      <c r="AU99" s="59"/>
      <c r="AV99" s="59"/>
      <c r="AW99" s="59"/>
      <c r="AX9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9" s="59"/>
      <c r="AZ99" s="59"/>
      <c r="BA9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9" s="249"/>
      <c r="BD99" s="253"/>
      <c r="BE99" s="253"/>
    </row>
    <row r="100" spans="1:57" ht="14.95" x14ac:dyDescent="0.25">
      <c r="A100" s="60"/>
      <c r="B100" s="58"/>
      <c r="C100" s="58"/>
      <c r="D100" s="58"/>
      <c r="E100" s="61"/>
      <c r="F100" s="61"/>
      <c r="G100" s="270" t="str">
        <f>IFERROR(MATCH(I100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0" s="270" t="str">
        <f t="shared" si="6"/>
        <v/>
      </c>
      <c r="I100" s="58"/>
      <c r="J100" s="58"/>
      <c r="K100" s="250"/>
      <c r="L100" s="277"/>
      <c r="M100" s="58"/>
      <c r="N100" s="58"/>
      <c r="O100" s="58"/>
      <c r="P10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0" s="270" t="str">
        <f>IF('Participantes (A completar)'!$R100="","",IF((INT('Participantes (A completar)'!$AI100-'Participantes (A completar)'!$R100)/365.25)&lt;=0,0,(INT(('Participantes (A completar)'!$AI100-'Participantes (A completar)'!$R100)/365.25))))</f>
        <v/>
      </c>
      <c r="R100" s="61"/>
      <c r="S100" s="57"/>
      <c r="T100" s="270" t="str">
        <f>IFERROR(MATCH(V100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0" s="270" t="str">
        <f t="shared" si="7"/>
        <v/>
      </c>
      <c r="V100" s="58"/>
      <c r="W100" s="58"/>
      <c r="X100" s="62"/>
      <c r="Y10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0" s="245"/>
      <c r="AB100" s="246"/>
      <c r="AC100" s="246"/>
      <c r="AD100" s="247"/>
      <c r="AE100" s="248"/>
      <c r="AF100" s="270" t="str">
        <f>IFERROR(VLOOKUP(AE100,Nivel_educat!$B$6:$E$24,4,FALSE),"")</f>
        <v/>
      </c>
      <c r="AG100" s="270" t="str">
        <f t="shared" si="4"/>
        <v/>
      </c>
      <c r="AH100" s="57"/>
      <c r="AI100" s="64"/>
      <c r="AJ100" s="57"/>
      <c r="AK100" s="64"/>
      <c r="AL100" s="64"/>
      <c r="AM100" s="57"/>
      <c r="AN100" s="64"/>
      <c r="AO100" s="273" t="str">
        <f t="shared" si="5"/>
        <v/>
      </c>
      <c r="AP100" s="57"/>
      <c r="AQ100" s="57"/>
      <c r="AR100" s="59"/>
      <c r="AS100" s="59"/>
      <c r="AT100" s="59"/>
      <c r="AU100" s="59"/>
      <c r="AV100" s="59"/>
      <c r="AW100" s="59"/>
      <c r="AX10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0" s="59"/>
      <c r="AZ100" s="59"/>
      <c r="BA10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0" s="249"/>
      <c r="BD100" s="253"/>
      <c r="BE100" s="253"/>
    </row>
    <row r="101" spans="1:57" ht="14.95" x14ac:dyDescent="0.25">
      <c r="A101" s="60"/>
      <c r="B101" s="58"/>
      <c r="C101" s="58"/>
      <c r="D101" s="58"/>
      <c r="E101" s="61"/>
      <c r="F101" s="61"/>
      <c r="G101" s="270" t="str">
        <f>IFERROR(MATCH(I101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1" s="270" t="str">
        <f t="shared" si="6"/>
        <v/>
      </c>
      <c r="I101" s="58"/>
      <c r="J101" s="58"/>
      <c r="K101" s="250"/>
      <c r="L101" s="277"/>
      <c r="M101" s="58"/>
      <c r="N101" s="58"/>
      <c r="O101" s="58"/>
      <c r="P10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1" s="270" t="str">
        <f>IF('Participantes (A completar)'!$R101="","",IF((INT('Participantes (A completar)'!$AI101-'Participantes (A completar)'!$R101)/365.25)&lt;=0,0,(INT(('Participantes (A completar)'!$AI101-'Participantes (A completar)'!$R101)/365.25))))</f>
        <v/>
      </c>
      <c r="R101" s="61"/>
      <c r="S101" s="57"/>
      <c r="T101" s="270" t="str">
        <f>IFERROR(MATCH(V101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1" s="270" t="str">
        <f t="shared" si="7"/>
        <v/>
      </c>
      <c r="V101" s="58"/>
      <c r="W101" s="58"/>
      <c r="X101" s="62"/>
      <c r="Y10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1" s="245"/>
      <c r="AB101" s="246"/>
      <c r="AC101" s="246"/>
      <c r="AD101" s="247"/>
      <c r="AE101" s="248"/>
      <c r="AF101" s="270" t="str">
        <f>IFERROR(VLOOKUP(AE101,Nivel_educat!$B$6:$E$24,4,FALSE),"")</f>
        <v/>
      </c>
      <c r="AG101" s="270" t="str">
        <f t="shared" si="4"/>
        <v/>
      </c>
      <c r="AH101" s="57"/>
      <c r="AI101" s="64"/>
      <c r="AJ101" s="57"/>
      <c r="AK101" s="64"/>
      <c r="AL101" s="64"/>
      <c r="AM101" s="57"/>
      <c r="AN101" s="64"/>
      <c r="AO101" s="273" t="str">
        <f t="shared" si="5"/>
        <v/>
      </c>
      <c r="AP101" s="57"/>
      <c r="AQ101" s="57"/>
      <c r="AR101" s="59"/>
      <c r="AS101" s="59"/>
      <c r="AT101" s="59"/>
      <c r="AU101" s="59"/>
      <c r="AV101" s="59"/>
      <c r="AW101" s="59"/>
      <c r="AX10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1" s="59"/>
      <c r="AZ101" s="59"/>
      <c r="BA10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1" s="249"/>
      <c r="BD101" s="253"/>
      <c r="BE101" s="253"/>
    </row>
    <row r="102" spans="1:57" ht="14.95" x14ac:dyDescent="0.25">
      <c r="A102" s="60"/>
      <c r="B102" s="58"/>
      <c r="C102" s="58"/>
      <c r="D102" s="58"/>
      <c r="E102" s="61"/>
      <c r="F102" s="61"/>
      <c r="G102" s="270" t="str">
        <f>IFERROR(MATCH(I102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2" s="270" t="str">
        <f t="shared" si="6"/>
        <v/>
      </c>
      <c r="I102" s="58"/>
      <c r="J102" s="58"/>
      <c r="K102" s="250"/>
      <c r="L102" s="277"/>
      <c r="M102" s="58"/>
      <c r="N102" s="58"/>
      <c r="O102" s="58"/>
      <c r="P10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2" s="270" t="str">
        <f>IF('Participantes (A completar)'!$R102="","",IF((INT('Participantes (A completar)'!$AI102-'Participantes (A completar)'!$R102)/365.25)&lt;=0,0,(INT(('Participantes (A completar)'!$AI102-'Participantes (A completar)'!$R102)/365.25))))</f>
        <v/>
      </c>
      <c r="R102" s="61"/>
      <c r="S102" s="57"/>
      <c r="T102" s="270" t="str">
        <f>IFERROR(MATCH(V102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2" s="270" t="str">
        <f t="shared" si="7"/>
        <v/>
      </c>
      <c r="V102" s="58"/>
      <c r="W102" s="58"/>
      <c r="X102" s="62"/>
      <c r="Y10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2" s="245"/>
      <c r="AB102" s="246"/>
      <c r="AC102" s="246"/>
      <c r="AD102" s="247"/>
      <c r="AE102" s="248"/>
      <c r="AF102" s="270" t="str">
        <f>IFERROR(VLOOKUP(AE102,Nivel_educat!$B$6:$E$24,4,FALSE),"")</f>
        <v/>
      </c>
      <c r="AG102" s="270" t="str">
        <f t="shared" si="4"/>
        <v/>
      </c>
      <c r="AH102" s="57"/>
      <c r="AI102" s="64"/>
      <c r="AJ102" s="57"/>
      <c r="AK102" s="64"/>
      <c r="AL102" s="64"/>
      <c r="AM102" s="57"/>
      <c r="AN102" s="64"/>
      <c r="AO102" s="273" t="str">
        <f t="shared" si="5"/>
        <v/>
      </c>
      <c r="AP102" s="57"/>
      <c r="AQ102" s="57"/>
      <c r="AR102" s="59"/>
      <c r="AS102" s="59"/>
      <c r="AT102" s="59"/>
      <c r="AU102" s="59"/>
      <c r="AV102" s="59"/>
      <c r="AW102" s="59"/>
      <c r="AX10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2" s="59"/>
      <c r="AZ102" s="59"/>
      <c r="BA10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2" s="249"/>
      <c r="BD102" s="253"/>
      <c r="BE102" s="253"/>
    </row>
    <row r="103" spans="1:57" ht="14.95" x14ac:dyDescent="0.25">
      <c r="A103" s="60"/>
      <c r="B103" s="58"/>
      <c r="C103" s="58"/>
      <c r="D103" s="58"/>
      <c r="E103" s="61"/>
      <c r="F103" s="61"/>
      <c r="G103" s="270" t="str">
        <f>IFERROR(MATCH(I103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3" s="270" t="str">
        <f t="shared" si="6"/>
        <v/>
      </c>
      <c r="I103" s="58"/>
      <c r="J103" s="58"/>
      <c r="K103" s="250"/>
      <c r="L103" s="277"/>
      <c r="M103" s="58"/>
      <c r="N103" s="58"/>
      <c r="O103" s="58"/>
      <c r="P10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3" s="270" t="str">
        <f>IF('Participantes (A completar)'!$R103="","",IF((INT('Participantes (A completar)'!$AI103-'Participantes (A completar)'!$R103)/365.25)&lt;=0,0,(INT(('Participantes (A completar)'!$AI103-'Participantes (A completar)'!$R103)/365.25))))</f>
        <v/>
      </c>
      <c r="R103" s="61"/>
      <c r="S103" s="57"/>
      <c r="T103" s="270" t="str">
        <f>IFERROR(MATCH(V103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3" s="270" t="str">
        <f t="shared" si="7"/>
        <v/>
      </c>
      <c r="V103" s="58"/>
      <c r="W103" s="58"/>
      <c r="X103" s="62"/>
      <c r="Y10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3" s="245"/>
      <c r="AB103" s="246"/>
      <c r="AC103" s="246"/>
      <c r="AD103" s="247"/>
      <c r="AE103" s="248"/>
      <c r="AF103" s="270" t="str">
        <f>IFERROR(VLOOKUP(AE103,Nivel_educat!$B$6:$E$24,4,FALSE),"")</f>
        <v/>
      </c>
      <c r="AG103" s="270" t="str">
        <f t="shared" si="4"/>
        <v/>
      </c>
      <c r="AH103" s="57"/>
      <c r="AI103" s="64"/>
      <c r="AJ103" s="57"/>
      <c r="AK103" s="64"/>
      <c r="AL103" s="64"/>
      <c r="AM103" s="57"/>
      <c r="AN103" s="64"/>
      <c r="AO103" s="273" t="str">
        <f t="shared" si="5"/>
        <v/>
      </c>
      <c r="AP103" s="57"/>
      <c r="AQ103" s="57"/>
      <c r="AR103" s="59"/>
      <c r="AS103" s="59"/>
      <c r="AT103" s="59"/>
      <c r="AU103" s="59"/>
      <c r="AV103" s="59"/>
      <c r="AW103" s="59"/>
      <c r="AX10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3" s="59"/>
      <c r="AZ103" s="59"/>
      <c r="BA10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3" s="249"/>
      <c r="BD103" s="253"/>
      <c r="BE103" s="253"/>
    </row>
    <row r="104" spans="1:57" ht="14.95" x14ac:dyDescent="0.25">
      <c r="A104" s="60"/>
      <c r="B104" s="58"/>
      <c r="C104" s="58"/>
      <c r="D104" s="58"/>
      <c r="E104" s="61"/>
      <c r="F104" s="61"/>
      <c r="G104" s="270" t="str">
        <f>IFERROR(MATCH(I104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4" s="270" t="str">
        <f t="shared" si="6"/>
        <v/>
      </c>
      <c r="I104" s="58"/>
      <c r="J104" s="58"/>
      <c r="K104" s="250"/>
      <c r="L104" s="277"/>
      <c r="M104" s="58"/>
      <c r="N104" s="58"/>
      <c r="O104" s="58"/>
      <c r="P10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4" s="270" t="str">
        <f>IF('Participantes (A completar)'!$R104="","",IF((INT('Participantes (A completar)'!$AI104-'Participantes (A completar)'!$R104)/365.25)&lt;=0,0,(INT(('Participantes (A completar)'!$AI104-'Participantes (A completar)'!$R104)/365.25))))</f>
        <v/>
      </c>
      <c r="R104" s="61"/>
      <c r="S104" s="57"/>
      <c r="T104" s="270" t="str">
        <f>IFERROR(MATCH(V104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4" s="270" t="str">
        <f t="shared" si="7"/>
        <v/>
      </c>
      <c r="V104" s="58"/>
      <c r="W104" s="58"/>
      <c r="X104" s="62"/>
      <c r="Y10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4" s="245"/>
      <c r="AB104" s="246"/>
      <c r="AC104" s="246"/>
      <c r="AD104" s="247"/>
      <c r="AE104" s="248"/>
      <c r="AF104" s="270" t="str">
        <f>IFERROR(VLOOKUP(AE104,Nivel_educat!$B$6:$E$24,4,FALSE),"")</f>
        <v/>
      </c>
      <c r="AG104" s="270" t="str">
        <f t="shared" si="4"/>
        <v/>
      </c>
      <c r="AH104" s="57"/>
      <c r="AI104" s="64"/>
      <c r="AJ104" s="57"/>
      <c r="AK104" s="64"/>
      <c r="AL104" s="64"/>
      <c r="AM104" s="57"/>
      <c r="AN104" s="207"/>
      <c r="AO104" s="273" t="str">
        <f t="shared" si="5"/>
        <v/>
      </c>
      <c r="AP104" s="57"/>
      <c r="AQ104" s="57"/>
      <c r="AR104" s="59"/>
      <c r="AS104" s="59"/>
      <c r="AT104" s="59"/>
      <c r="AU104" s="59"/>
      <c r="AV104" s="59"/>
      <c r="AW104" s="59"/>
      <c r="AX10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4" s="59"/>
      <c r="AZ104" s="59"/>
      <c r="BA10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4" s="249"/>
      <c r="BD104" s="253"/>
      <c r="BE104" s="253"/>
    </row>
    <row r="105" spans="1:57" ht="14.95" x14ac:dyDescent="0.25">
      <c r="A105" s="60"/>
      <c r="B105" s="58"/>
      <c r="C105" s="58"/>
      <c r="D105" s="58"/>
      <c r="E105" s="61"/>
      <c r="F105" s="61"/>
      <c r="G105" s="270" t="str">
        <f>IFERROR(MATCH(I105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5" s="270" t="str">
        <f t="shared" si="6"/>
        <v/>
      </c>
      <c r="I105" s="58"/>
      <c r="J105" s="58"/>
      <c r="K105" s="250"/>
      <c r="L105" s="277"/>
      <c r="M105" s="58"/>
      <c r="N105" s="58"/>
      <c r="O105" s="58"/>
      <c r="P10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5" s="270" t="str">
        <f>IF('Participantes (A completar)'!$R105="","",IF((INT('Participantes (A completar)'!$AI105-'Participantes (A completar)'!$R105)/365.25)&lt;=0,0,(INT(('Participantes (A completar)'!$AI105-'Participantes (A completar)'!$R105)/365.25))))</f>
        <v/>
      </c>
      <c r="R105" s="61"/>
      <c r="S105" s="57"/>
      <c r="T105" s="270" t="str">
        <f>IFERROR(MATCH(V105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5" s="270" t="str">
        <f t="shared" si="7"/>
        <v/>
      </c>
      <c r="V105" s="58"/>
      <c r="W105" s="58"/>
      <c r="X105" s="62"/>
      <c r="Y10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5" s="245"/>
      <c r="AB105" s="246"/>
      <c r="AC105" s="246"/>
      <c r="AD105" s="247"/>
      <c r="AE105" s="248"/>
      <c r="AF105" s="270" t="str">
        <f>IFERROR(VLOOKUP(AE105,Nivel_educat!$B$6:$E$24,4,FALSE),"")</f>
        <v/>
      </c>
      <c r="AG105" s="270" t="str">
        <f t="shared" si="4"/>
        <v/>
      </c>
      <c r="AH105" s="57"/>
      <c r="AI105" s="64"/>
      <c r="AJ105" s="57"/>
      <c r="AK105" s="64"/>
      <c r="AL105" s="64"/>
      <c r="AM105" s="57"/>
      <c r="AN105" s="64"/>
      <c r="AO105" s="273" t="str">
        <f t="shared" si="5"/>
        <v/>
      </c>
      <c r="AP105" s="57"/>
      <c r="AQ105" s="57"/>
      <c r="AR105" s="59"/>
      <c r="AS105" s="59"/>
      <c r="AT105" s="59"/>
      <c r="AU105" s="59"/>
      <c r="AV105" s="59"/>
      <c r="AW105" s="59"/>
      <c r="AX10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5" s="59"/>
      <c r="AZ105" s="59"/>
      <c r="BA10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5" s="249"/>
      <c r="BD105" s="253"/>
      <c r="BE105" s="253"/>
    </row>
    <row r="106" spans="1:57" ht="14.95" x14ac:dyDescent="0.25">
      <c r="A106" s="60"/>
      <c r="B106" s="58"/>
      <c r="C106" s="58"/>
      <c r="D106" s="58"/>
      <c r="E106" s="61"/>
      <c r="F106" s="61"/>
      <c r="G106" s="270" t="str">
        <f>IFERROR(MATCH(I106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6" s="270" t="str">
        <f t="shared" si="6"/>
        <v/>
      </c>
      <c r="I106" s="58"/>
      <c r="J106" s="58"/>
      <c r="K106" s="250"/>
      <c r="L106" s="277"/>
      <c r="M106" s="58"/>
      <c r="N106" s="58"/>
      <c r="O106" s="58"/>
      <c r="P10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6" s="270" t="str">
        <f>IF('Participantes (A completar)'!$R106="","",IF((INT('Participantes (A completar)'!$AI106-'Participantes (A completar)'!$R106)/365.25)&lt;=0,0,(INT(('Participantes (A completar)'!$AI106-'Participantes (A completar)'!$R106)/365.25))))</f>
        <v/>
      </c>
      <c r="R106" s="61"/>
      <c r="S106" s="57"/>
      <c r="T106" s="270" t="str">
        <f>IFERROR(MATCH(V106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6" s="270" t="str">
        <f t="shared" si="7"/>
        <v/>
      </c>
      <c r="V106" s="58"/>
      <c r="W106" s="58"/>
      <c r="X106" s="62"/>
      <c r="Y10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6" s="245"/>
      <c r="AB106" s="246"/>
      <c r="AC106" s="246"/>
      <c r="AD106" s="247"/>
      <c r="AE106" s="248"/>
      <c r="AF106" s="270" t="str">
        <f>IFERROR(VLOOKUP(AE106,Nivel_educat!$B$6:$E$24,4,FALSE),"")</f>
        <v/>
      </c>
      <c r="AG106" s="270" t="str">
        <f t="shared" si="4"/>
        <v/>
      </c>
      <c r="AH106" s="57"/>
      <c r="AI106" s="64"/>
      <c r="AJ106" s="57"/>
      <c r="AK106" s="64"/>
      <c r="AL106" s="64"/>
      <c r="AM106" s="57"/>
      <c r="AN106" s="64"/>
      <c r="AO106" s="273" t="str">
        <f t="shared" si="5"/>
        <v/>
      </c>
      <c r="AP106" s="57"/>
      <c r="AQ106" s="57"/>
      <c r="AR106" s="59"/>
      <c r="AS106" s="59"/>
      <c r="AT106" s="59"/>
      <c r="AU106" s="59"/>
      <c r="AV106" s="59"/>
      <c r="AW106" s="59"/>
      <c r="AX10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6" s="59"/>
      <c r="AZ106" s="59"/>
      <c r="BA10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6" s="249"/>
      <c r="BD106" s="253"/>
      <c r="BE106" s="253"/>
    </row>
    <row r="107" spans="1:57" ht="14.95" x14ac:dyDescent="0.25">
      <c r="A107" s="60"/>
      <c r="B107" s="58"/>
      <c r="C107" s="58"/>
      <c r="D107" s="58"/>
      <c r="E107" s="61"/>
      <c r="F107" s="61"/>
      <c r="G107" s="270" t="str">
        <f>IFERROR(MATCH(I107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7" s="270" t="str">
        <f t="shared" si="6"/>
        <v/>
      </c>
      <c r="I107" s="58"/>
      <c r="J107" s="58"/>
      <c r="K107" s="250"/>
      <c r="L107" s="277"/>
      <c r="M107" s="58"/>
      <c r="N107" s="58"/>
      <c r="O107" s="58"/>
      <c r="P10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7" s="270" t="str">
        <f>IF('Participantes (A completar)'!$R107="","",IF((INT('Participantes (A completar)'!$AI107-'Participantes (A completar)'!$R107)/365.25)&lt;=0,0,(INT(('Participantes (A completar)'!$AI107-'Participantes (A completar)'!$R107)/365.25))))</f>
        <v/>
      </c>
      <c r="R107" s="61"/>
      <c r="S107" s="57"/>
      <c r="T107" s="270" t="str">
        <f>IFERROR(MATCH(V107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7" s="270" t="str">
        <f t="shared" si="7"/>
        <v/>
      </c>
      <c r="V107" s="58"/>
      <c r="W107" s="58"/>
      <c r="X107" s="62"/>
      <c r="Y10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7" s="245"/>
      <c r="AB107" s="246"/>
      <c r="AC107" s="246"/>
      <c r="AD107" s="247"/>
      <c r="AE107" s="248"/>
      <c r="AF107" s="270" t="str">
        <f>IFERROR(VLOOKUP(AE107,Nivel_educat!$B$6:$E$24,4,FALSE),"")</f>
        <v/>
      </c>
      <c r="AG107" s="270" t="str">
        <f t="shared" si="4"/>
        <v/>
      </c>
      <c r="AH107" s="57"/>
      <c r="AI107" s="64"/>
      <c r="AJ107" s="57"/>
      <c r="AK107" s="64"/>
      <c r="AL107" s="64"/>
      <c r="AM107" s="57"/>
      <c r="AN107" s="64"/>
      <c r="AO107" s="273" t="str">
        <f t="shared" si="5"/>
        <v/>
      </c>
      <c r="AP107" s="57"/>
      <c r="AQ107" s="57"/>
      <c r="AR107" s="59"/>
      <c r="AS107" s="59"/>
      <c r="AT107" s="59"/>
      <c r="AU107" s="59"/>
      <c r="AV107" s="59"/>
      <c r="AW107" s="59"/>
      <c r="AX10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7" s="59"/>
      <c r="AZ107" s="59"/>
      <c r="BA10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7" s="249"/>
      <c r="BD107" s="253"/>
      <c r="BE107" s="253"/>
    </row>
    <row r="108" spans="1:57" ht="14.95" x14ac:dyDescent="0.25">
      <c r="A108" s="60"/>
      <c r="B108" s="58"/>
      <c r="C108" s="58"/>
      <c r="D108" s="58"/>
      <c r="E108" s="61"/>
      <c r="F108" s="61"/>
      <c r="G108" s="270" t="str">
        <f>IFERROR(MATCH(I108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8" s="270" t="str">
        <f t="shared" si="6"/>
        <v/>
      </c>
      <c r="I108" s="58"/>
      <c r="J108" s="58"/>
      <c r="K108" s="250"/>
      <c r="L108" s="277"/>
      <c r="M108" s="58"/>
      <c r="N108" s="58"/>
      <c r="O108" s="58"/>
      <c r="P10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8" s="270" t="str">
        <f>IF('Participantes (A completar)'!$R108="","",IF((INT('Participantes (A completar)'!$AI108-'Participantes (A completar)'!$R108)/365.25)&lt;=0,0,(INT(('Participantes (A completar)'!$AI108-'Participantes (A completar)'!$R108)/365.25))))</f>
        <v/>
      </c>
      <c r="R108" s="61"/>
      <c r="S108" s="57"/>
      <c r="T108" s="270" t="str">
        <f>IFERROR(MATCH(V108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8" s="270" t="str">
        <f t="shared" si="7"/>
        <v/>
      </c>
      <c r="V108" s="58"/>
      <c r="W108" s="58"/>
      <c r="X108" s="62"/>
      <c r="Y10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8" s="245"/>
      <c r="AB108" s="246"/>
      <c r="AC108" s="246"/>
      <c r="AD108" s="247"/>
      <c r="AE108" s="248"/>
      <c r="AF108" s="270" t="str">
        <f>IFERROR(VLOOKUP(AE108,Nivel_educat!$B$6:$E$24,4,FALSE),"")</f>
        <v/>
      </c>
      <c r="AG108" s="270" t="str">
        <f t="shared" si="4"/>
        <v/>
      </c>
      <c r="AH108" s="57"/>
      <c r="AI108" s="64"/>
      <c r="AJ108" s="57"/>
      <c r="AK108" s="64"/>
      <c r="AL108" s="64"/>
      <c r="AM108" s="57"/>
      <c r="AN108" s="64"/>
      <c r="AO108" s="273" t="str">
        <f t="shared" si="5"/>
        <v/>
      </c>
      <c r="AP108" s="57"/>
      <c r="AQ108" s="57"/>
      <c r="AR108" s="59"/>
      <c r="AS108" s="59"/>
      <c r="AT108" s="59"/>
      <c r="AU108" s="59"/>
      <c r="AV108" s="59"/>
      <c r="AW108" s="59"/>
      <c r="AX10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8" s="59"/>
      <c r="AZ108" s="59"/>
      <c r="BA10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8" s="249"/>
      <c r="BD108" s="253"/>
      <c r="BE108" s="253"/>
    </row>
    <row r="109" spans="1:57" ht="14.95" x14ac:dyDescent="0.25">
      <c r="A109" s="60"/>
      <c r="B109" s="58"/>
      <c r="C109" s="58"/>
      <c r="D109" s="58"/>
      <c r="E109" s="61"/>
      <c r="F109" s="61"/>
      <c r="G109" s="270" t="str">
        <f>IFERROR(MATCH(I109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09" s="270" t="str">
        <f t="shared" si="6"/>
        <v/>
      </c>
      <c r="I109" s="58"/>
      <c r="J109" s="58"/>
      <c r="K109" s="250"/>
      <c r="L109" s="277"/>
      <c r="M109" s="58"/>
      <c r="N109" s="58"/>
      <c r="O109" s="58"/>
      <c r="P10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09" s="270" t="str">
        <f>IF('Participantes (A completar)'!$R109="","",IF((INT('Participantes (A completar)'!$AI109-'Participantes (A completar)'!$R109)/365.25)&lt;=0,0,(INT(('Participantes (A completar)'!$AI109-'Participantes (A completar)'!$R109)/365.25))))</f>
        <v/>
      </c>
      <c r="R109" s="61"/>
      <c r="S109" s="57"/>
      <c r="T109" s="270" t="str">
        <f>IFERROR(MATCH(V109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09" s="270" t="str">
        <f t="shared" si="7"/>
        <v/>
      </c>
      <c r="V109" s="58"/>
      <c r="W109" s="58"/>
      <c r="X109" s="62"/>
      <c r="Y10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0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09" s="245"/>
      <c r="AB109" s="246"/>
      <c r="AC109" s="246"/>
      <c r="AD109" s="247"/>
      <c r="AE109" s="248"/>
      <c r="AF109" s="270" t="str">
        <f>IFERROR(VLOOKUP(AE109,Nivel_educat!$B$6:$E$24,4,FALSE),"")</f>
        <v/>
      </c>
      <c r="AG109" s="270" t="str">
        <f t="shared" si="4"/>
        <v/>
      </c>
      <c r="AH109" s="57"/>
      <c r="AI109" s="64"/>
      <c r="AJ109" s="57"/>
      <c r="AK109" s="64"/>
      <c r="AL109" s="64"/>
      <c r="AM109" s="57"/>
      <c r="AN109" s="207"/>
      <c r="AO109" s="273" t="str">
        <f t="shared" si="5"/>
        <v/>
      </c>
      <c r="AP109" s="57"/>
      <c r="AQ109" s="57"/>
      <c r="AR109" s="59"/>
      <c r="AS109" s="59"/>
      <c r="AT109" s="59"/>
      <c r="AU109" s="59"/>
      <c r="AV109" s="59"/>
      <c r="AW109" s="59"/>
      <c r="AX10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09" s="59"/>
      <c r="AZ109" s="59"/>
      <c r="BA10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09" s="249"/>
      <c r="BD109" s="253"/>
      <c r="BE109" s="253"/>
    </row>
    <row r="110" spans="1:57" ht="14.95" x14ac:dyDescent="0.25">
      <c r="A110" s="60"/>
      <c r="B110" s="58"/>
      <c r="C110" s="58"/>
      <c r="D110" s="58"/>
      <c r="E110" s="61"/>
      <c r="F110" s="61"/>
      <c r="G110" s="270" t="str">
        <f>IFERROR(MATCH(I110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0" s="270" t="str">
        <f t="shared" si="6"/>
        <v/>
      </c>
      <c r="I110" s="58"/>
      <c r="J110" s="58"/>
      <c r="K110" s="250"/>
      <c r="L110" s="277"/>
      <c r="M110" s="58"/>
      <c r="N110" s="58"/>
      <c r="O110" s="58"/>
      <c r="P11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0" s="270" t="str">
        <f>IF('Participantes (A completar)'!$R110="","",IF((INT('Participantes (A completar)'!$AI110-'Participantes (A completar)'!$R110)/365.25)&lt;=0,0,(INT(('Participantes (A completar)'!$AI110-'Participantes (A completar)'!$R110)/365.25))))</f>
        <v/>
      </c>
      <c r="R110" s="61"/>
      <c r="S110" s="57"/>
      <c r="T110" s="270" t="str">
        <f>IFERROR(MATCH(V110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0" s="270" t="str">
        <f t="shared" si="7"/>
        <v/>
      </c>
      <c r="V110" s="58"/>
      <c r="W110" s="58"/>
      <c r="X110" s="62"/>
      <c r="Y11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0" s="245"/>
      <c r="AB110" s="246"/>
      <c r="AC110" s="246"/>
      <c r="AD110" s="247"/>
      <c r="AE110" s="248"/>
      <c r="AF110" s="270" t="str">
        <f>IFERROR(VLOOKUP(AE110,Nivel_educat!$B$6:$E$24,4,FALSE),"")</f>
        <v/>
      </c>
      <c r="AG110" s="270" t="str">
        <f t="shared" si="4"/>
        <v/>
      </c>
      <c r="AH110" s="57"/>
      <c r="AI110" s="64"/>
      <c r="AJ110" s="57"/>
      <c r="AK110" s="64"/>
      <c r="AL110" s="64"/>
      <c r="AM110" s="57"/>
      <c r="AN110" s="64"/>
      <c r="AO110" s="273" t="str">
        <f t="shared" si="5"/>
        <v/>
      </c>
      <c r="AP110" s="57"/>
      <c r="AQ110" s="57"/>
      <c r="AR110" s="59"/>
      <c r="AS110" s="59"/>
      <c r="AT110" s="59"/>
      <c r="AU110" s="59"/>
      <c r="AV110" s="59"/>
      <c r="AW110" s="59"/>
      <c r="AX11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0" s="59"/>
      <c r="AZ110" s="59"/>
      <c r="BA11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0" s="249"/>
      <c r="BD110" s="253"/>
      <c r="BE110" s="253"/>
    </row>
    <row r="111" spans="1:57" ht="14.95" x14ac:dyDescent="0.25">
      <c r="A111" s="60"/>
      <c r="B111" s="58"/>
      <c r="C111" s="58"/>
      <c r="D111" s="58"/>
      <c r="E111" s="61"/>
      <c r="F111" s="61"/>
      <c r="G111" s="270" t="str">
        <f>IFERROR(MATCH(I111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1" s="270" t="str">
        <f t="shared" si="6"/>
        <v/>
      </c>
      <c r="I111" s="58"/>
      <c r="J111" s="58"/>
      <c r="K111" s="250"/>
      <c r="L111" s="277"/>
      <c r="M111" s="58"/>
      <c r="N111" s="58"/>
      <c r="O111" s="58"/>
      <c r="P11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1" s="270" t="str">
        <f>IF('Participantes (A completar)'!$R111="","",IF((INT('Participantes (A completar)'!$AI111-'Participantes (A completar)'!$R111)/365.25)&lt;=0,0,(INT(('Participantes (A completar)'!$AI111-'Participantes (A completar)'!$R111)/365.25))))</f>
        <v/>
      </c>
      <c r="R111" s="61"/>
      <c r="S111" s="57"/>
      <c r="T111" s="270" t="str">
        <f>IFERROR(MATCH(V111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1" s="270" t="str">
        <f t="shared" si="7"/>
        <v/>
      </c>
      <c r="V111" s="58"/>
      <c r="W111" s="58"/>
      <c r="X111" s="62"/>
      <c r="Y11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1" s="245"/>
      <c r="AB111" s="246"/>
      <c r="AC111" s="246"/>
      <c r="AD111" s="247"/>
      <c r="AE111" s="248"/>
      <c r="AF111" s="270" t="str">
        <f>IFERROR(VLOOKUP(AE111,Nivel_educat!$B$6:$E$24,4,FALSE),"")</f>
        <v/>
      </c>
      <c r="AG111" s="270" t="str">
        <f t="shared" si="4"/>
        <v/>
      </c>
      <c r="AH111" s="57"/>
      <c r="AI111" s="64"/>
      <c r="AJ111" s="57"/>
      <c r="AK111" s="64"/>
      <c r="AL111" s="64"/>
      <c r="AM111" s="57"/>
      <c r="AN111" s="207"/>
      <c r="AO111" s="273" t="str">
        <f t="shared" si="5"/>
        <v/>
      </c>
      <c r="AP111" s="57"/>
      <c r="AQ111" s="57"/>
      <c r="AR111" s="59"/>
      <c r="AS111" s="59"/>
      <c r="AT111" s="59"/>
      <c r="AU111" s="59"/>
      <c r="AV111" s="59"/>
      <c r="AW111" s="59"/>
      <c r="AX11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1" s="59"/>
      <c r="AZ111" s="59"/>
      <c r="BA11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1" s="249"/>
      <c r="BD111" s="253"/>
      <c r="BE111" s="253"/>
    </row>
    <row r="112" spans="1:57" ht="14.95" x14ac:dyDescent="0.25">
      <c r="A112" s="60"/>
      <c r="B112" s="58"/>
      <c r="C112" s="58"/>
      <c r="D112" s="58"/>
      <c r="E112" s="61"/>
      <c r="F112" s="61"/>
      <c r="G112" s="270" t="str">
        <f>IFERROR(MATCH(I112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2" s="270" t="str">
        <f t="shared" si="6"/>
        <v/>
      </c>
      <c r="I112" s="58"/>
      <c r="J112" s="58"/>
      <c r="K112" s="250"/>
      <c r="L112" s="277"/>
      <c r="M112" s="58"/>
      <c r="N112" s="58"/>
      <c r="O112" s="58"/>
      <c r="P11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2" s="270" t="str">
        <f>IF('Participantes (A completar)'!$R112="","",IF((INT('Participantes (A completar)'!$AI112-'Participantes (A completar)'!$R112)/365.25)&lt;=0,0,(INT(('Participantes (A completar)'!$AI112-'Participantes (A completar)'!$R112)/365.25))))</f>
        <v/>
      </c>
      <c r="R112" s="61"/>
      <c r="S112" s="57"/>
      <c r="T112" s="270" t="str">
        <f>IFERROR(MATCH(V112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2" s="270" t="str">
        <f t="shared" si="7"/>
        <v/>
      </c>
      <c r="V112" s="58"/>
      <c r="W112" s="58"/>
      <c r="X112" s="62"/>
      <c r="Y11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2" s="245"/>
      <c r="AB112" s="246"/>
      <c r="AC112" s="246"/>
      <c r="AD112" s="247"/>
      <c r="AE112" s="248"/>
      <c r="AF112" s="270" t="str">
        <f>IFERROR(VLOOKUP(AE112,Nivel_educat!$B$6:$E$24,4,FALSE),"")</f>
        <v/>
      </c>
      <c r="AG112" s="270" t="str">
        <f t="shared" si="4"/>
        <v/>
      </c>
      <c r="AH112" s="57"/>
      <c r="AI112" s="64"/>
      <c r="AJ112" s="57"/>
      <c r="AK112" s="64"/>
      <c r="AL112" s="64"/>
      <c r="AM112" s="57"/>
      <c r="AN112" s="64"/>
      <c r="AO112" s="273" t="str">
        <f t="shared" si="5"/>
        <v/>
      </c>
      <c r="AP112" s="57"/>
      <c r="AQ112" s="57"/>
      <c r="AR112" s="59"/>
      <c r="AS112" s="59"/>
      <c r="AT112" s="59"/>
      <c r="AU112" s="59"/>
      <c r="AV112" s="59"/>
      <c r="AW112" s="59"/>
      <c r="AX11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2" s="59"/>
      <c r="AZ112" s="59"/>
      <c r="BA11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2" s="249"/>
      <c r="BD112" s="253"/>
      <c r="BE112" s="253"/>
    </row>
    <row r="113" spans="1:57" ht="14.95" x14ac:dyDescent="0.25">
      <c r="A113" s="60"/>
      <c r="B113" s="58"/>
      <c r="C113" s="58"/>
      <c r="D113" s="58"/>
      <c r="E113" s="61"/>
      <c r="F113" s="61"/>
      <c r="G113" s="270" t="str">
        <f>IFERROR(MATCH(I113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3" s="270" t="str">
        <f t="shared" si="6"/>
        <v/>
      </c>
      <c r="I113" s="58"/>
      <c r="J113" s="58"/>
      <c r="K113" s="250"/>
      <c r="L113" s="277"/>
      <c r="M113" s="58"/>
      <c r="N113" s="58"/>
      <c r="O113" s="58"/>
      <c r="P11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3" s="270" t="str">
        <f>IF('Participantes (A completar)'!$R113="","",IF((INT('Participantes (A completar)'!$AI113-'Participantes (A completar)'!$R113)/365.25)&lt;=0,0,(INT(('Participantes (A completar)'!$AI113-'Participantes (A completar)'!$R113)/365.25))))</f>
        <v/>
      </c>
      <c r="R113" s="61"/>
      <c r="S113" s="57"/>
      <c r="T113" s="270" t="str">
        <f>IFERROR(MATCH(V113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3" s="270" t="str">
        <f t="shared" si="7"/>
        <v/>
      </c>
      <c r="V113" s="58"/>
      <c r="W113" s="58"/>
      <c r="X113" s="62"/>
      <c r="Y11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3" s="245"/>
      <c r="AB113" s="246"/>
      <c r="AC113" s="246"/>
      <c r="AD113" s="247"/>
      <c r="AE113" s="248"/>
      <c r="AF113" s="270" t="str">
        <f>IFERROR(VLOOKUP(AE113,Nivel_educat!$B$6:$E$24,4,FALSE),"")</f>
        <v/>
      </c>
      <c r="AG113" s="270" t="str">
        <f t="shared" si="4"/>
        <v/>
      </c>
      <c r="AH113" s="57"/>
      <c r="AI113" s="64"/>
      <c r="AJ113" s="57"/>
      <c r="AK113" s="64"/>
      <c r="AL113" s="64"/>
      <c r="AM113" s="57"/>
      <c r="AN113" s="64"/>
      <c r="AO113" s="273" t="str">
        <f t="shared" si="5"/>
        <v/>
      </c>
      <c r="AP113" s="57"/>
      <c r="AQ113" s="57"/>
      <c r="AR113" s="59"/>
      <c r="AS113" s="59"/>
      <c r="AT113" s="59"/>
      <c r="AU113" s="59"/>
      <c r="AV113" s="59"/>
      <c r="AW113" s="59"/>
      <c r="AX11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3" s="59"/>
      <c r="AZ113" s="59"/>
      <c r="BA11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3" s="249"/>
      <c r="BD113" s="253"/>
      <c r="BE113" s="253"/>
    </row>
    <row r="114" spans="1:57" ht="14.95" x14ac:dyDescent="0.25">
      <c r="A114" s="60"/>
      <c r="B114" s="58"/>
      <c r="C114" s="58"/>
      <c r="D114" s="58"/>
      <c r="E114" s="61"/>
      <c r="F114" s="61"/>
      <c r="G114" s="270" t="str">
        <f>IFERROR(MATCH(I114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4" s="270" t="str">
        <f t="shared" si="6"/>
        <v/>
      </c>
      <c r="I114" s="58"/>
      <c r="J114" s="58"/>
      <c r="K114" s="250"/>
      <c r="L114" s="277"/>
      <c r="M114" s="58"/>
      <c r="N114" s="58"/>
      <c r="O114" s="58"/>
      <c r="P11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4" s="270" t="str">
        <f>IF('Participantes (A completar)'!$R114="","",IF((INT('Participantes (A completar)'!$AI114-'Participantes (A completar)'!$R114)/365.25)&lt;=0,0,(INT(('Participantes (A completar)'!$AI114-'Participantes (A completar)'!$R114)/365.25))))</f>
        <v/>
      </c>
      <c r="R114" s="61"/>
      <c r="S114" s="57"/>
      <c r="T114" s="270" t="str">
        <f>IFERROR(MATCH(V114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4" s="270" t="str">
        <f t="shared" si="7"/>
        <v/>
      </c>
      <c r="V114" s="58"/>
      <c r="W114" s="58"/>
      <c r="X114" s="62"/>
      <c r="Y11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4" s="245"/>
      <c r="AB114" s="246"/>
      <c r="AC114" s="246"/>
      <c r="AD114" s="247"/>
      <c r="AE114" s="248"/>
      <c r="AF114" s="270" t="str">
        <f>IFERROR(VLOOKUP(AE114,Nivel_educat!$B$6:$E$24,4,FALSE),"")</f>
        <v/>
      </c>
      <c r="AG114" s="270" t="str">
        <f t="shared" si="4"/>
        <v/>
      </c>
      <c r="AH114" s="57"/>
      <c r="AI114" s="64"/>
      <c r="AJ114" s="57"/>
      <c r="AK114" s="64"/>
      <c r="AL114" s="64"/>
      <c r="AM114" s="57"/>
      <c r="AN114" s="64"/>
      <c r="AO114" s="273" t="str">
        <f t="shared" si="5"/>
        <v/>
      </c>
      <c r="AP114" s="57"/>
      <c r="AQ114" s="57"/>
      <c r="AR114" s="59"/>
      <c r="AS114" s="59"/>
      <c r="AT114" s="59"/>
      <c r="AU114" s="59"/>
      <c r="AV114" s="59"/>
      <c r="AW114" s="59"/>
      <c r="AX11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4" s="59"/>
      <c r="AZ114" s="59"/>
      <c r="BA11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4" s="249"/>
      <c r="BD114" s="253"/>
      <c r="BE114" s="253"/>
    </row>
    <row r="115" spans="1:57" ht="14.95" x14ac:dyDescent="0.25">
      <c r="A115" s="60"/>
      <c r="B115" s="58"/>
      <c r="C115" s="58"/>
      <c r="D115" s="58"/>
      <c r="E115" s="61"/>
      <c r="F115" s="61"/>
      <c r="G115" s="270" t="str">
        <f>IFERROR(MATCH(I115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5" s="270" t="str">
        <f t="shared" si="6"/>
        <v/>
      </c>
      <c r="I115" s="58"/>
      <c r="J115" s="58"/>
      <c r="K115" s="250"/>
      <c r="L115" s="277"/>
      <c r="M115" s="58"/>
      <c r="N115" s="58"/>
      <c r="O115" s="58"/>
      <c r="P11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5" s="270" t="str">
        <f>IF('Participantes (A completar)'!$R115="","",IF((INT('Participantes (A completar)'!$AI115-'Participantes (A completar)'!$R115)/365.25)&lt;=0,0,(INT(('Participantes (A completar)'!$AI115-'Participantes (A completar)'!$R115)/365.25))))</f>
        <v/>
      </c>
      <c r="R115" s="61"/>
      <c r="S115" s="57"/>
      <c r="T115" s="270" t="str">
        <f>IFERROR(MATCH(V115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5" s="270" t="str">
        <f t="shared" si="7"/>
        <v/>
      </c>
      <c r="V115" s="58"/>
      <c r="W115" s="58"/>
      <c r="X115" s="62"/>
      <c r="Y11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5" s="245"/>
      <c r="AB115" s="246"/>
      <c r="AC115" s="246"/>
      <c r="AD115" s="247"/>
      <c r="AE115" s="248"/>
      <c r="AF115" s="270" t="str">
        <f>IFERROR(VLOOKUP(AE115,Nivel_educat!$B$6:$E$24,4,FALSE),"")</f>
        <v/>
      </c>
      <c r="AG115" s="270" t="str">
        <f t="shared" si="4"/>
        <v/>
      </c>
      <c r="AH115" s="57"/>
      <c r="AI115" s="64"/>
      <c r="AJ115" s="57"/>
      <c r="AK115" s="64"/>
      <c r="AL115" s="64"/>
      <c r="AM115" s="57"/>
      <c r="AN115" s="207"/>
      <c r="AO115" s="273" t="str">
        <f t="shared" si="5"/>
        <v/>
      </c>
      <c r="AP115" s="57"/>
      <c r="AQ115" s="57"/>
      <c r="AR115" s="59"/>
      <c r="AS115" s="59"/>
      <c r="AT115" s="59"/>
      <c r="AU115" s="59"/>
      <c r="AV115" s="59"/>
      <c r="AW115" s="59"/>
      <c r="AX11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5" s="59"/>
      <c r="AZ115" s="59"/>
      <c r="BA11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5" s="249"/>
      <c r="BD115" s="253"/>
      <c r="BE115" s="253"/>
    </row>
    <row r="116" spans="1:57" ht="14.95" x14ac:dyDescent="0.25">
      <c r="A116" s="60"/>
      <c r="B116" s="58"/>
      <c r="C116" s="58"/>
      <c r="D116" s="58"/>
      <c r="E116" s="61"/>
      <c r="F116" s="61"/>
      <c r="G116" s="270" t="str">
        <f>IFERROR(MATCH(I116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6" s="270" t="str">
        <f t="shared" si="6"/>
        <v/>
      </c>
      <c r="I116" s="58"/>
      <c r="J116" s="58"/>
      <c r="K116" s="250"/>
      <c r="L116" s="277"/>
      <c r="M116" s="58"/>
      <c r="N116" s="58"/>
      <c r="O116" s="58"/>
      <c r="P11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6" s="270" t="str">
        <f>IF('Participantes (A completar)'!$R116="","",IF((INT('Participantes (A completar)'!$AI116-'Participantes (A completar)'!$R116)/365.25)&lt;=0,0,(INT(('Participantes (A completar)'!$AI116-'Participantes (A completar)'!$R116)/365.25))))</f>
        <v/>
      </c>
      <c r="R116" s="61"/>
      <c r="S116" s="57"/>
      <c r="T116" s="270" t="str">
        <f>IFERROR(MATCH(V116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6" s="270" t="str">
        <f t="shared" si="7"/>
        <v/>
      </c>
      <c r="V116" s="58"/>
      <c r="W116" s="58"/>
      <c r="X116" s="62"/>
      <c r="Y11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6" s="245"/>
      <c r="AB116" s="246"/>
      <c r="AC116" s="246"/>
      <c r="AD116" s="247"/>
      <c r="AE116" s="248"/>
      <c r="AF116" s="270" t="str">
        <f>IFERROR(VLOOKUP(AE116,Nivel_educat!$B$6:$E$24,4,FALSE),"")</f>
        <v/>
      </c>
      <c r="AG116" s="270" t="str">
        <f t="shared" si="4"/>
        <v/>
      </c>
      <c r="AH116" s="57"/>
      <c r="AI116" s="64"/>
      <c r="AJ116" s="57"/>
      <c r="AK116" s="64"/>
      <c r="AL116" s="64"/>
      <c r="AM116" s="57"/>
      <c r="AN116" s="64"/>
      <c r="AO116" s="273" t="str">
        <f t="shared" si="5"/>
        <v/>
      </c>
      <c r="AP116" s="57"/>
      <c r="AQ116" s="57"/>
      <c r="AR116" s="59"/>
      <c r="AS116" s="59"/>
      <c r="AT116" s="59"/>
      <c r="AU116" s="59"/>
      <c r="AV116" s="59"/>
      <c r="AW116" s="59"/>
      <c r="AX11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6" s="59"/>
      <c r="AZ116" s="59"/>
      <c r="BA11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6" s="249"/>
      <c r="BD116" s="253"/>
      <c r="BE116" s="253"/>
    </row>
    <row r="117" spans="1:57" ht="14.95" x14ac:dyDescent="0.25">
      <c r="A117" s="60"/>
      <c r="B117" s="58"/>
      <c r="C117" s="58"/>
      <c r="D117" s="58"/>
      <c r="E117" s="61"/>
      <c r="F117" s="61"/>
      <c r="G117" s="270" t="str">
        <f>IFERROR(MATCH(I117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7" s="270" t="str">
        <f t="shared" si="6"/>
        <v/>
      </c>
      <c r="I117" s="58"/>
      <c r="J117" s="58"/>
      <c r="K117" s="250"/>
      <c r="L117" s="277"/>
      <c r="M117" s="58"/>
      <c r="N117" s="58"/>
      <c r="O117" s="58"/>
      <c r="P11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7" s="270" t="str">
        <f>IF('Participantes (A completar)'!$R117="","",IF((INT('Participantes (A completar)'!$AI117-'Participantes (A completar)'!$R117)/365.25)&lt;=0,0,(INT(('Participantes (A completar)'!$AI117-'Participantes (A completar)'!$R117)/365.25))))</f>
        <v/>
      </c>
      <c r="R117" s="61"/>
      <c r="S117" s="57"/>
      <c r="T117" s="270" t="str">
        <f>IFERROR(MATCH(V117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7" s="270" t="str">
        <f t="shared" si="7"/>
        <v/>
      </c>
      <c r="V117" s="58"/>
      <c r="W117" s="58"/>
      <c r="X117" s="62"/>
      <c r="Y11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7" s="245"/>
      <c r="AB117" s="246"/>
      <c r="AC117" s="246"/>
      <c r="AD117" s="247"/>
      <c r="AE117" s="248"/>
      <c r="AF117" s="270" t="str">
        <f>IFERROR(VLOOKUP(AE117,Nivel_educat!$B$6:$E$24,4,FALSE),"")</f>
        <v/>
      </c>
      <c r="AG117" s="270" t="str">
        <f t="shared" si="4"/>
        <v/>
      </c>
      <c r="AH117" s="57"/>
      <c r="AI117" s="64"/>
      <c r="AJ117" s="57"/>
      <c r="AK117" s="64"/>
      <c r="AL117" s="64"/>
      <c r="AM117" s="57"/>
      <c r="AN117" s="64"/>
      <c r="AO117" s="273" t="str">
        <f t="shared" si="5"/>
        <v/>
      </c>
      <c r="AP117" s="57"/>
      <c r="AQ117" s="57"/>
      <c r="AR117" s="59"/>
      <c r="AS117" s="59"/>
      <c r="AT117" s="59"/>
      <c r="AU117" s="59"/>
      <c r="AV117" s="59"/>
      <c r="AW117" s="59"/>
      <c r="AX11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7" s="59"/>
      <c r="AZ117" s="59"/>
      <c r="BA11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7" s="249"/>
      <c r="BD117" s="253"/>
      <c r="BE117" s="253"/>
    </row>
    <row r="118" spans="1:57" ht="14.95" x14ac:dyDescent="0.25">
      <c r="A118" s="60"/>
      <c r="B118" s="58"/>
      <c r="C118" s="58"/>
      <c r="D118" s="58"/>
      <c r="E118" s="61"/>
      <c r="F118" s="61"/>
      <c r="G118" s="270" t="str">
        <f>IFERROR(MATCH(I118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8" s="270" t="str">
        <f t="shared" si="6"/>
        <v/>
      </c>
      <c r="I118" s="58"/>
      <c r="J118" s="58"/>
      <c r="K118" s="250"/>
      <c r="L118" s="277"/>
      <c r="M118" s="58"/>
      <c r="N118" s="58"/>
      <c r="O118" s="58"/>
      <c r="P11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8" s="270" t="str">
        <f>IF('Participantes (A completar)'!$R118="","",IF((INT('Participantes (A completar)'!$AI118-'Participantes (A completar)'!$R118)/365.25)&lt;=0,0,(INT(('Participantes (A completar)'!$AI118-'Participantes (A completar)'!$R118)/365.25))))</f>
        <v/>
      </c>
      <c r="R118" s="61"/>
      <c r="S118" s="57"/>
      <c r="T118" s="270" t="str">
        <f>IFERROR(MATCH(V118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8" s="270" t="str">
        <f t="shared" si="7"/>
        <v/>
      </c>
      <c r="V118" s="58"/>
      <c r="W118" s="58"/>
      <c r="X118" s="62"/>
      <c r="Y11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8" s="245"/>
      <c r="AB118" s="246"/>
      <c r="AC118" s="246"/>
      <c r="AD118" s="247"/>
      <c r="AE118" s="248"/>
      <c r="AF118" s="270" t="str">
        <f>IFERROR(VLOOKUP(AE118,Nivel_educat!$B$6:$E$24,4,FALSE),"")</f>
        <v/>
      </c>
      <c r="AG118" s="270" t="str">
        <f t="shared" si="4"/>
        <v/>
      </c>
      <c r="AH118" s="57"/>
      <c r="AI118" s="64"/>
      <c r="AJ118" s="57"/>
      <c r="AK118" s="64"/>
      <c r="AL118" s="64"/>
      <c r="AM118" s="57"/>
      <c r="AN118" s="207"/>
      <c r="AO118" s="273" t="str">
        <f t="shared" si="5"/>
        <v/>
      </c>
      <c r="AP118" s="57"/>
      <c r="AQ118" s="57"/>
      <c r="AR118" s="59"/>
      <c r="AS118" s="59"/>
      <c r="AT118" s="59"/>
      <c r="AU118" s="59"/>
      <c r="AV118" s="59"/>
      <c r="AW118" s="59"/>
      <c r="AX11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8" s="59"/>
      <c r="AZ118" s="59"/>
      <c r="BA11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8" s="249"/>
      <c r="BD118" s="253"/>
      <c r="BE118" s="253"/>
    </row>
    <row r="119" spans="1:57" ht="14.95" x14ac:dyDescent="0.25">
      <c r="A119" s="60"/>
      <c r="B119" s="58"/>
      <c r="C119" s="58"/>
      <c r="D119" s="58"/>
      <c r="E119" s="61"/>
      <c r="F119" s="61"/>
      <c r="G119" s="270" t="str">
        <f>IFERROR(MATCH(I119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19" s="270" t="str">
        <f t="shared" si="6"/>
        <v/>
      </c>
      <c r="I119" s="58"/>
      <c r="J119" s="58"/>
      <c r="K119" s="250"/>
      <c r="L119" s="277"/>
      <c r="M119" s="58"/>
      <c r="N119" s="58"/>
      <c r="O119" s="58"/>
      <c r="P11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19" s="270" t="str">
        <f>IF('Participantes (A completar)'!$R119="","",IF((INT('Participantes (A completar)'!$AI119-'Participantes (A completar)'!$R119)/365.25)&lt;=0,0,(INT(('Participantes (A completar)'!$AI119-'Participantes (A completar)'!$R119)/365.25))))</f>
        <v/>
      </c>
      <c r="R119" s="61"/>
      <c r="S119" s="57"/>
      <c r="T119" s="270" t="str">
        <f>IFERROR(MATCH(V119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19" s="270" t="str">
        <f t="shared" si="7"/>
        <v/>
      </c>
      <c r="V119" s="58"/>
      <c r="W119" s="58"/>
      <c r="X119" s="62"/>
      <c r="Y11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1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19" s="245"/>
      <c r="AB119" s="246"/>
      <c r="AC119" s="246"/>
      <c r="AD119" s="247"/>
      <c r="AE119" s="248"/>
      <c r="AF119" s="270" t="str">
        <f>IFERROR(VLOOKUP(AE119,Nivel_educat!$B$6:$E$24,4,FALSE),"")</f>
        <v/>
      </c>
      <c r="AG119" s="270" t="str">
        <f t="shared" si="4"/>
        <v/>
      </c>
      <c r="AH119" s="57"/>
      <c r="AI119" s="64"/>
      <c r="AJ119" s="57"/>
      <c r="AK119" s="64"/>
      <c r="AL119" s="64"/>
      <c r="AM119" s="57"/>
      <c r="AN119" s="64"/>
      <c r="AO119" s="273" t="str">
        <f t="shared" si="5"/>
        <v/>
      </c>
      <c r="AP119" s="57"/>
      <c r="AQ119" s="57"/>
      <c r="AR119" s="59"/>
      <c r="AS119" s="59"/>
      <c r="AT119" s="59"/>
      <c r="AU119" s="59"/>
      <c r="AV119" s="59"/>
      <c r="AW119" s="59"/>
      <c r="AX11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19" s="59"/>
      <c r="AZ119" s="59"/>
      <c r="BA11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19" s="249"/>
      <c r="BD119" s="253"/>
      <c r="BE119" s="253"/>
    </row>
    <row r="120" spans="1:57" ht="14.95" x14ac:dyDescent="0.25">
      <c r="A120" s="60"/>
      <c r="B120" s="58"/>
      <c r="C120" s="58"/>
      <c r="D120" s="58"/>
      <c r="E120" s="61"/>
      <c r="F120" s="61"/>
      <c r="G120" s="270" t="str">
        <f>IFERROR(MATCH(I120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0" s="270" t="str">
        <f t="shared" si="6"/>
        <v/>
      </c>
      <c r="I120" s="58"/>
      <c r="J120" s="58"/>
      <c r="K120" s="250"/>
      <c r="L120" s="277"/>
      <c r="M120" s="58"/>
      <c r="N120" s="58"/>
      <c r="O120" s="58"/>
      <c r="P12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0" s="270" t="str">
        <f>IF('Participantes (A completar)'!$R120="","",IF((INT('Participantes (A completar)'!$AI120-'Participantes (A completar)'!$R120)/365.25)&lt;=0,0,(INT(('Participantes (A completar)'!$AI120-'Participantes (A completar)'!$R120)/365.25))))</f>
        <v/>
      </c>
      <c r="R120" s="61"/>
      <c r="S120" s="57"/>
      <c r="T120" s="270" t="str">
        <f>IFERROR(MATCH(V120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0" s="270" t="str">
        <f t="shared" si="7"/>
        <v/>
      </c>
      <c r="V120" s="58"/>
      <c r="W120" s="58"/>
      <c r="X120" s="62"/>
      <c r="Y12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0" s="245"/>
      <c r="AB120" s="246"/>
      <c r="AC120" s="246"/>
      <c r="AD120" s="247"/>
      <c r="AE120" s="248"/>
      <c r="AF120" s="270" t="str">
        <f>IFERROR(VLOOKUP(AE120,Nivel_educat!$B$6:$E$24,4,FALSE),"")</f>
        <v/>
      </c>
      <c r="AG120" s="270" t="str">
        <f t="shared" si="4"/>
        <v/>
      </c>
      <c r="AH120" s="57"/>
      <c r="AI120" s="64"/>
      <c r="AJ120" s="57"/>
      <c r="AK120" s="64"/>
      <c r="AL120" s="64"/>
      <c r="AM120" s="57"/>
      <c r="AN120" s="64"/>
      <c r="AO120" s="273" t="str">
        <f t="shared" si="5"/>
        <v/>
      </c>
      <c r="AP120" s="57"/>
      <c r="AQ120" s="57"/>
      <c r="AR120" s="59"/>
      <c r="AS120" s="59"/>
      <c r="AT120" s="59"/>
      <c r="AU120" s="59"/>
      <c r="AV120" s="59"/>
      <c r="AW120" s="59"/>
      <c r="AX12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0" s="59"/>
      <c r="AZ120" s="59"/>
      <c r="BA12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0" s="249"/>
      <c r="BD120" s="253"/>
      <c r="BE120" s="253"/>
    </row>
    <row r="121" spans="1:57" ht="14.95" x14ac:dyDescent="0.25">
      <c r="A121" s="60"/>
      <c r="B121" s="58"/>
      <c r="C121" s="58"/>
      <c r="D121" s="58"/>
      <c r="E121" s="61"/>
      <c r="F121" s="61"/>
      <c r="G121" s="270" t="str">
        <f>IFERROR(MATCH(I121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1" s="270" t="str">
        <f t="shared" si="6"/>
        <v/>
      </c>
      <c r="I121" s="58"/>
      <c r="J121" s="58"/>
      <c r="K121" s="250"/>
      <c r="L121" s="277"/>
      <c r="M121" s="58"/>
      <c r="N121" s="58"/>
      <c r="O121" s="58"/>
      <c r="P12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1" s="270" t="str">
        <f>IF('Participantes (A completar)'!$R121="","",IF((INT('Participantes (A completar)'!$AI121-'Participantes (A completar)'!$R121)/365.25)&lt;=0,0,(INT(('Participantes (A completar)'!$AI121-'Participantes (A completar)'!$R121)/365.25))))</f>
        <v/>
      </c>
      <c r="R121" s="61"/>
      <c r="S121" s="57"/>
      <c r="T121" s="270" t="str">
        <f>IFERROR(MATCH(V121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1" s="270" t="str">
        <f t="shared" si="7"/>
        <v/>
      </c>
      <c r="V121" s="58"/>
      <c r="W121" s="58"/>
      <c r="X121" s="62"/>
      <c r="Y12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1" s="245"/>
      <c r="AB121" s="246"/>
      <c r="AC121" s="246"/>
      <c r="AD121" s="247"/>
      <c r="AE121" s="248"/>
      <c r="AF121" s="270" t="str">
        <f>IFERROR(VLOOKUP(AE121,Nivel_educat!$B$6:$E$24,4,FALSE),"")</f>
        <v/>
      </c>
      <c r="AG121" s="270" t="str">
        <f t="shared" si="4"/>
        <v/>
      </c>
      <c r="AH121" s="57"/>
      <c r="AI121" s="64"/>
      <c r="AJ121" s="57"/>
      <c r="AK121" s="64"/>
      <c r="AL121" s="64"/>
      <c r="AM121" s="57"/>
      <c r="AN121" s="64"/>
      <c r="AO121" s="273" t="str">
        <f t="shared" si="5"/>
        <v/>
      </c>
      <c r="AP121" s="57"/>
      <c r="AQ121" s="57"/>
      <c r="AR121" s="59"/>
      <c r="AS121" s="59"/>
      <c r="AT121" s="59"/>
      <c r="AU121" s="59"/>
      <c r="AV121" s="59"/>
      <c r="AW121" s="59"/>
      <c r="AX12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1" s="59"/>
      <c r="AZ121" s="59"/>
      <c r="BA12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1" s="249"/>
      <c r="BD121" s="253"/>
      <c r="BE121" s="253"/>
    </row>
    <row r="122" spans="1:57" ht="14.95" x14ac:dyDescent="0.25">
      <c r="A122" s="60"/>
      <c r="B122" s="58"/>
      <c r="C122" s="58"/>
      <c r="D122" s="58"/>
      <c r="E122" s="61"/>
      <c r="F122" s="61"/>
      <c r="G122" s="270" t="str">
        <f>IFERROR(MATCH(I122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2" s="270" t="str">
        <f t="shared" si="6"/>
        <v/>
      </c>
      <c r="I122" s="58"/>
      <c r="J122" s="58"/>
      <c r="K122" s="250"/>
      <c r="L122" s="277"/>
      <c r="M122" s="58"/>
      <c r="N122" s="58"/>
      <c r="O122" s="58"/>
      <c r="P12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2" s="270" t="str">
        <f>IF('Participantes (A completar)'!$R122="","",IF((INT('Participantes (A completar)'!$AI122-'Participantes (A completar)'!$R122)/365.25)&lt;=0,0,(INT(('Participantes (A completar)'!$AI122-'Participantes (A completar)'!$R122)/365.25))))</f>
        <v/>
      </c>
      <c r="R122" s="61"/>
      <c r="S122" s="57"/>
      <c r="T122" s="270" t="str">
        <f>IFERROR(MATCH(V122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2" s="270" t="str">
        <f t="shared" si="7"/>
        <v/>
      </c>
      <c r="V122" s="58"/>
      <c r="W122" s="58"/>
      <c r="X122" s="62"/>
      <c r="Y12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2" s="245"/>
      <c r="AB122" s="246"/>
      <c r="AC122" s="246"/>
      <c r="AD122" s="247"/>
      <c r="AE122" s="248"/>
      <c r="AF122" s="270" t="str">
        <f>IFERROR(VLOOKUP(AE122,Nivel_educat!$B$6:$E$24,4,FALSE),"")</f>
        <v/>
      </c>
      <c r="AG122" s="270" t="str">
        <f t="shared" si="4"/>
        <v/>
      </c>
      <c r="AH122" s="57"/>
      <c r="AI122" s="64"/>
      <c r="AJ122" s="57"/>
      <c r="AK122" s="64"/>
      <c r="AL122" s="64"/>
      <c r="AM122" s="57"/>
      <c r="AN122" s="64"/>
      <c r="AO122" s="273" t="str">
        <f t="shared" si="5"/>
        <v/>
      </c>
      <c r="AP122" s="57"/>
      <c r="AQ122" s="57"/>
      <c r="AR122" s="59"/>
      <c r="AS122" s="59"/>
      <c r="AT122" s="59"/>
      <c r="AU122" s="59"/>
      <c r="AV122" s="59"/>
      <c r="AW122" s="59"/>
      <c r="AX12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2" s="59"/>
      <c r="AZ122" s="59"/>
      <c r="BA12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2" s="249"/>
      <c r="BD122" s="253"/>
      <c r="BE122" s="253"/>
    </row>
    <row r="123" spans="1:57" ht="14.95" x14ac:dyDescent="0.25">
      <c r="A123" s="60"/>
      <c r="B123" s="58"/>
      <c r="C123" s="58"/>
      <c r="D123" s="58"/>
      <c r="E123" s="61"/>
      <c r="F123" s="61"/>
      <c r="G123" s="270" t="str">
        <f>IFERROR(MATCH(I123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3" s="270" t="str">
        <f t="shared" si="6"/>
        <v/>
      </c>
      <c r="I123" s="58"/>
      <c r="J123" s="58"/>
      <c r="K123" s="250"/>
      <c r="L123" s="277"/>
      <c r="M123" s="58"/>
      <c r="N123" s="58"/>
      <c r="O123" s="58"/>
      <c r="P12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3" s="270" t="str">
        <f>IF('Participantes (A completar)'!$R123="","",IF((INT('Participantes (A completar)'!$AI123-'Participantes (A completar)'!$R123)/365.25)&lt;=0,0,(INT(('Participantes (A completar)'!$AI123-'Participantes (A completar)'!$R123)/365.25))))</f>
        <v/>
      </c>
      <c r="R123" s="61"/>
      <c r="S123" s="57"/>
      <c r="T123" s="270" t="str">
        <f>IFERROR(MATCH(V123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3" s="270" t="str">
        <f t="shared" si="7"/>
        <v/>
      </c>
      <c r="V123" s="58"/>
      <c r="W123" s="58"/>
      <c r="X123" s="62"/>
      <c r="Y12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3" s="245"/>
      <c r="AB123" s="246"/>
      <c r="AC123" s="246"/>
      <c r="AD123" s="247"/>
      <c r="AE123" s="248"/>
      <c r="AF123" s="270" t="str">
        <f>IFERROR(VLOOKUP(AE123,Nivel_educat!$B$6:$E$24,4,FALSE),"")</f>
        <v/>
      </c>
      <c r="AG123" s="270" t="str">
        <f t="shared" si="4"/>
        <v/>
      </c>
      <c r="AH123" s="57"/>
      <c r="AI123" s="64"/>
      <c r="AJ123" s="57"/>
      <c r="AK123" s="64"/>
      <c r="AL123" s="64"/>
      <c r="AM123" s="57"/>
      <c r="AN123" s="64"/>
      <c r="AO123" s="273" t="str">
        <f t="shared" si="5"/>
        <v/>
      </c>
      <c r="AP123" s="57"/>
      <c r="AQ123" s="57"/>
      <c r="AR123" s="59"/>
      <c r="AS123" s="59"/>
      <c r="AT123" s="59"/>
      <c r="AU123" s="59"/>
      <c r="AV123" s="59"/>
      <c r="AW123" s="59"/>
      <c r="AX12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3" s="59"/>
      <c r="AZ123" s="59"/>
      <c r="BA12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3" s="249"/>
      <c r="BD123" s="253"/>
      <c r="BE123" s="253"/>
    </row>
    <row r="124" spans="1:57" ht="14.95" x14ac:dyDescent="0.25">
      <c r="A124" s="60"/>
      <c r="B124" s="58"/>
      <c r="C124" s="58"/>
      <c r="D124" s="58"/>
      <c r="E124" s="61"/>
      <c r="F124" s="61"/>
      <c r="G124" s="270" t="str">
        <f>IFERROR(MATCH(I124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4" s="270" t="str">
        <f t="shared" si="6"/>
        <v/>
      </c>
      <c r="I124" s="58"/>
      <c r="J124" s="58"/>
      <c r="K124" s="250"/>
      <c r="L124" s="277"/>
      <c r="M124" s="58"/>
      <c r="N124" s="58"/>
      <c r="O124" s="58"/>
      <c r="P12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4" s="270" t="str">
        <f>IF('Participantes (A completar)'!$R124="","",IF((INT('Participantes (A completar)'!$AI124-'Participantes (A completar)'!$R124)/365.25)&lt;=0,0,(INT(('Participantes (A completar)'!$AI124-'Participantes (A completar)'!$R124)/365.25))))</f>
        <v/>
      </c>
      <c r="R124" s="61"/>
      <c r="S124" s="57"/>
      <c r="T124" s="270" t="str">
        <f>IFERROR(MATCH(V124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4" s="270" t="str">
        <f t="shared" si="7"/>
        <v/>
      </c>
      <c r="V124" s="58"/>
      <c r="W124" s="58"/>
      <c r="X124" s="62"/>
      <c r="Y12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4" s="245"/>
      <c r="AB124" s="246"/>
      <c r="AC124" s="246"/>
      <c r="AD124" s="247"/>
      <c r="AE124" s="248"/>
      <c r="AF124" s="270" t="str">
        <f>IFERROR(VLOOKUP(AE124,Nivel_educat!$B$6:$E$24,4,FALSE),"")</f>
        <v/>
      </c>
      <c r="AG124" s="270" t="str">
        <f t="shared" si="4"/>
        <v/>
      </c>
      <c r="AH124" s="57"/>
      <c r="AI124" s="64"/>
      <c r="AJ124" s="57"/>
      <c r="AK124" s="64"/>
      <c r="AL124" s="64"/>
      <c r="AM124" s="57"/>
      <c r="AN124" s="64"/>
      <c r="AO124" s="273" t="str">
        <f t="shared" si="5"/>
        <v/>
      </c>
      <c r="AP124" s="57"/>
      <c r="AQ124" s="57"/>
      <c r="AR124" s="59"/>
      <c r="AS124" s="59"/>
      <c r="AT124" s="59"/>
      <c r="AU124" s="59"/>
      <c r="AV124" s="59"/>
      <c r="AW124" s="59"/>
      <c r="AX12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4" s="59"/>
      <c r="AZ124" s="59"/>
      <c r="BA12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4" s="249"/>
      <c r="BD124" s="253"/>
      <c r="BE124" s="253"/>
    </row>
    <row r="125" spans="1:57" ht="14.95" x14ac:dyDescent="0.25">
      <c r="A125" s="60"/>
      <c r="B125" s="58"/>
      <c r="C125" s="58"/>
      <c r="D125" s="58"/>
      <c r="E125" s="61"/>
      <c r="F125" s="61"/>
      <c r="G125" s="270" t="str">
        <f>IFERROR(MATCH(I125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5" s="270" t="str">
        <f t="shared" si="6"/>
        <v/>
      </c>
      <c r="I125" s="58"/>
      <c r="J125" s="58"/>
      <c r="K125" s="250"/>
      <c r="L125" s="277"/>
      <c r="M125" s="58"/>
      <c r="N125" s="58"/>
      <c r="O125" s="58"/>
      <c r="P12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5" s="270" t="str">
        <f>IF('Participantes (A completar)'!$R125="","",IF((INT('Participantes (A completar)'!$AI125-'Participantes (A completar)'!$R125)/365.25)&lt;=0,0,(INT(('Participantes (A completar)'!$AI125-'Participantes (A completar)'!$R125)/365.25))))</f>
        <v/>
      </c>
      <c r="R125" s="61"/>
      <c r="S125" s="57"/>
      <c r="T125" s="270" t="str">
        <f>IFERROR(MATCH(V125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5" s="270" t="str">
        <f t="shared" si="7"/>
        <v/>
      </c>
      <c r="V125" s="58"/>
      <c r="W125" s="58"/>
      <c r="X125" s="62"/>
      <c r="Y12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5" s="245"/>
      <c r="AB125" s="246"/>
      <c r="AC125" s="246"/>
      <c r="AD125" s="247"/>
      <c r="AE125" s="248"/>
      <c r="AF125" s="270" t="str">
        <f>IFERROR(VLOOKUP(AE125,Nivel_educat!$B$6:$E$24,4,FALSE),"")</f>
        <v/>
      </c>
      <c r="AG125" s="270" t="str">
        <f t="shared" si="4"/>
        <v/>
      </c>
      <c r="AH125" s="57"/>
      <c r="AI125" s="64"/>
      <c r="AJ125" s="57"/>
      <c r="AK125" s="64"/>
      <c r="AL125" s="64"/>
      <c r="AM125" s="57"/>
      <c r="AN125" s="64"/>
      <c r="AO125" s="273" t="str">
        <f t="shared" si="5"/>
        <v/>
      </c>
      <c r="AP125" s="57"/>
      <c r="AQ125" s="57"/>
      <c r="AR125" s="59"/>
      <c r="AS125" s="59"/>
      <c r="AT125" s="59"/>
      <c r="AU125" s="59"/>
      <c r="AV125" s="59"/>
      <c r="AW125" s="59"/>
      <c r="AX12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5" s="59"/>
      <c r="AZ125" s="59"/>
      <c r="BA12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5" s="249"/>
      <c r="BD125" s="253"/>
      <c r="BE125" s="253"/>
    </row>
    <row r="126" spans="1:57" ht="14.95" x14ac:dyDescent="0.25">
      <c r="A126" s="60"/>
      <c r="B126" s="58"/>
      <c r="C126" s="58"/>
      <c r="D126" s="58"/>
      <c r="E126" s="61"/>
      <c r="F126" s="61"/>
      <c r="G126" s="270" t="str">
        <f>IFERROR(MATCH(I126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6" s="270" t="str">
        <f t="shared" si="6"/>
        <v/>
      </c>
      <c r="I126" s="58"/>
      <c r="J126" s="58"/>
      <c r="K126" s="250"/>
      <c r="L126" s="277"/>
      <c r="M126" s="58"/>
      <c r="N126" s="58"/>
      <c r="O126" s="58"/>
      <c r="P12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6" s="270" t="str">
        <f>IF('Participantes (A completar)'!$R126="","",IF((INT('Participantes (A completar)'!$AI126-'Participantes (A completar)'!$R126)/365.25)&lt;=0,0,(INT(('Participantes (A completar)'!$AI126-'Participantes (A completar)'!$R126)/365.25))))</f>
        <v/>
      </c>
      <c r="R126" s="61"/>
      <c r="S126" s="57"/>
      <c r="T126" s="270" t="str">
        <f>IFERROR(MATCH(V126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6" s="270" t="str">
        <f t="shared" si="7"/>
        <v/>
      </c>
      <c r="V126" s="58"/>
      <c r="W126" s="58"/>
      <c r="X126" s="62"/>
      <c r="Y12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6" s="245"/>
      <c r="AB126" s="246"/>
      <c r="AC126" s="246"/>
      <c r="AD126" s="247"/>
      <c r="AE126" s="248"/>
      <c r="AF126" s="270" t="str">
        <f>IFERROR(VLOOKUP(AE126,Nivel_educat!$B$6:$E$24,4,FALSE),"")</f>
        <v/>
      </c>
      <c r="AG126" s="270" t="str">
        <f t="shared" si="4"/>
        <v/>
      </c>
      <c r="AH126" s="57"/>
      <c r="AI126" s="64"/>
      <c r="AJ126" s="57"/>
      <c r="AK126" s="64"/>
      <c r="AL126" s="64"/>
      <c r="AM126" s="57"/>
      <c r="AN126" s="207"/>
      <c r="AO126" s="273" t="str">
        <f t="shared" si="5"/>
        <v/>
      </c>
      <c r="AP126" s="57"/>
      <c r="AQ126" s="57"/>
      <c r="AR126" s="59"/>
      <c r="AS126" s="59"/>
      <c r="AT126" s="59"/>
      <c r="AU126" s="59"/>
      <c r="AV126" s="59"/>
      <c r="AW126" s="59"/>
      <c r="AX12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6" s="59"/>
      <c r="AZ126" s="59"/>
      <c r="BA12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6" s="249"/>
      <c r="BD126" s="253"/>
      <c r="BE126" s="253"/>
    </row>
    <row r="127" spans="1:57" ht="14.95" x14ac:dyDescent="0.25">
      <c r="A127" s="60"/>
      <c r="B127" s="58"/>
      <c r="C127" s="58"/>
      <c r="D127" s="58"/>
      <c r="E127" s="61"/>
      <c r="F127" s="61"/>
      <c r="G127" s="270" t="str">
        <f>IFERROR(MATCH(I127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7" s="270" t="str">
        <f t="shared" si="6"/>
        <v/>
      </c>
      <c r="I127" s="58"/>
      <c r="J127" s="58"/>
      <c r="K127" s="250"/>
      <c r="L127" s="277"/>
      <c r="M127" s="58"/>
      <c r="N127" s="58"/>
      <c r="O127" s="58"/>
      <c r="P12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7" s="270" t="str">
        <f>IF('Participantes (A completar)'!$R127="","",IF((INT('Participantes (A completar)'!$AI127-'Participantes (A completar)'!$R127)/365.25)&lt;=0,0,(INT(('Participantes (A completar)'!$AI127-'Participantes (A completar)'!$R127)/365.25))))</f>
        <v/>
      </c>
      <c r="R127" s="61"/>
      <c r="S127" s="57"/>
      <c r="T127" s="270" t="str">
        <f>IFERROR(MATCH(V127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7" s="270" t="str">
        <f t="shared" si="7"/>
        <v/>
      </c>
      <c r="V127" s="58"/>
      <c r="W127" s="58"/>
      <c r="X127" s="62"/>
      <c r="Y12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7" s="245"/>
      <c r="AB127" s="246"/>
      <c r="AC127" s="246"/>
      <c r="AD127" s="247"/>
      <c r="AE127" s="248"/>
      <c r="AF127" s="270" t="str">
        <f>IFERROR(VLOOKUP(AE127,Nivel_educat!$B$6:$E$24,4,FALSE),"")</f>
        <v/>
      </c>
      <c r="AG127" s="270" t="str">
        <f t="shared" si="4"/>
        <v/>
      </c>
      <c r="AH127" s="57"/>
      <c r="AI127" s="64"/>
      <c r="AJ127" s="57"/>
      <c r="AK127" s="64"/>
      <c r="AL127" s="64"/>
      <c r="AM127" s="57"/>
      <c r="AN127" s="64"/>
      <c r="AO127" s="273" t="str">
        <f t="shared" si="5"/>
        <v/>
      </c>
      <c r="AP127" s="57"/>
      <c r="AQ127" s="57"/>
      <c r="AR127" s="59"/>
      <c r="AS127" s="59"/>
      <c r="AT127" s="59"/>
      <c r="AU127" s="59"/>
      <c r="AV127" s="59"/>
      <c r="AW127" s="59"/>
      <c r="AX12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7" s="59"/>
      <c r="AZ127" s="59"/>
      <c r="BA12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7" s="249"/>
      <c r="BD127" s="253"/>
      <c r="BE127" s="253"/>
    </row>
    <row r="128" spans="1:57" ht="14.95" x14ac:dyDescent="0.25">
      <c r="A128" s="60"/>
      <c r="B128" s="58"/>
      <c r="C128" s="58"/>
      <c r="D128" s="58"/>
      <c r="E128" s="61"/>
      <c r="F128" s="61"/>
      <c r="G128" s="270" t="str">
        <f>IFERROR(MATCH(I128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8" s="270" t="str">
        <f t="shared" si="6"/>
        <v/>
      </c>
      <c r="I128" s="58"/>
      <c r="J128" s="58"/>
      <c r="K128" s="250"/>
      <c r="L128" s="277"/>
      <c r="M128" s="58"/>
      <c r="N128" s="58"/>
      <c r="O128" s="58"/>
      <c r="P12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8" s="270" t="str">
        <f>IF('Participantes (A completar)'!$R128="","",IF((INT('Participantes (A completar)'!$AI128-'Participantes (A completar)'!$R128)/365.25)&lt;=0,0,(INT(('Participantes (A completar)'!$AI128-'Participantes (A completar)'!$R128)/365.25))))</f>
        <v/>
      </c>
      <c r="R128" s="61"/>
      <c r="S128" s="57"/>
      <c r="T128" s="270" t="str">
        <f>IFERROR(MATCH(V128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8" s="270" t="str">
        <f t="shared" si="7"/>
        <v/>
      </c>
      <c r="V128" s="58"/>
      <c r="W128" s="58"/>
      <c r="X128" s="62"/>
      <c r="Y12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8" s="245"/>
      <c r="AB128" s="246"/>
      <c r="AC128" s="246"/>
      <c r="AD128" s="247"/>
      <c r="AE128" s="248"/>
      <c r="AF128" s="270" t="str">
        <f>IFERROR(VLOOKUP(AE128,Nivel_educat!$B$6:$E$24,4,FALSE),"")</f>
        <v/>
      </c>
      <c r="AG128" s="270" t="str">
        <f t="shared" si="4"/>
        <v/>
      </c>
      <c r="AH128" s="57"/>
      <c r="AI128" s="64"/>
      <c r="AJ128" s="57"/>
      <c r="AK128" s="64"/>
      <c r="AL128" s="64"/>
      <c r="AM128" s="57"/>
      <c r="AN128" s="64"/>
      <c r="AO128" s="273" t="str">
        <f t="shared" si="5"/>
        <v/>
      </c>
      <c r="AP128" s="57"/>
      <c r="AQ128" s="57"/>
      <c r="AR128" s="59"/>
      <c r="AS128" s="59"/>
      <c r="AT128" s="59"/>
      <c r="AU128" s="59"/>
      <c r="AV128" s="59"/>
      <c r="AW128" s="59"/>
      <c r="AX12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8" s="59"/>
      <c r="AZ128" s="59"/>
      <c r="BA12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8" s="249"/>
      <c r="BD128" s="253"/>
      <c r="BE128" s="253"/>
    </row>
    <row r="129" spans="1:57" ht="14.95" x14ac:dyDescent="0.25">
      <c r="A129" s="60"/>
      <c r="B129" s="58"/>
      <c r="C129" s="58"/>
      <c r="D129" s="58"/>
      <c r="E129" s="61"/>
      <c r="F129" s="61"/>
      <c r="G129" s="270" t="str">
        <f>IFERROR(MATCH(I129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29" s="270" t="str">
        <f t="shared" si="6"/>
        <v/>
      </c>
      <c r="I129" s="58"/>
      <c r="J129" s="58"/>
      <c r="K129" s="250"/>
      <c r="L129" s="277"/>
      <c r="M129" s="58"/>
      <c r="N129" s="58"/>
      <c r="O129" s="58"/>
      <c r="P12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29" s="270" t="str">
        <f>IF('Participantes (A completar)'!$R129="","",IF((INT('Participantes (A completar)'!$AI129-'Participantes (A completar)'!$R129)/365.25)&lt;=0,0,(INT(('Participantes (A completar)'!$AI129-'Participantes (A completar)'!$R129)/365.25))))</f>
        <v/>
      </c>
      <c r="R129" s="61"/>
      <c r="S129" s="57"/>
      <c r="T129" s="270" t="str">
        <f>IFERROR(MATCH(V129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29" s="270" t="str">
        <f t="shared" si="7"/>
        <v/>
      </c>
      <c r="V129" s="58"/>
      <c r="W129" s="58"/>
      <c r="X129" s="62"/>
      <c r="Y12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2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29" s="245"/>
      <c r="AB129" s="246"/>
      <c r="AC129" s="246"/>
      <c r="AD129" s="247"/>
      <c r="AE129" s="248"/>
      <c r="AF129" s="270" t="str">
        <f>IFERROR(VLOOKUP(AE129,Nivel_educat!$B$6:$E$24,4,FALSE),"")</f>
        <v/>
      </c>
      <c r="AG129" s="270" t="str">
        <f t="shared" si="4"/>
        <v/>
      </c>
      <c r="AH129" s="57"/>
      <c r="AI129" s="64"/>
      <c r="AJ129" s="57"/>
      <c r="AK129" s="64"/>
      <c r="AL129" s="64"/>
      <c r="AM129" s="57"/>
      <c r="AN129" s="207"/>
      <c r="AO129" s="273" t="str">
        <f t="shared" si="5"/>
        <v/>
      </c>
      <c r="AP129" s="57"/>
      <c r="AQ129" s="57"/>
      <c r="AR129" s="59"/>
      <c r="AS129" s="59"/>
      <c r="AT129" s="59"/>
      <c r="AU129" s="59"/>
      <c r="AV129" s="59"/>
      <c r="AW129" s="59"/>
      <c r="AX12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29" s="59"/>
      <c r="AZ129" s="59"/>
      <c r="BA12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29" s="249"/>
      <c r="BD129" s="253"/>
      <c r="BE129" s="253"/>
    </row>
    <row r="130" spans="1:57" ht="14.95" x14ac:dyDescent="0.25">
      <c r="A130" s="60"/>
      <c r="B130" s="58"/>
      <c r="C130" s="58"/>
      <c r="D130" s="58"/>
      <c r="E130" s="61"/>
      <c r="F130" s="61"/>
      <c r="G130" s="270" t="str">
        <f>IFERROR(MATCH(I130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0" s="270" t="str">
        <f t="shared" si="6"/>
        <v/>
      </c>
      <c r="I130" s="58"/>
      <c r="J130" s="58"/>
      <c r="K130" s="250"/>
      <c r="L130" s="277"/>
      <c r="M130" s="58"/>
      <c r="N130" s="58"/>
      <c r="O130" s="58"/>
      <c r="P13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0" s="270" t="str">
        <f>IF('Participantes (A completar)'!$R130="","",IF((INT('Participantes (A completar)'!$AI130-'Participantes (A completar)'!$R130)/365.25)&lt;=0,0,(INT(('Participantes (A completar)'!$AI130-'Participantes (A completar)'!$R130)/365.25))))</f>
        <v/>
      </c>
      <c r="R130" s="61"/>
      <c r="S130" s="57"/>
      <c r="T130" s="270" t="str">
        <f>IFERROR(MATCH(V130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0" s="270" t="str">
        <f t="shared" si="7"/>
        <v/>
      </c>
      <c r="V130" s="58"/>
      <c r="W130" s="58"/>
      <c r="X130" s="62"/>
      <c r="Y13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0" s="245"/>
      <c r="AB130" s="246"/>
      <c r="AC130" s="246"/>
      <c r="AD130" s="247"/>
      <c r="AE130" s="248"/>
      <c r="AF130" s="270" t="str">
        <f>IFERROR(VLOOKUP(AE130,Nivel_educat!$B$6:$E$24,4,FALSE),"")</f>
        <v/>
      </c>
      <c r="AG130" s="270" t="str">
        <f t="shared" si="4"/>
        <v/>
      </c>
      <c r="AH130" s="57"/>
      <c r="AI130" s="64"/>
      <c r="AJ130" s="57"/>
      <c r="AK130" s="64"/>
      <c r="AL130" s="64"/>
      <c r="AM130" s="57"/>
      <c r="AN130" s="64"/>
      <c r="AO130" s="273" t="str">
        <f t="shared" si="5"/>
        <v/>
      </c>
      <c r="AP130" s="57"/>
      <c r="AQ130" s="57"/>
      <c r="AR130" s="59"/>
      <c r="AS130" s="59"/>
      <c r="AT130" s="59"/>
      <c r="AU130" s="59"/>
      <c r="AV130" s="59"/>
      <c r="AW130" s="59"/>
      <c r="AX13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0" s="59"/>
      <c r="AZ130" s="59"/>
      <c r="BA13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0" s="249"/>
      <c r="BD130" s="253"/>
      <c r="BE130" s="253"/>
    </row>
    <row r="131" spans="1:57" ht="14.95" x14ac:dyDescent="0.25">
      <c r="A131" s="60"/>
      <c r="B131" s="58"/>
      <c r="C131" s="58"/>
      <c r="D131" s="58"/>
      <c r="E131" s="61"/>
      <c r="F131" s="61"/>
      <c r="G131" s="270" t="str">
        <f>IFERROR(MATCH(I131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1" s="270" t="str">
        <f t="shared" si="6"/>
        <v/>
      </c>
      <c r="I131" s="58"/>
      <c r="J131" s="58"/>
      <c r="K131" s="250"/>
      <c r="L131" s="277"/>
      <c r="M131" s="58"/>
      <c r="N131" s="58"/>
      <c r="O131" s="58"/>
      <c r="P13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1" s="270" t="str">
        <f>IF('Participantes (A completar)'!$R131="","",IF((INT('Participantes (A completar)'!$AI131-'Participantes (A completar)'!$R131)/365.25)&lt;=0,0,(INT(('Participantes (A completar)'!$AI131-'Participantes (A completar)'!$R131)/365.25))))</f>
        <v/>
      </c>
      <c r="R131" s="61"/>
      <c r="S131" s="57"/>
      <c r="T131" s="270" t="str">
        <f>IFERROR(MATCH(V131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1" s="270" t="str">
        <f t="shared" si="7"/>
        <v/>
      </c>
      <c r="V131" s="58"/>
      <c r="W131" s="58"/>
      <c r="X131" s="62"/>
      <c r="Y13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1" s="245"/>
      <c r="AB131" s="246"/>
      <c r="AC131" s="246"/>
      <c r="AD131" s="247"/>
      <c r="AE131" s="248"/>
      <c r="AF131" s="270" t="str">
        <f>IFERROR(VLOOKUP(AE131,Nivel_educat!$B$6:$E$24,4,FALSE),"")</f>
        <v/>
      </c>
      <c r="AG131" s="270" t="str">
        <f t="shared" si="4"/>
        <v/>
      </c>
      <c r="AH131" s="57"/>
      <c r="AI131" s="64"/>
      <c r="AJ131" s="57"/>
      <c r="AK131" s="64"/>
      <c r="AL131" s="64"/>
      <c r="AM131" s="57"/>
      <c r="AN131" s="64"/>
      <c r="AO131" s="273" t="str">
        <f t="shared" si="5"/>
        <v/>
      </c>
      <c r="AP131" s="57"/>
      <c r="AQ131" s="57"/>
      <c r="AR131" s="59"/>
      <c r="AS131" s="59"/>
      <c r="AT131" s="59"/>
      <c r="AU131" s="59"/>
      <c r="AV131" s="59"/>
      <c r="AW131" s="59"/>
      <c r="AX13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1" s="59"/>
      <c r="AZ131" s="59"/>
      <c r="BA13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1" s="249"/>
      <c r="BD131" s="253"/>
      <c r="BE131" s="253"/>
    </row>
    <row r="132" spans="1:57" ht="14.95" x14ac:dyDescent="0.25">
      <c r="A132" s="60"/>
      <c r="B132" s="58"/>
      <c r="C132" s="58"/>
      <c r="D132" s="58"/>
      <c r="E132" s="61"/>
      <c r="F132" s="61"/>
      <c r="G132" s="270" t="str">
        <f>IFERROR(MATCH(I132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2" s="270" t="str">
        <f t="shared" si="6"/>
        <v/>
      </c>
      <c r="I132" s="58"/>
      <c r="J132" s="58"/>
      <c r="K132" s="250"/>
      <c r="L132" s="277"/>
      <c r="M132" s="58"/>
      <c r="N132" s="58"/>
      <c r="O132" s="58"/>
      <c r="P13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2" s="270" t="str">
        <f>IF('Participantes (A completar)'!$R132="","",IF((INT('Participantes (A completar)'!$AI132-'Participantes (A completar)'!$R132)/365.25)&lt;=0,0,(INT(('Participantes (A completar)'!$AI132-'Participantes (A completar)'!$R132)/365.25))))</f>
        <v/>
      </c>
      <c r="R132" s="61"/>
      <c r="S132" s="57"/>
      <c r="T132" s="270" t="str">
        <f>IFERROR(MATCH(V132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2" s="270" t="str">
        <f t="shared" si="7"/>
        <v/>
      </c>
      <c r="V132" s="58"/>
      <c r="W132" s="58"/>
      <c r="X132" s="62"/>
      <c r="Y13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2" s="245"/>
      <c r="AB132" s="246"/>
      <c r="AC132" s="246"/>
      <c r="AD132" s="247"/>
      <c r="AE132" s="248"/>
      <c r="AF132" s="270" t="str">
        <f>IFERROR(VLOOKUP(AE132,Nivel_educat!$B$6:$E$24,4,FALSE),"")</f>
        <v/>
      </c>
      <c r="AG132" s="270" t="str">
        <f t="shared" si="4"/>
        <v/>
      </c>
      <c r="AH132" s="57"/>
      <c r="AI132" s="64"/>
      <c r="AJ132" s="57"/>
      <c r="AK132" s="64"/>
      <c r="AL132" s="64"/>
      <c r="AM132" s="57"/>
      <c r="AN132" s="64"/>
      <c r="AO132" s="273" t="str">
        <f t="shared" si="5"/>
        <v/>
      </c>
      <c r="AP132" s="57"/>
      <c r="AQ132" s="57"/>
      <c r="AR132" s="59"/>
      <c r="AS132" s="59"/>
      <c r="AT132" s="59"/>
      <c r="AU132" s="59"/>
      <c r="AV132" s="59"/>
      <c r="AW132" s="59"/>
      <c r="AX13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2" s="59"/>
      <c r="AZ132" s="59"/>
      <c r="BA13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2" s="249"/>
      <c r="BD132" s="253"/>
      <c r="BE132" s="253"/>
    </row>
    <row r="133" spans="1:57" ht="14.95" x14ac:dyDescent="0.25">
      <c r="A133" s="60"/>
      <c r="B133" s="58"/>
      <c r="C133" s="58"/>
      <c r="D133" s="58"/>
      <c r="E133" s="61"/>
      <c r="F133" s="61"/>
      <c r="G133" s="270" t="str">
        <f>IFERROR(MATCH(I133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3" s="270" t="str">
        <f t="shared" si="6"/>
        <v/>
      </c>
      <c r="I133" s="58"/>
      <c r="J133" s="58"/>
      <c r="K133" s="250"/>
      <c r="L133" s="277"/>
      <c r="M133" s="58"/>
      <c r="N133" s="58"/>
      <c r="O133" s="58"/>
      <c r="P13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3" s="270" t="str">
        <f>IF('Participantes (A completar)'!$R133="","",IF((INT('Participantes (A completar)'!$AI133-'Participantes (A completar)'!$R133)/365.25)&lt;=0,0,(INT(('Participantes (A completar)'!$AI133-'Participantes (A completar)'!$R133)/365.25))))</f>
        <v/>
      </c>
      <c r="R133" s="61"/>
      <c r="S133" s="57"/>
      <c r="T133" s="270" t="str">
        <f>IFERROR(MATCH(V133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3" s="270" t="str">
        <f t="shared" si="7"/>
        <v/>
      </c>
      <c r="V133" s="58"/>
      <c r="W133" s="58"/>
      <c r="X133" s="62"/>
      <c r="Y13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3" s="245"/>
      <c r="AB133" s="246"/>
      <c r="AC133" s="246"/>
      <c r="AD133" s="247"/>
      <c r="AE133" s="248"/>
      <c r="AF133" s="270" t="str">
        <f>IFERROR(VLOOKUP(AE133,Nivel_educat!$B$6:$E$24,4,FALSE),"")</f>
        <v/>
      </c>
      <c r="AG133" s="270" t="str">
        <f t="shared" si="4"/>
        <v/>
      </c>
      <c r="AH133" s="57"/>
      <c r="AI133" s="64"/>
      <c r="AJ133" s="57"/>
      <c r="AK133" s="64"/>
      <c r="AL133" s="64"/>
      <c r="AM133" s="57"/>
      <c r="AN133" s="64"/>
      <c r="AO133" s="273" t="str">
        <f t="shared" si="5"/>
        <v/>
      </c>
      <c r="AP133" s="57"/>
      <c r="AQ133" s="57"/>
      <c r="AR133" s="59"/>
      <c r="AS133" s="59"/>
      <c r="AT133" s="59"/>
      <c r="AU133" s="59"/>
      <c r="AV133" s="59"/>
      <c r="AW133" s="59"/>
      <c r="AX13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3" s="59"/>
      <c r="AZ133" s="59"/>
      <c r="BA13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3" s="249"/>
      <c r="BD133" s="253"/>
      <c r="BE133" s="253"/>
    </row>
    <row r="134" spans="1:57" ht="14.95" x14ac:dyDescent="0.25">
      <c r="A134" s="60"/>
      <c r="B134" s="58"/>
      <c r="C134" s="58"/>
      <c r="D134" s="58"/>
      <c r="E134" s="61"/>
      <c r="F134" s="61"/>
      <c r="G134" s="270" t="str">
        <f>IFERROR(MATCH(I134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4" s="270" t="str">
        <f t="shared" si="6"/>
        <v/>
      </c>
      <c r="I134" s="58"/>
      <c r="J134" s="58"/>
      <c r="K134" s="250"/>
      <c r="L134" s="277"/>
      <c r="M134" s="58"/>
      <c r="N134" s="58"/>
      <c r="O134" s="58"/>
      <c r="P13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4" s="270" t="str">
        <f>IF('Participantes (A completar)'!$R134="","",IF((INT('Participantes (A completar)'!$AI134-'Participantes (A completar)'!$R134)/365.25)&lt;=0,0,(INT(('Participantes (A completar)'!$AI134-'Participantes (A completar)'!$R134)/365.25))))</f>
        <v/>
      </c>
      <c r="R134" s="61"/>
      <c r="S134" s="57"/>
      <c r="T134" s="270" t="str">
        <f>IFERROR(MATCH(V134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4" s="270" t="str">
        <f t="shared" si="7"/>
        <v/>
      </c>
      <c r="V134" s="58"/>
      <c r="W134" s="58"/>
      <c r="X134" s="62"/>
      <c r="Y13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4" s="245"/>
      <c r="AB134" s="246"/>
      <c r="AC134" s="246"/>
      <c r="AD134" s="247"/>
      <c r="AE134" s="248"/>
      <c r="AF134" s="270" t="str">
        <f>IFERROR(VLOOKUP(AE134,Nivel_educat!$B$6:$E$24,4,FALSE),"")</f>
        <v/>
      </c>
      <c r="AG134" s="270" t="str">
        <f t="shared" si="4"/>
        <v/>
      </c>
      <c r="AH134" s="57"/>
      <c r="AI134" s="64"/>
      <c r="AJ134" s="57"/>
      <c r="AK134" s="64"/>
      <c r="AL134" s="64"/>
      <c r="AM134" s="57"/>
      <c r="AN134" s="64"/>
      <c r="AO134" s="273" t="str">
        <f t="shared" si="5"/>
        <v/>
      </c>
      <c r="AP134" s="57"/>
      <c r="AQ134" s="57"/>
      <c r="AR134" s="59"/>
      <c r="AS134" s="59"/>
      <c r="AT134" s="59"/>
      <c r="AU134" s="59"/>
      <c r="AV134" s="59"/>
      <c r="AW134" s="59"/>
      <c r="AX13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4" s="59"/>
      <c r="AZ134" s="59"/>
      <c r="BA13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4" s="249"/>
      <c r="BD134" s="253"/>
      <c r="BE134" s="253"/>
    </row>
    <row r="135" spans="1:57" ht="14.95" x14ac:dyDescent="0.25">
      <c r="A135" s="60"/>
      <c r="B135" s="58"/>
      <c r="C135" s="58"/>
      <c r="D135" s="58"/>
      <c r="E135" s="61"/>
      <c r="F135" s="61"/>
      <c r="G135" s="270" t="str">
        <f>IFERROR(MATCH(I135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5" s="270" t="str">
        <f t="shared" si="6"/>
        <v/>
      </c>
      <c r="I135" s="58"/>
      <c r="J135" s="58"/>
      <c r="K135" s="250"/>
      <c r="L135" s="277"/>
      <c r="M135" s="58"/>
      <c r="N135" s="58"/>
      <c r="O135" s="58"/>
      <c r="P13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5" s="270" t="str">
        <f>IF('Participantes (A completar)'!$R135="","",IF((INT('Participantes (A completar)'!$AI135-'Participantes (A completar)'!$R135)/365.25)&lt;=0,0,(INT(('Participantes (A completar)'!$AI135-'Participantes (A completar)'!$R135)/365.25))))</f>
        <v/>
      </c>
      <c r="R135" s="61"/>
      <c r="S135" s="57"/>
      <c r="T135" s="270" t="str">
        <f>IFERROR(MATCH(V135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5" s="270" t="str">
        <f t="shared" si="7"/>
        <v/>
      </c>
      <c r="V135" s="58"/>
      <c r="W135" s="58"/>
      <c r="X135" s="62"/>
      <c r="Y13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5" s="245"/>
      <c r="AB135" s="246"/>
      <c r="AC135" s="246"/>
      <c r="AD135" s="247"/>
      <c r="AE135" s="248"/>
      <c r="AF135" s="270" t="str">
        <f>IFERROR(VLOOKUP(AE135,Nivel_educat!$B$6:$E$24,4,FALSE),"")</f>
        <v/>
      </c>
      <c r="AG135" s="270" t="str">
        <f t="shared" si="4"/>
        <v/>
      </c>
      <c r="AH135" s="57"/>
      <c r="AI135" s="64"/>
      <c r="AJ135" s="57"/>
      <c r="AK135" s="64"/>
      <c r="AL135" s="64"/>
      <c r="AM135" s="57"/>
      <c r="AN135" s="64"/>
      <c r="AO135" s="273" t="str">
        <f t="shared" si="5"/>
        <v/>
      </c>
      <c r="AP135" s="57"/>
      <c r="AQ135" s="57"/>
      <c r="AR135" s="59"/>
      <c r="AS135" s="59"/>
      <c r="AT135" s="59"/>
      <c r="AU135" s="59"/>
      <c r="AV135" s="59"/>
      <c r="AW135" s="59"/>
      <c r="AX13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5" s="59"/>
      <c r="AZ135" s="59"/>
      <c r="BA13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5" s="249"/>
      <c r="BD135" s="253"/>
      <c r="BE135" s="253"/>
    </row>
    <row r="136" spans="1:57" ht="14.95" x14ac:dyDescent="0.25">
      <c r="A136" s="60"/>
      <c r="B136" s="58"/>
      <c r="C136" s="58"/>
      <c r="D136" s="58"/>
      <c r="E136" s="61"/>
      <c r="F136" s="61"/>
      <c r="G136" s="270" t="str">
        <f>IFERROR(MATCH(I136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6" s="270" t="str">
        <f t="shared" si="6"/>
        <v/>
      </c>
      <c r="I136" s="58"/>
      <c r="J136" s="58"/>
      <c r="K136" s="250"/>
      <c r="L136" s="277"/>
      <c r="M136" s="58"/>
      <c r="N136" s="58"/>
      <c r="O136" s="58"/>
      <c r="P13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6" s="270" t="str">
        <f>IF('Participantes (A completar)'!$R136="","",IF((INT('Participantes (A completar)'!$AI136-'Participantes (A completar)'!$R136)/365.25)&lt;=0,0,(INT(('Participantes (A completar)'!$AI136-'Participantes (A completar)'!$R136)/365.25))))</f>
        <v/>
      </c>
      <c r="R136" s="61"/>
      <c r="S136" s="57"/>
      <c r="T136" s="270" t="str">
        <f>IFERROR(MATCH(V136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6" s="270" t="str">
        <f t="shared" si="7"/>
        <v/>
      </c>
      <c r="V136" s="58"/>
      <c r="W136" s="58"/>
      <c r="X136" s="62"/>
      <c r="Y13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6" s="245"/>
      <c r="AB136" s="246"/>
      <c r="AC136" s="246"/>
      <c r="AD136" s="247"/>
      <c r="AE136" s="248"/>
      <c r="AF136" s="270" t="str">
        <f>IFERROR(VLOOKUP(AE136,Nivel_educat!$B$6:$E$24,4,FALSE),"")</f>
        <v/>
      </c>
      <c r="AG136" s="270" t="str">
        <f t="shared" si="4"/>
        <v/>
      </c>
      <c r="AH136" s="57"/>
      <c r="AI136" s="64"/>
      <c r="AJ136" s="57"/>
      <c r="AK136" s="64"/>
      <c r="AL136" s="64"/>
      <c r="AM136" s="57"/>
      <c r="AN136" s="64"/>
      <c r="AO136" s="273" t="str">
        <f t="shared" si="5"/>
        <v/>
      </c>
      <c r="AP136" s="57"/>
      <c r="AQ136" s="57"/>
      <c r="AR136" s="59"/>
      <c r="AS136" s="59"/>
      <c r="AT136" s="59"/>
      <c r="AU136" s="59"/>
      <c r="AV136" s="59"/>
      <c r="AW136" s="59"/>
      <c r="AX13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6" s="59"/>
      <c r="AZ136" s="59"/>
      <c r="BA13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6" s="249"/>
      <c r="BD136" s="253"/>
      <c r="BE136" s="253"/>
    </row>
    <row r="137" spans="1:57" ht="14.95" x14ac:dyDescent="0.25">
      <c r="A137" s="60"/>
      <c r="B137" s="58"/>
      <c r="C137" s="58"/>
      <c r="D137" s="58"/>
      <c r="E137" s="61"/>
      <c r="F137" s="61"/>
      <c r="G137" s="270" t="str">
        <f>IFERROR(MATCH(I137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7" s="270" t="str">
        <f t="shared" si="6"/>
        <v/>
      </c>
      <c r="I137" s="58"/>
      <c r="J137" s="58"/>
      <c r="K137" s="250"/>
      <c r="L137" s="277"/>
      <c r="M137" s="58"/>
      <c r="N137" s="58"/>
      <c r="O137" s="58"/>
      <c r="P13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7" s="270" t="str">
        <f>IF('Participantes (A completar)'!$R137="","",IF((INT('Participantes (A completar)'!$AI137-'Participantes (A completar)'!$R137)/365.25)&lt;=0,0,(INT(('Participantes (A completar)'!$AI137-'Participantes (A completar)'!$R137)/365.25))))</f>
        <v/>
      </c>
      <c r="R137" s="61"/>
      <c r="S137" s="57"/>
      <c r="T137" s="270" t="str">
        <f>IFERROR(MATCH(V137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7" s="270" t="str">
        <f t="shared" si="7"/>
        <v/>
      </c>
      <c r="V137" s="58"/>
      <c r="W137" s="58"/>
      <c r="X137" s="62"/>
      <c r="Y13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7" s="245"/>
      <c r="AB137" s="246"/>
      <c r="AC137" s="246"/>
      <c r="AD137" s="247"/>
      <c r="AE137" s="248"/>
      <c r="AF137" s="270" t="str">
        <f>IFERROR(VLOOKUP(AE137,Nivel_educat!$B$6:$E$24,4,FALSE),"")</f>
        <v/>
      </c>
      <c r="AG137" s="270" t="str">
        <f t="shared" si="4"/>
        <v/>
      </c>
      <c r="AH137" s="57"/>
      <c r="AI137" s="64"/>
      <c r="AJ137" s="57"/>
      <c r="AK137" s="64"/>
      <c r="AL137" s="64"/>
      <c r="AM137" s="57"/>
      <c r="AN137" s="64"/>
      <c r="AO137" s="273" t="str">
        <f t="shared" si="5"/>
        <v/>
      </c>
      <c r="AP137" s="57"/>
      <c r="AQ137" s="57"/>
      <c r="AR137" s="59"/>
      <c r="AS137" s="59"/>
      <c r="AT137" s="59"/>
      <c r="AU137" s="59"/>
      <c r="AV137" s="59"/>
      <c r="AW137" s="59"/>
      <c r="AX13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7" s="59"/>
      <c r="AZ137" s="59"/>
      <c r="BA13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7" s="249"/>
      <c r="BD137" s="253"/>
      <c r="BE137" s="253"/>
    </row>
    <row r="138" spans="1:57" ht="14.95" x14ac:dyDescent="0.25">
      <c r="A138" s="60"/>
      <c r="B138" s="58"/>
      <c r="C138" s="58"/>
      <c r="D138" s="58"/>
      <c r="E138" s="61"/>
      <c r="F138" s="61"/>
      <c r="G138" s="270" t="str">
        <f>IFERROR(MATCH(I138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8" s="270" t="str">
        <f t="shared" si="6"/>
        <v/>
      </c>
      <c r="I138" s="58"/>
      <c r="J138" s="58"/>
      <c r="K138" s="250"/>
      <c r="L138" s="277"/>
      <c r="M138" s="58"/>
      <c r="N138" s="58"/>
      <c r="O138" s="58"/>
      <c r="P13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8" s="270" t="str">
        <f>IF('Participantes (A completar)'!$R138="","",IF((INT('Participantes (A completar)'!$AI138-'Participantes (A completar)'!$R138)/365.25)&lt;=0,0,(INT(('Participantes (A completar)'!$AI138-'Participantes (A completar)'!$R138)/365.25))))</f>
        <v/>
      </c>
      <c r="R138" s="61"/>
      <c r="S138" s="57"/>
      <c r="T138" s="270" t="str">
        <f>IFERROR(MATCH(V138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8" s="270" t="str">
        <f t="shared" si="7"/>
        <v/>
      </c>
      <c r="V138" s="58"/>
      <c r="W138" s="58"/>
      <c r="X138" s="62"/>
      <c r="Y13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8" s="245"/>
      <c r="AB138" s="246"/>
      <c r="AC138" s="246"/>
      <c r="AD138" s="247"/>
      <c r="AE138" s="248"/>
      <c r="AF138" s="270" t="str">
        <f>IFERROR(VLOOKUP(AE138,Nivel_educat!$B$6:$E$24,4,FALSE),"")</f>
        <v/>
      </c>
      <c r="AG138" s="270" t="str">
        <f t="shared" si="4"/>
        <v/>
      </c>
      <c r="AH138" s="57"/>
      <c r="AI138" s="64"/>
      <c r="AJ138" s="57"/>
      <c r="AK138" s="64"/>
      <c r="AL138" s="64"/>
      <c r="AM138" s="57"/>
      <c r="AN138" s="64"/>
      <c r="AO138" s="273" t="str">
        <f t="shared" si="5"/>
        <v/>
      </c>
      <c r="AP138" s="57"/>
      <c r="AQ138" s="57"/>
      <c r="AR138" s="59"/>
      <c r="AS138" s="59"/>
      <c r="AT138" s="59"/>
      <c r="AU138" s="59"/>
      <c r="AV138" s="59"/>
      <c r="AW138" s="59"/>
      <c r="AX13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8" s="59"/>
      <c r="AZ138" s="59"/>
      <c r="BA13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8" s="249"/>
      <c r="BD138" s="253"/>
      <c r="BE138" s="253"/>
    </row>
    <row r="139" spans="1:57" ht="14.95" x14ac:dyDescent="0.25">
      <c r="A139" s="60"/>
      <c r="B139" s="58"/>
      <c r="C139" s="58"/>
      <c r="D139" s="58"/>
      <c r="E139" s="61"/>
      <c r="F139" s="61"/>
      <c r="G139" s="270" t="str">
        <f>IFERROR(MATCH(I139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39" s="270" t="str">
        <f t="shared" si="6"/>
        <v/>
      </c>
      <c r="I139" s="58"/>
      <c r="J139" s="58"/>
      <c r="K139" s="250"/>
      <c r="L139" s="277"/>
      <c r="M139" s="58"/>
      <c r="N139" s="58"/>
      <c r="O139" s="58"/>
      <c r="P13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39" s="270" t="str">
        <f>IF('Participantes (A completar)'!$R139="","",IF((INT('Participantes (A completar)'!$AI139-'Participantes (A completar)'!$R139)/365.25)&lt;=0,0,(INT(('Participantes (A completar)'!$AI139-'Participantes (A completar)'!$R139)/365.25))))</f>
        <v/>
      </c>
      <c r="R139" s="61"/>
      <c r="S139" s="57"/>
      <c r="T139" s="270" t="str">
        <f>IFERROR(MATCH(V139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39" s="270" t="str">
        <f t="shared" si="7"/>
        <v/>
      </c>
      <c r="V139" s="58"/>
      <c r="W139" s="58"/>
      <c r="X139" s="62"/>
      <c r="Y13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3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39" s="245"/>
      <c r="AB139" s="246"/>
      <c r="AC139" s="246"/>
      <c r="AD139" s="247"/>
      <c r="AE139" s="248"/>
      <c r="AF139" s="270" t="str">
        <f>IFERROR(VLOOKUP(AE139,Nivel_educat!$B$6:$E$24,4,FALSE),"")</f>
        <v/>
      </c>
      <c r="AG139" s="270" t="str">
        <f t="shared" ref="AG139:AG202" si="8">IFERROR(MID(AE139,1,FIND("-",AE139,1)-1),"")</f>
        <v/>
      </c>
      <c r="AH139" s="57"/>
      <c r="AI139" s="64"/>
      <c r="AJ139" s="57"/>
      <c r="AK139" s="64"/>
      <c r="AL139" s="64"/>
      <c r="AM139" s="57"/>
      <c r="AN139" s="64"/>
      <c r="AO139" s="273" t="str">
        <f t="shared" ref="AO139:AO202" si="9">IF(AM139="N","Null",IF(AN139="","",IF(INT((AI139-R139)/365.25)&lt;25,IF(((AI139-AN139)/365.25*12)&gt;6,"S","N"),IF(INT((AI139-R139)/365.25)&gt;=25,IF(((AI139-AN139)/365.25*12)&gt;=12,"S","N")))))</f>
        <v/>
      </c>
      <c r="AP139" s="57"/>
      <c r="AQ139" s="57"/>
      <c r="AR139" s="59"/>
      <c r="AS139" s="59"/>
      <c r="AT139" s="59"/>
      <c r="AU139" s="59"/>
      <c r="AV139" s="59"/>
      <c r="AW139" s="59"/>
      <c r="AX13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39" s="59"/>
      <c r="AZ139" s="59"/>
      <c r="BA13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39" s="249"/>
      <c r="BD139" s="253"/>
      <c r="BE139" s="253"/>
    </row>
    <row r="140" spans="1:57" ht="14.95" x14ac:dyDescent="0.25">
      <c r="A140" s="60"/>
      <c r="B140" s="58"/>
      <c r="C140" s="58"/>
      <c r="D140" s="58"/>
      <c r="E140" s="61"/>
      <c r="F140" s="61"/>
      <c r="G140" s="270" t="str">
        <f>IFERROR(MATCH(I140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0" s="270" t="str">
        <f t="shared" ref="H140:H203" si="10">IFERROR(MID(J140,1,FIND("-",J140,1)-1),"")</f>
        <v/>
      </c>
      <c r="I140" s="58"/>
      <c r="J140" s="58"/>
      <c r="K140" s="250"/>
      <c r="L140" s="277"/>
      <c r="M140" s="58"/>
      <c r="N140" s="58"/>
      <c r="O140" s="58"/>
      <c r="P14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0" s="270" t="str">
        <f>IF('Participantes (A completar)'!$R140="","",IF((INT('Participantes (A completar)'!$AI140-'Participantes (A completar)'!$R140)/365.25)&lt;=0,0,(INT(('Participantes (A completar)'!$AI140-'Participantes (A completar)'!$R140)/365.25))))</f>
        <v/>
      </c>
      <c r="R140" s="61"/>
      <c r="S140" s="57"/>
      <c r="T140" s="270" t="str">
        <f>IFERROR(MATCH(V140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0" s="270" t="str">
        <f t="shared" ref="U140:U203" si="11">IFERROR(MID(W140,1,FIND("-",W140,1)-1),"")</f>
        <v/>
      </c>
      <c r="V140" s="58"/>
      <c r="W140" s="58"/>
      <c r="X140" s="62"/>
      <c r="Y14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0" s="245"/>
      <c r="AB140" s="246"/>
      <c r="AC140" s="246"/>
      <c r="AD140" s="247"/>
      <c r="AE140" s="248"/>
      <c r="AF140" s="270" t="str">
        <f>IFERROR(VLOOKUP(AE140,Nivel_educat!$B$6:$E$24,4,FALSE),"")</f>
        <v/>
      </c>
      <c r="AG140" s="270" t="str">
        <f t="shared" si="8"/>
        <v/>
      </c>
      <c r="AH140" s="57"/>
      <c r="AI140" s="64"/>
      <c r="AJ140" s="57"/>
      <c r="AK140" s="64"/>
      <c r="AL140" s="64"/>
      <c r="AM140" s="57"/>
      <c r="AN140" s="207"/>
      <c r="AO140" s="273" t="str">
        <f t="shared" si="9"/>
        <v/>
      </c>
      <c r="AP140" s="57"/>
      <c r="AQ140" s="57"/>
      <c r="AR140" s="59"/>
      <c r="AS140" s="59"/>
      <c r="AT140" s="59"/>
      <c r="AU140" s="59"/>
      <c r="AV140" s="59"/>
      <c r="AW140" s="59"/>
      <c r="AX14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0" s="59"/>
      <c r="AZ140" s="59"/>
      <c r="BA14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0" s="249"/>
      <c r="BD140" s="253"/>
      <c r="BE140" s="253"/>
    </row>
    <row r="141" spans="1:57" ht="14.95" x14ac:dyDescent="0.25">
      <c r="A141" s="60"/>
      <c r="B141" s="58"/>
      <c r="C141" s="58"/>
      <c r="D141" s="58"/>
      <c r="E141" s="61"/>
      <c r="F141" s="61"/>
      <c r="G141" s="270" t="str">
        <f>IFERROR(MATCH(I141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1" s="270" t="str">
        <f t="shared" si="10"/>
        <v/>
      </c>
      <c r="I141" s="58"/>
      <c r="J141" s="58"/>
      <c r="K141" s="250"/>
      <c r="L141" s="277"/>
      <c r="M141" s="58"/>
      <c r="N141" s="58"/>
      <c r="O141" s="58"/>
      <c r="P14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1" s="270" t="str">
        <f>IF('Participantes (A completar)'!$R141="","",IF((INT('Participantes (A completar)'!$AI141-'Participantes (A completar)'!$R141)/365.25)&lt;=0,0,(INT(('Participantes (A completar)'!$AI141-'Participantes (A completar)'!$R141)/365.25))))</f>
        <v/>
      </c>
      <c r="R141" s="61"/>
      <c r="S141" s="57"/>
      <c r="T141" s="270" t="str">
        <f>IFERROR(MATCH(V141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1" s="270" t="str">
        <f t="shared" si="11"/>
        <v/>
      </c>
      <c r="V141" s="58"/>
      <c r="W141" s="58"/>
      <c r="X141" s="62"/>
      <c r="Y14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1" s="245"/>
      <c r="AB141" s="246"/>
      <c r="AC141" s="246"/>
      <c r="AD141" s="247"/>
      <c r="AE141" s="248"/>
      <c r="AF141" s="270" t="str">
        <f>IFERROR(VLOOKUP(AE141,Nivel_educat!$B$6:$E$24,4,FALSE),"")</f>
        <v/>
      </c>
      <c r="AG141" s="270" t="str">
        <f t="shared" si="8"/>
        <v/>
      </c>
      <c r="AH141" s="57"/>
      <c r="AI141" s="64"/>
      <c r="AJ141" s="57"/>
      <c r="AK141" s="64"/>
      <c r="AL141" s="64"/>
      <c r="AM141" s="57"/>
      <c r="AN141" s="64"/>
      <c r="AO141" s="273" t="str">
        <f t="shared" si="9"/>
        <v/>
      </c>
      <c r="AP141" s="57"/>
      <c r="AQ141" s="57"/>
      <c r="AR141" s="59"/>
      <c r="AS141" s="59"/>
      <c r="AT141" s="59"/>
      <c r="AU141" s="59"/>
      <c r="AV141" s="59"/>
      <c r="AW141" s="59"/>
      <c r="AX14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1" s="59"/>
      <c r="AZ141" s="59"/>
      <c r="BA14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1" s="249"/>
      <c r="BD141" s="253"/>
      <c r="BE141" s="253"/>
    </row>
    <row r="142" spans="1:57" ht="14.95" x14ac:dyDescent="0.25">
      <c r="A142" s="60"/>
      <c r="B142" s="58"/>
      <c r="C142" s="58"/>
      <c r="D142" s="58"/>
      <c r="E142" s="61"/>
      <c r="F142" s="61"/>
      <c r="G142" s="270" t="str">
        <f>IFERROR(MATCH(I142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2" s="270" t="str">
        <f t="shared" si="10"/>
        <v/>
      </c>
      <c r="I142" s="58"/>
      <c r="J142" s="58"/>
      <c r="K142" s="250"/>
      <c r="L142" s="277"/>
      <c r="M142" s="58"/>
      <c r="N142" s="58"/>
      <c r="O142" s="58"/>
      <c r="P14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2" s="270" t="str">
        <f>IF('Participantes (A completar)'!$R142="","",IF((INT('Participantes (A completar)'!$AI142-'Participantes (A completar)'!$R142)/365.25)&lt;=0,0,(INT(('Participantes (A completar)'!$AI142-'Participantes (A completar)'!$R142)/365.25))))</f>
        <v/>
      </c>
      <c r="R142" s="61"/>
      <c r="S142" s="57"/>
      <c r="T142" s="270" t="str">
        <f>IFERROR(MATCH(V142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2" s="270" t="str">
        <f t="shared" si="11"/>
        <v/>
      </c>
      <c r="V142" s="58"/>
      <c r="W142" s="58"/>
      <c r="X142" s="62"/>
      <c r="Y14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2" s="245"/>
      <c r="AB142" s="246"/>
      <c r="AC142" s="246"/>
      <c r="AD142" s="247"/>
      <c r="AE142" s="248"/>
      <c r="AF142" s="270" t="str">
        <f>IFERROR(VLOOKUP(AE142,Nivel_educat!$B$6:$E$24,4,FALSE),"")</f>
        <v/>
      </c>
      <c r="AG142" s="270" t="str">
        <f t="shared" si="8"/>
        <v/>
      </c>
      <c r="AH142" s="57"/>
      <c r="AI142" s="64"/>
      <c r="AJ142" s="57"/>
      <c r="AK142" s="64"/>
      <c r="AL142" s="64"/>
      <c r="AM142" s="57"/>
      <c r="AN142" s="64"/>
      <c r="AO142" s="273" t="str">
        <f t="shared" si="9"/>
        <v/>
      </c>
      <c r="AP142" s="57"/>
      <c r="AQ142" s="57"/>
      <c r="AR142" s="59"/>
      <c r="AS142" s="59"/>
      <c r="AT142" s="59"/>
      <c r="AU142" s="59"/>
      <c r="AV142" s="59"/>
      <c r="AW142" s="59"/>
      <c r="AX14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2" s="59"/>
      <c r="AZ142" s="59"/>
      <c r="BA14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2" s="249"/>
      <c r="BD142" s="253"/>
      <c r="BE142" s="253"/>
    </row>
    <row r="143" spans="1:57" ht="14.95" x14ac:dyDescent="0.25">
      <c r="A143" s="60"/>
      <c r="B143" s="58"/>
      <c r="C143" s="58"/>
      <c r="D143" s="58"/>
      <c r="E143" s="61"/>
      <c r="F143" s="61"/>
      <c r="G143" s="270" t="str">
        <f>IFERROR(MATCH(I143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3" s="270" t="str">
        <f t="shared" si="10"/>
        <v/>
      </c>
      <c r="I143" s="58"/>
      <c r="J143" s="58"/>
      <c r="K143" s="250"/>
      <c r="L143" s="277"/>
      <c r="M143" s="58"/>
      <c r="N143" s="58"/>
      <c r="O143" s="58"/>
      <c r="P14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3" s="270" t="str">
        <f>IF('Participantes (A completar)'!$R143="","",IF((INT('Participantes (A completar)'!$AI143-'Participantes (A completar)'!$R143)/365.25)&lt;=0,0,(INT(('Participantes (A completar)'!$AI143-'Participantes (A completar)'!$R143)/365.25))))</f>
        <v/>
      </c>
      <c r="R143" s="61"/>
      <c r="S143" s="57"/>
      <c r="T143" s="270" t="str">
        <f>IFERROR(MATCH(V143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3" s="270" t="str">
        <f t="shared" si="11"/>
        <v/>
      </c>
      <c r="V143" s="58"/>
      <c r="W143" s="58"/>
      <c r="X143" s="62"/>
      <c r="Y14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3" s="245"/>
      <c r="AB143" s="246"/>
      <c r="AC143" s="246"/>
      <c r="AD143" s="247"/>
      <c r="AE143" s="248"/>
      <c r="AF143" s="270" t="str">
        <f>IFERROR(VLOOKUP(AE143,Nivel_educat!$B$6:$E$24,4,FALSE),"")</f>
        <v/>
      </c>
      <c r="AG143" s="270" t="str">
        <f t="shared" si="8"/>
        <v/>
      </c>
      <c r="AH143" s="57"/>
      <c r="AI143" s="64"/>
      <c r="AJ143" s="57"/>
      <c r="AK143" s="64"/>
      <c r="AL143" s="64"/>
      <c r="AM143" s="57"/>
      <c r="AN143" s="64"/>
      <c r="AO143" s="273" t="str">
        <f t="shared" si="9"/>
        <v/>
      </c>
      <c r="AP143" s="57"/>
      <c r="AQ143" s="57"/>
      <c r="AR143" s="59"/>
      <c r="AS143" s="59"/>
      <c r="AT143" s="59"/>
      <c r="AU143" s="59"/>
      <c r="AV143" s="59"/>
      <c r="AW143" s="59"/>
      <c r="AX14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3" s="59"/>
      <c r="AZ143" s="59"/>
      <c r="BA14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3" s="249"/>
      <c r="BD143" s="253"/>
      <c r="BE143" s="253"/>
    </row>
    <row r="144" spans="1:57" ht="14.95" x14ac:dyDescent="0.25">
      <c r="A144" s="60"/>
      <c r="B144" s="58"/>
      <c r="C144" s="58"/>
      <c r="D144" s="58"/>
      <c r="E144" s="61"/>
      <c r="F144" s="61"/>
      <c r="G144" s="270" t="str">
        <f>IFERROR(MATCH(I144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4" s="270" t="str">
        <f t="shared" si="10"/>
        <v/>
      </c>
      <c r="I144" s="58"/>
      <c r="J144" s="58"/>
      <c r="K144" s="250"/>
      <c r="L144" s="277"/>
      <c r="M144" s="58"/>
      <c r="N144" s="58"/>
      <c r="O144" s="58"/>
      <c r="P14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4" s="270" t="str">
        <f>IF('Participantes (A completar)'!$R144="","",IF((INT('Participantes (A completar)'!$AI144-'Participantes (A completar)'!$R144)/365.25)&lt;=0,0,(INT(('Participantes (A completar)'!$AI144-'Participantes (A completar)'!$R144)/365.25))))</f>
        <v/>
      </c>
      <c r="R144" s="61"/>
      <c r="S144" s="57"/>
      <c r="T144" s="270" t="str">
        <f>IFERROR(MATCH(V144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4" s="270" t="str">
        <f t="shared" si="11"/>
        <v/>
      </c>
      <c r="V144" s="58"/>
      <c r="W144" s="58"/>
      <c r="X144" s="62"/>
      <c r="Y14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4" s="245"/>
      <c r="AB144" s="246"/>
      <c r="AC144" s="246"/>
      <c r="AD144" s="247"/>
      <c r="AE144" s="248"/>
      <c r="AF144" s="270" t="str">
        <f>IFERROR(VLOOKUP(AE144,Nivel_educat!$B$6:$E$24,4,FALSE),"")</f>
        <v/>
      </c>
      <c r="AG144" s="270" t="str">
        <f t="shared" si="8"/>
        <v/>
      </c>
      <c r="AH144" s="57"/>
      <c r="AI144" s="64"/>
      <c r="AJ144" s="57"/>
      <c r="AK144" s="64"/>
      <c r="AL144" s="64"/>
      <c r="AM144" s="57"/>
      <c r="AN144" s="64"/>
      <c r="AO144" s="273" t="str">
        <f t="shared" si="9"/>
        <v/>
      </c>
      <c r="AP144" s="57"/>
      <c r="AQ144" s="57"/>
      <c r="AR144" s="59"/>
      <c r="AS144" s="59"/>
      <c r="AT144" s="59"/>
      <c r="AU144" s="59"/>
      <c r="AV144" s="59"/>
      <c r="AW144" s="59"/>
      <c r="AX14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4" s="59"/>
      <c r="AZ144" s="59"/>
      <c r="BA14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4" s="249"/>
      <c r="BD144" s="253"/>
      <c r="BE144" s="253"/>
    </row>
    <row r="145" spans="1:57" ht="14.95" x14ac:dyDescent="0.25">
      <c r="A145" s="60"/>
      <c r="B145" s="58"/>
      <c r="C145" s="58"/>
      <c r="D145" s="58"/>
      <c r="E145" s="61"/>
      <c r="F145" s="61"/>
      <c r="G145" s="270" t="str">
        <f>IFERROR(MATCH(I145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5" s="270" t="str">
        <f t="shared" si="10"/>
        <v/>
      </c>
      <c r="I145" s="58"/>
      <c r="J145" s="58"/>
      <c r="K145" s="250"/>
      <c r="L145" s="277"/>
      <c r="M145" s="58"/>
      <c r="N145" s="58"/>
      <c r="O145" s="58"/>
      <c r="P14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5" s="270" t="str">
        <f>IF('Participantes (A completar)'!$R145="","",IF((INT('Participantes (A completar)'!$AI145-'Participantes (A completar)'!$R145)/365.25)&lt;=0,0,(INT(('Participantes (A completar)'!$AI145-'Participantes (A completar)'!$R145)/365.25))))</f>
        <v/>
      </c>
      <c r="R145" s="61"/>
      <c r="S145" s="57"/>
      <c r="T145" s="270" t="str">
        <f>IFERROR(MATCH(V145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5" s="270" t="str">
        <f t="shared" si="11"/>
        <v/>
      </c>
      <c r="V145" s="58"/>
      <c r="W145" s="58"/>
      <c r="X145" s="62"/>
      <c r="Y14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5" s="245"/>
      <c r="AB145" s="246"/>
      <c r="AC145" s="246"/>
      <c r="AD145" s="247"/>
      <c r="AE145" s="248"/>
      <c r="AF145" s="270" t="str">
        <f>IFERROR(VLOOKUP(AE145,Nivel_educat!$B$6:$E$24,4,FALSE),"")</f>
        <v/>
      </c>
      <c r="AG145" s="270" t="str">
        <f t="shared" si="8"/>
        <v/>
      </c>
      <c r="AH145" s="57"/>
      <c r="AI145" s="64"/>
      <c r="AJ145" s="57"/>
      <c r="AK145" s="64"/>
      <c r="AL145" s="64"/>
      <c r="AM145" s="57"/>
      <c r="AN145" s="64"/>
      <c r="AO145" s="273" t="str">
        <f t="shared" si="9"/>
        <v/>
      </c>
      <c r="AP145" s="57"/>
      <c r="AQ145" s="57"/>
      <c r="AR145" s="59"/>
      <c r="AS145" s="59"/>
      <c r="AT145" s="59"/>
      <c r="AU145" s="59"/>
      <c r="AV145" s="59"/>
      <c r="AW145" s="59"/>
      <c r="AX14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5" s="59"/>
      <c r="AZ145" s="59"/>
      <c r="BA14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5" s="249"/>
      <c r="BD145" s="253"/>
      <c r="BE145" s="253"/>
    </row>
    <row r="146" spans="1:57" ht="14.95" x14ac:dyDescent="0.25">
      <c r="A146" s="60"/>
      <c r="B146" s="58"/>
      <c r="C146" s="58"/>
      <c r="D146" s="58"/>
      <c r="E146" s="61"/>
      <c r="F146" s="61"/>
      <c r="G146" s="270" t="str">
        <f>IFERROR(MATCH(I146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6" s="270" t="str">
        <f t="shared" si="10"/>
        <v/>
      </c>
      <c r="I146" s="58"/>
      <c r="J146" s="58"/>
      <c r="K146" s="250"/>
      <c r="L146" s="277"/>
      <c r="M146" s="58"/>
      <c r="N146" s="58"/>
      <c r="O146" s="58"/>
      <c r="P14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6" s="270" t="str">
        <f>IF('Participantes (A completar)'!$R146="","",IF((INT('Participantes (A completar)'!$AI146-'Participantes (A completar)'!$R146)/365.25)&lt;=0,0,(INT(('Participantes (A completar)'!$AI146-'Participantes (A completar)'!$R146)/365.25))))</f>
        <v/>
      </c>
      <c r="R146" s="61"/>
      <c r="S146" s="57"/>
      <c r="T146" s="270" t="str">
        <f>IFERROR(MATCH(V146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6" s="270" t="str">
        <f t="shared" si="11"/>
        <v/>
      </c>
      <c r="V146" s="58"/>
      <c r="W146" s="58"/>
      <c r="X146" s="62"/>
      <c r="Y14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6" s="245"/>
      <c r="AB146" s="246"/>
      <c r="AC146" s="246"/>
      <c r="AD146" s="247"/>
      <c r="AE146" s="248"/>
      <c r="AF146" s="270" t="str">
        <f>IFERROR(VLOOKUP(AE146,Nivel_educat!$B$6:$E$24,4,FALSE),"")</f>
        <v/>
      </c>
      <c r="AG146" s="270" t="str">
        <f t="shared" si="8"/>
        <v/>
      </c>
      <c r="AH146" s="57"/>
      <c r="AI146" s="64"/>
      <c r="AJ146" s="57"/>
      <c r="AK146" s="64"/>
      <c r="AL146" s="64"/>
      <c r="AM146" s="57"/>
      <c r="AN146" s="64"/>
      <c r="AO146" s="273" t="str">
        <f t="shared" si="9"/>
        <v/>
      </c>
      <c r="AP146" s="57"/>
      <c r="AQ146" s="57"/>
      <c r="AR146" s="59"/>
      <c r="AS146" s="59"/>
      <c r="AT146" s="59"/>
      <c r="AU146" s="59"/>
      <c r="AV146" s="59"/>
      <c r="AW146" s="59"/>
      <c r="AX14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6" s="59"/>
      <c r="AZ146" s="59"/>
      <c r="BA14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6" s="249"/>
      <c r="BD146" s="253"/>
      <c r="BE146" s="253"/>
    </row>
    <row r="147" spans="1:57" ht="14.95" x14ac:dyDescent="0.25">
      <c r="A147" s="60"/>
      <c r="B147" s="58"/>
      <c r="C147" s="58"/>
      <c r="D147" s="58"/>
      <c r="E147" s="61"/>
      <c r="F147" s="61"/>
      <c r="G147" s="270" t="str">
        <f>IFERROR(MATCH(I147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7" s="270" t="str">
        <f t="shared" si="10"/>
        <v/>
      </c>
      <c r="I147" s="58"/>
      <c r="J147" s="58"/>
      <c r="K147" s="250"/>
      <c r="L147" s="277"/>
      <c r="M147" s="58"/>
      <c r="N147" s="58"/>
      <c r="O147" s="58"/>
      <c r="P14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7" s="270" t="str">
        <f>IF('Participantes (A completar)'!$R147="","",IF((INT('Participantes (A completar)'!$AI147-'Participantes (A completar)'!$R147)/365.25)&lt;=0,0,(INT(('Participantes (A completar)'!$AI147-'Participantes (A completar)'!$R147)/365.25))))</f>
        <v/>
      </c>
      <c r="R147" s="61"/>
      <c r="S147" s="57"/>
      <c r="T147" s="270" t="str">
        <f>IFERROR(MATCH(V147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7" s="270" t="str">
        <f t="shared" si="11"/>
        <v/>
      </c>
      <c r="V147" s="58"/>
      <c r="W147" s="58"/>
      <c r="X147" s="62"/>
      <c r="Y14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7" s="245"/>
      <c r="AB147" s="246"/>
      <c r="AC147" s="246"/>
      <c r="AD147" s="247"/>
      <c r="AE147" s="248"/>
      <c r="AF147" s="270" t="str">
        <f>IFERROR(VLOOKUP(AE147,Nivel_educat!$B$6:$E$24,4,FALSE),"")</f>
        <v/>
      </c>
      <c r="AG147" s="270" t="str">
        <f t="shared" si="8"/>
        <v/>
      </c>
      <c r="AH147" s="57"/>
      <c r="AI147" s="64"/>
      <c r="AJ147" s="57"/>
      <c r="AK147" s="64"/>
      <c r="AL147" s="64"/>
      <c r="AM147" s="57"/>
      <c r="AN147" s="64"/>
      <c r="AO147" s="273" t="str">
        <f t="shared" si="9"/>
        <v/>
      </c>
      <c r="AP147" s="57"/>
      <c r="AQ147" s="57"/>
      <c r="AR147" s="59"/>
      <c r="AS147" s="59"/>
      <c r="AT147" s="59"/>
      <c r="AU147" s="59"/>
      <c r="AV147" s="59"/>
      <c r="AW147" s="59"/>
      <c r="AX14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7" s="59"/>
      <c r="AZ147" s="59"/>
      <c r="BA14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7" s="249"/>
      <c r="BD147" s="253"/>
      <c r="BE147" s="253"/>
    </row>
    <row r="148" spans="1:57" ht="14.95" x14ac:dyDescent="0.25">
      <c r="A148" s="60"/>
      <c r="B148" s="58"/>
      <c r="C148" s="58"/>
      <c r="D148" s="58"/>
      <c r="E148" s="61"/>
      <c r="F148" s="61"/>
      <c r="G148" s="270" t="str">
        <f>IFERROR(MATCH(I148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8" s="270" t="str">
        <f t="shared" si="10"/>
        <v/>
      </c>
      <c r="I148" s="58"/>
      <c r="J148" s="58"/>
      <c r="K148" s="250"/>
      <c r="L148" s="277"/>
      <c r="M148" s="58"/>
      <c r="N148" s="58"/>
      <c r="O148" s="58"/>
      <c r="P14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8" s="270" t="str">
        <f>IF('Participantes (A completar)'!$R148="","",IF((INT('Participantes (A completar)'!$AI148-'Participantes (A completar)'!$R148)/365.25)&lt;=0,0,(INT(('Participantes (A completar)'!$AI148-'Participantes (A completar)'!$R148)/365.25))))</f>
        <v/>
      </c>
      <c r="R148" s="61"/>
      <c r="S148" s="57"/>
      <c r="T148" s="270" t="str">
        <f>IFERROR(MATCH(V148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8" s="270" t="str">
        <f t="shared" si="11"/>
        <v/>
      </c>
      <c r="V148" s="58"/>
      <c r="W148" s="58"/>
      <c r="X148" s="62"/>
      <c r="Y14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8" s="245"/>
      <c r="AB148" s="246"/>
      <c r="AC148" s="246"/>
      <c r="AD148" s="247"/>
      <c r="AE148" s="248"/>
      <c r="AF148" s="270" t="str">
        <f>IFERROR(VLOOKUP(AE148,Nivel_educat!$B$6:$E$24,4,FALSE),"")</f>
        <v/>
      </c>
      <c r="AG148" s="270" t="str">
        <f t="shared" si="8"/>
        <v/>
      </c>
      <c r="AH148" s="57"/>
      <c r="AI148" s="64"/>
      <c r="AJ148" s="57"/>
      <c r="AK148" s="64"/>
      <c r="AL148" s="64"/>
      <c r="AM148" s="57"/>
      <c r="AN148" s="207"/>
      <c r="AO148" s="273" t="str">
        <f t="shared" si="9"/>
        <v/>
      </c>
      <c r="AP148" s="57"/>
      <c r="AQ148" s="57"/>
      <c r="AR148" s="59"/>
      <c r="AS148" s="59"/>
      <c r="AT148" s="59"/>
      <c r="AU148" s="59"/>
      <c r="AV148" s="59"/>
      <c r="AW148" s="59"/>
      <c r="AX14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8" s="59"/>
      <c r="AZ148" s="59"/>
      <c r="BA14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8" s="249"/>
      <c r="BD148" s="253"/>
      <c r="BE148" s="253"/>
    </row>
    <row r="149" spans="1:57" ht="14.95" x14ac:dyDescent="0.25">
      <c r="A149" s="60"/>
      <c r="B149" s="58"/>
      <c r="C149" s="58"/>
      <c r="D149" s="58"/>
      <c r="E149" s="61"/>
      <c r="F149" s="61"/>
      <c r="G149" s="270" t="str">
        <f>IFERROR(MATCH(I149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49" s="270" t="str">
        <f t="shared" si="10"/>
        <v/>
      </c>
      <c r="I149" s="58"/>
      <c r="J149" s="58"/>
      <c r="K149" s="250"/>
      <c r="L149" s="277"/>
      <c r="M149" s="58"/>
      <c r="N149" s="58"/>
      <c r="O149" s="58"/>
      <c r="P14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49" s="270" t="str">
        <f>IF('Participantes (A completar)'!$R149="","",IF((INT('Participantes (A completar)'!$AI149-'Participantes (A completar)'!$R149)/365.25)&lt;=0,0,(INT(('Participantes (A completar)'!$AI149-'Participantes (A completar)'!$R149)/365.25))))</f>
        <v/>
      </c>
      <c r="R149" s="61"/>
      <c r="S149" s="57"/>
      <c r="T149" s="270" t="str">
        <f>IFERROR(MATCH(V149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49" s="270" t="str">
        <f t="shared" si="11"/>
        <v/>
      </c>
      <c r="V149" s="58"/>
      <c r="W149" s="58"/>
      <c r="X149" s="62"/>
      <c r="Y14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4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49" s="245"/>
      <c r="AB149" s="246"/>
      <c r="AC149" s="246"/>
      <c r="AD149" s="247"/>
      <c r="AE149" s="248"/>
      <c r="AF149" s="270" t="str">
        <f>IFERROR(VLOOKUP(AE149,Nivel_educat!$B$6:$E$24,4,FALSE),"")</f>
        <v/>
      </c>
      <c r="AG149" s="270" t="str">
        <f t="shared" si="8"/>
        <v/>
      </c>
      <c r="AH149" s="57"/>
      <c r="AI149" s="64"/>
      <c r="AJ149" s="57"/>
      <c r="AK149" s="64"/>
      <c r="AL149" s="64"/>
      <c r="AM149" s="57"/>
      <c r="AN149" s="64"/>
      <c r="AO149" s="273" t="str">
        <f t="shared" si="9"/>
        <v/>
      </c>
      <c r="AP149" s="57"/>
      <c r="AQ149" s="57"/>
      <c r="AR149" s="59"/>
      <c r="AS149" s="59"/>
      <c r="AT149" s="59"/>
      <c r="AU149" s="59"/>
      <c r="AV149" s="59"/>
      <c r="AW149" s="59"/>
      <c r="AX14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49" s="59"/>
      <c r="AZ149" s="59"/>
      <c r="BA14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49" s="249"/>
      <c r="BD149" s="253"/>
      <c r="BE149" s="253"/>
    </row>
    <row r="150" spans="1:57" ht="14.95" x14ac:dyDescent="0.25">
      <c r="A150" s="60"/>
      <c r="B150" s="58"/>
      <c r="C150" s="58"/>
      <c r="D150" s="58"/>
      <c r="E150" s="61"/>
      <c r="F150" s="61"/>
      <c r="G150" s="270" t="str">
        <f>IFERROR(MATCH(I150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0" s="270" t="str">
        <f t="shared" si="10"/>
        <v/>
      </c>
      <c r="I150" s="58"/>
      <c r="J150" s="58"/>
      <c r="K150" s="250"/>
      <c r="L150" s="277"/>
      <c r="M150" s="58"/>
      <c r="N150" s="58"/>
      <c r="O150" s="58"/>
      <c r="P15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0" s="270" t="str">
        <f>IF('Participantes (A completar)'!$R150="","",IF((INT('Participantes (A completar)'!$AI150-'Participantes (A completar)'!$R150)/365.25)&lt;=0,0,(INT(('Participantes (A completar)'!$AI150-'Participantes (A completar)'!$R150)/365.25))))</f>
        <v/>
      </c>
      <c r="R150" s="61"/>
      <c r="S150" s="57"/>
      <c r="T150" s="270" t="str">
        <f>IFERROR(MATCH(V150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0" s="270" t="str">
        <f t="shared" si="11"/>
        <v/>
      </c>
      <c r="V150" s="58"/>
      <c r="W150" s="58"/>
      <c r="X150" s="62"/>
      <c r="Y15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0" s="245"/>
      <c r="AB150" s="246"/>
      <c r="AC150" s="246"/>
      <c r="AD150" s="247"/>
      <c r="AE150" s="248"/>
      <c r="AF150" s="270" t="str">
        <f>IFERROR(VLOOKUP(AE150,Nivel_educat!$B$6:$E$24,4,FALSE),"")</f>
        <v/>
      </c>
      <c r="AG150" s="270" t="str">
        <f t="shared" si="8"/>
        <v/>
      </c>
      <c r="AH150" s="57"/>
      <c r="AI150" s="64"/>
      <c r="AJ150" s="57"/>
      <c r="AK150" s="64"/>
      <c r="AL150" s="64"/>
      <c r="AM150" s="57"/>
      <c r="AN150" s="64"/>
      <c r="AO150" s="273" t="str">
        <f t="shared" si="9"/>
        <v/>
      </c>
      <c r="AP150" s="57"/>
      <c r="AQ150" s="57"/>
      <c r="AR150" s="59"/>
      <c r="AS150" s="59"/>
      <c r="AT150" s="59"/>
      <c r="AU150" s="59"/>
      <c r="AV150" s="59"/>
      <c r="AW150" s="59"/>
      <c r="AX15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0" s="59"/>
      <c r="AZ150" s="59"/>
      <c r="BA15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0" s="249"/>
      <c r="BD150" s="253"/>
      <c r="BE150" s="253"/>
    </row>
    <row r="151" spans="1:57" ht="14.95" x14ac:dyDescent="0.25">
      <c r="A151" s="60"/>
      <c r="B151" s="58"/>
      <c r="C151" s="58"/>
      <c r="D151" s="58"/>
      <c r="E151" s="61"/>
      <c r="F151" s="61"/>
      <c r="G151" s="270" t="str">
        <f>IFERROR(MATCH(I151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1" s="270" t="str">
        <f t="shared" si="10"/>
        <v/>
      </c>
      <c r="I151" s="58"/>
      <c r="J151" s="58"/>
      <c r="K151" s="250"/>
      <c r="L151" s="277"/>
      <c r="M151" s="58"/>
      <c r="N151" s="58"/>
      <c r="O151" s="58"/>
      <c r="P15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1" s="270" t="str">
        <f>IF('Participantes (A completar)'!$R151="","",IF((INT('Participantes (A completar)'!$AI151-'Participantes (A completar)'!$R151)/365.25)&lt;=0,0,(INT(('Participantes (A completar)'!$AI151-'Participantes (A completar)'!$R151)/365.25))))</f>
        <v/>
      </c>
      <c r="R151" s="61"/>
      <c r="S151" s="57"/>
      <c r="T151" s="270" t="str">
        <f>IFERROR(MATCH(V151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1" s="270" t="str">
        <f t="shared" si="11"/>
        <v/>
      </c>
      <c r="V151" s="58"/>
      <c r="W151" s="58"/>
      <c r="X151" s="62"/>
      <c r="Y15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1" s="245"/>
      <c r="AB151" s="246"/>
      <c r="AC151" s="246"/>
      <c r="AD151" s="247"/>
      <c r="AE151" s="248"/>
      <c r="AF151" s="270" t="str">
        <f>IFERROR(VLOOKUP(AE151,Nivel_educat!$B$6:$E$24,4,FALSE),"")</f>
        <v/>
      </c>
      <c r="AG151" s="270" t="str">
        <f t="shared" si="8"/>
        <v/>
      </c>
      <c r="AH151" s="57"/>
      <c r="AI151" s="64"/>
      <c r="AJ151" s="57"/>
      <c r="AK151" s="64"/>
      <c r="AL151" s="64"/>
      <c r="AM151" s="57"/>
      <c r="AN151" s="64"/>
      <c r="AO151" s="273" t="str">
        <f t="shared" si="9"/>
        <v/>
      </c>
      <c r="AP151" s="57"/>
      <c r="AQ151" s="57"/>
      <c r="AR151" s="59"/>
      <c r="AS151" s="59"/>
      <c r="AT151" s="59"/>
      <c r="AU151" s="59"/>
      <c r="AV151" s="59"/>
      <c r="AW151" s="59"/>
      <c r="AX15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1" s="59"/>
      <c r="AZ151" s="59"/>
      <c r="BA15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1" s="249"/>
      <c r="BD151" s="253"/>
      <c r="BE151" s="253"/>
    </row>
    <row r="152" spans="1:57" ht="14.95" x14ac:dyDescent="0.25">
      <c r="A152" s="60"/>
      <c r="B152" s="58"/>
      <c r="C152" s="58"/>
      <c r="D152" s="58"/>
      <c r="E152" s="61"/>
      <c r="F152" s="61"/>
      <c r="G152" s="270" t="str">
        <f>IFERROR(MATCH(I152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2" s="270" t="str">
        <f t="shared" si="10"/>
        <v/>
      </c>
      <c r="I152" s="58"/>
      <c r="J152" s="58"/>
      <c r="K152" s="250"/>
      <c r="L152" s="277"/>
      <c r="M152" s="58"/>
      <c r="N152" s="58"/>
      <c r="O152" s="58"/>
      <c r="P15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2" s="270" t="str">
        <f>IF('Participantes (A completar)'!$R152="","",IF((INT('Participantes (A completar)'!$AI152-'Participantes (A completar)'!$R152)/365.25)&lt;=0,0,(INT(('Participantes (A completar)'!$AI152-'Participantes (A completar)'!$R152)/365.25))))</f>
        <v/>
      </c>
      <c r="R152" s="61"/>
      <c r="S152" s="57"/>
      <c r="T152" s="270" t="str">
        <f>IFERROR(MATCH(V152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2" s="270" t="str">
        <f t="shared" si="11"/>
        <v/>
      </c>
      <c r="V152" s="58"/>
      <c r="W152" s="58"/>
      <c r="X152" s="62"/>
      <c r="Y15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2" s="245"/>
      <c r="AB152" s="246"/>
      <c r="AC152" s="246"/>
      <c r="AD152" s="247"/>
      <c r="AE152" s="248"/>
      <c r="AF152" s="270" t="str">
        <f>IFERROR(VLOOKUP(AE152,Nivel_educat!$B$6:$E$24,4,FALSE),"")</f>
        <v/>
      </c>
      <c r="AG152" s="270" t="str">
        <f t="shared" si="8"/>
        <v/>
      </c>
      <c r="AH152" s="57"/>
      <c r="AI152" s="64"/>
      <c r="AJ152" s="57"/>
      <c r="AK152" s="64"/>
      <c r="AL152" s="64"/>
      <c r="AM152" s="57"/>
      <c r="AN152" s="64"/>
      <c r="AO152" s="273" t="str">
        <f t="shared" si="9"/>
        <v/>
      </c>
      <c r="AP152" s="57"/>
      <c r="AQ152" s="57"/>
      <c r="AR152" s="59"/>
      <c r="AS152" s="59"/>
      <c r="AT152" s="59"/>
      <c r="AU152" s="59"/>
      <c r="AV152" s="59"/>
      <c r="AW152" s="59"/>
      <c r="AX15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2" s="59"/>
      <c r="AZ152" s="59"/>
      <c r="BA15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2" s="249"/>
      <c r="BD152" s="253"/>
      <c r="BE152" s="253"/>
    </row>
    <row r="153" spans="1:57" ht="14.95" x14ac:dyDescent="0.25">
      <c r="A153" s="60"/>
      <c r="B153" s="58"/>
      <c r="C153" s="58"/>
      <c r="D153" s="58"/>
      <c r="E153" s="61"/>
      <c r="F153" s="61"/>
      <c r="G153" s="270" t="str">
        <f>IFERROR(MATCH(I153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3" s="270" t="str">
        <f t="shared" si="10"/>
        <v/>
      </c>
      <c r="I153" s="58"/>
      <c r="J153" s="58"/>
      <c r="K153" s="250"/>
      <c r="L153" s="277"/>
      <c r="M153" s="58"/>
      <c r="N153" s="58"/>
      <c r="O153" s="58"/>
      <c r="P15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3" s="270" t="str">
        <f>IF('Participantes (A completar)'!$R153="","",IF((INT('Participantes (A completar)'!$AI153-'Participantes (A completar)'!$R153)/365.25)&lt;=0,0,(INT(('Participantes (A completar)'!$AI153-'Participantes (A completar)'!$R153)/365.25))))</f>
        <v/>
      </c>
      <c r="R153" s="61"/>
      <c r="S153" s="57"/>
      <c r="T153" s="270" t="str">
        <f>IFERROR(MATCH(V153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3" s="270" t="str">
        <f t="shared" si="11"/>
        <v/>
      </c>
      <c r="V153" s="58"/>
      <c r="W153" s="58"/>
      <c r="X153" s="62"/>
      <c r="Y15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3" s="245"/>
      <c r="AB153" s="246"/>
      <c r="AC153" s="246"/>
      <c r="AD153" s="247"/>
      <c r="AE153" s="248"/>
      <c r="AF153" s="270" t="str">
        <f>IFERROR(VLOOKUP(AE153,Nivel_educat!$B$6:$E$24,4,FALSE),"")</f>
        <v/>
      </c>
      <c r="AG153" s="270" t="str">
        <f t="shared" si="8"/>
        <v/>
      </c>
      <c r="AH153" s="57"/>
      <c r="AI153" s="64"/>
      <c r="AJ153" s="57"/>
      <c r="AK153" s="64"/>
      <c r="AL153" s="64"/>
      <c r="AM153" s="57"/>
      <c r="AN153" s="64"/>
      <c r="AO153" s="273" t="str">
        <f t="shared" si="9"/>
        <v/>
      </c>
      <c r="AP153" s="57"/>
      <c r="AQ153" s="57"/>
      <c r="AR153" s="59"/>
      <c r="AS153" s="59"/>
      <c r="AT153" s="59"/>
      <c r="AU153" s="59"/>
      <c r="AV153" s="59"/>
      <c r="AW153" s="59"/>
      <c r="AX15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3" s="59"/>
      <c r="AZ153" s="59"/>
      <c r="BA15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3" s="249"/>
      <c r="BD153" s="253"/>
      <c r="BE153" s="253"/>
    </row>
    <row r="154" spans="1:57" ht="14.95" x14ac:dyDescent="0.25">
      <c r="A154" s="60"/>
      <c r="B154" s="58"/>
      <c r="C154" s="58"/>
      <c r="D154" s="58"/>
      <c r="E154" s="61"/>
      <c r="F154" s="61"/>
      <c r="G154" s="270" t="str">
        <f>IFERROR(MATCH(I154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4" s="270" t="str">
        <f t="shared" si="10"/>
        <v/>
      </c>
      <c r="I154" s="58"/>
      <c r="J154" s="58"/>
      <c r="K154" s="250"/>
      <c r="L154" s="277"/>
      <c r="M154" s="58"/>
      <c r="N154" s="58"/>
      <c r="O154" s="58"/>
      <c r="P15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4" s="270" t="str">
        <f>IF('Participantes (A completar)'!$R154="","",IF((INT('Participantes (A completar)'!$AI154-'Participantes (A completar)'!$R154)/365.25)&lt;=0,0,(INT(('Participantes (A completar)'!$AI154-'Participantes (A completar)'!$R154)/365.25))))</f>
        <v/>
      </c>
      <c r="R154" s="61"/>
      <c r="S154" s="57"/>
      <c r="T154" s="270" t="str">
        <f>IFERROR(MATCH(V154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4" s="270" t="str">
        <f t="shared" si="11"/>
        <v/>
      </c>
      <c r="V154" s="58"/>
      <c r="W154" s="58"/>
      <c r="X154" s="62"/>
      <c r="Y15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4" s="245"/>
      <c r="AB154" s="246"/>
      <c r="AC154" s="246"/>
      <c r="AD154" s="247"/>
      <c r="AE154" s="248"/>
      <c r="AF154" s="270" t="str">
        <f>IFERROR(VLOOKUP(AE154,Nivel_educat!$B$6:$E$24,4,FALSE),"")</f>
        <v/>
      </c>
      <c r="AG154" s="270" t="str">
        <f t="shared" si="8"/>
        <v/>
      </c>
      <c r="AH154" s="57"/>
      <c r="AI154" s="64"/>
      <c r="AJ154" s="57"/>
      <c r="AK154" s="64"/>
      <c r="AL154" s="64"/>
      <c r="AM154" s="57"/>
      <c r="AN154" s="207"/>
      <c r="AO154" s="273" t="str">
        <f t="shared" si="9"/>
        <v/>
      </c>
      <c r="AP154" s="57"/>
      <c r="AQ154" s="57"/>
      <c r="AR154" s="59"/>
      <c r="AS154" s="59"/>
      <c r="AT154" s="59"/>
      <c r="AU154" s="59"/>
      <c r="AV154" s="59"/>
      <c r="AW154" s="59"/>
      <c r="AX15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4" s="59"/>
      <c r="AZ154" s="59"/>
      <c r="BA15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4" s="249"/>
      <c r="BD154" s="253"/>
      <c r="BE154" s="253"/>
    </row>
    <row r="155" spans="1:57" ht="14.95" x14ac:dyDescent="0.25">
      <c r="A155" s="60"/>
      <c r="B155" s="58"/>
      <c r="C155" s="58"/>
      <c r="D155" s="58"/>
      <c r="E155" s="61"/>
      <c r="F155" s="61"/>
      <c r="G155" s="270" t="str">
        <f>IFERROR(MATCH(I155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5" s="270" t="str">
        <f t="shared" si="10"/>
        <v/>
      </c>
      <c r="I155" s="58"/>
      <c r="J155" s="58"/>
      <c r="K155" s="250"/>
      <c r="L155" s="277"/>
      <c r="M155" s="58"/>
      <c r="N155" s="58"/>
      <c r="O155" s="58"/>
      <c r="P15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5" s="270" t="str">
        <f>IF('Participantes (A completar)'!$R155="","",IF((INT('Participantes (A completar)'!$AI155-'Participantes (A completar)'!$R155)/365.25)&lt;=0,0,(INT(('Participantes (A completar)'!$AI155-'Participantes (A completar)'!$R155)/365.25))))</f>
        <v/>
      </c>
      <c r="R155" s="61"/>
      <c r="S155" s="57"/>
      <c r="T155" s="270" t="str">
        <f>IFERROR(MATCH(V155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5" s="270" t="str">
        <f t="shared" si="11"/>
        <v/>
      </c>
      <c r="V155" s="58"/>
      <c r="W155" s="58"/>
      <c r="X155" s="62"/>
      <c r="Y15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5" s="245"/>
      <c r="AB155" s="246"/>
      <c r="AC155" s="246"/>
      <c r="AD155" s="247"/>
      <c r="AE155" s="248"/>
      <c r="AF155" s="270" t="str">
        <f>IFERROR(VLOOKUP(AE155,Nivel_educat!$B$6:$E$24,4,FALSE),"")</f>
        <v/>
      </c>
      <c r="AG155" s="270" t="str">
        <f t="shared" si="8"/>
        <v/>
      </c>
      <c r="AH155" s="57"/>
      <c r="AI155" s="64"/>
      <c r="AJ155" s="57"/>
      <c r="AK155" s="64"/>
      <c r="AL155" s="64"/>
      <c r="AM155" s="57"/>
      <c r="AN155" s="64"/>
      <c r="AO155" s="273" t="str">
        <f t="shared" si="9"/>
        <v/>
      </c>
      <c r="AP155" s="57"/>
      <c r="AQ155" s="57"/>
      <c r="AR155" s="59"/>
      <c r="AS155" s="59"/>
      <c r="AT155" s="59"/>
      <c r="AU155" s="59"/>
      <c r="AV155" s="59"/>
      <c r="AW155" s="59"/>
      <c r="AX15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5" s="59"/>
      <c r="AZ155" s="59"/>
      <c r="BA15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5" s="249"/>
      <c r="BD155" s="253"/>
      <c r="BE155" s="253"/>
    </row>
    <row r="156" spans="1:57" ht="14.95" x14ac:dyDescent="0.25">
      <c r="A156" s="60"/>
      <c r="B156" s="58"/>
      <c r="C156" s="58"/>
      <c r="D156" s="58"/>
      <c r="E156" s="61"/>
      <c r="F156" s="61"/>
      <c r="G156" s="270" t="str">
        <f>IFERROR(MATCH(I156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6" s="270" t="str">
        <f t="shared" si="10"/>
        <v/>
      </c>
      <c r="I156" s="58"/>
      <c r="J156" s="58"/>
      <c r="K156" s="250"/>
      <c r="L156" s="277"/>
      <c r="M156" s="58"/>
      <c r="N156" s="58"/>
      <c r="O156" s="58"/>
      <c r="P15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6" s="270" t="str">
        <f>IF('Participantes (A completar)'!$R156="","",IF((INT('Participantes (A completar)'!$AI156-'Participantes (A completar)'!$R156)/365.25)&lt;=0,0,(INT(('Participantes (A completar)'!$AI156-'Participantes (A completar)'!$R156)/365.25))))</f>
        <v/>
      </c>
      <c r="R156" s="61"/>
      <c r="S156" s="57"/>
      <c r="T156" s="270" t="str">
        <f>IFERROR(MATCH(V156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6" s="270" t="str">
        <f t="shared" si="11"/>
        <v/>
      </c>
      <c r="V156" s="58"/>
      <c r="W156" s="58"/>
      <c r="X156" s="62"/>
      <c r="Y15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6" s="245"/>
      <c r="AB156" s="246"/>
      <c r="AC156" s="246"/>
      <c r="AD156" s="247"/>
      <c r="AE156" s="248"/>
      <c r="AF156" s="270" t="str">
        <f>IFERROR(VLOOKUP(AE156,Nivel_educat!$B$6:$E$24,4,FALSE),"")</f>
        <v/>
      </c>
      <c r="AG156" s="270" t="str">
        <f t="shared" si="8"/>
        <v/>
      </c>
      <c r="AH156" s="57"/>
      <c r="AI156" s="64"/>
      <c r="AJ156" s="57"/>
      <c r="AK156" s="64"/>
      <c r="AL156" s="64"/>
      <c r="AM156" s="57"/>
      <c r="AN156" s="64"/>
      <c r="AO156" s="273" t="str">
        <f t="shared" si="9"/>
        <v/>
      </c>
      <c r="AP156" s="57"/>
      <c r="AQ156" s="57"/>
      <c r="AR156" s="59"/>
      <c r="AS156" s="59"/>
      <c r="AT156" s="59"/>
      <c r="AU156" s="59"/>
      <c r="AV156" s="59"/>
      <c r="AW156" s="59"/>
      <c r="AX15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6" s="59"/>
      <c r="AZ156" s="59"/>
      <c r="BA15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6" s="249"/>
      <c r="BD156" s="253"/>
      <c r="BE156" s="253"/>
    </row>
    <row r="157" spans="1:57" ht="14.95" x14ac:dyDescent="0.25">
      <c r="A157" s="60"/>
      <c r="B157" s="58"/>
      <c r="C157" s="58"/>
      <c r="D157" s="58"/>
      <c r="E157" s="61"/>
      <c r="F157" s="61"/>
      <c r="G157" s="270" t="str">
        <f>IFERROR(MATCH(I157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7" s="270" t="str">
        <f t="shared" si="10"/>
        <v/>
      </c>
      <c r="I157" s="58"/>
      <c r="J157" s="58"/>
      <c r="K157" s="250"/>
      <c r="L157" s="277"/>
      <c r="M157" s="58"/>
      <c r="N157" s="58"/>
      <c r="O157" s="58"/>
      <c r="P15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7" s="270" t="str">
        <f>IF('Participantes (A completar)'!$R157="","",IF((INT('Participantes (A completar)'!$AI157-'Participantes (A completar)'!$R157)/365.25)&lt;=0,0,(INT(('Participantes (A completar)'!$AI157-'Participantes (A completar)'!$R157)/365.25))))</f>
        <v/>
      </c>
      <c r="R157" s="61"/>
      <c r="S157" s="57"/>
      <c r="T157" s="270" t="str">
        <f>IFERROR(MATCH(V157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7" s="270" t="str">
        <f t="shared" si="11"/>
        <v/>
      </c>
      <c r="V157" s="58"/>
      <c r="W157" s="58"/>
      <c r="X157" s="62"/>
      <c r="Y15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7" s="245"/>
      <c r="AB157" s="246"/>
      <c r="AC157" s="246"/>
      <c r="AD157" s="247"/>
      <c r="AE157" s="248"/>
      <c r="AF157" s="270" t="str">
        <f>IFERROR(VLOOKUP(AE157,Nivel_educat!$B$6:$E$24,4,FALSE),"")</f>
        <v/>
      </c>
      <c r="AG157" s="270" t="str">
        <f t="shared" si="8"/>
        <v/>
      </c>
      <c r="AH157" s="57"/>
      <c r="AI157" s="64"/>
      <c r="AJ157" s="57"/>
      <c r="AK157" s="64"/>
      <c r="AL157" s="64"/>
      <c r="AM157" s="57"/>
      <c r="AN157" s="64"/>
      <c r="AO157" s="273" t="str">
        <f t="shared" si="9"/>
        <v/>
      </c>
      <c r="AP157" s="57"/>
      <c r="AQ157" s="57"/>
      <c r="AR157" s="59"/>
      <c r="AS157" s="59"/>
      <c r="AT157" s="59"/>
      <c r="AU157" s="59"/>
      <c r="AV157" s="59"/>
      <c r="AW157" s="59"/>
      <c r="AX15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7" s="59"/>
      <c r="AZ157" s="59"/>
      <c r="BA15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7" s="249"/>
      <c r="BD157" s="253"/>
      <c r="BE157" s="253"/>
    </row>
    <row r="158" spans="1:57" ht="14.95" x14ac:dyDescent="0.25">
      <c r="A158" s="60"/>
      <c r="B158" s="58"/>
      <c r="C158" s="58"/>
      <c r="D158" s="58"/>
      <c r="E158" s="61"/>
      <c r="F158" s="61"/>
      <c r="G158" s="270" t="str">
        <f>IFERROR(MATCH(I158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8" s="270" t="str">
        <f t="shared" si="10"/>
        <v/>
      </c>
      <c r="I158" s="58"/>
      <c r="J158" s="58"/>
      <c r="K158" s="250"/>
      <c r="L158" s="277"/>
      <c r="M158" s="58"/>
      <c r="N158" s="58"/>
      <c r="O158" s="58"/>
      <c r="P15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8" s="270" t="str">
        <f>IF('Participantes (A completar)'!$R158="","",IF((INT('Participantes (A completar)'!$AI158-'Participantes (A completar)'!$R158)/365.25)&lt;=0,0,(INT(('Participantes (A completar)'!$AI158-'Participantes (A completar)'!$R158)/365.25))))</f>
        <v/>
      </c>
      <c r="R158" s="61"/>
      <c r="S158" s="57"/>
      <c r="T158" s="270" t="str">
        <f>IFERROR(MATCH(V158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8" s="270" t="str">
        <f t="shared" si="11"/>
        <v/>
      </c>
      <c r="V158" s="58"/>
      <c r="W158" s="58"/>
      <c r="X158" s="62"/>
      <c r="Y15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8" s="245"/>
      <c r="AB158" s="246"/>
      <c r="AC158" s="246"/>
      <c r="AD158" s="247"/>
      <c r="AE158" s="248"/>
      <c r="AF158" s="270" t="str">
        <f>IFERROR(VLOOKUP(AE158,Nivel_educat!$B$6:$E$24,4,FALSE),"")</f>
        <v/>
      </c>
      <c r="AG158" s="270" t="str">
        <f t="shared" si="8"/>
        <v/>
      </c>
      <c r="AH158" s="57"/>
      <c r="AI158" s="64"/>
      <c r="AJ158" s="57"/>
      <c r="AK158" s="64"/>
      <c r="AL158" s="64"/>
      <c r="AM158" s="57"/>
      <c r="AN158" s="64"/>
      <c r="AO158" s="273" t="str">
        <f t="shared" si="9"/>
        <v/>
      </c>
      <c r="AP158" s="57"/>
      <c r="AQ158" s="57"/>
      <c r="AR158" s="59"/>
      <c r="AS158" s="59"/>
      <c r="AT158" s="59"/>
      <c r="AU158" s="59"/>
      <c r="AV158" s="59"/>
      <c r="AW158" s="59"/>
      <c r="AX15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8" s="59"/>
      <c r="AZ158" s="59"/>
      <c r="BA15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8" s="249"/>
      <c r="BD158" s="253"/>
      <c r="BE158" s="253"/>
    </row>
    <row r="159" spans="1:57" ht="14.95" x14ac:dyDescent="0.25">
      <c r="A159" s="60"/>
      <c r="B159" s="58"/>
      <c r="C159" s="58"/>
      <c r="D159" s="58"/>
      <c r="E159" s="61"/>
      <c r="F159" s="61"/>
      <c r="G159" s="270" t="str">
        <f>IFERROR(MATCH(I159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59" s="270" t="str">
        <f t="shared" si="10"/>
        <v/>
      </c>
      <c r="I159" s="58"/>
      <c r="J159" s="58"/>
      <c r="K159" s="250"/>
      <c r="L159" s="277"/>
      <c r="M159" s="58"/>
      <c r="N159" s="58"/>
      <c r="O159" s="58"/>
      <c r="P15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59" s="270" t="str">
        <f>IF('Participantes (A completar)'!$R159="","",IF((INT('Participantes (A completar)'!$AI159-'Participantes (A completar)'!$R159)/365.25)&lt;=0,0,(INT(('Participantes (A completar)'!$AI159-'Participantes (A completar)'!$R159)/365.25))))</f>
        <v/>
      </c>
      <c r="R159" s="61"/>
      <c r="S159" s="57"/>
      <c r="T159" s="270" t="str">
        <f>IFERROR(MATCH(V159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59" s="270" t="str">
        <f t="shared" si="11"/>
        <v/>
      </c>
      <c r="V159" s="58"/>
      <c r="W159" s="58"/>
      <c r="X159" s="62"/>
      <c r="Y15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5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59" s="245"/>
      <c r="AB159" s="246"/>
      <c r="AC159" s="246"/>
      <c r="AD159" s="247"/>
      <c r="AE159" s="248"/>
      <c r="AF159" s="270" t="str">
        <f>IFERROR(VLOOKUP(AE159,Nivel_educat!$B$6:$E$24,4,FALSE),"")</f>
        <v/>
      </c>
      <c r="AG159" s="270" t="str">
        <f t="shared" si="8"/>
        <v/>
      </c>
      <c r="AH159" s="57"/>
      <c r="AI159" s="64"/>
      <c r="AJ159" s="57"/>
      <c r="AK159" s="64"/>
      <c r="AL159" s="64"/>
      <c r="AM159" s="57"/>
      <c r="AN159" s="64"/>
      <c r="AO159" s="273" t="str">
        <f t="shared" si="9"/>
        <v/>
      </c>
      <c r="AP159" s="57"/>
      <c r="AQ159" s="57"/>
      <c r="AR159" s="59"/>
      <c r="AS159" s="59"/>
      <c r="AT159" s="59"/>
      <c r="AU159" s="59"/>
      <c r="AV159" s="59"/>
      <c r="AW159" s="59"/>
      <c r="AX15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59" s="59"/>
      <c r="AZ159" s="59"/>
      <c r="BA15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59" s="249"/>
      <c r="BD159" s="253"/>
      <c r="BE159" s="253"/>
    </row>
    <row r="160" spans="1:57" ht="14.95" x14ac:dyDescent="0.25">
      <c r="A160" s="60"/>
      <c r="B160" s="58"/>
      <c r="C160" s="58"/>
      <c r="D160" s="58"/>
      <c r="E160" s="61"/>
      <c r="F160" s="61"/>
      <c r="G160" s="270" t="str">
        <f>IFERROR(MATCH(I160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0" s="270" t="str">
        <f t="shared" si="10"/>
        <v/>
      </c>
      <c r="I160" s="58"/>
      <c r="J160" s="58"/>
      <c r="K160" s="250"/>
      <c r="L160" s="277"/>
      <c r="M160" s="58"/>
      <c r="N160" s="58"/>
      <c r="O160" s="58"/>
      <c r="P16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0" s="270" t="str">
        <f>IF('Participantes (A completar)'!$R160="","",IF((INT('Participantes (A completar)'!$AI160-'Participantes (A completar)'!$R160)/365.25)&lt;=0,0,(INT(('Participantes (A completar)'!$AI160-'Participantes (A completar)'!$R160)/365.25))))</f>
        <v/>
      </c>
      <c r="R160" s="61"/>
      <c r="S160" s="57"/>
      <c r="T160" s="270" t="str">
        <f>IFERROR(MATCH(V160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0" s="270" t="str">
        <f t="shared" si="11"/>
        <v/>
      </c>
      <c r="V160" s="58"/>
      <c r="W160" s="58"/>
      <c r="X160" s="62"/>
      <c r="Y16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0" s="245"/>
      <c r="AB160" s="246"/>
      <c r="AC160" s="246"/>
      <c r="AD160" s="247"/>
      <c r="AE160" s="248"/>
      <c r="AF160" s="270" t="str">
        <f>IFERROR(VLOOKUP(AE160,Nivel_educat!$B$6:$E$24,4,FALSE),"")</f>
        <v/>
      </c>
      <c r="AG160" s="270" t="str">
        <f t="shared" si="8"/>
        <v/>
      </c>
      <c r="AH160" s="57"/>
      <c r="AI160" s="64"/>
      <c r="AJ160" s="57"/>
      <c r="AK160" s="64"/>
      <c r="AL160" s="64"/>
      <c r="AM160" s="57"/>
      <c r="AN160" s="64"/>
      <c r="AO160" s="273" t="str">
        <f t="shared" si="9"/>
        <v/>
      </c>
      <c r="AP160" s="57"/>
      <c r="AQ160" s="57"/>
      <c r="AR160" s="59"/>
      <c r="AS160" s="59"/>
      <c r="AT160" s="59"/>
      <c r="AU160" s="59"/>
      <c r="AV160" s="59"/>
      <c r="AW160" s="59"/>
      <c r="AX16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0" s="59"/>
      <c r="AZ160" s="59"/>
      <c r="BA16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0" s="249"/>
      <c r="BD160" s="253"/>
      <c r="BE160" s="253"/>
    </row>
    <row r="161" spans="1:57" ht="14.95" x14ac:dyDescent="0.25">
      <c r="A161" s="60"/>
      <c r="B161" s="58"/>
      <c r="C161" s="58"/>
      <c r="D161" s="58"/>
      <c r="E161" s="61"/>
      <c r="F161" s="61"/>
      <c r="G161" s="270" t="str">
        <f>IFERROR(MATCH(I161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1" s="270" t="str">
        <f t="shared" si="10"/>
        <v/>
      </c>
      <c r="I161" s="58"/>
      <c r="J161" s="58"/>
      <c r="K161" s="250"/>
      <c r="L161" s="277"/>
      <c r="M161" s="58"/>
      <c r="N161" s="58"/>
      <c r="O161" s="58"/>
      <c r="P16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1" s="270" t="str">
        <f>IF('Participantes (A completar)'!$R161="","",IF((INT('Participantes (A completar)'!$AI161-'Participantes (A completar)'!$R161)/365.25)&lt;=0,0,(INT(('Participantes (A completar)'!$AI161-'Participantes (A completar)'!$R161)/365.25))))</f>
        <v/>
      </c>
      <c r="R161" s="61"/>
      <c r="S161" s="57"/>
      <c r="T161" s="270" t="str">
        <f>IFERROR(MATCH(V161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1" s="270" t="str">
        <f t="shared" si="11"/>
        <v/>
      </c>
      <c r="V161" s="58"/>
      <c r="W161" s="58"/>
      <c r="X161" s="62"/>
      <c r="Y16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1" s="245"/>
      <c r="AB161" s="246"/>
      <c r="AC161" s="246"/>
      <c r="AD161" s="247"/>
      <c r="AE161" s="248"/>
      <c r="AF161" s="270" t="str">
        <f>IFERROR(VLOOKUP(AE161,Nivel_educat!$B$6:$E$24,4,FALSE),"")</f>
        <v/>
      </c>
      <c r="AG161" s="270" t="str">
        <f t="shared" si="8"/>
        <v/>
      </c>
      <c r="AH161" s="57"/>
      <c r="AI161" s="64"/>
      <c r="AJ161" s="57"/>
      <c r="AK161" s="64"/>
      <c r="AL161" s="64"/>
      <c r="AM161" s="57"/>
      <c r="AN161" s="64"/>
      <c r="AO161" s="273" t="str">
        <f t="shared" si="9"/>
        <v/>
      </c>
      <c r="AP161" s="57"/>
      <c r="AQ161" s="57"/>
      <c r="AR161" s="59"/>
      <c r="AS161" s="59"/>
      <c r="AT161" s="59"/>
      <c r="AU161" s="59"/>
      <c r="AV161" s="59"/>
      <c r="AW161" s="59"/>
      <c r="AX16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1" s="59"/>
      <c r="AZ161" s="59"/>
      <c r="BA16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1" s="249"/>
      <c r="BD161" s="253"/>
      <c r="BE161" s="253"/>
    </row>
    <row r="162" spans="1:57" ht="14.95" x14ac:dyDescent="0.25">
      <c r="A162" s="60"/>
      <c r="B162" s="58"/>
      <c r="C162" s="58"/>
      <c r="D162" s="58"/>
      <c r="E162" s="61"/>
      <c r="F162" s="61"/>
      <c r="G162" s="270" t="str">
        <f>IFERROR(MATCH(I162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2" s="270" t="str">
        <f t="shared" si="10"/>
        <v/>
      </c>
      <c r="I162" s="58"/>
      <c r="J162" s="58"/>
      <c r="K162" s="250"/>
      <c r="L162" s="277"/>
      <c r="M162" s="58"/>
      <c r="N162" s="58"/>
      <c r="O162" s="58"/>
      <c r="P16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2" s="270" t="str">
        <f>IF('Participantes (A completar)'!$R162="","",IF((INT('Participantes (A completar)'!$AI162-'Participantes (A completar)'!$R162)/365.25)&lt;=0,0,(INT(('Participantes (A completar)'!$AI162-'Participantes (A completar)'!$R162)/365.25))))</f>
        <v/>
      </c>
      <c r="R162" s="61"/>
      <c r="S162" s="57"/>
      <c r="T162" s="270" t="str">
        <f>IFERROR(MATCH(V162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2" s="270" t="str">
        <f t="shared" si="11"/>
        <v/>
      </c>
      <c r="V162" s="58"/>
      <c r="W162" s="58"/>
      <c r="X162" s="62"/>
      <c r="Y16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2" s="245"/>
      <c r="AB162" s="246"/>
      <c r="AC162" s="246"/>
      <c r="AD162" s="247"/>
      <c r="AE162" s="248"/>
      <c r="AF162" s="270" t="str">
        <f>IFERROR(VLOOKUP(AE162,Nivel_educat!$B$6:$E$24,4,FALSE),"")</f>
        <v/>
      </c>
      <c r="AG162" s="270" t="str">
        <f t="shared" si="8"/>
        <v/>
      </c>
      <c r="AH162" s="57"/>
      <c r="AI162" s="64"/>
      <c r="AJ162" s="57"/>
      <c r="AK162" s="64"/>
      <c r="AL162" s="64"/>
      <c r="AM162" s="57"/>
      <c r="AN162" s="64"/>
      <c r="AO162" s="273" t="str">
        <f t="shared" si="9"/>
        <v/>
      </c>
      <c r="AP162" s="57"/>
      <c r="AQ162" s="57"/>
      <c r="AR162" s="59"/>
      <c r="AS162" s="59"/>
      <c r="AT162" s="59"/>
      <c r="AU162" s="59"/>
      <c r="AV162" s="59"/>
      <c r="AW162" s="59"/>
      <c r="AX16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2" s="59"/>
      <c r="AZ162" s="59"/>
      <c r="BA16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2" s="249"/>
      <c r="BD162" s="253"/>
      <c r="BE162" s="253"/>
    </row>
    <row r="163" spans="1:57" ht="14.95" x14ac:dyDescent="0.25">
      <c r="A163" s="60"/>
      <c r="B163" s="58"/>
      <c r="C163" s="58"/>
      <c r="D163" s="58"/>
      <c r="E163" s="61"/>
      <c r="F163" s="61"/>
      <c r="G163" s="270" t="str">
        <f>IFERROR(MATCH(I163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3" s="270" t="str">
        <f t="shared" si="10"/>
        <v/>
      </c>
      <c r="I163" s="58"/>
      <c r="J163" s="58"/>
      <c r="K163" s="250"/>
      <c r="L163" s="277"/>
      <c r="M163" s="58"/>
      <c r="N163" s="58"/>
      <c r="O163" s="58"/>
      <c r="P16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3" s="270" t="str">
        <f>IF('Participantes (A completar)'!$R163="","",IF((INT('Participantes (A completar)'!$AI163-'Participantes (A completar)'!$R163)/365.25)&lt;=0,0,(INT(('Participantes (A completar)'!$AI163-'Participantes (A completar)'!$R163)/365.25))))</f>
        <v/>
      </c>
      <c r="R163" s="61"/>
      <c r="S163" s="57"/>
      <c r="T163" s="270" t="str">
        <f>IFERROR(MATCH(V163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3" s="270" t="str">
        <f t="shared" si="11"/>
        <v/>
      </c>
      <c r="V163" s="58"/>
      <c r="W163" s="58"/>
      <c r="X163" s="62"/>
      <c r="Y16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3" s="245"/>
      <c r="AB163" s="246"/>
      <c r="AC163" s="246"/>
      <c r="AD163" s="247"/>
      <c r="AE163" s="248"/>
      <c r="AF163" s="270" t="str">
        <f>IFERROR(VLOOKUP(AE163,Nivel_educat!$B$6:$E$24,4,FALSE),"")</f>
        <v/>
      </c>
      <c r="AG163" s="270" t="str">
        <f t="shared" si="8"/>
        <v/>
      </c>
      <c r="AH163" s="57"/>
      <c r="AI163" s="64"/>
      <c r="AJ163" s="57"/>
      <c r="AK163" s="64"/>
      <c r="AL163" s="64"/>
      <c r="AM163" s="57"/>
      <c r="AN163" s="64"/>
      <c r="AO163" s="273" t="str">
        <f t="shared" si="9"/>
        <v/>
      </c>
      <c r="AP163" s="57"/>
      <c r="AQ163" s="57"/>
      <c r="AR163" s="59"/>
      <c r="AS163" s="59"/>
      <c r="AT163" s="59"/>
      <c r="AU163" s="59"/>
      <c r="AV163" s="59"/>
      <c r="AW163" s="59"/>
      <c r="AX16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3" s="59"/>
      <c r="AZ163" s="59"/>
      <c r="BA16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3" s="249"/>
      <c r="BD163" s="253"/>
      <c r="BE163" s="253"/>
    </row>
    <row r="164" spans="1:57" ht="14.95" x14ac:dyDescent="0.25">
      <c r="A164" s="60"/>
      <c r="B164" s="58"/>
      <c r="C164" s="58"/>
      <c r="D164" s="58"/>
      <c r="E164" s="61"/>
      <c r="F164" s="61"/>
      <c r="G164" s="270" t="str">
        <f>IFERROR(MATCH(I164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4" s="270" t="str">
        <f t="shared" si="10"/>
        <v/>
      </c>
      <c r="I164" s="58"/>
      <c r="J164" s="58"/>
      <c r="K164" s="250"/>
      <c r="L164" s="277"/>
      <c r="M164" s="58"/>
      <c r="N164" s="58"/>
      <c r="O164" s="58"/>
      <c r="P16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4" s="270" t="str">
        <f>IF('Participantes (A completar)'!$R164="","",IF((INT('Participantes (A completar)'!$AI164-'Participantes (A completar)'!$R164)/365.25)&lt;=0,0,(INT(('Participantes (A completar)'!$AI164-'Participantes (A completar)'!$R164)/365.25))))</f>
        <v/>
      </c>
      <c r="R164" s="61"/>
      <c r="S164" s="57"/>
      <c r="T164" s="270" t="str">
        <f>IFERROR(MATCH(V164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4" s="270" t="str">
        <f t="shared" si="11"/>
        <v/>
      </c>
      <c r="V164" s="58"/>
      <c r="W164" s="58"/>
      <c r="X164" s="62"/>
      <c r="Y16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4" s="245"/>
      <c r="AB164" s="246"/>
      <c r="AC164" s="246"/>
      <c r="AD164" s="247"/>
      <c r="AE164" s="248"/>
      <c r="AF164" s="270" t="str">
        <f>IFERROR(VLOOKUP(AE164,Nivel_educat!$B$6:$E$24,4,FALSE),"")</f>
        <v/>
      </c>
      <c r="AG164" s="270" t="str">
        <f t="shared" si="8"/>
        <v/>
      </c>
      <c r="AH164" s="57"/>
      <c r="AI164" s="64"/>
      <c r="AJ164" s="57"/>
      <c r="AK164" s="64"/>
      <c r="AL164" s="64"/>
      <c r="AM164" s="57"/>
      <c r="AN164" s="64"/>
      <c r="AO164" s="273" t="str">
        <f t="shared" si="9"/>
        <v/>
      </c>
      <c r="AP164" s="57"/>
      <c r="AQ164" s="57"/>
      <c r="AR164" s="59"/>
      <c r="AS164" s="59"/>
      <c r="AT164" s="59"/>
      <c r="AU164" s="59"/>
      <c r="AV164" s="59"/>
      <c r="AW164" s="59"/>
      <c r="AX16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4" s="59"/>
      <c r="AZ164" s="59"/>
      <c r="BA16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4" s="249"/>
      <c r="BD164" s="253"/>
      <c r="BE164" s="253"/>
    </row>
    <row r="165" spans="1:57" ht="14.95" x14ac:dyDescent="0.25">
      <c r="A165" s="60"/>
      <c r="B165" s="58"/>
      <c r="C165" s="58"/>
      <c r="D165" s="58"/>
      <c r="E165" s="61"/>
      <c r="F165" s="61"/>
      <c r="G165" s="270" t="str">
        <f>IFERROR(MATCH(I165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5" s="270" t="str">
        <f t="shared" si="10"/>
        <v/>
      </c>
      <c r="I165" s="58"/>
      <c r="J165" s="58"/>
      <c r="K165" s="250"/>
      <c r="L165" s="277"/>
      <c r="M165" s="58"/>
      <c r="N165" s="58"/>
      <c r="O165" s="58"/>
      <c r="P16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5" s="270" t="str">
        <f>IF('Participantes (A completar)'!$R165="","",IF((INT('Participantes (A completar)'!$AI165-'Participantes (A completar)'!$R165)/365.25)&lt;=0,0,(INT(('Participantes (A completar)'!$AI165-'Participantes (A completar)'!$R165)/365.25))))</f>
        <v/>
      </c>
      <c r="R165" s="61"/>
      <c r="S165" s="57"/>
      <c r="T165" s="270" t="str">
        <f>IFERROR(MATCH(V165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5" s="270" t="str">
        <f t="shared" si="11"/>
        <v/>
      </c>
      <c r="V165" s="58"/>
      <c r="W165" s="58"/>
      <c r="X165" s="62"/>
      <c r="Y16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5" s="245"/>
      <c r="AB165" s="246"/>
      <c r="AC165" s="246"/>
      <c r="AD165" s="247"/>
      <c r="AE165" s="248"/>
      <c r="AF165" s="270" t="str">
        <f>IFERROR(VLOOKUP(AE165,Nivel_educat!$B$6:$E$24,4,FALSE),"")</f>
        <v/>
      </c>
      <c r="AG165" s="270" t="str">
        <f t="shared" si="8"/>
        <v/>
      </c>
      <c r="AH165" s="57"/>
      <c r="AI165" s="64"/>
      <c r="AJ165" s="57"/>
      <c r="AK165" s="64"/>
      <c r="AL165" s="64"/>
      <c r="AM165" s="57"/>
      <c r="AN165" s="64"/>
      <c r="AO165" s="273" t="str">
        <f t="shared" si="9"/>
        <v/>
      </c>
      <c r="AP165" s="57"/>
      <c r="AQ165" s="57"/>
      <c r="AR165" s="59"/>
      <c r="AS165" s="59"/>
      <c r="AT165" s="59"/>
      <c r="AU165" s="59"/>
      <c r="AV165" s="59"/>
      <c r="AW165" s="59"/>
      <c r="AX16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5" s="59"/>
      <c r="AZ165" s="59"/>
      <c r="BA16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5" s="249"/>
      <c r="BD165" s="253"/>
      <c r="BE165" s="253"/>
    </row>
    <row r="166" spans="1:57" ht="14.95" x14ac:dyDescent="0.25">
      <c r="A166" s="60"/>
      <c r="B166" s="58"/>
      <c r="C166" s="58"/>
      <c r="D166" s="58"/>
      <c r="E166" s="61"/>
      <c r="F166" s="61"/>
      <c r="G166" s="270" t="str">
        <f>IFERROR(MATCH(I166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6" s="270" t="str">
        <f t="shared" si="10"/>
        <v/>
      </c>
      <c r="I166" s="58"/>
      <c r="J166" s="58"/>
      <c r="K166" s="250"/>
      <c r="L166" s="277"/>
      <c r="M166" s="58"/>
      <c r="N166" s="58"/>
      <c r="O166" s="58"/>
      <c r="P16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6" s="270" t="str">
        <f>IF('Participantes (A completar)'!$R166="","",IF((INT('Participantes (A completar)'!$AI166-'Participantes (A completar)'!$R166)/365.25)&lt;=0,0,(INT(('Participantes (A completar)'!$AI166-'Participantes (A completar)'!$R166)/365.25))))</f>
        <v/>
      </c>
      <c r="R166" s="61"/>
      <c r="S166" s="57"/>
      <c r="T166" s="270" t="str">
        <f>IFERROR(MATCH(V166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6" s="270" t="str">
        <f t="shared" si="11"/>
        <v/>
      </c>
      <c r="V166" s="58"/>
      <c r="W166" s="58"/>
      <c r="X166" s="62"/>
      <c r="Y16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6" s="245"/>
      <c r="AB166" s="246"/>
      <c r="AC166" s="246"/>
      <c r="AD166" s="247"/>
      <c r="AE166" s="248"/>
      <c r="AF166" s="270" t="str">
        <f>IFERROR(VLOOKUP(AE166,Nivel_educat!$B$6:$E$24,4,FALSE),"")</f>
        <v/>
      </c>
      <c r="AG166" s="270" t="str">
        <f t="shared" si="8"/>
        <v/>
      </c>
      <c r="AH166" s="57"/>
      <c r="AI166" s="64"/>
      <c r="AJ166" s="57"/>
      <c r="AK166" s="64"/>
      <c r="AL166" s="64"/>
      <c r="AM166" s="57"/>
      <c r="AN166" s="64"/>
      <c r="AO166" s="273" t="str">
        <f t="shared" si="9"/>
        <v/>
      </c>
      <c r="AP166" s="57"/>
      <c r="AQ166" s="57"/>
      <c r="AR166" s="59"/>
      <c r="AS166" s="59"/>
      <c r="AT166" s="59"/>
      <c r="AU166" s="59"/>
      <c r="AV166" s="59"/>
      <c r="AW166" s="59"/>
      <c r="AX16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6" s="59"/>
      <c r="AZ166" s="59"/>
      <c r="BA16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6" s="249"/>
      <c r="BD166" s="253"/>
      <c r="BE166" s="253"/>
    </row>
    <row r="167" spans="1:57" ht="14.95" x14ac:dyDescent="0.25">
      <c r="A167" s="60"/>
      <c r="B167" s="58"/>
      <c r="C167" s="58"/>
      <c r="D167" s="58"/>
      <c r="E167" s="61"/>
      <c r="F167" s="61"/>
      <c r="G167" s="270" t="str">
        <f>IFERROR(MATCH(I167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7" s="270" t="str">
        <f t="shared" si="10"/>
        <v/>
      </c>
      <c r="I167" s="58"/>
      <c r="J167" s="58"/>
      <c r="K167" s="250"/>
      <c r="L167" s="277"/>
      <c r="M167" s="58"/>
      <c r="N167" s="58"/>
      <c r="O167" s="58"/>
      <c r="P16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7" s="270" t="str">
        <f>IF('Participantes (A completar)'!$R167="","",IF((INT('Participantes (A completar)'!$AI167-'Participantes (A completar)'!$R167)/365.25)&lt;=0,0,(INT(('Participantes (A completar)'!$AI167-'Participantes (A completar)'!$R167)/365.25))))</f>
        <v/>
      </c>
      <c r="R167" s="61"/>
      <c r="S167" s="57"/>
      <c r="T167" s="270" t="str">
        <f>IFERROR(MATCH(V167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7" s="270" t="str">
        <f t="shared" si="11"/>
        <v/>
      </c>
      <c r="V167" s="58"/>
      <c r="W167" s="58"/>
      <c r="X167" s="62"/>
      <c r="Y16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7" s="245"/>
      <c r="AB167" s="246"/>
      <c r="AC167" s="246"/>
      <c r="AD167" s="247"/>
      <c r="AE167" s="248"/>
      <c r="AF167" s="270" t="str">
        <f>IFERROR(VLOOKUP(AE167,Nivel_educat!$B$6:$E$24,4,FALSE),"")</f>
        <v/>
      </c>
      <c r="AG167" s="270" t="str">
        <f t="shared" si="8"/>
        <v/>
      </c>
      <c r="AH167" s="57"/>
      <c r="AI167" s="64"/>
      <c r="AJ167" s="57"/>
      <c r="AK167" s="64"/>
      <c r="AL167" s="64"/>
      <c r="AM167" s="57"/>
      <c r="AN167" s="64"/>
      <c r="AO167" s="273" t="str">
        <f t="shared" si="9"/>
        <v/>
      </c>
      <c r="AP167" s="57"/>
      <c r="AQ167" s="57"/>
      <c r="AR167" s="59"/>
      <c r="AS167" s="59"/>
      <c r="AT167" s="59"/>
      <c r="AU167" s="59"/>
      <c r="AV167" s="59"/>
      <c r="AW167" s="59"/>
      <c r="AX16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7" s="59"/>
      <c r="AZ167" s="59"/>
      <c r="BA16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7" s="249"/>
      <c r="BD167" s="253"/>
      <c r="BE167" s="253"/>
    </row>
    <row r="168" spans="1:57" ht="14.95" x14ac:dyDescent="0.25">
      <c r="A168" s="60"/>
      <c r="B168" s="58"/>
      <c r="C168" s="58"/>
      <c r="D168" s="58"/>
      <c r="E168" s="61"/>
      <c r="F168" s="61"/>
      <c r="G168" s="270" t="str">
        <f>IFERROR(MATCH(I168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8" s="270" t="str">
        <f t="shared" si="10"/>
        <v/>
      </c>
      <c r="I168" s="58"/>
      <c r="J168" s="58"/>
      <c r="K168" s="250"/>
      <c r="L168" s="277"/>
      <c r="M168" s="58"/>
      <c r="N168" s="58"/>
      <c r="O168" s="58"/>
      <c r="P16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8" s="270" t="str">
        <f>IF('Participantes (A completar)'!$R168="","",IF((INT('Participantes (A completar)'!$AI168-'Participantes (A completar)'!$R168)/365.25)&lt;=0,0,(INT(('Participantes (A completar)'!$AI168-'Participantes (A completar)'!$R168)/365.25))))</f>
        <v/>
      </c>
      <c r="R168" s="61"/>
      <c r="S168" s="57"/>
      <c r="T168" s="270" t="str">
        <f>IFERROR(MATCH(V168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8" s="270" t="str">
        <f t="shared" si="11"/>
        <v/>
      </c>
      <c r="V168" s="58"/>
      <c r="W168" s="58"/>
      <c r="X168" s="62"/>
      <c r="Y16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8" s="245"/>
      <c r="AB168" s="246"/>
      <c r="AC168" s="246"/>
      <c r="AD168" s="247"/>
      <c r="AE168" s="248"/>
      <c r="AF168" s="270" t="str">
        <f>IFERROR(VLOOKUP(AE168,Nivel_educat!$B$6:$E$24,4,FALSE),"")</f>
        <v/>
      </c>
      <c r="AG168" s="270" t="str">
        <f t="shared" si="8"/>
        <v/>
      </c>
      <c r="AH168" s="57"/>
      <c r="AI168" s="64"/>
      <c r="AJ168" s="57"/>
      <c r="AK168" s="64"/>
      <c r="AL168" s="64"/>
      <c r="AM168" s="57"/>
      <c r="AN168" s="64"/>
      <c r="AO168" s="273" t="str">
        <f t="shared" si="9"/>
        <v/>
      </c>
      <c r="AP168" s="57"/>
      <c r="AQ168" s="57"/>
      <c r="AR168" s="59"/>
      <c r="AS168" s="59"/>
      <c r="AT168" s="59"/>
      <c r="AU168" s="59"/>
      <c r="AV168" s="59"/>
      <c r="AW168" s="59"/>
      <c r="AX16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8" s="59"/>
      <c r="AZ168" s="59"/>
      <c r="BA16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8" s="249"/>
      <c r="BD168" s="253"/>
      <c r="BE168" s="253"/>
    </row>
    <row r="169" spans="1:57" ht="14.95" x14ac:dyDescent="0.25">
      <c r="A169" s="60"/>
      <c r="B169" s="58"/>
      <c r="C169" s="58"/>
      <c r="D169" s="58"/>
      <c r="E169" s="61"/>
      <c r="F169" s="61"/>
      <c r="G169" s="270" t="str">
        <f>IFERROR(MATCH(I169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69" s="270" t="str">
        <f t="shared" si="10"/>
        <v/>
      </c>
      <c r="I169" s="58"/>
      <c r="J169" s="58"/>
      <c r="K169" s="250"/>
      <c r="L169" s="277"/>
      <c r="M169" s="58"/>
      <c r="N169" s="58"/>
      <c r="O169" s="58"/>
      <c r="P16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69" s="270" t="str">
        <f>IF('Participantes (A completar)'!$R169="","",IF((INT('Participantes (A completar)'!$AI169-'Participantes (A completar)'!$R169)/365.25)&lt;=0,0,(INT(('Participantes (A completar)'!$AI169-'Participantes (A completar)'!$R169)/365.25))))</f>
        <v/>
      </c>
      <c r="R169" s="61"/>
      <c r="S169" s="57"/>
      <c r="T169" s="270" t="str">
        <f>IFERROR(MATCH(V169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69" s="270" t="str">
        <f t="shared" si="11"/>
        <v/>
      </c>
      <c r="V169" s="58"/>
      <c r="W169" s="58"/>
      <c r="X169" s="62"/>
      <c r="Y16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6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69" s="245"/>
      <c r="AB169" s="246"/>
      <c r="AC169" s="246"/>
      <c r="AD169" s="247"/>
      <c r="AE169" s="248"/>
      <c r="AF169" s="270" t="str">
        <f>IFERROR(VLOOKUP(AE169,Nivel_educat!$B$6:$E$24,4,FALSE),"")</f>
        <v/>
      </c>
      <c r="AG169" s="270" t="str">
        <f t="shared" si="8"/>
        <v/>
      </c>
      <c r="AH169" s="57"/>
      <c r="AI169" s="64"/>
      <c r="AJ169" s="57"/>
      <c r="AK169" s="64"/>
      <c r="AL169" s="64"/>
      <c r="AM169" s="57"/>
      <c r="AN169" s="64"/>
      <c r="AO169" s="273" t="str">
        <f t="shared" si="9"/>
        <v/>
      </c>
      <c r="AP169" s="57"/>
      <c r="AQ169" s="57"/>
      <c r="AR169" s="59"/>
      <c r="AS169" s="59"/>
      <c r="AT169" s="59"/>
      <c r="AU169" s="59"/>
      <c r="AV169" s="59"/>
      <c r="AW169" s="59"/>
      <c r="AX16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69" s="59"/>
      <c r="AZ169" s="59"/>
      <c r="BA16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69" s="249"/>
      <c r="BD169" s="253"/>
      <c r="BE169" s="253"/>
    </row>
    <row r="170" spans="1:57" ht="14.95" x14ac:dyDescent="0.25">
      <c r="A170" s="60"/>
      <c r="B170" s="58"/>
      <c r="C170" s="58"/>
      <c r="D170" s="58"/>
      <c r="E170" s="61"/>
      <c r="F170" s="61"/>
      <c r="G170" s="270" t="str">
        <f>IFERROR(MATCH(I170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0" s="270" t="str">
        <f t="shared" si="10"/>
        <v/>
      </c>
      <c r="I170" s="58"/>
      <c r="J170" s="58"/>
      <c r="K170" s="250"/>
      <c r="L170" s="277"/>
      <c r="M170" s="58"/>
      <c r="N170" s="58"/>
      <c r="O170" s="58"/>
      <c r="P17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0" s="270" t="str">
        <f>IF('Participantes (A completar)'!$R170="","",IF((INT('Participantes (A completar)'!$AI170-'Participantes (A completar)'!$R170)/365.25)&lt;=0,0,(INT(('Participantes (A completar)'!$AI170-'Participantes (A completar)'!$R170)/365.25))))</f>
        <v/>
      </c>
      <c r="R170" s="61"/>
      <c r="S170" s="57"/>
      <c r="T170" s="270" t="str">
        <f>IFERROR(MATCH(V170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0" s="270" t="str">
        <f t="shared" si="11"/>
        <v/>
      </c>
      <c r="V170" s="58"/>
      <c r="W170" s="58"/>
      <c r="X170" s="62"/>
      <c r="Y17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0" s="245"/>
      <c r="AB170" s="246"/>
      <c r="AC170" s="246"/>
      <c r="AD170" s="247"/>
      <c r="AE170" s="248"/>
      <c r="AF170" s="270" t="str">
        <f>IFERROR(VLOOKUP(AE170,Nivel_educat!$B$6:$E$24,4,FALSE),"")</f>
        <v/>
      </c>
      <c r="AG170" s="270" t="str">
        <f t="shared" si="8"/>
        <v/>
      </c>
      <c r="AH170" s="57"/>
      <c r="AI170" s="64"/>
      <c r="AJ170" s="57"/>
      <c r="AK170" s="64"/>
      <c r="AL170" s="64"/>
      <c r="AM170" s="57"/>
      <c r="AN170" s="207"/>
      <c r="AO170" s="273" t="str">
        <f t="shared" si="9"/>
        <v/>
      </c>
      <c r="AP170" s="57"/>
      <c r="AQ170" s="57"/>
      <c r="AR170" s="59"/>
      <c r="AS170" s="59"/>
      <c r="AT170" s="59"/>
      <c r="AU170" s="59"/>
      <c r="AV170" s="59"/>
      <c r="AW170" s="59"/>
      <c r="AX17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0" s="59"/>
      <c r="AZ170" s="59"/>
      <c r="BA17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0" s="249"/>
      <c r="BD170" s="253"/>
      <c r="BE170" s="253"/>
    </row>
    <row r="171" spans="1:57" ht="14.95" x14ac:dyDescent="0.25">
      <c r="A171" s="60"/>
      <c r="B171" s="58"/>
      <c r="C171" s="58"/>
      <c r="D171" s="58"/>
      <c r="E171" s="61"/>
      <c r="F171" s="61"/>
      <c r="G171" s="270" t="str">
        <f>IFERROR(MATCH(I171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1" s="270" t="str">
        <f t="shared" si="10"/>
        <v/>
      </c>
      <c r="I171" s="58"/>
      <c r="J171" s="58"/>
      <c r="K171" s="250"/>
      <c r="L171" s="277"/>
      <c r="M171" s="58"/>
      <c r="N171" s="58"/>
      <c r="O171" s="58"/>
      <c r="P17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1" s="270" t="str">
        <f>IF('Participantes (A completar)'!$R171="","",IF((INT('Participantes (A completar)'!$AI171-'Participantes (A completar)'!$R171)/365.25)&lt;=0,0,(INT(('Participantes (A completar)'!$AI171-'Participantes (A completar)'!$R171)/365.25))))</f>
        <v/>
      </c>
      <c r="R171" s="61"/>
      <c r="S171" s="57"/>
      <c r="T171" s="270" t="str">
        <f>IFERROR(MATCH(V171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1" s="270" t="str">
        <f t="shared" si="11"/>
        <v/>
      </c>
      <c r="V171" s="58"/>
      <c r="W171" s="58"/>
      <c r="X171" s="62"/>
      <c r="Y17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1" s="245"/>
      <c r="AB171" s="246"/>
      <c r="AC171" s="246"/>
      <c r="AD171" s="247"/>
      <c r="AE171" s="248"/>
      <c r="AF171" s="270" t="str">
        <f>IFERROR(VLOOKUP(AE171,Nivel_educat!$B$6:$E$24,4,FALSE),"")</f>
        <v/>
      </c>
      <c r="AG171" s="270" t="str">
        <f t="shared" si="8"/>
        <v/>
      </c>
      <c r="AH171" s="57"/>
      <c r="AI171" s="64"/>
      <c r="AJ171" s="57"/>
      <c r="AK171" s="64"/>
      <c r="AL171" s="64"/>
      <c r="AM171" s="57"/>
      <c r="AN171" s="207"/>
      <c r="AO171" s="273" t="str">
        <f t="shared" si="9"/>
        <v/>
      </c>
      <c r="AP171" s="57"/>
      <c r="AQ171" s="57"/>
      <c r="AR171" s="59"/>
      <c r="AS171" s="59"/>
      <c r="AT171" s="59"/>
      <c r="AU171" s="59"/>
      <c r="AV171" s="59"/>
      <c r="AW171" s="59"/>
      <c r="AX17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1" s="59"/>
      <c r="AZ171" s="59"/>
      <c r="BA17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1" s="249"/>
      <c r="BD171" s="253"/>
      <c r="BE171" s="253"/>
    </row>
    <row r="172" spans="1:57" ht="14.95" x14ac:dyDescent="0.25">
      <c r="A172" s="60"/>
      <c r="B172" s="58"/>
      <c r="C172" s="58"/>
      <c r="D172" s="58"/>
      <c r="E172" s="61"/>
      <c r="F172" s="61"/>
      <c r="G172" s="270" t="str">
        <f>IFERROR(MATCH(I172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2" s="270" t="str">
        <f t="shared" si="10"/>
        <v/>
      </c>
      <c r="I172" s="58"/>
      <c r="J172" s="58"/>
      <c r="K172" s="250"/>
      <c r="L172" s="277"/>
      <c r="M172" s="58"/>
      <c r="N172" s="58"/>
      <c r="O172" s="58"/>
      <c r="P17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2" s="270" t="str">
        <f>IF('Participantes (A completar)'!$R172="","",IF((INT('Participantes (A completar)'!$AI172-'Participantes (A completar)'!$R172)/365.25)&lt;=0,0,(INT(('Participantes (A completar)'!$AI172-'Participantes (A completar)'!$R172)/365.25))))</f>
        <v/>
      </c>
      <c r="R172" s="61"/>
      <c r="S172" s="57"/>
      <c r="T172" s="270" t="str">
        <f>IFERROR(MATCH(V172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2" s="270" t="str">
        <f t="shared" si="11"/>
        <v/>
      </c>
      <c r="V172" s="58"/>
      <c r="W172" s="58"/>
      <c r="X172" s="62"/>
      <c r="Y17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2" s="245"/>
      <c r="AB172" s="246"/>
      <c r="AC172" s="246"/>
      <c r="AD172" s="247"/>
      <c r="AE172" s="248"/>
      <c r="AF172" s="270" t="str">
        <f>IFERROR(VLOOKUP(AE172,Nivel_educat!$B$6:$E$24,4,FALSE),"")</f>
        <v/>
      </c>
      <c r="AG172" s="270" t="str">
        <f t="shared" si="8"/>
        <v/>
      </c>
      <c r="AH172" s="57"/>
      <c r="AI172" s="64"/>
      <c r="AJ172" s="57"/>
      <c r="AK172" s="64"/>
      <c r="AL172" s="64"/>
      <c r="AM172" s="57"/>
      <c r="AN172" s="207"/>
      <c r="AO172" s="273" t="str">
        <f t="shared" si="9"/>
        <v/>
      </c>
      <c r="AP172" s="57"/>
      <c r="AQ172" s="57"/>
      <c r="AR172" s="59"/>
      <c r="AS172" s="59"/>
      <c r="AT172" s="59"/>
      <c r="AU172" s="59"/>
      <c r="AV172" s="59"/>
      <c r="AW172" s="59"/>
      <c r="AX17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2" s="59"/>
      <c r="AZ172" s="59"/>
      <c r="BA17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2" s="249"/>
      <c r="BD172" s="253"/>
      <c r="BE172" s="253"/>
    </row>
    <row r="173" spans="1:57" ht="14.95" x14ac:dyDescent="0.25">
      <c r="A173" s="60"/>
      <c r="B173" s="58"/>
      <c r="C173" s="58"/>
      <c r="D173" s="58"/>
      <c r="E173" s="61"/>
      <c r="F173" s="61"/>
      <c r="G173" s="270" t="str">
        <f>IFERROR(MATCH(I173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3" s="270" t="str">
        <f t="shared" si="10"/>
        <v/>
      </c>
      <c r="I173" s="58"/>
      <c r="J173" s="58"/>
      <c r="K173" s="250"/>
      <c r="L173" s="277"/>
      <c r="M173" s="58"/>
      <c r="N173" s="58"/>
      <c r="O173" s="58"/>
      <c r="P17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3" s="270" t="str">
        <f>IF('Participantes (A completar)'!$R173="","",IF((INT('Participantes (A completar)'!$AI173-'Participantes (A completar)'!$R173)/365.25)&lt;=0,0,(INT(('Participantes (A completar)'!$AI173-'Participantes (A completar)'!$R173)/365.25))))</f>
        <v/>
      </c>
      <c r="R173" s="61"/>
      <c r="S173" s="57"/>
      <c r="T173" s="270" t="str">
        <f>IFERROR(MATCH(V173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3" s="270" t="str">
        <f t="shared" si="11"/>
        <v/>
      </c>
      <c r="V173" s="58"/>
      <c r="W173" s="58"/>
      <c r="X173" s="62"/>
      <c r="Y17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3" s="245"/>
      <c r="AB173" s="246"/>
      <c r="AC173" s="246"/>
      <c r="AD173" s="247"/>
      <c r="AE173" s="248"/>
      <c r="AF173" s="270" t="str">
        <f>IFERROR(VLOOKUP(AE173,Nivel_educat!$B$6:$E$24,4,FALSE),"")</f>
        <v/>
      </c>
      <c r="AG173" s="270" t="str">
        <f t="shared" si="8"/>
        <v/>
      </c>
      <c r="AH173" s="57"/>
      <c r="AI173" s="64"/>
      <c r="AJ173" s="57"/>
      <c r="AK173" s="64"/>
      <c r="AL173" s="64"/>
      <c r="AM173" s="57"/>
      <c r="AN173" s="207"/>
      <c r="AO173" s="273" t="str">
        <f t="shared" si="9"/>
        <v/>
      </c>
      <c r="AP173" s="57"/>
      <c r="AQ173" s="57"/>
      <c r="AR173" s="59"/>
      <c r="AS173" s="59"/>
      <c r="AT173" s="59"/>
      <c r="AU173" s="59"/>
      <c r="AV173" s="59"/>
      <c r="AW173" s="59"/>
      <c r="AX17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3" s="59"/>
      <c r="AZ173" s="59"/>
      <c r="BA17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3" s="249"/>
      <c r="BD173" s="253"/>
      <c r="BE173" s="253"/>
    </row>
    <row r="174" spans="1:57" ht="14.95" x14ac:dyDescent="0.25">
      <c r="A174" s="60"/>
      <c r="B174" s="58"/>
      <c r="C174" s="58"/>
      <c r="D174" s="58"/>
      <c r="E174" s="61"/>
      <c r="F174" s="61"/>
      <c r="G174" s="270" t="str">
        <f>IFERROR(MATCH(I174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4" s="270" t="str">
        <f t="shared" si="10"/>
        <v/>
      </c>
      <c r="I174" s="58"/>
      <c r="J174" s="58"/>
      <c r="K174" s="250"/>
      <c r="L174" s="277"/>
      <c r="M174" s="58"/>
      <c r="N174" s="58"/>
      <c r="O174" s="58"/>
      <c r="P17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4" s="270" t="str">
        <f>IF('Participantes (A completar)'!$R174="","",IF((INT('Participantes (A completar)'!$AI174-'Participantes (A completar)'!$R174)/365.25)&lt;=0,0,(INT(('Participantes (A completar)'!$AI174-'Participantes (A completar)'!$R174)/365.25))))</f>
        <v/>
      </c>
      <c r="R174" s="61"/>
      <c r="S174" s="57"/>
      <c r="T174" s="270" t="str">
        <f>IFERROR(MATCH(V174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4" s="270" t="str">
        <f t="shared" si="11"/>
        <v/>
      </c>
      <c r="V174" s="58"/>
      <c r="W174" s="58"/>
      <c r="X174" s="62"/>
      <c r="Y17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4" s="245"/>
      <c r="AB174" s="246"/>
      <c r="AC174" s="246"/>
      <c r="AD174" s="247"/>
      <c r="AE174" s="248"/>
      <c r="AF174" s="270" t="str">
        <f>IFERROR(VLOOKUP(AE174,Nivel_educat!$B$6:$E$24,4,FALSE),"")</f>
        <v/>
      </c>
      <c r="AG174" s="270" t="str">
        <f t="shared" si="8"/>
        <v/>
      </c>
      <c r="AH174" s="57"/>
      <c r="AI174" s="64"/>
      <c r="AJ174" s="57"/>
      <c r="AK174" s="64"/>
      <c r="AL174" s="64"/>
      <c r="AM174" s="57"/>
      <c r="AN174" s="64"/>
      <c r="AO174" s="273" t="str">
        <f t="shared" si="9"/>
        <v/>
      </c>
      <c r="AP174" s="57"/>
      <c r="AQ174" s="57"/>
      <c r="AR174" s="59"/>
      <c r="AS174" s="59"/>
      <c r="AT174" s="59"/>
      <c r="AU174" s="59"/>
      <c r="AV174" s="59"/>
      <c r="AW174" s="59"/>
      <c r="AX17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4" s="59"/>
      <c r="AZ174" s="59"/>
      <c r="BA17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4" s="249"/>
      <c r="BD174" s="253"/>
      <c r="BE174" s="253"/>
    </row>
    <row r="175" spans="1:57" ht="14.95" x14ac:dyDescent="0.25">
      <c r="A175" s="60"/>
      <c r="B175" s="58"/>
      <c r="C175" s="58"/>
      <c r="D175" s="58"/>
      <c r="E175" s="61"/>
      <c r="F175" s="61"/>
      <c r="G175" s="270" t="str">
        <f>IFERROR(MATCH(I175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5" s="270" t="str">
        <f t="shared" si="10"/>
        <v/>
      </c>
      <c r="I175" s="58"/>
      <c r="J175" s="58"/>
      <c r="K175" s="250"/>
      <c r="L175" s="277"/>
      <c r="M175" s="58"/>
      <c r="N175" s="58"/>
      <c r="O175" s="58"/>
      <c r="P17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5" s="270" t="str">
        <f>IF('Participantes (A completar)'!$R175="","",IF((INT('Participantes (A completar)'!$AI175-'Participantes (A completar)'!$R175)/365.25)&lt;=0,0,(INT(('Participantes (A completar)'!$AI175-'Participantes (A completar)'!$R175)/365.25))))</f>
        <v/>
      </c>
      <c r="R175" s="61"/>
      <c r="S175" s="57"/>
      <c r="T175" s="270" t="str">
        <f>IFERROR(MATCH(V175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5" s="270" t="str">
        <f t="shared" si="11"/>
        <v/>
      </c>
      <c r="V175" s="58"/>
      <c r="W175" s="58"/>
      <c r="X175" s="62"/>
      <c r="Y17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5" s="245"/>
      <c r="AB175" s="246"/>
      <c r="AC175" s="246"/>
      <c r="AD175" s="247"/>
      <c r="AE175" s="248"/>
      <c r="AF175" s="270" t="str">
        <f>IFERROR(VLOOKUP(AE175,Nivel_educat!$B$6:$E$24,4,FALSE),"")</f>
        <v/>
      </c>
      <c r="AG175" s="270" t="str">
        <f t="shared" si="8"/>
        <v/>
      </c>
      <c r="AH175" s="57"/>
      <c r="AI175" s="64"/>
      <c r="AJ175" s="57"/>
      <c r="AK175" s="64"/>
      <c r="AL175" s="64"/>
      <c r="AM175" s="57"/>
      <c r="AN175" s="207"/>
      <c r="AO175" s="273" t="str">
        <f t="shared" si="9"/>
        <v/>
      </c>
      <c r="AP175" s="57"/>
      <c r="AQ175" s="57"/>
      <c r="AR175" s="59"/>
      <c r="AS175" s="59"/>
      <c r="AT175" s="59"/>
      <c r="AU175" s="59"/>
      <c r="AV175" s="59"/>
      <c r="AW175" s="59"/>
      <c r="AX17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5" s="59"/>
      <c r="AZ175" s="59"/>
      <c r="BA17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5" s="249"/>
      <c r="BD175" s="253"/>
      <c r="BE175" s="253"/>
    </row>
    <row r="176" spans="1:57" ht="14.95" x14ac:dyDescent="0.25">
      <c r="A176" s="60"/>
      <c r="B176" s="58"/>
      <c r="C176" s="58"/>
      <c r="D176" s="58"/>
      <c r="E176" s="61"/>
      <c r="F176" s="61"/>
      <c r="G176" s="270" t="str">
        <f>IFERROR(MATCH(I176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6" s="270" t="str">
        <f t="shared" si="10"/>
        <v/>
      </c>
      <c r="I176" s="58"/>
      <c r="J176" s="58"/>
      <c r="K176" s="250"/>
      <c r="L176" s="277"/>
      <c r="M176" s="58"/>
      <c r="N176" s="58"/>
      <c r="O176" s="58"/>
      <c r="P17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6" s="270" t="str">
        <f>IF('Participantes (A completar)'!$R176="","",IF((INT('Participantes (A completar)'!$AI176-'Participantes (A completar)'!$R176)/365.25)&lt;=0,0,(INT(('Participantes (A completar)'!$AI176-'Participantes (A completar)'!$R176)/365.25))))</f>
        <v/>
      </c>
      <c r="R176" s="61"/>
      <c r="S176" s="57"/>
      <c r="T176" s="270" t="str">
        <f>IFERROR(MATCH(V176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6" s="270" t="str">
        <f t="shared" si="11"/>
        <v/>
      </c>
      <c r="V176" s="58"/>
      <c r="W176" s="58"/>
      <c r="X176" s="62"/>
      <c r="Y17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6" s="245"/>
      <c r="AB176" s="246"/>
      <c r="AC176" s="246"/>
      <c r="AD176" s="247"/>
      <c r="AE176" s="248"/>
      <c r="AF176" s="270" t="str">
        <f>IFERROR(VLOOKUP(AE176,Nivel_educat!$B$6:$E$24,4,FALSE),"")</f>
        <v/>
      </c>
      <c r="AG176" s="270" t="str">
        <f t="shared" si="8"/>
        <v/>
      </c>
      <c r="AH176" s="57"/>
      <c r="AI176" s="64"/>
      <c r="AJ176" s="57"/>
      <c r="AK176" s="64"/>
      <c r="AL176" s="64"/>
      <c r="AM176" s="57"/>
      <c r="AN176" s="207"/>
      <c r="AO176" s="273" t="str">
        <f t="shared" si="9"/>
        <v/>
      </c>
      <c r="AP176" s="57"/>
      <c r="AQ176" s="57"/>
      <c r="AR176" s="59"/>
      <c r="AS176" s="59"/>
      <c r="AT176" s="59"/>
      <c r="AU176" s="59"/>
      <c r="AV176" s="59"/>
      <c r="AW176" s="59"/>
      <c r="AX17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6" s="59"/>
      <c r="AZ176" s="59"/>
      <c r="BA17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6" s="249"/>
      <c r="BD176" s="253"/>
      <c r="BE176" s="253"/>
    </row>
    <row r="177" spans="1:57" ht="14.95" x14ac:dyDescent="0.25">
      <c r="A177" s="60"/>
      <c r="B177" s="58"/>
      <c r="C177" s="58"/>
      <c r="D177" s="58"/>
      <c r="E177" s="61"/>
      <c r="F177" s="61"/>
      <c r="G177" s="270" t="str">
        <f>IFERROR(MATCH(I177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7" s="270" t="str">
        <f t="shared" si="10"/>
        <v/>
      </c>
      <c r="I177" s="58"/>
      <c r="J177" s="58"/>
      <c r="K177" s="250"/>
      <c r="L177" s="277"/>
      <c r="M177" s="58"/>
      <c r="N177" s="58"/>
      <c r="O177" s="58"/>
      <c r="P17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7" s="270" t="str">
        <f>IF('Participantes (A completar)'!$R177="","",IF((INT('Participantes (A completar)'!$AI177-'Participantes (A completar)'!$R177)/365.25)&lt;=0,0,(INT(('Participantes (A completar)'!$AI177-'Participantes (A completar)'!$R177)/365.25))))</f>
        <v/>
      </c>
      <c r="R177" s="61"/>
      <c r="S177" s="57"/>
      <c r="T177" s="270" t="str">
        <f>IFERROR(MATCH(V177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7" s="270" t="str">
        <f t="shared" si="11"/>
        <v/>
      </c>
      <c r="V177" s="58"/>
      <c r="W177" s="58"/>
      <c r="X177" s="62"/>
      <c r="Y17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7" s="245"/>
      <c r="AB177" s="246"/>
      <c r="AC177" s="246"/>
      <c r="AD177" s="247"/>
      <c r="AE177" s="248"/>
      <c r="AF177" s="270" t="str">
        <f>IFERROR(VLOOKUP(AE177,Nivel_educat!$B$6:$E$24,4,FALSE),"")</f>
        <v/>
      </c>
      <c r="AG177" s="270" t="str">
        <f t="shared" si="8"/>
        <v/>
      </c>
      <c r="AH177" s="57"/>
      <c r="AI177" s="64"/>
      <c r="AJ177" s="57"/>
      <c r="AK177" s="64"/>
      <c r="AL177" s="64"/>
      <c r="AM177" s="57"/>
      <c r="AN177" s="64"/>
      <c r="AO177" s="273" t="str">
        <f t="shared" si="9"/>
        <v/>
      </c>
      <c r="AP177" s="57"/>
      <c r="AQ177" s="57"/>
      <c r="AR177" s="59"/>
      <c r="AS177" s="59"/>
      <c r="AT177" s="59"/>
      <c r="AU177" s="59"/>
      <c r="AV177" s="59"/>
      <c r="AW177" s="59"/>
      <c r="AX17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7" s="59"/>
      <c r="AZ177" s="59"/>
      <c r="BA17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7" s="249"/>
      <c r="BD177" s="253"/>
      <c r="BE177" s="253"/>
    </row>
    <row r="178" spans="1:57" ht="14.95" x14ac:dyDescent="0.25">
      <c r="A178" s="60"/>
      <c r="B178" s="58"/>
      <c r="C178" s="58"/>
      <c r="D178" s="58"/>
      <c r="E178" s="61"/>
      <c r="F178" s="61"/>
      <c r="G178" s="270" t="str">
        <f>IFERROR(MATCH(I178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8" s="270" t="str">
        <f t="shared" si="10"/>
        <v/>
      </c>
      <c r="I178" s="58"/>
      <c r="J178" s="58"/>
      <c r="K178" s="250"/>
      <c r="L178" s="277"/>
      <c r="M178" s="58"/>
      <c r="N178" s="58"/>
      <c r="O178" s="58"/>
      <c r="P17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8" s="270" t="str">
        <f>IF('Participantes (A completar)'!$R178="","",IF((INT('Participantes (A completar)'!$AI178-'Participantes (A completar)'!$R178)/365.25)&lt;=0,0,(INT(('Participantes (A completar)'!$AI178-'Participantes (A completar)'!$R178)/365.25))))</f>
        <v/>
      </c>
      <c r="R178" s="61"/>
      <c r="S178" s="57"/>
      <c r="T178" s="270" t="str">
        <f>IFERROR(MATCH(V178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8" s="270" t="str">
        <f t="shared" si="11"/>
        <v/>
      </c>
      <c r="V178" s="58"/>
      <c r="W178" s="58"/>
      <c r="X178" s="62"/>
      <c r="Y17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8" s="245"/>
      <c r="AB178" s="246"/>
      <c r="AC178" s="246"/>
      <c r="AD178" s="247"/>
      <c r="AE178" s="248"/>
      <c r="AF178" s="270" t="str">
        <f>IFERROR(VLOOKUP(AE178,Nivel_educat!$B$6:$E$24,4,FALSE),"")</f>
        <v/>
      </c>
      <c r="AG178" s="270" t="str">
        <f t="shared" si="8"/>
        <v/>
      </c>
      <c r="AH178" s="57"/>
      <c r="AI178" s="64"/>
      <c r="AJ178" s="57"/>
      <c r="AK178" s="64"/>
      <c r="AL178" s="64"/>
      <c r="AM178" s="57"/>
      <c r="AN178" s="64"/>
      <c r="AO178" s="273" t="str">
        <f t="shared" si="9"/>
        <v/>
      </c>
      <c r="AP178" s="57"/>
      <c r="AQ178" s="57"/>
      <c r="AR178" s="59"/>
      <c r="AS178" s="59"/>
      <c r="AT178" s="59"/>
      <c r="AU178" s="59"/>
      <c r="AV178" s="59"/>
      <c r="AW178" s="59"/>
      <c r="AX17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8" s="59"/>
      <c r="AZ178" s="59"/>
      <c r="BA17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8" s="249"/>
      <c r="BD178" s="253"/>
      <c r="BE178" s="253"/>
    </row>
    <row r="179" spans="1:57" ht="14.95" x14ac:dyDescent="0.25">
      <c r="A179" s="60"/>
      <c r="B179" s="58"/>
      <c r="C179" s="58"/>
      <c r="D179" s="58"/>
      <c r="E179" s="61"/>
      <c r="F179" s="61"/>
      <c r="G179" s="270" t="str">
        <f>IFERROR(MATCH(I179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79" s="270" t="str">
        <f t="shared" si="10"/>
        <v/>
      </c>
      <c r="I179" s="58"/>
      <c r="J179" s="58"/>
      <c r="K179" s="250"/>
      <c r="L179" s="277"/>
      <c r="M179" s="58"/>
      <c r="N179" s="58"/>
      <c r="O179" s="58"/>
      <c r="P17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79" s="270" t="str">
        <f>IF('Participantes (A completar)'!$R179="","",IF((INT('Participantes (A completar)'!$AI179-'Participantes (A completar)'!$R179)/365.25)&lt;=0,0,(INT(('Participantes (A completar)'!$AI179-'Participantes (A completar)'!$R179)/365.25))))</f>
        <v/>
      </c>
      <c r="R179" s="61"/>
      <c r="S179" s="57"/>
      <c r="T179" s="270" t="str">
        <f>IFERROR(MATCH(V179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79" s="270" t="str">
        <f t="shared" si="11"/>
        <v/>
      </c>
      <c r="V179" s="58"/>
      <c r="W179" s="58"/>
      <c r="X179" s="62"/>
      <c r="Y17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7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79" s="245"/>
      <c r="AB179" s="246"/>
      <c r="AC179" s="246"/>
      <c r="AD179" s="247"/>
      <c r="AE179" s="248"/>
      <c r="AF179" s="270" t="str">
        <f>IFERROR(VLOOKUP(AE179,Nivel_educat!$B$6:$E$24,4,FALSE),"")</f>
        <v/>
      </c>
      <c r="AG179" s="270" t="str">
        <f t="shared" si="8"/>
        <v/>
      </c>
      <c r="AH179" s="57"/>
      <c r="AI179" s="64"/>
      <c r="AJ179" s="57"/>
      <c r="AK179" s="64"/>
      <c r="AL179" s="64"/>
      <c r="AM179" s="57"/>
      <c r="AN179" s="207"/>
      <c r="AO179" s="273" t="str">
        <f t="shared" si="9"/>
        <v/>
      </c>
      <c r="AP179" s="57"/>
      <c r="AQ179" s="57"/>
      <c r="AR179" s="59"/>
      <c r="AS179" s="59"/>
      <c r="AT179" s="59"/>
      <c r="AU179" s="59"/>
      <c r="AV179" s="59"/>
      <c r="AW179" s="59"/>
      <c r="AX17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79" s="59"/>
      <c r="AZ179" s="59"/>
      <c r="BA17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79" s="249"/>
      <c r="BD179" s="253"/>
      <c r="BE179" s="253"/>
    </row>
    <row r="180" spans="1:57" ht="14.95" x14ac:dyDescent="0.25">
      <c r="A180" s="60"/>
      <c r="B180" s="58"/>
      <c r="C180" s="58"/>
      <c r="D180" s="58"/>
      <c r="E180" s="61"/>
      <c r="F180" s="61"/>
      <c r="G180" s="270" t="str">
        <f>IFERROR(MATCH(I180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0" s="270" t="str">
        <f t="shared" si="10"/>
        <v/>
      </c>
      <c r="I180" s="58"/>
      <c r="J180" s="58"/>
      <c r="K180" s="250"/>
      <c r="L180" s="277"/>
      <c r="M180" s="58"/>
      <c r="N180" s="58"/>
      <c r="O180" s="58"/>
      <c r="P18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0" s="270" t="str">
        <f>IF('Participantes (A completar)'!$R180="","",IF((INT('Participantes (A completar)'!$AI180-'Participantes (A completar)'!$R180)/365.25)&lt;=0,0,(INT(('Participantes (A completar)'!$AI180-'Participantes (A completar)'!$R180)/365.25))))</f>
        <v/>
      </c>
      <c r="R180" s="61"/>
      <c r="S180" s="57"/>
      <c r="T180" s="270" t="str">
        <f>IFERROR(MATCH(V180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0" s="270" t="str">
        <f t="shared" si="11"/>
        <v/>
      </c>
      <c r="V180" s="58"/>
      <c r="W180" s="58"/>
      <c r="X180" s="62"/>
      <c r="Y18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0" s="245"/>
      <c r="AB180" s="246"/>
      <c r="AC180" s="246"/>
      <c r="AD180" s="247"/>
      <c r="AE180" s="248"/>
      <c r="AF180" s="270" t="str">
        <f>IFERROR(VLOOKUP(AE180,Nivel_educat!$B$6:$E$24,4,FALSE),"")</f>
        <v/>
      </c>
      <c r="AG180" s="270" t="str">
        <f t="shared" si="8"/>
        <v/>
      </c>
      <c r="AH180" s="57"/>
      <c r="AI180" s="64"/>
      <c r="AJ180" s="57"/>
      <c r="AK180" s="64"/>
      <c r="AL180" s="64"/>
      <c r="AM180" s="57"/>
      <c r="AN180" s="207"/>
      <c r="AO180" s="273" t="str">
        <f t="shared" si="9"/>
        <v/>
      </c>
      <c r="AP180" s="57"/>
      <c r="AQ180" s="57"/>
      <c r="AR180" s="59"/>
      <c r="AS180" s="59"/>
      <c r="AT180" s="59"/>
      <c r="AU180" s="59"/>
      <c r="AV180" s="59"/>
      <c r="AW180" s="59"/>
      <c r="AX18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0" s="59"/>
      <c r="AZ180" s="59"/>
      <c r="BA18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0" s="249"/>
      <c r="BD180" s="253"/>
      <c r="BE180" s="253"/>
    </row>
    <row r="181" spans="1:57" ht="14.95" x14ac:dyDescent="0.25">
      <c r="A181" s="60"/>
      <c r="B181" s="58"/>
      <c r="C181" s="58"/>
      <c r="D181" s="58"/>
      <c r="E181" s="61"/>
      <c r="F181" s="61"/>
      <c r="G181" s="270" t="str">
        <f>IFERROR(MATCH(I181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1" s="270" t="str">
        <f t="shared" si="10"/>
        <v/>
      </c>
      <c r="I181" s="58"/>
      <c r="J181" s="58"/>
      <c r="K181" s="250"/>
      <c r="L181" s="277"/>
      <c r="M181" s="58"/>
      <c r="N181" s="58"/>
      <c r="O181" s="58"/>
      <c r="P18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1" s="270" t="str">
        <f>IF('Participantes (A completar)'!$R181="","",IF((INT('Participantes (A completar)'!$AI181-'Participantes (A completar)'!$R181)/365.25)&lt;=0,0,(INT(('Participantes (A completar)'!$AI181-'Participantes (A completar)'!$R181)/365.25))))</f>
        <v/>
      </c>
      <c r="R181" s="61"/>
      <c r="S181" s="57"/>
      <c r="T181" s="270" t="str">
        <f>IFERROR(MATCH(V181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1" s="270" t="str">
        <f t="shared" si="11"/>
        <v/>
      </c>
      <c r="V181" s="58"/>
      <c r="W181" s="58"/>
      <c r="X181" s="62"/>
      <c r="Y18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1" s="245"/>
      <c r="AB181" s="246"/>
      <c r="AC181" s="246"/>
      <c r="AD181" s="247"/>
      <c r="AE181" s="248"/>
      <c r="AF181" s="270" t="str">
        <f>IFERROR(VLOOKUP(AE181,Nivel_educat!$B$6:$E$24,4,FALSE),"")</f>
        <v/>
      </c>
      <c r="AG181" s="270" t="str">
        <f t="shared" si="8"/>
        <v/>
      </c>
      <c r="AH181" s="57"/>
      <c r="AI181" s="64"/>
      <c r="AJ181" s="57"/>
      <c r="AK181" s="64"/>
      <c r="AL181" s="64"/>
      <c r="AM181" s="57"/>
      <c r="AN181" s="207"/>
      <c r="AO181" s="273" t="str">
        <f t="shared" si="9"/>
        <v/>
      </c>
      <c r="AP181" s="57"/>
      <c r="AQ181" s="57"/>
      <c r="AR181" s="59"/>
      <c r="AS181" s="59"/>
      <c r="AT181" s="59"/>
      <c r="AU181" s="59"/>
      <c r="AV181" s="59"/>
      <c r="AW181" s="59"/>
      <c r="AX18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1" s="59"/>
      <c r="AZ181" s="59"/>
      <c r="BA18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1" s="249"/>
      <c r="BD181" s="253"/>
      <c r="BE181" s="253"/>
    </row>
    <row r="182" spans="1:57" ht="14.95" x14ac:dyDescent="0.25">
      <c r="A182" s="60"/>
      <c r="B182" s="58"/>
      <c r="C182" s="58"/>
      <c r="D182" s="58"/>
      <c r="E182" s="61"/>
      <c r="F182" s="61"/>
      <c r="G182" s="270" t="str">
        <f>IFERROR(MATCH(I182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2" s="270" t="str">
        <f t="shared" si="10"/>
        <v/>
      </c>
      <c r="I182" s="58"/>
      <c r="J182" s="58"/>
      <c r="K182" s="250"/>
      <c r="L182" s="277"/>
      <c r="M182" s="58"/>
      <c r="N182" s="58"/>
      <c r="O182" s="58"/>
      <c r="P18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2" s="270" t="str">
        <f>IF('Participantes (A completar)'!$R182="","",IF((INT('Participantes (A completar)'!$AI182-'Participantes (A completar)'!$R182)/365.25)&lt;=0,0,(INT(('Participantes (A completar)'!$AI182-'Participantes (A completar)'!$R182)/365.25))))</f>
        <v/>
      </c>
      <c r="R182" s="61"/>
      <c r="S182" s="57"/>
      <c r="T182" s="270" t="str">
        <f>IFERROR(MATCH(V182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2" s="270" t="str">
        <f t="shared" si="11"/>
        <v/>
      </c>
      <c r="V182" s="58"/>
      <c r="W182" s="58"/>
      <c r="X182" s="62"/>
      <c r="Y18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2" s="245"/>
      <c r="AB182" s="246"/>
      <c r="AC182" s="246"/>
      <c r="AD182" s="247"/>
      <c r="AE182" s="248"/>
      <c r="AF182" s="270" t="str">
        <f>IFERROR(VLOOKUP(AE182,Nivel_educat!$B$6:$E$24,4,FALSE),"")</f>
        <v/>
      </c>
      <c r="AG182" s="270" t="str">
        <f t="shared" si="8"/>
        <v/>
      </c>
      <c r="AH182" s="57"/>
      <c r="AI182" s="64"/>
      <c r="AJ182" s="57"/>
      <c r="AK182" s="64"/>
      <c r="AL182" s="64"/>
      <c r="AM182" s="57"/>
      <c r="AN182" s="64"/>
      <c r="AO182" s="273" t="str">
        <f t="shared" si="9"/>
        <v/>
      </c>
      <c r="AP182" s="57"/>
      <c r="AQ182" s="57"/>
      <c r="AR182" s="59"/>
      <c r="AS182" s="59"/>
      <c r="AT182" s="59"/>
      <c r="AU182" s="59"/>
      <c r="AV182" s="59"/>
      <c r="AW182" s="59"/>
      <c r="AX18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2" s="59"/>
      <c r="AZ182" s="59"/>
      <c r="BA18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2" s="249"/>
      <c r="BD182" s="253"/>
      <c r="BE182" s="253"/>
    </row>
    <row r="183" spans="1:57" ht="14.95" x14ac:dyDescent="0.25">
      <c r="A183" s="60"/>
      <c r="B183" s="58"/>
      <c r="C183" s="58"/>
      <c r="D183" s="58"/>
      <c r="E183" s="61"/>
      <c r="F183" s="61"/>
      <c r="G183" s="270" t="str">
        <f>IFERROR(MATCH(I183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3" s="270" t="str">
        <f t="shared" si="10"/>
        <v/>
      </c>
      <c r="I183" s="58"/>
      <c r="J183" s="58"/>
      <c r="K183" s="250"/>
      <c r="L183" s="277"/>
      <c r="M183" s="58"/>
      <c r="N183" s="58"/>
      <c r="O183" s="58"/>
      <c r="P18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3" s="270" t="str">
        <f>IF('Participantes (A completar)'!$R183="","",IF((INT('Participantes (A completar)'!$AI183-'Participantes (A completar)'!$R183)/365.25)&lt;=0,0,(INT(('Participantes (A completar)'!$AI183-'Participantes (A completar)'!$R183)/365.25))))</f>
        <v/>
      </c>
      <c r="R183" s="61"/>
      <c r="S183" s="57"/>
      <c r="T183" s="270" t="str">
        <f>IFERROR(MATCH(V183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3" s="270" t="str">
        <f t="shared" si="11"/>
        <v/>
      </c>
      <c r="V183" s="58"/>
      <c r="W183" s="58"/>
      <c r="X183" s="62"/>
      <c r="Y18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3" s="245"/>
      <c r="AB183" s="246"/>
      <c r="AC183" s="246"/>
      <c r="AD183" s="247"/>
      <c r="AE183" s="248"/>
      <c r="AF183" s="270" t="str">
        <f>IFERROR(VLOOKUP(AE183,Nivel_educat!$B$6:$E$24,4,FALSE),"")</f>
        <v/>
      </c>
      <c r="AG183" s="270" t="str">
        <f t="shared" si="8"/>
        <v/>
      </c>
      <c r="AH183" s="57"/>
      <c r="AI183" s="64"/>
      <c r="AJ183" s="57"/>
      <c r="AK183" s="64"/>
      <c r="AL183" s="64"/>
      <c r="AM183" s="57"/>
      <c r="AN183" s="207"/>
      <c r="AO183" s="273" t="str">
        <f t="shared" si="9"/>
        <v/>
      </c>
      <c r="AP183" s="57"/>
      <c r="AQ183" s="57"/>
      <c r="AR183" s="59"/>
      <c r="AS183" s="59"/>
      <c r="AT183" s="59"/>
      <c r="AU183" s="59"/>
      <c r="AV183" s="59"/>
      <c r="AW183" s="59"/>
      <c r="AX18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3" s="59"/>
      <c r="AZ183" s="59"/>
      <c r="BA18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3" s="249"/>
      <c r="BD183" s="253"/>
      <c r="BE183" s="253"/>
    </row>
    <row r="184" spans="1:57" ht="14.95" x14ac:dyDescent="0.25">
      <c r="A184" s="60"/>
      <c r="B184" s="58"/>
      <c r="C184" s="58"/>
      <c r="D184" s="58"/>
      <c r="E184" s="61"/>
      <c r="F184" s="61"/>
      <c r="G184" s="270" t="str">
        <f>IFERROR(MATCH(I184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4" s="270" t="str">
        <f t="shared" si="10"/>
        <v/>
      </c>
      <c r="I184" s="58"/>
      <c r="J184" s="58"/>
      <c r="K184" s="250"/>
      <c r="L184" s="277"/>
      <c r="M184" s="58"/>
      <c r="N184" s="58"/>
      <c r="O184" s="58"/>
      <c r="P18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4" s="270" t="str">
        <f>IF('Participantes (A completar)'!$R184="","",IF((INT('Participantes (A completar)'!$AI184-'Participantes (A completar)'!$R184)/365.25)&lt;=0,0,(INT(('Participantes (A completar)'!$AI184-'Participantes (A completar)'!$R184)/365.25))))</f>
        <v/>
      </c>
      <c r="R184" s="61"/>
      <c r="S184" s="57"/>
      <c r="T184" s="270" t="str">
        <f>IFERROR(MATCH(V184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4" s="270" t="str">
        <f t="shared" si="11"/>
        <v/>
      </c>
      <c r="V184" s="58"/>
      <c r="W184" s="58"/>
      <c r="X184" s="62"/>
      <c r="Y18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4" s="245"/>
      <c r="AB184" s="246"/>
      <c r="AC184" s="246"/>
      <c r="AD184" s="247"/>
      <c r="AE184" s="248"/>
      <c r="AF184" s="270" t="str">
        <f>IFERROR(VLOOKUP(AE184,Nivel_educat!$B$6:$E$24,4,FALSE),"")</f>
        <v/>
      </c>
      <c r="AG184" s="270" t="str">
        <f t="shared" si="8"/>
        <v/>
      </c>
      <c r="AH184" s="57"/>
      <c r="AI184" s="64"/>
      <c r="AJ184" s="57"/>
      <c r="AK184" s="64"/>
      <c r="AL184" s="64"/>
      <c r="AM184" s="57"/>
      <c r="AN184" s="207"/>
      <c r="AO184" s="273" t="str">
        <f t="shared" si="9"/>
        <v/>
      </c>
      <c r="AP184" s="57"/>
      <c r="AQ184" s="57"/>
      <c r="AR184" s="59"/>
      <c r="AS184" s="59"/>
      <c r="AT184" s="59"/>
      <c r="AU184" s="59"/>
      <c r="AV184" s="59"/>
      <c r="AW184" s="59"/>
      <c r="AX18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4" s="59"/>
      <c r="AZ184" s="59"/>
      <c r="BA18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4" s="249"/>
      <c r="BD184" s="253"/>
      <c r="BE184" s="253"/>
    </row>
    <row r="185" spans="1:57" ht="14.95" x14ac:dyDescent="0.25">
      <c r="A185" s="60"/>
      <c r="B185" s="58"/>
      <c r="C185" s="58"/>
      <c r="D185" s="58"/>
      <c r="E185" s="61"/>
      <c r="F185" s="61"/>
      <c r="G185" s="270" t="str">
        <f>IFERROR(MATCH(I185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5" s="270" t="str">
        <f t="shared" si="10"/>
        <v/>
      </c>
      <c r="I185" s="58"/>
      <c r="J185" s="58"/>
      <c r="K185" s="250"/>
      <c r="L185" s="277"/>
      <c r="M185" s="58"/>
      <c r="N185" s="58"/>
      <c r="O185" s="58"/>
      <c r="P18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5" s="270" t="str">
        <f>IF('Participantes (A completar)'!$R185="","",IF((INT('Participantes (A completar)'!$AI185-'Participantes (A completar)'!$R185)/365.25)&lt;=0,0,(INT(('Participantes (A completar)'!$AI185-'Participantes (A completar)'!$R185)/365.25))))</f>
        <v/>
      </c>
      <c r="R185" s="61"/>
      <c r="S185" s="57"/>
      <c r="T185" s="270" t="str">
        <f>IFERROR(MATCH(V185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5" s="270" t="str">
        <f t="shared" si="11"/>
        <v/>
      </c>
      <c r="V185" s="58"/>
      <c r="W185" s="58"/>
      <c r="X185" s="62"/>
      <c r="Y18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5" s="245"/>
      <c r="AB185" s="246"/>
      <c r="AC185" s="246"/>
      <c r="AD185" s="247"/>
      <c r="AE185" s="248"/>
      <c r="AF185" s="270" t="str">
        <f>IFERROR(VLOOKUP(AE185,Nivel_educat!$B$6:$E$24,4,FALSE),"")</f>
        <v/>
      </c>
      <c r="AG185" s="270" t="str">
        <f t="shared" si="8"/>
        <v/>
      </c>
      <c r="AH185" s="57"/>
      <c r="AI185" s="64"/>
      <c r="AJ185" s="57"/>
      <c r="AK185" s="64"/>
      <c r="AL185" s="64"/>
      <c r="AM185" s="57"/>
      <c r="AN185" s="207"/>
      <c r="AO185" s="273" t="str">
        <f t="shared" si="9"/>
        <v/>
      </c>
      <c r="AP185" s="57"/>
      <c r="AQ185" s="57"/>
      <c r="AR185" s="59"/>
      <c r="AS185" s="59"/>
      <c r="AT185" s="59"/>
      <c r="AU185" s="59"/>
      <c r="AV185" s="59"/>
      <c r="AW185" s="59"/>
      <c r="AX18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5" s="59"/>
      <c r="AZ185" s="59"/>
      <c r="BA18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5" s="249"/>
      <c r="BD185" s="253"/>
      <c r="BE185" s="253"/>
    </row>
    <row r="186" spans="1:57" ht="14.95" x14ac:dyDescent="0.25">
      <c r="A186" s="60"/>
      <c r="B186" s="58"/>
      <c r="C186" s="58"/>
      <c r="D186" s="58"/>
      <c r="E186" s="61"/>
      <c r="F186" s="61"/>
      <c r="G186" s="270" t="str">
        <f>IFERROR(MATCH(I186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6" s="270" t="str">
        <f t="shared" si="10"/>
        <v/>
      </c>
      <c r="I186" s="58"/>
      <c r="J186" s="58"/>
      <c r="K186" s="250"/>
      <c r="L186" s="277"/>
      <c r="M186" s="58"/>
      <c r="N186" s="58"/>
      <c r="O186" s="58"/>
      <c r="P18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6" s="270" t="str">
        <f>IF('Participantes (A completar)'!$R186="","",IF((INT('Participantes (A completar)'!$AI186-'Participantes (A completar)'!$R186)/365.25)&lt;=0,0,(INT(('Participantes (A completar)'!$AI186-'Participantes (A completar)'!$R186)/365.25))))</f>
        <v/>
      </c>
      <c r="R186" s="61"/>
      <c r="S186" s="57"/>
      <c r="T186" s="270" t="str">
        <f>IFERROR(MATCH(V186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6" s="270" t="str">
        <f t="shared" si="11"/>
        <v/>
      </c>
      <c r="V186" s="58"/>
      <c r="W186" s="58"/>
      <c r="X186" s="62"/>
      <c r="Y18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6" s="245"/>
      <c r="AB186" s="246"/>
      <c r="AC186" s="246"/>
      <c r="AD186" s="247"/>
      <c r="AE186" s="248"/>
      <c r="AF186" s="270" t="str">
        <f>IFERROR(VLOOKUP(AE186,Nivel_educat!$B$6:$E$24,4,FALSE),"")</f>
        <v/>
      </c>
      <c r="AG186" s="270" t="str">
        <f t="shared" si="8"/>
        <v/>
      </c>
      <c r="AH186" s="57"/>
      <c r="AI186" s="64"/>
      <c r="AJ186" s="57"/>
      <c r="AK186" s="64"/>
      <c r="AL186" s="64"/>
      <c r="AM186" s="57"/>
      <c r="AN186" s="64"/>
      <c r="AO186" s="273" t="str">
        <f t="shared" si="9"/>
        <v/>
      </c>
      <c r="AP186" s="57"/>
      <c r="AQ186" s="57"/>
      <c r="AR186" s="59"/>
      <c r="AS186" s="59"/>
      <c r="AT186" s="59"/>
      <c r="AU186" s="59"/>
      <c r="AV186" s="59"/>
      <c r="AW186" s="59"/>
      <c r="AX18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6" s="59"/>
      <c r="AZ186" s="59"/>
      <c r="BA18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6" s="249"/>
      <c r="BD186" s="253"/>
      <c r="BE186" s="253"/>
    </row>
    <row r="187" spans="1:57" ht="14.95" x14ac:dyDescent="0.25">
      <c r="A187" s="60"/>
      <c r="B187" s="58"/>
      <c r="C187" s="58"/>
      <c r="D187" s="58"/>
      <c r="E187" s="61"/>
      <c r="F187" s="61"/>
      <c r="G187" s="270" t="str">
        <f>IFERROR(MATCH(I187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7" s="270" t="str">
        <f t="shared" si="10"/>
        <v/>
      </c>
      <c r="I187" s="58"/>
      <c r="J187" s="58"/>
      <c r="K187" s="250"/>
      <c r="L187" s="277"/>
      <c r="M187" s="58"/>
      <c r="N187" s="58"/>
      <c r="O187" s="58"/>
      <c r="P18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7" s="270" t="str">
        <f>IF('Participantes (A completar)'!$R187="","",IF((INT('Participantes (A completar)'!$AI187-'Participantes (A completar)'!$R187)/365.25)&lt;=0,0,(INT(('Participantes (A completar)'!$AI187-'Participantes (A completar)'!$R187)/365.25))))</f>
        <v/>
      </c>
      <c r="R187" s="61"/>
      <c r="S187" s="57"/>
      <c r="T187" s="270" t="str">
        <f>IFERROR(MATCH(V187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7" s="270" t="str">
        <f t="shared" si="11"/>
        <v/>
      </c>
      <c r="V187" s="58"/>
      <c r="W187" s="58"/>
      <c r="X187" s="62"/>
      <c r="Y18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7" s="245"/>
      <c r="AB187" s="246"/>
      <c r="AC187" s="246"/>
      <c r="AD187" s="247"/>
      <c r="AE187" s="248"/>
      <c r="AF187" s="270" t="str">
        <f>IFERROR(VLOOKUP(AE187,Nivel_educat!$B$6:$E$24,4,FALSE),"")</f>
        <v/>
      </c>
      <c r="AG187" s="270" t="str">
        <f t="shared" si="8"/>
        <v/>
      </c>
      <c r="AH187" s="57"/>
      <c r="AI187" s="64"/>
      <c r="AJ187" s="57"/>
      <c r="AK187" s="64"/>
      <c r="AL187" s="64"/>
      <c r="AM187" s="57"/>
      <c r="AN187" s="64"/>
      <c r="AO187" s="273" t="str">
        <f t="shared" si="9"/>
        <v/>
      </c>
      <c r="AP187" s="57"/>
      <c r="AQ187" s="57"/>
      <c r="AR187" s="59"/>
      <c r="AS187" s="59"/>
      <c r="AT187" s="59"/>
      <c r="AU187" s="59"/>
      <c r="AV187" s="59"/>
      <c r="AW187" s="59"/>
      <c r="AX18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7" s="59"/>
      <c r="AZ187" s="59"/>
      <c r="BA18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7" s="249"/>
      <c r="BD187" s="253"/>
      <c r="BE187" s="253"/>
    </row>
    <row r="188" spans="1:57" ht="14.95" x14ac:dyDescent="0.25">
      <c r="A188" s="60"/>
      <c r="B188" s="58"/>
      <c r="C188" s="58"/>
      <c r="D188" s="58"/>
      <c r="E188" s="61"/>
      <c r="F188" s="61"/>
      <c r="G188" s="270" t="str">
        <f>IFERROR(MATCH(I188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8" s="270" t="str">
        <f t="shared" si="10"/>
        <v/>
      </c>
      <c r="I188" s="58"/>
      <c r="J188" s="58"/>
      <c r="K188" s="250"/>
      <c r="L188" s="277"/>
      <c r="M188" s="58"/>
      <c r="N188" s="58"/>
      <c r="O188" s="58"/>
      <c r="P18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8" s="270" t="str">
        <f>IF('Participantes (A completar)'!$R188="","",IF((INT('Participantes (A completar)'!$AI188-'Participantes (A completar)'!$R188)/365.25)&lt;=0,0,(INT(('Participantes (A completar)'!$AI188-'Participantes (A completar)'!$R188)/365.25))))</f>
        <v/>
      </c>
      <c r="R188" s="61"/>
      <c r="S188" s="57"/>
      <c r="T188" s="270" t="str">
        <f>IFERROR(MATCH(V188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8" s="270" t="str">
        <f t="shared" si="11"/>
        <v/>
      </c>
      <c r="V188" s="58"/>
      <c r="W188" s="58"/>
      <c r="X188" s="62"/>
      <c r="Y18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8" s="245"/>
      <c r="AB188" s="246"/>
      <c r="AC188" s="246"/>
      <c r="AD188" s="247"/>
      <c r="AE188" s="248"/>
      <c r="AF188" s="270" t="str">
        <f>IFERROR(VLOOKUP(AE188,Nivel_educat!$B$6:$E$24,4,FALSE),"")</f>
        <v/>
      </c>
      <c r="AG188" s="270" t="str">
        <f t="shared" si="8"/>
        <v/>
      </c>
      <c r="AH188" s="57"/>
      <c r="AI188" s="64"/>
      <c r="AJ188" s="57"/>
      <c r="AK188" s="64"/>
      <c r="AL188" s="64"/>
      <c r="AM188" s="57"/>
      <c r="AN188" s="207"/>
      <c r="AO188" s="273" t="str">
        <f t="shared" si="9"/>
        <v/>
      </c>
      <c r="AP188" s="57"/>
      <c r="AQ188" s="57"/>
      <c r="AR188" s="59"/>
      <c r="AS188" s="59"/>
      <c r="AT188" s="59"/>
      <c r="AU188" s="59"/>
      <c r="AV188" s="59"/>
      <c r="AW188" s="59"/>
      <c r="AX18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8" s="59"/>
      <c r="AZ188" s="59"/>
      <c r="BA18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8" s="249"/>
      <c r="BD188" s="253"/>
      <c r="BE188" s="253"/>
    </row>
    <row r="189" spans="1:57" ht="14.95" x14ac:dyDescent="0.25">
      <c r="A189" s="60"/>
      <c r="B189" s="58"/>
      <c r="C189" s="58"/>
      <c r="D189" s="58"/>
      <c r="E189" s="61"/>
      <c r="F189" s="61"/>
      <c r="G189" s="270" t="str">
        <f>IFERROR(MATCH(I189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89" s="270" t="str">
        <f t="shared" si="10"/>
        <v/>
      </c>
      <c r="I189" s="58"/>
      <c r="J189" s="58"/>
      <c r="K189" s="250"/>
      <c r="L189" s="277"/>
      <c r="M189" s="58"/>
      <c r="N189" s="58"/>
      <c r="O189" s="58"/>
      <c r="P18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89" s="270" t="str">
        <f>IF('Participantes (A completar)'!$R189="","",IF((INT('Participantes (A completar)'!$AI189-'Participantes (A completar)'!$R189)/365.25)&lt;=0,0,(INT(('Participantes (A completar)'!$AI189-'Participantes (A completar)'!$R189)/365.25))))</f>
        <v/>
      </c>
      <c r="R189" s="61"/>
      <c r="S189" s="57"/>
      <c r="T189" s="270" t="str">
        <f>IFERROR(MATCH(V189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89" s="270" t="str">
        <f t="shared" si="11"/>
        <v/>
      </c>
      <c r="V189" s="58"/>
      <c r="W189" s="58"/>
      <c r="X189" s="62"/>
      <c r="Y18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8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89" s="245"/>
      <c r="AB189" s="246"/>
      <c r="AC189" s="246"/>
      <c r="AD189" s="247"/>
      <c r="AE189" s="248"/>
      <c r="AF189" s="270" t="str">
        <f>IFERROR(VLOOKUP(AE189,Nivel_educat!$B$6:$E$24,4,FALSE),"")</f>
        <v/>
      </c>
      <c r="AG189" s="270" t="str">
        <f t="shared" si="8"/>
        <v/>
      </c>
      <c r="AH189" s="57"/>
      <c r="AI189" s="64"/>
      <c r="AJ189" s="57"/>
      <c r="AK189" s="64"/>
      <c r="AL189" s="64"/>
      <c r="AM189" s="57"/>
      <c r="AN189" s="207"/>
      <c r="AO189" s="273" t="str">
        <f t="shared" si="9"/>
        <v/>
      </c>
      <c r="AP189" s="57"/>
      <c r="AQ189" s="57"/>
      <c r="AR189" s="59"/>
      <c r="AS189" s="59"/>
      <c r="AT189" s="59"/>
      <c r="AU189" s="59"/>
      <c r="AV189" s="59"/>
      <c r="AW189" s="59"/>
      <c r="AX18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89" s="59"/>
      <c r="AZ189" s="59"/>
      <c r="BA18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89" s="249"/>
      <c r="BD189" s="253"/>
      <c r="BE189" s="253"/>
    </row>
    <row r="190" spans="1:57" ht="14.95" x14ac:dyDescent="0.25">
      <c r="A190" s="60"/>
      <c r="B190" s="58"/>
      <c r="C190" s="58"/>
      <c r="D190" s="58"/>
      <c r="E190" s="61"/>
      <c r="F190" s="61"/>
      <c r="G190" s="270" t="str">
        <f>IFERROR(MATCH(I190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0" s="270" t="str">
        <f t="shared" si="10"/>
        <v/>
      </c>
      <c r="I190" s="58"/>
      <c r="J190" s="58"/>
      <c r="K190" s="250"/>
      <c r="L190" s="277"/>
      <c r="M190" s="58"/>
      <c r="N190" s="58"/>
      <c r="O190" s="58"/>
      <c r="P19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0" s="270" t="str">
        <f>IF('Participantes (A completar)'!$R190="","",IF((INT('Participantes (A completar)'!$AI190-'Participantes (A completar)'!$R190)/365.25)&lt;=0,0,(INT(('Participantes (A completar)'!$AI190-'Participantes (A completar)'!$R190)/365.25))))</f>
        <v/>
      </c>
      <c r="R190" s="61"/>
      <c r="S190" s="57"/>
      <c r="T190" s="270" t="str">
        <f>IFERROR(MATCH(V190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0" s="270" t="str">
        <f t="shared" si="11"/>
        <v/>
      </c>
      <c r="V190" s="58"/>
      <c r="W190" s="58"/>
      <c r="X190" s="62"/>
      <c r="Y19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0" s="245"/>
      <c r="AB190" s="246"/>
      <c r="AC190" s="246"/>
      <c r="AD190" s="247"/>
      <c r="AE190" s="248"/>
      <c r="AF190" s="270" t="str">
        <f>IFERROR(VLOOKUP(AE190,Nivel_educat!$B$6:$E$24,4,FALSE),"")</f>
        <v/>
      </c>
      <c r="AG190" s="270" t="str">
        <f t="shared" si="8"/>
        <v/>
      </c>
      <c r="AH190" s="57"/>
      <c r="AI190" s="64"/>
      <c r="AJ190" s="57"/>
      <c r="AK190" s="64"/>
      <c r="AL190" s="64"/>
      <c r="AM190" s="57"/>
      <c r="AN190" s="64"/>
      <c r="AO190" s="273" t="str">
        <f t="shared" si="9"/>
        <v/>
      </c>
      <c r="AP190" s="57"/>
      <c r="AQ190" s="57"/>
      <c r="AR190" s="59"/>
      <c r="AS190" s="59"/>
      <c r="AT190" s="59"/>
      <c r="AU190" s="59"/>
      <c r="AV190" s="59"/>
      <c r="AW190" s="59"/>
      <c r="AX19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0" s="59"/>
      <c r="AZ190" s="59"/>
      <c r="BA19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0" s="249"/>
      <c r="BD190" s="253"/>
      <c r="BE190" s="253"/>
    </row>
    <row r="191" spans="1:57" ht="14.95" x14ac:dyDescent="0.25">
      <c r="A191" s="60"/>
      <c r="B191" s="58"/>
      <c r="C191" s="58"/>
      <c r="D191" s="58"/>
      <c r="E191" s="61"/>
      <c r="F191" s="61"/>
      <c r="G191" s="270" t="str">
        <f>IFERROR(MATCH(I191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1" s="270" t="str">
        <f t="shared" si="10"/>
        <v/>
      </c>
      <c r="I191" s="58"/>
      <c r="J191" s="58"/>
      <c r="K191" s="250"/>
      <c r="L191" s="277"/>
      <c r="M191" s="58"/>
      <c r="N191" s="58"/>
      <c r="O191" s="58"/>
      <c r="P19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1" s="270" t="str">
        <f>IF('Participantes (A completar)'!$R191="","",IF((INT('Participantes (A completar)'!$AI191-'Participantes (A completar)'!$R191)/365.25)&lt;=0,0,(INT(('Participantes (A completar)'!$AI191-'Participantes (A completar)'!$R191)/365.25))))</f>
        <v/>
      </c>
      <c r="R191" s="61"/>
      <c r="S191" s="57"/>
      <c r="T191" s="270" t="str">
        <f>IFERROR(MATCH(V191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1" s="270" t="str">
        <f t="shared" si="11"/>
        <v/>
      </c>
      <c r="V191" s="58"/>
      <c r="W191" s="58"/>
      <c r="X191" s="62"/>
      <c r="Y19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1" s="245"/>
      <c r="AB191" s="246"/>
      <c r="AC191" s="246"/>
      <c r="AD191" s="247"/>
      <c r="AE191" s="248"/>
      <c r="AF191" s="270" t="str">
        <f>IFERROR(VLOOKUP(AE191,Nivel_educat!$B$6:$E$24,4,FALSE),"")</f>
        <v/>
      </c>
      <c r="AG191" s="270" t="str">
        <f t="shared" si="8"/>
        <v/>
      </c>
      <c r="AH191" s="57"/>
      <c r="AI191" s="64"/>
      <c r="AJ191" s="57"/>
      <c r="AK191" s="64"/>
      <c r="AL191" s="64"/>
      <c r="AM191" s="57"/>
      <c r="AN191" s="207"/>
      <c r="AO191" s="273" t="str">
        <f t="shared" si="9"/>
        <v/>
      </c>
      <c r="AP191" s="57"/>
      <c r="AQ191" s="57"/>
      <c r="AR191" s="59"/>
      <c r="AS191" s="59"/>
      <c r="AT191" s="59"/>
      <c r="AU191" s="59"/>
      <c r="AV191" s="59"/>
      <c r="AW191" s="59"/>
      <c r="AX19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1" s="59"/>
      <c r="AZ191" s="59"/>
      <c r="BA19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1" s="249"/>
      <c r="BD191" s="253"/>
      <c r="BE191" s="253"/>
    </row>
    <row r="192" spans="1:57" ht="14.95" x14ac:dyDescent="0.25">
      <c r="A192" s="60"/>
      <c r="B192" s="58"/>
      <c r="C192" s="58"/>
      <c r="D192" s="58"/>
      <c r="E192" s="61"/>
      <c r="F192" s="61"/>
      <c r="G192" s="270" t="str">
        <f>IFERROR(MATCH(I192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2" s="270" t="str">
        <f t="shared" si="10"/>
        <v/>
      </c>
      <c r="I192" s="58"/>
      <c r="J192" s="58"/>
      <c r="K192" s="250"/>
      <c r="L192" s="277"/>
      <c r="M192" s="58"/>
      <c r="N192" s="58"/>
      <c r="O192" s="58"/>
      <c r="P19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2" s="270" t="str">
        <f>IF('Participantes (A completar)'!$R192="","",IF((INT('Participantes (A completar)'!$AI192-'Participantes (A completar)'!$R192)/365.25)&lt;=0,0,(INT(('Participantes (A completar)'!$AI192-'Participantes (A completar)'!$R192)/365.25))))</f>
        <v/>
      </c>
      <c r="R192" s="61"/>
      <c r="S192" s="57"/>
      <c r="T192" s="270" t="str">
        <f>IFERROR(MATCH(V192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2" s="270" t="str">
        <f t="shared" si="11"/>
        <v/>
      </c>
      <c r="V192" s="58"/>
      <c r="W192" s="58"/>
      <c r="X192" s="62"/>
      <c r="Y19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2" s="245"/>
      <c r="AB192" s="246"/>
      <c r="AC192" s="246"/>
      <c r="AD192" s="247"/>
      <c r="AE192" s="248"/>
      <c r="AF192" s="270" t="str">
        <f>IFERROR(VLOOKUP(AE192,Nivel_educat!$B$6:$E$24,4,FALSE),"")</f>
        <v/>
      </c>
      <c r="AG192" s="270" t="str">
        <f t="shared" si="8"/>
        <v/>
      </c>
      <c r="AH192" s="57"/>
      <c r="AI192" s="64"/>
      <c r="AJ192" s="57"/>
      <c r="AK192" s="64"/>
      <c r="AL192" s="64"/>
      <c r="AM192" s="57"/>
      <c r="AN192" s="207"/>
      <c r="AO192" s="273" t="str">
        <f t="shared" si="9"/>
        <v/>
      </c>
      <c r="AP192" s="57"/>
      <c r="AQ192" s="57"/>
      <c r="AR192" s="59"/>
      <c r="AS192" s="59"/>
      <c r="AT192" s="59"/>
      <c r="AU192" s="59"/>
      <c r="AV192" s="59"/>
      <c r="AW192" s="59"/>
      <c r="AX19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2" s="59"/>
      <c r="AZ192" s="59"/>
      <c r="BA19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2" s="249"/>
      <c r="BD192" s="253"/>
      <c r="BE192" s="253"/>
    </row>
    <row r="193" spans="1:57" ht="14.95" x14ac:dyDescent="0.25">
      <c r="A193" s="60"/>
      <c r="B193" s="58"/>
      <c r="C193" s="58"/>
      <c r="D193" s="58"/>
      <c r="E193" s="61"/>
      <c r="F193" s="61"/>
      <c r="G193" s="270" t="str">
        <f>IFERROR(MATCH(I193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3" s="270" t="str">
        <f t="shared" si="10"/>
        <v/>
      </c>
      <c r="I193" s="58"/>
      <c r="J193" s="58"/>
      <c r="K193" s="250"/>
      <c r="L193" s="277"/>
      <c r="M193" s="58"/>
      <c r="N193" s="58"/>
      <c r="O193" s="58"/>
      <c r="P19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3" s="270" t="str">
        <f>IF('Participantes (A completar)'!$R193="","",IF((INT('Participantes (A completar)'!$AI193-'Participantes (A completar)'!$R193)/365.25)&lt;=0,0,(INT(('Participantes (A completar)'!$AI193-'Participantes (A completar)'!$R193)/365.25))))</f>
        <v/>
      </c>
      <c r="R193" s="61"/>
      <c r="S193" s="57"/>
      <c r="T193" s="270" t="str">
        <f>IFERROR(MATCH(V193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3" s="270" t="str">
        <f t="shared" si="11"/>
        <v/>
      </c>
      <c r="V193" s="58"/>
      <c r="W193" s="58"/>
      <c r="X193" s="62"/>
      <c r="Y19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3" s="245"/>
      <c r="AB193" s="246"/>
      <c r="AC193" s="246"/>
      <c r="AD193" s="247"/>
      <c r="AE193" s="248"/>
      <c r="AF193" s="270" t="str">
        <f>IFERROR(VLOOKUP(AE193,Nivel_educat!$B$6:$E$24,4,FALSE),"")</f>
        <v/>
      </c>
      <c r="AG193" s="270" t="str">
        <f t="shared" si="8"/>
        <v/>
      </c>
      <c r="AH193" s="57"/>
      <c r="AI193" s="64"/>
      <c r="AJ193" s="57"/>
      <c r="AK193" s="64"/>
      <c r="AL193" s="64"/>
      <c r="AM193" s="57"/>
      <c r="AN193" s="207"/>
      <c r="AO193" s="273" t="str">
        <f t="shared" si="9"/>
        <v/>
      </c>
      <c r="AP193" s="57"/>
      <c r="AQ193" s="57"/>
      <c r="AR193" s="59"/>
      <c r="AS193" s="59"/>
      <c r="AT193" s="59"/>
      <c r="AU193" s="59"/>
      <c r="AV193" s="59"/>
      <c r="AW193" s="59"/>
      <c r="AX19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3" s="59"/>
      <c r="AZ193" s="59"/>
      <c r="BA19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3" s="249"/>
      <c r="BD193" s="253"/>
      <c r="BE193" s="253"/>
    </row>
    <row r="194" spans="1:57" ht="14.95" x14ac:dyDescent="0.25">
      <c r="A194" s="60"/>
      <c r="B194" s="58"/>
      <c r="C194" s="58"/>
      <c r="D194" s="58"/>
      <c r="E194" s="61"/>
      <c r="F194" s="61"/>
      <c r="G194" s="270" t="str">
        <f>IFERROR(MATCH(I194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4" s="270" t="str">
        <f t="shared" si="10"/>
        <v/>
      </c>
      <c r="I194" s="58"/>
      <c r="J194" s="58"/>
      <c r="K194" s="250"/>
      <c r="L194" s="277"/>
      <c r="M194" s="58"/>
      <c r="N194" s="58"/>
      <c r="O194" s="58"/>
      <c r="P19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4" s="270" t="str">
        <f>IF('Participantes (A completar)'!$R194="","",IF((INT('Participantes (A completar)'!$AI194-'Participantes (A completar)'!$R194)/365.25)&lt;=0,0,(INT(('Participantes (A completar)'!$AI194-'Participantes (A completar)'!$R194)/365.25))))</f>
        <v/>
      </c>
      <c r="R194" s="61"/>
      <c r="S194" s="57"/>
      <c r="T194" s="270" t="str">
        <f>IFERROR(MATCH(V194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4" s="270" t="str">
        <f t="shared" si="11"/>
        <v/>
      </c>
      <c r="V194" s="58"/>
      <c r="W194" s="58"/>
      <c r="X194" s="62"/>
      <c r="Y19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4" s="245"/>
      <c r="AB194" s="246"/>
      <c r="AC194" s="246"/>
      <c r="AD194" s="247"/>
      <c r="AE194" s="248"/>
      <c r="AF194" s="270" t="str">
        <f>IFERROR(VLOOKUP(AE194,Nivel_educat!$B$6:$E$24,4,FALSE),"")</f>
        <v/>
      </c>
      <c r="AG194" s="270" t="str">
        <f t="shared" si="8"/>
        <v/>
      </c>
      <c r="AH194" s="57"/>
      <c r="AI194" s="64"/>
      <c r="AJ194" s="57"/>
      <c r="AK194" s="64"/>
      <c r="AL194" s="64"/>
      <c r="AM194" s="57"/>
      <c r="AN194" s="64"/>
      <c r="AO194" s="273" t="str">
        <f t="shared" si="9"/>
        <v/>
      </c>
      <c r="AP194" s="57"/>
      <c r="AQ194" s="57"/>
      <c r="AR194" s="59"/>
      <c r="AS194" s="59"/>
      <c r="AT194" s="59"/>
      <c r="AU194" s="59"/>
      <c r="AV194" s="59"/>
      <c r="AW194" s="59"/>
      <c r="AX19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4" s="59"/>
      <c r="AZ194" s="59"/>
      <c r="BA19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4" s="249"/>
      <c r="BD194" s="253"/>
      <c r="BE194" s="253"/>
    </row>
    <row r="195" spans="1:57" ht="14.95" x14ac:dyDescent="0.25">
      <c r="A195" s="60"/>
      <c r="B195" s="58"/>
      <c r="C195" s="58"/>
      <c r="D195" s="58"/>
      <c r="E195" s="61"/>
      <c r="F195" s="61"/>
      <c r="G195" s="270" t="str">
        <f>IFERROR(MATCH(I195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5" s="270" t="str">
        <f t="shared" si="10"/>
        <v/>
      </c>
      <c r="I195" s="58"/>
      <c r="J195" s="58"/>
      <c r="K195" s="250"/>
      <c r="L195" s="277"/>
      <c r="M195" s="58"/>
      <c r="N195" s="58"/>
      <c r="O195" s="58"/>
      <c r="P19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5" s="270" t="str">
        <f>IF('Participantes (A completar)'!$R195="","",IF((INT('Participantes (A completar)'!$AI195-'Participantes (A completar)'!$R195)/365.25)&lt;=0,0,(INT(('Participantes (A completar)'!$AI195-'Participantes (A completar)'!$R195)/365.25))))</f>
        <v/>
      </c>
      <c r="R195" s="61"/>
      <c r="S195" s="57"/>
      <c r="T195" s="270" t="str">
        <f>IFERROR(MATCH(V195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5" s="270" t="str">
        <f t="shared" si="11"/>
        <v/>
      </c>
      <c r="V195" s="58"/>
      <c r="W195" s="58"/>
      <c r="X195" s="62"/>
      <c r="Y19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5" s="245"/>
      <c r="AB195" s="246"/>
      <c r="AC195" s="246"/>
      <c r="AD195" s="247"/>
      <c r="AE195" s="248"/>
      <c r="AF195" s="270" t="str">
        <f>IFERROR(VLOOKUP(AE195,Nivel_educat!$B$6:$E$24,4,FALSE),"")</f>
        <v/>
      </c>
      <c r="AG195" s="270" t="str">
        <f t="shared" si="8"/>
        <v/>
      </c>
      <c r="AH195" s="57"/>
      <c r="AI195" s="64"/>
      <c r="AJ195" s="57"/>
      <c r="AK195" s="64"/>
      <c r="AL195" s="64"/>
      <c r="AM195" s="57"/>
      <c r="AN195" s="207"/>
      <c r="AO195" s="273" t="str">
        <f t="shared" si="9"/>
        <v/>
      </c>
      <c r="AP195" s="57"/>
      <c r="AQ195" s="57"/>
      <c r="AR195" s="59"/>
      <c r="AS195" s="59"/>
      <c r="AT195" s="59"/>
      <c r="AU195" s="59"/>
      <c r="AV195" s="59"/>
      <c r="AW195" s="59"/>
      <c r="AX19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5" s="59"/>
      <c r="AZ195" s="59"/>
      <c r="BA19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5" s="249"/>
      <c r="BD195" s="253"/>
      <c r="BE195" s="253"/>
    </row>
    <row r="196" spans="1:57" ht="14.95" x14ac:dyDescent="0.25">
      <c r="A196" s="60"/>
      <c r="B196" s="58"/>
      <c r="C196" s="58"/>
      <c r="D196" s="58"/>
      <c r="E196" s="61"/>
      <c r="F196" s="61"/>
      <c r="G196" s="270" t="str">
        <f>IFERROR(MATCH(I196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6" s="270" t="str">
        <f t="shared" si="10"/>
        <v/>
      </c>
      <c r="I196" s="58"/>
      <c r="J196" s="58"/>
      <c r="K196" s="250"/>
      <c r="L196" s="277"/>
      <c r="M196" s="58"/>
      <c r="N196" s="58"/>
      <c r="O196" s="58"/>
      <c r="P19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6" s="270" t="str">
        <f>IF('Participantes (A completar)'!$R196="","",IF((INT('Participantes (A completar)'!$AI196-'Participantes (A completar)'!$R196)/365.25)&lt;=0,0,(INT(('Participantes (A completar)'!$AI196-'Participantes (A completar)'!$R196)/365.25))))</f>
        <v/>
      </c>
      <c r="R196" s="61"/>
      <c r="S196" s="57"/>
      <c r="T196" s="270" t="str">
        <f>IFERROR(MATCH(V196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6" s="270" t="str">
        <f t="shared" si="11"/>
        <v/>
      </c>
      <c r="V196" s="58"/>
      <c r="W196" s="58"/>
      <c r="X196" s="62"/>
      <c r="Y19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6" s="245"/>
      <c r="AB196" s="246"/>
      <c r="AC196" s="246"/>
      <c r="AD196" s="247"/>
      <c r="AE196" s="248"/>
      <c r="AF196" s="270" t="str">
        <f>IFERROR(VLOOKUP(AE196,Nivel_educat!$B$6:$E$24,4,FALSE),"")</f>
        <v/>
      </c>
      <c r="AG196" s="270" t="str">
        <f t="shared" si="8"/>
        <v/>
      </c>
      <c r="AH196" s="57"/>
      <c r="AI196" s="64"/>
      <c r="AJ196" s="57"/>
      <c r="AK196" s="64"/>
      <c r="AL196" s="64"/>
      <c r="AM196" s="57"/>
      <c r="AN196" s="207"/>
      <c r="AO196" s="273" t="str">
        <f t="shared" si="9"/>
        <v/>
      </c>
      <c r="AP196" s="57"/>
      <c r="AQ196" s="57"/>
      <c r="AR196" s="59"/>
      <c r="AS196" s="59"/>
      <c r="AT196" s="59"/>
      <c r="AU196" s="59"/>
      <c r="AV196" s="59"/>
      <c r="AW196" s="59"/>
      <c r="AX19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6" s="59"/>
      <c r="AZ196" s="59"/>
      <c r="BA19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6" s="249"/>
      <c r="BD196" s="253"/>
      <c r="BE196" s="253"/>
    </row>
    <row r="197" spans="1:57" ht="14.95" x14ac:dyDescent="0.25">
      <c r="A197" s="60"/>
      <c r="B197" s="58"/>
      <c r="C197" s="58"/>
      <c r="D197" s="58"/>
      <c r="E197" s="61"/>
      <c r="F197" s="61"/>
      <c r="G197" s="270" t="str">
        <f>IFERROR(MATCH(I197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7" s="270" t="str">
        <f t="shared" si="10"/>
        <v/>
      </c>
      <c r="I197" s="58"/>
      <c r="J197" s="58"/>
      <c r="K197" s="250"/>
      <c r="L197" s="277"/>
      <c r="M197" s="58"/>
      <c r="N197" s="58"/>
      <c r="O197" s="58"/>
      <c r="P19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7" s="270" t="str">
        <f>IF('Participantes (A completar)'!$R197="","",IF((INT('Participantes (A completar)'!$AI197-'Participantes (A completar)'!$R197)/365.25)&lt;=0,0,(INT(('Participantes (A completar)'!$AI197-'Participantes (A completar)'!$R197)/365.25))))</f>
        <v/>
      </c>
      <c r="R197" s="61"/>
      <c r="S197" s="57"/>
      <c r="T197" s="270" t="str">
        <f>IFERROR(MATCH(V197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7" s="270" t="str">
        <f t="shared" si="11"/>
        <v/>
      </c>
      <c r="V197" s="58"/>
      <c r="W197" s="58"/>
      <c r="X197" s="62"/>
      <c r="Y19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7" s="245"/>
      <c r="AB197" s="246"/>
      <c r="AC197" s="246"/>
      <c r="AD197" s="247"/>
      <c r="AE197" s="248"/>
      <c r="AF197" s="270" t="str">
        <f>IFERROR(VLOOKUP(AE197,Nivel_educat!$B$6:$E$24,4,FALSE),"")</f>
        <v/>
      </c>
      <c r="AG197" s="270" t="str">
        <f t="shared" si="8"/>
        <v/>
      </c>
      <c r="AH197" s="57"/>
      <c r="AI197" s="64"/>
      <c r="AJ197" s="57"/>
      <c r="AK197" s="64"/>
      <c r="AL197" s="64"/>
      <c r="AM197" s="57"/>
      <c r="AN197" s="207"/>
      <c r="AO197" s="273" t="str">
        <f t="shared" si="9"/>
        <v/>
      </c>
      <c r="AP197" s="57"/>
      <c r="AQ197" s="57"/>
      <c r="AR197" s="59"/>
      <c r="AS197" s="59"/>
      <c r="AT197" s="59"/>
      <c r="AU197" s="59"/>
      <c r="AV197" s="59"/>
      <c r="AW197" s="59"/>
      <c r="AX19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7" s="59"/>
      <c r="AZ197" s="59"/>
      <c r="BA19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7" s="249"/>
      <c r="BD197" s="253"/>
      <c r="BE197" s="253"/>
    </row>
    <row r="198" spans="1:57" ht="14.95" x14ac:dyDescent="0.25">
      <c r="A198" s="60"/>
      <c r="B198" s="58"/>
      <c r="C198" s="58"/>
      <c r="D198" s="58"/>
      <c r="E198" s="61"/>
      <c r="F198" s="61"/>
      <c r="G198" s="270" t="str">
        <f>IFERROR(MATCH(I198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8" s="270" t="str">
        <f t="shared" si="10"/>
        <v/>
      </c>
      <c r="I198" s="58"/>
      <c r="J198" s="58"/>
      <c r="K198" s="250"/>
      <c r="L198" s="277"/>
      <c r="M198" s="58"/>
      <c r="N198" s="58"/>
      <c r="O198" s="58"/>
      <c r="P19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8" s="270" t="str">
        <f>IF('Participantes (A completar)'!$R198="","",IF((INT('Participantes (A completar)'!$AI198-'Participantes (A completar)'!$R198)/365.25)&lt;=0,0,(INT(('Participantes (A completar)'!$AI198-'Participantes (A completar)'!$R198)/365.25))))</f>
        <v/>
      </c>
      <c r="R198" s="61"/>
      <c r="S198" s="57"/>
      <c r="T198" s="270" t="str">
        <f>IFERROR(MATCH(V198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8" s="270" t="str">
        <f t="shared" si="11"/>
        <v/>
      </c>
      <c r="V198" s="58"/>
      <c r="W198" s="58"/>
      <c r="X198" s="62"/>
      <c r="Y19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8" s="245"/>
      <c r="AB198" s="246"/>
      <c r="AC198" s="246"/>
      <c r="AD198" s="247"/>
      <c r="AE198" s="248"/>
      <c r="AF198" s="270" t="str">
        <f>IFERROR(VLOOKUP(AE198,Nivel_educat!$B$6:$E$24,4,FALSE),"")</f>
        <v/>
      </c>
      <c r="AG198" s="270" t="str">
        <f t="shared" si="8"/>
        <v/>
      </c>
      <c r="AH198" s="57"/>
      <c r="AI198" s="64"/>
      <c r="AJ198" s="57"/>
      <c r="AK198" s="64"/>
      <c r="AL198" s="64"/>
      <c r="AM198" s="57"/>
      <c r="AN198" s="207"/>
      <c r="AO198" s="273" t="str">
        <f t="shared" si="9"/>
        <v/>
      </c>
      <c r="AP198" s="57"/>
      <c r="AQ198" s="57"/>
      <c r="AR198" s="59"/>
      <c r="AS198" s="59"/>
      <c r="AT198" s="59"/>
      <c r="AU198" s="59"/>
      <c r="AV198" s="59"/>
      <c r="AW198" s="59"/>
      <c r="AX19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8" s="59"/>
      <c r="AZ198" s="59"/>
      <c r="BA19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8" s="249"/>
      <c r="BD198" s="253"/>
      <c r="BE198" s="253"/>
    </row>
    <row r="199" spans="1:57" ht="14.95" x14ac:dyDescent="0.25">
      <c r="A199" s="60"/>
      <c r="B199" s="58"/>
      <c r="C199" s="58"/>
      <c r="D199" s="58"/>
      <c r="E199" s="61"/>
      <c r="F199" s="61"/>
      <c r="G199" s="270" t="str">
        <f>IFERROR(MATCH(I199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199" s="270" t="str">
        <f t="shared" si="10"/>
        <v/>
      </c>
      <c r="I199" s="58"/>
      <c r="J199" s="58"/>
      <c r="K199" s="250"/>
      <c r="L199" s="277"/>
      <c r="M199" s="58"/>
      <c r="N199" s="58"/>
      <c r="O199" s="58"/>
      <c r="P19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199" s="270" t="str">
        <f>IF('Participantes (A completar)'!$R199="","",IF((INT('Participantes (A completar)'!$AI199-'Participantes (A completar)'!$R199)/365.25)&lt;=0,0,(INT(('Participantes (A completar)'!$AI199-'Participantes (A completar)'!$R199)/365.25))))</f>
        <v/>
      </c>
      <c r="R199" s="61"/>
      <c r="S199" s="57"/>
      <c r="T199" s="270" t="str">
        <f>IFERROR(MATCH(V199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199" s="270" t="str">
        <f t="shared" si="11"/>
        <v/>
      </c>
      <c r="V199" s="58"/>
      <c r="W199" s="58"/>
      <c r="X199" s="62"/>
      <c r="Y19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19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199" s="245"/>
      <c r="AB199" s="246"/>
      <c r="AC199" s="246"/>
      <c r="AD199" s="247"/>
      <c r="AE199" s="248"/>
      <c r="AF199" s="270" t="str">
        <f>IFERROR(VLOOKUP(AE199,Nivel_educat!$B$6:$E$24,4,FALSE),"")</f>
        <v/>
      </c>
      <c r="AG199" s="270" t="str">
        <f t="shared" si="8"/>
        <v/>
      </c>
      <c r="AH199" s="57"/>
      <c r="AI199" s="64"/>
      <c r="AJ199" s="57"/>
      <c r="AK199" s="64"/>
      <c r="AL199" s="64"/>
      <c r="AM199" s="57"/>
      <c r="AN199" s="207"/>
      <c r="AO199" s="273" t="str">
        <f t="shared" si="9"/>
        <v/>
      </c>
      <c r="AP199" s="57"/>
      <c r="AQ199" s="57"/>
      <c r="AR199" s="59"/>
      <c r="AS199" s="59"/>
      <c r="AT199" s="59"/>
      <c r="AU199" s="59"/>
      <c r="AV199" s="59"/>
      <c r="AW199" s="59"/>
      <c r="AX19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199" s="59"/>
      <c r="AZ199" s="59"/>
      <c r="BA19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199" s="249"/>
      <c r="BD199" s="253"/>
      <c r="BE199" s="253"/>
    </row>
    <row r="200" spans="1:57" ht="14.95" x14ac:dyDescent="0.25">
      <c r="A200" s="60"/>
      <c r="B200" s="58"/>
      <c r="C200" s="58"/>
      <c r="D200" s="58"/>
      <c r="E200" s="61"/>
      <c r="F200" s="61"/>
      <c r="G200" s="270" t="str">
        <f>IFERROR(MATCH(I200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0" s="270" t="str">
        <f t="shared" si="10"/>
        <v/>
      </c>
      <c r="I200" s="58"/>
      <c r="J200" s="58"/>
      <c r="K200" s="250"/>
      <c r="L200" s="277"/>
      <c r="M200" s="58"/>
      <c r="N200" s="58"/>
      <c r="O200" s="58"/>
      <c r="P20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0" s="270" t="str">
        <f>IF('Participantes (A completar)'!$R200="","",IF((INT('Participantes (A completar)'!$AI200-'Participantes (A completar)'!$R200)/365.25)&lt;=0,0,(INT(('Participantes (A completar)'!$AI200-'Participantes (A completar)'!$R200)/365.25))))</f>
        <v/>
      </c>
      <c r="R200" s="61"/>
      <c r="S200" s="57"/>
      <c r="T200" s="270" t="str">
        <f>IFERROR(MATCH(V200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0" s="270" t="str">
        <f t="shared" si="11"/>
        <v/>
      </c>
      <c r="V200" s="58"/>
      <c r="W200" s="58"/>
      <c r="X200" s="62"/>
      <c r="Y20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0" s="245"/>
      <c r="AB200" s="246"/>
      <c r="AC200" s="246"/>
      <c r="AD200" s="247"/>
      <c r="AE200" s="248"/>
      <c r="AF200" s="270" t="str">
        <f>IFERROR(VLOOKUP(AE200,Nivel_educat!$B$6:$E$24,4,FALSE),"")</f>
        <v/>
      </c>
      <c r="AG200" s="270" t="str">
        <f t="shared" si="8"/>
        <v/>
      </c>
      <c r="AH200" s="57"/>
      <c r="AI200" s="64"/>
      <c r="AJ200" s="57"/>
      <c r="AK200" s="64"/>
      <c r="AL200" s="64"/>
      <c r="AM200" s="57"/>
      <c r="AN200" s="64"/>
      <c r="AO200" s="273" t="str">
        <f t="shared" si="9"/>
        <v/>
      </c>
      <c r="AP200" s="57"/>
      <c r="AQ200" s="57"/>
      <c r="AR200" s="59"/>
      <c r="AS200" s="59"/>
      <c r="AT200" s="59"/>
      <c r="AU200" s="59"/>
      <c r="AV200" s="59"/>
      <c r="AW200" s="59"/>
      <c r="AX20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0" s="59"/>
      <c r="AZ200" s="59"/>
      <c r="BA20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0" s="249"/>
      <c r="BD200" s="253"/>
      <c r="BE200" s="253"/>
    </row>
    <row r="201" spans="1:57" ht="14.95" x14ac:dyDescent="0.25">
      <c r="A201" s="60"/>
      <c r="B201" s="58"/>
      <c r="C201" s="58"/>
      <c r="D201" s="58"/>
      <c r="E201" s="61"/>
      <c r="F201" s="61"/>
      <c r="G201" s="270" t="str">
        <f>IFERROR(MATCH(I201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1" s="270" t="str">
        <f t="shared" si="10"/>
        <v/>
      </c>
      <c r="I201" s="58"/>
      <c r="J201" s="58"/>
      <c r="K201" s="250"/>
      <c r="L201" s="277"/>
      <c r="M201" s="58"/>
      <c r="N201" s="58"/>
      <c r="O201" s="58"/>
      <c r="P20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1" s="270" t="str">
        <f>IF('Participantes (A completar)'!$R201="","",IF((INT('Participantes (A completar)'!$AI201-'Participantes (A completar)'!$R201)/365.25)&lt;=0,0,(INT(('Participantes (A completar)'!$AI201-'Participantes (A completar)'!$R201)/365.25))))</f>
        <v/>
      </c>
      <c r="R201" s="61"/>
      <c r="S201" s="57"/>
      <c r="T201" s="270" t="str">
        <f>IFERROR(MATCH(V201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1" s="270" t="str">
        <f t="shared" si="11"/>
        <v/>
      </c>
      <c r="V201" s="58"/>
      <c r="W201" s="58"/>
      <c r="X201" s="62"/>
      <c r="Y20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1" s="245"/>
      <c r="AB201" s="246"/>
      <c r="AC201" s="246"/>
      <c r="AD201" s="247"/>
      <c r="AE201" s="248"/>
      <c r="AF201" s="270" t="str">
        <f>IFERROR(VLOOKUP(AE201,Nivel_educat!$B$6:$E$24,4,FALSE),"")</f>
        <v/>
      </c>
      <c r="AG201" s="270" t="str">
        <f t="shared" si="8"/>
        <v/>
      </c>
      <c r="AH201" s="57"/>
      <c r="AI201" s="64"/>
      <c r="AJ201" s="57"/>
      <c r="AK201" s="64"/>
      <c r="AL201" s="64"/>
      <c r="AM201" s="57"/>
      <c r="AN201" s="64"/>
      <c r="AO201" s="273" t="str">
        <f t="shared" si="9"/>
        <v/>
      </c>
      <c r="AP201" s="57"/>
      <c r="AQ201" s="57"/>
      <c r="AR201" s="59"/>
      <c r="AS201" s="59"/>
      <c r="AT201" s="59"/>
      <c r="AU201" s="59"/>
      <c r="AV201" s="59"/>
      <c r="AW201" s="59"/>
      <c r="AX20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1" s="59"/>
      <c r="AZ201" s="59"/>
      <c r="BA20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1" s="249"/>
      <c r="BD201" s="253"/>
      <c r="BE201" s="253"/>
    </row>
    <row r="202" spans="1:57" ht="14.95" x14ac:dyDescent="0.25">
      <c r="A202" s="60"/>
      <c r="B202" s="58"/>
      <c r="C202" s="58"/>
      <c r="D202" s="58"/>
      <c r="E202" s="61"/>
      <c r="F202" s="61"/>
      <c r="G202" s="270" t="str">
        <f>IFERROR(MATCH(I202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2" s="270" t="str">
        <f t="shared" si="10"/>
        <v/>
      </c>
      <c r="I202" s="58"/>
      <c r="J202" s="58"/>
      <c r="K202" s="250"/>
      <c r="L202" s="277"/>
      <c r="M202" s="58"/>
      <c r="N202" s="58"/>
      <c r="O202" s="58"/>
      <c r="P20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2" s="270" t="str">
        <f>IF('Participantes (A completar)'!$R202="","",IF((INT('Participantes (A completar)'!$AI202-'Participantes (A completar)'!$R202)/365.25)&lt;=0,0,(INT(('Participantes (A completar)'!$AI202-'Participantes (A completar)'!$R202)/365.25))))</f>
        <v/>
      </c>
      <c r="R202" s="61"/>
      <c r="S202" s="57"/>
      <c r="T202" s="270" t="str">
        <f>IFERROR(MATCH(V202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2" s="270" t="str">
        <f t="shared" si="11"/>
        <v/>
      </c>
      <c r="V202" s="58"/>
      <c r="W202" s="58"/>
      <c r="X202" s="62"/>
      <c r="Y20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2" s="245"/>
      <c r="AB202" s="246"/>
      <c r="AC202" s="246"/>
      <c r="AD202" s="247"/>
      <c r="AE202" s="248"/>
      <c r="AF202" s="270" t="str">
        <f>IFERROR(VLOOKUP(AE202,Nivel_educat!$B$6:$E$24,4,FALSE),"")</f>
        <v/>
      </c>
      <c r="AG202" s="270" t="str">
        <f t="shared" si="8"/>
        <v/>
      </c>
      <c r="AH202" s="57"/>
      <c r="AI202" s="64"/>
      <c r="AJ202" s="57"/>
      <c r="AK202" s="64"/>
      <c r="AL202" s="64"/>
      <c r="AM202" s="57"/>
      <c r="AN202" s="207"/>
      <c r="AO202" s="273" t="str">
        <f t="shared" si="9"/>
        <v/>
      </c>
      <c r="AP202" s="57"/>
      <c r="AQ202" s="57"/>
      <c r="AR202" s="59"/>
      <c r="AS202" s="59"/>
      <c r="AT202" s="59"/>
      <c r="AU202" s="59"/>
      <c r="AV202" s="59"/>
      <c r="AW202" s="59"/>
      <c r="AX20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2" s="59"/>
      <c r="AZ202" s="59"/>
      <c r="BA20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2" s="249"/>
      <c r="BD202" s="253"/>
      <c r="BE202" s="253"/>
    </row>
    <row r="203" spans="1:57" ht="14.95" x14ac:dyDescent="0.25">
      <c r="A203" s="60"/>
      <c r="B203" s="58"/>
      <c r="C203" s="58"/>
      <c r="D203" s="58"/>
      <c r="E203" s="61"/>
      <c r="F203" s="61"/>
      <c r="G203" s="270" t="str">
        <f>IFERROR(MATCH(I203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3" s="270" t="str">
        <f t="shared" si="10"/>
        <v/>
      </c>
      <c r="I203" s="58"/>
      <c r="J203" s="58"/>
      <c r="K203" s="250"/>
      <c r="L203" s="277"/>
      <c r="M203" s="58"/>
      <c r="N203" s="58"/>
      <c r="O203" s="58"/>
      <c r="P20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3" s="270" t="str">
        <f>IF('Participantes (A completar)'!$R203="","",IF((INT('Participantes (A completar)'!$AI203-'Participantes (A completar)'!$R203)/365.25)&lt;=0,0,(INT(('Participantes (A completar)'!$AI203-'Participantes (A completar)'!$R203)/365.25))))</f>
        <v/>
      </c>
      <c r="R203" s="61"/>
      <c r="S203" s="57"/>
      <c r="T203" s="270" t="str">
        <f>IFERROR(MATCH(V203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3" s="270" t="str">
        <f t="shared" si="11"/>
        <v/>
      </c>
      <c r="V203" s="58"/>
      <c r="W203" s="58"/>
      <c r="X203" s="62"/>
      <c r="Y20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3" s="245"/>
      <c r="AB203" s="246"/>
      <c r="AC203" s="246"/>
      <c r="AD203" s="247"/>
      <c r="AE203" s="248"/>
      <c r="AF203" s="270" t="str">
        <f>IFERROR(VLOOKUP(AE203,Nivel_educat!$B$6:$E$24,4,FALSE),"")</f>
        <v/>
      </c>
      <c r="AG203" s="270" t="str">
        <f t="shared" ref="AG203:AG266" si="12">IFERROR(MID(AE203,1,FIND("-",AE203,1)-1),"")</f>
        <v/>
      </c>
      <c r="AH203" s="57"/>
      <c r="AI203" s="64"/>
      <c r="AJ203" s="57"/>
      <c r="AK203" s="64"/>
      <c r="AL203" s="64"/>
      <c r="AM203" s="57"/>
      <c r="AN203" s="64"/>
      <c r="AO203" s="273" t="str">
        <f t="shared" ref="AO203:AO266" si="13">IF(AM203="N","Null",IF(AN203="","",IF(INT((AI203-R203)/365.25)&lt;25,IF(((AI203-AN203)/365.25*12)&gt;6,"S","N"),IF(INT((AI203-R203)/365.25)&gt;=25,IF(((AI203-AN203)/365.25*12)&gt;=12,"S","N")))))</f>
        <v/>
      </c>
      <c r="AP203" s="57"/>
      <c r="AQ203" s="57"/>
      <c r="AR203" s="59"/>
      <c r="AS203" s="59"/>
      <c r="AT203" s="59"/>
      <c r="AU203" s="59"/>
      <c r="AV203" s="59"/>
      <c r="AW203" s="59"/>
      <c r="AX20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3" s="59"/>
      <c r="AZ203" s="59"/>
      <c r="BA20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3" s="249"/>
      <c r="BD203" s="253"/>
      <c r="BE203" s="253"/>
    </row>
    <row r="204" spans="1:57" ht="14.95" x14ac:dyDescent="0.25">
      <c r="A204" s="60"/>
      <c r="B204" s="58"/>
      <c r="C204" s="58"/>
      <c r="D204" s="58"/>
      <c r="E204" s="61"/>
      <c r="F204" s="61"/>
      <c r="G204" s="270" t="str">
        <f>IFERROR(MATCH(I204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4" s="270" t="str">
        <f t="shared" ref="H204:H267" si="14">IFERROR(MID(J204,1,FIND("-",J204,1)-1),"")</f>
        <v/>
      </c>
      <c r="I204" s="58"/>
      <c r="J204" s="58"/>
      <c r="K204" s="250"/>
      <c r="L204" s="277"/>
      <c r="M204" s="58"/>
      <c r="N204" s="58"/>
      <c r="O204" s="58"/>
      <c r="P20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4" s="270" t="str">
        <f>IF('Participantes (A completar)'!$R204="","",IF((INT('Participantes (A completar)'!$AI204-'Participantes (A completar)'!$R204)/365.25)&lt;=0,0,(INT(('Participantes (A completar)'!$AI204-'Participantes (A completar)'!$R204)/365.25))))</f>
        <v/>
      </c>
      <c r="R204" s="61"/>
      <c r="S204" s="57"/>
      <c r="T204" s="270" t="str">
        <f>IFERROR(MATCH(V204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4" s="270" t="str">
        <f t="shared" ref="U204:U267" si="15">IFERROR(MID(W204,1,FIND("-",W204,1)-1),"")</f>
        <v/>
      </c>
      <c r="V204" s="58"/>
      <c r="W204" s="58"/>
      <c r="X204" s="62"/>
      <c r="Y20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4" s="245"/>
      <c r="AB204" s="246"/>
      <c r="AC204" s="246"/>
      <c r="AD204" s="247"/>
      <c r="AE204" s="248"/>
      <c r="AF204" s="270" t="str">
        <f>IFERROR(VLOOKUP(AE204,Nivel_educat!$B$6:$E$24,4,FALSE),"")</f>
        <v/>
      </c>
      <c r="AG204" s="270" t="str">
        <f t="shared" si="12"/>
        <v/>
      </c>
      <c r="AH204" s="57"/>
      <c r="AI204" s="64"/>
      <c r="AJ204" s="57"/>
      <c r="AK204" s="64"/>
      <c r="AL204" s="64"/>
      <c r="AM204" s="57"/>
      <c r="AN204" s="207"/>
      <c r="AO204" s="273" t="str">
        <f t="shared" si="13"/>
        <v/>
      </c>
      <c r="AP204" s="57"/>
      <c r="AQ204" s="57"/>
      <c r="AR204" s="59"/>
      <c r="AS204" s="59"/>
      <c r="AT204" s="59"/>
      <c r="AU204" s="59"/>
      <c r="AV204" s="59"/>
      <c r="AW204" s="59"/>
      <c r="AX20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4" s="59"/>
      <c r="AZ204" s="59"/>
      <c r="BA20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4" s="249"/>
      <c r="BD204" s="253"/>
      <c r="BE204" s="253"/>
    </row>
    <row r="205" spans="1:57" ht="14.95" x14ac:dyDescent="0.25">
      <c r="A205" s="60"/>
      <c r="B205" s="58"/>
      <c r="C205" s="58"/>
      <c r="D205" s="58"/>
      <c r="E205" s="61"/>
      <c r="F205" s="61"/>
      <c r="G205" s="270" t="str">
        <f>IFERROR(MATCH(I205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5" s="270" t="str">
        <f t="shared" si="14"/>
        <v/>
      </c>
      <c r="I205" s="58"/>
      <c r="J205" s="58"/>
      <c r="K205" s="250"/>
      <c r="L205" s="277"/>
      <c r="M205" s="58"/>
      <c r="N205" s="58"/>
      <c r="O205" s="58"/>
      <c r="P20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5" s="270" t="str">
        <f>IF('Participantes (A completar)'!$R205="","",IF((INT('Participantes (A completar)'!$AI205-'Participantes (A completar)'!$R205)/365.25)&lt;=0,0,(INT(('Participantes (A completar)'!$AI205-'Participantes (A completar)'!$R205)/365.25))))</f>
        <v/>
      </c>
      <c r="R205" s="61"/>
      <c r="S205" s="57"/>
      <c r="T205" s="270" t="str">
        <f>IFERROR(MATCH(V205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5" s="270" t="str">
        <f t="shared" si="15"/>
        <v/>
      </c>
      <c r="V205" s="58"/>
      <c r="W205" s="58"/>
      <c r="X205" s="62"/>
      <c r="Y20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5" s="245"/>
      <c r="AB205" s="246"/>
      <c r="AC205" s="246"/>
      <c r="AD205" s="247"/>
      <c r="AE205" s="248"/>
      <c r="AF205" s="270" t="str">
        <f>IFERROR(VLOOKUP(AE205,Nivel_educat!$B$6:$E$24,4,FALSE),"")</f>
        <v/>
      </c>
      <c r="AG205" s="270" t="str">
        <f t="shared" si="12"/>
        <v/>
      </c>
      <c r="AH205" s="57"/>
      <c r="AI205" s="64"/>
      <c r="AJ205" s="57"/>
      <c r="AK205" s="64"/>
      <c r="AL205" s="64"/>
      <c r="AM205" s="57"/>
      <c r="AN205" s="64"/>
      <c r="AO205" s="273" t="str">
        <f t="shared" si="13"/>
        <v/>
      </c>
      <c r="AP205" s="57"/>
      <c r="AQ205" s="57"/>
      <c r="AR205" s="59"/>
      <c r="AS205" s="59"/>
      <c r="AT205" s="59"/>
      <c r="AU205" s="59"/>
      <c r="AV205" s="59"/>
      <c r="AW205" s="59"/>
      <c r="AX20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5" s="59"/>
      <c r="AZ205" s="59"/>
      <c r="BA20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5" s="249"/>
      <c r="BD205" s="253"/>
      <c r="BE205" s="253"/>
    </row>
    <row r="206" spans="1:57" ht="14.95" x14ac:dyDescent="0.25">
      <c r="A206" s="60"/>
      <c r="B206" s="58"/>
      <c r="C206" s="58"/>
      <c r="D206" s="58"/>
      <c r="E206" s="61"/>
      <c r="F206" s="61"/>
      <c r="G206" s="270" t="str">
        <f>IFERROR(MATCH(I206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6" s="270" t="str">
        <f t="shared" si="14"/>
        <v/>
      </c>
      <c r="I206" s="58"/>
      <c r="J206" s="58"/>
      <c r="K206" s="250"/>
      <c r="L206" s="277"/>
      <c r="M206" s="58"/>
      <c r="N206" s="58"/>
      <c r="O206" s="58"/>
      <c r="P20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6" s="270" t="str">
        <f>IF('Participantes (A completar)'!$R206="","",IF((INT('Participantes (A completar)'!$AI206-'Participantes (A completar)'!$R206)/365.25)&lt;=0,0,(INT(('Participantes (A completar)'!$AI206-'Participantes (A completar)'!$R206)/365.25))))</f>
        <v/>
      </c>
      <c r="R206" s="61"/>
      <c r="S206" s="57"/>
      <c r="T206" s="270" t="str">
        <f>IFERROR(MATCH(V206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6" s="270" t="str">
        <f t="shared" si="15"/>
        <v/>
      </c>
      <c r="V206" s="58"/>
      <c r="W206" s="58"/>
      <c r="X206" s="62"/>
      <c r="Y20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6" s="245"/>
      <c r="AB206" s="246"/>
      <c r="AC206" s="246"/>
      <c r="AD206" s="247"/>
      <c r="AE206" s="248"/>
      <c r="AF206" s="270" t="str">
        <f>IFERROR(VLOOKUP(AE206,Nivel_educat!$B$6:$E$24,4,FALSE),"")</f>
        <v/>
      </c>
      <c r="AG206" s="270" t="str">
        <f t="shared" si="12"/>
        <v/>
      </c>
      <c r="AH206" s="57"/>
      <c r="AI206" s="64"/>
      <c r="AJ206" s="57"/>
      <c r="AK206" s="64"/>
      <c r="AL206" s="64"/>
      <c r="AM206" s="57"/>
      <c r="AN206" s="207"/>
      <c r="AO206" s="273" t="str">
        <f t="shared" si="13"/>
        <v/>
      </c>
      <c r="AP206" s="57"/>
      <c r="AQ206" s="57"/>
      <c r="AR206" s="59"/>
      <c r="AS206" s="59"/>
      <c r="AT206" s="59"/>
      <c r="AU206" s="59"/>
      <c r="AV206" s="59"/>
      <c r="AW206" s="59"/>
      <c r="AX20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6" s="59"/>
      <c r="AZ206" s="59"/>
      <c r="BA20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6" s="249"/>
      <c r="BD206" s="253"/>
      <c r="BE206" s="253"/>
    </row>
    <row r="207" spans="1:57" ht="14.95" x14ac:dyDescent="0.25">
      <c r="A207" s="60"/>
      <c r="B207" s="58"/>
      <c r="C207" s="58"/>
      <c r="D207" s="58"/>
      <c r="E207" s="61"/>
      <c r="F207" s="61"/>
      <c r="G207" s="270" t="str">
        <f>IFERROR(MATCH(I207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7" s="270" t="str">
        <f t="shared" si="14"/>
        <v/>
      </c>
      <c r="I207" s="58"/>
      <c r="J207" s="58"/>
      <c r="K207" s="250"/>
      <c r="L207" s="277"/>
      <c r="M207" s="58"/>
      <c r="N207" s="58"/>
      <c r="O207" s="58"/>
      <c r="P20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7" s="270" t="str">
        <f>IF('Participantes (A completar)'!$R207="","",IF((INT('Participantes (A completar)'!$AI207-'Participantes (A completar)'!$R207)/365.25)&lt;=0,0,(INT(('Participantes (A completar)'!$AI207-'Participantes (A completar)'!$R207)/365.25))))</f>
        <v/>
      </c>
      <c r="R207" s="61"/>
      <c r="S207" s="57"/>
      <c r="T207" s="270" t="str">
        <f>IFERROR(MATCH(V207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7" s="270" t="str">
        <f t="shared" si="15"/>
        <v/>
      </c>
      <c r="V207" s="58"/>
      <c r="W207" s="58"/>
      <c r="X207" s="62"/>
      <c r="Y20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7" s="245"/>
      <c r="AB207" s="246"/>
      <c r="AC207" s="246"/>
      <c r="AD207" s="247"/>
      <c r="AE207" s="248"/>
      <c r="AF207" s="270" t="str">
        <f>IFERROR(VLOOKUP(AE207,Nivel_educat!$B$6:$E$24,4,FALSE),"")</f>
        <v/>
      </c>
      <c r="AG207" s="270" t="str">
        <f t="shared" si="12"/>
        <v/>
      </c>
      <c r="AH207" s="57"/>
      <c r="AI207" s="64"/>
      <c r="AJ207" s="57"/>
      <c r="AK207" s="64"/>
      <c r="AL207" s="64"/>
      <c r="AM207" s="57"/>
      <c r="AN207" s="64"/>
      <c r="AO207" s="273" t="str">
        <f t="shared" si="13"/>
        <v/>
      </c>
      <c r="AP207" s="57"/>
      <c r="AQ207" s="57"/>
      <c r="AR207" s="59"/>
      <c r="AS207" s="59"/>
      <c r="AT207" s="59"/>
      <c r="AU207" s="59"/>
      <c r="AV207" s="59"/>
      <c r="AW207" s="59"/>
      <c r="AX20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7" s="59"/>
      <c r="AZ207" s="59"/>
      <c r="BA20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7" s="249"/>
      <c r="BD207" s="253"/>
      <c r="BE207" s="253"/>
    </row>
    <row r="208" spans="1:57" ht="14.95" x14ac:dyDescent="0.25">
      <c r="A208" s="60"/>
      <c r="B208" s="58"/>
      <c r="C208" s="58"/>
      <c r="D208" s="58"/>
      <c r="E208" s="61"/>
      <c r="F208" s="61"/>
      <c r="G208" s="270" t="str">
        <f>IFERROR(MATCH(I208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8" s="270" t="str">
        <f t="shared" si="14"/>
        <v/>
      </c>
      <c r="I208" s="58"/>
      <c r="J208" s="58"/>
      <c r="K208" s="250"/>
      <c r="L208" s="277"/>
      <c r="M208" s="58"/>
      <c r="N208" s="58"/>
      <c r="O208" s="58"/>
      <c r="P20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8" s="270" t="str">
        <f>IF('Participantes (A completar)'!$R208="","",IF((INT('Participantes (A completar)'!$AI208-'Participantes (A completar)'!$R208)/365.25)&lt;=0,0,(INT(('Participantes (A completar)'!$AI208-'Participantes (A completar)'!$R208)/365.25))))</f>
        <v/>
      </c>
      <c r="R208" s="61"/>
      <c r="S208" s="57"/>
      <c r="T208" s="270" t="str">
        <f>IFERROR(MATCH(V208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8" s="270" t="str">
        <f t="shared" si="15"/>
        <v/>
      </c>
      <c r="V208" s="58"/>
      <c r="W208" s="58"/>
      <c r="X208" s="62"/>
      <c r="Y20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8" s="245"/>
      <c r="AB208" s="246"/>
      <c r="AC208" s="246"/>
      <c r="AD208" s="247"/>
      <c r="AE208" s="248"/>
      <c r="AF208" s="270" t="str">
        <f>IFERROR(VLOOKUP(AE208,Nivel_educat!$B$6:$E$24,4,FALSE),"")</f>
        <v/>
      </c>
      <c r="AG208" s="270" t="str">
        <f t="shared" si="12"/>
        <v/>
      </c>
      <c r="AH208" s="57"/>
      <c r="AI208" s="64"/>
      <c r="AJ208" s="57"/>
      <c r="AK208" s="64"/>
      <c r="AL208" s="64"/>
      <c r="AM208" s="57"/>
      <c r="AN208" s="207"/>
      <c r="AO208" s="273" t="str">
        <f t="shared" si="13"/>
        <v/>
      </c>
      <c r="AP208" s="57"/>
      <c r="AQ208" s="57"/>
      <c r="AR208" s="59"/>
      <c r="AS208" s="59"/>
      <c r="AT208" s="59"/>
      <c r="AU208" s="59"/>
      <c r="AV208" s="59"/>
      <c r="AW208" s="59"/>
      <c r="AX20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8" s="59"/>
      <c r="AZ208" s="59"/>
      <c r="BA20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8" s="249"/>
      <c r="BD208" s="253"/>
      <c r="BE208" s="253"/>
    </row>
    <row r="209" spans="1:57" ht="14.95" x14ac:dyDescent="0.25">
      <c r="A209" s="60"/>
      <c r="B209" s="58"/>
      <c r="C209" s="58"/>
      <c r="D209" s="58"/>
      <c r="E209" s="61"/>
      <c r="F209" s="61"/>
      <c r="G209" s="270" t="str">
        <f>IFERROR(MATCH(I209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09" s="270" t="str">
        <f t="shared" si="14"/>
        <v/>
      </c>
      <c r="I209" s="58"/>
      <c r="J209" s="58"/>
      <c r="K209" s="250"/>
      <c r="L209" s="277"/>
      <c r="M209" s="58"/>
      <c r="N209" s="58"/>
      <c r="O209" s="58"/>
      <c r="P20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09" s="270" t="str">
        <f>IF('Participantes (A completar)'!$R209="","",IF((INT('Participantes (A completar)'!$AI209-'Participantes (A completar)'!$R209)/365.25)&lt;=0,0,(INT(('Participantes (A completar)'!$AI209-'Participantes (A completar)'!$R209)/365.25))))</f>
        <v/>
      </c>
      <c r="R209" s="61"/>
      <c r="S209" s="57"/>
      <c r="T209" s="270" t="str">
        <f>IFERROR(MATCH(V209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09" s="270" t="str">
        <f t="shared" si="15"/>
        <v/>
      </c>
      <c r="V209" s="58"/>
      <c r="W209" s="58"/>
      <c r="X209" s="62"/>
      <c r="Y20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0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09" s="245"/>
      <c r="AB209" s="246"/>
      <c r="AC209" s="246"/>
      <c r="AD209" s="247"/>
      <c r="AE209" s="248"/>
      <c r="AF209" s="270" t="str">
        <f>IFERROR(VLOOKUP(AE209,Nivel_educat!$B$6:$E$24,4,FALSE),"")</f>
        <v/>
      </c>
      <c r="AG209" s="270" t="str">
        <f t="shared" si="12"/>
        <v/>
      </c>
      <c r="AH209" s="57"/>
      <c r="AI209" s="64"/>
      <c r="AJ209" s="57"/>
      <c r="AK209" s="64"/>
      <c r="AL209" s="64"/>
      <c r="AM209" s="57"/>
      <c r="AN209" s="64"/>
      <c r="AO209" s="273" t="str">
        <f t="shared" si="13"/>
        <v/>
      </c>
      <c r="AP209" s="57"/>
      <c r="AQ209" s="57"/>
      <c r="AR209" s="59"/>
      <c r="AS209" s="59"/>
      <c r="AT209" s="59"/>
      <c r="AU209" s="59"/>
      <c r="AV209" s="59"/>
      <c r="AW209" s="59"/>
      <c r="AX20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09" s="59"/>
      <c r="AZ209" s="59"/>
      <c r="BA20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09" s="249"/>
      <c r="BD209" s="253"/>
      <c r="BE209" s="253"/>
    </row>
    <row r="210" spans="1:57" ht="14.95" x14ac:dyDescent="0.25">
      <c r="A210" s="60"/>
      <c r="B210" s="58"/>
      <c r="C210" s="58"/>
      <c r="D210" s="58"/>
      <c r="E210" s="61"/>
      <c r="F210" s="61"/>
      <c r="G210" s="270" t="str">
        <f>IFERROR(MATCH(I210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0" s="270" t="str">
        <f t="shared" si="14"/>
        <v/>
      </c>
      <c r="I210" s="58"/>
      <c r="J210" s="58"/>
      <c r="K210" s="250"/>
      <c r="L210" s="277"/>
      <c r="M210" s="58"/>
      <c r="N210" s="58"/>
      <c r="O210" s="58"/>
      <c r="P21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0" s="270" t="str">
        <f>IF('Participantes (A completar)'!$R210="","",IF((INT('Participantes (A completar)'!$AI210-'Participantes (A completar)'!$R210)/365.25)&lt;=0,0,(INT(('Participantes (A completar)'!$AI210-'Participantes (A completar)'!$R210)/365.25))))</f>
        <v/>
      </c>
      <c r="R210" s="61"/>
      <c r="S210" s="57"/>
      <c r="T210" s="270" t="str">
        <f>IFERROR(MATCH(V210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0" s="270" t="str">
        <f t="shared" si="15"/>
        <v/>
      </c>
      <c r="V210" s="58"/>
      <c r="W210" s="58"/>
      <c r="X210" s="62"/>
      <c r="Y21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0" s="245"/>
      <c r="AB210" s="246"/>
      <c r="AC210" s="246"/>
      <c r="AD210" s="247"/>
      <c r="AE210" s="248"/>
      <c r="AF210" s="270" t="str">
        <f>IFERROR(VLOOKUP(AE210,Nivel_educat!$B$6:$E$24,4,FALSE),"")</f>
        <v/>
      </c>
      <c r="AG210" s="270" t="str">
        <f t="shared" si="12"/>
        <v/>
      </c>
      <c r="AH210" s="57"/>
      <c r="AI210" s="64"/>
      <c r="AJ210" s="57"/>
      <c r="AK210" s="64"/>
      <c r="AL210" s="64"/>
      <c r="AM210" s="57"/>
      <c r="AN210" s="207"/>
      <c r="AO210" s="273" t="str">
        <f t="shared" si="13"/>
        <v/>
      </c>
      <c r="AP210" s="57"/>
      <c r="AQ210" s="57"/>
      <c r="AR210" s="59"/>
      <c r="AS210" s="59"/>
      <c r="AT210" s="59"/>
      <c r="AU210" s="59"/>
      <c r="AV210" s="59"/>
      <c r="AW210" s="59"/>
      <c r="AX21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0" s="59"/>
      <c r="AZ210" s="59"/>
      <c r="BA21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0" s="249"/>
      <c r="BD210" s="253"/>
      <c r="BE210" s="253"/>
    </row>
    <row r="211" spans="1:57" ht="14.95" x14ac:dyDescent="0.25">
      <c r="A211" s="60"/>
      <c r="B211" s="58"/>
      <c r="C211" s="58"/>
      <c r="D211" s="58"/>
      <c r="E211" s="61"/>
      <c r="F211" s="61"/>
      <c r="G211" s="270" t="str">
        <f>IFERROR(MATCH(I211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1" s="270" t="str">
        <f t="shared" si="14"/>
        <v/>
      </c>
      <c r="I211" s="58"/>
      <c r="J211" s="58"/>
      <c r="K211" s="250"/>
      <c r="L211" s="277"/>
      <c r="M211" s="58"/>
      <c r="N211" s="58"/>
      <c r="O211" s="58"/>
      <c r="P21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1" s="270" t="str">
        <f>IF('Participantes (A completar)'!$R211="","",IF((INT('Participantes (A completar)'!$AI211-'Participantes (A completar)'!$R211)/365.25)&lt;=0,0,(INT(('Participantes (A completar)'!$AI211-'Participantes (A completar)'!$R211)/365.25))))</f>
        <v/>
      </c>
      <c r="R211" s="61"/>
      <c r="S211" s="57"/>
      <c r="T211" s="270" t="str">
        <f>IFERROR(MATCH(V211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1" s="270" t="str">
        <f t="shared" si="15"/>
        <v/>
      </c>
      <c r="V211" s="58"/>
      <c r="W211" s="58"/>
      <c r="X211" s="62"/>
      <c r="Y21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1" s="245"/>
      <c r="AB211" s="246"/>
      <c r="AC211" s="246"/>
      <c r="AD211" s="247"/>
      <c r="AE211" s="248"/>
      <c r="AF211" s="270" t="str">
        <f>IFERROR(VLOOKUP(AE211,Nivel_educat!$B$6:$E$24,4,FALSE),"")</f>
        <v/>
      </c>
      <c r="AG211" s="270" t="str">
        <f t="shared" si="12"/>
        <v/>
      </c>
      <c r="AH211" s="57"/>
      <c r="AI211" s="64"/>
      <c r="AJ211" s="57"/>
      <c r="AK211" s="64"/>
      <c r="AL211" s="64"/>
      <c r="AM211" s="57"/>
      <c r="AN211" s="64"/>
      <c r="AO211" s="273" t="str">
        <f t="shared" si="13"/>
        <v/>
      </c>
      <c r="AP211" s="57"/>
      <c r="AQ211" s="57"/>
      <c r="AR211" s="59"/>
      <c r="AS211" s="59"/>
      <c r="AT211" s="59"/>
      <c r="AU211" s="59"/>
      <c r="AV211" s="59"/>
      <c r="AW211" s="59"/>
      <c r="AX21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1" s="59"/>
      <c r="AZ211" s="59"/>
      <c r="BA21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1" s="249"/>
      <c r="BD211" s="253"/>
      <c r="BE211" s="253"/>
    </row>
    <row r="212" spans="1:57" ht="14.95" x14ac:dyDescent="0.25">
      <c r="A212" s="60"/>
      <c r="B212" s="58"/>
      <c r="C212" s="58"/>
      <c r="D212" s="58"/>
      <c r="E212" s="61"/>
      <c r="F212" s="61"/>
      <c r="G212" s="270" t="str">
        <f>IFERROR(MATCH(I212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2" s="270" t="str">
        <f t="shared" si="14"/>
        <v/>
      </c>
      <c r="I212" s="58"/>
      <c r="J212" s="58"/>
      <c r="K212" s="250"/>
      <c r="L212" s="277"/>
      <c r="M212" s="58"/>
      <c r="N212" s="58"/>
      <c r="O212" s="58"/>
      <c r="P21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2" s="270" t="str">
        <f>IF('Participantes (A completar)'!$R212="","",IF((INT('Participantes (A completar)'!$AI212-'Participantes (A completar)'!$R212)/365.25)&lt;=0,0,(INT(('Participantes (A completar)'!$AI212-'Participantes (A completar)'!$R212)/365.25))))</f>
        <v/>
      </c>
      <c r="R212" s="61"/>
      <c r="S212" s="57"/>
      <c r="T212" s="270" t="str">
        <f>IFERROR(MATCH(V212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2" s="270" t="str">
        <f t="shared" si="15"/>
        <v/>
      </c>
      <c r="V212" s="58"/>
      <c r="W212" s="58"/>
      <c r="X212" s="62"/>
      <c r="Y21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2" s="245"/>
      <c r="AB212" s="246"/>
      <c r="AC212" s="246"/>
      <c r="AD212" s="247"/>
      <c r="AE212" s="248"/>
      <c r="AF212" s="270" t="str">
        <f>IFERROR(VLOOKUP(AE212,Nivel_educat!$B$6:$E$24,4,FALSE),"")</f>
        <v/>
      </c>
      <c r="AG212" s="270" t="str">
        <f t="shared" si="12"/>
        <v/>
      </c>
      <c r="AH212" s="57"/>
      <c r="AI212" s="64"/>
      <c r="AJ212" s="57"/>
      <c r="AK212" s="64"/>
      <c r="AL212" s="64"/>
      <c r="AM212" s="57"/>
      <c r="AN212" s="207"/>
      <c r="AO212" s="273" t="str">
        <f t="shared" si="13"/>
        <v/>
      </c>
      <c r="AP212" s="57"/>
      <c r="AQ212" s="57"/>
      <c r="AR212" s="59"/>
      <c r="AS212" s="59"/>
      <c r="AT212" s="59"/>
      <c r="AU212" s="59"/>
      <c r="AV212" s="59"/>
      <c r="AW212" s="59"/>
      <c r="AX21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2" s="59"/>
      <c r="AZ212" s="59"/>
      <c r="BA21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2" s="249"/>
      <c r="BD212" s="253"/>
      <c r="BE212" s="253"/>
    </row>
    <row r="213" spans="1:57" ht="14.95" x14ac:dyDescent="0.25">
      <c r="A213" s="60"/>
      <c r="B213" s="58"/>
      <c r="C213" s="58"/>
      <c r="D213" s="58"/>
      <c r="E213" s="61"/>
      <c r="F213" s="61"/>
      <c r="G213" s="270" t="str">
        <f>IFERROR(MATCH(I213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3" s="270" t="str">
        <f t="shared" si="14"/>
        <v/>
      </c>
      <c r="I213" s="58"/>
      <c r="J213" s="58"/>
      <c r="K213" s="250"/>
      <c r="L213" s="277"/>
      <c r="M213" s="58"/>
      <c r="N213" s="58"/>
      <c r="O213" s="58"/>
      <c r="P21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3" s="270" t="str">
        <f>IF('Participantes (A completar)'!$R213="","",IF((INT('Participantes (A completar)'!$AI213-'Participantes (A completar)'!$R213)/365.25)&lt;=0,0,(INT(('Participantes (A completar)'!$AI213-'Participantes (A completar)'!$R213)/365.25))))</f>
        <v/>
      </c>
      <c r="R213" s="61"/>
      <c r="S213" s="57"/>
      <c r="T213" s="270" t="str">
        <f>IFERROR(MATCH(V213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3" s="270" t="str">
        <f t="shared" si="15"/>
        <v/>
      </c>
      <c r="V213" s="58"/>
      <c r="W213" s="58"/>
      <c r="X213" s="62"/>
      <c r="Y21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3" s="245"/>
      <c r="AB213" s="246"/>
      <c r="AC213" s="246"/>
      <c r="AD213" s="247"/>
      <c r="AE213" s="248"/>
      <c r="AF213" s="270" t="str">
        <f>IFERROR(VLOOKUP(AE213,Nivel_educat!$B$6:$E$24,4,FALSE),"")</f>
        <v/>
      </c>
      <c r="AG213" s="270" t="str">
        <f t="shared" si="12"/>
        <v/>
      </c>
      <c r="AH213" s="57"/>
      <c r="AI213" s="64"/>
      <c r="AJ213" s="57"/>
      <c r="AK213" s="64"/>
      <c r="AL213" s="64"/>
      <c r="AM213" s="57"/>
      <c r="AN213" s="207"/>
      <c r="AO213" s="273" t="str">
        <f t="shared" si="13"/>
        <v/>
      </c>
      <c r="AP213" s="57"/>
      <c r="AQ213" s="57"/>
      <c r="AR213" s="59"/>
      <c r="AS213" s="59"/>
      <c r="AT213" s="59"/>
      <c r="AU213" s="59"/>
      <c r="AV213" s="59"/>
      <c r="AW213" s="59"/>
      <c r="AX21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3" s="59"/>
      <c r="AZ213" s="59"/>
      <c r="BA21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3" s="249"/>
      <c r="BD213" s="253"/>
      <c r="BE213" s="253"/>
    </row>
    <row r="214" spans="1:57" ht="14.95" x14ac:dyDescent="0.25">
      <c r="A214" s="60"/>
      <c r="B214" s="58"/>
      <c r="C214" s="58"/>
      <c r="D214" s="58"/>
      <c r="E214" s="61"/>
      <c r="F214" s="61"/>
      <c r="G214" s="270" t="str">
        <f>IFERROR(MATCH(I214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4" s="270" t="str">
        <f t="shared" si="14"/>
        <v/>
      </c>
      <c r="I214" s="58"/>
      <c r="J214" s="58"/>
      <c r="K214" s="250"/>
      <c r="L214" s="277"/>
      <c r="M214" s="58"/>
      <c r="N214" s="58"/>
      <c r="O214" s="58"/>
      <c r="P21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4" s="270" t="str">
        <f>IF('Participantes (A completar)'!$R214="","",IF((INT('Participantes (A completar)'!$AI214-'Participantes (A completar)'!$R214)/365.25)&lt;=0,0,(INT(('Participantes (A completar)'!$AI214-'Participantes (A completar)'!$R214)/365.25))))</f>
        <v/>
      </c>
      <c r="R214" s="61"/>
      <c r="S214" s="57"/>
      <c r="T214" s="270" t="str">
        <f>IFERROR(MATCH(V214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4" s="270" t="str">
        <f t="shared" si="15"/>
        <v/>
      </c>
      <c r="V214" s="58"/>
      <c r="W214" s="58"/>
      <c r="X214" s="62"/>
      <c r="Y21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4" s="245"/>
      <c r="AB214" s="246"/>
      <c r="AC214" s="246"/>
      <c r="AD214" s="247"/>
      <c r="AE214" s="248"/>
      <c r="AF214" s="270" t="str">
        <f>IFERROR(VLOOKUP(AE214,Nivel_educat!$B$6:$E$24,4,FALSE),"")</f>
        <v/>
      </c>
      <c r="AG214" s="270" t="str">
        <f t="shared" si="12"/>
        <v/>
      </c>
      <c r="AH214" s="57"/>
      <c r="AI214" s="64"/>
      <c r="AJ214" s="57"/>
      <c r="AK214" s="64"/>
      <c r="AL214" s="64"/>
      <c r="AM214" s="57"/>
      <c r="AN214" s="207"/>
      <c r="AO214" s="273" t="str">
        <f t="shared" si="13"/>
        <v/>
      </c>
      <c r="AP214" s="57"/>
      <c r="AQ214" s="57"/>
      <c r="AR214" s="59"/>
      <c r="AS214" s="59"/>
      <c r="AT214" s="59"/>
      <c r="AU214" s="59"/>
      <c r="AV214" s="59"/>
      <c r="AW214" s="59"/>
      <c r="AX21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4" s="59"/>
      <c r="AZ214" s="59"/>
      <c r="BA21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4" s="249"/>
      <c r="BD214" s="253"/>
      <c r="BE214" s="253"/>
    </row>
    <row r="215" spans="1:57" ht="14.95" x14ac:dyDescent="0.25">
      <c r="A215" s="60"/>
      <c r="B215" s="58"/>
      <c r="C215" s="58"/>
      <c r="D215" s="58"/>
      <c r="E215" s="61"/>
      <c r="F215" s="61"/>
      <c r="G215" s="270" t="str">
        <f>IFERROR(MATCH(I215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5" s="270" t="str">
        <f t="shared" si="14"/>
        <v/>
      </c>
      <c r="I215" s="58"/>
      <c r="J215" s="58"/>
      <c r="K215" s="250"/>
      <c r="L215" s="277"/>
      <c r="M215" s="58"/>
      <c r="N215" s="58"/>
      <c r="O215" s="58"/>
      <c r="P21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5" s="270" t="str">
        <f>IF('Participantes (A completar)'!$R215="","",IF((INT('Participantes (A completar)'!$AI215-'Participantes (A completar)'!$R215)/365.25)&lt;=0,0,(INT(('Participantes (A completar)'!$AI215-'Participantes (A completar)'!$R215)/365.25))))</f>
        <v/>
      </c>
      <c r="R215" s="61"/>
      <c r="S215" s="57"/>
      <c r="T215" s="270" t="str">
        <f>IFERROR(MATCH(V215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5" s="270" t="str">
        <f t="shared" si="15"/>
        <v/>
      </c>
      <c r="V215" s="58"/>
      <c r="W215" s="58"/>
      <c r="X215" s="62"/>
      <c r="Y21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5" s="245"/>
      <c r="AB215" s="246"/>
      <c r="AC215" s="246"/>
      <c r="AD215" s="247"/>
      <c r="AE215" s="248"/>
      <c r="AF215" s="270" t="str">
        <f>IFERROR(VLOOKUP(AE215,Nivel_educat!$B$6:$E$24,4,FALSE),"")</f>
        <v/>
      </c>
      <c r="AG215" s="270" t="str">
        <f t="shared" si="12"/>
        <v/>
      </c>
      <c r="AH215" s="57"/>
      <c r="AI215" s="64"/>
      <c r="AJ215" s="57"/>
      <c r="AK215" s="64"/>
      <c r="AL215" s="64"/>
      <c r="AM215" s="57"/>
      <c r="AN215" s="64"/>
      <c r="AO215" s="273" t="str">
        <f t="shared" si="13"/>
        <v/>
      </c>
      <c r="AP215" s="57"/>
      <c r="AQ215" s="57"/>
      <c r="AR215" s="59"/>
      <c r="AS215" s="59"/>
      <c r="AT215" s="59"/>
      <c r="AU215" s="59"/>
      <c r="AV215" s="59"/>
      <c r="AW215" s="59"/>
      <c r="AX21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5" s="59"/>
      <c r="AZ215" s="59"/>
      <c r="BA21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5" s="249"/>
      <c r="BD215" s="253"/>
      <c r="BE215" s="253"/>
    </row>
    <row r="216" spans="1:57" ht="14.95" x14ac:dyDescent="0.25">
      <c r="A216" s="60"/>
      <c r="B216" s="58"/>
      <c r="C216" s="58"/>
      <c r="D216" s="58"/>
      <c r="E216" s="61"/>
      <c r="F216" s="61"/>
      <c r="G216" s="270" t="str">
        <f>IFERROR(MATCH(I216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6" s="270" t="str">
        <f t="shared" si="14"/>
        <v/>
      </c>
      <c r="I216" s="58"/>
      <c r="J216" s="58"/>
      <c r="K216" s="250"/>
      <c r="L216" s="277"/>
      <c r="M216" s="58"/>
      <c r="N216" s="58"/>
      <c r="O216" s="58"/>
      <c r="P21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6" s="270" t="str">
        <f>IF('Participantes (A completar)'!$R216="","",IF((INT('Participantes (A completar)'!$AI216-'Participantes (A completar)'!$R216)/365.25)&lt;=0,0,(INT(('Participantes (A completar)'!$AI216-'Participantes (A completar)'!$R216)/365.25))))</f>
        <v/>
      </c>
      <c r="R216" s="61"/>
      <c r="S216" s="57"/>
      <c r="T216" s="270" t="str">
        <f>IFERROR(MATCH(V216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6" s="270" t="str">
        <f t="shared" si="15"/>
        <v/>
      </c>
      <c r="V216" s="58"/>
      <c r="W216" s="58"/>
      <c r="X216" s="62"/>
      <c r="Y21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6" s="245"/>
      <c r="AB216" s="246"/>
      <c r="AC216" s="246"/>
      <c r="AD216" s="247"/>
      <c r="AE216" s="248"/>
      <c r="AF216" s="270" t="str">
        <f>IFERROR(VLOOKUP(AE216,Nivel_educat!$B$6:$E$24,4,FALSE),"")</f>
        <v/>
      </c>
      <c r="AG216" s="270" t="str">
        <f t="shared" si="12"/>
        <v/>
      </c>
      <c r="AH216" s="57"/>
      <c r="AI216" s="64"/>
      <c r="AJ216" s="57"/>
      <c r="AK216" s="64"/>
      <c r="AL216" s="64"/>
      <c r="AM216" s="57"/>
      <c r="AN216" s="64"/>
      <c r="AO216" s="273" t="str">
        <f t="shared" si="13"/>
        <v/>
      </c>
      <c r="AP216" s="57"/>
      <c r="AQ216" s="57"/>
      <c r="AR216" s="59"/>
      <c r="AS216" s="59"/>
      <c r="AT216" s="59"/>
      <c r="AU216" s="59"/>
      <c r="AV216" s="59"/>
      <c r="AW216" s="59"/>
      <c r="AX21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6" s="59"/>
      <c r="AZ216" s="59"/>
      <c r="BA21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6" s="249"/>
      <c r="BD216" s="253"/>
      <c r="BE216" s="253"/>
    </row>
    <row r="217" spans="1:57" ht="14.95" x14ac:dyDescent="0.25">
      <c r="A217" s="60"/>
      <c r="B217" s="58"/>
      <c r="C217" s="58"/>
      <c r="D217" s="58"/>
      <c r="E217" s="61"/>
      <c r="F217" s="61"/>
      <c r="G217" s="270" t="str">
        <f>IFERROR(MATCH(I217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7" s="270" t="str">
        <f t="shared" si="14"/>
        <v/>
      </c>
      <c r="I217" s="58"/>
      <c r="J217" s="58"/>
      <c r="K217" s="250"/>
      <c r="L217" s="277"/>
      <c r="M217" s="58"/>
      <c r="N217" s="58"/>
      <c r="O217" s="58"/>
      <c r="P21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7" s="270" t="str">
        <f>IF('Participantes (A completar)'!$R217="","",IF((INT('Participantes (A completar)'!$AI217-'Participantes (A completar)'!$R217)/365.25)&lt;=0,0,(INT(('Participantes (A completar)'!$AI217-'Participantes (A completar)'!$R217)/365.25))))</f>
        <v/>
      </c>
      <c r="R217" s="61"/>
      <c r="S217" s="57"/>
      <c r="T217" s="270" t="str">
        <f>IFERROR(MATCH(V217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7" s="270" t="str">
        <f t="shared" si="15"/>
        <v/>
      </c>
      <c r="V217" s="58"/>
      <c r="W217" s="58"/>
      <c r="X217" s="62"/>
      <c r="Y21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7" s="245"/>
      <c r="AB217" s="246"/>
      <c r="AC217" s="246"/>
      <c r="AD217" s="247"/>
      <c r="AE217" s="248"/>
      <c r="AF217" s="270" t="str">
        <f>IFERROR(VLOOKUP(AE217,Nivel_educat!$B$6:$E$24,4,FALSE),"")</f>
        <v/>
      </c>
      <c r="AG217" s="270" t="str">
        <f t="shared" si="12"/>
        <v/>
      </c>
      <c r="AH217" s="57"/>
      <c r="AI217" s="64"/>
      <c r="AJ217" s="57"/>
      <c r="AK217" s="64"/>
      <c r="AL217" s="64"/>
      <c r="AM217" s="57"/>
      <c r="AN217" s="207"/>
      <c r="AO217" s="273" t="str">
        <f t="shared" si="13"/>
        <v/>
      </c>
      <c r="AP217" s="57"/>
      <c r="AQ217" s="57"/>
      <c r="AR217" s="59"/>
      <c r="AS217" s="59"/>
      <c r="AT217" s="59"/>
      <c r="AU217" s="59"/>
      <c r="AV217" s="59"/>
      <c r="AW217" s="59"/>
      <c r="AX21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7" s="59"/>
      <c r="AZ217" s="59"/>
      <c r="BA21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7" s="249"/>
      <c r="BD217" s="253"/>
      <c r="BE217" s="253"/>
    </row>
    <row r="218" spans="1:57" ht="14.95" x14ac:dyDescent="0.25">
      <c r="A218" s="60"/>
      <c r="B218" s="58"/>
      <c r="C218" s="58"/>
      <c r="D218" s="58"/>
      <c r="E218" s="61"/>
      <c r="F218" s="61"/>
      <c r="G218" s="270" t="str">
        <f>IFERROR(MATCH(I218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8" s="270" t="str">
        <f t="shared" si="14"/>
        <v/>
      </c>
      <c r="I218" s="58"/>
      <c r="J218" s="58"/>
      <c r="K218" s="250"/>
      <c r="L218" s="277"/>
      <c r="M218" s="58"/>
      <c r="N218" s="58"/>
      <c r="O218" s="58"/>
      <c r="P21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8" s="270" t="str">
        <f>IF('Participantes (A completar)'!$R218="","",IF((INT('Participantes (A completar)'!$AI218-'Participantes (A completar)'!$R218)/365.25)&lt;=0,0,(INT(('Participantes (A completar)'!$AI218-'Participantes (A completar)'!$R218)/365.25))))</f>
        <v/>
      </c>
      <c r="R218" s="61"/>
      <c r="S218" s="57"/>
      <c r="T218" s="270" t="str">
        <f>IFERROR(MATCH(V218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8" s="270" t="str">
        <f t="shared" si="15"/>
        <v/>
      </c>
      <c r="V218" s="58"/>
      <c r="W218" s="58"/>
      <c r="X218" s="62"/>
      <c r="Y21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8" s="245"/>
      <c r="AB218" s="246"/>
      <c r="AC218" s="246"/>
      <c r="AD218" s="247"/>
      <c r="AE218" s="248"/>
      <c r="AF218" s="270" t="str">
        <f>IFERROR(VLOOKUP(AE218,Nivel_educat!$B$6:$E$24,4,FALSE),"")</f>
        <v/>
      </c>
      <c r="AG218" s="270" t="str">
        <f t="shared" si="12"/>
        <v/>
      </c>
      <c r="AH218" s="57"/>
      <c r="AI218" s="64"/>
      <c r="AJ218" s="57"/>
      <c r="AK218" s="64"/>
      <c r="AL218" s="64"/>
      <c r="AM218" s="57"/>
      <c r="AN218" s="207"/>
      <c r="AO218" s="273" t="str">
        <f t="shared" si="13"/>
        <v/>
      </c>
      <c r="AP218" s="57"/>
      <c r="AQ218" s="57"/>
      <c r="AR218" s="59"/>
      <c r="AS218" s="59"/>
      <c r="AT218" s="59"/>
      <c r="AU218" s="59"/>
      <c r="AV218" s="59"/>
      <c r="AW218" s="59"/>
      <c r="AX21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8" s="59"/>
      <c r="AZ218" s="59"/>
      <c r="BA21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8" s="249"/>
      <c r="BD218" s="253"/>
      <c r="BE218" s="253"/>
    </row>
    <row r="219" spans="1:57" ht="14.95" x14ac:dyDescent="0.25">
      <c r="A219" s="60"/>
      <c r="B219" s="58"/>
      <c r="C219" s="58"/>
      <c r="D219" s="58"/>
      <c r="E219" s="61"/>
      <c r="F219" s="61"/>
      <c r="G219" s="270" t="str">
        <f>IFERROR(MATCH(I219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19" s="270" t="str">
        <f t="shared" si="14"/>
        <v/>
      </c>
      <c r="I219" s="58"/>
      <c r="J219" s="58"/>
      <c r="K219" s="250"/>
      <c r="L219" s="277"/>
      <c r="M219" s="58"/>
      <c r="N219" s="58"/>
      <c r="O219" s="58"/>
      <c r="P21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19" s="270" t="str">
        <f>IF('Participantes (A completar)'!$R219="","",IF((INT('Participantes (A completar)'!$AI219-'Participantes (A completar)'!$R219)/365.25)&lt;=0,0,(INT(('Participantes (A completar)'!$AI219-'Participantes (A completar)'!$R219)/365.25))))</f>
        <v/>
      </c>
      <c r="R219" s="61"/>
      <c r="S219" s="57"/>
      <c r="T219" s="270" t="str">
        <f>IFERROR(MATCH(V219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19" s="270" t="str">
        <f t="shared" si="15"/>
        <v/>
      </c>
      <c r="V219" s="58"/>
      <c r="W219" s="58"/>
      <c r="X219" s="62"/>
      <c r="Y21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1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19" s="245"/>
      <c r="AB219" s="246"/>
      <c r="AC219" s="246"/>
      <c r="AD219" s="247"/>
      <c r="AE219" s="248"/>
      <c r="AF219" s="270" t="str">
        <f>IFERROR(VLOOKUP(AE219,Nivel_educat!$B$6:$E$24,4,FALSE),"")</f>
        <v/>
      </c>
      <c r="AG219" s="270" t="str">
        <f t="shared" si="12"/>
        <v/>
      </c>
      <c r="AH219" s="57"/>
      <c r="AI219" s="64"/>
      <c r="AJ219" s="57"/>
      <c r="AK219" s="64"/>
      <c r="AL219" s="64"/>
      <c r="AM219" s="57"/>
      <c r="AN219" s="207"/>
      <c r="AO219" s="273" t="str">
        <f t="shared" si="13"/>
        <v/>
      </c>
      <c r="AP219" s="57"/>
      <c r="AQ219" s="57"/>
      <c r="AR219" s="59"/>
      <c r="AS219" s="59"/>
      <c r="AT219" s="59"/>
      <c r="AU219" s="59"/>
      <c r="AV219" s="59"/>
      <c r="AW219" s="59"/>
      <c r="AX21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19" s="59"/>
      <c r="AZ219" s="59"/>
      <c r="BA21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19" s="249"/>
      <c r="BD219" s="253"/>
      <c r="BE219" s="253"/>
    </row>
    <row r="220" spans="1:57" ht="14.95" x14ac:dyDescent="0.25">
      <c r="A220" s="60"/>
      <c r="B220" s="58"/>
      <c r="C220" s="58"/>
      <c r="D220" s="58"/>
      <c r="E220" s="61"/>
      <c r="F220" s="61"/>
      <c r="G220" s="270" t="str">
        <f>IFERROR(MATCH(I220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0" s="270" t="str">
        <f t="shared" si="14"/>
        <v/>
      </c>
      <c r="I220" s="58"/>
      <c r="J220" s="58"/>
      <c r="K220" s="250"/>
      <c r="L220" s="277"/>
      <c r="M220" s="58"/>
      <c r="N220" s="58"/>
      <c r="O220" s="58"/>
      <c r="P22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0" s="270" t="str">
        <f>IF('Participantes (A completar)'!$R220="","",IF((INT('Participantes (A completar)'!$AI220-'Participantes (A completar)'!$R220)/365.25)&lt;=0,0,(INT(('Participantes (A completar)'!$AI220-'Participantes (A completar)'!$R220)/365.25))))</f>
        <v/>
      </c>
      <c r="R220" s="61"/>
      <c r="S220" s="57"/>
      <c r="T220" s="270" t="str">
        <f>IFERROR(MATCH(V220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0" s="270" t="str">
        <f t="shared" si="15"/>
        <v/>
      </c>
      <c r="V220" s="58"/>
      <c r="W220" s="58"/>
      <c r="X220" s="62"/>
      <c r="Y22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0" s="245"/>
      <c r="AB220" s="246"/>
      <c r="AC220" s="246"/>
      <c r="AD220" s="247"/>
      <c r="AE220" s="248"/>
      <c r="AF220" s="270" t="str">
        <f>IFERROR(VLOOKUP(AE220,Nivel_educat!$B$6:$E$24,4,FALSE),"")</f>
        <v/>
      </c>
      <c r="AG220" s="270" t="str">
        <f t="shared" si="12"/>
        <v/>
      </c>
      <c r="AH220" s="57"/>
      <c r="AI220" s="64"/>
      <c r="AJ220" s="57"/>
      <c r="AK220" s="64"/>
      <c r="AL220" s="64"/>
      <c r="AM220" s="57"/>
      <c r="AN220" s="64"/>
      <c r="AO220" s="273" t="str">
        <f t="shared" si="13"/>
        <v/>
      </c>
      <c r="AP220" s="57"/>
      <c r="AQ220" s="57"/>
      <c r="AR220" s="59"/>
      <c r="AS220" s="59"/>
      <c r="AT220" s="59"/>
      <c r="AU220" s="59"/>
      <c r="AV220" s="59"/>
      <c r="AW220" s="59"/>
      <c r="AX22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0" s="59"/>
      <c r="AZ220" s="59"/>
      <c r="BA22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0" s="249"/>
      <c r="BD220" s="253"/>
      <c r="BE220" s="253"/>
    </row>
    <row r="221" spans="1:57" ht="14.95" x14ac:dyDescent="0.25">
      <c r="A221" s="60"/>
      <c r="B221" s="58"/>
      <c r="C221" s="58"/>
      <c r="D221" s="58"/>
      <c r="E221" s="61"/>
      <c r="F221" s="61"/>
      <c r="G221" s="270" t="str">
        <f>IFERROR(MATCH(I221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1" s="270" t="str">
        <f t="shared" si="14"/>
        <v/>
      </c>
      <c r="I221" s="58"/>
      <c r="J221" s="58"/>
      <c r="K221" s="250"/>
      <c r="L221" s="277"/>
      <c r="M221" s="58"/>
      <c r="N221" s="58"/>
      <c r="O221" s="58"/>
      <c r="P22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1" s="270" t="str">
        <f>IF('Participantes (A completar)'!$R221="","",IF((INT('Participantes (A completar)'!$AI221-'Participantes (A completar)'!$R221)/365.25)&lt;=0,0,(INT(('Participantes (A completar)'!$AI221-'Participantes (A completar)'!$R221)/365.25))))</f>
        <v/>
      </c>
      <c r="R221" s="61"/>
      <c r="S221" s="57"/>
      <c r="T221" s="270" t="str">
        <f>IFERROR(MATCH(V221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1" s="270" t="str">
        <f t="shared" si="15"/>
        <v/>
      </c>
      <c r="V221" s="58"/>
      <c r="W221" s="58"/>
      <c r="X221" s="62"/>
      <c r="Y22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1" s="245"/>
      <c r="AB221" s="246"/>
      <c r="AC221" s="246"/>
      <c r="AD221" s="247"/>
      <c r="AE221" s="248"/>
      <c r="AF221" s="270" t="str">
        <f>IFERROR(VLOOKUP(AE221,Nivel_educat!$B$6:$E$24,4,FALSE),"")</f>
        <v/>
      </c>
      <c r="AG221" s="270" t="str">
        <f t="shared" si="12"/>
        <v/>
      </c>
      <c r="AH221" s="57"/>
      <c r="AI221" s="64"/>
      <c r="AJ221" s="57"/>
      <c r="AK221" s="64"/>
      <c r="AL221" s="64"/>
      <c r="AM221" s="57"/>
      <c r="AN221" s="64"/>
      <c r="AO221" s="273" t="str">
        <f t="shared" si="13"/>
        <v/>
      </c>
      <c r="AP221" s="57"/>
      <c r="AQ221" s="57"/>
      <c r="AR221" s="59"/>
      <c r="AS221" s="59"/>
      <c r="AT221" s="59"/>
      <c r="AU221" s="59"/>
      <c r="AV221" s="59"/>
      <c r="AW221" s="59"/>
      <c r="AX22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1" s="59"/>
      <c r="AZ221" s="59"/>
      <c r="BA22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1" s="249"/>
      <c r="BD221" s="253"/>
      <c r="BE221" s="253"/>
    </row>
    <row r="222" spans="1:57" ht="14.95" x14ac:dyDescent="0.25">
      <c r="A222" s="60"/>
      <c r="B222" s="58"/>
      <c r="C222" s="58"/>
      <c r="D222" s="58"/>
      <c r="E222" s="61"/>
      <c r="F222" s="61"/>
      <c r="G222" s="270" t="str">
        <f>IFERROR(MATCH(I222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2" s="270" t="str">
        <f t="shared" si="14"/>
        <v/>
      </c>
      <c r="I222" s="58"/>
      <c r="J222" s="58"/>
      <c r="K222" s="250"/>
      <c r="L222" s="277"/>
      <c r="M222" s="58"/>
      <c r="N222" s="58"/>
      <c r="O222" s="58"/>
      <c r="P22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2" s="270" t="str">
        <f>IF('Participantes (A completar)'!$R222="","",IF((INT('Participantes (A completar)'!$AI222-'Participantes (A completar)'!$R222)/365.25)&lt;=0,0,(INT(('Participantes (A completar)'!$AI222-'Participantes (A completar)'!$R222)/365.25))))</f>
        <v/>
      </c>
      <c r="R222" s="61"/>
      <c r="S222" s="57"/>
      <c r="T222" s="270" t="str">
        <f>IFERROR(MATCH(V222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2" s="270" t="str">
        <f t="shared" si="15"/>
        <v/>
      </c>
      <c r="V222" s="58"/>
      <c r="W222" s="58"/>
      <c r="X222" s="62"/>
      <c r="Y22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2" s="245"/>
      <c r="AB222" s="246"/>
      <c r="AC222" s="246"/>
      <c r="AD222" s="247"/>
      <c r="AE222" s="248"/>
      <c r="AF222" s="270" t="str">
        <f>IFERROR(VLOOKUP(AE222,Nivel_educat!$B$6:$E$24,4,FALSE),"")</f>
        <v/>
      </c>
      <c r="AG222" s="270" t="str">
        <f t="shared" si="12"/>
        <v/>
      </c>
      <c r="AH222" s="57"/>
      <c r="AI222" s="64"/>
      <c r="AJ222" s="57"/>
      <c r="AK222" s="64"/>
      <c r="AL222" s="64"/>
      <c r="AM222" s="57"/>
      <c r="AN222" s="207"/>
      <c r="AO222" s="273" t="str">
        <f t="shared" si="13"/>
        <v/>
      </c>
      <c r="AP222" s="57"/>
      <c r="AQ222" s="57"/>
      <c r="AR222" s="59"/>
      <c r="AS222" s="59"/>
      <c r="AT222" s="59"/>
      <c r="AU222" s="59"/>
      <c r="AV222" s="59"/>
      <c r="AW222" s="59"/>
      <c r="AX22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2" s="59"/>
      <c r="AZ222" s="59"/>
      <c r="BA22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2" s="249"/>
      <c r="BD222" s="253"/>
      <c r="BE222" s="253"/>
    </row>
    <row r="223" spans="1:57" ht="14.95" x14ac:dyDescent="0.25">
      <c r="A223" s="60"/>
      <c r="B223" s="58"/>
      <c r="C223" s="58"/>
      <c r="D223" s="58"/>
      <c r="E223" s="61"/>
      <c r="F223" s="61"/>
      <c r="G223" s="270" t="str">
        <f>IFERROR(MATCH(I223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3" s="270" t="str">
        <f t="shared" si="14"/>
        <v/>
      </c>
      <c r="I223" s="58"/>
      <c r="J223" s="58"/>
      <c r="K223" s="250"/>
      <c r="L223" s="277"/>
      <c r="M223" s="58"/>
      <c r="N223" s="58"/>
      <c r="O223" s="58"/>
      <c r="P22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3" s="270" t="str">
        <f>IF('Participantes (A completar)'!$R223="","",IF((INT('Participantes (A completar)'!$AI223-'Participantes (A completar)'!$R223)/365.25)&lt;=0,0,(INT(('Participantes (A completar)'!$AI223-'Participantes (A completar)'!$R223)/365.25))))</f>
        <v/>
      </c>
      <c r="R223" s="61"/>
      <c r="S223" s="57"/>
      <c r="T223" s="270" t="str">
        <f>IFERROR(MATCH(V223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3" s="270" t="str">
        <f t="shared" si="15"/>
        <v/>
      </c>
      <c r="V223" s="58"/>
      <c r="W223" s="58"/>
      <c r="X223" s="62"/>
      <c r="Y22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3" s="245"/>
      <c r="AB223" s="246"/>
      <c r="AC223" s="246"/>
      <c r="AD223" s="247"/>
      <c r="AE223" s="248"/>
      <c r="AF223" s="270" t="str">
        <f>IFERROR(VLOOKUP(AE223,Nivel_educat!$B$6:$E$24,4,FALSE),"")</f>
        <v/>
      </c>
      <c r="AG223" s="270" t="str">
        <f t="shared" si="12"/>
        <v/>
      </c>
      <c r="AH223" s="57"/>
      <c r="AI223" s="64"/>
      <c r="AJ223" s="57"/>
      <c r="AK223" s="64"/>
      <c r="AL223" s="64"/>
      <c r="AM223" s="57"/>
      <c r="AN223" s="207"/>
      <c r="AO223" s="273" t="str">
        <f t="shared" si="13"/>
        <v/>
      </c>
      <c r="AP223" s="57"/>
      <c r="AQ223" s="57"/>
      <c r="AR223" s="59"/>
      <c r="AS223" s="59"/>
      <c r="AT223" s="59"/>
      <c r="AU223" s="59"/>
      <c r="AV223" s="59"/>
      <c r="AW223" s="59"/>
      <c r="AX22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3" s="59"/>
      <c r="AZ223" s="59"/>
      <c r="BA22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3" s="249"/>
      <c r="BD223" s="253"/>
      <c r="BE223" s="253"/>
    </row>
    <row r="224" spans="1:57" ht="14.95" x14ac:dyDescent="0.25">
      <c r="A224" s="60"/>
      <c r="B224" s="58"/>
      <c r="C224" s="58"/>
      <c r="D224" s="58"/>
      <c r="E224" s="61"/>
      <c r="F224" s="61"/>
      <c r="G224" s="270" t="str">
        <f>IFERROR(MATCH(I224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4" s="270" t="str">
        <f t="shared" si="14"/>
        <v/>
      </c>
      <c r="I224" s="58"/>
      <c r="J224" s="58"/>
      <c r="K224" s="250"/>
      <c r="L224" s="277"/>
      <c r="M224" s="58"/>
      <c r="N224" s="58"/>
      <c r="O224" s="58"/>
      <c r="P22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4" s="270" t="str">
        <f>IF('Participantes (A completar)'!$R224="","",IF((INT('Participantes (A completar)'!$AI224-'Participantes (A completar)'!$R224)/365.25)&lt;=0,0,(INT(('Participantes (A completar)'!$AI224-'Participantes (A completar)'!$R224)/365.25))))</f>
        <v/>
      </c>
      <c r="R224" s="61"/>
      <c r="S224" s="57"/>
      <c r="T224" s="270" t="str">
        <f>IFERROR(MATCH(V224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4" s="270" t="str">
        <f t="shared" si="15"/>
        <v/>
      </c>
      <c r="V224" s="58"/>
      <c r="W224" s="58"/>
      <c r="X224" s="62"/>
      <c r="Y22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4" s="245"/>
      <c r="AB224" s="246"/>
      <c r="AC224" s="246"/>
      <c r="AD224" s="247"/>
      <c r="AE224" s="248"/>
      <c r="AF224" s="270" t="str">
        <f>IFERROR(VLOOKUP(AE224,Nivel_educat!$B$6:$E$24,4,FALSE),"")</f>
        <v/>
      </c>
      <c r="AG224" s="270" t="str">
        <f t="shared" si="12"/>
        <v/>
      </c>
      <c r="AH224" s="57"/>
      <c r="AI224" s="64"/>
      <c r="AJ224" s="57"/>
      <c r="AK224" s="64"/>
      <c r="AL224" s="64"/>
      <c r="AM224" s="57"/>
      <c r="AN224" s="207"/>
      <c r="AO224" s="273" t="str">
        <f t="shared" si="13"/>
        <v/>
      </c>
      <c r="AP224" s="57"/>
      <c r="AQ224" s="57"/>
      <c r="AR224" s="59"/>
      <c r="AS224" s="59"/>
      <c r="AT224" s="59"/>
      <c r="AU224" s="59"/>
      <c r="AV224" s="59"/>
      <c r="AW224" s="59"/>
      <c r="AX22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4" s="59"/>
      <c r="AZ224" s="59"/>
      <c r="BA22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4" s="249"/>
      <c r="BD224" s="253"/>
      <c r="BE224" s="253"/>
    </row>
    <row r="225" spans="1:57" ht="14.95" x14ac:dyDescent="0.25">
      <c r="A225" s="60"/>
      <c r="B225" s="58"/>
      <c r="C225" s="58"/>
      <c r="D225" s="58"/>
      <c r="E225" s="61"/>
      <c r="F225" s="61"/>
      <c r="G225" s="270" t="str">
        <f>IFERROR(MATCH(I225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5" s="270" t="str">
        <f t="shared" si="14"/>
        <v/>
      </c>
      <c r="I225" s="58"/>
      <c r="J225" s="58"/>
      <c r="K225" s="250"/>
      <c r="L225" s="277"/>
      <c r="M225" s="58"/>
      <c r="N225" s="58"/>
      <c r="O225" s="58"/>
      <c r="P22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5" s="270" t="str">
        <f>IF('Participantes (A completar)'!$R225="","",IF((INT('Participantes (A completar)'!$AI225-'Participantes (A completar)'!$R225)/365.25)&lt;=0,0,(INT(('Participantes (A completar)'!$AI225-'Participantes (A completar)'!$R225)/365.25))))</f>
        <v/>
      </c>
      <c r="R225" s="61"/>
      <c r="S225" s="57"/>
      <c r="T225" s="270" t="str">
        <f>IFERROR(MATCH(V225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5" s="270" t="str">
        <f t="shared" si="15"/>
        <v/>
      </c>
      <c r="V225" s="58"/>
      <c r="W225" s="58"/>
      <c r="X225" s="62"/>
      <c r="Y22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5" s="245"/>
      <c r="AB225" s="246"/>
      <c r="AC225" s="246"/>
      <c r="AD225" s="247"/>
      <c r="AE225" s="248"/>
      <c r="AF225" s="270" t="str">
        <f>IFERROR(VLOOKUP(AE225,Nivel_educat!$B$6:$E$24,4,FALSE),"")</f>
        <v/>
      </c>
      <c r="AG225" s="270" t="str">
        <f t="shared" si="12"/>
        <v/>
      </c>
      <c r="AH225" s="57"/>
      <c r="AI225" s="64"/>
      <c r="AJ225" s="57"/>
      <c r="AK225" s="64"/>
      <c r="AL225" s="64"/>
      <c r="AM225" s="57"/>
      <c r="AN225" s="64"/>
      <c r="AO225" s="273" t="str">
        <f t="shared" si="13"/>
        <v/>
      </c>
      <c r="AP225" s="57"/>
      <c r="AQ225" s="57"/>
      <c r="AR225" s="59"/>
      <c r="AS225" s="59"/>
      <c r="AT225" s="59"/>
      <c r="AU225" s="59"/>
      <c r="AV225" s="59"/>
      <c r="AW225" s="59"/>
      <c r="AX22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5" s="59"/>
      <c r="AZ225" s="59"/>
      <c r="BA22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5" s="249"/>
      <c r="BD225" s="253"/>
      <c r="BE225" s="253"/>
    </row>
    <row r="226" spans="1:57" ht="14.95" x14ac:dyDescent="0.25">
      <c r="A226" s="60"/>
      <c r="B226" s="58"/>
      <c r="C226" s="58"/>
      <c r="D226" s="58"/>
      <c r="E226" s="61"/>
      <c r="F226" s="61"/>
      <c r="G226" s="270" t="str">
        <f>IFERROR(MATCH(I226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6" s="270" t="str">
        <f t="shared" si="14"/>
        <v/>
      </c>
      <c r="I226" s="58"/>
      <c r="J226" s="58"/>
      <c r="K226" s="250"/>
      <c r="L226" s="277"/>
      <c r="M226" s="58"/>
      <c r="N226" s="58"/>
      <c r="O226" s="58"/>
      <c r="P22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6" s="270" t="str">
        <f>IF('Participantes (A completar)'!$R226="","",IF((INT('Participantes (A completar)'!$AI226-'Participantes (A completar)'!$R226)/365.25)&lt;=0,0,(INT(('Participantes (A completar)'!$AI226-'Participantes (A completar)'!$R226)/365.25))))</f>
        <v/>
      </c>
      <c r="R226" s="61"/>
      <c r="S226" s="57"/>
      <c r="T226" s="270" t="str">
        <f>IFERROR(MATCH(V226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6" s="270" t="str">
        <f t="shared" si="15"/>
        <v/>
      </c>
      <c r="V226" s="58"/>
      <c r="W226" s="58"/>
      <c r="X226" s="62"/>
      <c r="Y22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6" s="245"/>
      <c r="AB226" s="246"/>
      <c r="AC226" s="246"/>
      <c r="AD226" s="247"/>
      <c r="AE226" s="248"/>
      <c r="AF226" s="270" t="str">
        <f>IFERROR(VLOOKUP(AE226,Nivel_educat!$B$6:$E$24,4,FALSE),"")</f>
        <v/>
      </c>
      <c r="AG226" s="270" t="str">
        <f t="shared" si="12"/>
        <v/>
      </c>
      <c r="AH226" s="57"/>
      <c r="AI226" s="64"/>
      <c r="AJ226" s="57"/>
      <c r="AK226" s="64"/>
      <c r="AL226" s="64"/>
      <c r="AM226" s="57"/>
      <c r="AN226" s="207"/>
      <c r="AO226" s="273" t="str">
        <f t="shared" si="13"/>
        <v/>
      </c>
      <c r="AP226" s="57"/>
      <c r="AQ226" s="57"/>
      <c r="AR226" s="59"/>
      <c r="AS226" s="59"/>
      <c r="AT226" s="59"/>
      <c r="AU226" s="59"/>
      <c r="AV226" s="59"/>
      <c r="AW226" s="59"/>
      <c r="AX22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6" s="59"/>
      <c r="AZ226" s="59"/>
      <c r="BA22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6" s="249"/>
      <c r="BD226" s="253"/>
      <c r="BE226" s="253"/>
    </row>
    <row r="227" spans="1:57" ht="14.95" x14ac:dyDescent="0.25">
      <c r="A227" s="60"/>
      <c r="B227" s="58"/>
      <c r="C227" s="58"/>
      <c r="D227" s="58"/>
      <c r="E227" s="61"/>
      <c r="F227" s="61"/>
      <c r="G227" s="270" t="str">
        <f>IFERROR(MATCH(I227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7" s="270" t="str">
        <f t="shared" si="14"/>
        <v/>
      </c>
      <c r="I227" s="58"/>
      <c r="J227" s="58"/>
      <c r="K227" s="250"/>
      <c r="L227" s="277"/>
      <c r="M227" s="58"/>
      <c r="N227" s="58"/>
      <c r="O227" s="58"/>
      <c r="P22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7" s="270" t="str">
        <f>IF('Participantes (A completar)'!$R227="","",IF((INT('Participantes (A completar)'!$AI227-'Participantes (A completar)'!$R227)/365.25)&lt;=0,0,(INT(('Participantes (A completar)'!$AI227-'Participantes (A completar)'!$R227)/365.25))))</f>
        <v/>
      </c>
      <c r="R227" s="61"/>
      <c r="S227" s="57"/>
      <c r="T227" s="270" t="str">
        <f>IFERROR(MATCH(V227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7" s="270" t="str">
        <f t="shared" si="15"/>
        <v/>
      </c>
      <c r="V227" s="58"/>
      <c r="W227" s="58"/>
      <c r="X227" s="62"/>
      <c r="Y22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7" s="245"/>
      <c r="AB227" s="246"/>
      <c r="AC227" s="246"/>
      <c r="AD227" s="247"/>
      <c r="AE227" s="248"/>
      <c r="AF227" s="270" t="str">
        <f>IFERROR(VLOOKUP(AE227,Nivel_educat!$B$6:$E$24,4,FALSE),"")</f>
        <v/>
      </c>
      <c r="AG227" s="270" t="str">
        <f t="shared" si="12"/>
        <v/>
      </c>
      <c r="AH227" s="57"/>
      <c r="AI227" s="64"/>
      <c r="AJ227" s="57"/>
      <c r="AK227" s="64"/>
      <c r="AL227" s="64"/>
      <c r="AM227" s="57"/>
      <c r="AN227" s="207"/>
      <c r="AO227" s="273" t="str">
        <f t="shared" si="13"/>
        <v/>
      </c>
      <c r="AP227" s="57"/>
      <c r="AQ227" s="57"/>
      <c r="AR227" s="59"/>
      <c r="AS227" s="59"/>
      <c r="AT227" s="59"/>
      <c r="AU227" s="59"/>
      <c r="AV227" s="59"/>
      <c r="AW227" s="59"/>
      <c r="AX22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7" s="59"/>
      <c r="AZ227" s="59"/>
      <c r="BA22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7" s="249"/>
      <c r="BD227" s="253"/>
      <c r="BE227" s="253"/>
    </row>
    <row r="228" spans="1:57" ht="14.95" x14ac:dyDescent="0.25">
      <c r="A228" s="60"/>
      <c r="B228" s="58"/>
      <c r="C228" s="58"/>
      <c r="D228" s="58"/>
      <c r="E228" s="61"/>
      <c r="F228" s="61"/>
      <c r="G228" s="270" t="str">
        <f>IFERROR(MATCH(I228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8" s="270" t="str">
        <f t="shared" si="14"/>
        <v/>
      </c>
      <c r="I228" s="58"/>
      <c r="J228" s="58"/>
      <c r="K228" s="250"/>
      <c r="L228" s="277"/>
      <c r="M228" s="58"/>
      <c r="N228" s="58"/>
      <c r="O228" s="58"/>
      <c r="P22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8" s="270" t="str">
        <f>IF('Participantes (A completar)'!$R228="","",IF((INT('Participantes (A completar)'!$AI228-'Participantes (A completar)'!$R228)/365.25)&lt;=0,0,(INT(('Participantes (A completar)'!$AI228-'Participantes (A completar)'!$R228)/365.25))))</f>
        <v/>
      </c>
      <c r="R228" s="61"/>
      <c r="S228" s="57"/>
      <c r="T228" s="270" t="str">
        <f>IFERROR(MATCH(V228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8" s="270" t="str">
        <f t="shared" si="15"/>
        <v/>
      </c>
      <c r="V228" s="58"/>
      <c r="W228" s="58"/>
      <c r="X228" s="62"/>
      <c r="Y22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8" s="245"/>
      <c r="AB228" s="246"/>
      <c r="AC228" s="246"/>
      <c r="AD228" s="247"/>
      <c r="AE228" s="248"/>
      <c r="AF228" s="270" t="str">
        <f>IFERROR(VLOOKUP(AE228,Nivel_educat!$B$6:$E$24,4,FALSE),"")</f>
        <v/>
      </c>
      <c r="AG228" s="270" t="str">
        <f t="shared" si="12"/>
        <v/>
      </c>
      <c r="AH228" s="57"/>
      <c r="AI228" s="64"/>
      <c r="AJ228" s="57"/>
      <c r="AK228" s="64"/>
      <c r="AL228" s="64"/>
      <c r="AM228" s="57"/>
      <c r="AN228" s="207"/>
      <c r="AO228" s="273" t="str">
        <f t="shared" si="13"/>
        <v/>
      </c>
      <c r="AP228" s="57"/>
      <c r="AQ228" s="57"/>
      <c r="AR228" s="59"/>
      <c r="AS228" s="59"/>
      <c r="AT228" s="59"/>
      <c r="AU228" s="59"/>
      <c r="AV228" s="59"/>
      <c r="AW228" s="59"/>
      <c r="AX22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8" s="59"/>
      <c r="AZ228" s="59"/>
      <c r="BA22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8" s="249"/>
      <c r="BD228" s="253"/>
      <c r="BE228" s="253"/>
    </row>
    <row r="229" spans="1:57" ht="14.95" x14ac:dyDescent="0.25">
      <c r="A229" s="60"/>
      <c r="B229" s="58"/>
      <c r="C229" s="58"/>
      <c r="D229" s="58"/>
      <c r="E229" s="61"/>
      <c r="F229" s="61"/>
      <c r="G229" s="270" t="str">
        <f>IFERROR(MATCH(I229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29" s="270" t="str">
        <f t="shared" si="14"/>
        <v/>
      </c>
      <c r="I229" s="58"/>
      <c r="J229" s="58"/>
      <c r="K229" s="250"/>
      <c r="L229" s="277"/>
      <c r="M229" s="58"/>
      <c r="N229" s="58"/>
      <c r="O229" s="58"/>
      <c r="P22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29" s="270" t="str">
        <f>IF('Participantes (A completar)'!$R229="","",IF((INT('Participantes (A completar)'!$AI229-'Participantes (A completar)'!$R229)/365.25)&lt;=0,0,(INT(('Participantes (A completar)'!$AI229-'Participantes (A completar)'!$R229)/365.25))))</f>
        <v/>
      </c>
      <c r="R229" s="61"/>
      <c r="S229" s="57"/>
      <c r="T229" s="270" t="str">
        <f>IFERROR(MATCH(V229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29" s="270" t="str">
        <f t="shared" si="15"/>
        <v/>
      </c>
      <c r="V229" s="58"/>
      <c r="W229" s="58"/>
      <c r="X229" s="62"/>
      <c r="Y22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2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29" s="245"/>
      <c r="AB229" s="246"/>
      <c r="AC229" s="246"/>
      <c r="AD229" s="247"/>
      <c r="AE229" s="248"/>
      <c r="AF229" s="270" t="str">
        <f>IFERROR(VLOOKUP(AE229,Nivel_educat!$B$6:$E$24,4,FALSE),"")</f>
        <v/>
      </c>
      <c r="AG229" s="270" t="str">
        <f t="shared" si="12"/>
        <v/>
      </c>
      <c r="AH229" s="57"/>
      <c r="AI229" s="64"/>
      <c r="AJ229" s="57"/>
      <c r="AK229" s="64"/>
      <c r="AL229" s="64"/>
      <c r="AM229" s="57"/>
      <c r="AN229" s="64"/>
      <c r="AO229" s="273" t="str">
        <f t="shared" si="13"/>
        <v/>
      </c>
      <c r="AP229" s="57"/>
      <c r="AQ229" s="57"/>
      <c r="AR229" s="59"/>
      <c r="AS229" s="59"/>
      <c r="AT229" s="59"/>
      <c r="AU229" s="59"/>
      <c r="AV229" s="59"/>
      <c r="AW229" s="59"/>
      <c r="AX22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29" s="59"/>
      <c r="AZ229" s="59"/>
      <c r="BA22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29" s="249"/>
      <c r="BD229" s="253"/>
      <c r="BE229" s="253"/>
    </row>
    <row r="230" spans="1:57" ht="14.95" x14ac:dyDescent="0.25">
      <c r="A230" s="60"/>
      <c r="B230" s="58"/>
      <c r="C230" s="58"/>
      <c r="D230" s="58"/>
      <c r="E230" s="61"/>
      <c r="F230" s="61"/>
      <c r="G230" s="270" t="str">
        <f>IFERROR(MATCH(I230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0" s="270" t="str">
        <f t="shared" si="14"/>
        <v/>
      </c>
      <c r="I230" s="58"/>
      <c r="J230" s="58"/>
      <c r="K230" s="250"/>
      <c r="L230" s="277"/>
      <c r="M230" s="58"/>
      <c r="N230" s="58"/>
      <c r="O230" s="58"/>
      <c r="P23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0" s="270" t="str">
        <f>IF('Participantes (A completar)'!$R230="","",IF((INT('Participantes (A completar)'!$AI230-'Participantes (A completar)'!$R230)/365.25)&lt;=0,0,(INT(('Participantes (A completar)'!$AI230-'Participantes (A completar)'!$R230)/365.25))))</f>
        <v/>
      </c>
      <c r="R230" s="61"/>
      <c r="S230" s="57"/>
      <c r="T230" s="270" t="str">
        <f>IFERROR(MATCH(V230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0" s="270" t="str">
        <f t="shared" si="15"/>
        <v/>
      </c>
      <c r="V230" s="58"/>
      <c r="W230" s="58"/>
      <c r="X230" s="62"/>
      <c r="Y23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0" s="245"/>
      <c r="AB230" s="246"/>
      <c r="AC230" s="246"/>
      <c r="AD230" s="247"/>
      <c r="AE230" s="248"/>
      <c r="AF230" s="270" t="str">
        <f>IFERROR(VLOOKUP(AE230,Nivel_educat!$B$6:$E$24,4,FALSE),"")</f>
        <v/>
      </c>
      <c r="AG230" s="270" t="str">
        <f t="shared" si="12"/>
        <v/>
      </c>
      <c r="AH230" s="57"/>
      <c r="AI230" s="64"/>
      <c r="AJ230" s="57"/>
      <c r="AK230" s="64"/>
      <c r="AL230" s="64"/>
      <c r="AM230" s="57"/>
      <c r="AN230" s="207"/>
      <c r="AO230" s="273" t="str">
        <f t="shared" si="13"/>
        <v/>
      </c>
      <c r="AP230" s="57"/>
      <c r="AQ230" s="57"/>
      <c r="AR230" s="59"/>
      <c r="AS230" s="59"/>
      <c r="AT230" s="59"/>
      <c r="AU230" s="59"/>
      <c r="AV230" s="59"/>
      <c r="AW230" s="59"/>
      <c r="AX23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0" s="59"/>
      <c r="AZ230" s="59"/>
      <c r="BA23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0" s="249"/>
      <c r="BD230" s="253"/>
      <c r="BE230" s="253"/>
    </row>
    <row r="231" spans="1:57" ht="14.95" x14ac:dyDescent="0.25">
      <c r="A231" s="60"/>
      <c r="B231" s="58"/>
      <c r="C231" s="58"/>
      <c r="D231" s="58"/>
      <c r="E231" s="61"/>
      <c r="F231" s="61"/>
      <c r="G231" s="270" t="str">
        <f>IFERROR(MATCH(I231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1" s="270" t="str">
        <f t="shared" si="14"/>
        <v/>
      </c>
      <c r="I231" s="58"/>
      <c r="J231" s="58"/>
      <c r="K231" s="250"/>
      <c r="L231" s="277"/>
      <c r="M231" s="58"/>
      <c r="N231" s="58"/>
      <c r="O231" s="58"/>
      <c r="P23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1" s="270" t="str">
        <f>IF('Participantes (A completar)'!$R231="","",IF((INT('Participantes (A completar)'!$AI231-'Participantes (A completar)'!$R231)/365.25)&lt;=0,0,(INT(('Participantes (A completar)'!$AI231-'Participantes (A completar)'!$R231)/365.25))))</f>
        <v/>
      </c>
      <c r="R231" s="61"/>
      <c r="S231" s="57"/>
      <c r="T231" s="270" t="str">
        <f>IFERROR(MATCH(V231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1" s="270" t="str">
        <f t="shared" si="15"/>
        <v/>
      </c>
      <c r="V231" s="58"/>
      <c r="W231" s="58"/>
      <c r="X231" s="62"/>
      <c r="Y23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1" s="245"/>
      <c r="AB231" s="246"/>
      <c r="AC231" s="246"/>
      <c r="AD231" s="247"/>
      <c r="AE231" s="248"/>
      <c r="AF231" s="270" t="str">
        <f>IFERROR(VLOOKUP(AE231,Nivel_educat!$B$6:$E$24,4,FALSE),"")</f>
        <v/>
      </c>
      <c r="AG231" s="270" t="str">
        <f t="shared" si="12"/>
        <v/>
      </c>
      <c r="AH231" s="57"/>
      <c r="AI231" s="64"/>
      <c r="AJ231" s="57"/>
      <c r="AK231" s="64"/>
      <c r="AL231" s="64"/>
      <c r="AM231" s="57"/>
      <c r="AN231" s="64"/>
      <c r="AO231" s="273" t="str">
        <f t="shared" si="13"/>
        <v/>
      </c>
      <c r="AP231" s="57"/>
      <c r="AQ231" s="57"/>
      <c r="AR231" s="59"/>
      <c r="AS231" s="59"/>
      <c r="AT231" s="59"/>
      <c r="AU231" s="59"/>
      <c r="AV231" s="59"/>
      <c r="AW231" s="59"/>
      <c r="AX23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1" s="59"/>
      <c r="AZ231" s="59"/>
      <c r="BA23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1" s="249"/>
      <c r="BD231" s="253"/>
      <c r="BE231" s="253"/>
    </row>
    <row r="232" spans="1:57" ht="14.95" x14ac:dyDescent="0.25">
      <c r="A232" s="60"/>
      <c r="B232" s="58"/>
      <c r="C232" s="58"/>
      <c r="D232" s="58"/>
      <c r="E232" s="61"/>
      <c r="F232" s="61"/>
      <c r="G232" s="270" t="str">
        <f>IFERROR(MATCH(I232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2" s="270" t="str">
        <f t="shared" si="14"/>
        <v/>
      </c>
      <c r="I232" s="58"/>
      <c r="J232" s="58"/>
      <c r="K232" s="250"/>
      <c r="L232" s="277"/>
      <c r="M232" s="58"/>
      <c r="N232" s="58"/>
      <c r="O232" s="58"/>
      <c r="P23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2" s="270" t="str">
        <f>IF('Participantes (A completar)'!$R232="","",IF((INT('Participantes (A completar)'!$AI232-'Participantes (A completar)'!$R232)/365.25)&lt;=0,0,(INT(('Participantes (A completar)'!$AI232-'Participantes (A completar)'!$R232)/365.25))))</f>
        <v/>
      </c>
      <c r="R232" s="61"/>
      <c r="S232" s="57"/>
      <c r="T232" s="270" t="str">
        <f>IFERROR(MATCH(V232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2" s="270" t="str">
        <f t="shared" si="15"/>
        <v/>
      </c>
      <c r="V232" s="58"/>
      <c r="W232" s="58"/>
      <c r="X232" s="62"/>
      <c r="Y23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2" s="245"/>
      <c r="AB232" s="246"/>
      <c r="AC232" s="246"/>
      <c r="AD232" s="247"/>
      <c r="AE232" s="248"/>
      <c r="AF232" s="270" t="str">
        <f>IFERROR(VLOOKUP(AE232,Nivel_educat!$B$6:$E$24,4,FALSE),"")</f>
        <v/>
      </c>
      <c r="AG232" s="270" t="str">
        <f t="shared" si="12"/>
        <v/>
      </c>
      <c r="AH232" s="57"/>
      <c r="AI232" s="64"/>
      <c r="AJ232" s="57"/>
      <c r="AK232" s="64"/>
      <c r="AL232" s="64"/>
      <c r="AM232" s="57"/>
      <c r="AN232" s="207"/>
      <c r="AO232" s="273" t="str">
        <f t="shared" si="13"/>
        <v/>
      </c>
      <c r="AP232" s="57"/>
      <c r="AQ232" s="57"/>
      <c r="AR232" s="59"/>
      <c r="AS232" s="59"/>
      <c r="AT232" s="59"/>
      <c r="AU232" s="59"/>
      <c r="AV232" s="59"/>
      <c r="AW232" s="59"/>
      <c r="AX23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2" s="59"/>
      <c r="AZ232" s="59"/>
      <c r="BA23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2" s="249"/>
      <c r="BD232" s="253"/>
      <c r="BE232" s="253"/>
    </row>
    <row r="233" spans="1:57" ht="14.95" x14ac:dyDescent="0.25">
      <c r="A233" s="60"/>
      <c r="B233" s="58"/>
      <c r="C233" s="58"/>
      <c r="D233" s="58"/>
      <c r="E233" s="61"/>
      <c r="F233" s="61"/>
      <c r="G233" s="270" t="str">
        <f>IFERROR(MATCH(I233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3" s="270" t="str">
        <f t="shared" si="14"/>
        <v/>
      </c>
      <c r="I233" s="58"/>
      <c r="J233" s="58"/>
      <c r="K233" s="250"/>
      <c r="L233" s="277"/>
      <c r="M233" s="58"/>
      <c r="N233" s="58"/>
      <c r="O233" s="58"/>
      <c r="P23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3" s="270" t="str">
        <f>IF('Participantes (A completar)'!$R233="","",IF((INT('Participantes (A completar)'!$AI233-'Participantes (A completar)'!$R233)/365.25)&lt;=0,0,(INT(('Participantes (A completar)'!$AI233-'Participantes (A completar)'!$R233)/365.25))))</f>
        <v/>
      </c>
      <c r="R233" s="61"/>
      <c r="S233" s="57"/>
      <c r="T233" s="270" t="str">
        <f>IFERROR(MATCH(V233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3" s="270" t="str">
        <f t="shared" si="15"/>
        <v/>
      </c>
      <c r="V233" s="58"/>
      <c r="W233" s="58"/>
      <c r="X233" s="62"/>
      <c r="Y23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3" s="245"/>
      <c r="AB233" s="246"/>
      <c r="AC233" s="246"/>
      <c r="AD233" s="247"/>
      <c r="AE233" s="248"/>
      <c r="AF233" s="270" t="str">
        <f>IFERROR(VLOOKUP(AE233,Nivel_educat!$B$6:$E$24,4,FALSE),"")</f>
        <v/>
      </c>
      <c r="AG233" s="270" t="str">
        <f t="shared" si="12"/>
        <v/>
      </c>
      <c r="AH233" s="57"/>
      <c r="AI233" s="64"/>
      <c r="AJ233" s="57"/>
      <c r="AK233" s="64"/>
      <c r="AL233" s="64"/>
      <c r="AM233" s="57"/>
      <c r="AN233" s="207"/>
      <c r="AO233" s="273" t="str">
        <f t="shared" si="13"/>
        <v/>
      </c>
      <c r="AP233" s="57"/>
      <c r="AQ233" s="57"/>
      <c r="AR233" s="59"/>
      <c r="AS233" s="59"/>
      <c r="AT233" s="59"/>
      <c r="AU233" s="59"/>
      <c r="AV233" s="59"/>
      <c r="AW233" s="59"/>
      <c r="AX23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3" s="59"/>
      <c r="AZ233" s="59"/>
      <c r="BA23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3" s="249"/>
      <c r="BD233" s="253"/>
      <c r="BE233" s="253"/>
    </row>
    <row r="234" spans="1:57" ht="14.95" x14ac:dyDescent="0.25">
      <c r="A234" s="60"/>
      <c r="B234" s="58"/>
      <c r="C234" s="58"/>
      <c r="D234" s="58"/>
      <c r="E234" s="61"/>
      <c r="F234" s="61"/>
      <c r="G234" s="270" t="str">
        <f>IFERROR(MATCH(I234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4" s="270" t="str">
        <f t="shared" si="14"/>
        <v/>
      </c>
      <c r="I234" s="58"/>
      <c r="J234" s="58"/>
      <c r="K234" s="250"/>
      <c r="L234" s="277"/>
      <c r="M234" s="58"/>
      <c r="N234" s="58"/>
      <c r="O234" s="58"/>
      <c r="P23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4" s="270" t="str">
        <f>IF('Participantes (A completar)'!$R234="","",IF((INT('Participantes (A completar)'!$AI234-'Participantes (A completar)'!$R234)/365.25)&lt;=0,0,(INT(('Participantes (A completar)'!$AI234-'Participantes (A completar)'!$R234)/365.25))))</f>
        <v/>
      </c>
      <c r="R234" s="61"/>
      <c r="S234" s="57"/>
      <c r="T234" s="270" t="str">
        <f>IFERROR(MATCH(V234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4" s="270" t="str">
        <f t="shared" si="15"/>
        <v/>
      </c>
      <c r="V234" s="58"/>
      <c r="W234" s="58"/>
      <c r="X234" s="62"/>
      <c r="Y23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4" s="245"/>
      <c r="AB234" s="246"/>
      <c r="AC234" s="246"/>
      <c r="AD234" s="247"/>
      <c r="AE234" s="248"/>
      <c r="AF234" s="270" t="str">
        <f>IFERROR(VLOOKUP(AE234,Nivel_educat!$B$6:$E$24,4,FALSE),"")</f>
        <v/>
      </c>
      <c r="AG234" s="270" t="str">
        <f t="shared" si="12"/>
        <v/>
      </c>
      <c r="AH234" s="57"/>
      <c r="AI234" s="64"/>
      <c r="AJ234" s="57"/>
      <c r="AK234" s="64"/>
      <c r="AL234" s="64"/>
      <c r="AM234" s="57"/>
      <c r="AN234" s="64"/>
      <c r="AO234" s="273" t="str">
        <f t="shared" si="13"/>
        <v/>
      </c>
      <c r="AP234" s="57"/>
      <c r="AQ234" s="57"/>
      <c r="AR234" s="59"/>
      <c r="AS234" s="59"/>
      <c r="AT234" s="59"/>
      <c r="AU234" s="59"/>
      <c r="AV234" s="59"/>
      <c r="AW234" s="59"/>
      <c r="AX23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4" s="59"/>
      <c r="AZ234" s="59"/>
      <c r="BA23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4" s="249"/>
      <c r="BD234" s="253"/>
      <c r="BE234" s="253"/>
    </row>
    <row r="235" spans="1:57" ht="14.95" x14ac:dyDescent="0.25">
      <c r="A235" s="60"/>
      <c r="B235" s="58"/>
      <c r="C235" s="58"/>
      <c r="D235" s="58"/>
      <c r="E235" s="61"/>
      <c r="F235" s="61"/>
      <c r="G235" s="270" t="str">
        <f>IFERROR(MATCH(I235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5" s="270" t="str">
        <f t="shared" si="14"/>
        <v/>
      </c>
      <c r="I235" s="58"/>
      <c r="J235" s="58"/>
      <c r="K235" s="250"/>
      <c r="L235" s="277"/>
      <c r="M235" s="58"/>
      <c r="N235" s="58"/>
      <c r="O235" s="58"/>
      <c r="P23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5" s="270" t="str">
        <f>IF('Participantes (A completar)'!$R235="","",IF((INT('Participantes (A completar)'!$AI235-'Participantes (A completar)'!$R235)/365.25)&lt;=0,0,(INT(('Participantes (A completar)'!$AI235-'Participantes (A completar)'!$R235)/365.25))))</f>
        <v/>
      </c>
      <c r="R235" s="61"/>
      <c r="S235" s="57"/>
      <c r="T235" s="270" t="str">
        <f>IFERROR(MATCH(V235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5" s="270" t="str">
        <f t="shared" si="15"/>
        <v/>
      </c>
      <c r="V235" s="58"/>
      <c r="W235" s="58"/>
      <c r="X235" s="62"/>
      <c r="Y23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5" s="245"/>
      <c r="AB235" s="246"/>
      <c r="AC235" s="246"/>
      <c r="AD235" s="247"/>
      <c r="AE235" s="248"/>
      <c r="AF235" s="270" t="str">
        <f>IFERROR(VLOOKUP(AE235,Nivel_educat!$B$6:$E$24,4,FALSE),"")</f>
        <v/>
      </c>
      <c r="AG235" s="270" t="str">
        <f t="shared" si="12"/>
        <v/>
      </c>
      <c r="AH235" s="57"/>
      <c r="AI235" s="64"/>
      <c r="AJ235" s="57"/>
      <c r="AK235" s="64"/>
      <c r="AL235" s="64"/>
      <c r="AM235" s="57"/>
      <c r="AN235" s="64"/>
      <c r="AO235" s="273" t="str">
        <f t="shared" si="13"/>
        <v/>
      </c>
      <c r="AP235" s="57"/>
      <c r="AQ235" s="57"/>
      <c r="AR235" s="59"/>
      <c r="AS235" s="59"/>
      <c r="AT235" s="59"/>
      <c r="AU235" s="59"/>
      <c r="AV235" s="59"/>
      <c r="AW235" s="59"/>
      <c r="AX23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5" s="59"/>
      <c r="AZ235" s="59"/>
      <c r="BA23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5" s="249"/>
      <c r="BD235" s="253"/>
      <c r="BE235" s="253"/>
    </row>
    <row r="236" spans="1:57" ht="14.95" x14ac:dyDescent="0.25">
      <c r="A236" s="60"/>
      <c r="B236" s="58"/>
      <c r="C236" s="58"/>
      <c r="D236" s="58"/>
      <c r="E236" s="61"/>
      <c r="F236" s="61"/>
      <c r="G236" s="270" t="str">
        <f>IFERROR(MATCH(I236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6" s="270" t="str">
        <f t="shared" si="14"/>
        <v/>
      </c>
      <c r="I236" s="58"/>
      <c r="J236" s="58"/>
      <c r="K236" s="250"/>
      <c r="L236" s="277"/>
      <c r="M236" s="58"/>
      <c r="N236" s="58"/>
      <c r="O236" s="58"/>
      <c r="P23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6" s="270" t="str">
        <f>IF('Participantes (A completar)'!$R236="","",IF((INT('Participantes (A completar)'!$AI236-'Participantes (A completar)'!$R236)/365.25)&lt;=0,0,(INT(('Participantes (A completar)'!$AI236-'Participantes (A completar)'!$R236)/365.25))))</f>
        <v/>
      </c>
      <c r="R236" s="61"/>
      <c r="S236" s="57"/>
      <c r="T236" s="270" t="str">
        <f>IFERROR(MATCH(V236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6" s="270" t="str">
        <f t="shared" si="15"/>
        <v/>
      </c>
      <c r="V236" s="58"/>
      <c r="W236" s="58"/>
      <c r="X236" s="62"/>
      <c r="Y23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6" s="245"/>
      <c r="AB236" s="246"/>
      <c r="AC236" s="246"/>
      <c r="AD236" s="247"/>
      <c r="AE236" s="248"/>
      <c r="AF236" s="270" t="str">
        <f>IFERROR(VLOOKUP(AE236,Nivel_educat!$B$6:$E$24,4,FALSE),"")</f>
        <v/>
      </c>
      <c r="AG236" s="270" t="str">
        <f t="shared" si="12"/>
        <v/>
      </c>
      <c r="AH236" s="57"/>
      <c r="AI236" s="64"/>
      <c r="AJ236" s="57"/>
      <c r="AK236" s="64"/>
      <c r="AL236" s="64"/>
      <c r="AM236" s="57"/>
      <c r="AN236" s="64"/>
      <c r="AO236" s="273" t="str">
        <f t="shared" si="13"/>
        <v/>
      </c>
      <c r="AP236" s="57"/>
      <c r="AQ236" s="57"/>
      <c r="AR236" s="59"/>
      <c r="AS236" s="59"/>
      <c r="AT236" s="59"/>
      <c r="AU236" s="59"/>
      <c r="AV236" s="59"/>
      <c r="AW236" s="59"/>
      <c r="AX23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6" s="59"/>
      <c r="AZ236" s="59"/>
      <c r="BA23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6" s="249"/>
      <c r="BD236" s="253"/>
      <c r="BE236" s="253"/>
    </row>
    <row r="237" spans="1:57" ht="14.95" x14ac:dyDescent="0.25">
      <c r="A237" s="60"/>
      <c r="B237" s="58"/>
      <c r="C237" s="58"/>
      <c r="D237" s="58"/>
      <c r="E237" s="61"/>
      <c r="F237" s="61"/>
      <c r="G237" s="270" t="str">
        <f>IFERROR(MATCH(I237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7" s="270" t="str">
        <f t="shared" si="14"/>
        <v/>
      </c>
      <c r="I237" s="58"/>
      <c r="J237" s="58"/>
      <c r="K237" s="250"/>
      <c r="L237" s="277"/>
      <c r="M237" s="58"/>
      <c r="N237" s="58"/>
      <c r="O237" s="58"/>
      <c r="P23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7" s="270" t="str">
        <f>IF('Participantes (A completar)'!$R237="","",IF((INT('Participantes (A completar)'!$AI237-'Participantes (A completar)'!$R237)/365.25)&lt;=0,0,(INT(('Participantes (A completar)'!$AI237-'Participantes (A completar)'!$R237)/365.25))))</f>
        <v/>
      </c>
      <c r="R237" s="61"/>
      <c r="S237" s="57"/>
      <c r="T237" s="270" t="str">
        <f>IFERROR(MATCH(V237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7" s="270" t="str">
        <f t="shared" si="15"/>
        <v/>
      </c>
      <c r="V237" s="58"/>
      <c r="W237" s="58"/>
      <c r="X237" s="62"/>
      <c r="Y23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7" s="245"/>
      <c r="AB237" s="246"/>
      <c r="AC237" s="246"/>
      <c r="AD237" s="247"/>
      <c r="AE237" s="248"/>
      <c r="AF237" s="270" t="str">
        <f>IFERROR(VLOOKUP(AE237,Nivel_educat!$B$6:$E$24,4,FALSE),"")</f>
        <v/>
      </c>
      <c r="AG237" s="270" t="str">
        <f t="shared" si="12"/>
        <v/>
      </c>
      <c r="AH237" s="57"/>
      <c r="AI237" s="64"/>
      <c r="AJ237" s="57"/>
      <c r="AK237" s="64"/>
      <c r="AL237" s="64"/>
      <c r="AM237" s="57"/>
      <c r="AN237" s="64"/>
      <c r="AO237" s="273" t="str">
        <f t="shared" si="13"/>
        <v/>
      </c>
      <c r="AP237" s="57"/>
      <c r="AQ237" s="57"/>
      <c r="AR237" s="59"/>
      <c r="AS237" s="59"/>
      <c r="AT237" s="59"/>
      <c r="AU237" s="59"/>
      <c r="AV237" s="59"/>
      <c r="AW237" s="59"/>
      <c r="AX23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7" s="59"/>
      <c r="AZ237" s="59"/>
      <c r="BA23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7" s="249"/>
      <c r="BD237" s="253"/>
      <c r="BE237" s="253"/>
    </row>
    <row r="238" spans="1:57" ht="14.95" x14ac:dyDescent="0.25">
      <c r="A238" s="60"/>
      <c r="B238" s="58"/>
      <c r="C238" s="58"/>
      <c r="D238" s="58"/>
      <c r="E238" s="61"/>
      <c r="F238" s="61"/>
      <c r="G238" s="270" t="str">
        <f>IFERROR(MATCH(I238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8" s="270" t="str">
        <f t="shared" si="14"/>
        <v/>
      </c>
      <c r="I238" s="58"/>
      <c r="J238" s="58"/>
      <c r="K238" s="250"/>
      <c r="L238" s="277"/>
      <c r="M238" s="58"/>
      <c r="N238" s="58"/>
      <c r="O238" s="58"/>
      <c r="P23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8" s="270" t="str">
        <f>IF('Participantes (A completar)'!$R238="","",IF((INT('Participantes (A completar)'!$AI238-'Participantes (A completar)'!$R238)/365.25)&lt;=0,0,(INT(('Participantes (A completar)'!$AI238-'Participantes (A completar)'!$R238)/365.25))))</f>
        <v/>
      </c>
      <c r="R238" s="61"/>
      <c r="S238" s="57"/>
      <c r="T238" s="270" t="str">
        <f>IFERROR(MATCH(V238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8" s="270" t="str">
        <f t="shared" si="15"/>
        <v/>
      </c>
      <c r="V238" s="58"/>
      <c r="W238" s="58"/>
      <c r="X238" s="62"/>
      <c r="Y23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8" s="245"/>
      <c r="AB238" s="246"/>
      <c r="AC238" s="246"/>
      <c r="AD238" s="247"/>
      <c r="AE238" s="248"/>
      <c r="AF238" s="270" t="str">
        <f>IFERROR(VLOOKUP(AE238,Nivel_educat!$B$6:$E$24,4,FALSE),"")</f>
        <v/>
      </c>
      <c r="AG238" s="270" t="str">
        <f t="shared" si="12"/>
        <v/>
      </c>
      <c r="AH238" s="57"/>
      <c r="AI238" s="64"/>
      <c r="AJ238" s="57"/>
      <c r="AK238" s="64"/>
      <c r="AL238" s="64"/>
      <c r="AM238" s="57"/>
      <c r="AN238" s="207"/>
      <c r="AO238" s="273" t="str">
        <f t="shared" si="13"/>
        <v/>
      </c>
      <c r="AP238" s="57"/>
      <c r="AQ238" s="57"/>
      <c r="AR238" s="59"/>
      <c r="AS238" s="59"/>
      <c r="AT238" s="59"/>
      <c r="AU238" s="59"/>
      <c r="AV238" s="59"/>
      <c r="AW238" s="59"/>
      <c r="AX23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8" s="59"/>
      <c r="AZ238" s="59"/>
      <c r="BA23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8" s="249"/>
      <c r="BD238" s="253"/>
      <c r="BE238" s="253"/>
    </row>
    <row r="239" spans="1:57" ht="14.95" x14ac:dyDescent="0.25">
      <c r="A239" s="60"/>
      <c r="B239" s="58"/>
      <c r="C239" s="58"/>
      <c r="D239" s="58"/>
      <c r="E239" s="61"/>
      <c r="F239" s="61"/>
      <c r="G239" s="270" t="str">
        <f>IFERROR(MATCH(I239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39" s="270" t="str">
        <f t="shared" si="14"/>
        <v/>
      </c>
      <c r="I239" s="58"/>
      <c r="J239" s="58"/>
      <c r="K239" s="250"/>
      <c r="L239" s="277"/>
      <c r="M239" s="58"/>
      <c r="N239" s="58"/>
      <c r="O239" s="58"/>
      <c r="P23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39" s="270" t="str">
        <f>IF('Participantes (A completar)'!$R239="","",IF((INT('Participantes (A completar)'!$AI239-'Participantes (A completar)'!$R239)/365.25)&lt;=0,0,(INT(('Participantes (A completar)'!$AI239-'Participantes (A completar)'!$R239)/365.25))))</f>
        <v/>
      </c>
      <c r="R239" s="61"/>
      <c r="S239" s="57"/>
      <c r="T239" s="270" t="str">
        <f>IFERROR(MATCH(V239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39" s="270" t="str">
        <f t="shared" si="15"/>
        <v/>
      </c>
      <c r="V239" s="58"/>
      <c r="W239" s="58"/>
      <c r="X239" s="62"/>
      <c r="Y23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3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39" s="245"/>
      <c r="AB239" s="246"/>
      <c r="AC239" s="246"/>
      <c r="AD239" s="247"/>
      <c r="AE239" s="248"/>
      <c r="AF239" s="270" t="str">
        <f>IFERROR(VLOOKUP(AE239,Nivel_educat!$B$6:$E$24,4,FALSE),"")</f>
        <v/>
      </c>
      <c r="AG239" s="270" t="str">
        <f t="shared" si="12"/>
        <v/>
      </c>
      <c r="AH239" s="57"/>
      <c r="AI239" s="64"/>
      <c r="AJ239" s="57"/>
      <c r="AK239" s="64"/>
      <c r="AL239" s="64"/>
      <c r="AM239" s="57"/>
      <c r="AN239" s="207"/>
      <c r="AO239" s="273" t="str">
        <f t="shared" si="13"/>
        <v/>
      </c>
      <c r="AP239" s="57"/>
      <c r="AQ239" s="57"/>
      <c r="AR239" s="59"/>
      <c r="AS239" s="59"/>
      <c r="AT239" s="59"/>
      <c r="AU239" s="59"/>
      <c r="AV239" s="59"/>
      <c r="AW239" s="59"/>
      <c r="AX23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39" s="59"/>
      <c r="AZ239" s="59"/>
      <c r="BA23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39" s="249"/>
      <c r="BD239" s="253"/>
      <c r="BE239" s="253"/>
    </row>
    <row r="240" spans="1:57" ht="14.95" x14ac:dyDescent="0.25">
      <c r="A240" s="60"/>
      <c r="B240" s="58"/>
      <c r="C240" s="58"/>
      <c r="D240" s="58"/>
      <c r="E240" s="61"/>
      <c r="F240" s="61"/>
      <c r="G240" s="270" t="str">
        <f>IFERROR(MATCH(I240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40" s="270" t="str">
        <f t="shared" si="14"/>
        <v/>
      </c>
      <c r="I240" s="58"/>
      <c r="J240" s="58"/>
      <c r="K240" s="250"/>
      <c r="L240" s="277"/>
      <c r="M240" s="58"/>
      <c r="N240" s="58"/>
      <c r="O240" s="58"/>
      <c r="P24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40" s="270" t="str">
        <f>IF('Participantes (A completar)'!$R240="","",IF((INT('Participantes (A completar)'!$AI240-'Participantes (A completar)'!$R240)/365.25)&lt;=0,0,(INT(('Participantes (A completar)'!$AI240-'Participantes (A completar)'!$R240)/365.25))))</f>
        <v/>
      </c>
      <c r="R240" s="61"/>
      <c r="S240" s="57"/>
      <c r="T240" s="270" t="str">
        <f>IFERROR(MATCH(V240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40" s="270" t="str">
        <f t="shared" si="15"/>
        <v/>
      </c>
      <c r="V240" s="58"/>
      <c r="W240" s="58"/>
      <c r="X240" s="62"/>
      <c r="Y24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4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40" s="245"/>
      <c r="AB240" s="246"/>
      <c r="AC240" s="246"/>
      <c r="AD240" s="247"/>
      <c r="AE240" s="248"/>
      <c r="AF240" s="270" t="str">
        <f>IFERROR(VLOOKUP(AE240,Nivel_educat!$B$6:$E$24,4,FALSE),"")</f>
        <v/>
      </c>
      <c r="AG240" s="270" t="str">
        <f t="shared" si="12"/>
        <v/>
      </c>
      <c r="AH240" s="57"/>
      <c r="AI240" s="64"/>
      <c r="AJ240" s="57"/>
      <c r="AK240" s="64"/>
      <c r="AL240" s="64"/>
      <c r="AM240" s="57"/>
      <c r="AN240" s="64"/>
      <c r="AO240" s="273" t="str">
        <f t="shared" si="13"/>
        <v/>
      </c>
      <c r="AP240" s="57"/>
      <c r="AQ240" s="57"/>
      <c r="AR240" s="59"/>
      <c r="AS240" s="59"/>
      <c r="AT240" s="59"/>
      <c r="AU240" s="59"/>
      <c r="AV240" s="59"/>
      <c r="AW240" s="59"/>
      <c r="AX24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40" s="59"/>
      <c r="AZ240" s="59"/>
      <c r="BA24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40" s="249"/>
      <c r="BD240" s="253"/>
      <c r="BE240" s="253"/>
    </row>
    <row r="241" spans="1:57" ht="14.95" x14ac:dyDescent="0.25">
      <c r="A241" s="60"/>
      <c r="B241" s="58"/>
      <c r="C241" s="58"/>
      <c r="D241" s="58"/>
      <c r="E241" s="61"/>
      <c r="F241" s="61"/>
      <c r="G241" s="270" t="str">
        <f>IFERROR(MATCH(I241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41" s="270" t="str">
        <f t="shared" si="14"/>
        <v/>
      </c>
      <c r="I241" s="58"/>
      <c r="J241" s="58"/>
      <c r="K241" s="250"/>
      <c r="L241" s="277"/>
      <c r="M241" s="58"/>
      <c r="N241" s="58"/>
      <c r="O241" s="58"/>
      <c r="P24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41" s="270" t="str">
        <f>IF('Participantes (A completar)'!$R241="","",IF((INT('Participantes (A completar)'!$AI241-'Participantes (A completar)'!$R241)/365.25)&lt;=0,0,(INT(('Participantes (A completar)'!$AI241-'Participantes (A completar)'!$R241)/365.25))))</f>
        <v/>
      </c>
      <c r="R241" s="61"/>
      <c r="S241" s="57"/>
      <c r="T241" s="270" t="str">
        <f>IFERROR(MATCH(V241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41" s="270" t="str">
        <f t="shared" si="15"/>
        <v/>
      </c>
      <c r="V241" s="58"/>
      <c r="W241" s="58"/>
      <c r="X241" s="62"/>
      <c r="Y24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4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41" s="245"/>
      <c r="AB241" s="246"/>
      <c r="AC241" s="246"/>
      <c r="AD241" s="247"/>
      <c r="AE241" s="248"/>
      <c r="AF241" s="270" t="str">
        <f>IFERROR(VLOOKUP(AE241,Nivel_educat!$B$6:$E$24,4,FALSE),"")</f>
        <v/>
      </c>
      <c r="AG241" s="270" t="str">
        <f t="shared" si="12"/>
        <v/>
      </c>
      <c r="AH241" s="57"/>
      <c r="AI241" s="64"/>
      <c r="AJ241" s="57"/>
      <c r="AK241" s="64"/>
      <c r="AL241" s="64"/>
      <c r="AM241" s="57"/>
      <c r="AN241" s="207"/>
      <c r="AO241" s="273" t="str">
        <f t="shared" si="13"/>
        <v/>
      </c>
      <c r="AP241" s="57"/>
      <c r="AQ241" s="57"/>
      <c r="AR241" s="59"/>
      <c r="AS241" s="59"/>
      <c r="AT241" s="59"/>
      <c r="AU241" s="59"/>
      <c r="AV241" s="59"/>
      <c r="AW241" s="59"/>
      <c r="AX24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41" s="59"/>
      <c r="AZ241" s="59"/>
      <c r="BA24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41" s="249"/>
      <c r="BD241" s="253"/>
      <c r="BE241" s="253"/>
    </row>
    <row r="242" spans="1:57" ht="14.95" x14ac:dyDescent="0.25">
      <c r="A242" s="60"/>
      <c r="B242" s="58"/>
      <c r="C242" s="58"/>
      <c r="D242" s="58"/>
      <c r="E242" s="61"/>
      <c r="F242" s="61"/>
      <c r="G242" s="270" t="str">
        <f>IFERROR(MATCH(I242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42" s="270" t="str">
        <f t="shared" si="14"/>
        <v/>
      </c>
      <c r="I242" s="58"/>
      <c r="J242" s="58"/>
      <c r="K242" s="250"/>
      <c r="L242" s="277"/>
      <c r="M242" s="58"/>
      <c r="N242" s="58"/>
      <c r="O242" s="58"/>
      <c r="P24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42" s="270" t="str">
        <f>IF('Participantes (A completar)'!$R242="","",IF((INT('Participantes (A completar)'!$AI242-'Participantes (A completar)'!$R242)/365.25)&lt;=0,0,(INT(('Participantes (A completar)'!$AI242-'Participantes (A completar)'!$R242)/365.25))))</f>
        <v/>
      </c>
      <c r="R242" s="61"/>
      <c r="S242" s="57"/>
      <c r="T242" s="270" t="str">
        <f>IFERROR(MATCH(V242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42" s="270" t="str">
        <f t="shared" si="15"/>
        <v/>
      </c>
      <c r="V242" s="58"/>
      <c r="W242" s="58"/>
      <c r="X242" s="62"/>
      <c r="Y24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4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42" s="245"/>
      <c r="AB242" s="246"/>
      <c r="AC242" s="246"/>
      <c r="AD242" s="247"/>
      <c r="AE242" s="248"/>
      <c r="AF242" s="270" t="str">
        <f>IFERROR(VLOOKUP(AE242,Nivel_educat!$B$6:$E$24,4,FALSE),"")</f>
        <v/>
      </c>
      <c r="AG242" s="270" t="str">
        <f t="shared" si="12"/>
        <v/>
      </c>
      <c r="AH242" s="57"/>
      <c r="AI242" s="64"/>
      <c r="AJ242" s="57"/>
      <c r="AK242" s="64"/>
      <c r="AL242" s="64"/>
      <c r="AM242" s="57"/>
      <c r="AN242" s="207"/>
      <c r="AO242" s="273" t="str">
        <f t="shared" si="13"/>
        <v/>
      </c>
      <c r="AP242" s="57"/>
      <c r="AQ242" s="57"/>
      <c r="AR242" s="59"/>
      <c r="AS242" s="59"/>
      <c r="AT242" s="59"/>
      <c r="AU242" s="59"/>
      <c r="AV242" s="59"/>
      <c r="AW242" s="59"/>
      <c r="AX24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42" s="59"/>
      <c r="AZ242" s="59"/>
      <c r="BA24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42" s="249"/>
      <c r="BD242" s="253"/>
      <c r="BE242" s="253"/>
    </row>
    <row r="243" spans="1:57" ht="14.95" x14ac:dyDescent="0.25">
      <c r="A243" s="60"/>
      <c r="B243" s="58"/>
      <c r="C243" s="58"/>
      <c r="D243" s="58"/>
      <c r="E243" s="61"/>
      <c r="F243" s="61"/>
      <c r="G243" s="270" t="str">
        <f>IFERROR(MATCH(I243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43" s="270" t="str">
        <f t="shared" si="14"/>
        <v/>
      </c>
      <c r="I243" s="58"/>
      <c r="J243" s="58"/>
      <c r="K243" s="250"/>
      <c r="L243" s="277"/>
      <c r="M243" s="58"/>
      <c r="N243" s="58"/>
      <c r="O243" s="58"/>
      <c r="P24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43" s="270" t="str">
        <f>IF('Participantes (A completar)'!$R243="","",IF((INT('Participantes (A completar)'!$AI243-'Participantes (A completar)'!$R243)/365.25)&lt;=0,0,(INT(('Participantes (A completar)'!$AI243-'Participantes (A completar)'!$R243)/365.25))))</f>
        <v/>
      </c>
      <c r="R243" s="61"/>
      <c r="S243" s="57"/>
      <c r="T243" s="270" t="str">
        <f>IFERROR(MATCH(V243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43" s="270" t="str">
        <f t="shared" si="15"/>
        <v/>
      </c>
      <c r="V243" s="58"/>
      <c r="W243" s="58"/>
      <c r="X243" s="62"/>
      <c r="Y24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4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43" s="245"/>
      <c r="AB243" s="246"/>
      <c r="AC243" s="246"/>
      <c r="AD243" s="247"/>
      <c r="AE243" s="248"/>
      <c r="AF243" s="270" t="str">
        <f>IFERROR(VLOOKUP(AE243,Nivel_educat!$B$6:$E$24,4,FALSE),"")</f>
        <v/>
      </c>
      <c r="AG243" s="270" t="str">
        <f t="shared" si="12"/>
        <v/>
      </c>
      <c r="AH243" s="57"/>
      <c r="AI243" s="64"/>
      <c r="AJ243" s="57"/>
      <c r="AK243" s="64"/>
      <c r="AL243" s="64"/>
      <c r="AM243" s="57"/>
      <c r="AN243" s="207"/>
      <c r="AO243" s="273" t="str">
        <f t="shared" si="13"/>
        <v/>
      </c>
      <c r="AP243" s="57"/>
      <c r="AQ243" s="57"/>
      <c r="AR243" s="59"/>
      <c r="AS243" s="59"/>
      <c r="AT243" s="59"/>
      <c r="AU243" s="59"/>
      <c r="AV243" s="59"/>
      <c r="AW243" s="59"/>
      <c r="AX24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43" s="59"/>
      <c r="AZ243" s="59"/>
      <c r="BA24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43" s="249"/>
      <c r="BD243" s="253"/>
      <c r="BE243" s="253"/>
    </row>
    <row r="244" spans="1:57" ht="14.95" x14ac:dyDescent="0.25">
      <c r="A244" s="60"/>
      <c r="B244" s="58"/>
      <c r="C244" s="58"/>
      <c r="D244" s="58"/>
      <c r="E244" s="61"/>
      <c r="F244" s="61"/>
      <c r="G244" s="270" t="str">
        <f>IFERROR(MATCH(I244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44" s="270" t="str">
        <f t="shared" si="14"/>
        <v/>
      </c>
      <c r="I244" s="58"/>
      <c r="J244" s="58"/>
      <c r="K244" s="250"/>
      <c r="L244" s="277"/>
      <c r="M244" s="58"/>
      <c r="N244" s="58"/>
      <c r="O244" s="58"/>
      <c r="P24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44" s="270" t="str">
        <f>IF('Participantes (A completar)'!$R244="","",IF((INT('Participantes (A completar)'!$AI244-'Participantes (A completar)'!$R244)/365.25)&lt;=0,0,(INT(('Participantes (A completar)'!$AI244-'Participantes (A completar)'!$R244)/365.25))))</f>
        <v/>
      </c>
      <c r="R244" s="61"/>
      <c r="S244" s="57"/>
      <c r="T244" s="270" t="str">
        <f>IFERROR(MATCH(V244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44" s="270" t="str">
        <f t="shared" si="15"/>
        <v/>
      </c>
      <c r="V244" s="58"/>
      <c r="W244" s="58"/>
      <c r="X244" s="62"/>
      <c r="Y24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4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44" s="245"/>
      <c r="AB244" s="246"/>
      <c r="AC244" s="246"/>
      <c r="AD244" s="247"/>
      <c r="AE244" s="248"/>
      <c r="AF244" s="270" t="str">
        <f>IFERROR(VLOOKUP(AE244,Nivel_educat!$B$6:$E$24,4,FALSE),"")</f>
        <v/>
      </c>
      <c r="AG244" s="270" t="str">
        <f t="shared" si="12"/>
        <v/>
      </c>
      <c r="AH244" s="57"/>
      <c r="AI244" s="64"/>
      <c r="AJ244" s="57"/>
      <c r="AK244" s="64"/>
      <c r="AL244" s="64"/>
      <c r="AM244" s="57"/>
      <c r="AN244" s="207"/>
      <c r="AO244" s="273" t="str">
        <f t="shared" si="13"/>
        <v/>
      </c>
      <c r="AP244" s="57"/>
      <c r="AQ244" s="57"/>
      <c r="AR244" s="59"/>
      <c r="AS244" s="59"/>
      <c r="AT244" s="59"/>
      <c r="AU244" s="59"/>
      <c r="AV244" s="59"/>
      <c r="AW244" s="59"/>
      <c r="AX24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44" s="59"/>
      <c r="AZ244" s="59"/>
      <c r="BA24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44" s="249"/>
      <c r="BD244" s="253"/>
      <c r="BE244" s="253"/>
    </row>
    <row r="245" spans="1:57" ht="14.95" x14ac:dyDescent="0.25">
      <c r="A245" s="60"/>
      <c r="B245" s="58"/>
      <c r="C245" s="58"/>
      <c r="D245" s="58"/>
      <c r="E245" s="61"/>
      <c r="F245" s="61"/>
      <c r="G245" s="270" t="str">
        <f>IFERROR(MATCH(I245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45" s="270" t="str">
        <f t="shared" si="14"/>
        <v/>
      </c>
      <c r="I245" s="58"/>
      <c r="J245" s="58"/>
      <c r="K245" s="250"/>
      <c r="L245" s="277"/>
      <c r="M245" s="58"/>
      <c r="N245" s="58"/>
      <c r="O245" s="58"/>
      <c r="P24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45" s="270" t="str">
        <f>IF('Participantes (A completar)'!$R245="","",IF((INT('Participantes (A completar)'!$AI245-'Participantes (A completar)'!$R245)/365.25)&lt;=0,0,(INT(('Participantes (A completar)'!$AI245-'Participantes (A completar)'!$R245)/365.25))))</f>
        <v/>
      </c>
      <c r="R245" s="61"/>
      <c r="S245" s="57"/>
      <c r="T245" s="270" t="str">
        <f>IFERROR(MATCH(V245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45" s="270" t="str">
        <f t="shared" si="15"/>
        <v/>
      </c>
      <c r="V245" s="58"/>
      <c r="W245" s="58"/>
      <c r="X245" s="62"/>
      <c r="Y24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4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45" s="245"/>
      <c r="AB245" s="246"/>
      <c r="AC245" s="246"/>
      <c r="AD245" s="247"/>
      <c r="AE245" s="248"/>
      <c r="AF245" s="270" t="str">
        <f>IFERROR(VLOOKUP(AE245,Nivel_educat!$B$6:$E$24,4,FALSE),"")</f>
        <v/>
      </c>
      <c r="AG245" s="270" t="str">
        <f t="shared" si="12"/>
        <v/>
      </c>
      <c r="AH245" s="57"/>
      <c r="AI245" s="64"/>
      <c r="AJ245" s="57"/>
      <c r="AK245" s="64"/>
      <c r="AL245" s="64"/>
      <c r="AM245" s="57"/>
      <c r="AN245" s="207"/>
      <c r="AO245" s="273" t="str">
        <f t="shared" si="13"/>
        <v/>
      </c>
      <c r="AP245" s="57"/>
      <c r="AQ245" s="57"/>
      <c r="AR245" s="59"/>
      <c r="AS245" s="59"/>
      <c r="AT245" s="59"/>
      <c r="AU245" s="59"/>
      <c r="AV245" s="59"/>
      <c r="AW245" s="59"/>
      <c r="AX24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45" s="59"/>
      <c r="AZ245" s="59"/>
      <c r="BA24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45" s="249"/>
      <c r="BD245" s="253"/>
      <c r="BE245" s="253"/>
    </row>
    <row r="246" spans="1:57" ht="14.95" x14ac:dyDescent="0.25">
      <c r="A246" s="60"/>
      <c r="B246" s="58"/>
      <c r="C246" s="58"/>
      <c r="D246" s="58"/>
      <c r="E246" s="61"/>
      <c r="F246" s="61"/>
      <c r="G246" s="270" t="str">
        <f>IFERROR(MATCH(I246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46" s="270" t="str">
        <f t="shared" si="14"/>
        <v/>
      </c>
      <c r="I246" s="58"/>
      <c r="J246" s="58"/>
      <c r="K246" s="250"/>
      <c r="L246" s="277"/>
      <c r="M246" s="58"/>
      <c r="N246" s="58"/>
      <c r="O246" s="58"/>
      <c r="P24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46" s="270" t="str">
        <f>IF('Participantes (A completar)'!$R246="","",IF((INT('Participantes (A completar)'!$AI246-'Participantes (A completar)'!$R246)/365.25)&lt;=0,0,(INT(('Participantes (A completar)'!$AI246-'Participantes (A completar)'!$R246)/365.25))))</f>
        <v/>
      </c>
      <c r="R246" s="61"/>
      <c r="S246" s="57"/>
      <c r="T246" s="270" t="str">
        <f>IFERROR(MATCH(V246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46" s="270" t="str">
        <f t="shared" si="15"/>
        <v/>
      </c>
      <c r="V246" s="58"/>
      <c r="W246" s="58"/>
      <c r="X246" s="62"/>
      <c r="Y24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4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46" s="245"/>
      <c r="AB246" s="246"/>
      <c r="AC246" s="246"/>
      <c r="AD246" s="247"/>
      <c r="AE246" s="248"/>
      <c r="AF246" s="270" t="str">
        <f>IFERROR(VLOOKUP(AE246,Nivel_educat!$B$6:$E$24,4,FALSE),"")</f>
        <v/>
      </c>
      <c r="AG246" s="270" t="str">
        <f t="shared" si="12"/>
        <v/>
      </c>
      <c r="AH246" s="57"/>
      <c r="AI246" s="64"/>
      <c r="AJ246" s="57"/>
      <c r="AK246" s="64"/>
      <c r="AL246" s="64"/>
      <c r="AM246" s="57"/>
      <c r="AN246" s="207"/>
      <c r="AO246" s="273" t="str">
        <f t="shared" si="13"/>
        <v/>
      </c>
      <c r="AP246" s="57"/>
      <c r="AQ246" s="57"/>
      <c r="AR246" s="59"/>
      <c r="AS246" s="59"/>
      <c r="AT246" s="59"/>
      <c r="AU246" s="59"/>
      <c r="AV246" s="59"/>
      <c r="AW246" s="59"/>
      <c r="AX24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46" s="59"/>
      <c r="AZ246" s="59"/>
      <c r="BA24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46" s="249"/>
      <c r="BD246" s="253"/>
      <c r="BE246" s="253"/>
    </row>
    <row r="247" spans="1:57" ht="14.95" x14ac:dyDescent="0.25">
      <c r="A247" s="60"/>
      <c r="B247" s="58"/>
      <c r="C247" s="58"/>
      <c r="D247" s="58"/>
      <c r="E247" s="61"/>
      <c r="F247" s="61"/>
      <c r="G247" s="270" t="str">
        <f>IFERROR(MATCH(I247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47" s="270" t="str">
        <f t="shared" si="14"/>
        <v/>
      </c>
      <c r="I247" s="58"/>
      <c r="J247" s="58"/>
      <c r="K247" s="250"/>
      <c r="L247" s="277"/>
      <c r="M247" s="58"/>
      <c r="N247" s="58"/>
      <c r="O247" s="58"/>
      <c r="P24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47" s="270" t="str">
        <f>IF('Participantes (A completar)'!$R247="","",IF((INT('Participantes (A completar)'!$AI247-'Participantes (A completar)'!$R247)/365.25)&lt;=0,0,(INT(('Participantes (A completar)'!$AI247-'Participantes (A completar)'!$R247)/365.25))))</f>
        <v/>
      </c>
      <c r="R247" s="61"/>
      <c r="S247" s="57"/>
      <c r="T247" s="270" t="str">
        <f>IFERROR(MATCH(V247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47" s="270" t="str">
        <f t="shared" si="15"/>
        <v/>
      </c>
      <c r="V247" s="58"/>
      <c r="W247" s="58"/>
      <c r="X247" s="62"/>
      <c r="Y24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4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47" s="245"/>
      <c r="AB247" s="246"/>
      <c r="AC247" s="246"/>
      <c r="AD247" s="247"/>
      <c r="AE247" s="248"/>
      <c r="AF247" s="270" t="str">
        <f>IFERROR(VLOOKUP(AE247,Nivel_educat!$B$6:$E$24,4,FALSE),"")</f>
        <v/>
      </c>
      <c r="AG247" s="270" t="str">
        <f t="shared" si="12"/>
        <v/>
      </c>
      <c r="AH247" s="57"/>
      <c r="AI247" s="64"/>
      <c r="AJ247" s="57"/>
      <c r="AK247" s="64"/>
      <c r="AL247" s="64"/>
      <c r="AM247" s="57"/>
      <c r="AN247" s="207"/>
      <c r="AO247" s="273" t="str">
        <f t="shared" si="13"/>
        <v/>
      </c>
      <c r="AP247" s="57"/>
      <c r="AQ247" s="57"/>
      <c r="AR247" s="59"/>
      <c r="AS247" s="59"/>
      <c r="AT247" s="59"/>
      <c r="AU247" s="59"/>
      <c r="AV247" s="59"/>
      <c r="AW247" s="59"/>
      <c r="AX24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47" s="59"/>
      <c r="AZ247" s="59"/>
      <c r="BA24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47" s="249"/>
      <c r="BD247" s="253"/>
      <c r="BE247" s="253"/>
    </row>
    <row r="248" spans="1:57" ht="14.95" x14ac:dyDescent="0.25">
      <c r="A248" s="60"/>
      <c r="B248" s="58"/>
      <c r="C248" s="58"/>
      <c r="D248" s="58"/>
      <c r="E248" s="61"/>
      <c r="F248" s="61"/>
      <c r="G248" s="270" t="str">
        <f>IFERROR(MATCH(I248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48" s="270" t="str">
        <f t="shared" si="14"/>
        <v/>
      </c>
      <c r="I248" s="58"/>
      <c r="J248" s="58"/>
      <c r="K248" s="250"/>
      <c r="L248" s="277"/>
      <c r="M248" s="58"/>
      <c r="N248" s="58"/>
      <c r="O248" s="58"/>
      <c r="P24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48" s="270" t="str">
        <f>IF('Participantes (A completar)'!$R248="","",IF((INT('Participantes (A completar)'!$AI248-'Participantes (A completar)'!$R248)/365.25)&lt;=0,0,(INT(('Participantes (A completar)'!$AI248-'Participantes (A completar)'!$R248)/365.25))))</f>
        <v/>
      </c>
      <c r="R248" s="61"/>
      <c r="S248" s="57"/>
      <c r="T248" s="270" t="str">
        <f>IFERROR(MATCH(V248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48" s="270" t="str">
        <f t="shared" si="15"/>
        <v/>
      </c>
      <c r="V248" s="58"/>
      <c r="W248" s="58"/>
      <c r="X248" s="62"/>
      <c r="Y24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4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48" s="245"/>
      <c r="AB248" s="246"/>
      <c r="AC248" s="246"/>
      <c r="AD248" s="247"/>
      <c r="AE248" s="248"/>
      <c r="AF248" s="270" t="str">
        <f>IFERROR(VLOOKUP(AE248,Nivel_educat!$B$6:$E$24,4,FALSE),"")</f>
        <v/>
      </c>
      <c r="AG248" s="270" t="str">
        <f t="shared" si="12"/>
        <v/>
      </c>
      <c r="AH248" s="57"/>
      <c r="AI248" s="64"/>
      <c r="AJ248" s="57"/>
      <c r="AK248" s="64"/>
      <c r="AL248" s="64"/>
      <c r="AM248" s="57"/>
      <c r="AN248" s="207"/>
      <c r="AO248" s="273" t="str">
        <f t="shared" si="13"/>
        <v/>
      </c>
      <c r="AP248" s="57"/>
      <c r="AQ248" s="57"/>
      <c r="AR248" s="59"/>
      <c r="AS248" s="59"/>
      <c r="AT248" s="59"/>
      <c r="AU248" s="59"/>
      <c r="AV248" s="59"/>
      <c r="AW248" s="59"/>
      <c r="AX24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48" s="59"/>
      <c r="AZ248" s="59"/>
      <c r="BA24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48" s="249"/>
      <c r="BD248" s="253"/>
      <c r="BE248" s="253"/>
    </row>
    <row r="249" spans="1:57" ht="14.95" x14ac:dyDescent="0.25">
      <c r="A249" s="60"/>
      <c r="B249" s="58"/>
      <c r="C249" s="58"/>
      <c r="D249" s="58"/>
      <c r="E249" s="61"/>
      <c r="F249" s="61"/>
      <c r="G249" s="270" t="str">
        <f>IFERROR(MATCH(I249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49" s="270" t="str">
        <f t="shared" si="14"/>
        <v/>
      </c>
      <c r="I249" s="58"/>
      <c r="J249" s="58"/>
      <c r="K249" s="250"/>
      <c r="L249" s="277"/>
      <c r="M249" s="58"/>
      <c r="N249" s="58"/>
      <c r="O249" s="58"/>
      <c r="P24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49" s="270" t="str">
        <f>IF('Participantes (A completar)'!$R249="","",IF((INT('Participantes (A completar)'!$AI249-'Participantes (A completar)'!$R249)/365.25)&lt;=0,0,(INT(('Participantes (A completar)'!$AI249-'Participantes (A completar)'!$R249)/365.25))))</f>
        <v/>
      </c>
      <c r="R249" s="61"/>
      <c r="S249" s="57"/>
      <c r="T249" s="270" t="str">
        <f>IFERROR(MATCH(V249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49" s="270" t="str">
        <f t="shared" si="15"/>
        <v/>
      </c>
      <c r="V249" s="58"/>
      <c r="W249" s="58"/>
      <c r="X249" s="62"/>
      <c r="Y24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4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49" s="245"/>
      <c r="AB249" s="246"/>
      <c r="AC249" s="246"/>
      <c r="AD249" s="247"/>
      <c r="AE249" s="248"/>
      <c r="AF249" s="270" t="str">
        <f>IFERROR(VLOOKUP(AE249,Nivel_educat!$B$6:$E$24,4,FALSE),"")</f>
        <v/>
      </c>
      <c r="AG249" s="270" t="str">
        <f t="shared" si="12"/>
        <v/>
      </c>
      <c r="AH249" s="57"/>
      <c r="AI249" s="64"/>
      <c r="AJ249" s="57"/>
      <c r="AK249" s="64"/>
      <c r="AL249" s="64"/>
      <c r="AM249" s="57"/>
      <c r="AN249" s="207"/>
      <c r="AO249" s="273" t="str">
        <f t="shared" si="13"/>
        <v/>
      </c>
      <c r="AP249" s="57"/>
      <c r="AQ249" s="57"/>
      <c r="AR249" s="59"/>
      <c r="AS249" s="59"/>
      <c r="AT249" s="59"/>
      <c r="AU249" s="59"/>
      <c r="AV249" s="59"/>
      <c r="AW249" s="59"/>
      <c r="AX24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49" s="59"/>
      <c r="AZ249" s="59"/>
      <c r="BA24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49" s="249"/>
      <c r="BD249" s="253"/>
      <c r="BE249" s="253"/>
    </row>
    <row r="250" spans="1:57" ht="14.95" x14ac:dyDescent="0.25">
      <c r="A250" s="60"/>
      <c r="B250" s="58"/>
      <c r="C250" s="58"/>
      <c r="D250" s="58"/>
      <c r="E250" s="61"/>
      <c r="F250" s="61"/>
      <c r="G250" s="270" t="str">
        <f>IFERROR(MATCH(I250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50" s="270" t="str">
        <f t="shared" si="14"/>
        <v/>
      </c>
      <c r="I250" s="58"/>
      <c r="J250" s="58"/>
      <c r="K250" s="250"/>
      <c r="L250" s="277"/>
      <c r="M250" s="58"/>
      <c r="N250" s="58"/>
      <c r="O250" s="58"/>
      <c r="P25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50" s="270" t="str">
        <f>IF('Participantes (A completar)'!$R250="","",IF((INT('Participantes (A completar)'!$AI250-'Participantes (A completar)'!$R250)/365.25)&lt;=0,0,(INT(('Participantes (A completar)'!$AI250-'Participantes (A completar)'!$R250)/365.25))))</f>
        <v/>
      </c>
      <c r="R250" s="61"/>
      <c r="S250" s="57"/>
      <c r="T250" s="270" t="str">
        <f>IFERROR(MATCH(V250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50" s="270" t="str">
        <f t="shared" si="15"/>
        <v/>
      </c>
      <c r="V250" s="58"/>
      <c r="W250" s="58"/>
      <c r="X250" s="62"/>
      <c r="Y25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5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50" s="245"/>
      <c r="AB250" s="246"/>
      <c r="AC250" s="246"/>
      <c r="AD250" s="247"/>
      <c r="AE250" s="248"/>
      <c r="AF250" s="270" t="str">
        <f>IFERROR(VLOOKUP(AE250,Nivel_educat!$B$6:$E$24,4,FALSE),"")</f>
        <v/>
      </c>
      <c r="AG250" s="270" t="str">
        <f t="shared" si="12"/>
        <v/>
      </c>
      <c r="AH250" s="57"/>
      <c r="AI250" s="64"/>
      <c r="AJ250" s="57"/>
      <c r="AK250" s="64"/>
      <c r="AL250" s="64"/>
      <c r="AM250" s="57"/>
      <c r="AN250" s="207"/>
      <c r="AO250" s="273" t="str">
        <f t="shared" si="13"/>
        <v/>
      </c>
      <c r="AP250" s="57"/>
      <c r="AQ250" s="57"/>
      <c r="AR250" s="59"/>
      <c r="AS250" s="59"/>
      <c r="AT250" s="59"/>
      <c r="AU250" s="59"/>
      <c r="AV250" s="59"/>
      <c r="AW250" s="59"/>
      <c r="AX25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50" s="59"/>
      <c r="AZ250" s="59"/>
      <c r="BA25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50" s="249"/>
      <c r="BD250" s="253"/>
      <c r="BE250" s="253"/>
    </row>
    <row r="251" spans="1:57" ht="14.95" x14ac:dyDescent="0.25">
      <c r="A251" s="60"/>
      <c r="B251" s="58"/>
      <c r="C251" s="58"/>
      <c r="D251" s="58"/>
      <c r="E251" s="61"/>
      <c r="F251" s="61"/>
      <c r="G251" s="270" t="str">
        <f>IFERROR(MATCH(I251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51" s="270" t="str">
        <f t="shared" si="14"/>
        <v/>
      </c>
      <c r="I251" s="58"/>
      <c r="J251" s="58"/>
      <c r="K251" s="250"/>
      <c r="L251" s="277"/>
      <c r="M251" s="58"/>
      <c r="N251" s="58"/>
      <c r="O251" s="58"/>
      <c r="P25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51" s="270" t="str">
        <f>IF('Participantes (A completar)'!$R251="","",IF((INT('Participantes (A completar)'!$AI251-'Participantes (A completar)'!$R251)/365.25)&lt;=0,0,(INT(('Participantes (A completar)'!$AI251-'Participantes (A completar)'!$R251)/365.25))))</f>
        <v/>
      </c>
      <c r="R251" s="61"/>
      <c r="S251" s="57"/>
      <c r="T251" s="270" t="str">
        <f>IFERROR(MATCH(V251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51" s="270" t="str">
        <f t="shared" si="15"/>
        <v/>
      </c>
      <c r="V251" s="58"/>
      <c r="W251" s="58"/>
      <c r="X251" s="62"/>
      <c r="Y25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5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51" s="245"/>
      <c r="AB251" s="246"/>
      <c r="AC251" s="246"/>
      <c r="AD251" s="247"/>
      <c r="AE251" s="248"/>
      <c r="AF251" s="270" t="str">
        <f>IFERROR(VLOOKUP(AE251,Nivel_educat!$B$6:$E$24,4,FALSE),"")</f>
        <v/>
      </c>
      <c r="AG251" s="270" t="str">
        <f t="shared" si="12"/>
        <v/>
      </c>
      <c r="AH251" s="57"/>
      <c r="AI251" s="64"/>
      <c r="AJ251" s="57"/>
      <c r="AK251" s="64"/>
      <c r="AL251" s="64"/>
      <c r="AM251" s="57"/>
      <c r="AN251" s="207"/>
      <c r="AO251" s="273" t="str">
        <f t="shared" si="13"/>
        <v/>
      </c>
      <c r="AP251" s="57"/>
      <c r="AQ251" s="57"/>
      <c r="AR251" s="59"/>
      <c r="AS251" s="59"/>
      <c r="AT251" s="59"/>
      <c r="AU251" s="59"/>
      <c r="AV251" s="59"/>
      <c r="AW251" s="59"/>
      <c r="AX25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51" s="59"/>
      <c r="AZ251" s="59"/>
      <c r="BA25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51" s="249"/>
      <c r="BD251" s="253"/>
      <c r="BE251" s="253"/>
    </row>
    <row r="252" spans="1:57" ht="14.95" x14ac:dyDescent="0.25">
      <c r="A252" s="60"/>
      <c r="B252" s="58"/>
      <c r="C252" s="58"/>
      <c r="D252" s="58"/>
      <c r="E252" s="61"/>
      <c r="F252" s="61"/>
      <c r="G252" s="270" t="str">
        <f>IFERROR(MATCH(I252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52" s="270" t="str">
        <f t="shared" si="14"/>
        <v/>
      </c>
      <c r="I252" s="58"/>
      <c r="J252" s="58"/>
      <c r="K252" s="250"/>
      <c r="L252" s="277"/>
      <c r="M252" s="58"/>
      <c r="N252" s="58"/>
      <c r="O252" s="58"/>
      <c r="P25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52" s="270" t="str">
        <f>IF('Participantes (A completar)'!$R252="","",IF((INT('Participantes (A completar)'!$AI252-'Participantes (A completar)'!$R252)/365.25)&lt;=0,0,(INT(('Participantes (A completar)'!$AI252-'Participantes (A completar)'!$R252)/365.25))))</f>
        <v/>
      </c>
      <c r="R252" s="61"/>
      <c r="S252" s="57"/>
      <c r="T252" s="270" t="str">
        <f>IFERROR(MATCH(V252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52" s="270" t="str">
        <f t="shared" si="15"/>
        <v/>
      </c>
      <c r="V252" s="58"/>
      <c r="W252" s="58"/>
      <c r="X252" s="62"/>
      <c r="Y25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5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52" s="245"/>
      <c r="AB252" s="246"/>
      <c r="AC252" s="246"/>
      <c r="AD252" s="247"/>
      <c r="AE252" s="248"/>
      <c r="AF252" s="270" t="str">
        <f>IFERROR(VLOOKUP(AE252,Nivel_educat!$B$6:$E$24,4,FALSE),"")</f>
        <v/>
      </c>
      <c r="AG252" s="270" t="str">
        <f t="shared" si="12"/>
        <v/>
      </c>
      <c r="AH252" s="57"/>
      <c r="AI252" s="64"/>
      <c r="AJ252" s="57"/>
      <c r="AK252" s="64"/>
      <c r="AL252" s="64"/>
      <c r="AM252" s="57"/>
      <c r="AN252" s="64"/>
      <c r="AO252" s="273" t="str">
        <f t="shared" si="13"/>
        <v/>
      </c>
      <c r="AP252" s="57"/>
      <c r="AQ252" s="57"/>
      <c r="AR252" s="59"/>
      <c r="AS252" s="59"/>
      <c r="AT252" s="59"/>
      <c r="AU252" s="59"/>
      <c r="AV252" s="59"/>
      <c r="AW252" s="59"/>
      <c r="AX25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52" s="59"/>
      <c r="AZ252" s="59"/>
      <c r="BA25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52" s="249"/>
      <c r="BD252" s="253"/>
      <c r="BE252" s="253"/>
    </row>
    <row r="253" spans="1:57" ht="14.95" x14ac:dyDescent="0.25">
      <c r="A253" s="60"/>
      <c r="B253" s="58"/>
      <c r="C253" s="58"/>
      <c r="D253" s="58"/>
      <c r="E253" s="61"/>
      <c r="F253" s="61"/>
      <c r="G253" s="270" t="str">
        <f>IFERROR(MATCH(I253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53" s="270" t="str">
        <f t="shared" si="14"/>
        <v/>
      </c>
      <c r="I253" s="58"/>
      <c r="J253" s="58"/>
      <c r="K253" s="250"/>
      <c r="L253" s="277"/>
      <c r="M253" s="58"/>
      <c r="N253" s="58"/>
      <c r="O253" s="58"/>
      <c r="P25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53" s="270" t="str">
        <f>IF('Participantes (A completar)'!$R253="","",IF((INT('Participantes (A completar)'!$AI253-'Participantes (A completar)'!$R253)/365.25)&lt;=0,0,(INT(('Participantes (A completar)'!$AI253-'Participantes (A completar)'!$R253)/365.25))))</f>
        <v/>
      </c>
      <c r="R253" s="61"/>
      <c r="S253" s="57"/>
      <c r="T253" s="270" t="str">
        <f>IFERROR(MATCH(V253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53" s="270" t="str">
        <f t="shared" si="15"/>
        <v/>
      </c>
      <c r="V253" s="58"/>
      <c r="W253" s="58"/>
      <c r="X253" s="62"/>
      <c r="Y25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5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53" s="245"/>
      <c r="AB253" s="246"/>
      <c r="AC253" s="246"/>
      <c r="AD253" s="247"/>
      <c r="AE253" s="248"/>
      <c r="AF253" s="270" t="str">
        <f>IFERROR(VLOOKUP(AE253,Nivel_educat!$B$6:$E$24,4,FALSE),"")</f>
        <v/>
      </c>
      <c r="AG253" s="270" t="str">
        <f t="shared" si="12"/>
        <v/>
      </c>
      <c r="AH253" s="57"/>
      <c r="AI253" s="64"/>
      <c r="AJ253" s="57"/>
      <c r="AK253" s="64"/>
      <c r="AL253" s="64"/>
      <c r="AM253" s="57"/>
      <c r="AN253" s="207"/>
      <c r="AO253" s="273" t="str">
        <f t="shared" si="13"/>
        <v/>
      </c>
      <c r="AP253" s="57"/>
      <c r="AQ253" s="57"/>
      <c r="AR253" s="59"/>
      <c r="AS253" s="59"/>
      <c r="AT253" s="59"/>
      <c r="AU253" s="59"/>
      <c r="AV253" s="59"/>
      <c r="AW253" s="59"/>
      <c r="AX25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53" s="59"/>
      <c r="AZ253" s="59"/>
      <c r="BA25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53" s="249"/>
      <c r="BD253" s="253"/>
      <c r="BE253" s="253"/>
    </row>
    <row r="254" spans="1:57" ht="14.95" x14ac:dyDescent="0.25">
      <c r="A254" s="60"/>
      <c r="B254" s="58"/>
      <c r="C254" s="58"/>
      <c r="D254" s="58"/>
      <c r="E254" s="61"/>
      <c r="F254" s="61"/>
      <c r="G254" s="270" t="str">
        <f>IFERROR(MATCH(I254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54" s="270" t="str">
        <f t="shared" si="14"/>
        <v/>
      </c>
      <c r="I254" s="58"/>
      <c r="J254" s="58"/>
      <c r="K254" s="250"/>
      <c r="L254" s="277"/>
      <c r="M254" s="58"/>
      <c r="N254" s="58"/>
      <c r="O254" s="58"/>
      <c r="P25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54" s="270" t="str">
        <f>IF('Participantes (A completar)'!$R254="","",IF((INT('Participantes (A completar)'!$AI254-'Participantes (A completar)'!$R254)/365.25)&lt;=0,0,(INT(('Participantes (A completar)'!$AI254-'Participantes (A completar)'!$R254)/365.25))))</f>
        <v/>
      </c>
      <c r="R254" s="61"/>
      <c r="S254" s="57"/>
      <c r="T254" s="270" t="str">
        <f>IFERROR(MATCH(V254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54" s="270" t="str">
        <f t="shared" si="15"/>
        <v/>
      </c>
      <c r="V254" s="58"/>
      <c r="W254" s="58"/>
      <c r="X254" s="62"/>
      <c r="Y25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5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54" s="245"/>
      <c r="AB254" s="246"/>
      <c r="AC254" s="246"/>
      <c r="AD254" s="247"/>
      <c r="AE254" s="248"/>
      <c r="AF254" s="270" t="str">
        <f>IFERROR(VLOOKUP(AE254,Nivel_educat!$B$6:$E$24,4,FALSE),"")</f>
        <v/>
      </c>
      <c r="AG254" s="270" t="str">
        <f t="shared" si="12"/>
        <v/>
      </c>
      <c r="AH254" s="57"/>
      <c r="AI254" s="64"/>
      <c r="AJ254" s="57"/>
      <c r="AK254" s="64"/>
      <c r="AL254" s="64"/>
      <c r="AM254" s="57"/>
      <c r="AN254" s="64"/>
      <c r="AO254" s="273" t="str">
        <f t="shared" si="13"/>
        <v/>
      </c>
      <c r="AP254" s="57"/>
      <c r="AQ254" s="57"/>
      <c r="AR254" s="59"/>
      <c r="AS254" s="59"/>
      <c r="AT254" s="59"/>
      <c r="AU254" s="59"/>
      <c r="AV254" s="59"/>
      <c r="AW254" s="59"/>
      <c r="AX25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54" s="59"/>
      <c r="AZ254" s="59"/>
      <c r="BA25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54" s="249"/>
      <c r="BD254" s="253"/>
      <c r="BE254" s="253"/>
    </row>
    <row r="255" spans="1:57" ht="14.95" x14ac:dyDescent="0.25">
      <c r="A255" s="60"/>
      <c r="B255" s="58"/>
      <c r="C255" s="58"/>
      <c r="D255" s="58"/>
      <c r="E255" s="61"/>
      <c r="F255" s="61"/>
      <c r="G255" s="270" t="str">
        <f>IFERROR(MATCH(I255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55" s="270" t="str">
        <f t="shared" si="14"/>
        <v/>
      </c>
      <c r="I255" s="58"/>
      <c r="J255" s="58"/>
      <c r="K255" s="250"/>
      <c r="L255" s="277"/>
      <c r="M255" s="58"/>
      <c r="N255" s="58"/>
      <c r="O255" s="58"/>
      <c r="P25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55" s="270" t="str">
        <f>IF('Participantes (A completar)'!$R255="","",IF((INT('Participantes (A completar)'!$AI255-'Participantes (A completar)'!$R255)/365.25)&lt;=0,0,(INT(('Participantes (A completar)'!$AI255-'Participantes (A completar)'!$R255)/365.25))))</f>
        <v/>
      </c>
      <c r="R255" s="61"/>
      <c r="S255" s="57"/>
      <c r="T255" s="270" t="str">
        <f>IFERROR(MATCH(V255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55" s="270" t="str">
        <f t="shared" si="15"/>
        <v/>
      </c>
      <c r="V255" s="58"/>
      <c r="W255" s="58"/>
      <c r="X255" s="62"/>
      <c r="Y25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5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55" s="245"/>
      <c r="AB255" s="246"/>
      <c r="AC255" s="246"/>
      <c r="AD255" s="247"/>
      <c r="AE255" s="248"/>
      <c r="AF255" s="270" t="str">
        <f>IFERROR(VLOOKUP(AE255,Nivel_educat!$B$6:$E$24,4,FALSE),"")</f>
        <v/>
      </c>
      <c r="AG255" s="270" t="str">
        <f t="shared" si="12"/>
        <v/>
      </c>
      <c r="AH255" s="57"/>
      <c r="AI255" s="64"/>
      <c r="AJ255" s="57"/>
      <c r="AK255" s="64"/>
      <c r="AL255" s="64"/>
      <c r="AM255" s="57"/>
      <c r="AN255" s="207"/>
      <c r="AO255" s="273" t="str">
        <f t="shared" si="13"/>
        <v/>
      </c>
      <c r="AP255" s="57"/>
      <c r="AQ255" s="57"/>
      <c r="AR255" s="59"/>
      <c r="AS255" s="59"/>
      <c r="AT255" s="59"/>
      <c r="AU255" s="59"/>
      <c r="AV255" s="59"/>
      <c r="AW255" s="59"/>
      <c r="AX25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55" s="59"/>
      <c r="AZ255" s="59"/>
      <c r="BA25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55" s="249"/>
      <c r="BD255" s="253"/>
      <c r="BE255" s="253"/>
    </row>
    <row r="256" spans="1:57" ht="14.95" x14ac:dyDescent="0.25">
      <c r="A256" s="60"/>
      <c r="B256" s="58"/>
      <c r="C256" s="58"/>
      <c r="D256" s="58"/>
      <c r="E256" s="61"/>
      <c r="F256" s="61"/>
      <c r="G256" s="270" t="str">
        <f>IFERROR(MATCH(I256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56" s="270" t="str">
        <f t="shared" si="14"/>
        <v/>
      </c>
      <c r="I256" s="58"/>
      <c r="J256" s="58"/>
      <c r="K256" s="250"/>
      <c r="L256" s="277"/>
      <c r="M256" s="58"/>
      <c r="N256" s="58"/>
      <c r="O256" s="58"/>
      <c r="P25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56" s="270" t="str">
        <f>IF('Participantes (A completar)'!$R256="","",IF((INT('Participantes (A completar)'!$AI256-'Participantes (A completar)'!$R256)/365.25)&lt;=0,0,(INT(('Participantes (A completar)'!$AI256-'Participantes (A completar)'!$R256)/365.25))))</f>
        <v/>
      </c>
      <c r="R256" s="61"/>
      <c r="S256" s="57"/>
      <c r="T256" s="270" t="str">
        <f>IFERROR(MATCH(V256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56" s="270" t="str">
        <f t="shared" si="15"/>
        <v/>
      </c>
      <c r="V256" s="58"/>
      <c r="W256" s="58"/>
      <c r="X256" s="62"/>
      <c r="Y25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5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56" s="245"/>
      <c r="AB256" s="246"/>
      <c r="AC256" s="246"/>
      <c r="AD256" s="247"/>
      <c r="AE256" s="248"/>
      <c r="AF256" s="270" t="str">
        <f>IFERROR(VLOOKUP(AE256,Nivel_educat!$B$6:$E$24,4,FALSE),"")</f>
        <v/>
      </c>
      <c r="AG256" s="270" t="str">
        <f t="shared" si="12"/>
        <v/>
      </c>
      <c r="AH256" s="57"/>
      <c r="AI256" s="64"/>
      <c r="AJ256" s="57"/>
      <c r="AK256" s="64"/>
      <c r="AL256" s="64"/>
      <c r="AM256" s="57"/>
      <c r="AN256" s="207"/>
      <c r="AO256" s="273" t="str">
        <f t="shared" si="13"/>
        <v/>
      </c>
      <c r="AP256" s="57"/>
      <c r="AQ256" s="57"/>
      <c r="AR256" s="59"/>
      <c r="AS256" s="59"/>
      <c r="AT256" s="59"/>
      <c r="AU256" s="59"/>
      <c r="AV256" s="59"/>
      <c r="AW256" s="59"/>
      <c r="AX25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56" s="59"/>
      <c r="AZ256" s="59"/>
      <c r="BA25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56" s="249"/>
      <c r="BD256" s="253"/>
      <c r="BE256" s="253"/>
    </row>
    <row r="257" spans="1:57" ht="14.95" x14ac:dyDescent="0.25">
      <c r="A257" s="60"/>
      <c r="B257" s="58"/>
      <c r="C257" s="58"/>
      <c r="D257" s="58"/>
      <c r="E257" s="61"/>
      <c r="F257" s="61"/>
      <c r="G257" s="270" t="str">
        <f>IFERROR(MATCH(I257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57" s="270" t="str">
        <f t="shared" si="14"/>
        <v/>
      </c>
      <c r="I257" s="58"/>
      <c r="J257" s="58"/>
      <c r="K257" s="250"/>
      <c r="L257" s="277"/>
      <c r="M257" s="58"/>
      <c r="N257" s="58"/>
      <c r="O257" s="58"/>
      <c r="P25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57" s="270" t="str">
        <f>IF('Participantes (A completar)'!$R257="","",IF((INT('Participantes (A completar)'!$AI257-'Participantes (A completar)'!$R257)/365.25)&lt;=0,0,(INT(('Participantes (A completar)'!$AI257-'Participantes (A completar)'!$R257)/365.25))))</f>
        <v/>
      </c>
      <c r="R257" s="61"/>
      <c r="S257" s="57"/>
      <c r="T257" s="270" t="str">
        <f>IFERROR(MATCH(V257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57" s="270" t="str">
        <f t="shared" si="15"/>
        <v/>
      </c>
      <c r="V257" s="58"/>
      <c r="W257" s="58"/>
      <c r="X257" s="62"/>
      <c r="Y25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5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57" s="245"/>
      <c r="AB257" s="246"/>
      <c r="AC257" s="246"/>
      <c r="AD257" s="247"/>
      <c r="AE257" s="248"/>
      <c r="AF257" s="270" t="str">
        <f>IFERROR(VLOOKUP(AE257,Nivel_educat!$B$6:$E$24,4,FALSE),"")</f>
        <v/>
      </c>
      <c r="AG257" s="270" t="str">
        <f t="shared" si="12"/>
        <v/>
      </c>
      <c r="AH257" s="57"/>
      <c r="AI257" s="64"/>
      <c r="AJ257" s="57"/>
      <c r="AK257" s="64"/>
      <c r="AL257" s="64"/>
      <c r="AM257" s="57"/>
      <c r="AN257" s="207"/>
      <c r="AO257" s="273" t="str">
        <f t="shared" si="13"/>
        <v/>
      </c>
      <c r="AP257" s="57"/>
      <c r="AQ257" s="57"/>
      <c r="AR257" s="59"/>
      <c r="AS257" s="59"/>
      <c r="AT257" s="59"/>
      <c r="AU257" s="59"/>
      <c r="AV257" s="59"/>
      <c r="AW257" s="59"/>
      <c r="AX25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57" s="59"/>
      <c r="AZ257" s="59"/>
      <c r="BA25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57" s="249"/>
      <c r="BD257" s="253"/>
      <c r="BE257" s="253"/>
    </row>
    <row r="258" spans="1:57" ht="14.95" x14ac:dyDescent="0.25">
      <c r="A258" s="60"/>
      <c r="B258" s="58"/>
      <c r="C258" s="58"/>
      <c r="D258" s="58"/>
      <c r="E258" s="61"/>
      <c r="F258" s="61"/>
      <c r="G258" s="270" t="str">
        <f>IFERROR(MATCH(I258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58" s="270" t="str">
        <f t="shared" si="14"/>
        <v/>
      </c>
      <c r="I258" s="58"/>
      <c r="J258" s="58"/>
      <c r="K258" s="250"/>
      <c r="L258" s="277"/>
      <c r="M258" s="58"/>
      <c r="N258" s="58"/>
      <c r="O258" s="58"/>
      <c r="P25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58" s="270" t="str">
        <f>IF('Participantes (A completar)'!$R258="","",IF((INT('Participantes (A completar)'!$AI258-'Participantes (A completar)'!$R258)/365.25)&lt;=0,0,(INT(('Participantes (A completar)'!$AI258-'Participantes (A completar)'!$R258)/365.25))))</f>
        <v/>
      </c>
      <c r="R258" s="61"/>
      <c r="S258" s="57"/>
      <c r="T258" s="270" t="str">
        <f>IFERROR(MATCH(V258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58" s="270" t="str">
        <f t="shared" si="15"/>
        <v/>
      </c>
      <c r="V258" s="58"/>
      <c r="W258" s="58"/>
      <c r="X258" s="62"/>
      <c r="Y25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5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58" s="245"/>
      <c r="AB258" s="246"/>
      <c r="AC258" s="246"/>
      <c r="AD258" s="247"/>
      <c r="AE258" s="248"/>
      <c r="AF258" s="270" t="str">
        <f>IFERROR(VLOOKUP(AE258,Nivel_educat!$B$6:$E$24,4,FALSE),"")</f>
        <v/>
      </c>
      <c r="AG258" s="270" t="str">
        <f t="shared" si="12"/>
        <v/>
      </c>
      <c r="AH258" s="57"/>
      <c r="AI258" s="64"/>
      <c r="AJ258" s="57"/>
      <c r="AK258" s="64"/>
      <c r="AL258" s="64"/>
      <c r="AM258" s="57"/>
      <c r="AN258" s="207"/>
      <c r="AO258" s="273" t="str">
        <f t="shared" si="13"/>
        <v/>
      </c>
      <c r="AP258" s="57"/>
      <c r="AQ258" s="57"/>
      <c r="AR258" s="59"/>
      <c r="AS258" s="59"/>
      <c r="AT258" s="59"/>
      <c r="AU258" s="59"/>
      <c r="AV258" s="59"/>
      <c r="AW258" s="59"/>
      <c r="AX25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58" s="59"/>
      <c r="AZ258" s="59"/>
      <c r="BA25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58" s="249"/>
      <c r="BD258" s="253"/>
      <c r="BE258" s="253"/>
    </row>
    <row r="259" spans="1:57" ht="14.95" x14ac:dyDescent="0.25">
      <c r="A259" s="60"/>
      <c r="B259" s="58"/>
      <c r="C259" s="58"/>
      <c r="D259" s="58"/>
      <c r="E259" s="61"/>
      <c r="F259" s="61"/>
      <c r="G259" s="270" t="str">
        <f>IFERROR(MATCH(I259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59" s="270" t="str">
        <f t="shared" si="14"/>
        <v/>
      </c>
      <c r="I259" s="58"/>
      <c r="J259" s="58"/>
      <c r="K259" s="250"/>
      <c r="L259" s="277"/>
      <c r="M259" s="58"/>
      <c r="N259" s="58"/>
      <c r="O259" s="58"/>
      <c r="P25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59" s="270" t="str">
        <f>IF('Participantes (A completar)'!$R259="","",IF((INT('Participantes (A completar)'!$AI259-'Participantes (A completar)'!$R259)/365.25)&lt;=0,0,(INT(('Participantes (A completar)'!$AI259-'Participantes (A completar)'!$R259)/365.25))))</f>
        <v/>
      </c>
      <c r="R259" s="61"/>
      <c r="S259" s="57"/>
      <c r="T259" s="270" t="str">
        <f>IFERROR(MATCH(V259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59" s="270" t="str">
        <f t="shared" si="15"/>
        <v/>
      </c>
      <c r="V259" s="58"/>
      <c r="W259" s="58"/>
      <c r="X259" s="62"/>
      <c r="Y25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5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59" s="245"/>
      <c r="AB259" s="246"/>
      <c r="AC259" s="246"/>
      <c r="AD259" s="247"/>
      <c r="AE259" s="248"/>
      <c r="AF259" s="270" t="str">
        <f>IFERROR(VLOOKUP(AE259,Nivel_educat!$B$6:$E$24,4,FALSE),"")</f>
        <v/>
      </c>
      <c r="AG259" s="270" t="str">
        <f t="shared" si="12"/>
        <v/>
      </c>
      <c r="AH259" s="57"/>
      <c r="AI259" s="64"/>
      <c r="AJ259" s="57"/>
      <c r="AK259" s="64"/>
      <c r="AL259" s="64"/>
      <c r="AM259" s="57"/>
      <c r="AN259" s="64"/>
      <c r="AO259" s="273" t="str">
        <f t="shared" si="13"/>
        <v/>
      </c>
      <c r="AP259" s="57"/>
      <c r="AQ259" s="57"/>
      <c r="AR259" s="59"/>
      <c r="AS259" s="59"/>
      <c r="AT259" s="59"/>
      <c r="AU259" s="59"/>
      <c r="AV259" s="59"/>
      <c r="AW259" s="59"/>
      <c r="AX25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59" s="59"/>
      <c r="AZ259" s="59"/>
      <c r="BA25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59" s="249"/>
      <c r="BD259" s="253"/>
      <c r="BE259" s="253"/>
    </row>
    <row r="260" spans="1:57" ht="14.95" x14ac:dyDescent="0.25">
      <c r="A260" s="60"/>
      <c r="B260" s="58"/>
      <c r="C260" s="58"/>
      <c r="D260" s="58"/>
      <c r="E260" s="61"/>
      <c r="F260" s="61"/>
      <c r="G260" s="270" t="str">
        <f>IFERROR(MATCH(I260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60" s="270" t="str">
        <f t="shared" si="14"/>
        <v/>
      </c>
      <c r="I260" s="58"/>
      <c r="J260" s="58"/>
      <c r="K260" s="250"/>
      <c r="L260" s="277"/>
      <c r="M260" s="58"/>
      <c r="N260" s="58"/>
      <c r="O260" s="58"/>
      <c r="P26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60" s="270" t="str">
        <f>IF('Participantes (A completar)'!$R260="","",IF((INT('Participantes (A completar)'!$AI260-'Participantes (A completar)'!$R260)/365.25)&lt;=0,0,(INT(('Participantes (A completar)'!$AI260-'Participantes (A completar)'!$R260)/365.25))))</f>
        <v/>
      </c>
      <c r="R260" s="61"/>
      <c r="S260" s="57"/>
      <c r="T260" s="270" t="str">
        <f>IFERROR(MATCH(V260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60" s="270" t="str">
        <f t="shared" si="15"/>
        <v/>
      </c>
      <c r="V260" s="58"/>
      <c r="W260" s="58"/>
      <c r="X260" s="62"/>
      <c r="Y26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6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60" s="245"/>
      <c r="AB260" s="246"/>
      <c r="AC260" s="246"/>
      <c r="AD260" s="247"/>
      <c r="AE260" s="248"/>
      <c r="AF260" s="270" t="str">
        <f>IFERROR(VLOOKUP(AE260,Nivel_educat!$B$6:$E$24,4,FALSE),"")</f>
        <v/>
      </c>
      <c r="AG260" s="270" t="str">
        <f t="shared" si="12"/>
        <v/>
      </c>
      <c r="AH260" s="57"/>
      <c r="AI260" s="64"/>
      <c r="AJ260" s="57"/>
      <c r="AK260" s="64"/>
      <c r="AL260" s="64"/>
      <c r="AM260" s="57"/>
      <c r="AN260" s="207"/>
      <c r="AO260" s="273" t="str">
        <f t="shared" si="13"/>
        <v/>
      </c>
      <c r="AP260" s="57"/>
      <c r="AQ260" s="57"/>
      <c r="AR260" s="59"/>
      <c r="AS260" s="59"/>
      <c r="AT260" s="59"/>
      <c r="AU260" s="59"/>
      <c r="AV260" s="59"/>
      <c r="AW260" s="59"/>
      <c r="AX26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60" s="59"/>
      <c r="AZ260" s="59"/>
      <c r="BA26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60" s="249"/>
      <c r="BD260" s="253"/>
      <c r="BE260" s="253"/>
    </row>
    <row r="261" spans="1:57" ht="14.95" x14ac:dyDescent="0.25">
      <c r="A261" s="60"/>
      <c r="B261" s="58"/>
      <c r="C261" s="58"/>
      <c r="D261" s="58"/>
      <c r="E261" s="61"/>
      <c r="F261" s="61"/>
      <c r="G261" s="270" t="str">
        <f>IFERROR(MATCH(I261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61" s="270" t="str">
        <f t="shared" si="14"/>
        <v/>
      </c>
      <c r="I261" s="58"/>
      <c r="J261" s="58"/>
      <c r="K261" s="250"/>
      <c r="L261" s="277"/>
      <c r="M261" s="58"/>
      <c r="N261" s="58"/>
      <c r="O261" s="58"/>
      <c r="P26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61" s="270" t="str">
        <f>IF('Participantes (A completar)'!$R261="","",IF((INT('Participantes (A completar)'!$AI261-'Participantes (A completar)'!$R261)/365.25)&lt;=0,0,(INT(('Participantes (A completar)'!$AI261-'Participantes (A completar)'!$R261)/365.25))))</f>
        <v/>
      </c>
      <c r="R261" s="61"/>
      <c r="S261" s="57"/>
      <c r="T261" s="270" t="str">
        <f>IFERROR(MATCH(V261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61" s="270" t="str">
        <f t="shared" si="15"/>
        <v/>
      </c>
      <c r="V261" s="58"/>
      <c r="W261" s="58"/>
      <c r="X261" s="62"/>
      <c r="Y26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6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61" s="245"/>
      <c r="AB261" s="246"/>
      <c r="AC261" s="246"/>
      <c r="AD261" s="247"/>
      <c r="AE261" s="248"/>
      <c r="AF261" s="270" t="str">
        <f>IFERROR(VLOOKUP(AE261,Nivel_educat!$B$6:$E$24,4,FALSE),"")</f>
        <v/>
      </c>
      <c r="AG261" s="270" t="str">
        <f t="shared" si="12"/>
        <v/>
      </c>
      <c r="AH261" s="57"/>
      <c r="AI261" s="64"/>
      <c r="AJ261" s="57"/>
      <c r="AK261" s="64"/>
      <c r="AL261" s="64"/>
      <c r="AM261" s="57"/>
      <c r="AN261" s="64"/>
      <c r="AO261" s="273" t="str">
        <f t="shared" si="13"/>
        <v/>
      </c>
      <c r="AP261" s="57"/>
      <c r="AQ261" s="57"/>
      <c r="AR261" s="59"/>
      <c r="AS261" s="59"/>
      <c r="AT261" s="59"/>
      <c r="AU261" s="59"/>
      <c r="AV261" s="59"/>
      <c r="AW261" s="59"/>
      <c r="AX26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61" s="59"/>
      <c r="AZ261" s="59"/>
      <c r="BA26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61" s="249"/>
      <c r="BD261" s="253"/>
      <c r="BE261" s="253"/>
    </row>
    <row r="262" spans="1:57" ht="14.95" x14ac:dyDescent="0.25">
      <c r="A262" s="60"/>
      <c r="B262" s="58"/>
      <c r="C262" s="58"/>
      <c r="D262" s="58"/>
      <c r="E262" s="61"/>
      <c r="F262" s="61"/>
      <c r="G262" s="270" t="str">
        <f>IFERROR(MATCH(I262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62" s="270" t="str">
        <f t="shared" si="14"/>
        <v/>
      </c>
      <c r="I262" s="58"/>
      <c r="J262" s="58"/>
      <c r="K262" s="250"/>
      <c r="L262" s="277"/>
      <c r="M262" s="58"/>
      <c r="N262" s="58"/>
      <c r="O262" s="58"/>
      <c r="P26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62" s="270" t="str">
        <f>IF('Participantes (A completar)'!$R262="","",IF((INT('Participantes (A completar)'!$AI262-'Participantes (A completar)'!$R262)/365.25)&lt;=0,0,(INT(('Participantes (A completar)'!$AI262-'Participantes (A completar)'!$R262)/365.25))))</f>
        <v/>
      </c>
      <c r="R262" s="61"/>
      <c r="S262" s="57"/>
      <c r="T262" s="270" t="str">
        <f>IFERROR(MATCH(V262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62" s="270" t="str">
        <f t="shared" si="15"/>
        <v/>
      </c>
      <c r="V262" s="58"/>
      <c r="W262" s="58"/>
      <c r="X262" s="62"/>
      <c r="Y26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6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62" s="245"/>
      <c r="AB262" s="246"/>
      <c r="AC262" s="246"/>
      <c r="AD262" s="247"/>
      <c r="AE262" s="248"/>
      <c r="AF262" s="270" t="str">
        <f>IFERROR(VLOOKUP(AE262,Nivel_educat!$B$6:$E$24,4,FALSE),"")</f>
        <v/>
      </c>
      <c r="AG262" s="270" t="str">
        <f t="shared" si="12"/>
        <v/>
      </c>
      <c r="AH262" s="57"/>
      <c r="AI262" s="64"/>
      <c r="AJ262" s="57"/>
      <c r="AK262" s="64"/>
      <c r="AL262" s="64"/>
      <c r="AM262" s="57"/>
      <c r="AN262" s="207"/>
      <c r="AO262" s="273" t="str">
        <f t="shared" si="13"/>
        <v/>
      </c>
      <c r="AP262" s="57"/>
      <c r="AQ262" s="57"/>
      <c r="AR262" s="59"/>
      <c r="AS262" s="59"/>
      <c r="AT262" s="59"/>
      <c r="AU262" s="59"/>
      <c r="AV262" s="59"/>
      <c r="AW262" s="59"/>
      <c r="AX26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62" s="59"/>
      <c r="AZ262" s="59"/>
      <c r="BA26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62" s="249"/>
      <c r="BD262" s="253"/>
      <c r="BE262" s="253"/>
    </row>
    <row r="263" spans="1:57" ht="14.95" x14ac:dyDescent="0.25">
      <c r="A263" s="60"/>
      <c r="B263" s="58"/>
      <c r="C263" s="58"/>
      <c r="D263" s="58"/>
      <c r="E263" s="61"/>
      <c r="F263" s="61"/>
      <c r="G263" s="270" t="str">
        <f>IFERROR(MATCH(I263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63" s="270" t="str">
        <f t="shared" si="14"/>
        <v/>
      </c>
      <c r="I263" s="58"/>
      <c r="J263" s="58"/>
      <c r="K263" s="250"/>
      <c r="L263" s="277"/>
      <c r="M263" s="58"/>
      <c r="N263" s="58"/>
      <c r="O263" s="58"/>
      <c r="P26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63" s="270" t="str">
        <f>IF('Participantes (A completar)'!$R263="","",IF((INT('Participantes (A completar)'!$AI263-'Participantes (A completar)'!$R263)/365.25)&lt;=0,0,(INT(('Participantes (A completar)'!$AI263-'Participantes (A completar)'!$R263)/365.25))))</f>
        <v/>
      </c>
      <c r="R263" s="61"/>
      <c r="S263" s="57"/>
      <c r="T263" s="270" t="str">
        <f>IFERROR(MATCH(V263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63" s="270" t="str">
        <f t="shared" si="15"/>
        <v/>
      </c>
      <c r="V263" s="58"/>
      <c r="W263" s="58"/>
      <c r="X263" s="62"/>
      <c r="Y26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6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63" s="245"/>
      <c r="AB263" s="246"/>
      <c r="AC263" s="246"/>
      <c r="AD263" s="247"/>
      <c r="AE263" s="248"/>
      <c r="AF263" s="270" t="str">
        <f>IFERROR(VLOOKUP(AE263,Nivel_educat!$B$6:$E$24,4,FALSE),"")</f>
        <v/>
      </c>
      <c r="AG263" s="270" t="str">
        <f t="shared" si="12"/>
        <v/>
      </c>
      <c r="AH263" s="57"/>
      <c r="AI263" s="64"/>
      <c r="AJ263" s="57"/>
      <c r="AK263" s="64"/>
      <c r="AL263" s="64"/>
      <c r="AM263" s="57"/>
      <c r="AN263" s="207"/>
      <c r="AO263" s="273" t="str">
        <f t="shared" si="13"/>
        <v/>
      </c>
      <c r="AP263" s="57"/>
      <c r="AQ263" s="57"/>
      <c r="AR263" s="59"/>
      <c r="AS263" s="59"/>
      <c r="AT263" s="59"/>
      <c r="AU263" s="59"/>
      <c r="AV263" s="59"/>
      <c r="AW263" s="59"/>
      <c r="AX26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63" s="59"/>
      <c r="AZ263" s="59"/>
      <c r="BA26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63" s="249"/>
      <c r="BD263" s="253"/>
      <c r="BE263" s="253"/>
    </row>
    <row r="264" spans="1:57" ht="14.95" x14ac:dyDescent="0.25">
      <c r="A264" s="60"/>
      <c r="B264" s="58"/>
      <c r="C264" s="58"/>
      <c r="D264" s="58"/>
      <c r="E264" s="61"/>
      <c r="F264" s="61"/>
      <c r="G264" s="270" t="str">
        <f>IFERROR(MATCH(I264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64" s="270" t="str">
        <f t="shared" si="14"/>
        <v/>
      </c>
      <c r="I264" s="58"/>
      <c r="J264" s="58"/>
      <c r="K264" s="250"/>
      <c r="L264" s="277"/>
      <c r="M264" s="58"/>
      <c r="N264" s="58"/>
      <c r="O264" s="58"/>
      <c r="P26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64" s="270" t="str">
        <f>IF('Participantes (A completar)'!$R264="","",IF((INT('Participantes (A completar)'!$AI264-'Participantes (A completar)'!$R264)/365.25)&lt;=0,0,(INT(('Participantes (A completar)'!$AI264-'Participantes (A completar)'!$R264)/365.25))))</f>
        <v/>
      </c>
      <c r="R264" s="61"/>
      <c r="S264" s="57"/>
      <c r="T264" s="270" t="str">
        <f>IFERROR(MATCH(V264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64" s="270" t="str">
        <f t="shared" si="15"/>
        <v/>
      </c>
      <c r="V264" s="58"/>
      <c r="W264" s="58"/>
      <c r="X264" s="62"/>
      <c r="Y26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6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64" s="245"/>
      <c r="AB264" s="246"/>
      <c r="AC264" s="246"/>
      <c r="AD264" s="247"/>
      <c r="AE264" s="248"/>
      <c r="AF264" s="270" t="str">
        <f>IFERROR(VLOOKUP(AE264,Nivel_educat!$B$6:$E$24,4,FALSE),"")</f>
        <v/>
      </c>
      <c r="AG264" s="270" t="str">
        <f t="shared" si="12"/>
        <v/>
      </c>
      <c r="AH264" s="57"/>
      <c r="AI264" s="64"/>
      <c r="AJ264" s="57"/>
      <c r="AK264" s="64"/>
      <c r="AL264" s="64"/>
      <c r="AM264" s="57"/>
      <c r="AN264" s="64"/>
      <c r="AO264" s="273" t="str">
        <f t="shared" si="13"/>
        <v/>
      </c>
      <c r="AP264" s="57"/>
      <c r="AQ264" s="57"/>
      <c r="AR264" s="59"/>
      <c r="AS264" s="59"/>
      <c r="AT264" s="59"/>
      <c r="AU264" s="59"/>
      <c r="AV264" s="59"/>
      <c r="AW264" s="59"/>
      <c r="AX26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64" s="59"/>
      <c r="AZ264" s="59"/>
      <c r="BA26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64" s="249"/>
      <c r="BD264" s="253"/>
      <c r="BE264" s="253"/>
    </row>
    <row r="265" spans="1:57" ht="14.95" x14ac:dyDescent="0.25">
      <c r="A265" s="60"/>
      <c r="B265" s="58"/>
      <c r="C265" s="58"/>
      <c r="D265" s="58"/>
      <c r="E265" s="61"/>
      <c r="F265" s="61"/>
      <c r="G265" s="270" t="str">
        <f>IFERROR(MATCH(I265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65" s="270" t="str">
        <f t="shared" si="14"/>
        <v/>
      </c>
      <c r="I265" s="58"/>
      <c r="J265" s="58"/>
      <c r="K265" s="250"/>
      <c r="L265" s="277"/>
      <c r="M265" s="58"/>
      <c r="N265" s="58"/>
      <c r="O265" s="58"/>
      <c r="P26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65" s="270" t="str">
        <f>IF('Participantes (A completar)'!$R265="","",IF((INT('Participantes (A completar)'!$AI265-'Participantes (A completar)'!$R265)/365.25)&lt;=0,0,(INT(('Participantes (A completar)'!$AI265-'Participantes (A completar)'!$R265)/365.25))))</f>
        <v/>
      </c>
      <c r="R265" s="61"/>
      <c r="S265" s="57"/>
      <c r="T265" s="270" t="str">
        <f>IFERROR(MATCH(V265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65" s="270" t="str">
        <f t="shared" si="15"/>
        <v/>
      </c>
      <c r="V265" s="58"/>
      <c r="W265" s="58"/>
      <c r="X265" s="62"/>
      <c r="Y26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6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65" s="245"/>
      <c r="AB265" s="246"/>
      <c r="AC265" s="246"/>
      <c r="AD265" s="247"/>
      <c r="AE265" s="248"/>
      <c r="AF265" s="270" t="str">
        <f>IFERROR(VLOOKUP(AE265,Nivel_educat!$B$6:$E$24,4,FALSE),"")</f>
        <v/>
      </c>
      <c r="AG265" s="270" t="str">
        <f t="shared" si="12"/>
        <v/>
      </c>
      <c r="AH265" s="57"/>
      <c r="AI265" s="64"/>
      <c r="AJ265" s="57"/>
      <c r="AK265" s="64"/>
      <c r="AL265" s="64"/>
      <c r="AM265" s="57"/>
      <c r="AN265" s="207"/>
      <c r="AO265" s="273" t="str">
        <f t="shared" si="13"/>
        <v/>
      </c>
      <c r="AP265" s="57"/>
      <c r="AQ265" s="57"/>
      <c r="AR265" s="59"/>
      <c r="AS265" s="59"/>
      <c r="AT265" s="59"/>
      <c r="AU265" s="59"/>
      <c r="AV265" s="59"/>
      <c r="AW265" s="59"/>
      <c r="AX26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65" s="59"/>
      <c r="AZ265" s="59"/>
      <c r="BA26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65" s="249"/>
      <c r="BD265" s="253"/>
      <c r="BE265" s="253"/>
    </row>
    <row r="266" spans="1:57" ht="14.95" x14ac:dyDescent="0.25">
      <c r="A266" s="60"/>
      <c r="B266" s="58"/>
      <c r="C266" s="58"/>
      <c r="D266" s="58"/>
      <c r="E266" s="61"/>
      <c r="F266" s="61"/>
      <c r="G266" s="270" t="str">
        <f>IFERROR(MATCH(I266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66" s="270" t="str">
        <f t="shared" si="14"/>
        <v/>
      </c>
      <c r="I266" s="58"/>
      <c r="J266" s="58"/>
      <c r="K266" s="250"/>
      <c r="L266" s="277"/>
      <c r="M266" s="58"/>
      <c r="N266" s="58"/>
      <c r="O266" s="58"/>
      <c r="P26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66" s="270" t="str">
        <f>IF('Participantes (A completar)'!$R266="","",IF((INT('Participantes (A completar)'!$AI266-'Participantes (A completar)'!$R266)/365.25)&lt;=0,0,(INT(('Participantes (A completar)'!$AI266-'Participantes (A completar)'!$R266)/365.25))))</f>
        <v/>
      </c>
      <c r="R266" s="61"/>
      <c r="S266" s="57"/>
      <c r="T266" s="270" t="str">
        <f>IFERROR(MATCH(V266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66" s="270" t="str">
        <f t="shared" si="15"/>
        <v/>
      </c>
      <c r="V266" s="58"/>
      <c r="W266" s="58"/>
      <c r="X266" s="62"/>
      <c r="Y26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6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66" s="245"/>
      <c r="AB266" s="246"/>
      <c r="AC266" s="246"/>
      <c r="AD266" s="247"/>
      <c r="AE266" s="248"/>
      <c r="AF266" s="270" t="str">
        <f>IFERROR(VLOOKUP(AE266,Nivel_educat!$B$6:$E$24,4,FALSE),"")</f>
        <v/>
      </c>
      <c r="AG266" s="270" t="str">
        <f t="shared" si="12"/>
        <v/>
      </c>
      <c r="AH266" s="57"/>
      <c r="AI266" s="64"/>
      <c r="AJ266" s="57"/>
      <c r="AK266" s="64"/>
      <c r="AL266" s="64"/>
      <c r="AM266" s="57"/>
      <c r="AN266" s="207"/>
      <c r="AO266" s="273" t="str">
        <f t="shared" si="13"/>
        <v/>
      </c>
      <c r="AP266" s="57"/>
      <c r="AQ266" s="57"/>
      <c r="AR266" s="59"/>
      <c r="AS266" s="59"/>
      <c r="AT266" s="59"/>
      <c r="AU266" s="59"/>
      <c r="AV266" s="59"/>
      <c r="AW266" s="59"/>
      <c r="AX26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66" s="59"/>
      <c r="AZ266" s="59"/>
      <c r="BA26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66" s="249"/>
      <c r="BD266" s="253"/>
      <c r="BE266" s="253"/>
    </row>
    <row r="267" spans="1:57" ht="14.95" x14ac:dyDescent="0.25">
      <c r="A267" s="60"/>
      <c r="B267" s="58"/>
      <c r="C267" s="58"/>
      <c r="D267" s="58"/>
      <c r="E267" s="61"/>
      <c r="F267" s="61"/>
      <c r="G267" s="270" t="str">
        <f>IFERROR(MATCH(I267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67" s="270" t="str">
        <f t="shared" si="14"/>
        <v/>
      </c>
      <c r="I267" s="58"/>
      <c r="J267" s="58"/>
      <c r="K267" s="250"/>
      <c r="L267" s="277"/>
      <c r="M267" s="58"/>
      <c r="N267" s="58"/>
      <c r="O267" s="58"/>
      <c r="P26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67" s="270" t="str">
        <f>IF('Participantes (A completar)'!$R267="","",IF((INT('Participantes (A completar)'!$AI267-'Participantes (A completar)'!$R267)/365.25)&lt;=0,0,(INT(('Participantes (A completar)'!$AI267-'Participantes (A completar)'!$R267)/365.25))))</f>
        <v/>
      </c>
      <c r="R267" s="61"/>
      <c r="S267" s="57"/>
      <c r="T267" s="270" t="str">
        <f>IFERROR(MATCH(V267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67" s="270" t="str">
        <f t="shared" si="15"/>
        <v/>
      </c>
      <c r="V267" s="58"/>
      <c r="W267" s="58"/>
      <c r="X267" s="62"/>
      <c r="Y26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6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67" s="245"/>
      <c r="AB267" s="246"/>
      <c r="AC267" s="246"/>
      <c r="AD267" s="247"/>
      <c r="AE267" s="248"/>
      <c r="AF267" s="270" t="str">
        <f>IFERROR(VLOOKUP(AE267,Nivel_educat!$B$6:$E$24,4,FALSE),"")</f>
        <v/>
      </c>
      <c r="AG267" s="270" t="str">
        <f t="shared" ref="AG267:AG330" si="16">IFERROR(MID(AE267,1,FIND("-",AE267,1)-1),"")</f>
        <v/>
      </c>
      <c r="AH267" s="57"/>
      <c r="AI267" s="64"/>
      <c r="AJ267" s="57"/>
      <c r="AK267" s="64"/>
      <c r="AL267" s="64"/>
      <c r="AM267" s="57"/>
      <c r="AN267" s="207"/>
      <c r="AO267" s="273" t="str">
        <f t="shared" ref="AO267:AO330" si="17">IF(AM267="N","Null",IF(AN267="","",IF(INT((AI267-R267)/365.25)&lt;25,IF(((AI267-AN267)/365.25*12)&gt;6,"S","N"),IF(INT((AI267-R267)/365.25)&gt;=25,IF(((AI267-AN267)/365.25*12)&gt;=12,"S","N")))))</f>
        <v/>
      </c>
      <c r="AP267" s="57"/>
      <c r="AQ267" s="57"/>
      <c r="AR267" s="59"/>
      <c r="AS267" s="59"/>
      <c r="AT267" s="59"/>
      <c r="AU267" s="59"/>
      <c r="AV267" s="59"/>
      <c r="AW267" s="59"/>
      <c r="AX26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67" s="59"/>
      <c r="AZ267" s="59"/>
      <c r="BA26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67" s="249"/>
      <c r="BD267" s="253"/>
      <c r="BE267" s="253"/>
    </row>
    <row r="268" spans="1:57" ht="14.95" x14ac:dyDescent="0.25">
      <c r="A268" s="60"/>
      <c r="B268" s="58"/>
      <c r="C268" s="58"/>
      <c r="D268" s="58"/>
      <c r="E268" s="61"/>
      <c r="F268" s="61"/>
      <c r="G268" s="270" t="str">
        <f>IFERROR(MATCH(I268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68" s="270" t="str">
        <f t="shared" ref="H268:H331" si="18">IFERROR(MID(J268,1,FIND("-",J268,1)-1),"")</f>
        <v/>
      </c>
      <c r="I268" s="58"/>
      <c r="J268" s="58"/>
      <c r="K268" s="250"/>
      <c r="L268" s="277"/>
      <c r="M268" s="58"/>
      <c r="N268" s="58"/>
      <c r="O268" s="58"/>
      <c r="P26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68" s="270" t="str">
        <f>IF('Participantes (A completar)'!$R268="","",IF((INT('Participantes (A completar)'!$AI268-'Participantes (A completar)'!$R268)/365.25)&lt;=0,0,(INT(('Participantes (A completar)'!$AI268-'Participantes (A completar)'!$R268)/365.25))))</f>
        <v/>
      </c>
      <c r="R268" s="61"/>
      <c r="S268" s="57"/>
      <c r="T268" s="270" t="str">
        <f>IFERROR(MATCH(V268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68" s="270" t="str">
        <f t="shared" ref="U268:U331" si="19">IFERROR(MID(W268,1,FIND("-",W268,1)-1),"")</f>
        <v/>
      </c>
      <c r="V268" s="58"/>
      <c r="W268" s="58"/>
      <c r="X268" s="62"/>
      <c r="Y26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6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68" s="245"/>
      <c r="AB268" s="246"/>
      <c r="AC268" s="246"/>
      <c r="AD268" s="247"/>
      <c r="AE268" s="248"/>
      <c r="AF268" s="270" t="str">
        <f>IFERROR(VLOOKUP(AE268,Nivel_educat!$B$6:$E$24,4,FALSE),"")</f>
        <v/>
      </c>
      <c r="AG268" s="270" t="str">
        <f t="shared" si="16"/>
        <v/>
      </c>
      <c r="AH268" s="57"/>
      <c r="AI268" s="64"/>
      <c r="AJ268" s="57"/>
      <c r="AK268" s="64"/>
      <c r="AL268" s="64"/>
      <c r="AM268" s="57"/>
      <c r="AN268" s="207"/>
      <c r="AO268" s="273" t="str">
        <f t="shared" si="17"/>
        <v/>
      </c>
      <c r="AP268" s="57"/>
      <c r="AQ268" s="57"/>
      <c r="AR268" s="59"/>
      <c r="AS268" s="59"/>
      <c r="AT268" s="59"/>
      <c r="AU268" s="59"/>
      <c r="AV268" s="59"/>
      <c r="AW268" s="59"/>
      <c r="AX26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68" s="59"/>
      <c r="AZ268" s="59"/>
      <c r="BA26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68" s="249"/>
      <c r="BD268" s="253"/>
      <c r="BE268" s="253"/>
    </row>
    <row r="269" spans="1:57" ht="14.95" x14ac:dyDescent="0.25">
      <c r="A269" s="60"/>
      <c r="B269" s="58"/>
      <c r="C269" s="58"/>
      <c r="D269" s="58"/>
      <c r="E269" s="61"/>
      <c r="F269" s="61"/>
      <c r="G269" s="270" t="str">
        <f>IFERROR(MATCH(I269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69" s="270" t="str">
        <f t="shared" si="18"/>
        <v/>
      </c>
      <c r="I269" s="58"/>
      <c r="J269" s="58"/>
      <c r="K269" s="250"/>
      <c r="L269" s="277"/>
      <c r="M269" s="58"/>
      <c r="N269" s="58"/>
      <c r="O269" s="58"/>
      <c r="P26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69" s="270" t="str">
        <f>IF('Participantes (A completar)'!$R269="","",IF((INT('Participantes (A completar)'!$AI269-'Participantes (A completar)'!$R269)/365.25)&lt;=0,0,(INT(('Participantes (A completar)'!$AI269-'Participantes (A completar)'!$R269)/365.25))))</f>
        <v/>
      </c>
      <c r="R269" s="61"/>
      <c r="S269" s="57"/>
      <c r="T269" s="270" t="str">
        <f>IFERROR(MATCH(V269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69" s="270" t="str">
        <f t="shared" si="19"/>
        <v/>
      </c>
      <c r="V269" s="58"/>
      <c r="W269" s="58"/>
      <c r="X269" s="62"/>
      <c r="Y26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6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69" s="245"/>
      <c r="AB269" s="246"/>
      <c r="AC269" s="246"/>
      <c r="AD269" s="247"/>
      <c r="AE269" s="248"/>
      <c r="AF269" s="270" t="str">
        <f>IFERROR(VLOOKUP(AE269,Nivel_educat!$B$6:$E$24,4,FALSE),"")</f>
        <v/>
      </c>
      <c r="AG269" s="270" t="str">
        <f t="shared" si="16"/>
        <v/>
      </c>
      <c r="AH269" s="57"/>
      <c r="AI269" s="64"/>
      <c r="AJ269" s="57"/>
      <c r="AK269" s="64"/>
      <c r="AL269" s="64"/>
      <c r="AM269" s="57"/>
      <c r="AN269" s="207"/>
      <c r="AO269" s="273" t="str">
        <f t="shared" si="17"/>
        <v/>
      </c>
      <c r="AP269" s="57"/>
      <c r="AQ269" s="57"/>
      <c r="AR269" s="59"/>
      <c r="AS269" s="59"/>
      <c r="AT269" s="59"/>
      <c r="AU269" s="59"/>
      <c r="AV269" s="59"/>
      <c r="AW269" s="59"/>
      <c r="AX26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69" s="59"/>
      <c r="AZ269" s="59"/>
      <c r="BA26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69" s="249"/>
      <c r="BD269" s="253"/>
      <c r="BE269" s="253"/>
    </row>
    <row r="270" spans="1:57" ht="14.95" x14ac:dyDescent="0.25">
      <c r="A270" s="60"/>
      <c r="B270" s="58"/>
      <c r="C270" s="58"/>
      <c r="D270" s="58"/>
      <c r="E270" s="61"/>
      <c r="F270" s="61"/>
      <c r="G270" s="270" t="str">
        <f>IFERROR(MATCH(I270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70" s="270" t="str">
        <f t="shared" si="18"/>
        <v/>
      </c>
      <c r="I270" s="58"/>
      <c r="J270" s="58"/>
      <c r="K270" s="250"/>
      <c r="L270" s="277"/>
      <c r="M270" s="58"/>
      <c r="N270" s="58"/>
      <c r="O270" s="58"/>
      <c r="P27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70" s="270" t="str">
        <f>IF('Participantes (A completar)'!$R270="","",IF((INT('Participantes (A completar)'!$AI270-'Participantes (A completar)'!$R270)/365.25)&lt;=0,0,(INT(('Participantes (A completar)'!$AI270-'Participantes (A completar)'!$R270)/365.25))))</f>
        <v/>
      </c>
      <c r="R270" s="61"/>
      <c r="S270" s="57"/>
      <c r="T270" s="270" t="str">
        <f>IFERROR(MATCH(V270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70" s="270" t="str">
        <f t="shared" si="19"/>
        <v/>
      </c>
      <c r="V270" s="58"/>
      <c r="W270" s="58"/>
      <c r="X270" s="62"/>
      <c r="Y27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7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70" s="245"/>
      <c r="AB270" s="246"/>
      <c r="AC270" s="246"/>
      <c r="AD270" s="247"/>
      <c r="AE270" s="248"/>
      <c r="AF270" s="270" t="str">
        <f>IFERROR(VLOOKUP(AE270,Nivel_educat!$B$6:$E$24,4,FALSE),"")</f>
        <v/>
      </c>
      <c r="AG270" s="270" t="str">
        <f t="shared" si="16"/>
        <v/>
      </c>
      <c r="AH270" s="57"/>
      <c r="AI270" s="64"/>
      <c r="AJ270" s="57"/>
      <c r="AK270" s="64"/>
      <c r="AL270" s="64"/>
      <c r="AM270" s="57"/>
      <c r="AN270" s="207"/>
      <c r="AO270" s="273" t="str">
        <f t="shared" si="17"/>
        <v/>
      </c>
      <c r="AP270" s="57"/>
      <c r="AQ270" s="57"/>
      <c r="AR270" s="59"/>
      <c r="AS270" s="59"/>
      <c r="AT270" s="59"/>
      <c r="AU270" s="59"/>
      <c r="AV270" s="59"/>
      <c r="AW270" s="59"/>
      <c r="AX27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70" s="59"/>
      <c r="AZ270" s="59"/>
      <c r="BA27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70" s="249"/>
      <c r="BD270" s="253"/>
      <c r="BE270" s="253"/>
    </row>
    <row r="271" spans="1:57" ht="14.95" x14ac:dyDescent="0.25">
      <c r="A271" s="60"/>
      <c r="B271" s="58"/>
      <c r="C271" s="58"/>
      <c r="D271" s="58"/>
      <c r="E271" s="61"/>
      <c r="F271" s="61"/>
      <c r="G271" s="270" t="str">
        <f>IFERROR(MATCH(I271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71" s="270" t="str">
        <f t="shared" si="18"/>
        <v/>
      </c>
      <c r="I271" s="58"/>
      <c r="J271" s="58"/>
      <c r="K271" s="250"/>
      <c r="L271" s="277"/>
      <c r="M271" s="58"/>
      <c r="N271" s="58"/>
      <c r="O271" s="58"/>
      <c r="P27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71" s="270" t="str">
        <f>IF('Participantes (A completar)'!$R271="","",IF((INT('Participantes (A completar)'!$AI271-'Participantes (A completar)'!$R271)/365.25)&lt;=0,0,(INT(('Participantes (A completar)'!$AI271-'Participantes (A completar)'!$R271)/365.25))))</f>
        <v/>
      </c>
      <c r="R271" s="61"/>
      <c r="S271" s="57"/>
      <c r="T271" s="270" t="str">
        <f>IFERROR(MATCH(V271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71" s="270" t="str">
        <f t="shared" si="19"/>
        <v/>
      </c>
      <c r="V271" s="58"/>
      <c r="W271" s="58"/>
      <c r="X271" s="62"/>
      <c r="Y27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7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71" s="245"/>
      <c r="AB271" s="246"/>
      <c r="AC271" s="246"/>
      <c r="AD271" s="247"/>
      <c r="AE271" s="248"/>
      <c r="AF271" s="270" t="str">
        <f>IFERROR(VLOOKUP(AE271,Nivel_educat!$B$6:$E$24,4,FALSE),"")</f>
        <v/>
      </c>
      <c r="AG271" s="270" t="str">
        <f t="shared" si="16"/>
        <v/>
      </c>
      <c r="AH271" s="57"/>
      <c r="AI271" s="64"/>
      <c r="AJ271" s="57"/>
      <c r="AK271" s="64"/>
      <c r="AL271" s="64"/>
      <c r="AM271" s="57"/>
      <c r="AN271" s="207"/>
      <c r="AO271" s="273" t="str">
        <f t="shared" si="17"/>
        <v/>
      </c>
      <c r="AP271" s="57"/>
      <c r="AQ271" s="57"/>
      <c r="AR271" s="59"/>
      <c r="AS271" s="59"/>
      <c r="AT271" s="59"/>
      <c r="AU271" s="59"/>
      <c r="AV271" s="59"/>
      <c r="AW271" s="59"/>
      <c r="AX27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71" s="59"/>
      <c r="AZ271" s="59"/>
      <c r="BA27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71" s="249"/>
      <c r="BD271" s="253"/>
      <c r="BE271" s="253"/>
    </row>
    <row r="272" spans="1:57" ht="14.95" x14ac:dyDescent="0.25">
      <c r="A272" s="60"/>
      <c r="B272" s="58"/>
      <c r="C272" s="58"/>
      <c r="D272" s="58"/>
      <c r="E272" s="61"/>
      <c r="F272" s="61"/>
      <c r="G272" s="270" t="str">
        <f>IFERROR(MATCH(I272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72" s="270" t="str">
        <f t="shared" si="18"/>
        <v/>
      </c>
      <c r="I272" s="58"/>
      <c r="J272" s="58"/>
      <c r="K272" s="250"/>
      <c r="L272" s="277"/>
      <c r="M272" s="58"/>
      <c r="N272" s="58"/>
      <c r="O272" s="58"/>
      <c r="P27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72" s="270" t="str">
        <f>IF('Participantes (A completar)'!$R272="","",IF((INT('Participantes (A completar)'!$AI272-'Participantes (A completar)'!$R272)/365.25)&lt;=0,0,(INT(('Participantes (A completar)'!$AI272-'Participantes (A completar)'!$R272)/365.25))))</f>
        <v/>
      </c>
      <c r="R272" s="61"/>
      <c r="S272" s="57"/>
      <c r="T272" s="270" t="str">
        <f>IFERROR(MATCH(V272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72" s="270" t="str">
        <f t="shared" si="19"/>
        <v/>
      </c>
      <c r="V272" s="58"/>
      <c r="W272" s="58"/>
      <c r="X272" s="62"/>
      <c r="Y27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7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72" s="245"/>
      <c r="AB272" s="246"/>
      <c r="AC272" s="246"/>
      <c r="AD272" s="247"/>
      <c r="AE272" s="248"/>
      <c r="AF272" s="270" t="str">
        <f>IFERROR(VLOOKUP(AE272,Nivel_educat!$B$6:$E$24,4,FALSE),"")</f>
        <v/>
      </c>
      <c r="AG272" s="270" t="str">
        <f t="shared" si="16"/>
        <v/>
      </c>
      <c r="AH272" s="57"/>
      <c r="AI272" s="64"/>
      <c r="AJ272" s="57"/>
      <c r="AK272" s="64"/>
      <c r="AL272" s="64"/>
      <c r="AM272" s="57"/>
      <c r="AN272" s="207"/>
      <c r="AO272" s="273" t="str">
        <f t="shared" si="17"/>
        <v/>
      </c>
      <c r="AP272" s="57"/>
      <c r="AQ272" s="57"/>
      <c r="AR272" s="59"/>
      <c r="AS272" s="59"/>
      <c r="AT272" s="59"/>
      <c r="AU272" s="59"/>
      <c r="AV272" s="59"/>
      <c r="AW272" s="59"/>
      <c r="AX27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72" s="59"/>
      <c r="AZ272" s="59"/>
      <c r="BA27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72" s="249"/>
      <c r="BD272" s="253"/>
      <c r="BE272" s="253"/>
    </row>
    <row r="273" spans="1:57" ht="14.95" x14ac:dyDescent="0.25">
      <c r="A273" s="60"/>
      <c r="B273" s="58"/>
      <c r="C273" s="58"/>
      <c r="D273" s="58"/>
      <c r="E273" s="61"/>
      <c r="F273" s="61"/>
      <c r="G273" s="270" t="str">
        <f>IFERROR(MATCH(I273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73" s="270" t="str">
        <f t="shared" si="18"/>
        <v/>
      </c>
      <c r="I273" s="58"/>
      <c r="J273" s="58"/>
      <c r="K273" s="250"/>
      <c r="L273" s="277"/>
      <c r="M273" s="58"/>
      <c r="N273" s="58"/>
      <c r="O273" s="58"/>
      <c r="P27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73" s="270" t="str">
        <f>IF('Participantes (A completar)'!$R273="","",IF((INT('Participantes (A completar)'!$AI273-'Participantes (A completar)'!$R273)/365.25)&lt;=0,0,(INT(('Participantes (A completar)'!$AI273-'Participantes (A completar)'!$R273)/365.25))))</f>
        <v/>
      </c>
      <c r="R273" s="61"/>
      <c r="S273" s="57"/>
      <c r="T273" s="270" t="str">
        <f>IFERROR(MATCH(V273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73" s="270" t="str">
        <f t="shared" si="19"/>
        <v/>
      </c>
      <c r="V273" s="58"/>
      <c r="W273" s="58"/>
      <c r="X273" s="62"/>
      <c r="Y27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7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73" s="245"/>
      <c r="AB273" s="246"/>
      <c r="AC273" s="246"/>
      <c r="AD273" s="247"/>
      <c r="AE273" s="248"/>
      <c r="AF273" s="270" t="str">
        <f>IFERROR(VLOOKUP(AE273,Nivel_educat!$B$6:$E$24,4,FALSE),"")</f>
        <v/>
      </c>
      <c r="AG273" s="270" t="str">
        <f t="shared" si="16"/>
        <v/>
      </c>
      <c r="AH273" s="57"/>
      <c r="AI273" s="64"/>
      <c r="AJ273" s="57"/>
      <c r="AK273" s="64"/>
      <c r="AL273" s="64"/>
      <c r="AM273" s="57"/>
      <c r="AN273" s="207"/>
      <c r="AO273" s="273" t="str">
        <f t="shared" si="17"/>
        <v/>
      </c>
      <c r="AP273" s="57"/>
      <c r="AQ273" s="57"/>
      <c r="AR273" s="59"/>
      <c r="AS273" s="59"/>
      <c r="AT273" s="59"/>
      <c r="AU273" s="59"/>
      <c r="AV273" s="59"/>
      <c r="AW273" s="59"/>
      <c r="AX27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73" s="59"/>
      <c r="AZ273" s="59"/>
      <c r="BA27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73" s="249"/>
      <c r="BD273" s="253"/>
      <c r="BE273" s="253"/>
    </row>
    <row r="274" spans="1:57" ht="14.95" x14ac:dyDescent="0.25">
      <c r="A274" s="60"/>
      <c r="B274" s="58"/>
      <c r="C274" s="58"/>
      <c r="D274" s="58"/>
      <c r="E274" s="61"/>
      <c r="F274" s="61"/>
      <c r="G274" s="270" t="str">
        <f>IFERROR(MATCH(I274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74" s="270" t="str">
        <f t="shared" si="18"/>
        <v/>
      </c>
      <c r="I274" s="58"/>
      <c r="J274" s="58"/>
      <c r="K274" s="250"/>
      <c r="L274" s="277"/>
      <c r="M274" s="58"/>
      <c r="N274" s="58"/>
      <c r="O274" s="58"/>
      <c r="P27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74" s="270" t="str">
        <f>IF('Participantes (A completar)'!$R274="","",IF((INT('Participantes (A completar)'!$AI274-'Participantes (A completar)'!$R274)/365.25)&lt;=0,0,(INT(('Participantes (A completar)'!$AI274-'Participantes (A completar)'!$R274)/365.25))))</f>
        <v/>
      </c>
      <c r="R274" s="61"/>
      <c r="S274" s="57"/>
      <c r="T274" s="270" t="str">
        <f>IFERROR(MATCH(V274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74" s="270" t="str">
        <f t="shared" si="19"/>
        <v/>
      </c>
      <c r="V274" s="58"/>
      <c r="W274" s="58"/>
      <c r="X274" s="62"/>
      <c r="Y27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7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74" s="245"/>
      <c r="AB274" s="246"/>
      <c r="AC274" s="246"/>
      <c r="AD274" s="247"/>
      <c r="AE274" s="248"/>
      <c r="AF274" s="270" t="str">
        <f>IFERROR(VLOOKUP(AE274,Nivel_educat!$B$6:$E$24,4,FALSE),"")</f>
        <v/>
      </c>
      <c r="AG274" s="270" t="str">
        <f t="shared" si="16"/>
        <v/>
      </c>
      <c r="AH274" s="57"/>
      <c r="AI274" s="64"/>
      <c r="AJ274" s="57"/>
      <c r="AK274" s="64"/>
      <c r="AL274" s="64"/>
      <c r="AM274" s="57"/>
      <c r="AN274" s="64"/>
      <c r="AO274" s="273" t="str">
        <f t="shared" si="17"/>
        <v/>
      </c>
      <c r="AP274" s="57"/>
      <c r="AQ274" s="57"/>
      <c r="AR274" s="59"/>
      <c r="AS274" s="59"/>
      <c r="AT274" s="59"/>
      <c r="AU274" s="59"/>
      <c r="AV274" s="59"/>
      <c r="AW274" s="59"/>
      <c r="AX27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74" s="59"/>
      <c r="AZ274" s="59"/>
      <c r="BA27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74" s="249"/>
      <c r="BD274" s="253"/>
      <c r="BE274" s="253"/>
    </row>
    <row r="275" spans="1:57" ht="14.95" x14ac:dyDescent="0.25">
      <c r="A275" s="60"/>
      <c r="B275" s="58"/>
      <c r="C275" s="58"/>
      <c r="D275" s="58"/>
      <c r="E275" s="61"/>
      <c r="F275" s="61"/>
      <c r="G275" s="270" t="str">
        <f>IFERROR(MATCH(I275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75" s="270" t="str">
        <f t="shared" si="18"/>
        <v/>
      </c>
      <c r="I275" s="58"/>
      <c r="J275" s="58"/>
      <c r="K275" s="250"/>
      <c r="L275" s="277"/>
      <c r="M275" s="58"/>
      <c r="N275" s="58"/>
      <c r="O275" s="58"/>
      <c r="P27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75" s="270" t="str">
        <f>IF('Participantes (A completar)'!$R275="","",IF((INT('Participantes (A completar)'!$AI275-'Participantes (A completar)'!$R275)/365.25)&lt;=0,0,(INT(('Participantes (A completar)'!$AI275-'Participantes (A completar)'!$R275)/365.25))))</f>
        <v/>
      </c>
      <c r="R275" s="61"/>
      <c r="S275" s="57"/>
      <c r="T275" s="270" t="str">
        <f>IFERROR(MATCH(V275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75" s="270" t="str">
        <f t="shared" si="19"/>
        <v/>
      </c>
      <c r="V275" s="58"/>
      <c r="W275" s="58"/>
      <c r="X275" s="62"/>
      <c r="Y27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7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75" s="245"/>
      <c r="AB275" s="246"/>
      <c r="AC275" s="246"/>
      <c r="AD275" s="247"/>
      <c r="AE275" s="248"/>
      <c r="AF275" s="270" t="str">
        <f>IFERROR(VLOOKUP(AE275,Nivel_educat!$B$6:$E$24,4,FALSE),"")</f>
        <v/>
      </c>
      <c r="AG275" s="270" t="str">
        <f t="shared" si="16"/>
        <v/>
      </c>
      <c r="AH275" s="57"/>
      <c r="AI275" s="64"/>
      <c r="AJ275" s="57"/>
      <c r="AK275" s="64"/>
      <c r="AL275" s="64"/>
      <c r="AM275" s="57"/>
      <c r="AN275" s="207"/>
      <c r="AO275" s="273" t="str">
        <f t="shared" si="17"/>
        <v/>
      </c>
      <c r="AP275" s="57"/>
      <c r="AQ275" s="57"/>
      <c r="AR275" s="59"/>
      <c r="AS275" s="59"/>
      <c r="AT275" s="59"/>
      <c r="AU275" s="59"/>
      <c r="AV275" s="59"/>
      <c r="AW275" s="59"/>
      <c r="AX27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75" s="59"/>
      <c r="AZ275" s="59"/>
      <c r="BA27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75" s="249"/>
      <c r="BD275" s="253"/>
      <c r="BE275" s="253"/>
    </row>
    <row r="276" spans="1:57" ht="14.95" x14ac:dyDescent="0.25">
      <c r="A276" s="60"/>
      <c r="B276" s="58"/>
      <c r="C276" s="58"/>
      <c r="D276" s="58"/>
      <c r="E276" s="61"/>
      <c r="F276" s="61"/>
      <c r="G276" s="270" t="str">
        <f>IFERROR(MATCH(I276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76" s="270" t="str">
        <f t="shared" si="18"/>
        <v/>
      </c>
      <c r="I276" s="58"/>
      <c r="J276" s="58"/>
      <c r="K276" s="250"/>
      <c r="L276" s="277"/>
      <c r="M276" s="58"/>
      <c r="N276" s="58"/>
      <c r="O276" s="58"/>
      <c r="P27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76" s="270" t="str">
        <f>IF('Participantes (A completar)'!$R276="","",IF((INT('Participantes (A completar)'!$AI276-'Participantes (A completar)'!$R276)/365.25)&lt;=0,0,(INT(('Participantes (A completar)'!$AI276-'Participantes (A completar)'!$R276)/365.25))))</f>
        <v/>
      </c>
      <c r="R276" s="61"/>
      <c r="S276" s="57"/>
      <c r="T276" s="270" t="str">
        <f>IFERROR(MATCH(V276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76" s="270" t="str">
        <f t="shared" si="19"/>
        <v/>
      </c>
      <c r="V276" s="58"/>
      <c r="W276" s="58"/>
      <c r="X276" s="62"/>
      <c r="Y27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7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76" s="245"/>
      <c r="AB276" s="246"/>
      <c r="AC276" s="246"/>
      <c r="AD276" s="247"/>
      <c r="AE276" s="248"/>
      <c r="AF276" s="270" t="str">
        <f>IFERROR(VLOOKUP(AE276,Nivel_educat!$B$6:$E$24,4,FALSE),"")</f>
        <v/>
      </c>
      <c r="AG276" s="270" t="str">
        <f t="shared" si="16"/>
        <v/>
      </c>
      <c r="AH276" s="57"/>
      <c r="AI276" s="64"/>
      <c r="AJ276" s="57"/>
      <c r="AK276" s="64"/>
      <c r="AL276" s="64"/>
      <c r="AM276" s="57"/>
      <c r="AN276" s="64"/>
      <c r="AO276" s="273" t="str">
        <f t="shared" si="17"/>
        <v/>
      </c>
      <c r="AP276" s="57"/>
      <c r="AQ276" s="57"/>
      <c r="AR276" s="59"/>
      <c r="AS276" s="59"/>
      <c r="AT276" s="59"/>
      <c r="AU276" s="59"/>
      <c r="AV276" s="59"/>
      <c r="AW276" s="59"/>
      <c r="AX27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76" s="59"/>
      <c r="AZ276" s="59"/>
      <c r="BA27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76" s="249"/>
      <c r="BD276" s="253"/>
      <c r="BE276" s="253"/>
    </row>
    <row r="277" spans="1:57" ht="14.95" x14ac:dyDescent="0.25">
      <c r="A277" s="60"/>
      <c r="B277" s="58"/>
      <c r="C277" s="58"/>
      <c r="D277" s="58"/>
      <c r="E277" s="61"/>
      <c r="F277" s="61"/>
      <c r="G277" s="270" t="str">
        <f>IFERROR(MATCH(I277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77" s="270" t="str">
        <f t="shared" si="18"/>
        <v/>
      </c>
      <c r="I277" s="58"/>
      <c r="J277" s="58"/>
      <c r="K277" s="250"/>
      <c r="L277" s="277"/>
      <c r="M277" s="58"/>
      <c r="N277" s="58"/>
      <c r="O277" s="58"/>
      <c r="P27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77" s="270" t="str">
        <f>IF('Participantes (A completar)'!$R277="","",IF((INT('Participantes (A completar)'!$AI277-'Participantes (A completar)'!$R277)/365.25)&lt;=0,0,(INT(('Participantes (A completar)'!$AI277-'Participantes (A completar)'!$R277)/365.25))))</f>
        <v/>
      </c>
      <c r="R277" s="61"/>
      <c r="S277" s="57"/>
      <c r="T277" s="270" t="str">
        <f>IFERROR(MATCH(V277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77" s="270" t="str">
        <f t="shared" si="19"/>
        <v/>
      </c>
      <c r="V277" s="58"/>
      <c r="W277" s="58"/>
      <c r="X277" s="62"/>
      <c r="Y27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7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77" s="245"/>
      <c r="AB277" s="246"/>
      <c r="AC277" s="246"/>
      <c r="AD277" s="247"/>
      <c r="AE277" s="248"/>
      <c r="AF277" s="270" t="str">
        <f>IFERROR(VLOOKUP(AE277,Nivel_educat!$B$6:$E$24,4,FALSE),"")</f>
        <v/>
      </c>
      <c r="AG277" s="270" t="str">
        <f t="shared" si="16"/>
        <v/>
      </c>
      <c r="AH277" s="57"/>
      <c r="AI277" s="64"/>
      <c r="AJ277" s="57"/>
      <c r="AK277" s="64"/>
      <c r="AL277" s="64"/>
      <c r="AM277" s="57"/>
      <c r="AN277" s="64"/>
      <c r="AO277" s="273" t="str">
        <f t="shared" si="17"/>
        <v/>
      </c>
      <c r="AP277" s="57"/>
      <c r="AQ277" s="57"/>
      <c r="AR277" s="59"/>
      <c r="AS277" s="59"/>
      <c r="AT277" s="59"/>
      <c r="AU277" s="59"/>
      <c r="AV277" s="59"/>
      <c r="AW277" s="59"/>
      <c r="AX27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77" s="59"/>
      <c r="AZ277" s="59"/>
      <c r="BA27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77" s="249"/>
      <c r="BD277" s="253"/>
      <c r="BE277" s="253"/>
    </row>
    <row r="278" spans="1:57" ht="14.95" x14ac:dyDescent="0.25">
      <c r="A278" s="60"/>
      <c r="B278" s="58"/>
      <c r="C278" s="58"/>
      <c r="D278" s="58"/>
      <c r="E278" s="61"/>
      <c r="F278" s="61"/>
      <c r="G278" s="270" t="str">
        <f>IFERROR(MATCH(I278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78" s="270" t="str">
        <f t="shared" si="18"/>
        <v/>
      </c>
      <c r="I278" s="58"/>
      <c r="J278" s="58"/>
      <c r="K278" s="250"/>
      <c r="L278" s="277"/>
      <c r="M278" s="58"/>
      <c r="N278" s="58"/>
      <c r="O278" s="58"/>
      <c r="P27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78" s="270" t="str">
        <f>IF('Participantes (A completar)'!$R278="","",IF((INT('Participantes (A completar)'!$AI278-'Participantes (A completar)'!$R278)/365.25)&lt;=0,0,(INT(('Participantes (A completar)'!$AI278-'Participantes (A completar)'!$R278)/365.25))))</f>
        <v/>
      </c>
      <c r="R278" s="61"/>
      <c r="S278" s="57"/>
      <c r="T278" s="270" t="str">
        <f>IFERROR(MATCH(V278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78" s="270" t="str">
        <f t="shared" si="19"/>
        <v/>
      </c>
      <c r="V278" s="58"/>
      <c r="W278" s="58"/>
      <c r="X278" s="62"/>
      <c r="Y27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7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78" s="245"/>
      <c r="AB278" s="246"/>
      <c r="AC278" s="246"/>
      <c r="AD278" s="247"/>
      <c r="AE278" s="248"/>
      <c r="AF278" s="270" t="str">
        <f>IFERROR(VLOOKUP(AE278,Nivel_educat!$B$6:$E$24,4,FALSE),"")</f>
        <v/>
      </c>
      <c r="AG278" s="270" t="str">
        <f t="shared" si="16"/>
        <v/>
      </c>
      <c r="AH278" s="57"/>
      <c r="AI278" s="64"/>
      <c r="AJ278" s="57"/>
      <c r="AK278" s="64"/>
      <c r="AL278" s="64"/>
      <c r="AM278" s="57"/>
      <c r="AN278" s="207"/>
      <c r="AO278" s="273" t="str">
        <f t="shared" si="17"/>
        <v/>
      </c>
      <c r="AP278" s="57"/>
      <c r="AQ278" s="57"/>
      <c r="AR278" s="59"/>
      <c r="AS278" s="59"/>
      <c r="AT278" s="59"/>
      <c r="AU278" s="59"/>
      <c r="AV278" s="59"/>
      <c r="AW278" s="59"/>
      <c r="AX27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78" s="59"/>
      <c r="AZ278" s="59"/>
      <c r="BA27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78" s="249"/>
      <c r="BD278" s="253"/>
      <c r="BE278" s="253"/>
    </row>
    <row r="279" spans="1:57" ht="14.95" x14ac:dyDescent="0.25">
      <c r="A279" s="60"/>
      <c r="B279" s="58"/>
      <c r="C279" s="58"/>
      <c r="D279" s="58"/>
      <c r="E279" s="61"/>
      <c r="F279" s="61"/>
      <c r="G279" s="270" t="str">
        <f>IFERROR(MATCH(I279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79" s="270" t="str">
        <f t="shared" si="18"/>
        <v/>
      </c>
      <c r="I279" s="58"/>
      <c r="J279" s="58"/>
      <c r="K279" s="250"/>
      <c r="L279" s="277"/>
      <c r="M279" s="58"/>
      <c r="N279" s="58"/>
      <c r="O279" s="58"/>
      <c r="P27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79" s="270" t="str">
        <f>IF('Participantes (A completar)'!$R279="","",IF((INT('Participantes (A completar)'!$AI279-'Participantes (A completar)'!$R279)/365.25)&lt;=0,0,(INT(('Participantes (A completar)'!$AI279-'Participantes (A completar)'!$R279)/365.25))))</f>
        <v/>
      </c>
      <c r="R279" s="61"/>
      <c r="S279" s="57"/>
      <c r="T279" s="270" t="str">
        <f>IFERROR(MATCH(V279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79" s="270" t="str">
        <f t="shared" si="19"/>
        <v/>
      </c>
      <c r="V279" s="58"/>
      <c r="W279" s="58"/>
      <c r="X279" s="62"/>
      <c r="Y27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7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79" s="245"/>
      <c r="AB279" s="246"/>
      <c r="AC279" s="246"/>
      <c r="AD279" s="247"/>
      <c r="AE279" s="248"/>
      <c r="AF279" s="270" t="str">
        <f>IFERROR(VLOOKUP(AE279,Nivel_educat!$B$6:$E$24,4,FALSE),"")</f>
        <v/>
      </c>
      <c r="AG279" s="270" t="str">
        <f t="shared" si="16"/>
        <v/>
      </c>
      <c r="AH279" s="57"/>
      <c r="AI279" s="64"/>
      <c r="AJ279" s="57"/>
      <c r="AK279" s="64"/>
      <c r="AL279" s="64"/>
      <c r="AM279" s="57"/>
      <c r="AN279" s="64"/>
      <c r="AO279" s="273" t="str">
        <f t="shared" si="17"/>
        <v/>
      </c>
      <c r="AP279" s="57"/>
      <c r="AQ279" s="57"/>
      <c r="AR279" s="59"/>
      <c r="AS279" s="59"/>
      <c r="AT279" s="59"/>
      <c r="AU279" s="59"/>
      <c r="AV279" s="59"/>
      <c r="AW279" s="59"/>
      <c r="AX27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79" s="59"/>
      <c r="AZ279" s="59"/>
      <c r="BA27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79" s="249"/>
      <c r="BD279" s="253"/>
      <c r="BE279" s="253"/>
    </row>
    <row r="280" spans="1:57" ht="14.95" x14ac:dyDescent="0.25">
      <c r="A280" s="60"/>
      <c r="B280" s="58"/>
      <c r="C280" s="58"/>
      <c r="D280" s="58"/>
      <c r="E280" s="61"/>
      <c r="F280" s="61"/>
      <c r="G280" s="270" t="str">
        <f>IFERROR(MATCH(I280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80" s="270" t="str">
        <f t="shared" si="18"/>
        <v/>
      </c>
      <c r="I280" s="58"/>
      <c r="J280" s="58"/>
      <c r="K280" s="250"/>
      <c r="L280" s="277"/>
      <c r="M280" s="58"/>
      <c r="N280" s="58"/>
      <c r="O280" s="58"/>
      <c r="P28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80" s="270" t="str">
        <f>IF('Participantes (A completar)'!$R280="","",IF((INT('Participantes (A completar)'!$AI280-'Participantes (A completar)'!$R280)/365.25)&lt;=0,0,(INT(('Participantes (A completar)'!$AI280-'Participantes (A completar)'!$R280)/365.25))))</f>
        <v/>
      </c>
      <c r="R280" s="61"/>
      <c r="S280" s="57"/>
      <c r="T280" s="270" t="str">
        <f>IFERROR(MATCH(V280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80" s="270" t="str">
        <f t="shared" si="19"/>
        <v/>
      </c>
      <c r="V280" s="58"/>
      <c r="W280" s="58"/>
      <c r="X280" s="62"/>
      <c r="Y28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8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80" s="245"/>
      <c r="AB280" s="246"/>
      <c r="AC280" s="246"/>
      <c r="AD280" s="247"/>
      <c r="AE280" s="248"/>
      <c r="AF280" s="270" t="str">
        <f>IFERROR(VLOOKUP(AE280,Nivel_educat!$B$6:$E$24,4,FALSE),"")</f>
        <v/>
      </c>
      <c r="AG280" s="270" t="str">
        <f t="shared" si="16"/>
        <v/>
      </c>
      <c r="AH280" s="57"/>
      <c r="AI280" s="64"/>
      <c r="AJ280" s="57"/>
      <c r="AK280" s="64"/>
      <c r="AL280" s="64"/>
      <c r="AM280" s="57"/>
      <c r="AN280" s="207"/>
      <c r="AO280" s="273" t="str">
        <f t="shared" si="17"/>
        <v/>
      </c>
      <c r="AP280" s="57"/>
      <c r="AQ280" s="57"/>
      <c r="AR280" s="59"/>
      <c r="AS280" s="59"/>
      <c r="AT280" s="59"/>
      <c r="AU280" s="59"/>
      <c r="AV280" s="59"/>
      <c r="AW280" s="59"/>
      <c r="AX28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80" s="59"/>
      <c r="AZ280" s="59"/>
      <c r="BA28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80" s="249"/>
      <c r="BD280" s="253"/>
      <c r="BE280" s="253"/>
    </row>
    <row r="281" spans="1:57" ht="14.95" x14ac:dyDescent="0.25">
      <c r="A281" s="60"/>
      <c r="B281" s="58"/>
      <c r="C281" s="58"/>
      <c r="D281" s="58"/>
      <c r="E281" s="61"/>
      <c r="F281" s="61"/>
      <c r="G281" s="270" t="str">
        <f>IFERROR(MATCH(I281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81" s="270" t="str">
        <f t="shared" si="18"/>
        <v/>
      </c>
      <c r="I281" s="58"/>
      <c r="J281" s="58"/>
      <c r="K281" s="250"/>
      <c r="L281" s="277"/>
      <c r="M281" s="58"/>
      <c r="N281" s="58"/>
      <c r="O281" s="58"/>
      <c r="P28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81" s="270" t="str">
        <f>IF('Participantes (A completar)'!$R281="","",IF((INT('Participantes (A completar)'!$AI281-'Participantes (A completar)'!$R281)/365.25)&lt;=0,0,(INT(('Participantes (A completar)'!$AI281-'Participantes (A completar)'!$R281)/365.25))))</f>
        <v/>
      </c>
      <c r="R281" s="61"/>
      <c r="S281" s="57"/>
      <c r="T281" s="270" t="str">
        <f>IFERROR(MATCH(V281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81" s="270" t="str">
        <f t="shared" si="19"/>
        <v/>
      </c>
      <c r="V281" s="58"/>
      <c r="W281" s="58"/>
      <c r="X281" s="62"/>
      <c r="Y28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8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81" s="245"/>
      <c r="AB281" s="246"/>
      <c r="AC281" s="246"/>
      <c r="AD281" s="247"/>
      <c r="AE281" s="248"/>
      <c r="AF281" s="270" t="str">
        <f>IFERROR(VLOOKUP(AE281,Nivel_educat!$B$6:$E$24,4,FALSE),"")</f>
        <v/>
      </c>
      <c r="AG281" s="270" t="str">
        <f t="shared" si="16"/>
        <v/>
      </c>
      <c r="AH281" s="57"/>
      <c r="AI281" s="64"/>
      <c r="AJ281" s="57"/>
      <c r="AK281" s="64"/>
      <c r="AL281" s="64"/>
      <c r="AM281" s="57"/>
      <c r="AN281" s="64"/>
      <c r="AO281" s="273" t="str">
        <f t="shared" si="17"/>
        <v/>
      </c>
      <c r="AP281" s="57"/>
      <c r="AQ281" s="57"/>
      <c r="AR281" s="59"/>
      <c r="AS281" s="59"/>
      <c r="AT281" s="59"/>
      <c r="AU281" s="59"/>
      <c r="AV281" s="59"/>
      <c r="AW281" s="59"/>
      <c r="AX28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81" s="59"/>
      <c r="AZ281" s="59"/>
      <c r="BA28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81" s="249"/>
      <c r="BD281" s="253"/>
      <c r="BE281" s="253"/>
    </row>
    <row r="282" spans="1:57" ht="14.95" x14ac:dyDescent="0.25">
      <c r="A282" s="60"/>
      <c r="B282" s="58"/>
      <c r="C282" s="58"/>
      <c r="D282" s="58"/>
      <c r="E282" s="61"/>
      <c r="F282" s="61"/>
      <c r="G282" s="270" t="str">
        <f>IFERROR(MATCH(I282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82" s="270" t="str">
        <f t="shared" si="18"/>
        <v/>
      </c>
      <c r="I282" s="58"/>
      <c r="J282" s="58"/>
      <c r="K282" s="250"/>
      <c r="L282" s="277"/>
      <c r="M282" s="58"/>
      <c r="N282" s="58"/>
      <c r="O282" s="58"/>
      <c r="P28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82" s="270" t="str">
        <f>IF('Participantes (A completar)'!$R282="","",IF((INT('Participantes (A completar)'!$AI282-'Participantes (A completar)'!$R282)/365.25)&lt;=0,0,(INT(('Participantes (A completar)'!$AI282-'Participantes (A completar)'!$R282)/365.25))))</f>
        <v/>
      </c>
      <c r="R282" s="61"/>
      <c r="S282" s="57"/>
      <c r="T282" s="270" t="str">
        <f>IFERROR(MATCH(V282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82" s="270" t="str">
        <f t="shared" si="19"/>
        <v/>
      </c>
      <c r="V282" s="58"/>
      <c r="W282" s="58"/>
      <c r="X282" s="62"/>
      <c r="Y28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8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82" s="245"/>
      <c r="AB282" s="246"/>
      <c r="AC282" s="246"/>
      <c r="AD282" s="247"/>
      <c r="AE282" s="248"/>
      <c r="AF282" s="270" t="str">
        <f>IFERROR(VLOOKUP(AE282,Nivel_educat!$B$6:$E$24,4,FALSE),"")</f>
        <v/>
      </c>
      <c r="AG282" s="270" t="str">
        <f t="shared" si="16"/>
        <v/>
      </c>
      <c r="AH282" s="57"/>
      <c r="AI282" s="64"/>
      <c r="AJ282" s="57"/>
      <c r="AK282" s="64"/>
      <c r="AL282" s="64"/>
      <c r="AM282" s="57"/>
      <c r="AN282" s="207"/>
      <c r="AO282" s="273" t="str">
        <f t="shared" si="17"/>
        <v/>
      </c>
      <c r="AP282" s="57"/>
      <c r="AQ282" s="57"/>
      <c r="AR282" s="59"/>
      <c r="AS282" s="59"/>
      <c r="AT282" s="59"/>
      <c r="AU282" s="59"/>
      <c r="AV282" s="59"/>
      <c r="AW282" s="59"/>
      <c r="AX28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82" s="59"/>
      <c r="AZ282" s="59"/>
      <c r="BA28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82" s="249"/>
      <c r="BD282" s="253"/>
      <c r="BE282" s="253"/>
    </row>
    <row r="283" spans="1:57" ht="14.95" x14ac:dyDescent="0.25">
      <c r="A283" s="60"/>
      <c r="B283" s="58"/>
      <c r="C283" s="58"/>
      <c r="D283" s="58"/>
      <c r="E283" s="61"/>
      <c r="F283" s="61"/>
      <c r="G283" s="270" t="str">
        <f>IFERROR(MATCH(I283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83" s="270" t="str">
        <f t="shared" si="18"/>
        <v/>
      </c>
      <c r="I283" s="58"/>
      <c r="J283" s="58"/>
      <c r="K283" s="250"/>
      <c r="L283" s="277"/>
      <c r="M283" s="58"/>
      <c r="N283" s="58"/>
      <c r="O283" s="58"/>
      <c r="P28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83" s="270" t="str">
        <f>IF('Participantes (A completar)'!$R283="","",IF((INT('Participantes (A completar)'!$AI283-'Participantes (A completar)'!$R283)/365.25)&lt;=0,0,(INT(('Participantes (A completar)'!$AI283-'Participantes (A completar)'!$R283)/365.25))))</f>
        <v/>
      </c>
      <c r="R283" s="61"/>
      <c r="S283" s="57"/>
      <c r="T283" s="270" t="str">
        <f>IFERROR(MATCH(V283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83" s="270" t="str">
        <f t="shared" si="19"/>
        <v/>
      </c>
      <c r="V283" s="58"/>
      <c r="W283" s="58"/>
      <c r="X283" s="62"/>
      <c r="Y28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8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83" s="245"/>
      <c r="AB283" s="246"/>
      <c r="AC283" s="246"/>
      <c r="AD283" s="247"/>
      <c r="AE283" s="248"/>
      <c r="AF283" s="270" t="str">
        <f>IFERROR(VLOOKUP(AE283,Nivel_educat!$B$6:$E$24,4,FALSE),"")</f>
        <v/>
      </c>
      <c r="AG283" s="270" t="str">
        <f t="shared" si="16"/>
        <v/>
      </c>
      <c r="AH283" s="57"/>
      <c r="AI283" s="64"/>
      <c r="AJ283" s="57"/>
      <c r="AK283" s="64"/>
      <c r="AL283" s="64"/>
      <c r="AM283" s="57"/>
      <c r="AN283" s="207"/>
      <c r="AO283" s="273" t="str">
        <f t="shared" si="17"/>
        <v/>
      </c>
      <c r="AP283" s="57"/>
      <c r="AQ283" s="57"/>
      <c r="AR283" s="59"/>
      <c r="AS283" s="59"/>
      <c r="AT283" s="59"/>
      <c r="AU283" s="59"/>
      <c r="AV283" s="59"/>
      <c r="AW283" s="59"/>
      <c r="AX28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83" s="59"/>
      <c r="AZ283" s="59"/>
      <c r="BA28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83" s="249"/>
      <c r="BD283" s="253"/>
      <c r="BE283" s="253"/>
    </row>
    <row r="284" spans="1:57" ht="14.95" x14ac:dyDescent="0.25">
      <c r="A284" s="60"/>
      <c r="B284" s="58"/>
      <c r="C284" s="58"/>
      <c r="D284" s="58"/>
      <c r="E284" s="61"/>
      <c r="F284" s="61"/>
      <c r="G284" s="270" t="str">
        <f>IFERROR(MATCH(I284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84" s="270" t="str">
        <f t="shared" si="18"/>
        <v/>
      </c>
      <c r="I284" s="58"/>
      <c r="J284" s="58"/>
      <c r="K284" s="250"/>
      <c r="L284" s="277"/>
      <c r="M284" s="58"/>
      <c r="N284" s="58"/>
      <c r="O284" s="58"/>
      <c r="P28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84" s="270" t="str">
        <f>IF('Participantes (A completar)'!$R284="","",IF((INT('Participantes (A completar)'!$AI284-'Participantes (A completar)'!$R284)/365.25)&lt;=0,0,(INT(('Participantes (A completar)'!$AI284-'Participantes (A completar)'!$R284)/365.25))))</f>
        <v/>
      </c>
      <c r="R284" s="61"/>
      <c r="S284" s="57"/>
      <c r="T284" s="270" t="str">
        <f>IFERROR(MATCH(V284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84" s="270" t="str">
        <f t="shared" si="19"/>
        <v/>
      </c>
      <c r="V284" s="58"/>
      <c r="W284" s="58"/>
      <c r="X284" s="62"/>
      <c r="Y28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8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84" s="245"/>
      <c r="AB284" s="246"/>
      <c r="AC284" s="246"/>
      <c r="AD284" s="247"/>
      <c r="AE284" s="248"/>
      <c r="AF284" s="270" t="str">
        <f>IFERROR(VLOOKUP(AE284,Nivel_educat!$B$6:$E$24,4,FALSE),"")</f>
        <v/>
      </c>
      <c r="AG284" s="270" t="str">
        <f t="shared" si="16"/>
        <v/>
      </c>
      <c r="AH284" s="57"/>
      <c r="AI284" s="64"/>
      <c r="AJ284" s="57"/>
      <c r="AK284" s="64"/>
      <c r="AL284" s="64"/>
      <c r="AM284" s="57"/>
      <c r="AN284" s="207"/>
      <c r="AO284" s="273" t="str">
        <f t="shared" si="17"/>
        <v/>
      </c>
      <c r="AP284" s="57"/>
      <c r="AQ284" s="57"/>
      <c r="AR284" s="59"/>
      <c r="AS284" s="59"/>
      <c r="AT284" s="59"/>
      <c r="AU284" s="59"/>
      <c r="AV284" s="59"/>
      <c r="AW284" s="59"/>
      <c r="AX28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84" s="59"/>
      <c r="AZ284" s="59"/>
      <c r="BA28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84" s="249"/>
      <c r="BD284" s="253"/>
      <c r="BE284" s="253"/>
    </row>
    <row r="285" spans="1:57" ht="14.95" x14ac:dyDescent="0.25">
      <c r="A285" s="60"/>
      <c r="B285" s="58"/>
      <c r="C285" s="58"/>
      <c r="D285" s="58"/>
      <c r="E285" s="61"/>
      <c r="F285" s="61"/>
      <c r="G285" s="270" t="str">
        <f>IFERROR(MATCH(I285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85" s="270" t="str">
        <f t="shared" si="18"/>
        <v/>
      </c>
      <c r="I285" s="58"/>
      <c r="J285" s="58"/>
      <c r="K285" s="250"/>
      <c r="L285" s="277"/>
      <c r="M285" s="58"/>
      <c r="N285" s="58"/>
      <c r="O285" s="58"/>
      <c r="P28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85" s="270" t="str">
        <f>IF('Participantes (A completar)'!$R285="","",IF((INT('Participantes (A completar)'!$AI285-'Participantes (A completar)'!$R285)/365.25)&lt;=0,0,(INT(('Participantes (A completar)'!$AI285-'Participantes (A completar)'!$R285)/365.25))))</f>
        <v/>
      </c>
      <c r="R285" s="61"/>
      <c r="S285" s="57"/>
      <c r="T285" s="270" t="str">
        <f>IFERROR(MATCH(V285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85" s="270" t="str">
        <f t="shared" si="19"/>
        <v/>
      </c>
      <c r="V285" s="58"/>
      <c r="W285" s="58"/>
      <c r="X285" s="62"/>
      <c r="Y28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8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85" s="245"/>
      <c r="AB285" s="246"/>
      <c r="AC285" s="246"/>
      <c r="AD285" s="247"/>
      <c r="AE285" s="248"/>
      <c r="AF285" s="270" t="str">
        <f>IFERROR(VLOOKUP(AE285,Nivel_educat!$B$6:$E$24,4,FALSE),"")</f>
        <v/>
      </c>
      <c r="AG285" s="270" t="str">
        <f t="shared" si="16"/>
        <v/>
      </c>
      <c r="AH285" s="57"/>
      <c r="AI285" s="64"/>
      <c r="AJ285" s="57"/>
      <c r="AK285" s="64"/>
      <c r="AL285" s="64"/>
      <c r="AM285" s="57"/>
      <c r="AN285" s="207"/>
      <c r="AO285" s="273" t="str">
        <f t="shared" si="17"/>
        <v/>
      </c>
      <c r="AP285" s="57"/>
      <c r="AQ285" s="57"/>
      <c r="AR285" s="59"/>
      <c r="AS285" s="59"/>
      <c r="AT285" s="59"/>
      <c r="AU285" s="59"/>
      <c r="AV285" s="59"/>
      <c r="AW285" s="59"/>
      <c r="AX28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85" s="59"/>
      <c r="AZ285" s="59"/>
      <c r="BA28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85" s="249"/>
      <c r="BD285" s="253"/>
      <c r="BE285" s="253"/>
    </row>
    <row r="286" spans="1:57" ht="14.95" x14ac:dyDescent="0.25">
      <c r="A286" s="60"/>
      <c r="B286" s="58"/>
      <c r="C286" s="58"/>
      <c r="D286" s="58"/>
      <c r="E286" s="61"/>
      <c r="F286" s="61"/>
      <c r="G286" s="270" t="str">
        <f>IFERROR(MATCH(I286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86" s="270" t="str">
        <f t="shared" si="18"/>
        <v/>
      </c>
      <c r="I286" s="58"/>
      <c r="J286" s="58"/>
      <c r="K286" s="250"/>
      <c r="L286" s="277"/>
      <c r="M286" s="58"/>
      <c r="N286" s="58"/>
      <c r="O286" s="58"/>
      <c r="P28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86" s="270" t="str">
        <f>IF('Participantes (A completar)'!$R286="","",IF((INT('Participantes (A completar)'!$AI286-'Participantes (A completar)'!$R286)/365.25)&lt;=0,0,(INT(('Participantes (A completar)'!$AI286-'Participantes (A completar)'!$R286)/365.25))))</f>
        <v/>
      </c>
      <c r="R286" s="61"/>
      <c r="S286" s="57"/>
      <c r="T286" s="270" t="str">
        <f>IFERROR(MATCH(V286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86" s="270" t="str">
        <f t="shared" si="19"/>
        <v/>
      </c>
      <c r="V286" s="58"/>
      <c r="W286" s="58"/>
      <c r="X286" s="62"/>
      <c r="Y28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8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86" s="245"/>
      <c r="AB286" s="246"/>
      <c r="AC286" s="246"/>
      <c r="AD286" s="247"/>
      <c r="AE286" s="248"/>
      <c r="AF286" s="270" t="str">
        <f>IFERROR(VLOOKUP(AE286,Nivel_educat!$B$6:$E$24,4,FALSE),"")</f>
        <v/>
      </c>
      <c r="AG286" s="270" t="str">
        <f t="shared" si="16"/>
        <v/>
      </c>
      <c r="AH286" s="57"/>
      <c r="AI286" s="64"/>
      <c r="AJ286" s="57"/>
      <c r="AK286" s="64"/>
      <c r="AL286" s="64"/>
      <c r="AM286" s="57"/>
      <c r="AN286" s="64"/>
      <c r="AO286" s="273" t="str">
        <f t="shared" si="17"/>
        <v/>
      </c>
      <c r="AP286" s="57"/>
      <c r="AQ286" s="57"/>
      <c r="AR286" s="59"/>
      <c r="AS286" s="59"/>
      <c r="AT286" s="59"/>
      <c r="AU286" s="59"/>
      <c r="AV286" s="59"/>
      <c r="AW286" s="59"/>
      <c r="AX28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86" s="59"/>
      <c r="AZ286" s="59"/>
      <c r="BA28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86" s="249"/>
      <c r="BD286" s="253"/>
      <c r="BE286" s="253"/>
    </row>
    <row r="287" spans="1:57" ht="14.95" x14ac:dyDescent="0.25">
      <c r="A287" s="60"/>
      <c r="B287" s="58"/>
      <c r="C287" s="58"/>
      <c r="D287" s="58"/>
      <c r="E287" s="61"/>
      <c r="F287" s="61"/>
      <c r="G287" s="270" t="str">
        <f>IFERROR(MATCH(I287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87" s="270" t="str">
        <f t="shared" si="18"/>
        <v/>
      </c>
      <c r="I287" s="58"/>
      <c r="J287" s="58"/>
      <c r="K287" s="250"/>
      <c r="L287" s="277"/>
      <c r="M287" s="58"/>
      <c r="N287" s="58"/>
      <c r="O287" s="58"/>
      <c r="P28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87" s="270" t="str">
        <f>IF('Participantes (A completar)'!$R287="","",IF((INT('Participantes (A completar)'!$AI287-'Participantes (A completar)'!$R287)/365.25)&lt;=0,0,(INT(('Participantes (A completar)'!$AI287-'Participantes (A completar)'!$R287)/365.25))))</f>
        <v/>
      </c>
      <c r="R287" s="61"/>
      <c r="S287" s="57"/>
      <c r="T287" s="270" t="str">
        <f>IFERROR(MATCH(V287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87" s="270" t="str">
        <f t="shared" si="19"/>
        <v/>
      </c>
      <c r="V287" s="58"/>
      <c r="W287" s="58"/>
      <c r="X287" s="62"/>
      <c r="Y28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8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87" s="245"/>
      <c r="AB287" s="246"/>
      <c r="AC287" s="246"/>
      <c r="AD287" s="247"/>
      <c r="AE287" s="248"/>
      <c r="AF287" s="270" t="str">
        <f>IFERROR(VLOOKUP(AE287,Nivel_educat!$B$6:$E$24,4,FALSE),"")</f>
        <v/>
      </c>
      <c r="AG287" s="270" t="str">
        <f t="shared" si="16"/>
        <v/>
      </c>
      <c r="AH287" s="57"/>
      <c r="AI287" s="64"/>
      <c r="AJ287" s="57"/>
      <c r="AK287" s="64"/>
      <c r="AL287" s="64"/>
      <c r="AM287" s="57"/>
      <c r="AN287" s="207"/>
      <c r="AO287" s="273" t="str">
        <f t="shared" si="17"/>
        <v/>
      </c>
      <c r="AP287" s="57"/>
      <c r="AQ287" s="57"/>
      <c r="AR287" s="59"/>
      <c r="AS287" s="59"/>
      <c r="AT287" s="59"/>
      <c r="AU287" s="59"/>
      <c r="AV287" s="59"/>
      <c r="AW287" s="59"/>
      <c r="AX28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87" s="59"/>
      <c r="AZ287" s="59"/>
      <c r="BA28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87" s="249"/>
      <c r="BD287" s="253"/>
      <c r="BE287" s="253"/>
    </row>
    <row r="288" spans="1:57" ht="14.95" x14ac:dyDescent="0.25">
      <c r="A288" s="60"/>
      <c r="B288" s="58"/>
      <c r="C288" s="58"/>
      <c r="D288" s="58"/>
      <c r="E288" s="61"/>
      <c r="F288" s="61"/>
      <c r="G288" s="270" t="str">
        <f>IFERROR(MATCH(I288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88" s="270" t="str">
        <f t="shared" si="18"/>
        <v/>
      </c>
      <c r="I288" s="58"/>
      <c r="J288" s="58"/>
      <c r="K288" s="250"/>
      <c r="L288" s="277"/>
      <c r="M288" s="58"/>
      <c r="N288" s="58"/>
      <c r="O288" s="58"/>
      <c r="P28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88" s="270" t="str">
        <f>IF('Participantes (A completar)'!$R288="","",IF((INT('Participantes (A completar)'!$AI288-'Participantes (A completar)'!$R288)/365.25)&lt;=0,0,(INT(('Participantes (A completar)'!$AI288-'Participantes (A completar)'!$R288)/365.25))))</f>
        <v/>
      </c>
      <c r="R288" s="61"/>
      <c r="S288" s="57"/>
      <c r="T288" s="270" t="str">
        <f>IFERROR(MATCH(V288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88" s="270" t="str">
        <f t="shared" si="19"/>
        <v/>
      </c>
      <c r="V288" s="58"/>
      <c r="W288" s="58"/>
      <c r="X288" s="62"/>
      <c r="Y28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8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88" s="245"/>
      <c r="AB288" s="246"/>
      <c r="AC288" s="246"/>
      <c r="AD288" s="247"/>
      <c r="AE288" s="248"/>
      <c r="AF288" s="270" t="str">
        <f>IFERROR(VLOOKUP(AE288,Nivel_educat!$B$6:$E$24,4,FALSE),"")</f>
        <v/>
      </c>
      <c r="AG288" s="270" t="str">
        <f t="shared" si="16"/>
        <v/>
      </c>
      <c r="AH288" s="57"/>
      <c r="AI288" s="64"/>
      <c r="AJ288" s="57"/>
      <c r="AK288" s="64"/>
      <c r="AL288" s="64"/>
      <c r="AM288" s="57"/>
      <c r="AN288" s="207"/>
      <c r="AO288" s="273" t="str">
        <f t="shared" si="17"/>
        <v/>
      </c>
      <c r="AP288" s="57"/>
      <c r="AQ288" s="57"/>
      <c r="AR288" s="59"/>
      <c r="AS288" s="59"/>
      <c r="AT288" s="59"/>
      <c r="AU288" s="59"/>
      <c r="AV288" s="59"/>
      <c r="AW288" s="59"/>
      <c r="AX28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88" s="59"/>
      <c r="AZ288" s="59"/>
      <c r="BA28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88" s="249"/>
      <c r="BD288" s="253"/>
      <c r="BE288" s="253"/>
    </row>
    <row r="289" spans="1:57" ht="14.95" x14ac:dyDescent="0.25">
      <c r="A289" s="60"/>
      <c r="B289" s="58"/>
      <c r="C289" s="58"/>
      <c r="D289" s="58"/>
      <c r="E289" s="61"/>
      <c r="F289" s="61"/>
      <c r="G289" s="270" t="str">
        <f>IFERROR(MATCH(I289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89" s="270" t="str">
        <f t="shared" si="18"/>
        <v/>
      </c>
      <c r="I289" s="58"/>
      <c r="J289" s="58"/>
      <c r="K289" s="250"/>
      <c r="L289" s="277"/>
      <c r="M289" s="58"/>
      <c r="N289" s="58"/>
      <c r="O289" s="58"/>
      <c r="P28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89" s="270" t="str">
        <f>IF('Participantes (A completar)'!$R289="","",IF((INT('Participantes (A completar)'!$AI289-'Participantes (A completar)'!$R289)/365.25)&lt;=0,0,(INT(('Participantes (A completar)'!$AI289-'Participantes (A completar)'!$R289)/365.25))))</f>
        <v/>
      </c>
      <c r="R289" s="61"/>
      <c r="S289" s="57"/>
      <c r="T289" s="270" t="str">
        <f>IFERROR(MATCH(V289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89" s="270" t="str">
        <f t="shared" si="19"/>
        <v/>
      </c>
      <c r="V289" s="58"/>
      <c r="W289" s="58"/>
      <c r="X289" s="62"/>
      <c r="Y28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8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89" s="245"/>
      <c r="AB289" s="246"/>
      <c r="AC289" s="246"/>
      <c r="AD289" s="247"/>
      <c r="AE289" s="248"/>
      <c r="AF289" s="270" t="str">
        <f>IFERROR(VLOOKUP(AE289,Nivel_educat!$B$6:$E$24,4,FALSE),"")</f>
        <v/>
      </c>
      <c r="AG289" s="270" t="str">
        <f t="shared" si="16"/>
        <v/>
      </c>
      <c r="AH289" s="57"/>
      <c r="AI289" s="64"/>
      <c r="AJ289" s="57"/>
      <c r="AK289" s="64"/>
      <c r="AL289" s="64"/>
      <c r="AM289" s="57"/>
      <c r="AN289" s="207"/>
      <c r="AO289" s="273" t="str">
        <f t="shared" si="17"/>
        <v/>
      </c>
      <c r="AP289" s="57"/>
      <c r="AQ289" s="57"/>
      <c r="AR289" s="59"/>
      <c r="AS289" s="59"/>
      <c r="AT289" s="59"/>
      <c r="AU289" s="59"/>
      <c r="AV289" s="59"/>
      <c r="AW289" s="59"/>
      <c r="AX28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89" s="59"/>
      <c r="AZ289" s="59"/>
      <c r="BA28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89" s="249"/>
      <c r="BD289" s="253"/>
      <c r="BE289" s="253"/>
    </row>
    <row r="290" spans="1:57" ht="14.95" x14ac:dyDescent="0.25">
      <c r="A290" s="60"/>
      <c r="B290" s="58"/>
      <c r="C290" s="58"/>
      <c r="D290" s="58"/>
      <c r="E290" s="61"/>
      <c r="F290" s="61"/>
      <c r="G290" s="270" t="str">
        <f>IFERROR(MATCH(I290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90" s="270" t="str">
        <f t="shared" si="18"/>
        <v/>
      </c>
      <c r="I290" s="58"/>
      <c r="J290" s="58"/>
      <c r="K290" s="250"/>
      <c r="L290" s="277"/>
      <c r="M290" s="58"/>
      <c r="N290" s="58"/>
      <c r="O290" s="58"/>
      <c r="P29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90" s="270" t="str">
        <f>IF('Participantes (A completar)'!$R290="","",IF((INT('Participantes (A completar)'!$AI290-'Participantes (A completar)'!$R290)/365.25)&lt;=0,0,(INT(('Participantes (A completar)'!$AI290-'Participantes (A completar)'!$R290)/365.25))))</f>
        <v/>
      </c>
      <c r="R290" s="61"/>
      <c r="S290" s="57"/>
      <c r="T290" s="270" t="str">
        <f>IFERROR(MATCH(V290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90" s="270" t="str">
        <f t="shared" si="19"/>
        <v/>
      </c>
      <c r="V290" s="58"/>
      <c r="W290" s="58"/>
      <c r="X290" s="62"/>
      <c r="Y29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9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90" s="245"/>
      <c r="AB290" s="246"/>
      <c r="AC290" s="246"/>
      <c r="AD290" s="247"/>
      <c r="AE290" s="248"/>
      <c r="AF290" s="270" t="str">
        <f>IFERROR(VLOOKUP(AE290,Nivel_educat!$B$6:$E$24,4,FALSE),"")</f>
        <v/>
      </c>
      <c r="AG290" s="270" t="str">
        <f t="shared" si="16"/>
        <v/>
      </c>
      <c r="AH290" s="57"/>
      <c r="AI290" s="64"/>
      <c r="AJ290" s="57"/>
      <c r="AK290" s="64"/>
      <c r="AL290" s="64"/>
      <c r="AM290" s="57"/>
      <c r="AN290" s="207"/>
      <c r="AO290" s="273" t="str">
        <f t="shared" si="17"/>
        <v/>
      </c>
      <c r="AP290" s="57"/>
      <c r="AQ290" s="57"/>
      <c r="AR290" s="59"/>
      <c r="AS290" s="59"/>
      <c r="AT290" s="59"/>
      <c r="AU290" s="59"/>
      <c r="AV290" s="59"/>
      <c r="AW290" s="59"/>
      <c r="AX29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90" s="59"/>
      <c r="AZ290" s="59"/>
      <c r="BA29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90" s="249"/>
      <c r="BD290" s="253"/>
      <c r="BE290" s="253"/>
    </row>
    <row r="291" spans="1:57" ht="14.95" x14ac:dyDescent="0.25">
      <c r="A291" s="60"/>
      <c r="B291" s="58"/>
      <c r="C291" s="58"/>
      <c r="D291" s="58"/>
      <c r="E291" s="61"/>
      <c r="F291" s="61"/>
      <c r="G291" s="270" t="str">
        <f>IFERROR(MATCH(I291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91" s="270" t="str">
        <f t="shared" si="18"/>
        <v/>
      </c>
      <c r="I291" s="58"/>
      <c r="J291" s="58"/>
      <c r="K291" s="250"/>
      <c r="L291" s="277"/>
      <c r="M291" s="58"/>
      <c r="N291" s="58"/>
      <c r="O291" s="58"/>
      <c r="P29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91" s="270" t="str">
        <f>IF('Participantes (A completar)'!$R291="","",IF((INT('Participantes (A completar)'!$AI291-'Participantes (A completar)'!$R291)/365.25)&lt;=0,0,(INT(('Participantes (A completar)'!$AI291-'Participantes (A completar)'!$R291)/365.25))))</f>
        <v/>
      </c>
      <c r="R291" s="61"/>
      <c r="S291" s="57"/>
      <c r="T291" s="270" t="str">
        <f>IFERROR(MATCH(V291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91" s="270" t="str">
        <f t="shared" si="19"/>
        <v/>
      </c>
      <c r="V291" s="58"/>
      <c r="W291" s="58"/>
      <c r="X291" s="62"/>
      <c r="Y29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9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91" s="245"/>
      <c r="AB291" s="246"/>
      <c r="AC291" s="246"/>
      <c r="AD291" s="247"/>
      <c r="AE291" s="248"/>
      <c r="AF291" s="270" t="str">
        <f>IFERROR(VLOOKUP(AE291,Nivel_educat!$B$6:$E$24,4,FALSE),"")</f>
        <v/>
      </c>
      <c r="AG291" s="270" t="str">
        <f t="shared" si="16"/>
        <v/>
      </c>
      <c r="AH291" s="57"/>
      <c r="AI291" s="64"/>
      <c r="AJ291" s="57"/>
      <c r="AK291" s="64"/>
      <c r="AL291" s="64"/>
      <c r="AM291" s="57"/>
      <c r="AN291" s="207"/>
      <c r="AO291" s="273" t="str">
        <f t="shared" si="17"/>
        <v/>
      </c>
      <c r="AP291" s="57"/>
      <c r="AQ291" s="57"/>
      <c r="AR291" s="59"/>
      <c r="AS291" s="59"/>
      <c r="AT291" s="59"/>
      <c r="AU291" s="59"/>
      <c r="AV291" s="59"/>
      <c r="AW291" s="59"/>
      <c r="AX29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91" s="59"/>
      <c r="AZ291" s="59"/>
      <c r="BA29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91" s="249"/>
      <c r="BD291" s="253"/>
      <c r="BE291" s="253"/>
    </row>
    <row r="292" spans="1:57" ht="14.95" x14ac:dyDescent="0.25">
      <c r="A292" s="60"/>
      <c r="B292" s="58"/>
      <c r="C292" s="58"/>
      <c r="D292" s="58"/>
      <c r="E292" s="61"/>
      <c r="F292" s="61"/>
      <c r="G292" s="270" t="str">
        <f>IFERROR(MATCH(I292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92" s="270" t="str">
        <f t="shared" si="18"/>
        <v/>
      </c>
      <c r="I292" s="58"/>
      <c r="J292" s="58"/>
      <c r="K292" s="250"/>
      <c r="L292" s="277"/>
      <c r="M292" s="58"/>
      <c r="N292" s="58"/>
      <c r="O292" s="58"/>
      <c r="P29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92" s="270" t="str">
        <f>IF('Participantes (A completar)'!$R292="","",IF((INT('Participantes (A completar)'!$AI292-'Participantes (A completar)'!$R292)/365.25)&lt;=0,0,(INT(('Participantes (A completar)'!$AI292-'Participantes (A completar)'!$R292)/365.25))))</f>
        <v/>
      </c>
      <c r="R292" s="61"/>
      <c r="S292" s="57"/>
      <c r="T292" s="270" t="str">
        <f>IFERROR(MATCH(V292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92" s="270" t="str">
        <f t="shared" si="19"/>
        <v/>
      </c>
      <c r="V292" s="58"/>
      <c r="W292" s="58"/>
      <c r="X292" s="62"/>
      <c r="Y29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9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92" s="245"/>
      <c r="AB292" s="246"/>
      <c r="AC292" s="246"/>
      <c r="AD292" s="247"/>
      <c r="AE292" s="248"/>
      <c r="AF292" s="270" t="str">
        <f>IFERROR(VLOOKUP(AE292,Nivel_educat!$B$6:$E$24,4,FALSE),"")</f>
        <v/>
      </c>
      <c r="AG292" s="270" t="str">
        <f t="shared" si="16"/>
        <v/>
      </c>
      <c r="AH292" s="57"/>
      <c r="AI292" s="64"/>
      <c r="AJ292" s="57"/>
      <c r="AK292" s="64"/>
      <c r="AL292" s="64"/>
      <c r="AM292" s="57"/>
      <c r="AN292" s="207"/>
      <c r="AO292" s="273" t="str">
        <f t="shared" si="17"/>
        <v/>
      </c>
      <c r="AP292" s="57"/>
      <c r="AQ292" s="57"/>
      <c r="AR292" s="59"/>
      <c r="AS292" s="59"/>
      <c r="AT292" s="59"/>
      <c r="AU292" s="59"/>
      <c r="AV292" s="59"/>
      <c r="AW292" s="59"/>
      <c r="AX29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92" s="59"/>
      <c r="AZ292" s="59"/>
      <c r="BA29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92" s="249"/>
      <c r="BD292" s="253"/>
      <c r="BE292" s="253"/>
    </row>
    <row r="293" spans="1:57" ht="14.95" x14ac:dyDescent="0.25">
      <c r="A293" s="60"/>
      <c r="B293" s="58"/>
      <c r="C293" s="58"/>
      <c r="D293" s="58"/>
      <c r="E293" s="61"/>
      <c r="F293" s="61"/>
      <c r="G293" s="270" t="str">
        <f>IFERROR(MATCH(I293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93" s="270" t="str">
        <f t="shared" si="18"/>
        <v/>
      </c>
      <c r="I293" s="58"/>
      <c r="J293" s="58"/>
      <c r="K293" s="250"/>
      <c r="L293" s="277"/>
      <c r="M293" s="58"/>
      <c r="N293" s="58"/>
      <c r="O293" s="58"/>
      <c r="P29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93" s="270" t="str">
        <f>IF('Participantes (A completar)'!$R293="","",IF((INT('Participantes (A completar)'!$AI293-'Participantes (A completar)'!$R293)/365.25)&lt;=0,0,(INT(('Participantes (A completar)'!$AI293-'Participantes (A completar)'!$R293)/365.25))))</f>
        <v/>
      </c>
      <c r="R293" s="61"/>
      <c r="S293" s="57"/>
      <c r="T293" s="270" t="str">
        <f>IFERROR(MATCH(V293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93" s="270" t="str">
        <f t="shared" si="19"/>
        <v/>
      </c>
      <c r="V293" s="58"/>
      <c r="W293" s="58"/>
      <c r="X293" s="62"/>
      <c r="Y29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9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93" s="245"/>
      <c r="AB293" s="246"/>
      <c r="AC293" s="246"/>
      <c r="AD293" s="247"/>
      <c r="AE293" s="248"/>
      <c r="AF293" s="270" t="str">
        <f>IFERROR(VLOOKUP(AE293,Nivel_educat!$B$6:$E$24,4,FALSE),"")</f>
        <v/>
      </c>
      <c r="AG293" s="270" t="str">
        <f t="shared" si="16"/>
        <v/>
      </c>
      <c r="AH293" s="57"/>
      <c r="AI293" s="64"/>
      <c r="AJ293" s="57"/>
      <c r="AK293" s="64"/>
      <c r="AL293" s="64"/>
      <c r="AM293" s="57"/>
      <c r="AN293" s="207"/>
      <c r="AO293" s="273" t="str">
        <f t="shared" si="17"/>
        <v/>
      </c>
      <c r="AP293" s="57"/>
      <c r="AQ293" s="57"/>
      <c r="AR293" s="59"/>
      <c r="AS293" s="59"/>
      <c r="AT293" s="59"/>
      <c r="AU293" s="59"/>
      <c r="AV293" s="59"/>
      <c r="AW293" s="59"/>
      <c r="AX29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93" s="59"/>
      <c r="AZ293" s="59"/>
      <c r="BA29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93" s="249"/>
      <c r="BD293" s="253"/>
      <c r="BE293" s="253"/>
    </row>
    <row r="294" spans="1:57" ht="14.95" x14ac:dyDescent="0.25">
      <c r="A294" s="60"/>
      <c r="B294" s="58"/>
      <c r="C294" s="58"/>
      <c r="D294" s="58"/>
      <c r="E294" s="61"/>
      <c r="F294" s="61"/>
      <c r="G294" s="270" t="str">
        <f>IFERROR(MATCH(I294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94" s="270" t="str">
        <f t="shared" si="18"/>
        <v/>
      </c>
      <c r="I294" s="58"/>
      <c r="J294" s="58"/>
      <c r="K294" s="250"/>
      <c r="L294" s="277"/>
      <c r="M294" s="58"/>
      <c r="N294" s="58"/>
      <c r="O294" s="58"/>
      <c r="P29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94" s="270" t="str">
        <f>IF('Participantes (A completar)'!$R294="","",IF((INT('Participantes (A completar)'!$AI294-'Participantes (A completar)'!$R294)/365.25)&lt;=0,0,(INT(('Participantes (A completar)'!$AI294-'Participantes (A completar)'!$R294)/365.25))))</f>
        <v/>
      </c>
      <c r="R294" s="61"/>
      <c r="S294" s="57"/>
      <c r="T294" s="270" t="str">
        <f>IFERROR(MATCH(V294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94" s="270" t="str">
        <f t="shared" si="19"/>
        <v/>
      </c>
      <c r="V294" s="58"/>
      <c r="W294" s="58"/>
      <c r="X294" s="62"/>
      <c r="Y29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9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94" s="245"/>
      <c r="AB294" s="246"/>
      <c r="AC294" s="246"/>
      <c r="AD294" s="247"/>
      <c r="AE294" s="248"/>
      <c r="AF294" s="270" t="str">
        <f>IFERROR(VLOOKUP(AE294,Nivel_educat!$B$6:$E$24,4,FALSE),"")</f>
        <v/>
      </c>
      <c r="AG294" s="270" t="str">
        <f t="shared" si="16"/>
        <v/>
      </c>
      <c r="AH294" s="57"/>
      <c r="AI294" s="64"/>
      <c r="AJ294" s="57"/>
      <c r="AK294" s="64"/>
      <c r="AL294" s="64"/>
      <c r="AM294" s="57"/>
      <c r="AN294" s="207"/>
      <c r="AO294" s="273" t="str">
        <f t="shared" si="17"/>
        <v/>
      </c>
      <c r="AP294" s="57"/>
      <c r="AQ294" s="57"/>
      <c r="AR294" s="59"/>
      <c r="AS294" s="59"/>
      <c r="AT294" s="59"/>
      <c r="AU294" s="59"/>
      <c r="AV294" s="59"/>
      <c r="AW294" s="59"/>
      <c r="AX29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94" s="59"/>
      <c r="AZ294" s="59"/>
      <c r="BA29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94" s="249"/>
      <c r="BD294" s="253"/>
      <c r="BE294" s="253"/>
    </row>
    <row r="295" spans="1:57" ht="14.95" x14ac:dyDescent="0.25">
      <c r="A295" s="60"/>
      <c r="B295" s="58"/>
      <c r="C295" s="58"/>
      <c r="D295" s="58"/>
      <c r="E295" s="61"/>
      <c r="F295" s="61"/>
      <c r="G295" s="270" t="str">
        <f>IFERROR(MATCH(I295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95" s="270" t="str">
        <f t="shared" si="18"/>
        <v/>
      </c>
      <c r="I295" s="58"/>
      <c r="J295" s="58"/>
      <c r="K295" s="250"/>
      <c r="L295" s="277"/>
      <c r="M295" s="58"/>
      <c r="N295" s="58"/>
      <c r="O295" s="58"/>
      <c r="P29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95" s="270" t="str">
        <f>IF('Participantes (A completar)'!$R295="","",IF((INT('Participantes (A completar)'!$AI295-'Participantes (A completar)'!$R295)/365.25)&lt;=0,0,(INT(('Participantes (A completar)'!$AI295-'Participantes (A completar)'!$R295)/365.25))))</f>
        <v/>
      </c>
      <c r="R295" s="61"/>
      <c r="S295" s="57"/>
      <c r="T295" s="270" t="str">
        <f>IFERROR(MATCH(V295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95" s="270" t="str">
        <f t="shared" si="19"/>
        <v/>
      </c>
      <c r="V295" s="58"/>
      <c r="W295" s="58"/>
      <c r="X295" s="62"/>
      <c r="Y29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9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95" s="245"/>
      <c r="AB295" s="246"/>
      <c r="AC295" s="246"/>
      <c r="AD295" s="247"/>
      <c r="AE295" s="248"/>
      <c r="AF295" s="270" t="str">
        <f>IFERROR(VLOOKUP(AE295,Nivel_educat!$B$6:$E$24,4,FALSE),"")</f>
        <v/>
      </c>
      <c r="AG295" s="270" t="str">
        <f t="shared" si="16"/>
        <v/>
      </c>
      <c r="AH295" s="57"/>
      <c r="AI295" s="64"/>
      <c r="AJ295" s="57"/>
      <c r="AK295" s="64"/>
      <c r="AL295" s="64"/>
      <c r="AM295" s="57"/>
      <c r="AN295" s="207"/>
      <c r="AO295" s="273" t="str">
        <f t="shared" si="17"/>
        <v/>
      </c>
      <c r="AP295" s="57"/>
      <c r="AQ295" s="57"/>
      <c r="AR295" s="59"/>
      <c r="AS295" s="59"/>
      <c r="AT295" s="59"/>
      <c r="AU295" s="59"/>
      <c r="AV295" s="59"/>
      <c r="AW295" s="59"/>
      <c r="AX29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95" s="59"/>
      <c r="AZ295" s="59"/>
      <c r="BA29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95" s="249"/>
      <c r="BD295" s="253"/>
      <c r="BE295" s="253"/>
    </row>
    <row r="296" spans="1:57" ht="14.95" x14ac:dyDescent="0.25">
      <c r="A296" s="60"/>
      <c r="B296" s="58"/>
      <c r="C296" s="58"/>
      <c r="D296" s="58"/>
      <c r="E296" s="61"/>
      <c r="F296" s="61"/>
      <c r="G296" s="270" t="str">
        <f>IFERROR(MATCH(I296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96" s="270" t="str">
        <f t="shared" si="18"/>
        <v/>
      </c>
      <c r="I296" s="58"/>
      <c r="J296" s="58"/>
      <c r="K296" s="250"/>
      <c r="L296" s="277"/>
      <c r="M296" s="58"/>
      <c r="N296" s="58"/>
      <c r="O296" s="58"/>
      <c r="P29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96" s="270" t="str">
        <f>IF('Participantes (A completar)'!$R296="","",IF((INT('Participantes (A completar)'!$AI296-'Participantes (A completar)'!$R296)/365.25)&lt;=0,0,(INT(('Participantes (A completar)'!$AI296-'Participantes (A completar)'!$R296)/365.25))))</f>
        <v/>
      </c>
      <c r="R296" s="61"/>
      <c r="S296" s="57"/>
      <c r="T296" s="270" t="str">
        <f>IFERROR(MATCH(V296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96" s="270" t="str">
        <f t="shared" si="19"/>
        <v/>
      </c>
      <c r="V296" s="58"/>
      <c r="W296" s="58"/>
      <c r="X296" s="62"/>
      <c r="Y29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9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96" s="245"/>
      <c r="AB296" s="246"/>
      <c r="AC296" s="246"/>
      <c r="AD296" s="247"/>
      <c r="AE296" s="248"/>
      <c r="AF296" s="270" t="str">
        <f>IFERROR(VLOOKUP(AE296,Nivel_educat!$B$6:$E$24,4,FALSE),"")</f>
        <v/>
      </c>
      <c r="AG296" s="270" t="str">
        <f t="shared" si="16"/>
        <v/>
      </c>
      <c r="AH296" s="57"/>
      <c r="AI296" s="64"/>
      <c r="AJ296" s="57"/>
      <c r="AK296" s="64"/>
      <c r="AL296" s="64"/>
      <c r="AM296" s="57"/>
      <c r="AN296" s="207"/>
      <c r="AO296" s="273" t="str">
        <f t="shared" si="17"/>
        <v/>
      </c>
      <c r="AP296" s="57"/>
      <c r="AQ296" s="57"/>
      <c r="AR296" s="59"/>
      <c r="AS296" s="59"/>
      <c r="AT296" s="59"/>
      <c r="AU296" s="59"/>
      <c r="AV296" s="59"/>
      <c r="AW296" s="59"/>
      <c r="AX29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96" s="59"/>
      <c r="AZ296" s="59"/>
      <c r="BA29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96" s="249"/>
      <c r="BD296" s="253"/>
      <c r="BE296" s="253"/>
    </row>
    <row r="297" spans="1:57" ht="14.95" x14ac:dyDescent="0.25">
      <c r="A297" s="60"/>
      <c r="B297" s="58"/>
      <c r="C297" s="58"/>
      <c r="D297" s="58"/>
      <c r="E297" s="61"/>
      <c r="F297" s="61"/>
      <c r="G297" s="270" t="str">
        <f>IFERROR(MATCH(I297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97" s="270" t="str">
        <f t="shared" si="18"/>
        <v/>
      </c>
      <c r="I297" s="58"/>
      <c r="J297" s="58"/>
      <c r="K297" s="250"/>
      <c r="L297" s="277"/>
      <c r="M297" s="58"/>
      <c r="N297" s="58"/>
      <c r="O297" s="58"/>
      <c r="P29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97" s="270" t="str">
        <f>IF('Participantes (A completar)'!$R297="","",IF((INT('Participantes (A completar)'!$AI297-'Participantes (A completar)'!$R297)/365.25)&lt;=0,0,(INT(('Participantes (A completar)'!$AI297-'Participantes (A completar)'!$R297)/365.25))))</f>
        <v/>
      </c>
      <c r="R297" s="61"/>
      <c r="S297" s="57"/>
      <c r="T297" s="270" t="str">
        <f>IFERROR(MATCH(V297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97" s="270" t="str">
        <f t="shared" si="19"/>
        <v/>
      </c>
      <c r="V297" s="58"/>
      <c r="W297" s="58"/>
      <c r="X297" s="62"/>
      <c r="Y29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9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97" s="245"/>
      <c r="AB297" s="246"/>
      <c r="AC297" s="246"/>
      <c r="AD297" s="247"/>
      <c r="AE297" s="248"/>
      <c r="AF297" s="270" t="str">
        <f>IFERROR(VLOOKUP(AE297,Nivel_educat!$B$6:$E$24,4,FALSE),"")</f>
        <v/>
      </c>
      <c r="AG297" s="270" t="str">
        <f t="shared" si="16"/>
        <v/>
      </c>
      <c r="AH297" s="57"/>
      <c r="AI297" s="64"/>
      <c r="AJ297" s="57"/>
      <c r="AK297" s="64"/>
      <c r="AL297" s="64"/>
      <c r="AM297" s="57"/>
      <c r="AN297" s="64"/>
      <c r="AO297" s="273" t="str">
        <f t="shared" si="17"/>
        <v/>
      </c>
      <c r="AP297" s="57"/>
      <c r="AQ297" s="57"/>
      <c r="AR297" s="59"/>
      <c r="AS297" s="59"/>
      <c r="AT297" s="59"/>
      <c r="AU297" s="59"/>
      <c r="AV297" s="59"/>
      <c r="AW297" s="59"/>
      <c r="AX29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97" s="59"/>
      <c r="AZ297" s="59"/>
      <c r="BA29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97" s="249"/>
      <c r="BD297" s="253"/>
      <c r="BE297" s="253"/>
    </row>
    <row r="298" spans="1:57" ht="14.95" x14ac:dyDescent="0.25">
      <c r="A298" s="60"/>
      <c r="B298" s="58"/>
      <c r="C298" s="58"/>
      <c r="D298" s="58"/>
      <c r="E298" s="61"/>
      <c r="F298" s="61"/>
      <c r="G298" s="270" t="str">
        <f>IFERROR(MATCH(I298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98" s="270" t="str">
        <f t="shared" si="18"/>
        <v/>
      </c>
      <c r="I298" s="58"/>
      <c r="J298" s="58"/>
      <c r="K298" s="250"/>
      <c r="L298" s="277"/>
      <c r="M298" s="58"/>
      <c r="N298" s="58"/>
      <c r="O298" s="58"/>
      <c r="P29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98" s="270" t="str">
        <f>IF('Participantes (A completar)'!$R298="","",IF((INT('Participantes (A completar)'!$AI298-'Participantes (A completar)'!$R298)/365.25)&lt;=0,0,(INT(('Participantes (A completar)'!$AI298-'Participantes (A completar)'!$R298)/365.25))))</f>
        <v/>
      </c>
      <c r="R298" s="61"/>
      <c r="S298" s="57"/>
      <c r="T298" s="270" t="str">
        <f>IFERROR(MATCH(V298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98" s="270" t="str">
        <f t="shared" si="19"/>
        <v/>
      </c>
      <c r="V298" s="58"/>
      <c r="W298" s="58"/>
      <c r="X298" s="62"/>
      <c r="Y29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9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98" s="245"/>
      <c r="AB298" s="246"/>
      <c r="AC298" s="246"/>
      <c r="AD298" s="247"/>
      <c r="AE298" s="248"/>
      <c r="AF298" s="270" t="str">
        <f>IFERROR(VLOOKUP(AE298,Nivel_educat!$B$6:$E$24,4,FALSE),"")</f>
        <v/>
      </c>
      <c r="AG298" s="270" t="str">
        <f t="shared" si="16"/>
        <v/>
      </c>
      <c r="AH298" s="57"/>
      <c r="AI298" s="64"/>
      <c r="AJ298" s="57"/>
      <c r="AK298" s="64"/>
      <c r="AL298" s="64"/>
      <c r="AM298" s="57"/>
      <c r="AN298" s="64"/>
      <c r="AO298" s="273" t="str">
        <f t="shared" si="17"/>
        <v/>
      </c>
      <c r="AP298" s="57"/>
      <c r="AQ298" s="57"/>
      <c r="AR298" s="59"/>
      <c r="AS298" s="59"/>
      <c r="AT298" s="59"/>
      <c r="AU298" s="59"/>
      <c r="AV298" s="59"/>
      <c r="AW298" s="59"/>
      <c r="AX29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98" s="59"/>
      <c r="AZ298" s="59"/>
      <c r="BA29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98" s="249"/>
      <c r="BD298" s="253"/>
      <c r="BE298" s="253"/>
    </row>
    <row r="299" spans="1:57" ht="14.95" x14ac:dyDescent="0.25">
      <c r="A299" s="60"/>
      <c r="B299" s="58"/>
      <c r="C299" s="58"/>
      <c r="D299" s="58"/>
      <c r="E299" s="61"/>
      <c r="F299" s="61"/>
      <c r="G299" s="270" t="str">
        <f>IFERROR(MATCH(I299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299" s="270" t="str">
        <f t="shared" si="18"/>
        <v/>
      </c>
      <c r="I299" s="58"/>
      <c r="J299" s="58"/>
      <c r="K299" s="250"/>
      <c r="L299" s="277"/>
      <c r="M299" s="58"/>
      <c r="N299" s="58"/>
      <c r="O299" s="58"/>
      <c r="P29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299" s="270" t="str">
        <f>IF('Participantes (A completar)'!$R299="","",IF((INT('Participantes (A completar)'!$AI299-'Participantes (A completar)'!$R299)/365.25)&lt;=0,0,(INT(('Participantes (A completar)'!$AI299-'Participantes (A completar)'!$R299)/365.25))))</f>
        <v/>
      </c>
      <c r="R299" s="61"/>
      <c r="S299" s="57"/>
      <c r="T299" s="270" t="str">
        <f>IFERROR(MATCH(V299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299" s="270" t="str">
        <f t="shared" si="19"/>
        <v/>
      </c>
      <c r="V299" s="58"/>
      <c r="W299" s="58"/>
      <c r="X299" s="62"/>
      <c r="Y29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29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299" s="245"/>
      <c r="AB299" s="246"/>
      <c r="AC299" s="246"/>
      <c r="AD299" s="247"/>
      <c r="AE299" s="248"/>
      <c r="AF299" s="270" t="str">
        <f>IFERROR(VLOOKUP(AE299,Nivel_educat!$B$6:$E$24,4,FALSE),"")</f>
        <v/>
      </c>
      <c r="AG299" s="270" t="str">
        <f t="shared" si="16"/>
        <v/>
      </c>
      <c r="AH299" s="57"/>
      <c r="AI299" s="64"/>
      <c r="AJ299" s="57"/>
      <c r="AK299" s="64"/>
      <c r="AL299" s="64"/>
      <c r="AM299" s="57"/>
      <c r="AN299" s="207"/>
      <c r="AO299" s="273" t="str">
        <f t="shared" si="17"/>
        <v/>
      </c>
      <c r="AP299" s="57"/>
      <c r="AQ299" s="57"/>
      <c r="AR299" s="59"/>
      <c r="AS299" s="59"/>
      <c r="AT299" s="59"/>
      <c r="AU299" s="59"/>
      <c r="AV299" s="59"/>
      <c r="AW299" s="59"/>
      <c r="AX29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299" s="59"/>
      <c r="AZ299" s="59"/>
      <c r="BA29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299" s="249"/>
      <c r="BD299" s="253"/>
      <c r="BE299" s="253"/>
    </row>
    <row r="300" spans="1:57" ht="14.95" x14ac:dyDescent="0.25">
      <c r="A300" s="60"/>
      <c r="B300" s="58"/>
      <c r="C300" s="58"/>
      <c r="D300" s="58"/>
      <c r="E300" s="61"/>
      <c r="F300" s="61"/>
      <c r="G300" s="270" t="str">
        <f>IFERROR(MATCH(I300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00" s="270" t="str">
        <f t="shared" si="18"/>
        <v/>
      </c>
      <c r="I300" s="58"/>
      <c r="J300" s="58"/>
      <c r="K300" s="250"/>
      <c r="L300" s="277"/>
      <c r="M300" s="58"/>
      <c r="N300" s="58"/>
      <c r="O300" s="58"/>
      <c r="P30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00" s="270" t="str">
        <f>IF('Participantes (A completar)'!$R300="","",IF((INT('Participantes (A completar)'!$AI300-'Participantes (A completar)'!$R300)/365.25)&lt;=0,0,(INT(('Participantes (A completar)'!$AI300-'Participantes (A completar)'!$R300)/365.25))))</f>
        <v/>
      </c>
      <c r="R300" s="61"/>
      <c r="S300" s="57"/>
      <c r="T300" s="270" t="str">
        <f>IFERROR(MATCH(V300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00" s="270" t="str">
        <f t="shared" si="19"/>
        <v/>
      </c>
      <c r="V300" s="58"/>
      <c r="W300" s="58"/>
      <c r="X300" s="62"/>
      <c r="Y30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0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00" s="245"/>
      <c r="AB300" s="246"/>
      <c r="AC300" s="246"/>
      <c r="AD300" s="247"/>
      <c r="AE300" s="248"/>
      <c r="AF300" s="270" t="str">
        <f>IFERROR(VLOOKUP(AE300,Nivel_educat!$B$6:$E$24,4,FALSE),"")</f>
        <v/>
      </c>
      <c r="AG300" s="270" t="str">
        <f t="shared" si="16"/>
        <v/>
      </c>
      <c r="AH300" s="57"/>
      <c r="AI300" s="64"/>
      <c r="AJ300" s="57"/>
      <c r="AK300" s="64"/>
      <c r="AL300" s="64"/>
      <c r="AM300" s="57"/>
      <c r="AN300" s="207"/>
      <c r="AO300" s="273" t="str">
        <f t="shared" si="17"/>
        <v/>
      </c>
      <c r="AP300" s="57"/>
      <c r="AQ300" s="57"/>
      <c r="AR300" s="59"/>
      <c r="AS300" s="59"/>
      <c r="AT300" s="59"/>
      <c r="AU300" s="59"/>
      <c r="AV300" s="59"/>
      <c r="AW300" s="59"/>
      <c r="AX30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00" s="59"/>
      <c r="AZ300" s="59"/>
      <c r="BA30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00" s="249"/>
      <c r="BD300" s="253"/>
      <c r="BE300" s="253"/>
    </row>
    <row r="301" spans="1:57" ht="14.95" x14ac:dyDescent="0.25">
      <c r="A301" s="60"/>
      <c r="B301" s="58"/>
      <c r="C301" s="58"/>
      <c r="D301" s="58"/>
      <c r="E301" s="61"/>
      <c r="F301" s="61"/>
      <c r="G301" s="270" t="str">
        <f>IFERROR(MATCH(I301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01" s="270" t="str">
        <f t="shared" si="18"/>
        <v/>
      </c>
      <c r="I301" s="58"/>
      <c r="J301" s="58"/>
      <c r="K301" s="250"/>
      <c r="L301" s="277"/>
      <c r="M301" s="58"/>
      <c r="N301" s="58"/>
      <c r="O301" s="58"/>
      <c r="P30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01" s="270" t="str">
        <f>IF('Participantes (A completar)'!$R301="","",IF((INT('Participantes (A completar)'!$AI301-'Participantes (A completar)'!$R301)/365.25)&lt;=0,0,(INT(('Participantes (A completar)'!$AI301-'Participantes (A completar)'!$R301)/365.25))))</f>
        <v/>
      </c>
      <c r="R301" s="61"/>
      <c r="S301" s="57"/>
      <c r="T301" s="270" t="str">
        <f>IFERROR(MATCH(V301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01" s="270" t="str">
        <f t="shared" si="19"/>
        <v/>
      </c>
      <c r="V301" s="58"/>
      <c r="W301" s="58"/>
      <c r="X301" s="62"/>
      <c r="Y30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0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01" s="245"/>
      <c r="AB301" s="246"/>
      <c r="AC301" s="246"/>
      <c r="AD301" s="247"/>
      <c r="AE301" s="248"/>
      <c r="AF301" s="270" t="str">
        <f>IFERROR(VLOOKUP(AE301,Nivel_educat!$B$6:$E$24,4,FALSE),"")</f>
        <v/>
      </c>
      <c r="AG301" s="270" t="str">
        <f t="shared" si="16"/>
        <v/>
      </c>
      <c r="AH301" s="57"/>
      <c r="AI301" s="64"/>
      <c r="AJ301" s="57"/>
      <c r="AK301" s="64"/>
      <c r="AL301" s="64"/>
      <c r="AM301" s="57"/>
      <c r="AN301" s="64"/>
      <c r="AO301" s="273" t="str">
        <f t="shared" si="17"/>
        <v/>
      </c>
      <c r="AP301" s="57"/>
      <c r="AQ301" s="57"/>
      <c r="AR301" s="59"/>
      <c r="AS301" s="59"/>
      <c r="AT301" s="59"/>
      <c r="AU301" s="59"/>
      <c r="AV301" s="59"/>
      <c r="AW301" s="59"/>
      <c r="AX30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01" s="59"/>
      <c r="AZ301" s="59"/>
      <c r="BA30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01" s="249"/>
      <c r="BD301" s="253"/>
      <c r="BE301" s="253"/>
    </row>
    <row r="302" spans="1:57" ht="14.95" x14ac:dyDescent="0.25">
      <c r="A302" s="60"/>
      <c r="B302" s="58"/>
      <c r="C302" s="58"/>
      <c r="D302" s="58"/>
      <c r="E302" s="61"/>
      <c r="F302" s="61"/>
      <c r="G302" s="270" t="str">
        <f>IFERROR(MATCH(I302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02" s="270" t="str">
        <f t="shared" si="18"/>
        <v/>
      </c>
      <c r="I302" s="58"/>
      <c r="J302" s="58"/>
      <c r="K302" s="250"/>
      <c r="L302" s="277"/>
      <c r="M302" s="58"/>
      <c r="N302" s="58"/>
      <c r="O302" s="58"/>
      <c r="P30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02" s="270" t="str">
        <f>IF('Participantes (A completar)'!$R302="","",IF((INT('Participantes (A completar)'!$AI302-'Participantes (A completar)'!$R302)/365.25)&lt;=0,0,(INT(('Participantes (A completar)'!$AI302-'Participantes (A completar)'!$R302)/365.25))))</f>
        <v/>
      </c>
      <c r="R302" s="61"/>
      <c r="S302" s="57"/>
      <c r="T302" s="270" t="str">
        <f>IFERROR(MATCH(V302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02" s="270" t="str">
        <f t="shared" si="19"/>
        <v/>
      </c>
      <c r="V302" s="58"/>
      <c r="W302" s="58"/>
      <c r="X302" s="62"/>
      <c r="Y30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0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02" s="245"/>
      <c r="AB302" s="246"/>
      <c r="AC302" s="246"/>
      <c r="AD302" s="247"/>
      <c r="AE302" s="248"/>
      <c r="AF302" s="270" t="str">
        <f>IFERROR(VLOOKUP(AE302,Nivel_educat!$B$6:$E$24,4,FALSE),"")</f>
        <v/>
      </c>
      <c r="AG302" s="270" t="str">
        <f t="shared" si="16"/>
        <v/>
      </c>
      <c r="AH302" s="57"/>
      <c r="AI302" s="64"/>
      <c r="AJ302" s="57"/>
      <c r="AK302" s="64"/>
      <c r="AL302" s="64"/>
      <c r="AM302" s="57"/>
      <c r="AN302" s="207"/>
      <c r="AO302" s="273" t="str">
        <f t="shared" si="17"/>
        <v/>
      </c>
      <c r="AP302" s="57"/>
      <c r="AQ302" s="57"/>
      <c r="AR302" s="59"/>
      <c r="AS302" s="59"/>
      <c r="AT302" s="59"/>
      <c r="AU302" s="59"/>
      <c r="AV302" s="59"/>
      <c r="AW302" s="59"/>
      <c r="AX30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02" s="59"/>
      <c r="AZ302" s="59"/>
      <c r="BA30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02" s="249"/>
      <c r="BD302" s="253"/>
      <c r="BE302" s="253"/>
    </row>
    <row r="303" spans="1:57" ht="14.95" x14ac:dyDescent="0.25">
      <c r="A303" s="60"/>
      <c r="B303" s="58"/>
      <c r="C303" s="58"/>
      <c r="D303" s="58"/>
      <c r="E303" s="61"/>
      <c r="F303" s="61"/>
      <c r="G303" s="270" t="str">
        <f>IFERROR(MATCH(I303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03" s="270" t="str">
        <f t="shared" si="18"/>
        <v/>
      </c>
      <c r="I303" s="58"/>
      <c r="J303" s="58"/>
      <c r="K303" s="250"/>
      <c r="L303" s="277"/>
      <c r="M303" s="58"/>
      <c r="N303" s="58"/>
      <c r="O303" s="58"/>
      <c r="P30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03" s="270" t="str">
        <f>IF('Participantes (A completar)'!$R303="","",IF((INT('Participantes (A completar)'!$AI303-'Participantes (A completar)'!$R303)/365.25)&lt;=0,0,(INT(('Participantes (A completar)'!$AI303-'Participantes (A completar)'!$R303)/365.25))))</f>
        <v/>
      </c>
      <c r="R303" s="61"/>
      <c r="S303" s="57"/>
      <c r="T303" s="270" t="str">
        <f>IFERROR(MATCH(V303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03" s="270" t="str">
        <f t="shared" si="19"/>
        <v/>
      </c>
      <c r="V303" s="58"/>
      <c r="W303" s="58"/>
      <c r="X303" s="62"/>
      <c r="Y30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0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03" s="245"/>
      <c r="AB303" s="246"/>
      <c r="AC303" s="246"/>
      <c r="AD303" s="247"/>
      <c r="AE303" s="248"/>
      <c r="AF303" s="270" t="str">
        <f>IFERROR(VLOOKUP(AE303,Nivel_educat!$B$6:$E$24,4,FALSE),"")</f>
        <v/>
      </c>
      <c r="AG303" s="270" t="str">
        <f t="shared" si="16"/>
        <v/>
      </c>
      <c r="AH303" s="57"/>
      <c r="AI303" s="64"/>
      <c r="AJ303" s="57"/>
      <c r="AK303" s="64"/>
      <c r="AL303" s="64"/>
      <c r="AM303" s="57"/>
      <c r="AN303" s="64"/>
      <c r="AO303" s="273" t="str">
        <f t="shared" si="17"/>
        <v/>
      </c>
      <c r="AP303" s="57"/>
      <c r="AQ303" s="57"/>
      <c r="AR303" s="59"/>
      <c r="AS303" s="59"/>
      <c r="AT303" s="59"/>
      <c r="AU303" s="59"/>
      <c r="AV303" s="59"/>
      <c r="AW303" s="59"/>
      <c r="AX30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03" s="59"/>
      <c r="AZ303" s="59"/>
      <c r="BA30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03" s="249"/>
      <c r="BD303" s="253"/>
      <c r="BE303" s="253"/>
    </row>
    <row r="304" spans="1:57" ht="14.95" x14ac:dyDescent="0.25">
      <c r="A304" s="60"/>
      <c r="B304" s="58"/>
      <c r="C304" s="58"/>
      <c r="D304" s="58"/>
      <c r="E304" s="61"/>
      <c r="F304" s="61"/>
      <c r="G304" s="270" t="str">
        <f>IFERROR(MATCH(I304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04" s="270" t="str">
        <f t="shared" si="18"/>
        <v/>
      </c>
      <c r="I304" s="58"/>
      <c r="J304" s="58"/>
      <c r="K304" s="250"/>
      <c r="L304" s="277"/>
      <c r="M304" s="58"/>
      <c r="N304" s="58"/>
      <c r="O304" s="58"/>
      <c r="P30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04" s="270" t="str">
        <f>IF('Participantes (A completar)'!$R304="","",IF((INT('Participantes (A completar)'!$AI304-'Participantes (A completar)'!$R304)/365.25)&lt;=0,0,(INT(('Participantes (A completar)'!$AI304-'Participantes (A completar)'!$R304)/365.25))))</f>
        <v/>
      </c>
      <c r="R304" s="61"/>
      <c r="S304" s="57"/>
      <c r="T304" s="270" t="str">
        <f>IFERROR(MATCH(V304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04" s="270" t="str">
        <f t="shared" si="19"/>
        <v/>
      </c>
      <c r="V304" s="58"/>
      <c r="W304" s="58"/>
      <c r="X304" s="62"/>
      <c r="Y30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0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04" s="245"/>
      <c r="AB304" s="246"/>
      <c r="AC304" s="246"/>
      <c r="AD304" s="247"/>
      <c r="AE304" s="248"/>
      <c r="AF304" s="270" t="str">
        <f>IFERROR(VLOOKUP(AE304,Nivel_educat!$B$6:$E$24,4,FALSE),"")</f>
        <v/>
      </c>
      <c r="AG304" s="270" t="str">
        <f t="shared" si="16"/>
        <v/>
      </c>
      <c r="AH304" s="57"/>
      <c r="AI304" s="64"/>
      <c r="AJ304" s="57"/>
      <c r="AK304" s="64"/>
      <c r="AL304" s="64"/>
      <c r="AM304" s="57"/>
      <c r="AN304" s="64"/>
      <c r="AO304" s="273" t="str">
        <f t="shared" si="17"/>
        <v/>
      </c>
      <c r="AP304" s="57"/>
      <c r="AQ304" s="57"/>
      <c r="AR304" s="59"/>
      <c r="AS304" s="59"/>
      <c r="AT304" s="59"/>
      <c r="AU304" s="59"/>
      <c r="AV304" s="59"/>
      <c r="AW304" s="59"/>
      <c r="AX30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04" s="59"/>
      <c r="AZ304" s="59"/>
      <c r="BA30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04" s="249"/>
      <c r="BD304" s="253"/>
      <c r="BE304" s="253"/>
    </row>
    <row r="305" spans="1:57" ht="14.95" x14ac:dyDescent="0.25">
      <c r="A305" s="60"/>
      <c r="B305" s="58"/>
      <c r="C305" s="58"/>
      <c r="D305" s="58"/>
      <c r="E305" s="61"/>
      <c r="F305" s="61"/>
      <c r="G305" s="270" t="str">
        <f>IFERROR(MATCH(I305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05" s="270" t="str">
        <f t="shared" si="18"/>
        <v/>
      </c>
      <c r="I305" s="58"/>
      <c r="J305" s="58"/>
      <c r="K305" s="250"/>
      <c r="L305" s="277"/>
      <c r="M305" s="58"/>
      <c r="N305" s="58"/>
      <c r="O305" s="58"/>
      <c r="P30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05" s="270" t="str">
        <f>IF('Participantes (A completar)'!$R305="","",IF((INT('Participantes (A completar)'!$AI305-'Participantes (A completar)'!$R305)/365.25)&lt;=0,0,(INT(('Participantes (A completar)'!$AI305-'Participantes (A completar)'!$R305)/365.25))))</f>
        <v/>
      </c>
      <c r="R305" s="61"/>
      <c r="S305" s="57"/>
      <c r="T305" s="270" t="str">
        <f>IFERROR(MATCH(V305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05" s="270" t="str">
        <f t="shared" si="19"/>
        <v/>
      </c>
      <c r="V305" s="58"/>
      <c r="W305" s="58"/>
      <c r="X305" s="62"/>
      <c r="Y30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0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05" s="245"/>
      <c r="AB305" s="246"/>
      <c r="AC305" s="246"/>
      <c r="AD305" s="247"/>
      <c r="AE305" s="248"/>
      <c r="AF305" s="270" t="str">
        <f>IFERROR(VLOOKUP(AE305,Nivel_educat!$B$6:$E$24,4,FALSE),"")</f>
        <v/>
      </c>
      <c r="AG305" s="270" t="str">
        <f t="shared" si="16"/>
        <v/>
      </c>
      <c r="AH305" s="57"/>
      <c r="AI305" s="64"/>
      <c r="AJ305" s="57"/>
      <c r="AK305" s="64"/>
      <c r="AL305" s="64"/>
      <c r="AM305" s="57"/>
      <c r="AN305" s="64"/>
      <c r="AO305" s="273" t="str">
        <f t="shared" si="17"/>
        <v/>
      </c>
      <c r="AP305" s="57"/>
      <c r="AQ305" s="57"/>
      <c r="AR305" s="59"/>
      <c r="AS305" s="59"/>
      <c r="AT305" s="59"/>
      <c r="AU305" s="59"/>
      <c r="AV305" s="59"/>
      <c r="AW305" s="59"/>
      <c r="AX30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05" s="59"/>
      <c r="AZ305" s="59"/>
      <c r="BA30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05" s="249"/>
      <c r="BD305" s="253"/>
      <c r="BE305" s="253"/>
    </row>
    <row r="306" spans="1:57" ht="14.95" x14ac:dyDescent="0.25">
      <c r="A306" s="60"/>
      <c r="B306" s="58"/>
      <c r="C306" s="58"/>
      <c r="D306" s="58"/>
      <c r="E306" s="61"/>
      <c r="F306" s="61"/>
      <c r="G306" s="270" t="str">
        <f>IFERROR(MATCH(I306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06" s="270" t="str">
        <f t="shared" si="18"/>
        <v/>
      </c>
      <c r="I306" s="58"/>
      <c r="J306" s="58"/>
      <c r="K306" s="250"/>
      <c r="L306" s="277"/>
      <c r="M306" s="58"/>
      <c r="N306" s="58"/>
      <c r="O306" s="58"/>
      <c r="P30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06" s="270" t="str">
        <f>IF('Participantes (A completar)'!$R306="","",IF((INT('Participantes (A completar)'!$AI306-'Participantes (A completar)'!$R306)/365.25)&lt;=0,0,(INT(('Participantes (A completar)'!$AI306-'Participantes (A completar)'!$R306)/365.25))))</f>
        <v/>
      </c>
      <c r="R306" s="61"/>
      <c r="S306" s="57"/>
      <c r="T306" s="270" t="str">
        <f>IFERROR(MATCH(V306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06" s="270" t="str">
        <f t="shared" si="19"/>
        <v/>
      </c>
      <c r="V306" s="58"/>
      <c r="W306" s="58"/>
      <c r="X306" s="62"/>
      <c r="Y30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0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06" s="245"/>
      <c r="AB306" s="246"/>
      <c r="AC306" s="246"/>
      <c r="AD306" s="247"/>
      <c r="AE306" s="248"/>
      <c r="AF306" s="270" t="str">
        <f>IFERROR(VLOOKUP(AE306,Nivel_educat!$B$6:$E$24,4,FALSE),"")</f>
        <v/>
      </c>
      <c r="AG306" s="270" t="str">
        <f t="shared" si="16"/>
        <v/>
      </c>
      <c r="AH306" s="57"/>
      <c r="AI306" s="64"/>
      <c r="AJ306" s="57"/>
      <c r="AK306" s="64"/>
      <c r="AL306" s="64"/>
      <c r="AM306" s="57"/>
      <c r="AN306" s="207"/>
      <c r="AO306" s="273" t="str">
        <f t="shared" si="17"/>
        <v/>
      </c>
      <c r="AP306" s="57"/>
      <c r="AQ306" s="57"/>
      <c r="AR306" s="59"/>
      <c r="AS306" s="59"/>
      <c r="AT306" s="59"/>
      <c r="AU306" s="59"/>
      <c r="AV306" s="59"/>
      <c r="AW306" s="59"/>
      <c r="AX30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06" s="59"/>
      <c r="AZ306" s="59"/>
      <c r="BA30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06" s="249"/>
      <c r="BD306" s="253"/>
      <c r="BE306" s="253"/>
    </row>
    <row r="307" spans="1:57" ht="14.95" x14ac:dyDescent="0.25">
      <c r="A307" s="60"/>
      <c r="B307" s="58"/>
      <c r="C307" s="58"/>
      <c r="D307" s="58"/>
      <c r="E307" s="61"/>
      <c r="F307" s="61"/>
      <c r="G307" s="270" t="str">
        <f>IFERROR(MATCH(I307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07" s="270" t="str">
        <f t="shared" si="18"/>
        <v/>
      </c>
      <c r="I307" s="58"/>
      <c r="J307" s="58"/>
      <c r="K307" s="250"/>
      <c r="L307" s="277"/>
      <c r="M307" s="58"/>
      <c r="N307" s="58"/>
      <c r="O307" s="58"/>
      <c r="P30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07" s="270" t="str">
        <f>IF('Participantes (A completar)'!$R307="","",IF((INT('Participantes (A completar)'!$AI307-'Participantes (A completar)'!$R307)/365.25)&lt;=0,0,(INT(('Participantes (A completar)'!$AI307-'Participantes (A completar)'!$R307)/365.25))))</f>
        <v/>
      </c>
      <c r="R307" s="61"/>
      <c r="S307" s="57"/>
      <c r="T307" s="270" t="str">
        <f>IFERROR(MATCH(V307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07" s="270" t="str">
        <f t="shared" si="19"/>
        <v/>
      </c>
      <c r="V307" s="58"/>
      <c r="W307" s="58"/>
      <c r="X307" s="62"/>
      <c r="Y30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0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07" s="245"/>
      <c r="AB307" s="246"/>
      <c r="AC307" s="246"/>
      <c r="AD307" s="247"/>
      <c r="AE307" s="248"/>
      <c r="AF307" s="270" t="str">
        <f>IFERROR(VLOOKUP(AE307,Nivel_educat!$B$6:$E$24,4,FALSE),"")</f>
        <v/>
      </c>
      <c r="AG307" s="270" t="str">
        <f t="shared" si="16"/>
        <v/>
      </c>
      <c r="AH307" s="57"/>
      <c r="AI307" s="64"/>
      <c r="AJ307" s="57"/>
      <c r="AK307" s="64"/>
      <c r="AL307" s="64"/>
      <c r="AM307" s="57"/>
      <c r="AN307" s="207"/>
      <c r="AO307" s="273" t="str">
        <f t="shared" si="17"/>
        <v/>
      </c>
      <c r="AP307" s="57"/>
      <c r="AQ307" s="57"/>
      <c r="AR307" s="59"/>
      <c r="AS307" s="59"/>
      <c r="AT307" s="59"/>
      <c r="AU307" s="59"/>
      <c r="AV307" s="59"/>
      <c r="AW307" s="59"/>
      <c r="AX30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07" s="59"/>
      <c r="AZ307" s="59"/>
      <c r="BA30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07" s="249"/>
      <c r="BD307" s="253"/>
      <c r="BE307" s="253"/>
    </row>
    <row r="308" spans="1:57" ht="14.95" x14ac:dyDescent="0.25">
      <c r="A308" s="60"/>
      <c r="B308" s="58"/>
      <c r="C308" s="58"/>
      <c r="D308" s="58"/>
      <c r="E308" s="61"/>
      <c r="F308" s="61"/>
      <c r="G308" s="270" t="str">
        <f>IFERROR(MATCH(I308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08" s="270" t="str">
        <f t="shared" si="18"/>
        <v/>
      </c>
      <c r="I308" s="58"/>
      <c r="J308" s="58"/>
      <c r="K308" s="250"/>
      <c r="L308" s="277"/>
      <c r="M308" s="58"/>
      <c r="N308" s="58"/>
      <c r="O308" s="58"/>
      <c r="P30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08" s="270" t="str">
        <f>IF('Participantes (A completar)'!$R308="","",IF((INT('Participantes (A completar)'!$AI308-'Participantes (A completar)'!$R308)/365.25)&lt;=0,0,(INT(('Participantes (A completar)'!$AI308-'Participantes (A completar)'!$R308)/365.25))))</f>
        <v/>
      </c>
      <c r="R308" s="61"/>
      <c r="S308" s="57"/>
      <c r="T308" s="270" t="str">
        <f>IFERROR(MATCH(V308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08" s="270" t="str">
        <f t="shared" si="19"/>
        <v/>
      </c>
      <c r="V308" s="58"/>
      <c r="W308" s="58"/>
      <c r="X308" s="62"/>
      <c r="Y30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0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08" s="245"/>
      <c r="AB308" s="246"/>
      <c r="AC308" s="246"/>
      <c r="AD308" s="247"/>
      <c r="AE308" s="248"/>
      <c r="AF308" s="270" t="str">
        <f>IFERROR(VLOOKUP(AE308,Nivel_educat!$B$6:$E$24,4,FALSE),"")</f>
        <v/>
      </c>
      <c r="AG308" s="270" t="str">
        <f t="shared" si="16"/>
        <v/>
      </c>
      <c r="AH308" s="57"/>
      <c r="AI308" s="64"/>
      <c r="AJ308" s="57"/>
      <c r="AK308" s="64"/>
      <c r="AL308" s="64"/>
      <c r="AM308" s="57"/>
      <c r="AN308" s="207"/>
      <c r="AO308" s="273" t="str">
        <f t="shared" si="17"/>
        <v/>
      </c>
      <c r="AP308" s="57"/>
      <c r="AQ308" s="57"/>
      <c r="AR308" s="59"/>
      <c r="AS308" s="59"/>
      <c r="AT308" s="59"/>
      <c r="AU308" s="59"/>
      <c r="AV308" s="59"/>
      <c r="AW308" s="59"/>
      <c r="AX30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08" s="59"/>
      <c r="AZ308" s="59"/>
      <c r="BA30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08" s="249"/>
      <c r="BD308" s="253"/>
      <c r="BE308" s="253"/>
    </row>
    <row r="309" spans="1:57" ht="14.95" x14ac:dyDescent="0.25">
      <c r="A309" s="60"/>
      <c r="B309" s="58"/>
      <c r="C309" s="58"/>
      <c r="D309" s="58"/>
      <c r="E309" s="61"/>
      <c r="F309" s="61"/>
      <c r="G309" s="270" t="str">
        <f>IFERROR(MATCH(I309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09" s="270" t="str">
        <f t="shared" si="18"/>
        <v/>
      </c>
      <c r="I309" s="58"/>
      <c r="J309" s="58"/>
      <c r="K309" s="250"/>
      <c r="L309" s="277"/>
      <c r="M309" s="58"/>
      <c r="N309" s="58"/>
      <c r="O309" s="58"/>
      <c r="P30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09" s="270" t="str">
        <f>IF('Participantes (A completar)'!$R309="","",IF((INT('Participantes (A completar)'!$AI309-'Participantes (A completar)'!$R309)/365.25)&lt;=0,0,(INT(('Participantes (A completar)'!$AI309-'Participantes (A completar)'!$R309)/365.25))))</f>
        <v/>
      </c>
      <c r="R309" s="61"/>
      <c r="S309" s="57"/>
      <c r="T309" s="270" t="str">
        <f>IFERROR(MATCH(V309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09" s="270" t="str">
        <f t="shared" si="19"/>
        <v/>
      </c>
      <c r="V309" s="58"/>
      <c r="W309" s="58"/>
      <c r="X309" s="62"/>
      <c r="Y30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0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09" s="245"/>
      <c r="AB309" s="246"/>
      <c r="AC309" s="246"/>
      <c r="AD309" s="247"/>
      <c r="AE309" s="248"/>
      <c r="AF309" s="270" t="str">
        <f>IFERROR(VLOOKUP(AE309,Nivel_educat!$B$6:$E$24,4,FALSE),"")</f>
        <v/>
      </c>
      <c r="AG309" s="270" t="str">
        <f t="shared" si="16"/>
        <v/>
      </c>
      <c r="AH309" s="57"/>
      <c r="AI309" s="64"/>
      <c r="AJ309" s="57"/>
      <c r="AK309" s="64"/>
      <c r="AL309" s="64"/>
      <c r="AM309" s="57"/>
      <c r="AN309" s="64"/>
      <c r="AO309" s="273" t="str">
        <f t="shared" si="17"/>
        <v/>
      </c>
      <c r="AP309" s="57"/>
      <c r="AQ309" s="57"/>
      <c r="AR309" s="59"/>
      <c r="AS309" s="59"/>
      <c r="AT309" s="59"/>
      <c r="AU309" s="59"/>
      <c r="AV309" s="59"/>
      <c r="AW309" s="59"/>
      <c r="AX30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09" s="59"/>
      <c r="AZ309" s="59"/>
      <c r="BA30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09" s="249"/>
      <c r="BD309" s="253"/>
      <c r="BE309" s="253"/>
    </row>
    <row r="310" spans="1:57" ht="14.95" x14ac:dyDescent="0.25">
      <c r="A310" s="60"/>
      <c r="B310" s="58"/>
      <c r="C310" s="58"/>
      <c r="D310" s="58"/>
      <c r="E310" s="61"/>
      <c r="F310" s="61"/>
      <c r="G310" s="270" t="str">
        <f>IFERROR(MATCH(I310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10" s="270" t="str">
        <f t="shared" si="18"/>
        <v/>
      </c>
      <c r="I310" s="58"/>
      <c r="J310" s="58"/>
      <c r="K310" s="250"/>
      <c r="L310" s="277"/>
      <c r="M310" s="58"/>
      <c r="N310" s="58"/>
      <c r="O310" s="58"/>
      <c r="P31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10" s="270" t="str">
        <f>IF('Participantes (A completar)'!$R310="","",IF((INT('Participantes (A completar)'!$AI310-'Participantes (A completar)'!$R310)/365.25)&lt;=0,0,(INT(('Participantes (A completar)'!$AI310-'Participantes (A completar)'!$R310)/365.25))))</f>
        <v/>
      </c>
      <c r="R310" s="61"/>
      <c r="S310" s="57"/>
      <c r="T310" s="270" t="str">
        <f>IFERROR(MATCH(V310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10" s="270" t="str">
        <f t="shared" si="19"/>
        <v/>
      </c>
      <c r="V310" s="58"/>
      <c r="W310" s="58"/>
      <c r="X310" s="62"/>
      <c r="Y31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1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10" s="245"/>
      <c r="AB310" s="246"/>
      <c r="AC310" s="246"/>
      <c r="AD310" s="247"/>
      <c r="AE310" s="248"/>
      <c r="AF310" s="270" t="str">
        <f>IFERROR(VLOOKUP(AE310,Nivel_educat!$B$6:$E$24,4,FALSE),"")</f>
        <v/>
      </c>
      <c r="AG310" s="270" t="str">
        <f t="shared" si="16"/>
        <v/>
      </c>
      <c r="AH310" s="57"/>
      <c r="AI310" s="64"/>
      <c r="AJ310" s="57"/>
      <c r="AK310" s="64"/>
      <c r="AL310" s="64"/>
      <c r="AM310" s="57"/>
      <c r="AN310" s="64"/>
      <c r="AO310" s="273" t="str">
        <f t="shared" si="17"/>
        <v/>
      </c>
      <c r="AP310" s="57"/>
      <c r="AQ310" s="57"/>
      <c r="AR310" s="59"/>
      <c r="AS310" s="59"/>
      <c r="AT310" s="59"/>
      <c r="AU310" s="59"/>
      <c r="AV310" s="59"/>
      <c r="AW310" s="59"/>
      <c r="AX31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10" s="59"/>
      <c r="AZ310" s="59"/>
      <c r="BA31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10" s="249"/>
      <c r="BD310" s="253"/>
      <c r="BE310" s="253"/>
    </row>
    <row r="311" spans="1:57" ht="14.95" x14ac:dyDescent="0.25">
      <c r="A311" s="60"/>
      <c r="B311" s="58"/>
      <c r="C311" s="58"/>
      <c r="D311" s="58"/>
      <c r="E311" s="61"/>
      <c r="F311" s="61"/>
      <c r="G311" s="270" t="str">
        <f>IFERROR(MATCH(I311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11" s="270" t="str">
        <f t="shared" si="18"/>
        <v/>
      </c>
      <c r="I311" s="58"/>
      <c r="J311" s="58"/>
      <c r="K311" s="250"/>
      <c r="L311" s="277"/>
      <c r="M311" s="58"/>
      <c r="N311" s="58"/>
      <c r="O311" s="58"/>
      <c r="P31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11" s="270" t="str">
        <f>IF('Participantes (A completar)'!$R311="","",IF((INT('Participantes (A completar)'!$AI311-'Participantes (A completar)'!$R311)/365.25)&lt;=0,0,(INT(('Participantes (A completar)'!$AI311-'Participantes (A completar)'!$R311)/365.25))))</f>
        <v/>
      </c>
      <c r="R311" s="61"/>
      <c r="S311" s="57"/>
      <c r="T311" s="270" t="str">
        <f>IFERROR(MATCH(V311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11" s="270" t="str">
        <f t="shared" si="19"/>
        <v/>
      </c>
      <c r="V311" s="58"/>
      <c r="W311" s="58"/>
      <c r="X311" s="62"/>
      <c r="Y31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1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11" s="245"/>
      <c r="AB311" s="246"/>
      <c r="AC311" s="246"/>
      <c r="AD311" s="247"/>
      <c r="AE311" s="248"/>
      <c r="AF311" s="270" t="str">
        <f>IFERROR(VLOOKUP(AE311,Nivel_educat!$B$6:$E$24,4,FALSE),"")</f>
        <v/>
      </c>
      <c r="AG311" s="270" t="str">
        <f t="shared" si="16"/>
        <v/>
      </c>
      <c r="AH311" s="57"/>
      <c r="AI311" s="64"/>
      <c r="AJ311" s="57"/>
      <c r="AK311" s="64"/>
      <c r="AL311" s="64"/>
      <c r="AM311" s="57"/>
      <c r="AN311" s="207"/>
      <c r="AO311" s="273" t="str">
        <f t="shared" si="17"/>
        <v/>
      </c>
      <c r="AP311" s="57"/>
      <c r="AQ311" s="57"/>
      <c r="AR311" s="59"/>
      <c r="AS311" s="59"/>
      <c r="AT311" s="59"/>
      <c r="AU311" s="59"/>
      <c r="AV311" s="59"/>
      <c r="AW311" s="59"/>
      <c r="AX31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11" s="59"/>
      <c r="AZ311" s="59"/>
      <c r="BA31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11" s="249"/>
      <c r="BD311" s="253"/>
      <c r="BE311" s="253"/>
    </row>
    <row r="312" spans="1:57" ht="14.95" x14ac:dyDescent="0.25">
      <c r="A312" s="60"/>
      <c r="B312" s="58"/>
      <c r="C312" s="58"/>
      <c r="D312" s="58"/>
      <c r="E312" s="61"/>
      <c r="F312" s="61"/>
      <c r="G312" s="270" t="str">
        <f>IFERROR(MATCH(I312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12" s="270" t="str">
        <f t="shared" si="18"/>
        <v/>
      </c>
      <c r="I312" s="58"/>
      <c r="J312" s="58"/>
      <c r="K312" s="250"/>
      <c r="L312" s="277"/>
      <c r="M312" s="58"/>
      <c r="N312" s="58"/>
      <c r="O312" s="58"/>
      <c r="P31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12" s="270" t="str">
        <f>IF('Participantes (A completar)'!$R312="","",IF((INT('Participantes (A completar)'!$AI312-'Participantes (A completar)'!$R312)/365.25)&lt;=0,0,(INT(('Participantes (A completar)'!$AI312-'Participantes (A completar)'!$R312)/365.25))))</f>
        <v/>
      </c>
      <c r="R312" s="61"/>
      <c r="S312" s="57"/>
      <c r="T312" s="270" t="str">
        <f>IFERROR(MATCH(V312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12" s="270" t="str">
        <f t="shared" si="19"/>
        <v/>
      </c>
      <c r="V312" s="58"/>
      <c r="W312" s="58"/>
      <c r="X312" s="62"/>
      <c r="Y31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1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12" s="245"/>
      <c r="AB312" s="246"/>
      <c r="AC312" s="246"/>
      <c r="AD312" s="247"/>
      <c r="AE312" s="248"/>
      <c r="AF312" s="270" t="str">
        <f>IFERROR(VLOOKUP(AE312,Nivel_educat!$B$6:$E$24,4,FALSE),"")</f>
        <v/>
      </c>
      <c r="AG312" s="270" t="str">
        <f t="shared" si="16"/>
        <v/>
      </c>
      <c r="AH312" s="57"/>
      <c r="AI312" s="64"/>
      <c r="AJ312" s="57"/>
      <c r="AK312" s="64"/>
      <c r="AL312" s="64"/>
      <c r="AM312" s="57"/>
      <c r="AN312" s="64"/>
      <c r="AO312" s="273" t="str">
        <f t="shared" si="17"/>
        <v/>
      </c>
      <c r="AP312" s="57"/>
      <c r="AQ312" s="57"/>
      <c r="AR312" s="59"/>
      <c r="AS312" s="59"/>
      <c r="AT312" s="59"/>
      <c r="AU312" s="59"/>
      <c r="AV312" s="59"/>
      <c r="AW312" s="59"/>
      <c r="AX31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12" s="59"/>
      <c r="AZ312" s="59"/>
      <c r="BA31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12" s="249"/>
      <c r="BD312" s="253"/>
      <c r="BE312" s="253"/>
    </row>
    <row r="313" spans="1:57" ht="14.95" x14ac:dyDescent="0.25">
      <c r="A313" s="60"/>
      <c r="B313" s="58"/>
      <c r="C313" s="58"/>
      <c r="D313" s="58"/>
      <c r="E313" s="61"/>
      <c r="F313" s="61"/>
      <c r="G313" s="270" t="str">
        <f>IFERROR(MATCH(I313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13" s="270" t="str">
        <f t="shared" si="18"/>
        <v/>
      </c>
      <c r="I313" s="58"/>
      <c r="J313" s="58"/>
      <c r="K313" s="250"/>
      <c r="L313" s="277"/>
      <c r="M313" s="58"/>
      <c r="N313" s="58"/>
      <c r="O313" s="58"/>
      <c r="P31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13" s="270" t="str">
        <f>IF('Participantes (A completar)'!$R313="","",IF((INT('Participantes (A completar)'!$AI313-'Participantes (A completar)'!$R313)/365.25)&lt;=0,0,(INT(('Participantes (A completar)'!$AI313-'Participantes (A completar)'!$R313)/365.25))))</f>
        <v/>
      </c>
      <c r="R313" s="61"/>
      <c r="S313" s="57"/>
      <c r="T313" s="270" t="str">
        <f>IFERROR(MATCH(V313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13" s="270" t="str">
        <f t="shared" si="19"/>
        <v/>
      </c>
      <c r="V313" s="58"/>
      <c r="W313" s="58"/>
      <c r="X313" s="62"/>
      <c r="Y31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1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13" s="245"/>
      <c r="AB313" s="246"/>
      <c r="AC313" s="246"/>
      <c r="AD313" s="247"/>
      <c r="AE313" s="248"/>
      <c r="AF313" s="270" t="str">
        <f>IFERROR(VLOOKUP(AE313,Nivel_educat!$B$6:$E$24,4,FALSE),"")</f>
        <v/>
      </c>
      <c r="AG313" s="270" t="str">
        <f t="shared" si="16"/>
        <v/>
      </c>
      <c r="AH313" s="57"/>
      <c r="AI313" s="64"/>
      <c r="AJ313" s="57"/>
      <c r="AK313" s="64"/>
      <c r="AL313" s="64"/>
      <c r="AM313" s="57"/>
      <c r="AN313" s="64"/>
      <c r="AO313" s="273" t="str">
        <f t="shared" si="17"/>
        <v/>
      </c>
      <c r="AP313" s="57"/>
      <c r="AQ313" s="57"/>
      <c r="AR313" s="59"/>
      <c r="AS313" s="59"/>
      <c r="AT313" s="59"/>
      <c r="AU313" s="59"/>
      <c r="AV313" s="59"/>
      <c r="AW313" s="59"/>
      <c r="AX31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13" s="59"/>
      <c r="AZ313" s="59"/>
      <c r="BA31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13" s="249"/>
      <c r="BD313" s="253"/>
      <c r="BE313" s="253"/>
    </row>
    <row r="314" spans="1:57" ht="14.95" x14ac:dyDescent="0.25">
      <c r="A314" s="60"/>
      <c r="B314" s="58"/>
      <c r="C314" s="58"/>
      <c r="D314" s="58"/>
      <c r="E314" s="61"/>
      <c r="F314" s="61"/>
      <c r="G314" s="270" t="str">
        <f>IFERROR(MATCH(I314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14" s="270" t="str">
        <f t="shared" si="18"/>
        <v/>
      </c>
      <c r="I314" s="58"/>
      <c r="J314" s="58"/>
      <c r="K314" s="250"/>
      <c r="L314" s="277"/>
      <c r="M314" s="58"/>
      <c r="N314" s="58"/>
      <c r="O314" s="58"/>
      <c r="P31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14" s="270" t="str">
        <f>IF('Participantes (A completar)'!$R314="","",IF((INT('Participantes (A completar)'!$AI314-'Participantes (A completar)'!$R314)/365.25)&lt;=0,0,(INT(('Participantes (A completar)'!$AI314-'Participantes (A completar)'!$R314)/365.25))))</f>
        <v/>
      </c>
      <c r="R314" s="61"/>
      <c r="S314" s="57"/>
      <c r="T314" s="270" t="str">
        <f>IFERROR(MATCH(V314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14" s="270" t="str">
        <f t="shared" si="19"/>
        <v/>
      </c>
      <c r="V314" s="58"/>
      <c r="W314" s="58"/>
      <c r="X314" s="62"/>
      <c r="Y31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1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14" s="245"/>
      <c r="AB314" s="246"/>
      <c r="AC314" s="246"/>
      <c r="AD314" s="247"/>
      <c r="AE314" s="248"/>
      <c r="AF314" s="270" t="str">
        <f>IFERROR(VLOOKUP(AE314,Nivel_educat!$B$6:$E$24,4,FALSE),"")</f>
        <v/>
      </c>
      <c r="AG314" s="270" t="str">
        <f t="shared" si="16"/>
        <v/>
      </c>
      <c r="AH314" s="57"/>
      <c r="AI314" s="64"/>
      <c r="AJ314" s="57"/>
      <c r="AK314" s="64"/>
      <c r="AL314" s="64"/>
      <c r="AM314" s="57"/>
      <c r="AN314" s="207"/>
      <c r="AO314" s="273" t="str">
        <f t="shared" si="17"/>
        <v/>
      </c>
      <c r="AP314" s="57"/>
      <c r="AQ314" s="57"/>
      <c r="AR314" s="59"/>
      <c r="AS314" s="59"/>
      <c r="AT314" s="59"/>
      <c r="AU314" s="59"/>
      <c r="AV314" s="59"/>
      <c r="AW314" s="59"/>
      <c r="AX31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14" s="59"/>
      <c r="AZ314" s="59"/>
      <c r="BA31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14" s="249"/>
      <c r="BD314" s="253"/>
      <c r="BE314" s="253"/>
    </row>
    <row r="315" spans="1:57" ht="14.95" x14ac:dyDescent="0.25">
      <c r="A315" s="60"/>
      <c r="B315" s="58"/>
      <c r="C315" s="58"/>
      <c r="D315" s="58"/>
      <c r="E315" s="61"/>
      <c r="F315" s="61"/>
      <c r="G315" s="270" t="str">
        <f>IFERROR(MATCH(I315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15" s="270" t="str">
        <f t="shared" si="18"/>
        <v/>
      </c>
      <c r="I315" s="58"/>
      <c r="J315" s="58"/>
      <c r="K315" s="250"/>
      <c r="L315" s="277"/>
      <c r="M315" s="58"/>
      <c r="N315" s="58"/>
      <c r="O315" s="58"/>
      <c r="P31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15" s="270" t="str">
        <f>IF('Participantes (A completar)'!$R315="","",IF((INT('Participantes (A completar)'!$AI315-'Participantes (A completar)'!$R315)/365.25)&lt;=0,0,(INT(('Participantes (A completar)'!$AI315-'Participantes (A completar)'!$R315)/365.25))))</f>
        <v/>
      </c>
      <c r="R315" s="61"/>
      <c r="S315" s="57"/>
      <c r="T315" s="270" t="str">
        <f>IFERROR(MATCH(V315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15" s="270" t="str">
        <f t="shared" si="19"/>
        <v/>
      </c>
      <c r="V315" s="58"/>
      <c r="W315" s="58"/>
      <c r="X315" s="62"/>
      <c r="Y31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1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15" s="245"/>
      <c r="AB315" s="246"/>
      <c r="AC315" s="246"/>
      <c r="AD315" s="247"/>
      <c r="AE315" s="248"/>
      <c r="AF315" s="270" t="str">
        <f>IFERROR(VLOOKUP(AE315,Nivel_educat!$B$6:$E$24,4,FALSE),"")</f>
        <v/>
      </c>
      <c r="AG315" s="270" t="str">
        <f t="shared" si="16"/>
        <v/>
      </c>
      <c r="AH315" s="57"/>
      <c r="AI315" s="64"/>
      <c r="AJ315" s="57"/>
      <c r="AK315" s="64"/>
      <c r="AL315" s="64"/>
      <c r="AM315" s="57"/>
      <c r="AN315" s="207"/>
      <c r="AO315" s="273" t="str">
        <f t="shared" si="17"/>
        <v/>
      </c>
      <c r="AP315" s="57"/>
      <c r="AQ315" s="57"/>
      <c r="AR315" s="59"/>
      <c r="AS315" s="59"/>
      <c r="AT315" s="59"/>
      <c r="AU315" s="59"/>
      <c r="AV315" s="59"/>
      <c r="AW315" s="59"/>
      <c r="AX31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15" s="59"/>
      <c r="AZ315" s="59"/>
      <c r="BA31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15" s="249"/>
      <c r="BD315" s="253"/>
      <c r="BE315" s="253"/>
    </row>
    <row r="316" spans="1:57" ht="14.95" x14ac:dyDescent="0.25">
      <c r="A316" s="60"/>
      <c r="B316" s="58"/>
      <c r="C316" s="58"/>
      <c r="D316" s="58"/>
      <c r="E316" s="61"/>
      <c r="F316" s="61"/>
      <c r="G316" s="270" t="str">
        <f>IFERROR(MATCH(I316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16" s="270" t="str">
        <f t="shared" si="18"/>
        <v/>
      </c>
      <c r="I316" s="58"/>
      <c r="J316" s="58"/>
      <c r="K316" s="250"/>
      <c r="L316" s="277"/>
      <c r="M316" s="58"/>
      <c r="N316" s="58"/>
      <c r="O316" s="58"/>
      <c r="P31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16" s="270" t="str">
        <f>IF('Participantes (A completar)'!$R316="","",IF((INT('Participantes (A completar)'!$AI316-'Participantes (A completar)'!$R316)/365.25)&lt;=0,0,(INT(('Participantes (A completar)'!$AI316-'Participantes (A completar)'!$R316)/365.25))))</f>
        <v/>
      </c>
      <c r="R316" s="61"/>
      <c r="S316" s="57"/>
      <c r="T316" s="270" t="str">
        <f>IFERROR(MATCH(V316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16" s="270" t="str">
        <f t="shared" si="19"/>
        <v/>
      </c>
      <c r="V316" s="58"/>
      <c r="W316" s="58"/>
      <c r="X316" s="62"/>
      <c r="Y31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1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16" s="245"/>
      <c r="AB316" s="246"/>
      <c r="AC316" s="246"/>
      <c r="AD316" s="247"/>
      <c r="AE316" s="248"/>
      <c r="AF316" s="270" t="str">
        <f>IFERROR(VLOOKUP(AE316,Nivel_educat!$B$6:$E$24,4,FALSE),"")</f>
        <v/>
      </c>
      <c r="AG316" s="270" t="str">
        <f t="shared" si="16"/>
        <v/>
      </c>
      <c r="AH316" s="57"/>
      <c r="AI316" s="64"/>
      <c r="AJ316" s="57"/>
      <c r="AK316" s="64"/>
      <c r="AL316" s="64"/>
      <c r="AM316" s="57"/>
      <c r="AN316" s="207"/>
      <c r="AO316" s="273" t="str">
        <f t="shared" si="17"/>
        <v/>
      </c>
      <c r="AP316" s="57"/>
      <c r="AQ316" s="57"/>
      <c r="AR316" s="59"/>
      <c r="AS316" s="59"/>
      <c r="AT316" s="59"/>
      <c r="AU316" s="59"/>
      <c r="AV316" s="59"/>
      <c r="AW316" s="59"/>
      <c r="AX31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16" s="59"/>
      <c r="AZ316" s="59"/>
      <c r="BA31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16" s="249"/>
      <c r="BD316" s="253"/>
      <c r="BE316" s="253"/>
    </row>
    <row r="317" spans="1:57" ht="14.95" x14ac:dyDescent="0.25">
      <c r="A317" s="60"/>
      <c r="B317" s="58"/>
      <c r="C317" s="58"/>
      <c r="D317" s="58"/>
      <c r="E317" s="61"/>
      <c r="F317" s="61"/>
      <c r="G317" s="270" t="str">
        <f>IFERROR(MATCH(I317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17" s="270" t="str">
        <f t="shared" si="18"/>
        <v/>
      </c>
      <c r="I317" s="58"/>
      <c r="J317" s="58"/>
      <c r="K317" s="250"/>
      <c r="L317" s="277"/>
      <c r="M317" s="58"/>
      <c r="N317" s="58"/>
      <c r="O317" s="58"/>
      <c r="P31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17" s="270" t="str">
        <f>IF('Participantes (A completar)'!$R317="","",IF((INT('Participantes (A completar)'!$AI317-'Participantes (A completar)'!$R317)/365.25)&lt;=0,0,(INT(('Participantes (A completar)'!$AI317-'Participantes (A completar)'!$R317)/365.25))))</f>
        <v/>
      </c>
      <c r="R317" s="61"/>
      <c r="S317" s="57"/>
      <c r="T317" s="270" t="str">
        <f>IFERROR(MATCH(V317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17" s="270" t="str">
        <f t="shared" si="19"/>
        <v/>
      </c>
      <c r="V317" s="58"/>
      <c r="W317" s="58"/>
      <c r="X317" s="62"/>
      <c r="Y31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1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17" s="245"/>
      <c r="AB317" s="246"/>
      <c r="AC317" s="246"/>
      <c r="AD317" s="247"/>
      <c r="AE317" s="248"/>
      <c r="AF317" s="270" t="str">
        <f>IFERROR(VLOOKUP(AE317,Nivel_educat!$B$6:$E$24,4,FALSE),"")</f>
        <v/>
      </c>
      <c r="AG317" s="270" t="str">
        <f t="shared" si="16"/>
        <v/>
      </c>
      <c r="AH317" s="57"/>
      <c r="AI317" s="64"/>
      <c r="AJ317" s="57"/>
      <c r="AK317" s="64"/>
      <c r="AL317" s="64"/>
      <c r="AM317" s="57"/>
      <c r="AN317" s="64"/>
      <c r="AO317" s="273" t="str">
        <f t="shared" si="17"/>
        <v/>
      </c>
      <c r="AP317" s="57"/>
      <c r="AQ317" s="57"/>
      <c r="AR317" s="59"/>
      <c r="AS317" s="59"/>
      <c r="AT317" s="59"/>
      <c r="AU317" s="59"/>
      <c r="AV317" s="59"/>
      <c r="AW317" s="59"/>
      <c r="AX31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17" s="59"/>
      <c r="AZ317" s="59"/>
      <c r="BA31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17" s="249"/>
      <c r="BD317" s="253"/>
      <c r="BE317" s="253"/>
    </row>
    <row r="318" spans="1:57" ht="14.95" x14ac:dyDescent="0.25">
      <c r="A318" s="60"/>
      <c r="B318" s="58"/>
      <c r="C318" s="58"/>
      <c r="D318" s="58"/>
      <c r="E318" s="61"/>
      <c r="F318" s="61"/>
      <c r="G318" s="270" t="str">
        <f>IFERROR(MATCH(I318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18" s="270" t="str">
        <f t="shared" si="18"/>
        <v/>
      </c>
      <c r="I318" s="58"/>
      <c r="J318" s="58"/>
      <c r="K318" s="250"/>
      <c r="L318" s="277"/>
      <c r="M318" s="58"/>
      <c r="N318" s="58"/>
      <c r="O318" s="58"/>
      <c r="P31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18" s="270" t="str">
        <f>IF('Participantes (A completar)'!$R318="","",IF((INT('Participantes (A completar)'!$AI318-'Participantes (A completar)'!$R318)/365.25)&lt;=0,0,(INT(('Participantes (A completar)'!$AI318-'Participantes (A completar)'!$R318)/365.25))))</f>
        <v/>
      </c>
      <c r="R318" s="61"/>
      <c r="S318" s="57"/>
      <c r="T318" s="270" t="str">
        <f>IFERROR(MATCH(V318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18" s="270" t="str">
        <f t="shared" si="19"/>
        <v/>
      </c>
      <c r="V318" s="58"/>
      <c r="W318" s="58"/>
      <c r="X318" s="62"/>
      <c r="Y31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1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18" s="245"/>
      <c r="AB318" s="246"/>
      <c r="AC318" s="246"/>
      <c r="AD318" s="247"/>
      <c r="AE318" s="248"/>
      <c r="AF318" s="270" t="str">
        <f>IFERROR(VLOOKUP(AE318,Nivel_educat!$B$6:$E$24,4,FALSE),"")</f>
        <v/>
      </c>
      <c r="AG318" s="270" t="str">
        <f t="shared" si="16"/>
        <v/>
      </c>
      <c r="AH318" s="57"/>
      <c r="AI318" s="64"/>
      <c r="AJ318" s="57"/>
      <c r="AK318" s="64"/>
      <c r="AL318" s="64"/>
      <c r="AM318" s="57"/>
      <c r="AN318" s="64"/>
      <c r="AO318" s="273" t="str">
        <f t="shared" si="17"/>
        <v/>
      </c>
      <c r="AP318" s="57"/>
      <c r="AQ318" s="57"/>
      <c r="AR318" s="59"/>
      <c r="AS318" s="59"/>
      <c r="AT318" s="59"/>
      <c r="AU318" s="59"/>
      <c r="AV318" s="59"/>
      <c r="AW318" s="59"/>
      <c r="AX31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18" s="59"/>
      <c r="AZ318" s="59"/>
      <c r="BA31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18" s="249"/>
      <c r="BD318" s="253"/>
      <c r="BE318" s="253"/>
    </row>
    <row r="319" spans="1:57" ht="14.95" x14ac:dyDescent="0.25">
      <c r="A319" s="60"/>
      <c r="B319" s="58"/>
      <c r="C319" s="58"/>
      <c r="D319" s="58"/>
      <c r="E319" s="61"/>
      <c r="F319" s="61"/>
      <c r="G319" s="270" t="str">
        <f>IFERROR(MATCH(I319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19" s="270" t="str">
        <f t="shared" si="18"/>
        <v/>
      </c>
      <c r="I319" s="58"/>
      <c r="J319" s="58"/>
      <c r="K319" s="250"/>
      <c r="L319" s="277"/>
      <c r="M319" s="58"/>
      <c r="N319" s="58"/>
      <c r="O319" s="58"/>
      <c r="P31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19" s="270" t="str">
        <f>IF('Participantes (A completar)'!$R319="","",IF((INT('Participantes (A completar)'!$AI319-'Participantes (A completar)'!$R319)/365.25)&lt;=0,0,(INT(('Participantes (A completar)'!$AI319-'Participantes (A completar)'!$R319)/365.25))))</f>
        <v/>
      </c>
      <c r="R319" s="61"/>
      <c r="S319" s="57"/>
      <c r="T319" s="270" t="str">
        <f>IFERROR(MATCH(V319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19" s="270" t="str">
        <f t="shared" si="19"/>
        <v/>
      </c>
      <c r="V319" s="58"/>
      <c r="W319" s="58"/>
      <c r="X319" s="62"/>
      <c r="Y31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1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19" s="245"/>
      <c r="AB319" s="246"/>
      <c r="AC319" s="246"/>
      <c r="AD319" s="247"/>
      <c r="AE319" s="248"/>
      <c r="AF319" s="270" t="str">
        <f>IFERROR(VLOOKUP(AE319,Nivel_educat!$B$6:$E$24,4,FALSE),"")</f>
        <v/>
      </c>
      <c r="AG319" s="270" t="str">
        <f t="shared" si="16"/>
        <v/>
      </c>
      <c r="AH319" s="57"/>
      <c r="AI319" s="64"/>
      <c r="AJ319" s="57"/>
      <c r="AK319" s="64"/>
      <c r="AL319" s="64"/>
      <c r="AM319" s="57"/>
      <c r="AN319" s="64"/>
      <c r="AO319" s="273" t="str">
        <f t="shared" si="17"/>
        <v/>
      </c>
      <c r="AP319" s="57"/>
      <c r="AQ319" s="57"/>
      <c r="AR319" s="59"/>
      <c r="AS319" s="59"/>
      <c r="AT319" s="59"/>
      <c r="AU319" s="59"/>
      <c r="AV319" s="59"/>
      <c r="AW319" s="59"/>
      <c r="AX31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19" s="59"/>
      <c r="AZ319" s="59"/>
      <c r="BA31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19" s="249"/>
      <c r="BD319" s="253"/>
      <c r="BE319" s="253"/>
    </row>
    <row r="320" spans="1:57" ht="14.95" x14ac:dyDescent="0.25">
      <c r="A320" s="60"/>
      <c r="B320" s="58"/>
      <c r="C320" s="58"/>
      <c r="D320" s="58"/>
      <c r="E320" s="61"/>
      <c r="F320" s="61"/>
      <c r="G320" s="270" t="str">
        <f>IFERROR(MATCH(I320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20" s="270" t="str">
        <f t="shared" si="18"/>
        <v/>
      </c>
      <c r="I320" s="58"/>
      <c r="J320" s="58"/>
      <c r="K320" s="250"/>
      <c r="L320" s="277"/>
      <c r="M320" s="58"/>
      <c r="N320" s="58"/>
      <c r="O320" s="58"/>
      <c r="P32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20" s="270" t="str">
        <f>IF('Participantes (A completar)'!$R320="","",IF((INT('Participantes (A completar)'!$AI320-'Participantes (A completar)'!$R320)/365.25)&lt;=0,0,(INT(('Participantes (A completar)'!$AI320-'Participantes (A completar)'!$R320)/365.25))))</f>
        <v/>
      </c>
      <c r="R320" s="61"/>
      <c r="S320" s="57"/>
      <c r="T320" s="270" t="str">
        <f>IFERROR(MATCH(V320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20" s="270" t="str">
        <f t="shared" si="19"/>
        <v/>
      </c>
      <c r="V320" s="58"/>
      <c r="W320" s="58"/>
      <c r="X320" s="62"/>
      <c r="Y32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2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20" s="245"/>
      <c r="AB320" s="246"/>
      <c r="AC320" s="246"/>
      <c r="AD320" s="247"/>
      <c r="AE320" s="248"/>
      <c r="AF320" s="270" t="str">
        <f>IFERROR(VLOOKUP(AE320,Nivel_educat!$B$6:$E$24,4,FALSE),"")</f>
        <v/>
      </c>
      <c r="AG320" s="270" t="str">
        <f t="shared" si="16"/>
        <v/>
      </c>
      <c r="AH320" s="57"/>
      <c r="AI320" s="64"/>
      <c r="AJ320" s="57"/>
      <c r="AK320" s="64"/>
      <c r="AL320" s="64"/>
      <c r="AM320" s="57"/>
      <c r="AN320" s="64"/>
      <c r="AO320" s="273" t="str">
        <f t="shared" si="17"/>
        <v/>
      </c>
      <c r="AP320" s="57"/>
      <c r="AQ320" s="57"/>
      <c r="AR320" s="59"/>
      <c r="AS320" s="59"/>
      <c r="AT320" s="59"/>
      <c r="AU320" s="59"/>
      <c r="AV320" s="59"/>
      <c r="AW320" s="59"/>
      <c r="AX32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20" s="59"/>
      <c r="AZ320" s="59"/>
      <c r="BA32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20" s="249"/>
      <c r="BD320" s="253"/>
      <c r="BE320" s="253"/>
    </row>
    <row r="321" spans="1:57" ht="14.95" x14ac:dyDescent="0.25">
      <c r="A321" s="60"/>
      <c r="B321" s="58"/>
      <c r="C321" s="58"/>
      <c r="D321" s="58"/>
      <c r="E321" s="61"/>
      <c r="F321" s="61"/>
      <c r="G321" s="270" t="str">
        <f>IFERROR(MATCH(I321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21" s="270" t="str">
        <f t="shared" si="18"/>
        <v/>
      </c>
      <c r="I321" s="58"/>
      <c r="J321" s="58"/>
      <c r="K321" s="250"/>
      <c r="L321" s="277"/>
      <c r="M321" s="58"/>
      <c r="N321" s="58"/>
      <c r="O321" s="58"/>
      <c r="P32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21" s="270" t="str">
        <f>IF('Participantes (A completar)'!$R321="","",IF((INT('Participantes (A completar)'!$AI321-'Participantes (A completar)'!$R321)/365.25)&lt;=0,0,(INT(('Participantes (A completar)'!$AI321-'Participantes (A completar)'!$R321)/365.25))))</f>
        <v/>
      </c>
      <c r="R321" s="61"/>
      <c r="S321" s="57"/>
      <c r="T321" s="270" t="str">
        <f>IFERROR(MATCH(V321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21" s="270" t="str">
        <f t="shared" si="19"/>
        <v/>
      </c>
      <c r="V321" s="58"/>
      <c r="W321" s="58"/>
      <c r="X321" s="62"/>
      <c r="Y32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2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21" s="245"/>
      <c r="AB321" s="246"/>
      <c r="AC321" s="246"/>
      <c r="AD321" s="247"/>
      <c r="AE321" s="248"/>
      <c r="AF321" s="270" t="str">
        <f>IFERROR(VLOOKUP(AE321,Nivel_educat!$B$6:$E$24,4,FALSE),"")</f>
        <v/>
      </c>
      <c r="AG321" s="270" t="str">
        <f t="shared" si="16"/>
        <v/>
      </c>
      <c r="AH321" s="57"/>
      <c r="AI321" s="64"/>
      <c r="AJ321" s="57"/>
      <c r="AK321" s="64"/>
      <c r="AL321" s="64"/>
      <c r="AM321" s="57"/>
      <c r="AN321" s="207"/>
      <c r="AO321" s="273" t="str">
        <f t="shared" si="17"/>
        <v/>
      </c>
      <c r="AP321" s="57"/>
      <c r="AQ321" s="57"/>
      <c r="AR321" s="59"/>
      <c r="AS321" s="59"/>
      <c r="AT321" s="59"/>
      <c r="AU321" s="59"/>
      <c r="AV321" s="59"/>
      <c r="AW321" s="59"/>
      <c r="AX32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21" s="59"/>
      <c r="AZ321" s="59"/>
      <c r="BA32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21" s="249"/>
      <c r="BD321" s="253"/>
      <c r="BE321" s="253"/>
    </row>
    <row r="322" spans="1:57" ht="14.95" x14ac:dyDescent="0.25">
      <c r="A322" s="60"/>
      <c r="B322" s="58"/>
      <c r="C322" s="58"/>
      <c r="D322" s="58"/>
      <c r="E322" s="61"/>
      <c r="F322" s="61"/>
      <c r="G322" s="270" t="str">
        <f>IFERROR(MATCH(I322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22" s="270" t="str">
        <f t="shared" si="18"/>
        <v/>
      </c>
      <c r="I322" s="58"/>
      <c r="J322" s="58"/>
      <c r="K322" s="250"/>
      <c r="L322" s="277"/>
      <c r="M322" s="58"/>
      <c r="N322" s="58"/>
      <c r="O322" s="58"/>
      <c r="P32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22" s="270" t="str">
        <f>IF('Participantes (A completar)'!$R322="","",IF((INT('Participantes (A completar)'!$AI322-'Participantes (A completar)'!$R322)/365.25)&lt;=0,0,(INT(('Participantes (A completar)'!$AI322-'Participantes (A completar)'!$R322)/365.25))))</f>
        <v/>
      </c>
      <c r="R322" s="61"/>
      <c r="S322" s="57"/>
      <c r="T322" s="270" t="str">
        <f>IFERROR(MATCH(V322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22" s="270" t="str">
        <f t="shared" si="19"/>
        <v/>
      </c>
      <c r="V322" s="58"/>
      <c r="W322" s="58"/>
      <c r="X322" s="62"/>
      <c r="Y32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2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22" s="245"/>
      <c r="AB322" s="246"/>
      <c r="AC322" s="246"/>
      <c r="AD322" s="247"/>
      <c r="AE322" s="248"/>
      <c r="AF322" s="270" t="str">
        <f>IFERROR(VLOOKUP(AE322,Nivel_educat!$B$6:$E$24,4,FALSE),"")</f>
        <v/>
      </c>
      <c r="AG322" s="270" t="str">
        <f t="shared" si="16"/>
        <v/>
      </c>
      <c r="AH322" s="57"/>
      <c r="AI322" s="64"/>
      <c r="AJ322" s="57"/>
      <c r="AK322" s="64"/>
      <c r="AL322" s="64"/>
      <c r="AM322" s="57"/>
      <c r="AN322" s="64"/>
      <c r="AO322" s="273" t="str">
        <f t="shared" si="17"/>
        <v/>
      </c>
      <c r="AP322" s="57"/>
      <c r="AQ322" s="57"/>
      <c r="AR322" s="59"/>
      <c r="AS322" s="59"/>
      <c r="AT322" s="59"/>
      <c r="AU322" s="59"/>
      <c r="AV322" s="59"/>
      <c r="AW322" s="59"/>
      <c r="AX32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22" s="59"/>
      <c r="AZ322" s="59"/>
      <c r="BA32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22" s="249"/>
      <c r="BD322" s="253"/>
      <c r="BE322" s="253"/>
    </row>
    <row r="323" spans="1:57" ht="14.95" x14ac:dyDescent="0.25">
      <c r="A323" s="60"/>
      <c r="B323" s="58"/>
      <c r="C323" s="58"/>
      <c r="D323" s="58"/>
      <c r="E323" s="61"/>
      <c r="F323" s="61"/>
      <c r="G323" s="270" t="str">
        <f>IFERROR(MATCH(I323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23" s="270" t="str">
        <f t="shared" si="18"/>
        <v/>
      </c>
      <c r="I323" s="58"/>
      <c r="J323" s="58"/>
      <c r="K323" s="250"/>
      <c r="L323" s="277"/>
      <c r="M323" s="58"/>
      <c r="N323" s="58"/>
      <c r="O323" s="58"/>
      <c r="P32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23" s="270" t="str">
        <f>IF('Participantes (A completar)'!$R323="","",IF((INT('Participantes (A completar)'!$AI323-'Participantes (A completar)'!$R323)/365.25)&lt;=0,0,(INT(('Participantes (A completar)'!$AI323-'Participantes (A completar)'!$R323)/365.25))))</f>
        <v/>
      </c>
      <c r="R323" s="61"/>
      <c r="S323" s="57"/>
      <c r="T323" s="270" t="str">
        <f>IFERROR(MATCH(V323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23" s="270" t="str">
        <f t="shared" si="19"/>
        <v/>
      </c>
      <c r="V323" s="58"/>
      <c r="W323" s="58"/>
      <c r="X323" s="62"/>
      <c r="Y32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2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23" s="245"/>
      <c r="AB323" s="246"/>
      <c r="AC323" s="246"/>
      <c r="AD323" s="247"/>
      <c r="AE323" s="248"/>
      <c r="AF323" s="270" t="str">
        <f>IFERROR(VLOOKUP(AE323,Nivel_educat!$B$6:$E$24,4,FALSE),"")</f>
        <v/>
      </c>
      <c r="AG323" s="270" t="str">
        <f t="shared" si="16"/>
        <v/>
      </c>
      <c r="AH323" s="57"/>
      <c r="AI323" s="64"/>
      <c r="AJ323" s="57"/>
      <c r="AK323" s="64"/>
      <c r="AL323" s="64"/>
      <c r="AM323" s="57"/>
      <c r="AN323" s="207"/>
      <c r="AO323" s="273" t="str">
        <f t="shared" si="17"/>
        <v/>
      </c>
      <c r="AP323" s="57"/>
      <c r="AQ323" s="57"/>
      <c r="AR323" s="59"/>
      <c r="AS323" s="59"/>
      <c r="AT323" s="59"/>
      <c r="AU323" s="59"/>
      <c r="AV323" s="59"/>
      <c r="AW323" s="59"/>
      <c r="AX32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23" s="59"/>
      <c r="AZ323" s="59"/>
      <c r="BA32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23" s="249"/>
      <c r="BD323" s="253"/>
      <c r="BE323" s="253"/>
    </row>
    <row r="324" spans="1:57" ht="14.95" x14ac:dyDescent="0.25">
      <c r="A324" s="60"/>
      <c r="B324" s="58"/>
      <c r="C324" s="58"/>
      <c r="D324" s="58"/>
      <c r="E324" s="61"/>
      <c r="F324" s="61"/>
      <c r="G324" s="270" t="str">
        <f>IFERROR(MATCH(I324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24" s="270" t="str">
        <f t="shared" si="18"/>
        <v/>
      </c>
      <c r="I324" s="58"/>
      <c r="J324" s="58"/>
      <c r="K324" s="250"/>
      <c r="L324" s="277"/>
      <c r="M324" s="58"/>
      <c r="N324" s="58"/>
      <c r="O324" s="58"/>
      <c r="P32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24" s="270" t="str">
        <f>IF('Participantes (A completar)'!$R324="","",IF((INT('Participantes (A completar)'!$AI324-'Participantes (A completar)'!$R324)/365.25)&lt;=0,0,(INT(('Participantes (A completar)'!$AI324-'Participantes (A completar)'!$R324)/365.25))))</f>
        <v/>
      </c>
      <c r="R324" s="61"/>
      <c r="S324" s="57"/>
      <c r="T324" s="270" t="str">
        <f>IFERROR(MATCH(V324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24" s="270" t="str">
        <f t="shared" si="19"/>
        <v/>
      </c>
      <c r="V324" s="58"/>
      <c r="W324" s="58"/>
      <c r="X324" s="62"/>
      <c r="Y32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2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24" s="245"/>
      <c r="AB324" s="246"/>
      <c r="AC324" s="246"/>
      <c r="AD324" s="247"/>
      <c r="AE324" s="248"/>
      <c r="AF324" s="270" t="str">
        <f>IFERROR(VLOOKUP(AE324,Nivel_educat!$B$6:$E$24,4,FALSE),"")</f>
        <v/>
      </c>
      <c r="AG324" s="270" t="str">
        <f t="shared" si="16"/>
        <v/>
      </c>
      <c r="AH324" s="57"/>
      <c r="AI324" s="64"/>
      <c r="AJ324" s="57"/>
      <c r="AK324" s="64"/>
      <c r="AL324" s="64"/>
      <c r="AM324" s="57"/>
      <c r="AN324" s="64"/>
      <c r="AO324" s="273" t="str">
        <f t="shared" si="17"/>
        <v/>
      </c>
      <c r="AP324" s="57"/>
      <c r="AQ324" s="57"/>
      <c r="AR324" s="59"/>
      <c r="AS324" s="59"/>
      <c r="AT324" s="59"/>
      <c r="AU324" s="59"/>
      <c r="AV324" s="59"/>
      <c r="AW324" s="59"/>
      <c r="AX32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24" s="59"/>
      <c r="AZ324" s="59"/>
      <c r="BA32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24" s="249"/>
      <c r="BD324" s="253"/>
      <c r="BE324" s="253"/>
    </row>
    <row r="325" spans="1:57" ht="14.95" x14ac:dyDescent="0.25">
      <c r="A325" s="60"/>
      <c r="B325" s="58"/>
      <c r="C325" s="58"/>
      <c r="D325" s="58"/>
      <c r="E325" s="61"/>
      <c r="F325" s="61"/>
      <c r="G325" s="270" t="str">
        <f>IFERROR(MATCH(I325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25" s="270" t="str">
        <f t="shared" si="18"/>
        <v/>
      </c>
      <c r="I325" s="58"/>
      <c r="J325" s="58"/>
      <c r="K325" s="250"/>
      <c r="L325" s="277"/>
      <c r="M325" s="58"/>
      <c r="N325" s="58"/>
      <c r="O325" s="58"/>
      <c r="P32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25" s="270" t="str">
        <f>IF('Participantes (A completar)'!$R325="","",IF((INT('Participantes (A completar)'!$AI325-'Participantes (A completar)'!$R325)/365.25)&lt;=0,0,(INT(('Participantes (A completar)'!$AI325-'Participantes (A completar)'!$R325)/365.25))))</f>
        <v/>
      </c>
      <c r="R325" s="61"/>
      <c r="S325" s="57"/>
      <c r="T325" s="270" t="str">
        <f>IFERROR(MATCH(V325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25" s="270" t="str">
        <f t="shared" si="19"/>
        <v/>
      </c>
      <c r="V325" s="58"/>
      <c r="W325" s="58"/>
      <c r="X325" s="62"/>
      <c r="Y32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2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25" s="245"/>
      <c r="AB325" s="246"/>
      <c r="AC325" s="246"/>
      <c r="AD325" s="247"/>
      <c r="AE325" s="248"/>
      <c r="AF325" s="270" t="str">
        <f>IFERROR(VLOOKUP(AE325,Nivel_educat!$B$6:$E$24,4,FALSE),"")</f>
        <v/>
      </c>
      <c r="AG325" s="270" t="str">
        <f t="shared" si="16"/>
        <v/>
      </c>
      <c r="AH325" s="57"/>
      <c r="AI325" s="64"/>
      <c r="AJ325" s="57"/>
      <c r="AK325" s="64"/>
      <c r="AL325" s="64"/>
      <c r="AM325" s="57"/>
      <c r="AN325" s="207"/>
      <c r="AO325" s="273" t="str">
        <f t="shared" si="17"/>
        <v/>
      </c>
      <c r="AP325" s="57"/>
      <c r="AQ325" s="57"/>
      <c r="AR325" s="59"/>
      <c r="AS325" s="59"/>
      <c r="AT325" s="59"/>
      <c r="AU325" s="59"/>
      <c r="AV325" s="59"/>
      <c r="AW325" s="59"/>
      <c r="AX32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25" s="59"/>
      <c r="AZ325" s="59"/>
      <c r="BA32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25" s="249"/>
      <c r="BD325" s="253"/>
      <c r="BE325" s="253"/>
    </row>
    <row r="326" spans="1:57" ht="14.95" x14ac:dyDescent="0.25">
      <c r="A326" s="60"/>
      <c r="B326" s="58"/>
      <c r="C326" s="58"/>
      <c r="D326" s="58"/>
      <c r="E326" s="61"/>
      <c r="F326" s="61"/>
      <c r="G326" s="270" t="str">
        <f>IFERROR(MATCH(I326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26" s="270" t="str">
        <f t="shared" si="18"/>
        <v/>
      </c>
      <c r="I326" s="58"/>
      <c r="J326" s="58"/>
      <c r="K326" s="250"/>
      <c r="L326" s="277"/>
      <c r="M326" s="58"/>
      <c r="N326" s="58"/>
      <c r="O326" s="58"/>
      <c r="P32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26" s="270" t="str">
        <f>IF('Participantes (A completar)'!$R326="","",IF((INT('Participantes (A completar)'!$AI326-'Participantes (A completar)'!$R326)/365.25)&lt;=0,0,(INT(('Participantes (A completar)'!$AI326-'Participantes (A completar)'!$R326)/365.25))))</f>
        <v/>
      </c>
      <c r="R326" s="61"/>
      <c r="S326" s="57"/>
      <c r="T326" s="270" t="str">
        <f>IFERROR(MATCH(V326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26" s="270" t="str">
        <f t="shared" si="19"/>
        <v/>
      </c>
      <c r="V326" s="58"/>
      <c r="W326" s="58"/>
      <c r="X326" s="62"/>
      <c r="Y32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2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26" s="245"/>
      <c r="AB326" s="246"/>
      <c r="AC326" s="246"/>
      <c r="AD326" s="247"/>
      <c r="AE326" s="248"/>
      <c r="AF326" s="270" t="str">
        <f>IFERROR(VLOOKUP(AE326,Nivel_educat!$B$6:$E$24,4,FALSE),"")</f>
        <v/>
      </c>
      <c r="AG326" s="270" t="str">
        <f t="shared" si="16"/>
        <v/>
      </c>
      <c r="AH326" s="57"/>
      <c r="AI326" s="64"/>
      <c r="AJ326" s="57"/>
      <c r="AK326" s="64"/>
      <c r="AL326" s="64"/>
      <c r="AM326" s="57"/>
      <c r="AN326" s="64"/>
      <c r="AO326" s="273" t="str">
        <f t="shared" si="17"/>
        <v/>
      </c>
      <c r="AP326" s="57"/>
      <c r="AQ326" s="57"/>
      <c r="AR326" s="59"/>
      <c r="AS326" s="59"/>
      <c r="AT326" s="59"/>
      <c r="AU326" s="59"/>
      <c r="AV326" s="59"/>
      <c r="AW326" s="59"/>
      <c r="AX32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26" s="59"/>
      <c r="AZ326" s="59"/>
      <c r="BA32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26" s="249"/>
      <c r="BD326" s="253"/>
      <c r="BE326" s="253"/>
    </row>
    <row r="327" spans="1:57" ht="14.95" x14ac:dyDescent="0.25">
      <c r="A327" s="60"/>
      <c r="B327" s="58"/>
      <c r="C327" s="58"/>
      <c r="D327" s="58"/>
      <c r="E327" s="61"/>
      <c r="F327" s="61"/>
      <c r="G327" s="270" t="str">
        <f>IFERROR(MATCH(I327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27" s="270" t="str">
        <f t="shared" si="18"/>
        <v/>
      </c>
      <c r="I327" s="58"/>
      <c r="J327" s="58"/>
      <c r="K327" s="250"/>
      <c r="L327" s="277"/>
      <c r="M327" s="58"/>
      <c r="N327" s="58"/>
      <c r="O327" s="58"/>
      <c r="P32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27" s="270" t="str">
        <f>IF('Participantes (A completar)'!$R327="","",IF((INT('Participantes (A completar)'!$AI327-'Participantes (A completar)'!$R327)/365.25)&lt;=0,0,(INT(('Participantes (A completar)'!$AI327-'Participantes (A completar)'!$R327)/365.25))))</f>
        <v/>
      </c>
      <c r="R327" s="61"/>
      <c r="S327" s="57"/>
      <c r="T327" s="270" t="str">
        <f>IFERROR(MATCH(V327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27" s="270" t="str">
        <f t="shared" si="19"/>
        <v/>
      </c>
      <c r="V327" s="58"/>
      <c r="W327" s="58"/>
      <c r="X327" s="62"/>
      <c r="Y32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2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27" s="245"/>
      <c r="AB327" s="246"/>
      <c r="AC327" s="246"/>
      <c r="AD327" s="247"/>
      <c r="AE327" s="248"/>
      <c r="AF327" s="270" t="str">
        <f>IFERROR(VLOOKUP(AE327,Nivel_educat!$B$6:$E$24,4,FALSE),"")</f>
        <v/>
      </c>
      <c r="AG327" s="270" t="str">
        <f t="shared" si="16"/>
        <v/>
      </c>
      <c r="AH327" s="57"/>
      <c r="AI327" s="64"/>
      <c r="AJ327" s="57"/>
      <c r="AK327" s="64"/>
      <c r="AL327" s="64"/>
      <c r="AM327" s="57"/>
      <c r="AN327" s="64"/>
      <c r="AO327" s="273" t="str">
        <f t="shared" si="17"/>
        <v/>
      </c>
      <c r="AP327" s="57"/>
      <c r="AQ327" s="57"/>
      <c r="AR327" s="59"/>
      <c r="AS327" s="59"/>
      <c r="AT327" s="59"/>
      <c r="AU327" s="59"/>
      <c r="AV327" s="59"/>
      <c r="AW327" s="59"/>
      <c r="AX32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27" s="59"/>
      <c r="AZ327" s="59"/>
      <c r="BA32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27" s="249"/>
      <c r="BD327" s="253"/>
      <c r="BE327" s="253"/>
    </row>
    <row r="328" spans="1:57" ht="14.95" x14ac:dyDescent="0.25">
      <c r="A328" s="60"/>
      <c r="B328" s="58"/>
      <c r="C328" s="58"/>
      <c r="D328" s="58"/>
      <c r="E328" s="61"/>
      <c r="F328" s="61"/>
      <c r="G328" s="270" t="str">
        <f>IFERROR(MATCH(I328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28" s="270" t="str">
        <f t="shared" si="18"/>
        <v/>
      </c>
      <c r="I328" s="58"/>
      <c r="J328" s="58"/>
      <c r="K328" s="250"/>
      <c r="L328" s="277"/>
      <c r="M328" s="58"/>
      <c r="N328" s="58"/>
      <c r="O328" s="58"/>
      <c r="P32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28" s="270" t="str">
        <f>IF('Participantes (A completar)'!$R328="","",IF((INT('Participantes (A completar)'!$AI328-'Participantes (A completar)'!$R328)/365.25)&lt;=0,0,(INT(('Participantes (A completar)'!$AI328-'Participantes (A completar)'!$R328)/365.25))))</f>
        <v/>
      </c>
      <c r="R328" s="61"/>
      <c r="S328" s="57"/>
      <c r="T328" s="270" t="str">
        <f>IFERROR(MATCH(V328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28" s="270" t="str">
        <f t="shared" si="19"/>
        <v/>
      </c>
      <c r="V328" s="58"/>
      <c r="W328" s="58"/>
      <c r="X328" s="62"/>
      <c r="Y32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2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28" s="245"/>
      <c r="AB328" s="246"/>
      <c r="AC328" s="246"/>
      <c r="AD328" s="247"/>
      <c r="AE328" s="248"/>
      <c r="AF328" s="270" t="str">
        <f>IFERROR(VLOOKUP(AE328,Nivel_educat!$B$6:$E$24,4,FALSE),"")</f>
        <v/>
      </c>
      <c r="AG328" s="270" t="str">
        <f t="shared" si="16"/>
        <v/>
      </c>
      <c r="AH328" s="57"/>
      <c r="AI328" s="64"/>
      <c r="AJ328" s="57"/>
      <c r="AK328" s="64"/>
      <c r="AL328" s="64"/>
      <c r="AM328" s="57"/>
      <c r="AN328" s="64"/>
      <c r="AO328" s="273" t="str">
        <f t="shared" si="17"/>
        <v/>
      </c>
      <c r="AP328" s="57"/>
      <c r="AQ328" s="57"/>
      <c r="AR328" s="59"/>
      <c r="AS328" s="59"/>
      <c r="AT328" s="59"/>
      <c r="AU328" s="59"/>
      <c r="AV328" s="59"/>
      <c r="AW328" s="59"/>
      <c r="AX32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28" s="59"/>
      <c r="AZ328" s="59"/>
      <c r="BA32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28" s="249"/>
      <c r="BD328" s="253"/>
      <c r="BE328" s="253"/>
    </row>
    <row r="329" spans="1:57" ht="14.95" x14ac:dyDescent="0.25">
      <c r="A329" s="60"/>
      <c r="B329" s="58"/>
      <c r="C329" s="58"/>
      <c r="D329" s="58"/>
      <c r="E329" s="61"/>
      <c r="F329" s="61"/>
      <c r="G329" s="270" t="str">
        <f>IFERROR(MATCH(I329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29" s="270" t="str">
        <f t="shared" si="18"/>
        <v/>
      </c>
      <c r="I329" s="58"/>
      <c r="J329" s="58"/>
      <c r="K329" s="250"/>
      <c r="L329" s="277"/>
      <c r="M329" s="58"/>
      <c r="N329" s="58"/>
      <c r="O329" s="58"/>
      <c r="P32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29" s="270" t="str">
        <f>IF('Participantes (A completar)'!$R329="","",IF((INT('Participantes (A completar)'!$AI329-'Participantes (A completar)'!$R329)/365.25)&lt;=0,0,(INT(('Participantes (A completar)'!$AI329-'Participantes (A completar)'!$R329)/365.25))))</f>
        <v/>
      </c>
      <c r="R329" s="61"/>
      <c r="S329" s="57"/>
      <c r="T329" s="270" t="str">
        <f>IFERROR(MATCH(V329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29" s="270" t="str">
        <f t="shared" si="19"/>
        <v/>
      </c>
      <c r="V329" s="58"/>
      <c r="W329" s="58"/>
      <c r="X329" s="62"/>
      <c r="Y32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2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29" s="245"/>
      <c r="AB329" s="246"/>
      <c r="AC329" s="246"/>
      <c r="AD329" s="247"/>
      <c r="AE329" s="248"/>
      <c r="AF329" s="270" t="str">
        <f>IFERROR(VLOOKUP(AE329,Nivel_educat!$B$6:$E$24,4,FALSE),"")</f>
        <v/>
      </c>
      <c r="AG329" s="270" t="str">
        <f t="shared" si="16"/>
        <v/>
      </c>
      <c r="AH329" s="57"/>
      <c r="AI329" s="64"/>
      <c r="AJ329" s="57"/>
      <c r="AK329" s="64"/>
      <c r="AL329" s="64"/>
      <c r="AM329" s="57"/>
      <c r="AN329" s="64"/>
      <c r="AO329" s="273" t="str">
        <f t="shared" si="17"/>
        <v/>
      </c>
      <c r="AP329" s="57"/>
      <c r="AQ329" s="57"/>
      <c r="AR329" s="59"/>
      <c r="AS329" s="59"/>
      <c r="AT329" s="59"/>
      <c r="AU329" s="59"/>
      <c r="AV329" s="59"/>
      <c r="AW329" s="59"/>
      <c r="AX32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29" s="59"/>
      <c r="AZ329" s="59"/>
      <c r="BA32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29" s="249"/>
      <c r="BD329" s="253"/>
      <c r="BE329" s="253"/>
    </row>
    <row r="330" spans="1:57" ht="14.95" x14ac:dyDescent="0.25">
      <c r="A330" s="60"/>
      <c r="B330" s="58"/>
      <c r="C330" s="58"/>
      <c r="D330" s="58"/>
      <c r="E330" s="61"/>
      <c r="F330" s="61"/>
      <c r="G330" s="270" t="str">
        <f>IFERROR(MATCH(I330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30" s="270" t="str">
        <f t="shared" si="18"/>
        <v/>
      </c>
      <c r="I330" s="58"/>
      <c r="J330" s="58"/>
      <c r="K330" s="250"/>
      <c r="L330" s="277"/>
      <c r="M330" s="58"/>
      <c r="N330" s="58"/>
      <c r="O330" s="58"/>
      <c r="P33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30" s="270" t="str">
        <f>IF('Participantes (A completar)'!$R330="","",IF((INT('Participantes (A completar)'!$AI330-'Participantes (A completar)'!$R330)/365.25)&lt;=0,0,(INT(('Participantes (A completar)'!$AI330-'Participantes (A completar)'!$R330)/365.25))))</f>
        <v/>
      </c>
      <c r="R330" s="61"/>
      <c r="S330" s="57"/>
      <c r="T330" s="270" t="str">
        <f>IFERROR(MATCH(V330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30" s="270" t="str">
        <f t="shared" si="19"/>
        <v/>
      </c>
      <c r="V330" s="58"/>
      <c r="W330" s="58"/>
      <c r="X330" s="62"/>
      <c r="Y33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3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30" s="245"/>
      <c r="AB330" s="246"/>
      <c r="AC330" s="246"/>
      <c r="AD330" s="247"/>
      <c r="AE330" s="248"/>
      <c r="AF330" s="270" t="str">
        <f>IFERROR(VLOOKUP(AE330,Nivel_educat!$B$6:$E$24,4,FALSE),"")</f>
        <v/>
      </c>
      <c r="AG330" s="270" t="str">
        <f t="shared" si="16"/>
        <v/>
      </c>
      <c r="AH330" s="57"/>
      <c r="AI330" s="64"/>
      <c r="AJ330" s="57"/>
      <c r="AK330" s="64"/>
      <c r="AL330" s="64"/>
      <c r="AM330" s="57"/>
      <c r="AN330" s="64"/>
      <c r="AO330" s="273" t="str">
        <f t="shared" si="17"/>
        <v/>
      </c>
      <c r="AP330" s="57"/>
      <c r="AQ330" s="57"/>
      <c r="AR330" s="59"/>
      <c r="AS330" s="59"/>
      <c r="AT330" s="59"/>
      <c r="AU330" s="59"/>
      <c r="AV330" s="59"/>
      <c r="AW330" s="59"/>
      <c r="AX33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30" s="59"/>
      <c r="AZ330" s="59"/>
      <c r="BA33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30" s="249"/>
      <c r="BD330" s="253"/>
      <c r="BE330" s="253"/>
    </row>
    <row r="331" spans="1:57" ht="14.95" x14ac:dyDescent="0.25">
      <c r="A331" s="60"/>
      <c r="B331" s="58"/>
      <c r="C331" s="58"/>
      <c r="D331" s="58"/>
      <c r="E331" s="61"/>
      <c r="F331" s="61"/>
      <c r="G331" s="270" t="str">
        <f>IFERROR(MATCH(I331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31" s="270" t="str">
        <f t="shared" si="18"/>
        <v/>
      </c>
      <c r="I331" s="58"/>
      <c r="J331" s="58"/>
      <c r="K331" s="250"/>
      <c r="L331" s="277"/>
      <c r="M331" s="58"/>
      <c r="N331" s="58"/>
      <c r="O331" s="58"/>
      <c r="P33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31" s="270" t="str">
        <f>IF('Participantes (A completar)'!$R331="","",IF((INT('Participantes (A completar)'!$AI331-'Participantes (A completar)'!$R331)/365.25)&lt;=0,0,(INT(('Participantes (A completar)'!$AI331-'Participantes (A completar)'!$R331)/365.25))))</f>
        <v/>
      </c>
      <c r="R331" s="61"/>
      <c r="S331" s="57"/>
      <c r="T331" s="270" t="str">
        <f>IFERROR(MATCH(V331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31" s="270" t="str">
        <f t="shared" si="19"/>
        <v/>
      </c>
      <c r="V331" s="58"/>
      <c r="W331" s="58"/>
      <c r="X331" s="62"/>
      <c r="Y33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3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31" s="245"/>
      <c r="AB331" s="246"/>
      <c r="AC331" s="246"/>
      <c r="AD331" s="247"/>
      <c r="AE331" s="248"/>
      <c r="AF331" s="270" t="str">
        <f>IFERROR(VLOOKUP(AE331,Nivel_educat!$B$6:$E$24,4,FALSE),"")</f>
        <v/>
      </c>
      <c r="AG331" s="270" t="str">
        <f t="shared" ref="AG331:AG394" si="20">IFERROR(MID(AE331,1,FIND("-",AE331,1)-1),"")</f>
        <v/>
      </c>
      <c r="AH331" s="57"/>
      <c r="AI331" s="64"/>
      <c r="AJ331" s="57"/>
      <c r="AK331" s="64"/>
      <c r="AL331" s="64"/>
      <c r="AM331" s="57"/>
      <c r="AN331" s="64"/>
      <c r="AO331" s="273" t="str">
        <f t="shared" ref="AO331:AO394" si="21">IF(AM331="N","Null",IF(AN331="","",IF(INT((AI331-R331)/365.25)&lt;25,IF(((AI331-AN331)/365.25*12)&gt;6,"S","N"),IF(INT((AI331-R331)/365.25)&gt;=25,IF(((AI331-AN331)/365.25*12)&gt;=12,"S","N")))))</f>
        <v/>
      </c>
      <c r="AP331" s="57"/>
      <c r="AQ331" s="57"/>
      <c r="AR331" s="59"/>
      <c r="AS331" s="59"/>
      <c r="AT331" s="59"/>
      <c r="AU331" s="59"/>
      <c r="AV331" s="59"/>
      <c r="AW331" s="59"/>
      <c r="AX33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31" s="59"/>
      <c r="AZ331" s="59"/>
      <c r="BA33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31" s="249"/>
      <c r="BD331" s="253"/>
      <c r="BE331" s="253"/>
    </row>
    <row r="332" spans="1:57" ht="14.95" x14ac:dyDescent="0.25">
      <c r="A332" s="60"/>
      <c r="B332" s="58"/>
      <c r="C332" s="58"/>
      <c r="D332" s="58"/>
      <c r="E332" s="61"/>
      <c r="F332" s="61"/>
      <c r="G332" s="270" t="str">
        <f>IFERROR(MATCH(I332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32" s="270" t="str">
        <f t="shared" ref="H332:H395" si="22">IFERROR(MID(J332,1,FIND("-",J332,1)-1),"")</f>
        <v/>
      </c>
      <c r="I332" s="58"/>
      <c r="J332" s="58"/>
      <c r="K332" s="250"/>
      <c r="L332" s="277"/>
      <c r="M332" s="58"/>
      <c r="N332" s="58"/>
      <c r="O332" s="58"/>
      <c r="P33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32" s="270" t="str">
        <f>IF('Participantes (A completar)'!$R332="","",IF((INT('Participantes (A completar)'!$AI332-'Participantes (A completar)'!$R332)/365.25)&lt;=0,0,(INT(('Participantes (A completar)'!$AI332-'Participantes (A completar)'!$R332)/365.25))))</f>
        <v/>
      </c>
      <c r="R332" s="61"/>
      <c r="S332" s="57"/>
      <c r="T332" s="270" t="str">
        <f>IFERROR(MATCH(V332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32" s="270" t="str">
        <f t="shared" ref="U332:U395" si="23">IFERROR(MID(W332,1,FIND("-",W332,1)-1),"")</f>
        <v/>
      </c>
      <c r="V332" s="58"/>
      <c r="W332" s="58"/>
      <c r="X332" s="62"/>
      <c r="Y33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3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32" s="245"/>
      <c r="AB332" s="246"/>
      <c r="AC332" s="246"/>
      <c r="AD332" s="247"/>
      <c r="AE332" s="248"/>
      <c r="AF332" s="270" t="str">
        <f>IFERROR(VLOOKUP(AE332,Nivel_educat!$B$6:$E$24,4,FALSE),"")</f>
        <v/>
      </c>
      <c r="AG332" s="270" t="str">
        <f t="shared" si="20"/>
        <v/>
      </c>
      <c r="AH332" s="57"/>
      <c r="AI332" s="64"/>
      <c r="AJ332" s="57"/>
      <c r="AK332" s="64"/>
      <c r="AL332" s="64"/>
      <c r="AM332" s="57"/>
      <c r="AN332" s="64"/>
      <c r="AO332" s="273" t="str">
        <f t="shared" si="21"/>
        <v/>
      </c>
      <c r="AP332" s="57"/>
      <c r="AQ332" s="57"/>
      <c r="AR332" s="59"/>
      <c r="AS332" s="59"/>
      <c r="AT332" s="59"/>
      <c r="AU332" s="59"/>
      <c r="AV332" s="59"/>
      <c r="AW332" s="59"/>
      <c r="AX33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32" s="59"/>
      <c r="AZ332" s="59"/>
      <c r="BA33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32" s="249"/>
      <c r="BD332" s="253"/>
      <c r="BE332" s="253"/>
    </row>
    <row r="333" spans="1:57" ht="14.95" x14ac:dyDescent="0.25">
      <c r="A333" s="60"/>
      <c r="B333" s="58"/>
      <c r="C333" s="58"/>
      <c r="D333" s="58"/>
      <c r="E333" s="61"/>
      <c r="F333" s="61"/>
      <c r="G333" s="270" t="str">
        <f>IFERROR(MATCH(I333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33" s="270" t="str">
        <f t="shared" si="22"/>
        <v/>
      </c>
      <c r="I333" s="58"/>
      <c r="J333" s="58"/>
      <c r="K333" s="250"/>
      <c r="L333" s="277"/>
      <c r="M333" s="58"/>
      <c r="N333" s="58"/>
      <c r="O333" s="58"/>
      <c r="P33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33" s="270" t="str">
        <f>IF('Participantes (A completar)'!$R333="","",IF((INT('Participantes (A completar)'!$AI333-'Participantes (A completar)'!$R333)/365.25)&lt;=0,0,(INT(('Participantes (A completar)'!$AI333-'Participantes (A completar)'!$R333)/365.25))))</f>
        <v/>
      </c>
      <c r="R333" s="61"/>
      <c r="S333" s="57"/>
      <c r="T333" s="270" t="str">
        <f>IFERROR(MATCH(V333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33" s="270" t="str">
        <f t="shared" si="23"/>
        <v/>
      </c>
      <c r="V333" s="58"/>
      <c r="W333" s="58"/>
      <c r="X333" s="62"/>
      <c r="Y33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3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33" s="245"/>
      <c r="AB333" s="246"/>
      <c r="AC333" s="246"/>
      <c r="AD333" s="247"/>
      <c r="AE333" s="248"/>
      <c r="AF333" s="270" t="str">
        <f>IFERROR(VLOOKUP(AE333,Nivel_educat!$B$6:$E$24,4,FALSE),"")</f>
        <v/>
      </c>
      <c r="AG333" s="270" t="str">
        <f t="shared" si="20"/>
        <v/>
      </c>
      <c r="AH333" s="57"/>
      <c r="AI333" s="64"/>
      <c r="AJ333" s="57"/>
      <c r="AK333" s="64"/>
      <c r="AL333" s="64"/>
      <c r="AM333" s="57"/>
      <c r="AN333" s="64"/>
      <c r="AO333" s="273" t="str">
        <f t="shared" si="21"/>
        <v/>
      </c>
      <c r="AP333" s="57"/>
      <c r="AQ333" s="57"/>
      <c r="AR333" s="59"/>
      <c r="AS333" s="59"/>
      <c r="AT333" s="59"/>
      <c r="AU333" s="59"/>
      <c r="AV333" s="59"/>
      <c r="AW333" s="59"/>
      <c r="AX33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33" s="59"/>
      <c r="AZ333" s="59"/>
      <c r="BA33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33" s="249"/>
      <c r="BD333" s="253"/>
      <c r="BE333" s="253"/>
    </row>
    <row r="334" spans="1:57" ht="14.95" x14ac:dyDescent="0.25">
      <c r="A334" s="60"/>
      <c r="B334" s="58"/>
      <c r="C334" s="58"/>
      <c r="D334" s="58"/>
      <c r="E334" s="61"/>
      <c r="F334" s="61"/>
      <c r="G334" s="270" t="str">
        <f>IFERROR(MATCH(I334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34" s="270" t="str">
        <f t="shared" si="22"/>
        <v/>
      </c>
      <c r="I334" s="58"/>
      <c r="J334" s="58"/>
      <c r="K334" s="250"/>
      <c r="L334" s="277"/>
      <c r="M334" s="58"/>
      <c r="N334" s="58"/>
      <c r="O334" s="58"/>
      <c r="P33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34" s="270" t="str">
        <f>IF('Participantes (A completar)'!$R334="","",IF((INT('Participantes (A completar)'!$AI334-'Participantes (A completar)'!$R334)/365.25)&lt;=0,0,(INT(('Participantes (A completar)'!$AI334-'Participantes (A completar)'!$R334)/365.25))))</f>
        <v/>
      </c>
      <c r="R334" s="61"/>
      <c r="S334" s="57"/>
      <c r="T334" s="270" t="str">
        <f>IFERROR(MATCH(V334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34" s="270" t="str">
        <f t="shared" si="23"/>
        <v/>
      </c>
      <c r="V334" s="58"/>
      <c r="W334" s="58"/>
      <c r="X334" s="62"/>
      <c r="Y33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3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34" s="245"/>
      <c r="AB334" s="246"/>
      <c r="AC334" s="246"/>
      <c r="AD334" s="247"/>
      <c r="AE334" s="248"/>
      <c r="AF334" s="270" t="str">
        <f>IFERROR(VLOOKUP(AE334,Nivel_educat!$B$6:$E$24,4,FALSE),"")</f>
        <v/>
      </c>
      <c r="AG334" s="270" t="str">
        <f t="shared" si="20"/>
        <v/>
      </c>
      <c r="AH334" s="57"/>
      <c r="AI334" s="64"/>
      <c r="AJ334" s="57"/>
      <c r="AK334" s="64"/>
      <c r="AL334" s="64"/>
      <c r="AM334" s="57"/>
      <c r="AN334" s="64"/>
      <c r="AO334" s="273" t="str">
        <f t="shared" si="21"/>
        <v/>
      </c>
      <c r="AP334" s="57"/>
      <c r="AQ334" s="57"/>
      <c r="AR334" s="59"/>
      <c r="AS334" s="59"/>
      <c r="AT334" s="59"/>
      <c r="AU334" s="59"/>
      <c r="AV334" s="59"/>
      <c r="AW334" s="59"/>
      <c r="AX33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34" s="59"/>
      <c r="AZ334" s="59"/>
      <c r="BA33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34" s="249"/>
      <c r="BD334" s="253"/>
      <c r="BE334" s="253"/>
    </row>
    <row r="335" spans="1:57" ht="14.95" x14ac:dyDescent="0.25">
      <c r="A335" s="60"/>
      <c r="B335" s="58"/>
      <c r="C335" s="58"/>
      <c r="D335" s="58"/>
      <c r="E335" s="61"/>
      <c r="F335" s="61"/>
      <c r="G335" s="270" t="str">
        <f>IFERROR(MATCH(I335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35" s="270" t="str">
        <f t="shared" si="22"/>
        <v/>
      </c>
      <c r="I335" s="58"/>
      <c r="J335" s="58"/>
      <c r="K335" s="250"/>
      <c r="L335" s="277"/>
      <c r="M335" s="58"/>
      <c r="N335" s="58"/>
      <c r="O335" s="58"/>
      <c r="P33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35" s="270" t="str">
        <f>IF('Participantes (A completar)'!$R335="","",IF((INT('Participantes (A completar)'!$AI335-'Participantes (A completar)'!$R335)/365.25)&lt;=0,0,(INT(('Participantes (A completar)'!$AI335-'Participantes (A completar)'!$R335)/365.25))))</f>
        <v/>
      </c>
      <c r="R335" s="61"/>
      <c r="S335" s="57"/>
      <c r="T335" s="270" t="str">
        <f>IFERROR(MATCH(V335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35" s="270" t="str">
        <f t="shared" si="23"/>
        <v/>
      </c>
      <c r="V335" s="58"/>
      <c r="W335" s="58"/>
      <c r="X335" s="62"/>
      <c r="Y33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3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35" s="245"/>
      <c r="AB335" s="246"/>
      <c r="AC335" s="246"/>
      <c r="AD335" s="247"/>
      <c r="AE335" s="248"/>
      <c r="AF335" s="270" t="str">
        <f>IFERROR(VLOOKUP(AE335,Nivel_educat!$B$6:$E$24,4,FALSE),"")</f>
        <v/>
      </c>
      <c r="AG335" s="270" t="str">
        <f t="shared" si="20"/>
        <v/>
      </c>
      <c r="AH335" s="57"/>
      <c r="AI335" s="64"/>
      <c r="AJ335" s="57"/>
      <c r="AK335" s="64"/>
      <c r="AL335" s="64"/>
      <c r="AM335" s="57"/>
      <c r="AN335" s="207"/>
      <c r="AO335" s="273" t="str">
        <f t="shared" si="21"/>
        <v/>
      </c>
      <c r="AP335" s="57"/>
      <c r="AQ335" s="57"/>
      <c r="AR335" s="59"/>
      <c r="AS335" s="59"/>
      <c r="AT335" s="59"/>
      <c r="AU335" s="59"/>
      <c r="AV335" s="59"/>
      <c r="AW335" s="59"/>
      <c r="AX33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35" s="59"/>
      <c r="AZ335" s="59"/>
      <c r="BA33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35" s="249"/>
      <c r="BD335" s="253"/>
      <c r="BE335" s="253"/>
    </row>
    <row r="336" spans="1:57" ht="14.95" x14ac:dyDescent="0.25">
      <c r="A336" s="60"/>
      <c r="B336" s="58"/>
      <c r="C336" s="58"/>
      <c r="D336" s="58"/>
      <c r="E336" s="61"/>
      <c r="F336" s="61"/>
      <c r="G336" s="270" t="str">
        <f>IFERROR(MATCH(I336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36" s="270" t="str">
        <f t="shared" si="22"/>
        <v/>
      </c>
      <c r="I336" s="58"/>
      <c r="J336" s="58"/>
      <c r="K336" s="250"/>
      <c r="L336" s="277"/>
      <c r="M336" s="58"/>
      <c r="N336" s="58"/>
      <c r="O336" s="58"/>
      <c r="P33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36" s="270" t="str">
        <f>IF('Participantes (A completar)'!$R336="","",IF((INT('Participantes (A completar)'!$AI336-'Participantes (A completar)'!$R336)/365.25)&lt;=0,0,(INT(('Participantes (A completar)'!$AI336-'Participantes (A completar)'!$R336)/365.25))))</f>
        <v/>
      </c>
      <c r="R336" s="61"/>
      <c r="S336" s="57"/>
      <c r="T336" s="270" t="str">
        <f>IFERROR(MATCH(V336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36" s="270" t="str">
        <f t="shared" si="23"/>
        <v/>
      </c>
      <c r="V336" s="58"/>
      <c r="W336" s="58"/>
      <c r="X336" s="62"/>
      <c r="Y33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3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36" s="245"/>
      <c r="AB336" s="246"/>
      <c r="AC336" s="246"/>
      <c r="AD336" s="247"/>
      <c r="AE336" s="248"/>
      <c r="AF336" s="270" t="str">
        <f>IFERROR(VLOOKUP(AE336,Nivel_educat!$B$6:$E$24,4,FALSE),"")</f>
        <v/>
      </c>
      <c r="AG336" s="270" t="str">
        <f t="shared" si="20"/>
        <v/>
      </c>
      <c r="AH336" s="57"/>
      <c r="AI336" s="64"/>
      <c r="AJ336" s="57"/>
      <c r="AK336" s="64"/>
      <c r="AL336" s="64"/>
      <c r="AM336" s="57"/>
      <c r="AN336" s="207"/>
      <c r="AO336" s="273" t="str">
        <f t="shared" si="21"/>
        <v/>
      </c>
      <c r="AP336" s="57"/>
      <c r="AQ336" s="57"/>
      <c r="AR336" s="59"/>
      <c r="AS336" s="59"/>
      <c r="AT336" s="59"/>
      <c r="AU336" s="59"/>
      <c r="AV336" s="59"/>
      <c r="AW336" s="59"/>
      <c r="AX33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36" s="59"/>
      <c r="AZ336" s="59"/>
      <c r="BA33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36" s="249"/>
      <c r="BD336" s="253"/>
      <c r="BE336" s="253"/>
    </row>
    <row r="337" spans="1:57" ht="14.95" x14ac:dyDescent="0.25">
      <c r="A337" s="60"/>
      <c r="B337" s="58"/>
      <c r="C337" s="58"/>
      <c r="D337" s="58"/>
      <c r="E337" s="61"/>
      <c r="F337" s="61"/>
      <c r="G337" s="270" t="str">
        <f>IFERROR(MATCH(I337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37" s="270" t="str">
        <f t="shared" si="22"/>
        <v/>
      </c>
      <c r="I337" s="58"/>
      <c r="J337" s="58"/>
      <c r="K337" s="250"/>
      <c r="L337" s="277"/>
      <c r="M337" s="58"/>
      <c r="N337" s="58"/>
      <c r="O337" s="58"/>
      <c r="P33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37" s="270" t="str">
        <f>IF('Participantes (A completar)'!$R337="","",IF((INT('Participantes (A completar)'!$AI337-'Participantes (A completar)'!$R337)/365.25)&lt;=0,0,(INT(('Participantes (A completar)'!$AI337-'Participantes (A completar)'!$R337)/365.25))))</f>
        <v/>
      </c>
      <c r="R337" s="61"/>
      <c r="S337" s="57"/>
      <c r="T337" s="270" t="str">
        <f>IFERROR(MATCH(V337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37" s="270" t="str">
        <f t="shared" si="23"/>
        <v/>
      </c>
      <c r="V337" s="58"/>
      <c r="W337" s="58"/>
      <c r="X337" s="62"/>
      <c r="Y33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3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37" s="245"/>
      <c r="AB337" s="246"/>
      <c r="AC337" s="246"/>
      <c r="AD337" s="247"/>
      <c r="AE337" s="248"/>
      <c r="AF337" s="270" t="str">
        <f>IFERROR(VLOOKUP(AE337,Nivel_educat!$B$6:$E$24,4,FALSE),"")</f>
        <v/>
      </c>
      <c r="AG337" s="270" t="str">
        <f t="shared" si="20"/>
        <v/>
      </c>
      <c r="AH337" s="57"/>
      <c r="AI337" s="64"/>
      <c r="AJ337" s="57"/>
      <c r="AK337" s="64"/>
      <c r="AL337" s="64"/>
      <c r="AM337" s="57"/>
      <c r="AN337" s="207"/>
      <c r="AO337" s="273" t="str">
        <f t="shared" si="21"/>
        <v/>
      </c>
      <c r="AP337" s="57"/>
      <c r="AQ337" s="57"/>
      <c r="AR337" s="59"/>
      <c r="AS337" s="59"/>
      <c r="AT337" s="59"/>
      <c r="AU337" s="59"/>
      <c r="AV337" s="59"/>
      <c r="AW337" s="59"/>
      <c r="AX33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37" s="59"/>
      <c r="AZ337" s="59"/>
      <c r="BA33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37" s="249"/>
      <c r="BD337" s="253"/>
      <c r="BE337" s="253"/>
    </row>
    <row r="338" spans="1:57" ht="14.95" x14ac:dyDescent="0.25">
      <c r="A338" s="60"/>
      <c r="B338" s="58"/>
      <c r="C338" s="58"/>
      <c r="D338" s="58"/>
      <c r="E338" s="61"/>
      <c r="F338" s="61"/>
      <c r="G338" s="270" t="str">
        <f>IFERROR(MATCH(I338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38" s="270" t="str">
        <f t="shared" si="22"/>
        <v/>
      </c>
      <c r="I338" s="58"/>
      <c r="J338" s="58"/>
      <c r="K338" s="250"/>
      <c r="L338" s="277"/>
      <c r="M338" s="58"/>
      <c r="N338" s="58"/>
      <c r="O338" s="58"/>
      <c r="P33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38" s="270" t="str">
        <f>IF('Participantes (A completar)'!$R338="","",IF((INT('Participantes (A completar)'!$AI338-'Participantes (A completar)'!$R338)/365.25)&lt;=0,0,(INT(('Participantes (A completar)'!$AI338-'Participantes (A completar)'!$R338)/365.25))))</f>
        <v/>
      </c>
      <c r="R338" s="61"/>
      <c r="S338" s="57"/>
      <c r="T338" s="270" t="str">
        <f>IFERROR(MATCH(V338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38" s="270" t="str">
        <f t="shared" si="23"/>
        <v/>
      </c>
      <c r="V338" s="58"/>
      <c r="W338" s="58"/>
      <c r="X338" s="62"/>
      <c r="Y33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3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38" s="245"/>
      <c r="AB338" s="246"/>
      <c r="AC338" s="246"/>
      <c r="AD338" s="247"/>
      <c r="AE338" s="248"/>
      <c r="AF338" s="270" t="str">
        <f>IFERROR(VLOOKUP(AE338,Nivel_educat!$B$6:$E$24,4,FALSE),"")</f>
        <v/>
      </c>
      <c r="AG338" s="270" t="str">
        <f t="shared" si="20"/>
        <v/>
      </c>
      <c r="AH338" s="57"/>
      <c r="AI338" s="64"/>
      <c r="AJ338" s="57"/>
      <c r="AK338" s="64"/>
      <c r="AL338" s="64"/>
      <c r="AM338" s="57"/>
      <c r="AN338" s="64"/>
      <c r="AO338" s="273" t="str">
        <f t="shared" si="21"/>
        <v/>
      </c>
      <c r="AP338" s="57"/>
      <c r="AQ338" s="57"/>
      <c r="AR338" s="59"/>
      <c r="AS338" s="59"/>
      <c r="AT338" s="59"/>
      <c r="AU338" s="59"/>
      <c r="AV338" s="59"/>
      <c r="AW338" s="59"/>
      <c r="AX33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38" s="59"/>
      <c r="AZ338" s="59"/>
      <c r="BA33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38" s="249"/>
      <c r="BD338" s="253"/>
      <c r="BE338" s="253"/>
    </row>
    <row r="339" spans="1:57" ht="14.95" x14ac:dyDescent="0.25">
      <c r="A339" s="60"/>
      <c r="B339" s="58"/>
      <c r="C339" s="58"/>
      <c r="D339" s="58"/>
      <c r="E339" s="61"/>
      <c r="F339" s="61"/>
      <c r="G339" s="270" t="str">
        <f>IFERROR(MATCH(I339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39" s="270" t="str">
        <f t="shared" si="22"/>
        <v/>
      </c>
      <c r="I339" s="58"/>
      <c r="J339" s="58"/>
      <c r="K339" s="250"/>
      <c r="L339" s="277"/>
      <c r="M339" s="58"/>
      <c r="N339" s="58"/>
      <c r="O339" s="58"/>
      <c r="P33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39" s="270" t="str">
        <f>IF('Participantes (A completar)'!$R339="","",IF((INT('Participantes (A completar)'!$AI339-'Participantes (A completar)'!$R339)/365.25)&lt;=0,0,(INT(('Participantes (A completar)'!$AI339-'Participantes (A completar)'!$R339)/365.25))))</f>
        <v/>
      </c>
      <c r="R339" s="61"/>
      <c r="S339" s="57"/>
      <c r="T339" s="270" t="str">
        <f>IFERROR(MATCH(V339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39" s="270" t="str">
        <f t="shared" si="23"/>
        <v/>
      </c>
      <c r="V339" s="58"/>
      <c r="W339" s="58"/>
      <c r="X339" s="62"/>
      <c r="Y33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3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39" s="245"/>
      <c r="AB339" s="246"/>
      <c r="AC339" s="246"/>
      <c r="AD339" s="247"/>
      <c r="AE339" s="248"/>
      <c r="AF339" s="270" t="str">
        <f>IFERROR(VLOOKUP(AE339,Nivel_educat!$B$6:$E$24,4,FALSE),"")</f>
        <v/>
      </c>
      <c r="AG339" s="270" t="str">
        <f t="shared" si="20"/>
        <v/>
      </c>
      <c r="AH339" s="57"/>
      <c r="AI339" s="64"/>
      <c r="AJ339" s="57"/>
      <c r="AK339" s="64"/>
      <c r="AL339" s="64"/>
      <c r="AM339" s="57"/>
      <c r="AN339" s="207"/>
      <c r="AO339" s="273" t="str">
        <f t="shared" si="21"/>
        <v/>
      </c>
      <c r="AP339" s="57"/>
      <c r="AQ339" s="57"/>
      <c r="AR339" s="59"/>
      <c r="AS339" s="59"/>
      <c r="AT339" s="59"/>
      <c r="AU339" s="59"/>
      <c r="AV339" s="59"/>
      <c r="AW339" s="59"/>
      <c r="AX33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39" s="59"/>
      <c r="AZ339" s="59"/>
      <c r="BA33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39" s="249"/>
      <c r="BD339" s="253"/>
      <c r="BE339" s="253"/>
    </row>
    <row r="340" spans="1:57" ht="14.95" x14ac:dyDescent="0.25">
      <c r="A340" s="60"/>
      <c r="B340" s="58"/>
      <c r="C340" s="58"/>
      <c r="D340" s="58"/>
      <c r="E340" s="61"/>
      <c r="F340" s="61"/>
      <c r="G340" s="270" t="str">
        <f>IFERROR(MATCH(I340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40" s="270" t="str">
        <f t="shared" si="22"/>
        <v/>
      </c>
      <c r="I340" s="58"/>
      <c r="J340" s="58"/>
      <c r="K340" s="250"/>
      <c r="L340" s="277"/>
      <c r="M340" s="58"/>
      <c r="N340" s="58"/>
      <c r="O340" s="58"/>
      <c r="P34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40" s="270" t="str">
        <f>IF('Participantes (A completar)'!$R340="","",IF((INT('Participantes (A completar)'!$AI340-'Participantes (A completar)'!$R340)/365.25)&lt;=0,0,(INT(('Participantes (A completar)'!$AI340-'Participantes (A completar)'!$R340)/365.25))))</f>
        <v/>
      </c>
      <c r="R340" s="61"/>
      <c r="S340" s="57"/>
      <c r="T340" s="270" t="str">
        <f>IFERROR(MATCH(V340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40" s="270" t="str">
        <f t="shared" si="23"/>
        <v/>
      </c>
      <c r="V340" s="58"/>
      <c r="W340" s="58"/>
      <c r="X340" s="62"/>
      <c r="Y34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4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40" s="245"/>
      <c r="AB340" s="246"/>
      <c r="AC340" s="246"/>
      <c r="AD340" s="247"/>
      <c r="AE340" s="248"/>
      <c r="AF340" s="270" t="str">
        <f>IFERROR(VLOOKUP(AE340,Nivel_educat!$B$6:$E$24,4,FALSE),"")</f>
        <v/>
      </c>
      <c r="AG340" s="270" t="str">
        <f t="shared" si="20"/>
        <v/>
      </c>
      <c r="AH340" s="57"/>
      <c r="AI340" s="64"/>
      <c r="AJ340" s="57"/>
      <c r="AK340" s="64"/>
      <c r="AL340" s="64"/>
      <c r="AM340" s="57"/>
      <c r="AN340" s="207"/>
      <c r="AO340" s="273" t="str">
        <f t="shared" si="21"/>
        <v/>
      </c>
      <c r="AP340" s="57"/>
      <c r="AQ340" s="57"/>
      <c r="AR340" s="59"/>
      <c r="AS340" s="59"/>
      <c r="AT340" s="59"/>
      <c r="AU340" s="59"/>
      <c r="AV340" s="59"/>
      <c r="AW340" s="59"/>
      <c r="AX34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40" s="59"/>
      <c r="AZ340" s="59"/>
      <c r="BA34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40" s="249"/>
      <c r="BD340" s="253"/>
      <c r="BE340" s="253"/>
    </row>
    <row r="341" spans="1:57" ht="14.95" x14ac:dyDescent="0.25">
      <c r="A341" s="60"/>
      <c r="B341" s="58"/>
      <c r="C341" s="58"/>
      <c r="D341" s="58"/>
      <c r="E341" s="61"/>
      <c r="F341" s="61"/>
      <c r="G341" s="270" t="str">
        <f>IFERROR(MATCH(I341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41" s="270" t="str">
        <f t="shared" si="22"/>
        <v/>
      </c>
      <c r="I341" s="58"/>
      <c r="J341" s="58"/>
      <c r="K341" s="250"/>
      <c r="L341" s="277"/>
      <c r="M341" s="58"/>
      <c r="N341" s="58"/>
      <c r="O341" s="58"/>
      <c r="P34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41" s="270" t="str">
        <f>IF('Participantes (A completar)'!$R341="","",IF((INT('Participantes (A completar)'!$AI341-'Participantes (A completar)'!$R341)/365.25)&lt;=0,0,(INT(('Participantes (A completar)'!$AI341-'Participantes (A completar)'!$R341)/365.25))))</f>
        <v/>
      </c>
      <c r="R341" s="61"/>
      <c r="S341" s="57"/>
      <c r="T341" s="270" t="str">
        <f>IFERROR(MATCH(V341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41" s="270" t="str">
        <f t="shared" si="23"/>
        <v/>
      </c>
      <c r="V341" s="58"/>
      <c r="W341" s="58"/>
      <c r="X341" s="62"/>
      <c r="Y34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4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41" s="245"/>
      <c r="AB341" s="246"/>
      <c r="AC341" s="246"/>
      <c r="AD341" s="247"/>
      <c r="AE341" s="248"/>
      <c r="AF341" s="270" t="str">
        <f>IFERROR(VLOOKUP(AE341,Nivel_educat!$B$6:$E$24,4,FALSE),"")</f>
        <v/>
      </c>
      <c r="AG341" s="270" t="str">
        <f t="shared" si="20"/>
        <v/>
      </c>
      <c r="AH341" s="57"/>
      <c r="AI341" s="64"/>
      <c r="AJ341" s="57"/>
      <c r="AK341" s="64"/>
      <c r="AL341" s="64"/>
      <c r="AM341" s="57"/>
      <c r="AN341" s="64"/>
      <c r="AO341" s="273" t="str">
        <f t="shared" si="21"/>
        <v/>
      </c>
      <c r="AP341" s="57"/>
      <c r="AQ341" s="57"/>
      <c r="AR341" s="59"/>
      <c r="AS341" s="59"/>
      <c r="AT341" s="59"/>
      <c r="AU341" s="59"/>
      <c r="AV341" s="59"/>
      <c r="AW341" s="59"/>
      <c r="AX34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41" s="59"/>
      <c r="AZ341" s="59"/>
      <c r="BA34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41" s="249"/>
      <c r="BD341" s="253"/>
      <c r="BE341" s="253"/>
    </row>
    <row r="342" spans="1:57" ht="14.95" x14ac:dyDescent="0.25">
      <c r="A342" s="60"/>
      <c r="B342" s="58"/>
      <c r="C342" s="58"/>
      <c r="D342" s="58"/>
      <c r="E342" s="61"/>
      <c r="F342" s="61"/>
      <c r="G342" s="270" t="str">
        <f>IFERROR(MATCH(I342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42" s="270" t="str">
        <f t="shared" si="22"/>
        <v/>
      </c>
      <c r="I342" s="58"/>
      <c r="J342" s="58"/>
      <c r="K342" s="250"/>
      <c r="L342" s="277"/>
      <c r="M342" s="58"/>
      <c r="N342" s="58"/>
      <c r="O342" s="58"/>
      <c r="P34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42" s="270" t="str">
        <f>IF('Participantes (A completar)'!$R342="","",IF((INT('Participantes (A completar)'!$AI342-'Participantes (A completar)'!$R342)/365.25)&lt;=0,0,(INT(('Participantes (A completar)'!$AI342-'Participantes (A completar)'!$R342)/365.25))))</f>
        <v/>
      </c>
      <c r="R342" s="61"/>
      <c r="S342" s="57"/>
      <c r="T342" s="270" t="str">
        <f>IFERROR(MATCH(V342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42" s="270" t="str">
        <f t="shared" si="23"/>
        <v/>
      </c>
      <c r="V342" s="58"/>
      <c r="W342" s="58"/>
      <c r="X342" s="62"/>
      <c r="Y34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4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42" s="245"/>
      <c r="AB342" s="246"/>
      <c r="AC342" s="246"/>
      <c r="AD342" s="247"/>
      <c r="AE342" s="248"/>
      <c r="AF342" s="270" t="str">
        <f>IFERROR(VLOOKUP(AE342,Nivel_educat!$B$6:$E$24,4,FALSE),"")</f>
        <v/>
      </c>
      <c r="AG342" s="270" t="str">
        <f t="shared" si="20"/>
        <v/>
      </c>
      <c r="AH342" s="57"/>
      <c r="AI342" s="64"/>
      <c r="AJ342" s="57"/>
      <c r="AK342" s="64"/>
      <c r="AL342" s="64"/>
      <c r="AM342" s="57"/>
      <c r="AN342" s="207"/>
      <c r="AO342" s="273" t="str">
        <f t="shared" si="21"/>
        <v/>
      </c>
      <c r="AP342" s="57"/>
      <c r="AQ342" s="57"/>
      <c r="AR342" s="59"/>
      <c r="AS342" s="59"/>
      <c r="AT342" s="59"/>
      <c r="AU342" s="59"/>
      <c r="AV342" s="59"/>
      <c r="AW342" s="59"/>
      <c r="AX34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42" s="59"/>
      <c r="AZ342" s="59"/>
      <c r="BA34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42" s="249"/>
      <c r="BD342" s="253"/>
      <c r="BE342" s="253"/>
    </row>
    <row r="343" spans="1:57" ht="14.95" x14ac:dyDescent="0.25">
      <c r="A343" s="60"/>
      <c r="B343" s="58"/>
      <c r="C343" s="58"/>
      <c r="D343" s="58"/>
      <c r="E343" s="61"/>
      <c r="F343" s="61"/>
      <c r="G343" s="270" t="str">
        <f>IFERROR(MATCH(I343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43" s="270" t="str">
        <f t="shared" si="22"/>
        <v/>
      </c>
      <c r="I343" s="58"/>
      <c r="J343" s="58"/>
      <c r="K343" s="250"/>
      <c r="L343" s="277"/>
      <c r="M343" s="58"/>
      <c r="N343" s="58"/>
      <c r="O343" s="58"/>
      <c r="P34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43" s="270" t="str">
        <f>IF('Participantes (A completar)'!$R343="","",IF((INT('Participantes (A completar)'!$AI343-'Participantes (A completar)'!$R343)/365.25)&lt;=0,0,(INT(('Participantes (A completar)'!$AI343-'Participantes (A completar)'!$R343)/365.25))))</f>
        <v/>
      </c>
      <c r="R343" s="61"/>
      <c r="S343" s="57"/>
      <c r="T343" s="270" t="str">
        <f>IFERROR(MATCH(V343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43" s="270" t="str">
        <f t="shared" si="23"/>
        <v/>
      </c>
      <c r="V343" s="58"/>
      <c r="W343" s="58"/>
      <c r="X343" s="62"/>
      <c r="Y34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4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43" s="245"/>
      <c r="AB343" s="246"/>
      <c r="AC343" s="246"/>
      <c r="AD343" s="247"/>
      <c r="AE343" s="248"/>
      <c r="AF343" s="270" t="str">
        <f>IFERROR(VLOOKUP(AE343,Nivel_educat!$B$6:$E$24,4,FALSE),"")</f>
        <v/>
      </c>
      <c r="AG343" s="270" t="str">
        <f t="shared" si="20"/>
        <v/>
      </c>
      <c r="AH343" s="57"/>
      <c r="AI343" s="64"/>
      <c r="AJ343" s="57"/>
      <c r="AK343" s="64"/>
      <c r="AL343" s="64"/>
      <c r="AM343" s="57"/>
      <c r="AN343" s="64"/>
      <c r="AO343" s="273" t="str">
        <f t="shared" si="21"/>
        <v/>
      </c>
      <c r="AP343" s="57"/>
      <c r="AQ343" s="57"/>
      <c r="AR343" s="59"/>
      <c r="AS343" s="59"/>
      <c r="AT343" s="59"/>
      <c r="AU343" s="59"/>
      <c r="AV343" s="59"/>
      <c r="AW343" s="59"/>
      <c r="AX34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43" s="59"/>
      <c r="AZ343" s="59"/>
      <c r="BA34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43" s="249"/>
      <c r="BD343" s="253"/>
      <c r="BE343" s="253"/>
    </row>
    <row r="344" spans="1:57" ht="14.95" x14ac:dyDescent="0.25">
      <c r="A344" s="60"/>
      <c r="B344" s="58"/>
      <c r="C344" s="58"/>
      <c r="D344" s="58"/>
      <c r="E344" s="61"/>
      <c r="F344" s="61"/>
      <c r="G344" s="270" t="str">
        <f>IFERROR(MATCH(I344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44" s="270" t="str">
        <f t="shared" si="22"/>
        <v/>
      </c>
      <c r="I344" s="58"/>
      <c r="J344" s="58"/>
      <c r="K344" s="250"/>
      <c r="L344" s="277"/>
      <c r="M344" s="58"/>
      <c r="N344" s="58"/>
      <c r="O344" s="58"/>
      <c r="P34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44" s="270" t="str">
        <f>IF('Participantes (A completar)'!$R344="","",IF((INT('Participantes (A completar)'!$AI344-'Participantes (A completar)'!$R344)/365.25)&lt;=0,0,(INT(('Participantes (A completar)'!$AI344-'Participantes (A completar)'!$R344)/365.25))))</f>
        <v/>
      </c>
      <c r="R344" s="61"/>
      <c r="S344" s="57"/>
      <c r="T344" s="270" t="str">
        <f>IFERROR(MATCH(V344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44" s="270" t="str">
        <f t="shared" si="23"/>
        <v/>
      </c>
      <c r="V344" s="58"/>
      <c r="W344" s="58"/>
      <c r="X344" s="62"/>
      <c r="Y34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4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44" s="245"/>
      <c r="AB344" s="246"/>
      <c r="AC344" s="246"/>
      <c r="AD344" s="247"/>
      <c r="AE344" s="248"/>
      <c r="AF344" s="270" t="str">
        <f>IFERROR(VLOOKUP(AE344,Nivel_educat!$B$6:$E$24,4,FALSE),"")</f>
        <v/>
      </c>
      <c r="AG344" s="270" t="str">
        <f t="shared" si="20"/>
        <v/>
      </c>
      <c r="AH344" s="57"/>
      <c r="AI344" s="64"/>
      <c r="AJ344" s="57"/>
      <c r="AK344" s="64"/>
      <c r="AL344" s="64"/>
      <c r="AM344" s="57"/>
      <c r="AN344" s="207"/>
      <c r="AO344" s="273" t="str">
        <f t="shared" si="21"/>
        <v/>
      </c>
      <c r="AP344" s="57"/>
      <c r="AQ344" s="57"/>
      <c r="AR344" s="59"/>
      <c r="AS344" s="59"/>
      <c r="AT344" s="59"/>
      <c r="AU344" s="59"/>
      <c r="AV344" s="59"/>
      <c r="AW344" s="59"/>
      <c r="AX34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44" s="59"/>
      <c r="AZ344" s="59"/>
      <c r="BA34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44" s="249"/>
      <c r="BD344" s="253"/>
      <c r="BE344" s="253"/>
    </row>
    <row r="345" spans="1:57" ht="14.95" x14ac:dyDescent="0.25">
      <c r="A345" s="60"/>
      <c r="B345" s="58"/>
      <c r="C345" s="58"/>
      <c r="D345" s="58"/>
      <c r="E345" s="61"/>
      <c r="F345" s="61"/>
      <c r="G345" s="270" t="str">
        <f>IFERROR(MATCH(I345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45" s="270" t="str">
        <f t="shared" si="22"/>
        <v/>
      </c>
      <c r="I345" s="58"/>
      <c r="J345" s="58"/>
      <c r="K345" s="250"/>
      <c r="L345" s="277"/>
      <c r="M345" s="58"/>
      <c r="N345" s="58"/>
      <c r="O345" s="58"/>
      <c r="P34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45" s="270" t="str">
        <f>IF('Participantes (A completar)'!$R345="","",IF((INT('Participantes (A completar)'!$AI345-'Participantes (A completar)'!$R345)/365.25)&lt;=0,0,(INT(('Participantes (A completar)'!$AI345-'Participantes (A completar)'!$R345)/365.25))))</f>
        <v/>
      </c>
      <c r="R345" s="61"/>
      <c r="S345" s="57"/>
      <c r="T345" s="270" t="str">
        <f>IFERROR(MATCH(V345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45" s="270" t="str">
        <f t="shared" si="23"/>
        <v/>
      </c>
      <c r="V345" s="58"/>
      <c r="W345" s="58"/>
      <c r="X345" s="62"/>
      <c r="Y34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4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45" s="245"/>
      <c r="AB345" s="246"/>
      <c r="AC345" s="246"/>
      <c r="AD345" s="247"/>
      <c r="AE345" s="248"/>
      <c r="AF345" s="270" t="str">
        <f>IFERROR(VLOOKUP(AE345,Nivel_educat!$B$6:$E$24,4,FALSE),"")</f>
        <v/>
      </c>
      <c r="AG345" s="270" t="str">
        <f t="shared" si="20"/>
        <v/>
      </c>
      <c r="AH345" s="57"/>
      <c r="AI345" s="64"/>
      <c r="AJ345" s="57"/>
      <c r="AK345" s="64"/>
      <c r="AL345" s="64"/>
      <c r="AM345" s="57"/>
      <c r="AN345" s="64"/>
      <c r="AO345" s="273" t="str">
        <f t="shared" si="21"/>
        <v/>
      </c>
      <c r="AP345" s="57"/>
      <c r="AQ345" s="57"/>
      <c r="AR345" s="59"/>
      <c r="AS345" s="59"/>
      <c r="AT345" s="59"/>
      <c r="AU345" s="59"/>
      <c r="AV345" s="59"/>
      <c r="AW345" s="59"/>
      <c r="AX34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45" s="59"/>
      <c r="AZ345" s="59"/>
      <c r="BA34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45" s="249"/>
      <c r="BD345" s="253"/>
      <c r="BE345" s="253"/>
    </row>
    <row r="346" spans="1:57" ht="14.95" x14ac:dyDescent="0.25">
      <c r="A346" s="60"/>
      <c r="B346" s="58"/>
      <c r="C346" s="58"/>
      <c r="D346" s="58"/>
      <c r="E346" s="61"/>
      <c r="F346" s="61"/>
      <c r="G346" s="270" t="str">
        <f>IFERROR(MATCH(I346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46" s="270" t="str">
        <f t="shared" si="22"/>
        <v/>
      </c>
      <c r="I346" s="58"/>
      <c r="J346" s="58"/>
      <c r="K346" s="250"/>
      <c r="L346" s="277"/>
      <c r="M346" s="58"/>
      <c r="N346" s="58"/>
      <c r="O346" s="58"/>
      <c r="P34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46" s="270" t="str">
        <f>IF('Participantes (A completar)'!$R346="","",IF((INT('Participantes (A completar)'!$AI346-'Participantes (A completar)'!$R346)/365.25)&lt;=0,0,(INT(('Participantes (A completar)'!$AI346-'Participantes (A completar)'!$R346)/365.25))))</f>
        <v/>
      </c>
      <c r="R346" s="61"/>
      <c r="S346" s="57"/>
      <c r="T346" s="270" t="str">
        <f>IFERROR(MATCH(V346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46" s="270" t="str">
        <f t="shared" si="23"/>
        <v/>
      </c>
      <c r="V346" s="58"/>
      <c r="W346" s="58"/>
      <c r="X346" s="62"/>
      <c r="Y34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4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46" s="245"/>
      <c r="AB346" s="246"/>
      <c r="AC346" s="246"/>
      <c r="AD346" s="247"/>
      <c r="AE346" s="248"/>
      <c r="AF346" s="270" t="str">
        <f>IFERROR(VLOOKUP(AE346,Nivel_educat!$B$6:$E$24,4,FALSE),"")</f>
        <v/>
      </c>
      <c r="AG346" s="270" t="str">
        <f t="shared" si="20"/>
        <v/>
      </c>
      <c r="AH346" s="57"/>
      <c r="AI346" s="64"/>
      <c r="AJ346" s="57"/>
      <c r="AK346" s="64"/>
      <c r="AL346" s="64"/>
      <c r="AM346" s="57"/>
      <c r="AN346" s="207"/>
      <c r="AO346" s="273" t="str">
        <f t="shared" si="21"/>
        <v/>
      </c>
      <c r="AP346" s="57"/>
      <c r="AQ346" s="57"/>
      <c r="AR346" s="59"/>
      <c r="AS346" s="59"/>
      <c r="AT346" s="59"/>
      <c r="AU346" s="59"/>
      <c r="AV346" s="59"/>
      <c r="AW346" s="59"/>
      <c r="AX34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46" s="59"/>
      <c r="AZ346" s="59"/>
      <c r="BA34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46" s="249"/>
      <c r="BD346" s="253"/>
      <c r="BE346" s="253"/>
    </row>
    <row r="347" spans="1:57" ht="14.95" x14ac:dyDescent="0.25">
      <c r="A347" s="60"/>
      <c r="B347" s="58"/>
      <c r="C347" s="58"/>
      <c r="D347" s="58"/>
      <c r="E347" s="61"/>
      <c r="F347" s="61"/>
      <c r="G347" s="270" t="str">
        <f>IFERROR(MATCH(I347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47" s="270" t="str">
        <f t="shared" si="22"/>
        <v/>
      </c>
      <c r="I347" s="58"/>
      <c r="J347" s="58"/>
      <c r="K347" s="250"/>
      <c r="L347" s="277"/>
      <c r="M347" s="58"/>
      <c r="N347" s="58"/>
      <c r="O347" s="58"/>
      <c r="P34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47" s="270" t="str">
        <f>IF('Participantes (A completar)'!$R347="","",IF((INT('Participantes (A completar)'!$AI347-'Participantes (A completar)'!$R347)/365.25)&lt;=0,0,(INT(('Participantes (A completar)'!$AI347-'Participantes (A completar)'!$R347)/365.25))))</f>
        <v/>
      </c>
      <c r="R347" s="61"/>
      <c r="S347" s="57"/>
      <c r="T347" s="270" t="str">
        <f>IFERROR(MATCH(V347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47" s="270" t="str">
        <f t="shared" si="23"/>
        <v/>
      </c>
      <c r="V347" s="58"/>
      <c r="W347" s="58"/>
      <c r="X347" s="62"/>
      <c r="Y34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4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47" s="245"/>
      <c r="AB347" s="246"/>
      <c r="AC347" s="246"/>
      <c r="AD347" s="247"/>
      <c r="AE347" s="248"/>
      <c r="AF347" s="270" t="str">
        <f>IFERROR(VLOOKUP(AE347,Nivel_educat!$B$6:$E$24,4,FALSE),"")</f>
        <v/>
      </c>
      <c r="AG347" s="270" t="str">
        <f t="shared" si="20"/>
        <v/>
      </c>
      <c r="AH347" s="57"/>
      <c r="AI347" s="64"/>
      <c r="AJ347" s="57"/>
      <c r="AK347" s="64"/>
      <c r="AL347" s="64"/>
      <c r="AM347" s="57"/>
      <c r="AN347" s="207"/>
      <c r="AO347" s="273" t="str">
        <f t="shared" si="21"/>
        <v/>
      </c>
      <c r="AP347" s="57"/>
      <c r="AQ347" s="57"/>
      <c r="AR347" s="59"/>
      <c r="AS347" s="59"/>
      <c r="AT347" s="59"/>
      <c r="AU347" s="59"/>
      <c r="AV347" s="59"/>
      <c r="AW347" s="59"/>
      <c r="AX34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47" s="59"/>
      <c r="AZ347" s="59"/>
      <c r="BA34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47" s="249"/>
      <c r="BD347" s="253"/>
      <c r="BE347" s="253"/>
    </row>
    <row r="348" spans="1:57" ht="14.95" x14ac:dyDescent="0.25">
      <c r="A348" s="60"/>
      <c r="B348" s="58"/>
      <c r="C348" s="58"/>
      <c r="D348" s="58"/>
      <c r="E348" s="61"/>
      <c r="F348" s="61"/>
      <c r="G348" s="270" t="str">
        <f>IFERROR(MATCH(I348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48" s="270" t="str">
        <f t="shared" si="22"/>
        <v/>
      </c>
      <c r="I348" s="58"/>
      <c r="J348" s="58"/>
      <c r="K348" s="250"/>
      <c r="L348" s="277"/>
      <c r="M348" s="58"/>
      <c r="N348" s="58"/>
      <c r="O348" s="58"/>
      <c r="P34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48" s="270" t="str">
        <f>IF('Participantes (A completar)'!$R348="","",IF((INT('Participantes (A completar)'!$AI348-'Participantes (A completar)'!$R348)/365.25)&lt;=0,0,(INT(('Participantes (A completar)'!$AI348-'Participantes (A completar)'!$R348)/365.25))))</f>
        <v/>
      </c>
      <c r="R348" s="61"/>
      <c r="S348" s="57"/>
      <c r="T348" s="270" t="str">
        <f>IFERROR(MATCH(V348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48" s="270" t="str">
        <f t="shared" si="23"/>
        <v/>
      </c>
      <c r="V348" s="58"/>
      <c r="W348" s="58"/>
      <c r="X348" s="62"/>
      <c r="Y34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4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48" s="245"/>
      <c r="AB348" s="246"/>
      <c r="AC348" s="246"/>
      <c r="AD348" s="247"/>
      <c r="AE348" s="248"/>
      <c r="AF348" s="270" t="str">
        <f>IFERROR(VLOOKUP(AE348,Nivel_educat!$B$6:$E$24,4,FALSE),"")</f>
        <v/>
      </c>
      <c r="AG348" s="270" t="str">
        <f t="shared" si="20"/>
        <v/>
      </c>
      <c r="AH348" s="57"/>
      <c r="AI348" s="64"/>
      <c r="AJ348" s="57"/>
      <c r="AK348" s="64"/>
      <c r="AL348" s="64"/>
      <c r="AM348" s="57"/>
      <c r="AN348" s="207"/>
      <c r="AO348" s="273" t="str">
        <f t="shared" si="21"/>
        <v/>
      </c>
      <c r="AP348" s="57"/>
      <c r="AQ348" s="57"/>
      <c r="AR348" s="59"/>
      <c r="AS348" s="59"/>
      <c r="AT348" s="59"/>
      <c r="AU348" s="59"/>
      <c r="AV348" s="59"/>
      <c r="AW348" s="59"/>
      <c r="AX34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48" s="59"/>
      <c r="AZ348" s="59"/>
      <c r="BA34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48" s="249"/>
      <c r="BD348" s="253"/>
      <c r="BE348" s="253"/>
    </row>
    <row r="349" spans="1:57" ht="14.95" x14ac:dyDescent="0.25">
      <c r="A349" s="60"/>
      <c r="B349" s="58"/>
      <c r="C349" s="58"/>
      <c r="D349" s="58"/>
      <c r="E349" s="61"/>
      <c r="F349" s="61"/>
      <c r="G349" s="270" t="str">
        <f>IFERROR(MATCH(I349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49" s="270" t="str">
        <f t="shared" si="22"/>
        <v/>
      </c>
      <c r="I349" s="58"/>
      <c r="J349" s="58"/>
      <c r="K349" s="250"/>
      <c r="L349" s="277"/>
      <c r="M349" s="58"/>
      <c r="N349" s="58"/>
      <c r="O349" s="58"/>
      <c r="P34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49" s="270" t="str">
        <f>IF('Participantes (A completar)'!$R349="","",IF((INT('Participantes (A completar)'!$AI349-'Participantes (A completar)'!$R349)/365.25)&lt;=0,0,(INT(('Participantes (A completar)'!$AI349-'Participantes (A completar)'!$R349)/365.25))))</f>
        <v/>
      </c>
      <c r="R349" s="61"/>
      <c r="S349" s="57"/>
      <c r="T349" s="270" t="str">
        <f>IFERROR(MATCH(V349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49" s="270" t="str">
        <f t="shared" si="23"/>
        <v/>
      </c>
      <c r="V349" s="58"/>
      <c r="W349" s="58"/>
      <c r="X349" s="62"/>
      <c r="Y34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4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49" s="245"/>
      <c r="AB349" s="246"/>
      <c r="AC349" s="246"/>
      <c r="AD349" s="247"/>
      <c r="AE349" s="248"/>
      <c r="AF349" s="270" t="str">
        <f>IFERROR(VLOOKUP(AE349,Nivel_educat!$B$6:$E$24,4,FALSE),"")</f>
        <v/>
      </c>
      <c r="AG349" s="270" t="str">
        <f t="shared" si="20"/>
        <v/>
      </c>
      <c r="AH349" s="57"/>
      <c r="AI349" s="64"/>
      <c r="AJ349" s="57"/>
      <c r="AK349" s="64"/>
      <c r="AL349" s="64"/>
      <c r="AM349" s="57"/>
      <c r="AN349" s="64"/>
      <c r="AO349" s="273" t="str">
        <f t="shared" si="21"/>
        <v/>
      </c>
      <c r="AP349" s="57"/>
      <c r="AQ349" s="57"/>
      <c r="AR349" s="59"/>
      <c r="AS349" s="59"/>
      <c r="AT349" s="59"/>
      <c r="AU349" s="59"/>
      <c r="AV349" s="59"/>
      <c r="AW349" s="59"/>
      <c r="AX34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49" s="59"/>
      <c r="AZ349" s="59"/>
      <c r="BA34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49" s="249"/>
      <c r="BD349" s="253"/>
      <c r="BE349" s="253"/>
    </row>
    <row r="350" spans="1:57" ht="14.95" x14ac:dyDescent="0.25">
      <c r="A350" s="60"/>
      <c r="B350" s="58"/>
      <c r="C350" s="58"/>
      <c r="D350" s="58"/>
      <c r="E350" s="61"/>
      <c r="F350" s="61"/>
      <c r="G350" s="270" t="str">
        <f>IFERROR(MATCH(I350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50" s="270" t="str">
        <f t="shared" si="22"/>
        <v/>
      </c>
      <c r="I350" s="58"/>
      <c r="J350" s="58"/>
      <c r="K350" s="250"/>
      <c r="L350" s="277"/>
      <c r="M350" s="58"/>
      <c r="N350" s="58"/>
      <c r="O350" s="58"/>
      <c r="P35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50" s="270" t="str">
        <f>IF('Participantes (A completar)'!$R350="","",IF((INT('Participantes (A completar)'!$AI350-'Participantes (A completar)'!$R350)/365.25)&lt;=0,0,(INT(('Participantes (A completar)'!$AI350-'Participantes (A completar)'!$R350)/365.25))))</f>
        <v/>
      </c>
      <c r="R350" s="61"/>
      <c r="S350" s="57"/>
      <c r="T350" s="270" t="str">
        <f>IFERROR(MATCH(V350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50" s="270" t="str">
        <f t="shared" si="23"/>
        <v/>
      </c>
      <c r="V350" s="58"/>
      <c r="W350" s="58"/>
      <c r="X350" s="62"/>
      <c r="Y35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5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50" s="245"/>
      <c r="AB350" s="246"/>
      <c r="AC350" s="246"/>
      <c r="AD350" s="247"/>
      <c r="AE350" s="248"/>
      <c r="AF350" s="270" t="str">
        <f>IFERROR(VLOOKUP(AE350,Nivel_educat!$B$6:$E$24,4,FALSE),"")</f>
        <v/>
      </c>
      <c r="AG350" s="270" t="str">
        <f t="shared" si="20"/>
        <v/>
      </c>
      <c r="AH350" s="57"/>
      <c r="AI350" s="64"/>
      <c r="AJ350" s="57"/>
      <c r="AK350" s="64"/>
      <c r="AL350" s="64"/>
      <c r="AM350" s="57"/>
      <c r="AN350" s="207"/>
      <c r="AO350" s="273" t="str">
        <f t="shared" si="21"/>
        <v/>
      </c>
      <c r="AP350" s="57"/>
      <c r="AQ350" s="57"/>
      <c r="AR350" s="59"/>
      <c r="AS350" s="59"/>
      <c r="AT350" s="59"/>
      <c r="AU350" s="59"/>
      <c r="AV350" s="59"/>
      <c r="AW350" s="59"/>
      <c r="AX35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50" s="59"/>
      <c r="AZ350" s="59"/>
      <c r="BA35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50" s="249"/>
      <c r="BD350" s="253"/>
      <c r="BE350" s="253"/>
    </row>
    <row r="351" spans="1:57" ht="14.95" x14ac:dyDescent="0.25">
      <c r="A351" s="60"/>
      <c r="B351" s="58"/>
      <c r="C351" s="58"/>
      <c r="D351" s="58"/>
      <c r="E351" s="61"/>
      <c r="F351" s="61"/>
      <c r="G351" s="270" t="str">
        <f>IFERROR(MATCH(I351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51" s="270" t="str">
        <f t="shared" si="22"/>
        <v/>
      </c>
      <c r="I351" s="58"/>
      <c r="J351" s="58"/>
      <c r="K351" s="250"/>
      <c r="L351" s="277"/>
      <c r="M351" s="58"/>
      <c r="N351" s="58"/>
      <c r="O351" s="58"/>
      <c r="P35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51" s="270" t="str">
        <f>IF('Participantes (A completar)'!$R351="","",IF((INT('Participantes (A completar)'!$AI351-'Participantes (A completar)'!$R351)/365.25)&lt;=0,0,(INT(('Participantes (A completar)'!$AI351-'Participantes (A completar)'!$R351)/365.25))))</f>
        <v/>
      </c>
      <c r="R351" s="61"/>
      <c r="S351" s="57"/>
      <c r="T351" s="270" t="str">
        <f>IFERROR(MATCH(V351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51" s="270" t="str">
        <f t="shared" si="23"/>
        <v/>
      </c>
      <c r="V351" s="58"/>
      <c r="W351" s="58"/>
      <c r="X351" s="62"/>
      <c r="Y35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5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51" s="245"/>
      <c r="AB351" s="246"/>
      <c r="AC351" s="246"/>
      <c r="AD351" s="247"/>
      <c r="AE351" s="248"/>
      <c r="AF351" s="270" t="str">
        <f>IFERROR(VLOOKUP(AE351,Nivel_educat!$B$6:$E$24,4,FALSE),"")</f>
        <v/>
      </c>
      <c r="AG351" s="270" t="str">
        <f t="shared" si="20"/>
        <v/>
      </c>
      <c r="AH351" s="57"/>
      <c r="AI351" s="64"/>
      <c r="AJ351" s="57"/>
      <c r="AK351" s="64"/>
      <c r="AL351" s="64"/>
      <c r="AM351" s="57"/>
      <c r="AN351" s="207"/>
      <c r="AO351" s="273" t="str">
        <f t="shared" si="21"/>
        <v/>
      </c>
      <c r="AP351" s="57"/>
      <c r="AQ351" s="57"/>
      <c r="AR351" s="59"/>
      <c r="AS351" s="59"/>
      <c r="AT351" s="59"/>
      <c r="AU351" s="59"/>
      <c r="AV351" s="59"/>
      <c r="AW351" s="59"/>
      <c r="AX35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51" s="59"/>
      <c r="AZ351" s="59"/>
      <c r="BA35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51" s="249"/>
      <c r="BD351" s="253"/>
      <c r="BE351" s="253"/>
    </row>
    <row r="352" spans="1:57" ht="14.95" x14ac:dyDescent="0.25">
      <c r="A352" s="60"/>
      <c r="B352" s="58"/>
      <c r="C352" s="58"/>
      <c r="D352" s="58"/>
      <c r="E352" s="61"/>
      <c r="F352" s="61"/>
      <c r="G352" s="270" t="str">
        <f>IFERROR(MATCH(I352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52" s="270" t="str">
        <f t="shared" si="22"/>
        <v/>
      </c>
      <c r="I352" s="58"/>
      <c r="J352" s="58"/>
      <c r="K352" s="250"/>
      <c r="L352" s="277"/>
      <c r="M352" s="58"/>
      <c r="N352" s="58"/>
      <c r="O352" s="58"/>
      <c r="P35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52" s="270" t="str">
        <f>IF('Participantes (A completar)'!$R352="","",IF((INT('Participantes (A completar)'!$AI352-'Participantes (A completar)'!$R352)/365.25)&lt;=0,0,(INT(('Participantes (A completar)'!$AI352-'Participantes (A completar)'!$R352)/365.25))))</f>
        <v/>
      </c>
      <c r="R352" s="61"/>
      <c r="S352" s="57"/>
      <c r="T352" s="270" t="str">
        <f>IFERROR(MATCH(V352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52" s="270" t="str">
        <f t="shared" si="23"/>
        <v/>
      </c>
      <c r="V352" s="58"/>
      <c r="W352" s="58"/>
      <c r="X352" s="62"/>
      <c r="Y35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5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52" s="245"/>
      <c r="AB352" s="246"/>
      <c r="AC352" s="246"/>
      <c r="AD352" s="247"/>
      <c r="AE352" s="248"/>
      <c r="AF352" s="270" t="str">
        <f>IFERROR(VLOOKUP(AE352,Nivel_educat!$B$6:$E$24,4,FALSE),"")</f>
        <v/>
      </c>
      <c r="AG352" s="270" t="str">
        <f t="shared" si="20"/>
        <v/>
      </c>
      <c r="AH352" s="57"/>
      <c r="AI352" s="64"/>
      <c r="AJ352" s="57"/>
      <c r="AK352" s="64"/>
      <c r="AL352" s="64"/>
      <c r="AM352" s="57"/>
      <c r="AN352" s="64"/>
      <c r="AO352" s="273" t="str">
        <f t="shared" si="21"/>
        <v/>
      </c>
      <c r="AP352" s="57"/>
      <c r="AQ352" s="57"/>
      <c r="AR352" s="59"/>
      <c r="AS352" s="59"/>
      <c r="AT352" s="59"/>
      <c r="AU352" s="59"/>
      <c r="AV352" s="59"/>
      <c r="AW352" s="59"/>
      <c r="AX35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52" s="59"/>
      <c r="AZ352" s="59"/>
      <c r="BA35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52" s="249"/>
      <c r="BD352" s="253"/>
      <c r="BE352" s="253"/>
    </row>
    <row r="353" spans="1:57" ht="14.95" x14ac:dyDescent="0.25">
      <c r="A353" s="60"/>
      <c r="B353" s="58"/>
      <c r="C353" s="58"/>
      <c r="D353" s="58"/>
      <c r="E353" s="61"/>
      <c r="F353" s="61"/>
      <c r="G353" s="270" t="str">
        <f>IFERROR(MATCH(I353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53" s="270" t="str">
        <f t="shared" si="22"/>
        <v/>
      </c>
      <c r="I353" s="58"/>
      <c r="J353" s="58"/>
      <c r="K353" s="250"/>
      <c r="L353" s="277"/>
      <c r="M353" s="58"/>
      <c r="N353" s="58"/>
      <c r="O353" s="58"/>
      <c r="P35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53" s="270" t="str">
        <f>IF('Participantes (A completar)'!$R353="","",IF((INT('Participantes (A completar)'!$AI353-'Participantes (A completar)'!$R353)/365.25)&lt;=0,0,(INT(('Participantes (A completar)'!$AI353-'Participantes (A completar)'!$R353)/365.25))))</f>
        <v/>
      </c>
      <c r="R353" s="61"/>
      <c r="S353" s="57"/>
      <c r="T353" s="270" t="str">
        <f>IFERROR(MATCH(V353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53" s="270" t="str">
        <f t="shared" si="23"/>
        <v/>
      </c>
      <c r="V353" s="58"/>
      <c r="W353" s="58"/>
      <c r="X353" s="62"/>
      <c r="Y35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5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53" s="245"/>
      <c r="AB353" s="246"/>
      <c r="AC353" s="246"/>
      <c r="AD353" s="247"/>
      <c r="AE353" s="248"/>
      <c r="AF353" s="270" t="str">
        <f>IFERROR(VLOOKUP(AE353,Nivel_educat!$B$6:$E$24,4,FALSE),"")</f>
        <v/>
      </c>
      <c r="AG353" s="270" t="str">
        <f t="shared" si="20"/>
        <v/>
      </c>
      <c r="AH353" s="57"/>
      <c r="AI353" s="64"/>
      <c r="AJ353" s="57"/>
      <c r="AK353" s="64"/>
      <c r="AL353" s="64"/>
      <c r="AM353" s="57"/>
      <c r="AN353" s="207"/>
      <c r="AO353" s="273" t="str">
        <f t="shared" si="21"/>
        <v/>
      </c>
      <c r="AP353" s="57"/>
      <c r="AQ353" s="57"/>
      <c r="AR353" s="59"/>
      <c r="AS353" s="59"/>
      <c r="AT353" s="59"/>
      <c r="AU353" s="59"/>
      <c r="AV353" s="59"/>
      <c r="AW353" s="59"/>
      <c r="AX35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53" s="59"/>
      <c r="AZ353" s="59"/>
      <c r="BA35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53" s="249"/>
      <c r="BD353" s="253"/>
      <c r="BE353" s="253"/>
    </row>
    <row r="354" spans="1:57" ht="14.95" x14ac:dyDescent="0.25">
      <c r="A354" s="60"/>
      <c r="B354" s="58"/>
      <c r="C354" s="58"/>
      <c r="D354" s="58"/>
      <c r="E354" s="61"/>
      <c r="F354" s="61"/>
      <c r="G354" s="270" t="str">
        <f>IFERROR(MATCH(I354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54" s="270" t="str">
        <f t="shared" si="22"/>
        <v/>
      </c>
      <c r="I354" s="58"/>
      <c r="J354" s="58"/>
      <c r="K354" s="250"/>
      <c r="L354" s="277"/>
      <c r="M354" s="58"/>
      <c r="N354" s="58"/>
      <c r="O354" s="58"/>
      <c r="P35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54" s="270" t="str">
        <f>IF('Participantes (A completar)'!$R354="","",IF((INT('Participantes (A completar)'!$AI354-'Participantes (A completar)'!$R354)/365.25)&lt;=0,0,(INT(('Participantes (A completar)'!$AI354-'Participantes (A completar)'!$R354)/365.25))))</f>
        <v/>
      </c>
      <c r="R354" s="61"/>
      <c r="S354" s="57"/>
      <c r="T354" s="270" t="str">
        <f>IFERROR(MATCH(V354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54" s="270" t="str">
        <f t="shared" si="23"/>
        <v/>
      </c>
      <c r="V354" s="58"/>
      <c r="W354" s="58"/>
      <c r="X354" s="62"/>
      <c r="Y35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5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54" s="245"/>
      <c r="AB354" s="246"/>
      <c r="AC354" s="246"/>
      <c r="AD354" s="247"/>
      <c r="AE354" s="248"/>
      <c r="AF354" s="270" t="str">
        <f>IFERROR(VLOOKUP(AE354,Nivel_educat!$B$6:$E$24,4,FALSE),"")</f>
        <v/>
      </c>
      <c r="AG354" s="270" t="str">
        <f t="shared" si="20"/>
        <v/>
      </c>
      <c r="AH354" s="57"/>
      <c r="AI354" s="64"/>
      <c r="AJ354" s="57"/>
      <c r="AK354" s="64"/>
      <c r="AL354" s="64"/>
      <c r="AM354" s="57"/>
      <c r="AN354" s="207"/>
      <c r="AO354" s="273" t="str">
        <f t="shared" si="21"/>
        <v/>
      </c>
      <c r="AP354" s="57"/>
      <c r="AQ354" s="57"/>
      <c r="AR354" s="59"/>
      <c r="AS354" s="59"/>
      <c r="AT354" s="59"/>
      <c r="AU354" s="59"/>
      <c r="AV354" s="59"/>
      <c r="AW354" s="59"/>
      <c r="AX35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54" s="59"/>
      <c r="AZ354" s="59"/>
      <c r="BA35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54" s="249"/>
      <c r="BD354" s="253"/>
      <c r="BE354" s="253"/>
    </row>
    <row r="355" spans="1:57" ht="14.95" x14ac:dyDescent="0.25">
      <c r="A355" s="60"/>
      <c r="B355" s="58"/>
      <c r="C355" s="58"/>
      <c r="D355" s="58"/>
      <c r="E355" s="61"/>
      <c r="F355" s="61"/>
      <c r="G355" s="270" t="str">
        <f>IFERROR(MATCH(I355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55" s="270" t="str">
        <f t="shared" si="22"/>
        <v/>
      </c>
      <c r="I355" s="58"/>
      <c r="J355" s="58"/>
      <c r="K355" s="250"/>
      <c r="L355" s="277"/>
      <c r="M355" s="58"/>
      <c r="N355" s="58"/>
      <c r="O355" s="58"/>
      <c r="P35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55" s="270" t="str">
        <f>IF('Participantes (A completar)'!$R355="","",IF((INT('Participantes (A completar)'!$AI355-'Participantes (A completar)'!$R355)/365.25)&lt;=0,0,(INT(('Participantes (A completar)'!$AI355-'Participantes (A completar)'!$R355)/365.25))))</f>
        <v/>
      </c>
      <c r="R355" s="61"/>
      <c r="S355" s="57"/>
      <c r="T355" s="270" t="str">
        <f>IFERROR(MATCH(V355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55" s="270" t="str">
        <f t="shared" si="23"/>
        <v/>
      </c>
      <c r="V355" s="58"/>
      <c r="W355" s="58"/>
      <c r="X355" s="62"/>
      <c r="Y35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5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55" s="245"/>
      <c r="AB355" s="246"/>
      <c r="AC355" s="246"/>
      <c r="AD355" s="247"/>
      <c r="AE355" s="248"/>
      <c r="AF355" s="270" t="str">
        <f>IFERROR(VLOOKUP(AE355,Nivel_educat!$B$6:$E$24,4,FALSE),"")</f>
        <v/>
      </c>
      <c r="AG355" s="270" t="str">
        <f t="shared" si="20"/>
        <v/>
      </c>
      <c r="AH355" s="57"/>
      <c r="AI355" s="64"/>
      <c r="AJ355" s="57"/>
      <c r="AK355" s="64"/>
      <c r="AL355" s="64"/>
      <c r="AM355" s="57"/>
      <c r="AN355" s="207"/>
      <c r="AO355" s="273" t="str">
        <f t="shared" si="21"/>
        <v/>
      </c>
      <c r="AP355" s="57"/>
      <c r="AQ355" s="57"/>
      <c r="AR355" s="59"/>
      <c r="AS355" s="59"/>
      <c r="AT355" s="59"/>
      <c r="AU355" s="59"/>
      <c r="AV355" s="59"/>
      <c r="AW355" s="59"/>
      <c r="AX35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55" s="59"/>
      <c r="AZ355" s="59"/>
      <c r="BA35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55" s="249"/>
      <c r="BD355" s="253"/>
      <c r="BE355" s="253"/>
    </row>
    <row r="356" spans="1:57" ht="14.95" x14ac:dyDescent="0.25">
      <c r="A356" s="60"/>
      <c r="B356" s="58"/>
      <c r="C356" s="58"/>
      <c r="D356" s="58"/>
      <c r="E356" s="61"/>
      <c r="F356" s="61"/>
      <c r="G356" s="270" t="str">
        <f>IFERROR(MATCH(I356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56" s="270" t="str">
        <f t="shared" si="22"/>
        <v/>
      </c>
      <c r="I356" s="58"/>
      <c r="J356" s="58"/>
      <c r="K356" s="250"/>
      <c r="L356" s="277"/>
      <c r="M356" s="58"/>
      <c r="N356" s="58"/>
      <c r="O356" s="58"/>
      <c r="P35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56" s="270" t="str">
        <f>IF('Participantes (A completar)'!$R356="","",IF((INT('Participantes (A completar)'!$AI356-'Participantes (A completar)'!$R356)/365.25)&lt;=0,0,(INT(('Participantes (A completar)'!$AI356-'Participantes (A completar)'!$R356)/365.25))))</f>
        <v/>
      </c>
      <c r="R356" s="61"/>
      <c r="S356" s="57"/>
      <c r="T356" s="270" t="str">
        <f>IFERROR(MATCH(V356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56" s="270" t="str">
        <f t="shared" si="23"/>
        <v/>
      </c>
      <c r="V356" s="58"/>
      <c r="W356" s="58"/>
      <c r="X356" s="62"/>
      <c r="Y35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5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56" s="245"/>
      <c r="AB356" s="246"/>
      <c r="AC356" s="246"/>
      <c r="AD356" s="247"/>
      <c r="AE356" s="248"/>
      <c r="AF356" s="270" t="str">
        <f>IFERROR(VLOOKUP(AE356,Nivel_educat!$B$6:$E$24,4,FALSE),"")</f>
        <v/>
      </c>
      <c r="AG356" s="270" t="str">
        <f t="shared" si="20"/>
        <v/>
      </c>
      <c r="AH356" s="57"/>
      <c r="AI356" s="64"/>
      <c r="AJ356" s="57"/>
      <c r="AK356" s="64"/>
      <c r="AL356" s="64"/>
      <c r="AM356" s="57"/>
      <c r="AN356" s="207"/>
      <c r="AO356" s="273" t="str">
        <f t="shared" si="21"/>
        <v/>
      </c>
      <c r="AP356" s="57"/>
      <c r="AQ356" s="57"/>
      <c r="AR356" s="59"/>
      <c r="AS356" s="59"/>
      <c r="AT356" s="59"/>
      <c r="AU356" s="59"/>
      <c r="AV356" s="59"/>
      <c r="AW356" s="59"/>
      <c r="AX35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56" s="59"/>
      <c r="AZ356" s="59"/>
      <c r="BA35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56" s="249"/>
      <c r="BD356" s="253"/>
      <c r="BE356" s="253"/>
    </row>
    <row r="357" spans="1:57" ht="14.95" x14ac:dyDescent="0.25">
      <c r="A357" s="60"/>
      <c r="B357" s="58"/>
      <c r="C357" s="58"/>
      <c r="D357" s="58"/>
      <c r="E357" s="61"/>
      <c r="F357" s="61"/>
      <c r="G357" s="270" t="str">
        <f>IFERROR(MATCH(I357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57" s="270" t="str">
        <f t="shared" si="22"/>
        <v/>
      </c>
      <c r="I357" s="58"/>
      <c r="J357" s="58"/>
      <c r="K357" s="250"/>
      <c r="L357" s="277"/>
      <c r="M357" s="58"/>
      <c r="N357" s="58"/>
      <c r="O357" s="58"/>
      <c r="P35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57" s="270" t="str">
        <f>IF('Participantes (A completar)'!$R357="","",IF((INT('Participantes (A completar)'!$AI357-'Participantes (A completar)'!$R357)/365.25)&lt;=0,0,(INT(('Participantes (A completar)'!$AI357-'Participantes (A completar)'!$R357)/365.25))))</f>
        <v/>
      </c>
      <c r="R357" s="61"/>
      <c r="S357" s="57"/>
      <c r="T357" s="270" t="str">
        <f>IFERROR(MATCH(V357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57" s="270" t="str">
        <f t="shared" si="23"/>
        <v/>
      </c>
      <c r="V357" s="58"/>
      <c r="W357" s="58"/>
      <c r="X357" s="62"/>
      <c r="Y35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5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57" s="245"/>
      <c r="AB357" s="246"/>
      <c r="AC357" s="246"/>
      <c r="AD357" s="247"/>
      <c r="AE357" s="248"/>
      <c r="AF357" s="270" t="str">
        <f>IFERROR(VLOOKUP(AE357,Nivel_educat!$B$6:$E$24,4,FALSE),"")</f>
        <v/>
      </c>
      <c r="AG357" s="270" t="str">
        <f t="shared" si="20"/>
        <v/>
      </c>
      <c r="AH357" s="57"/>
      <c r="AI357" s="64"/>
      <c r="AJ357" s="57"/>
      <c r="AK357" s="64"/>
      <c r="AL357" s="64"/>
      <c r="AM357" s="57"/>
      <c r="AN357" s="64"/>
      <c r="AO357" s="273" t="str">
        <f t="shared" si="21"/>
        <v/>
      </c>
      <c r="AP357" s="57"/>
      <c r="AQ357" s="57"/>
      <c r="AR357" s="59"/>
      <c r="AS357" s="59"/>
      <c r="AT357" s="59"/>
      <c r="AU357" s="59"/>
      <c r="AV357" s="59"/>
      <c r="AW357" s="59"/>
      <c r="AX35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57" s="59"/>
      <c r="AZ357" s="59"/>
      <c r="BA35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57" s="249"/>
      <c r="BD357" s="253"/>
      <c r="BE357" s="253"/>
    </row>
    <row r="358" spans="1:57" ht="14.95" x14ac:dyDescent="0.25">
      <c r="A358" s="60"/>
      <c r="B358" s="58"/>
      <c r="C358" s="58"/>
      <c r="D358" s="58"/>
      <c r="E358" s="61"/>
      <c r="F358" s="61"/>
      <c r="G358" s="270" t="str">
        <f>IFERROR(MATCH(I358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58" s="270" t="str">
        <f t="shared" si="22"/>
        <v/>
      </c>
      <c r="I358" s="58"/>
      <c r="J358" s="58"/>
      <c r="K358" s="250"/>
      <c r="L358" s="277"/>
      <c r="M358" s="58"/>
      <c r="N358" s="58"/>
      <c r="O358" s="58"/>
      <c r="P35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58" s="270" t="str">
        <f>IF('Participantes (A completar)'!$R358="","",IF((INT('Participantes (A completar)'!$AI358-'Participantes (A completar)'!$R358)/365.25)&lt;=0,0,(INT(('Participantes (A completar)'!$AI358-'Participantes (A completar)'!$R358)/365.25))))</f>
        <v/>
      </c>
      <c r="R358" s="61"/>
      <c r="S358" s="57"/>
      <c r="T358" s="270" t="str">
        <f>IFERROR(MATCH(V358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58" s="270" t="str">
        <f t="shared" si="23"/>
        <v/>
      </c>
      <c r="V358" s="58"/>
      <c r="W358" s="58"/>
      <c r="X358" s="62"/>
      <c r="Y35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5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58" s="245"/>
      <c r="AB358" s="246"/>
      <c r="AC358" s="246"/>
      <c r="AD358" s="247"/>
      <c r="AE358" s="248"/>
      <c r="AF358" s="270" t="str">
        <f>IFERROR(VLOOKUP(AE358,Nivel_educat!$B$6:$E$24,4,FALSE),"")</f>
        <v/>
      </c>
      <c r="AG358" s="270" t="str">
        <f t="shared" si="20"/>
        <v/>
      </c>
      <c r="AH358" s="57"/>
      <c r="AI358" s="64"/>
      <c r="AJ358" s="57"/>
      <c r="AK358" s="64"/>
      <c r="AL358" s="64"/>
      <c r="AM358" s="57"/>
      <c r="AN358" s="207"/>
      <c r="AO358" s="273" t="str">
        <f t="shared" si="21"/>
        <v/>
      </c>
      <c r="AP358" s="57"/>
      <c r="AQ358" s="57"/>
      <c r="AR358" s="59"/>
      <c r="AS358" s="59"/>
      <c r="AT358" s="59"/>
      <c r="AU358" s="59"/>
      <c r="AV358" s="59"/>
      <c r="AW358" s="59"/>
      <c r="AX35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58" s="59"/>
      <c r="AZ358" s="59"/>
      <c r="BA35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58" s="249"/>
      <c r="BD358" s="253"/>
      <c r="BE358" s="253"/>
    </row>
    <row r="359" spans="1:57" ht="14.95" x14ac:dyDescent="0.25">
      <c r="A359" s="60"/>
      <c r="B359" s="58"/>
      <c r="C359" s="58"/>
      <c r="D359" s="58"/>
      <c r="E359" s="61"/>
      <c r="F359" s="61"/>
      <c r="G359" s="270" t="str">
        <f>IFERROR(MATCH(I359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59" s="270" t="str">
        <f t="shared" si="22"/>
        <v/>
      </c>
      <c r="I359" s="58"/>
      <c r="J359" s="58"/>
      <c r="K359" s="250"/>
      <c r="L359" s="277"/>
      <c r="M359" s="58"/>
      <c r="N359" s="58"/>
      <c r="O359" s="58"/>
      <c r="P35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59" s="270" t="str">
        <f>IF('Participantes (A completar)'!$R359="","",IF((INT('Participantes (A completar)'!$AI359-'Participantes (A completar)'!$R359)/365.25)&lt;=0,0,(INT(('Participantes (A completar)'!$AI359-'Participantes (A completar)'!$R359)/365.25))))</f>
        <v/>
      </c>
      <c r="R359" s="61"/>
      <c r="S359" s="57"/>
      <c r="T359" s="270" t="str">
        <f>IFERROR(MATCH(V359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59" s="270" t="str">
        <f t="shared" si="23"/>
        <v/>
      </c>
      <c r="V359" s="58"/>
      <c r="W359" s="58"/>
      <c r="X359" s="62"/>
      <c r="Y35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5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59" s="245"/>
      <c r="AB359" s="246"/>
      <c r="AC359" s="246"/>
      <c r="AD359" s="247"/>
      <c r="AE359" s="248"/>
      <c r="AF359" s="270" t="str">
        <f>IFERROR(VLOOKUP(AE359,Nivel_educat!$B$6:$E$24,4,FALSE),"")</f>
        <v/>
      </c>
      <c r="AG359" s="270" t="str">
        <f t="shared" si="20"/>
        <v/>
      </c>
      <c r="AH359" s="57"/>
      <c r="AI359" s="64"/>
      <c r="AJ359" s="57"/>
      <c r="AK359" s="64"/>
      <c r="AL359" s="64"/>
      <c r="AM359" s="57"/>
      <c r="AN359" s="207"/>
      <c r="AO359" s="273" t="str">
        <f t="shared" si="21"/>
        <v/>
      </c>
      <c r="AP359" s="57"/>
      <c r="AQ359" s="57"/>
      <c r="AR359" s="59"/>
      <c r="AS359" s="59"/>
      <c r="AT359" s="59"/>
      <c r="AU359" s="59"/>
      <c r="AV359" s="59"/>
      <c r="AW359" s="59"/>
      <c r="AX35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59" s="59"/>
      <c r="AZ359" s="59"/>
      <c r="BA35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59" s="249"/>
      <c r="BD359" s="253"/>
      <c r="BE359" s="253"/>
    </row>
    <row r="360" spans="1:57" ht="14.95" x14ac:dyDescent="0.25">
      <c r="A360" s="60"/>
      <c r="B360" s="58"/>
      <c r="C360" s="58"/>
      <c r="D360" s="58"/>
      <c r="E360" s="61"/>
      <c r="F360" s="61"/>
      <c r="G360" s="270" t="str">
        <f>IFERROR(MATCH(I360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60" s="270" t="str">
        <f t="shared" si="22"/>
        <v/>
      </c>
      <c r="I360" s="58"/>
      <c r="J360" s="58"/>
      <c r="K360" s="250"/>
      <c r="L360" s="277"/>
      <c r="M360" s="58"/>
      <c r="N360" s="58"/>
      <c r="O360" s="58"/>
      <c r="P36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60" s="270" t="str">
        <f>IF('Participantes (A completar)'!$R360="","",IF((INT('Participantes (A completar)'!$AI360-'Participantes (A completar)'!$R360)/365.25)&lt;=0,0,(INT(('Participantes (A completar)'!$AI360-'Participantes (A completar)'!$R360)/365.25))))</f>
        <v/>
      </c>
      <c r="R360" s="61"/>
      <c r="S360" s="57"/>
      <c r="T360" s="270" t="str">
        <f>IFERROR(MATCH(V360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60" s="270" t="str">
        <f t="shared" si="23"/>
        <v/>
      </c>
      <c r="V360" s="58"/>
      <c r="W360" s="58"/>
      <c r="X360" s="62"/>
      <c r="Y36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6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60" s="245"/>
      <c r="AB360" s="246"/>
      <c r="AC360" s="246"/>
      <c r="AD360" s="247"/>
      <c r="AE360" s="248"/>
      <c r="AF360" s="270" t="str">
        <f>IFERROR(VLOOKUP(AE360,Nivel_educat!$B$6:$E$24,4,FALSE),"")</f>
        <v/>
      </c>
      <c r="AG360" s="270" t="str">
        <f t="shared" si="20"/>
        <v/>
      </c>
      <c r="AH360" s="57"/>
      <c r="AI360" s="64"/>
      <c r="AJ360" s="57"/>
      <c r="AK360" s="64"/>
      <c r="AL360" s="64"/>
      <c r="AM360" s="57"/>
      <c r="AN360" s="207"/>
      <c r="AO360" s="273" t="str">
        <f t="shared" si="21"/>
        <v/>
      </c>
      <c r="AP360" s="57"/>
      <c r="AQ360" s="57"/>
      <c r="AR360" s="59"/>
      <c r="AS360" s="59"/>
      <c r="AT360" s="59"/>
      <c r="AU360" s="59"/>
      <c r="AV360" s="59"/>
      <c r="AW360" s="59"/>
      <c r="AX36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60" s="59"/>
      <c r="AZ360" s="59"/>
      <c r="BA36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60" s="249"/>
      <c r="BD360" s="253"/>
      <c r="BE360" s="253"/>
    </row>
    <row r="361" spans="1:57" ht="14.95" x14ac:dyDescent="0.25">
      <c r="A361" s="60"/>
      <c r="B361" s="58"/>
      <c r="C361" s="58"/>
      <c r="D361" s="58"/>
      <c r="E361" s="61"/>
      <c r="F361" s="61"/>
      <c r="G361" s="270" t="str">
        <f>IFERROR(MATCH(I361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61" s="270" t="str">
        <f t="shared" si="22"/>
        <v/>
      </c>
      <c r="I361" s="58"/>
      <c r="J361" s="58"/>
      <c r="K361" s="250"/>
      <c r="L361" s="277"/>
      <c r="M361" s="58"/>
      <c r="N361" s="58"/>
      <c r="O361" s="58"/>
      <c r="P36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61" s="270" t="str">
        <f>IF('Participantes (A completar)'!$R361="","",IF((INT('Participantes (A completar)'!$AI361-'Participantes (A completar)'!$R361)/365.25)&lt;=0,0,(INT(('Participantes (A completar)'!$AI361-'Participantes (A completar)'!$R361)/365.25))))</f>
        <v/>
      </c>
      <c r="R361" s="61"/>
      <c r="S361" s="57"/>
      <c r="T361" s="270" t="str">
        <f>IFERROR(MATCH(V361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61" s="270" t="str">
        <f t="shared" si="23"/>
        <v/>
      </c>
      <c r="V361" s="58"/>
      <c r="W361" s="58"/>
      <c r="X361" s="62"/>
      <c r="Y36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6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61" s="245"/>
      <c r="AB361" s="246"/>
      <c r="AC361" s="246"/>
      <c r="AD361" s="247"/>
      <c r="AE361" s="248"/>
      <c r="AF361" s="270" t="str">
        <f>IFERROR(VLOOKUP(AE361,Nivel_educat!$B$6:$E$24,4,FALSE),"")</f>
        <v/>
      </c>
      <c r="AG361" s="270" t="str">
        <f t="shared" si="20"/>
        <v/>
      </c>
      <c r="AH361" s="57"/>
      <c r="AI361" s="64"/>
      <c r="AJ361" s="57"/>
      <c r="AK361" s="64"/>
      <c r="AL361" s="64"/>
      <c r="AM361" s="57"/>
      <c r="AN361" s="207"/>
      <c r="AO361" s="273" t="str">
        <f t="shared" si="21"/>
        <v/>
      </c>
      <c r="AP361" s="57"/>
      <c r="AQ361" s="57"/>
      <c r="AR361" s="59"/>
      <c r="AS361" s="59"/>
      <c r="AT361" s="59"/>
      <c r="AU361" s="59"/>
      <c r="AV361" s="59"/>
      <c r="AW361" s="59"/>
      <c r="AX36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61" s="59"/>
      <c r="AZ361" s="59"/>
      <c r="BA36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61" s="249"/>
      <c r="BD361" s="253"/>
      <c r="BE361" s="253"/>
    </row>
    <row r="362" spans="1:57" ht="14.95" x14ac:dyDescent="0.25">
      <c r="A362" s="60"/>
      <c r="B362" s="58"/>
      <c r="C362" s="58"/>
      <c r="D362" s="58"/>
      <c r="E362" s="61"/>
      <c r="F362" s="61"/>
      <c r="G362" s="270" t="str">
        <f>IFERROR(MATCH(I362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62" s="270" t="str">
        <f t="shared" si="22"/>
        <v/>
      </c>
      <c r="I362" s="58"/>
      <c r="J362" s="58"/>
      <c r="K362" s="250"/>
      <c r="L362" s="277"/>
      <c r="M362" s="58"/>
      <c r="N362" s="58"/>
      <c r="O362" s="58"/>
      <c r="P36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62" s="270" t="str">
        <f>IF('Participantes (A completar)'!$R362="","",IF((INT('Participantes (A completar)'!$AI362-'Participantes (A completar)'!$R362)/365.25)&lt;=0,0,(INT(('Participantes (A completar)'!$AI362-'Participantes (A completar)'!$R362)/365.25))))</f>
        <v/>
      </c>
      <c r="R362" s="61"/>
      <c r="S362" s="57"/>
      <c r="T362" s="270" t="str">
        <f>IFERROR(MATCH(V362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62" s="270" t="str">
        <f t="shared" si="23"/>
        <v/>
      </c>
      <c r="V362" s="58"/>
      <c r="W362" s="58"/>
      <c r="X362" s="62"/>
      <c r="Y36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6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62" s="245"/>
      <c r="AB362" s="246"/>
      <c r="AC362" s="246"/>
      <c r="AD362" s="247"/>
      <c r="AE362" s="248"/>
      <c r="AF362" s="270" t="str">
        <f>IFERROR(VLOOKUP(AE362,Nivel_educat!$B$6:$E$24,4,FALSE),"")</f>
        <v/>
      </c>
      <c r="AG362" s="270" t="str">
        <f t="shared" si="20"/>
        <v/>
      </c>
      <c r="AH362" s="57"/>
      <c r="AI362" s="64"/>
      <c r="AJ362" s="57"/>
      <c r="AK362" s="64"/>
      <c r="AL362" s="64"/>
      <c r="AM362" s="57"/>
      <c r="AN362" s="207"/>
      <c r="AO362" s="273" t="str">
        <f t="shared" si="21"/>
        <v/>
      </c>
      <c r="AP362" s="57"/>
      <c r="AQ362" s="57"/>
      <c r="AR362" s="59"/>
      <c r="AS362" s="59"/>
      <c r="AT362" s="59"/>
      <c r="AU362" s="59"/>
      <c r="AV362" s="59"/>
      <c r="AW362" s="59"/>
      <c r="AX36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62" s="59"/>
      <c r="AZ362" s="59"/>
      <c r="BA36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62" s="249"/>
      <c r="BD362" s="253"/>
      <c r="BE362" s="253"/>
    </row>
    <row r="363" spans="1:57" ht="14.95" x14ac:dyDescent="0.25">
      <c r="A363" s="60"/>
      <c r="B363" s="58"/>
      <c r="C363" s="58"/>
      <c r="D363" s="58"/>
      <c r="E363" s="61"/>
      <c r="F363" s="61"/>
      <c r="G363" s="270" t="str">
        <f>IFERROR(MATCH(I363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63" s="270" t="str">
        <f t="shared" si="22"/>
        <v/>
      </c>
      <c r="I363" s="58"/>
      <c r="J363" s="58"/>
      <c r="K363" s="250"/>
      <c r="L363" s="277"/>
      <c r="M363" s="58"/>
      <c r="N363" s="58"/>
      <c r="O363" s="58"/>
      <c r="P36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63" s="270" t="str">
        <f>IF('Participantes (A completar)'!$R363="","",IF((INT('Participantes (A completar)'!$AI363-'Participantes (A completar)'!$R363)/365.25)&lt;=0,0,(INT(('Participantes (A completar)'!$AI363-'Participantes (A completar)'!$R363)/365.25))))</f>
        <v/>
      </c>
      <c r="R363" s="61"/>
      <c r="S363" s="57"/>
      <c r="T363" s="270" t="str">
        <f>IFERROR(MATCH(V363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63" s="270" t="str">
        <f t="shared" si="23"/>
        <v/>
      </c>
      <c r="V363" s="58"/>
      <c r="W363" s="58"/>
      <c r="X363" s="62"/>
      <c r="Y36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6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63" s="245"/>
      <c r="AB363" s="246"/>
      <c r="AC363" s="246"/>
      <c r="AD363" s="247"/>
      <c r="AE363" s="248"/>
      <c r="AF363" s="270" t="str">
        <f>IFERROR(VLOOKUP(AE363,Nivel_educat!$B$6:$E$24,4,FALSE),"")</f>
        <v/>
      </c>
      <c r="AG363" s="270" t="str">
        <f t="shared" si="20"/>
        <v/>
      </c>
      <c r="AH363" s="57"/>
      <c r="AI363" s="64"/>
      <c r="AJ363" s="57"/>
      <c r="AK363" s="64"/>
      <c r="AL363" s="64"/>
      <c r="AM363" s="57"/>
      <c r="AN363" s="207"/>
      <c r="AO363" s="273" t="str">
        <f t="shared" si="21"/>
        <v/>
      </c>
      <c r="AP363" s="57"/>
      <c r="AQ363" s="57"/>
      <c r="AR363" s="59"/>
      <c r="AS363" s="59"/>
      <c r="AT363" s="59"/>
      <c r="AU363" s="59"/>
      <c r="AV363" s="59"/>
      <c r="AW363" s="59"/>
      <c r="AX36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63" s="59"/>
      <c r="AZ363" s="59"/>
      <c r="BA36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63" s="249"/>
      <c r="BD363" s="253"/>
      <c r="BE363" s="253"/>
    </row>
    <row r="364" spans="1:57" ht="14.95" x14ac:dyDescent="0.25">
      <c r="A364" s="60"/>
      <c r="B364" s="58"/>
      <c r="C364" s="58"/>
      <c r="D364" s="58"/>
      <c r="E364" s="61"/>
      <c r="F364" s="61"/>
      <c r="G364" s="270" t="str">
        <f>IFERROR(MATCH(I364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64" s="270" t="str">
        <f t="shared" si="22"/>
        <v/>
      </c>
      <c r="I364" s="58"/>
      <c r="J364" s="58"/>
      <c r="K364" s="250"/>
      <c r="L364" s="277"/>
      <c r="M364" s="58"/>
      <c r="N364" s="58"/>
      <c r="O364" s="58"/>
      <c r="P36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64" s="270" t="str">
        <f>IF('Participantes (A completar)'!$R364="","",IF((INT('Participantes (A completar)'!$AI364-'Participantes (A completar)'!$R364)/365.25)&lt;=0,0,(INT(('Participantes (A completar)'!$AI364-'Participantes (A completar)'!$R364)/365.25))))</f>
        <v/>
      </c>
      <c r="R364" s="61"/>
      <c r="S364" s="57"/>
      <c r="T364" s="270" t="str">
        <f>IFERROR(MATCH(V364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64" s="270" t="str">
        <f t="shared" si="23"/>
        <v/>
      </c>
      <c r="V364" s="58"/>
      <c r="W364" s="58"/>
      <c r="X364" s="62"/>
      <c r="Y36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6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64" s="245"/>
      <c r="AB364" s="246"/>
      <c r="AC364" s="246"/>
      <c r="AD364" s="247"/>
      <c r="AE364" s="248"/>
      <c r="AF364" s="270" t="str">
        <f>IFERROR(VLOOKUP(AE364,Nivel_educat!$B$6:$E$24,4,FALSE),"")</f>
        <v/>
      </c>
      <c r="AG364" s="270" t="str">
        <f t="shared" si="20"/>
        <v/>
      </c>
      <c r="AH364" s="57"/>
      <c r="AI364" s="64"/>
      <c r="AJ364" s="57"/>
      <c r="AK364" s="64"/>
      <c r="AL364" s="64"/>
      <c r="AM364" s="57"/>
      <c r="AN364" s="207"/>
      <c r="AO364" s="273" t="str">
        <f t="shared" si="21"/>
        <v/>
      </c>
      <c r="AP364" s="57"/>
      <c r="AQ364" s="57"/>
      <c r="AR364" s="59"/>
      <c r="AS364" s="59"/>
      <c r="AT364" s="59"/>
      <c r="AU364" s="59"/>
      <c r="AV364" s="59"/>
      <c r="AW364" s="59"/>
      <c r="AX36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64" s="59"/>
      <c r="AZ364" s="59"/>
      <c r="BA36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64" s="249"/>
      <c r="BD364" s="253"/>
      <c r="BE364" s="253"/>
    </row>
    <row r="365" spans="1:57" ht="14.95" x14ac:dyDescent="0.25">
      <c r="A365" s="60"/>
      <c r="B365" s="58"/>
      <c r="C365" s="58"/>
      <c r="D365" s="58"/>
      <c r="E365" s="61"/>
      <c r="F365" s="61"/>
      <c r="G365" s="270" t="str">
        <f>IFERROR(MATCH(I365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65" s="270" t="str">
        <f t="shared" si="22"/>
        <v/>
      </c>
      <c r="I365" s="58"/>
      <c r="J365" s="58"/>
      <c r="K365" s="250"/>
      <c r="L365" s="277"/>
      <c r="M365" s="58"/>
      <c r="N365" s="58"/>
      <c r="O365" s="58"/>
      <c r="P36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65" s="270" t="str">
        <f>IF('Participantes (A completar)'!$R365="","",IF((INT('Participantes (A completar)'!$AI365-'Participantes (A completar)'!$R365)/365.25)&lt;=0,0,(INT(('Participantes (A completar)'!$AI365-'Participantes (A completar)'!$R365)/365.25))))</f>
        <v/>
      </c>
      <c r="R365" s="61"/>
      <c r="S365" s="57"/>
      <c r="T365" s="270" t="str">
        <f>IFERROR(MATCH(V365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65" s="270" t="str">
        <f t="shared" si="23"/>
        <v/>
      </c>
      <c r="V365" s="58"/>
      <c r="W365" s="58"/>
      <c r="X365" s="62"/>
      <c r="Y36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6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65" s="245"/>
      <c r="AB365" s="246"/>
      <c r="AC365" s="246"/>
      <c r="AD365" s="247"/>
      <c r="AE365" s="248"/>
      <c r="AF365" s="270" t="str">
        <f>IFERROR(VLOOKUP(AE365,Nivel_educat!$B$6:$E$24,4,FALSE),"")</f>
        <v/>
      </c>
      <c r="AG365" s="270" t="str">
        <f t="shared" si="20"/>
        <v/>
      </c>
      <c r="AH365" s="57"/>
      <c r="AI365" s="64"/>
      <c r="AJ365" s="57"/>
      <c r="AK365" s="64"/>
      <c r="AL365" s="64"/>
      <c r="AM365" s="57"/>
      <c r="AN365" s="207"/>
      <c r="AO365" s="273" t="str">
        <f t="shared" si="21"/>
        <v/>
      </c>
      <c r="AP365" s="57"/>
      <c r="AQ365" s="57"/>
      <c r="AR365" s="59"/>
      <c r="AS365" s="59"/>
      <c r="AT365" s="59"/>
      <c r="AU365" s="59"/>
      <c r="AV365" s="59"/>
      <c r="AW365" s="59"/>
      <c r="AX36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65" s="59"/>
      <c r="AZ365" s="59"/>
      <c r="BA36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65" s="249"/>
      <c r="BD365" s="253"/>
      <c r="BE365" s="253"/>
    </row>
    <row r="366" spans="1:57" ht="14.95" x14ac:dyDescent="0.25">
      <c r="A366" s="60"/>
      <c r="B366" s="58"/>
      <c r="C366" s="58"/>
      <c r="D366" s="58"/>
      <c r="E366" s="61"/>
      <c r="F366" s="61"/>
      <c r="G366" s="270" t="str">
        <f>IFERROR(MATCH(I366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66" s="270" t="str">
        <f t="shared" si="22"/>
        <v/>
      </c>
      <c r="I366" s="58"/>
      <c r="J366" s="58"/>
      <c r="K366" s="250"/>
      <c r="L366" s="277"/>
      <c r="M366" s="58"/>
      <c r="N366" s="58"/>
      <c r="O366" s="58"/>
      <c r="P36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66" s="270" t="str">
        <f>IF('Participantes (A completar)'!$R366="","",IF((INT('Participantes (A completar)'!$AI366-'Participantes (A completar)'!$R366)/365.25)&lt;=0,0,(INT(('Participantes (A completar)'!$AI366-'Participantes (A completar)'!$R366)/365.25))))</f>
        <v/>
      </c>
      <c r="R366" s="61"/>
      <c r="S366" s="57"/>
      <c r="T366" s="270" t="str">
        <f>IFERROR(MATCH(V366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66" s="270" t="str">
        <f t="shared" si="23"/>
        <v/>
      </c>
      <c r="V366" s="58"/>
      <c r="W366" s="58"/>
      <c r="X366" s="62"/>
      <c r="Y36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6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66" s="245"/>
      <c r="AB366" s="246"/>
      <c r="AC366" s="246"/>
      <c r="AD366" s="247"/>
      <c r="AE366" s="248"/>
      <c r="AF366" s="270" t="str">
        <f>IFERROR(VLOOKUP(AE366,Nivel_educat!$B$6:$E$24,4,FALSE),"")</f>
        <v/>
      </c>
      <c r="AG366" s="270" t="str">
        <f t="shared" si="20"/>
        <v/>
      </c>
      <c r="AH366" s="57"/>
      <c r="AI366" s="64"/>
      <c r="AJ366" s="57"/>
      <c r="AK366" s="64"/>
      <c r="AL366" s="64"/>
      <c r="AM366" s="57"/>
      <c r="AN366" s="207"/>
      <c r="AO366" s="273" t="str">
        <f t="shared" si="21"/>
        <v/>
      </c>
      <c r="AP366" s="57"/>
      <c r="AQ366" s="57"/>
      <c r="AR366" s="59"/>
      <c r="AS366" s="59"/>
      <c r="AT366" s="59"/>
      <c r="AU366" s="59"/>
      <c r="AV366" s="59"/>
      <c r="AW366" s="59"/>
      <c r="AX36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66" s="59"/>
      <c r="AZ366" s="59"/>
      <c r="BA36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66" s="249"/>
      <c r="BD366" s="253"/>
      <c r="BE366" s="253"/>
    </row>
    <row r="367" spans="1:57" ht="14.95" x14ac:dyDescent="0.25">
      <c r="A367" s="60"/>
      <c r="B367" s="58"/>
      <c r="C367" s="58"/>
      <c r="D367" s="58"/>
      <c r="E367" s="61"/>
      <c r="F367" s="61"/>
      <c r="G367" s="270" t="str">
        <f>IFERROR(MATCH(I367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67" s="270" t="str">
        <f t="shared" si="22"/>
        <v/>
      </c>
      <c r="I367" s="58"/>
      <c r="J367" s="58"/>
      <c r="K367" s="250"/>
      <c r="L367" s="277"/>
      <c r="M367" s="58"/>
      <c r="N367" s="58"/>
      <c r="O367" s="58"/>
      <c r="P36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67" s="270" t="str">
        <f>IF('Participantes (A completar)'!$R367="","",IF((INT('Participantes (A completar)'!$AI367-'Participantes (A completar)'!$R367)/365.25)&lt;=0,0,(INT(('Participantes (A completar)'!$AI367-'Participantes (A completar)'!$R367)/365.25))))</f>
        <v/>
      </c>
      <c r="R367" s="61"/>
      <c r="S367" s="57"/>
      <c r="T367" s="270" t="str">
        <f>IFERROR(MATCH(V367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67" s="270" t="str">
        <f t="shared" si="23"/>
        <v/>
      </c>
      <c r="V367" s="58"/>
      <c r="W367" s="58"/>
      <c r="X367" s="62"/>
      <c r="Y36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6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67" s="245"/>
      <c r="AB367" s="246"/>
      <c r="AC367" s="246"/>
      <c r="AD367" s="247"/>
      <c r="AE367" s="248"/>
      <c r="AF367" s="270" t="str">
        <f>IFERROR(VLOOKUP(AE367,Nivel_educat!$B$6:$E$24,4,FALSE),"")</f>
        <v/>
      </c>
      <c r="AG367" s="270" t="str">
        <f t="shared" si="20"/>
        <v/>
      </c>
      <c r="AH367" s="57"/>
      <c r="AI367" s="64"/>
      <c r="AJ367" s="57"/>
      <c r="AK367" s="64"/>
      <c r="AL367" s="64"/>
      <c r="AM367" s="57"/>
      <c r="AN367" s="207"/>
      <c r="AO367" s="273" t="str">
        <f t="shared" si="21"/>
        <v/>
      </c>
      <c r="AP367" s="57"/>
      <c r="AQ367" s="57"/>
      <c r="AR367" s="59"/>
      <c r="AS367" s="59"/>
      <c r="AT367" s="59"/>
      <c r="AU367" s="59"/>
      <c r="AV367" s="59"/>
      <c r="AW367" s="59"/>
      <c r="AX36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67" s="59"/>
      <c r="AZ367" s="59"/>
      <c r="BA36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67" s="249"/>
      <c r="BD367" s="253"/>
      <c r="BE367" s="253"/>
    </row>
    <row r="368" spans="1:57" ht="14.95" x14ac:dyDescent="0.25">
      <c r="A368" s="60"/>
      <c r="B368" s="58"/>
      <c r="C368" s="58"/>
      <c r="D368" s="58"/>
      <c r="E368" s="61"/>
      <c r="F368" s="61"/>
      <c r="G368" s="270" t="str">
        <f>IFERROR(MATCH(I368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68" s="270" t="str">
        <f t="shared" si="22"/>
        <v/>
      </c>
      <c r="I368" s="58"/>
      <c r="J368" s="58"/>
      <c r="K368" s="250"/>
      <c r="L368" s="277"/>
      <c r="M368" s="58"/>
      <c r="N368" s="58"/>
      <c r="O368" s="58"/>
      <c r="P36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68" s="270" t="str">
        <f>IF('Participantes (A completar)'!$R368="","",IF((INT('Participantes (A completar)'!$AI368-'Participantes (A completar)'!$R368)/365.25)&lt;=0,0,(INT(('Participantes (A completar)'!$AI368-'Participantes (A completar)'!$R368)/365.25))))</f>
        <v/>
      </c>
      <c r="R368" s="61"/>
      <c r="S368" s="57"/>
      <c r="T368" s="270" t="str">
        <f>IFERROR(MATCH(V368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68" s="270" t="str">
        <f t="shared" si="23"/>
        <v/>
      </c>
      <c r="V368" s="58"/>
      <c r="W368" s="58"/>
      <c r="X368" s="62"/>
      <c r="Y36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6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68" s="245"/>
      <c r="AB368" s="246"/>
      <c r="AC368" s="246"/>
      <c r="AD368" s="247"/>
      <c r="AE368" s="248"/>
      <c r="AF368" s="270" t="str">
        <f>IFERROR(VLOOKUP(AE368,Nivel_educat!$B$6:$E$24,4,FALSE),"")</f>
        <v/>
      </c>
      <c r="AG368" s="270" t="str">
        <f t="shared" si="20"/>
        <v/>
      </c>
      <c r="AH368" s="57"/>
      <c r="AI368" s="64"/>
      <c r="AJ368" s="57"/>
      <c r="AK368" s="64"/>
      <c r="AL368" s="64"/>
      <c r="AM368" s="57"/>
      <c r="AN368" s="207"/>
      <c r="AO368" s="273" t="str">
        <f t="shared" si="21"/>
        <v/>
      </c>
      <c r="AP368" s="57"/>
      <c r="AQ368" s="57"/>
      <c r="AR368" s="59"/>
      <c r="AS368" s="59"/>
      <c r="AT368" s="59"/>
      <c r="AU368" s="59"/>
      <c r="AV368" s="59"/>
      <c r="AW368" s="59"/>
      <c r="AX36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68" s="59"/>
      <c r="AZ368" s="59"/>
      <c r="BA36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68" s="249"/>
      <c r="BD368" s="253"/>
      <c r="BE368" s="253"/>
    </row>
    <row r="369" spans="1:57" ht="14.95" x14ac:dyDescent="0.25">
      <c r="A369" s="60"/>
      <c r="B369" s="58"/>
      <c r="C369" s="58"/>
      <c r="D369" s="58"/>
      <c r="E369" s="61"/>
      <c r="F369" s="61"/>
      <c r="G369" s="270" t="str">
        <f>IFERROR(MATCH(I369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69" s="270" t="str">
        <f t="shared" si="22"/>
        <v/>
      </c>
      <c r="I369" s="58"/>
      <c r="J369" s="58"/>
      <c r="K369" s="250"/>
      <c r="L369" s="277"/>
      <c r="M369" s="58"/>
      <c r="N369" s="58"/>
      <c r="O369" s="58"/>
      <c r="P36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69" s="270" t="str">
        <f>IF('Participantes (A completar)'!$R369="","",IF((INT('Participantes (A completar)'!$AI369-'Participantes (A completar)'!$R369)/365.25)&lt;=0,0,(INT(('Participantes (A completar)'!$AI369-'Participantes (A completar)'!$R369)/365.25))))</f>
        <v/>
      </c>
      <c r="R369" s="61"/>
      <c r="S369" s="57"/>
      <c r="T369" s="270" t="str">
        <f>IFERROR(MATCH(V369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69" s="270" t="str">
        <f t="shared" si="23"/>
        <v/>
      </c>
      <c r="V369" s="58"/>
      <c r="W369" s="58"/>
      <c r="X369" s="62"/>
      <c r="Y36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6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69" s="245"/>
      <c r="AB369" s="246"/>
      <c r="AC369" s="246"/>
      <c r="AD369" s="247"/>
      <c r="AE369" s="248"/>
      <c r="AF369" s="270" t="str">
        <f>IFERROR(VLOOKUP(AE369,Nivel_educat!$B$6:$E$24,4,FALSE),"")</f>
        <v/>
      </c>
      <c r="AG369" s="270" t="str">
        <f t="shared" si="20"/>
        <v/>
      </c>
      <c r="AH369" s="57"/>
      <c r="AI369" s="64"/>
      <c r="AJ369" s="57"/>
      <c r="AK369" s="64"/>
      <c r="AL369" s="64"/>
      <c r="AM369" s="57"/>
      <c r="AN369" s="64"/>
      <c r="AO369" s="273" t="str">
        <f t="shared" si="21"/>
        <v/>
      </c>
      <c r="AP369" s="57"/>
      <c r="AQ369" s="57"/>
      <c r="AR369" s="59"/>
      <c r="AS369" s="59"/>
      <c r="AT369" s="59"/>
      <c r="AU369" s="59"/>
      <c r="AV369" s="59"/>
      <c r="AW369" s="59"/>
      <c r="AX36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69" s="59"/>
      <c r="AZ369" s="59"/>
      <c r="BA36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69" s="249"/>
      <c r="BD369" s="253"/>
      <c r="BE369" s="253"/>
    </row>
    <row r="370" spans="1:57" ht="14.95" x14ac:dyDescent="0.25">
      <c r="A370" s="60"/>
      <c r="B370" s="58"/>
      <c r="C370" s="58"/>
      <c r="D370" s="58"/>
      <c r="E370" s="61"/>
      <c r="F370" s="61"/>
      <c r="G370" s="270" t="str">
        <f>IFERROR(MATCH(I370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70" s="270" t="str">
        <f t="shared" si="22"/>
        <v/>
      </c>
      <c r="I370" s="58"/>
      <c r="J370" s="58"/>
      <c r="K370" s="250"/>
      <c r="L370" s="277"/>
      <c r="M370" s="58"/>
      <c r="N370" s="58"/>
      <c r="O370" s="58"/>
      <c r="P37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70" s="270" t="str">
        <f>IF('Participantes (A completar)'!$R370="","",IF((INT('Participantes (A completar)'!$AI370-'Participantes (A completar)'!$R370)/365.25)&lt;=0,0,(INT(('Participantes (A completar)'!$AI370-'Participantes (A completar)'!$R370)/365.25))))</f>
        <v/>
      </c>
      <c r="R370" s="61"/>
      <c r="S370" s="57"/>
      <c r="T370" s="270" t="str">
        <f>IFERROR(MATCH(V370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70" s="270" t="str">
        <f t="shared" si="23"/>
        <v/>
      </c>
      <c r="V370" s="58"/>
      <c r="W370" s="58"/>
      <c r="X370" s="62"/>
      <c r="Y37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7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70" s="245"/>
      <c r="AB370" s="246"/>
      <c r="AC370" s="246"/>
      <c r="AD370" s="247"/>
      <c r="AE370" s="248"/>
      <c r="AF370" s="270" t="str">
        <f>IFERROR(VLOOKUP(AE370,Nivel_educat!$B$6:$E$24,4,FALSE),"")</f>
        <v/>
      </c>
      <c r="AG370" s="270" t="str">
        <f t="shared" si="20"/>
        <v/>
      </c>
      <c r="AH370" s="57"/>
      <c r="AI370" s="64"/>
      <c r="AJ370" s="57"/>
      <c r="AK370" s="64"/>
      <c r="AL370" s="64"/>
      <c r="AM370" s="57"/>
      <c r="AN370" s="64"/>
      <c r="AO370" s="273" t="str">
        <f t="shared" si="21"/>
        <v/>
      </c>
      <c r="AP370" s="57"/>
      <c r="AQ370" s="57"/>
      <c r="AR370" s="59"/>
      <c r="AS370" s="59"/>
      <c r="AT370" s="59"/>
      <c r="AU370" s="59"/>
      <c r="AV370" s="59"/>
      <c r="AW370" s="59"/>
      <c r="AX37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70" s="59"/>
      <c r="AZ370" s="59"/>
      <c r="BA37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70" s="249"/>
      <c r="BD370" s="253"/>
      <c r="BE370" s="253"/>
    </row>
    <row r="371" spans="1:57" ht="14.95" x14ac:dyDescent="0.25">
      <c r="A371" s="60"/>
      <c r="B371" s="58"/>
      <c r="C371" s="58"/>
      <c r="D371" s="58"/>
      <c r="E371" s="61"/>
      <c r="F371" s="61"/>
      <c r="G371" s="270" t="str">
        <f>IFERROR(MATCH(I371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71" s="270" t="str">
        <f t="shared" si="22"/>
        <v/>
      </c>
      <c r="I371" s="58"/>
      <c r="J371" s="58"/>
      <c r="K371" s="250"/>
      <c r="L371" s="277"/>
      <c r="M371" s="58"/>
      <c r="N371" s="58"/>
      <c r="O371" s="58"/>
      <c r="P37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71" s="270" t="str">
        <f>IF('Participantes (A completar)'!$R371="","",IF((INT('Participantes (A completar)'!$AI371-'Participantes (A completar)'!$R371)/365.25)&lt;=0,0,(INT(('Participantes (A completar)'!$AI371-'Participantes (A completar)'!$R371)/365.25))))</f>
        <v/>
      </c>
      <c r="R371" s="61"/>
      <c r="S371" s="57"/>
      <c r="T371" s="270" t="str">
        <f>IFERROR(MATCH(V371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71" s="270" t="str">
        <f t="shared" si="23"/>
        <v/>
      </c>
      <c r="V371" s="58"/>
      <c r="W371" s="58"/>
      <c r="X371" s="62"/>
      <c r="Y37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7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71" s="245"/>
      <c r="AB371" s="246"/>
      <c r="AC371" s="246"/>
      <c r="AD371" s="247"/>
      <c r="AE371" s="248"/>
      <c r="AF371" s="270" t="str">
        <f>IFERROR(VLOOKUP(AE371,Nivel_educat!$B$6:$E$24,4,FALSE),"")</f>
        <v/>
      </c>
      <c r="AG371" s="270" t="str">
        <f t="shared" si="20"/>
        <v/>
      </c>
      <c r="AH371" s="57"/>
      <c r="AI371" s="64"/>
      <c r="AJ371" s="57"/>
      <c r="AK371" s="64"/>
      <c r="AL371" s="64"/>
      <c r="AM371" s="57"/>
      <c r="AN371" s="207"/>
      <c r="AO371" s="273" t="str">
        <f t="shared" si="21"/>
        <v/>
      </c>
      <c r="AP371" s="57"/>
      <c r="AQ371" s="57"/>
      <c r="AR371" s="59"/>
      <c r="AS371" s="59"/>
      <c r="AT371" s="59"/>
      <c r="AU371" s="59"/>
      <c r="AV371" s="59"/>
      <c r="AW371" s="59"/>
      <c r="AX37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71" s="59"/>
      <c r="AZ371" s="59"/>
      <c r="BA37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71" s="249"/>
      <c r="BD371" s="253"/>
      <c r="BE371" s="253"/>
    </row>
    <row r="372" spans="1:57" ht="14.95" x14ac:dyDescent="0.25">
      <c r="A372" s="60"/>
      <c r="B372" s="58"/>
      <c r="C372" s="58"/>
      <c r="D372" s="58"/>
      <c r="E372" s="61"/>
      <c r="F372" s="61"/>
      <c r="G372" s="270" t="str">
        <f>IFERROR(MATCH(I372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72" s="270" t="str">
        <f t="shared" si="22"/>
        <v/>
      </c>
      <c r="I372" s="58"/>
      <c r="J372" s="58"/>
      <c r="K372" s="250"/>
      <c r="L372" s="277"/>
      <c r="M372" s="58"/>
      <c r="N372" s="58"/>
      <c r="O372" s="58"/>
      <c r="P37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72" s="270" t="str">
        <f>IF('Participantes (A completar)'!$R372="","",IF((INT('Participantes (A completar)'!$AI372-'Participantes (A completar)'!$R372)/365.25)&lt;=0,0,(INT(('Participantes (A completar)'!$AI372-'Participantes (A completar)'!$R372)/365.25))))</f>
        <v/>
      </c>
      <c r="R372" s="61"/>
      <c r="S372" s="57"/>
      <c r="T372" s="270" t="str">
        <f>IFERROR(MATCH(V372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72" s="270" t="str">
        <f t="shared" si="23"/>
        <v/>
      </c>
      <c r="V372" s="58"/>
      <c r="W372" s="58"/>
      <c r="X372" s="62"/>
      <c r="Y37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7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72" s="245"/>
      <c r="AB372" s="246"/>
      <c r="AC372" s="246"/>
      <c r="AD372" s="247"/>
      <c r="AE372" s="248"/>
      <c r="AF372" s="270" t="str">
        <f>IFERROR(VLOOKUP(AE372,Nivel_educat!$B$6:$E$24,4,FALSE),"")</f>
        <v/>
      </c>
      <c r="AG372" s="270" t="str">
        <f t="shared" si="20"/>
        <v/>
      </c>
      <c r="AH372" s="57"/>
      <c r="AI372" s="64"/>
      <c r="AJ372" s="57"/>
      <c r="AK372" s="64"/>
      <c r="AL372" s="64"/>
      <c r="AM372" s="57"/>
      <c r="AN372" s="64"/>
      <c r="AO372" s="273" t="str">
        <f t="shared" si="21"/>
        <v/>
      </c>
      <c r="AP372" s="57"/>
      <c r="AQ372" s="57"/>
      <c r="AR372" s="59"/>
      <c r="AS372" s="59"/>
      <c r="AT372" s="59"/>
      <c r="AU372" s="59"/>
      <c r="AV372" s="59"/>
      <c r="AW372" s="59"/>
      <c r="AX37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72" s="59"/>
      <c r="AZ372" s="59"/>
      <c r="BA37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72" s="249"/>
      <c r="BD372" s="253"/>
      <c r="BE372" s="253"/>
    </row>
    <row r="373" spans="1:57" ht="14.95" x14ac:dyDescent="0.25">
      <c r="A373" s="60"/>
      <c r="B373" s="58"/>
      <c r="C373" s="58"/>
      <c r="D373" s="58"/>
      <c r="E373" s="61"/>
      <c r="F373" s="61"/>
      <c r="G373" s="270" t="str">
        <f>IFERROR(MATCH(I373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73" s="270" t="str">
        <f t="shared" si="22"/>
        <v/>
      </c>
      <c r="I373" s="58"/>
      <c r="J373" s="58"/>
      <c r="K373" s="250"/>
      <c r="L373" s="277"/>
      <c r="M373" s="58"/>
      <c r="N373" s="58"/>
      <c r="O373" s="58"/>
      <c r="P37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73" s="270" t="str">
        <f>IF('Participantes (A completar)'!$R373="","",IF((INT('Participantes (A completar)'!$AI373-'Participantes (A completar)'!$R373)/365.25)&lt;=0,0,(INT(('Participantes (A completar)'!$AI373-'Participantes (A completar)'!$R373)/365.25))))</f>
        <v/>
      </c>
      <c r="R373" s="61"/>
      <c r="S373" s="57"/>
      <c r="T373" s="270" t="str">
        <f>IFERROR(MATCH(V373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73" s="270" t="str">
        <f t="shared" si="23"/>
        <v/>
      </c>
      <c r="V373" s="58"/>
      <c r="W373" s="58"/>
      <c r="X373" s="62"/>
      <c r="Y37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7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73" s="245"/>
      <c r="AB373" s="246"/>
      <c r="AC373" s="246"/>
      <c r="AD373" s="247"/>
      <c r="AE373" s="248"/>
      <c r="AF373" s="270" t="str">
        <f>IFERROR(VLOOKUP(AE373,Nivel_educat!$B$6:$E$24,4,FALSE),"")</f>
        <v/>
      </c>
      <c r="AG373" s="270" t="str">
        <f t="shared" si="20"/>
        <v/>
      </c>
      <c r="AH373" s="57"/>
      <c r="AI373" s="64"/>
      <c r="AJ373" s="57"/>
      <c r="AK373" s="64"/>
      <c r="AL373" s="64"/>
      <c r="AM373" s="57"/>
      <c r="AN373" s="207"/>
      <c r="AO373" s="273" t="str">
        <f t="shared" si="21"/>
        <v/>
      </c>
      <c r="AP373" s="57"/>
      <c r="AQ373" s="57"/>
      <c r="AR373" s="59"/>
      <c r="AS373" s="59"/>
      <c r="AT373" s="59"/>
      <c r="AU373" s="59"/>
      <c r="AV373" s="59"/>
      <c r="AW373" s="59"/>
      <c r="AX37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73" s="59"/>
      <c r="AZ373" s="59"/>
      <c r="BA37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73" s="249"/>
      <c r="BD373" s="253"/>
      <c r="BE373" s="253"/>
    </row>
    <row r="374" spans="1:57" ht="14.95" x14ac:dyDescent="0.25">
      <c r="A374" s="60"/>
      <c r="B374" s="58"/>
      <c r="C374" s="58"/>
      <c r="D374" s="58"/>
      <c r="E374" s="61"/>
      <c r="F374" s="61"/>
      <c r="G374" s="270" t="str">
        <f>IFERROR(MATCH(I374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74" s="270" t="str">
        <f t="shared" si="22"/>
        <v/>
      </c>
      <c r="I374" s="58"/>
      <c r="J374" s="58"/>
      <c r="K374" s="250"/>
      <c r="L374" s="277"/>
      <c r="M374" s="58"/>
      <c r="N374" s="58"/>
      <c r="O374" s="58"/>
      <c r="P37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74" s="270" t="str">
        <f>IF('Participantes (A completar)'!$R374="","",IF((INT('Participantes (A completar)'!$AI374-'Participantes (A completar)'!$R374)/365.25)&lt;=0,0,(INT(('Participantes (A completar)'!$AI374-'Participantes (A completar)'!$R374)/365.25))))</f>
        <v/>
      </c>
      <c r="R374" s="61"/>
      <c r="S374" s="57"/>
      <c r="T374" s="270" t="str">
        <f>IFERROR(MATCH(V374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74" s="270" t="str">
        <f t="shared" si="23"/>
        <v/>
      </c>
      <c r="V374" s="58"/>
      <c r="W374" s="58"/>
      <c r="X374" s="62"/>
      <c r="Y37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7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74" s="245"/>
      <c r="AB374" s="246"/>
      <c r="AC374" s="246"/>
      <c r="AD374" s="247"/>
      <c r="AE374" s="248"/>
      <c r="AF374" s="270" t="str">
        <f>IFERROR(VLOOKUP(AE374,Nivel_educat!$B$6:$E$24,4,FALSE),"")</f>
        <v/>
      </c>
      <c r="AG374" s="270" t="str">
        <f t="shared" si="20"/>
        <v/>
      </c>
      <c r="AH374" s="57"/>
      <c r="AI374" s="64"/>
      <c r="AJ374" s="57"/>
      <c r="AK374" s="64"/>
      <c r="AL374" s="64"/>
      <c r="AM374" s="57"/>
      <c r="AN374" s="64"/>
      <c r="AO374" s="273" t="str">
        <f t="shared" si="21"/>
        <v/>
      </c>
      <c r="AP374" s="57"/>
      <c r="AQ374" s="57"/>
      <c r="AR374" s="59"/>
      <c r="AS374" s="59"/>
      <c r="AT374" s="59"/>
      <c r="AU374" s="59"/>
      <c r="AV374" s="59"/>
      <c r="AW374" s="59"/>
      <c r="AX37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74" s="59"/>
      <c r="AZ374" s="59"/>
      <c r="BA37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74" s="249"/>
      <c r="BD374" s="253"/>
      <c r="BE374" s="253"/>
    </row>
    <row r="375" spans="1:57" ht="14.95" x14ac:dyDescent="0.25">
      <c r="A375" s="60"/>
      <c r="B375" s="58"/>
      <c r="C375" s="58"/>
      <c r="D375" s="58"/>
      <c r="E375" s="61"/>
      <c r="F375" s="61"/>
      <c r="G375" s="270" t="str">
        <f>IFERROR(MATCH(I375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75" s="270" t="str">
        <f t="shared" si="22"/>
        <v/>
      </c>
      <c r="I375" s="58"/>
      <c r="J375" s="58"/>
      <c r="K375" s="250"/>
      <c r="L375" s="277"/>
      <c r="M375" s="58"/>
      <c r="N375" s="58"/>
      <c r="O375" s="58"/>
      <c r="P37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75" s="270" t="str">
        <f>IF('Participantes (A completar)'!$R375="","",IF((INT('Participantes (A completar)'!$AI375-'Participantes (A completar)'!$R375)/365.25)&lt;=0,0,(INT(('Participantes (A completar)'!$AI375-'Participantes (A completar)'!$R375)/365.25))))</f>
        <v/>
      </c>
      <c r="R375" s="61"/>
      <c r="S375" s="57"/>
      <c r="T375" s="270" t="str">
        <f>IFERROR(MATCH(V375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75" s="270" t="str">
        <f t="shared" si="23"/>
        <v/>
      </c>
      <c r="V375" s="58"/>
      <c r="W375" s="58"/>
      <c r="X375" s="62"/>
      <c r="Y37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7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75" s="245"/>
      <c r="AB375" s="246"/>
      <c r="AC375" s="246"/>
      <c r="AD375" s="247"/>
      <c r="AE375" s="248"/>
      <c r="AF375" s="270" t="str">
        <f>IFERROR(VLOOKUP(AE375,Nivel_educat!$B$6:$E$24,4,FALSE),"")</f>
        <v/>
      </c>
      <c r="AG375" s="270" t="str">
        <f t="shared" si="20"/>
        <v/>
      </c>
      <c r="AH375" s="57"/>
      <c r="AI375" s="64"/>
      <c r="AJ375" s="57"/>
      <c r="AK375" s="64"/>
      <c r="AL375" s="64"/>
      <c r="AM375" s="57"/>
      <c r="AN375" s="64"/>
      <c r="AO375" s="273" t="str">
        <f t="shared" si="21"/>
        <v/>
      </c>
      <c r="AP375" s="57"/>
      <c r="AQ375" s="57"/>
      <c r="AR375" s="59"/>
      <c r="AS375" s="59"/>
      <c r="AT375" s="59"/>
      <c r="AU375" s="59"/>
      <c r="AV375" s="59"/>
      <c r="AW375" s="59"/>
      <c r="AX37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75" s="59"/>
      <c r="AZ375" s="59"/>
      <c r="BA37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75" s="249"/>
      <c r="BD375" s="253"/>
      <c r="BE375" s="253"/>
    </row>
    <row r="376" spans="1:57" ht="14.95" x14ac:dyDescent="0.25">
      <c r="A376" s="60"/>
      <c r="B376" s="58"/>
      <c r="C376" s="58"/>
      <c r="D376" s="58"/>
      <c r="E376" s="61"/>
      <c r="F376" s="61"/>
      <c r="G376" s="270" t="str">
        <f>IFERROR(MATCH(I376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76" s="270" t="str">
        <f t="shared" si="22"/>
        <v/>
      </c>
      <c r="I376" s="58"/>
      <c r="J376" s="58"/>
      <c r="K376" s="250"/>
      <c r="L376" s="277"/>
      <c r="M376" s="58"/>
      <c r="N376" s="58"/>
      <c r="O376" s="58"/>
      <c r="P37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76" s="270" t="str">
        <f>IF('Participantes (A completar)'!$R376="","",IF((INT('Participantes (A completar)'!$AI376-'Participantes (A completar)'!$R376)/365.25)&lt;=0,0,(INT(('Participantes (A completar)'!$AI376-'Participantes (A completar)'!$R376)/365.25))))</f>
        <v/>
      </c>
      <c r="R376" s="61"/>
      <c r="S376" s="57"/>
      <c r="T376" s="270" t="str">
        <f>IFERROR(MATCH(V376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76" s="270" t="str">
        <f t="shared" si="23"/>
        <v/>
      </c>
      <c r="V376" s="58"/>
      <c r="W376" s="58"/>
      <c r="X376" s="62"/>
      <c r="Y37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7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76" s="245"/>
      <c r="AB376" s="246"/>
      <c r="AC376" s="246"/>
      <c r="AD376" s="247"/>
      <c r="AE376" s="248"/>
      <c r="AF376" s="270" t="str">
        <f>IFERROR(VLOOKUP(AE376,Nivel_educat!$B$6:$E$24,4,FALSE),"")</f>
        <v/>
      </c>
      <c r="AG376" s="270" t="str">
        <f t="shared" si="20"/>
        <v/>
      </c>
      <c r="AH376" s="57"/>
      <c r="AI376" s="64"/>
      <c r="AJ376" s="57"/>
      <c r="AK376" s="64"/>
      <c r="AL376" s="64"/>
      <c r="AM376" s="57"/>
      <c r="AN376" s="64"/>
      <c r="AO376" s="273" t="str">
        <f t="shared" si="21"/>
        <v/>
      </c>
      <c r="AP376" s="57"/>
      <c r="AQ376" s="57"/>
      <c r="AR376" s="59"/>
      <c r="AS376" s="59"/>
      <c r="AT376" s="59"/>
      <c r="AU376" s="59"/>
      <c r="AV376" s="59"/>
      <c r="AW376" s="59"/>
      <c r="AX37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76" s="59"/>
      <c r="AZ376" s="59"/>
      <c r="BA37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76" s="249"/>
      <c r="BD376" s="253"/>
      <c r="BE376" s="253"/>
    </row>
    <row r="377" spans="1:57" ht="14.95" x14ac:dyDescent="0.25">
      <c r="A377" s="60"/>
      <c r="B377" s="58"/>
      <c r="C377" s="58"/>
      <c r="D377" s="58"/>
      <c r="E377" s="61"/>
      <c r="F377" s="61"/>
      <c r="G377" s="270" t="str">
        <f>IFERROR(MATCH(I377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77" s="270" t="str">
        <f t="shared" si="22"/>
        <v/>
      </c>
      <c r="I377" s="58"/>
      <c r="J377" s="58"/>
      <c r="K377" s="250"/>
      <c r="L377" s="277"/>
      <c r="M377" s="58"/>
      <c r="N377" s="58"/>
      <c r="O377" s="58"/>
      <c r="P37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77" s="270" t="str">
        <f>IF('Participantes (A completar)'!$R377="","",IF((INT('Participantes (A completar)'!$AI377-'Participantes (A completar)'!$R377)/365.25)&lt;=0,0,(INT(('Participantes (A completar)'!$AI377-'Participantes (A completar)'!$R377)/365.25))))</f>
        <v/>
      </c>
      <c r="R377" s="61"/>
      <c r="S377" s="57"/>
      <c r="T377" s="270" t="str">
        <f>IFERROR(MATCH(V377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77" s="270" t="str">
        <f t="shared" si="23"/>
        <v/>
      </c>
      <c r="V377" s="58"/>
      <c r="W377" s="58"/>
      <c r="X377" s="62"/>
      <c r="Y37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7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77" s="245"/>
      <c r="AB377" s="246"/>
      <c r="AC377" s="246"/>
      <c r="AD377" s="247"/>
      <c r="AE377" s="248"/>
      <c r="AF377" s="270" t="str">
        <f>IFERROR(VLOOKUP(AE377,Nivel_educat!$B$6:$E$24,4,FALSE),"")</f>
        <v/>
      </c>
      <c r="AG377" s="270" t="str">
        <f t="shared" si="20"/>
        <v/>
      </c>
      <c r="AH377" s="57"/>
      <c r="AI377" s="64"/>
      <c r="AJ377" s="57"/>
      <c r="AK377" s="64"/>
      <c r="AL377" s="64"/>
      <c r="AM377" s="57"/>
      <c r="AN377" s="64"/>
      <c r="AO377" s="273" t="str">
        <f t="shared" si="21"/>
        <v/>
      </c>
      <c r="AP377" s="57"/>
      <c r="AQ377" s="57"/>
      <c r="AR377" s="59"/>
      <c r="AS377" s="59"/>
      <c r="AT377" s="59"/>
      <c r="AU377" s="59"/>
      <c r="AV377" s="59"/>
      <c r="AW377" s="59"/>
      <c r="AX37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77" s="59"/>
      <c r="AZ377" s="59"/>
      <c r="BA37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77" s="249"/>
      <c r="BD377" s="253"/>
      <c r="BE377" s="253"/>
    </row>
    <row r="378" spans="1:57" ht="14.95" x14ac:dyDescent="0.25">
      <c r="A378" s="60"/>
      <c r="B378" s="58"/>
      <c r="C378" s="58"/>
      <c r="D378" s="58"/>
      <c r="E378" s="61"/>
      <c r="F378" s="61"/>
      <c r="G378" s="270" t="str">
        <f>IFERROR(MATCH(I378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78" s="270" t="str">
        <f t="shared" si="22"/>
        <v/>
      </c>
      <c r="I378" s="58"/>
      <c r="J378" s="58"/>
      <c r="K378" s="250"/>
      <c r="L378" s="277"/>
      <c r="M378" s="58"/>
      <c r="N378" s="58"/>
      <c r="O378" s="58"/>
      <c r="P37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78" s="270" t="str">
        <f>IF('Participantes (A completar)'!$R378="","",IF((INT('Participantes (A completar)'!$AI378-'Participantes (A completar)'!$R378)/365.25)&lt;=0,0,(INT(('Participantes (A completar)'!$AI378-'Participantes (A completar)'!$R378)/365.25))))</f>
        <v/>
      </c>
      <c r="R378" s="61"/>
      <c r="S378" s="57"/>
      <c r="T378" s="270" t="str">
        <f>IFERROR(MATCH(V378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78" s="270" t="str">
        <f t="shared" si="23"/>
        <v/>
      </c>
      <c r="V378" s="58"/>
      <c r="W378" s="58"/>
      <c r="X378" s="62"/>
      <c r="Y37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7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78" s="245"/>
      <c r="AB378" s="246"/>
      <c r="AC378" s="246"/>
      <c r="AD378" s="247"/>
      <c r="AE378" s="248"/>
      <c r="AF378" s="270" t="str">
        <f>IFERROR(VLOOKUP(AE378,Nivel_educat!$B$6:$E$24,4,FALSE),"")</f>
        <v/>
      </c>
      <c r="AG378" s="270" t="str">
        <f t="shared" si="20"/>
        <v/>
      </c>
      <c r="AH378" s="57"/>
      <c r="AI378" s="64"/>
      <c r="AJ378" s="57"/>
      <c r="AK378" s="64"/>
      <c r="AL378" s="64"/>
      <c r="AM378" s="57"/>
      <c r="AN378" s="64"/>
      <c r="AO378" s="273" t="str">
        <f t="shared" si="21"/>
        <v/>
      </c>
      <c r="AP378" s="57"/>
      <c r="AQ378" s="57"/>
      <c r="AR378" s="59"/>
      <c r="AS378" s="59"/>
      <c r="AT378" s="59"/>
      <c r="AU378" s="59"/>
      <c r="AV378" s="59"/>
      <c r="AW378" s="59"/>
      <c r="AX37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78" s="59"/>
      <c r="AZ378" s="59"/>
      <c r="BA37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78" s="249"/>
      <c r="BD378" s="253"/>
      <c r="BE378" s="253"/>
    </row>
    <row r="379" spans="1:57" ht="14.95" x14ac:dyDescent="0.25">
      <c r="A379" s="60"/>
      <c r="B379" s="58"/>
      <c r="C379" s="58"/>
      <c r="D379" s="58"/>
      <c r="E379" s="61"/>
      <c r="F379" s="61"/>
      <c r="G379" s="270" t="str">
        <f>IFERROR(MATCH(I379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79" s="270" t="str">
        <f t="shared" si="22"/>
        <v/>
      </c>
      <c r="I379" s="58"/>
      <c r="J379" s="58"/>
      <c r="K379" s="250"/>
      <c r="L379" s="277"/>
      <c r="M379" s="58"/>
      <c r="N379" s="58"/>
      <c r="O379" s="58"/>
      <c r="P37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79" s="270" t="str">
        <f>IF('Participantes (A completar)'!$R379="","",IF((INT('Participantes (A completar)'!$AI379-'Participantes (A completar)'!$R379)/365.25)&lt;=0,0,(INT(('Participantes (A completar)'!$AI379-'Participantes (A completar)'!$R379)/365.25))))</f>
        <v/>
      </c>
      <c r="R379" s="61"/>
      <c r="S379" s="57"/>
      <c r="T379" s="270" t="str">
        <f>IFERROR(MATCH(V379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79" s="270" t="str">
        <f t="shared" si="23"/>
        <v/>
      </c>
      <c r="V379" s="58"/>
      <c r="W379" s="216"/>
      <c r="X379" s="62"/>
      <c r="Y37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7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79" s="245"/>
      <c r="AB379" s="246"/>
      <c r="AC379" s="246"/>
      <c r="AD379" s="247"/>
      <c r="AE379" s="248"/>
      <c r="AF379" s="270" t="str">
        <f>IFERROR(VLOOKUP(AE379,Nivel_educat!$B$6:$E$24,4,FALSE),"")</f>
        <v/>
      </c>
      <c r="AG379" s="270" t="str">
        <f t="shared" si="20"/>
        <v/>
      </c>
      <c r="AH379" s="57"/>
      <c r="AI379" s="64"/>
      <c r="AJ379" s="57"/>
      <c r="AK379" s="64"/>
      <c r="AL379" s="64"/>
      <c r="AM379" s="57"/>
      <c r="AN379" s="207"/>
      <c r="AO379" s="273" t="str">
        <f t="shared" si="21"/>
        <v/>
      </c>
      <c r="AP379" s="57"/>
      <c r="AQ379" s="57"/>
      <c r="AR379" s="59"/>
      <c r="AS379" s="59"/>
      <c r="AT379" s="59"/>
      <c r="AU379" s="59"/>
      <c r="AV379" s="59"/>
      <c r="AW379" s="59"/>
      <c r="AX37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79" s="59"/>
      <c r="AZ379" s="59"/>
      <c r="BA37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79" s="249"/>
      <c r="BD379" s="253"/>
      <c r="BE379" s="253"/>
    </row>
    <row r="380" spans="1:57" ht="14.95" x14ac:dyDescent="0.25">
      <c r="A380" s="60"/>
      <c r="B380" s="58"/>
      <c r="C380" s="58"/>
      <c r="D380" s="58"/>
      <c r="E380" s="61"/>
      <c r="F380" s="61"/>
      <c r="G380" s="270" t="str">
        <f>IFERROR(MATCH(I380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80" s="270" t="str">
        <f t="shared" si="22"/>
        <v/>
      </c>
      <c r="I380" s="58"/>
      <c r="J380" s="58"/>
      <c r="K380" s="250"/>
      <c r="L380" s="277"/>
      <c r="M380" s="58"/>
      <c r="N380" s="58"/>
      <c r="O380" s="58"/>
      <c r="P38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80" s="270" t="str">
        <f>IF('Participantes (A completar)'!$R380="","",IF((INT('Participantes (A completar)'!$AI380-'Participantes (A completar)'!$R380)/365.25)&lt;=0,0,(INT(('Participantes (A completar)'!$AI380-'Participantes (A completar)'!$R380)/365.25))))</f>
        <v/>
      </c>
      <c r="R380" s="61"/>
      <c r="S380" s="57"/>
      <c r="T380" s="270" t="str">
        <f>IFERROR(MATCH(V380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80" s="270" t="str">
        <f t="shared" si="23"/>
        <v/>
      </c>
      <c r="V380" s="58"/>
      <c r="W380" s="216"/>
      <c r="X380" s="62"/>
      <c r="Y38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8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80" s="245"/>
      <c r="AB380" s="246"/>
      <c r="AC380" s="246"/>
      <c r="AD380" s="247"/>
      <c r="AE380" s="248"/>
      <c r="AF380" s="270" t="str">
        <f>IFERROR(VLOOKUP(AE380,Nivel_educat!$B$6:$E$24,4,FALSE),"")</f>
        <v/>
      </c>
      <c r="AG380" s="270" t="str">
        <f t="shared" si="20"/>
        <v/>
      </c>
      <c r="AH380" s="57"/>
      <c r="AI380" s="64"/>
      <c r="AJ380" s="57"/>
      <c r="AK380" s="64"/>
      <c r="AL380" s="64"/>
      <c r="AM380" s="57"/>
      <c r="AN380" s="207"/>
      <c r="AO380" s="273" t="str">
        <f t="shared" si="21"/>
        <v/>
      </c>
      <c r="AP380" s="57"/>
      <c r="AQ380" s="57"/>
      <c r="AR380" s="59"/>
      <c r="AS380" s="59"/>
      <c r="AT380" s="59"/>
      <c r="AU380" s="59"/>
      <c r="AV380" s="59"/>
      <c r="AW380" s="59"/>
      <c r="AX38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80" s="59"/>
      <c r="AZ380" s="59"/>
      <c r="BA38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80" s="249"/>
      <c r="BD380" s="253"/>
      <c r="BE380" s="253"/>
    </row>
    <row r="381" spans="1:57" ht="14.95" x14ac:dyDescent="0.25">
      <c r="A381" s="60"/>
      <c r="B381" s="58"/>
      <c r="C381" s="58"/>
      <c r="D381" s="58"/>
      <c r="E381" s="61"/>
      <c r="F381" s="61"/>
      <c r="G381" s="270" t="str">
        <f>IFERROR(MATCH(I381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81" s="270" t="str">
        <f t="shared" si="22"/>
        <v/>
      </c>
      <c r="I381" s="58"/>
      <c r="J381" s="58"/>
      <c r="K381" s="250"/>
      <c r="L381" s="277"/>
      <c r="M381" s="58"/>
      <c r="N381" s="58"/>
      <c r="O381" s="58"/>
      <c r="P38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81" s="270" t="str">
        <f>IF('Participantes (A completar)'!$R381="","",IF((INT('Participantes (A completar)'!$AI381-'Participantes (A completar)'!$R381)/365.25)&lt;=0,0,(INT(('Participantes (A completar)'!$AI381-'Participantes (A completar)'!$R381)/365.25))))</f>
        <v/>
      </c>
      <c r="R381" s="61"/>
      <c r="S381" s="57"/>
      <c r="T381" s="270" t="str">
        <f>IFERROR(MATCH(V381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81" s="270" t="str">
        <f t="shared" si="23"/>
        <v/>
      </c>
      <c r="V381" s="58"/>
      <c r="W381" s="216"/>
      <c r="X381" s="62"/>
      <c r="Y38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8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81" s="245"/>
      <c r="AB381" s="246"/>
      <c r="AC381" s="246"/>
      <c r="AD381" s="247"/>
      <c r="AE381" s="248"/>
      <c r="AF381" s="270" t="str">
        <f>IFERROR(VLOOKUP(AE381,Nivel_educat!$B$6:$E$24,4,FALSE),"")</f>
        <v/>
      </c>
      <c r="AG381" s="270" t="str">
        <f t="shared" si="20"/>
        <v/>
      </c>
      <c r="AH381" s="57"/>
      <c r="AI381" s="64"/>
      <c r="AJ381" s="57"/>
      <c r="AK381" s="64"/>
      <c r="AL381" s="64"/>
      <c r="AM381" s="57"/>
      <c r="AN381" s="207"/>
      <c r="AO381" s="273" t="str">
        <f t="shared" si="21"/>
        <v/>
      </c>
      <c r="AP381" s="57"/>
      <c r="AQ381" s="57"/>
      <c r="AR381" s="59"/>
      <c r="AS381" s="59"/>
      <c r="AT381" s="59"/>
      <c r="AU381" s="59"/>
      <c r="AV381" s="59"/>
      <c r="AW381" s="59"/>
      <c r="AX38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81" s="59"/>
      <c r="AZ381" s="59"/>
      <c r="BA38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81" s="249"/>
      <c r="BD381" s="253"/>
      <c r="BE381" s="253"/>
    </row>
    <row r="382" spans="1:57" ht="14.95" x14ac:dyDescent="0.25">
      <c r="A382" s="60"/>
      <c r="B382" s="58"/>
      <c r="C382" s="58"/>
      <c r="D382" s="58"/>
      <c r="E382" s="61"/>
      <c r="F382" s="61"/>
      <c r="G382" s="270" t="str">
        <f>IFERROR(MATCH(I382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82" s="270" t="str">
        <f t="shared" si="22"/>
        <v/>
      </c>
      <c r="I382" s="58"/>
      <c r="J382" s="58"/>
      <c r="K382" s="250"/>
      <c r="L382" s="277"/>
      <c r="M382" s="58"/>
      <c r="N382" s="58"/>
      <c r="O382" s="58"/>
      <c r="P38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82" s="270" t="str">
        <f>IF('Participantes (A completar)'!$R382="","",IF((INT('Participantes (A completar)'!$AI382-'Participantes (A completar)'!$R382)/365.25)&lt;=0,0,(INT(('Participantes (A completar)'!$AI382-'Participantes (A completar)'!$R382)/365.25))))</f>
        <v/>
      </c>
      <c r="R382" s="61"/>
      <c r="S382" s="57"/>
      <c r="T382" s="270" t="str">
        <f>IFERROR(MATCH(V382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82" s="270" t="str">
        <f t="shared" si="23"/>
        <v/>
      </c>
      <c r="V382" s="58"/>
      <c r="W382" s="216"/>
      <c r="X382" s="62"/>
      <c r="Y38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8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82" s="245"/>
      <c r="AB382" s="246"/>
      <c r="AC382" s="246"/>
      <c r="AD382" s="247"/>
      <c r="AE382" s="248"/>
      <c r="AF382" s="270" t="str">
        <f>IFERROR(VLOOKUP(AE382,Nivel_educat!$B$6:$E$24,4,FALSE),"")</f>
        <v/>
      </c>
      <c r="AG382" s="270" t="str">
        <f t="shared" si="20"/>
        <v/>
      </c>
      <c r="AH382" s="57"/>
      <c r="AI382" s="64"/>
      <c r="AJ382" s="57"/>
      <c r="AK382" s="64"/>
      <c r="AL382" s="64"/>
      <c r="AM382" s="57"/>
      <c r="AN382" s="207"/>
      <c r="AO382" s="273" t="str">
        <f t="shared" si="21"/>
        <v/>
      </c>
      <c r="AP382" s="57"/>
      <c r="AQ382" s="57"/>
      <c r="AR382" s="59"/>
      <c r="AS382" s="59"/>
      <c r="AT382" s="59"/>
      <c r="AU382" s="59"/>
      <c r="AV382" s="59"/>
      <c r="AW382" s="59"/>
      <c r="AX38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82" s="59"/>
      <c r="AZ382" s="59"/>
      <c r="BA38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82" s="249"/>
      <c r="BD382" s="253"/>
      <c r="BE382" s="253"/>
    </row>
    <row r="383" spans="1:57" ht="14.95" x14ac:dyDescent="0.25">
      <c r="A383" s="60"/>
      <c r="B383" s="58"/>
      <c r="C383" s="58"/>
      <c r="D383" s="58"/>
      <c r="E383" s="61"/>
      <c r="F383" s="61"/>
      <c r="G383" s="270" t="str">
        <f>IFERROR(MATCH(I383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83" s="270" t="str">
        <f t="shared" si="22"/>
        <v/>
      </c>
      <c r="I383" s="58"/>
      <c r="J383" s="58"/>
      <c r="K383" s="250"/>
      <c r="L383" s="277"/>
      <c r="M383" s="58"/>
      <c r="N383" s="58"/>
      <c r="O383" s="58"/>
      <c r="P38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83" s="270" t="str">
        <f>IF('Participantes (A completar)'!$R383="","",IF((INT('Participantes (A completar)'!$AI383-'Participantes (A completar)'!$R383)/365.25)&lt;=0,0,(INT(('Participantes (A completar)'!$AI383-'Participantes (A completar)'!$R383)/365.25))))</f>
        <v/>
      </c>
      <c r="R383" s="61"/>
      <c r="S383" s="57"/>
      <c r="T383" s="270" t="str">
        <f>IFERROR(MATCH(V383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83" s="270" t="str">
        <f t="shared" si="23"/>
        <v/>
      </c>
      <c r="V383" s="58"/>
      <c r="W383" s="216"/>
      <c r="X383" s="62"/>
      <c r="Y38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8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83" s="245"/>
      <c r="AB383" s="246"/>
      <c r="AC383" s="246"/>
      <c r="AD383" s="247"/>
      <c r="AE383" s="248"/>
      <c r="AF383" s="270" t="str">
        <f>IFERROR(VLOOKUP(AE383,Nivel_educat!$B$6:$E$24,4,FALSE),"")</f>
        <v/>
      </c>
      <c r="AG383" s="270" t="str">
        <f t="shared" si="20"/>
        <v/>
      </c>
      <c r="AH383" s="57"/>
      <c r="AI383" s="64"/>
      <c r="AJ383" s="57"/>
      <c r="AK383" s="64"/>
      <c r="AL383" s="64"/>
      <c r="AM383" s="57"/>
      <c r="AN383" s="64"/>
      <c r="AO383" s="273" t="str">
        <f t="shared" si="21"/>
        <v/>
      </c>
      <c r="AP383" s="57"/>
      <c r="AQ383" s="57"/>
      <c r="AR383" s="59"/>
      <c r="AS383" s="59"/>
      <c r="AT383" s="59"/>
      <c r="AU383" s="59"/>
      <c r="AV383" s="59"/>
      <c r="AW383" s="59"/>
      <c r="AX38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83" s="59"/>
      <c r="AZ383" s="59"/>
      <c r="BA38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83" s="249"/>
      <c r="BD383" s="253"/>
      <c r="BE383" s="253"/>
    </row>
    <row r="384" spans="1:57" ht="14.95" x14ac:dyDescent="0.25">
      <c r="A384" s="60"/>
      <c r="B384" s="58"/>
      <c r="C384" s="58"/>
      <c r="D384" s="58"/>
      <c r="E384" s="61"/>
      <c r="F384" s="61"/>
      <c r="G384" s="270" t="str">
        <f>IFERROR(MATCH(I384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84" s="270" t="str">
        <f t="shared" si="22"/>
        <v/>
      </c>
      <c r="I384" s="58"/>
      <c r="J384" s="58"/>
      <c r="K384" s="250"/>
      <c r="L384" s="277"/>
      <c r="M384" s="58"/>
      <c r="N384" s="58"/>
      <c r="O384" s="58"/>
      <c r="P38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84" s="270" t="str">
        <f>IF('Participantes (A completar)'!$R384="","",IF((INT('Participantes (A completar)'!$AI384-'Participantes (A completar)'!$R384)/365.25)&lt;=0,0,(INT(('Participantes (A completar)'!$AI384-'Participantes (A completar)'!$R384)/365.25))))</f>
        <v/>
      </c>
      <c r="R384" s="61"/>
      <c r="S384" s="57"/>
      <c r="T384" s="270" t="str">
        <f>IFERROR(MATCH(V384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84" s="270" t="str">
        <f t="shared" si="23"/>
        <v/>
      </c>
      <c r="V384" s="58"/>
      <c r="W384" s="216"/>
      <c r="X384" s="62"/>
      <c r="Y38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8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84" s="245"/>
      <c r="AB384" s="246"/>
      <c r="AC384" s="246"/>
      <c r="AD384" s="247"/>
      <c r="AE384" s="248"/>
      <c r="AF384" s="270" t="str">
        <f>IFERROR(VLOOKUP(AE384,Nivel_educat!$B$6:$E$24,4,FALSE),"")</f>
        <v/>
      </c>
      <c r="AG384" s="270" t="str">
        <f t="shared" si="20"/>
        <v/>
      </c>
      <c r="AH384" s="57"/>
      <c r="AI384" s="64"/>
      <c r="AJ384" s="57"/>
      <c r="AK384" s="64"/>
      <c r="AL384" s="64"/>
      <c r="AM384" s="57"/>
      <c r="AN384" s="207"/>
      <c r="AO384" s="273" t="str">
        <f t="shared" si="21"/>
        <v/>
      </c>
      <c r="AP384" s="57"/>
      <c r="AQ384" s="57"/>
      <c r="AR384" s="59"/>
      <c r="AS384" s="59"/>
      <c r="AT384" s="59"/>
      <c r="AU384" s="59"/>
      <c r="AV384" s="59"/>
      <c r="AW384" s="59"/>
      <c r="AX38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84" s="59"/>
      <c r="AZ384" s="59"/>
      <c r="BA38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84" s="249"/>
      <c r="BD384" s="253"/>
      <c r="BE384" s="253"/>
    </row>
    <row r="385" spans="1:57" ht="14.95" x14ac:dyDescent="0.25">
      <c r="A385" s="60"/>
      <c r="B385" s="58"/>
      <c r="C385" s="58"/>
      <c r="D385" s="58"/>
      <c r="E385" s="61"/>
      <c r="F385" s="61"/>
      <c r="G385" s="270" t="str">
        <f>IFERROR(MATCH(I385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85" s="270" t="str">
        <f t="shared" si="22"/>
        <v/>
      </c>
      <c r="I385" s="58"/>
      <c r="J385" s="58"/>
      <c r="K385" s="250"/>
      <c r="L385" s="277"/>
      <c r="M385" s="58"/>
      <c r="N385" s="58"/>
      <c r="O385" s="58"/>
      <c r="P38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85" s="270" t="str">
        <f>IF('Participantes (A completar)'!$R385="","",IF((INT('Participantes (A completar)'!$AI385-'Participantes (A completar)'!$R385)/365.25)&lt;=0,0,(INT(('Participantes (A completar)'!$AI385-'Participantes (A completar)'!$R385)/365.25))))</f>
        <v/>
      </c>
      <c r="R385" s="61"/>
      <c r="S385" s="57"/>
      <c r="T385" s="270" t="str">
        <f>IFERROR(MATCH(V385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85" s="270" t="str">
        <f t="shared" si="23"/>
        <v/>
      </c>
      <c r="V385" s="58"/>
      <c r="W385" s="216"/>
      <c r="X385" s="62"/>
      <c r="Y38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8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85" s="245"/>
      <c r="AB385" s="246"/>
      <c r="AC385" s="246"/>
      <c r="AD385" s="247"/>
      <c r="AE385" s="248"/>
      <c r="AF385" s="270" t="str">
        <f>IFERROR(VLOOKUP(AE385,Nivel_educat!$B$6:$E$24,4,FALSE),"")</f>
        <v/>
      </c>
      <c r="AG385" s="270" t="str">
        <f t="shared" si="20"/>
        <v/>
      </c>
      <c r="AH385" s="57"/>
      <c r="AI385" s="64"/>
      <c r="AJ385" s="57"/>
      <c r="AK385" s="64"/>
      <c r="AL385" s="64"/>
      <c r="AM385" s="57"/>
      <c r="AN385" s="207"/>
      <c r="AO385" s="273" t="str">
        <f t="shared" si="21"/>
        <v/>
      </c>
      <c r="AP385" s="57"/>
      <c r="AQ385" s="57"/>
      <c r="AR385" s="59"/>
      <c r="AS385" s="59"/>
      <c r="AT385" s="59"/>
      <c r="AU385" s="59"/>
      <c r="AV385" s="59"/>
      <c r="AW385" s="59"/>
      <c r="AX38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85" s="59"/>
      <c r="AZ385" s="59"/>
      <c r="BA38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85" s="249"/>
      <c r="BD385" s="253"/>
      <c r="BE385" s="253"/>
    </row>
    <row r="386" spans="1:57" ht="14.95" x14ac:dyDescent="0.25">
      <c r="A386" s="60"/>
      <c r="B386" s="58"/>
      <c r="C386" s="58"/>
      <c r="D386" s="58"/>
      <c r="E386" s="61"/>
      <c r="F386" s="61"/>
      <c r="G386" s="270" t="str">
        <f>IFERROR(MATCH(I386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86" s="270" t="str">
        <f t="shared" si="22"/>
        <v/>
      </c>
      <c r="I386" s="58"/>
      <c r="J386" s="58"/>
      <c r="K386" s="250"/>
      <c r="L386" s="277"/>
      <c r="M386" s="58"/>
      <c r="N386" s="58"/>
      <c r="O386" s="58"/>
      <c r="P38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86" s="270" t="str">
        <f>IF('Participantes (A completar)'!$R386="","",IF((INT('Participantes (A completar)'!$AI386-'Participantes (A completar)'!$R386)/365.25)&lt;=0,0,(INT(('Participantes (A completar)'!$AI386-'Participantes (A completar)'!$R386)/365.25))))</f>
        <v/>
      </c>
      <c r="R386" s="61"/>
      <c r="S386" s="57"/>
      <c r="T386" s="270" t="str">
        <f>IFERROR(MATCH(V386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86" s="270" t="str">
        <f t="shared" si="23"/>
        <v/>
      </c>
      <c r="V386" s="58"/>
      <c r="W386" s="216"/>
      <c r="X386" s="62"/>
      <c r="Y38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8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86" s="245"/>
      <c r="AB386" s="246"/>
      <c r="AC386" s="246"/>
      <c r="AD386" s="247"/>
      <c r="AE386" s="248"/>
      <c r="AF386" s="270" t="str">
        <f>IFERROR(VLOOKUP(AE386,Nivel_educat!$B$6:$E$24,4,FALSE),"")</f>
        <v/>
      </c>
      <c r="AG386" s="270" t="str">
        <f t="shared" si="20"/>
        <v/>
      </c>
      <c r="AH386" s="57"/>
      <c r="AI386" s="64"/>
      <c r="AJ386" s="57"/>
      <c r="AK386" s="64"/>
      <c r="AL386" s="64"/>
      <c r="AM386" s="57"/>
      <c r="AN386" s="64"/>
      <c r="AO386" s="273" t="str">
        <f t="shared" si="21"/>
        <v/>
      </c>
      <c r="AP386" s="57"/>
      <c r="AQ386" s="57"/>
      <c r="AR386" s="59"/>
      <c r="AS386" s="59"/>
      <c r="AT386" s="59"/>
      <c r="AU386" s="59"/>
      <c r="AV386" s="59"/>
      <c r="AW386" s="59"/>
      <c r="AX38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86" s="59"/>
      <c r="AZ386" s="59"/>
      <c r="BA38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86" s="249"/>
      <c r="BD386" s="253"/>
      <c r="BE386" s="253"/>
    </row>
    <row r="387" spans="1:57" ht="14.95" x14ac:dyDescent="0.25">
      <c r="A387" s="60"/>
      <c r="B387" s="58"/>
      <c r="C387" s="58"/>
      <c r="D387" s="58"/>
      <c r="E387" s="61"/>
      <c r="F387" s="61"/>
      <c r="G387" s="270" t="str">
        <f>IFERROR(MATCH(I387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87" s="270" t="str">
        <f t="shared" si="22"/>
        <v/>
      </c>
      <c r="I387" s="58"/>
      <c r="J387" s="58"/>
      <c r="K387" s="250"/>
      <c r="L387" s="277"/>
      <c r="M387" s="58"/>
      <c r="N387" s="58"/>
      <c r="O387" s="58"/>
      <c r="P38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87" s="270" t="str">
        <f>IF('Participantes (A completar)'!$R387="","",IF((INT('Participantes (A completar)'!$AI387-'Participantes (A completar)'!$R387)/365.25)&lt;=0,0,(INT(('Participantes (A completar)'!$AI387-'Participantes (A completar)'!$R387)/365.25))))</f>
        <v/>
      </c>
      <c r="R387" s="61"/>
      <c r="S387" s="57"/>
      <c r="T387" s="270" t="str">
        <f>IFERROR(MATCH(V387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87" s="270" t="str">
        <f t="shared" si="23"/>
        <v/>
      </c>
      <c r="V387" s="58"/>
      <c r="W387" s="216"/>
      <c r="X387" s="62"/>
      <c r="Y38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8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87" s="245"/>
      <c r="AB387" s="246"/>
      <c r="AC387" s="246"/>
      <c r="AD387" s="247"/>
      <c r="AE387" s="248"/>
      <c r="AF387" s="270" t="str">
        <f>IFERROR(VLOOKUP(AE387,Nivel_educat!$B$6:$E$24,4,FALSE),"")</f>
        <v/>
      </c>
      <c r="AG387" s="270" t="str">
        <f t="shared" si="20"/>
        <v/>
      </c>
      <c r="AH387" s="57"/>
      <c r="AI387" s="64"/>
      <c r="AJ387" s="57"/>
      <c r="AK387" s="64"/>
      <c r="AL387" s="64"/>
      <c r="AM387" s="57"/>
      <c r="AN387" s="207"/>
      <c r="AO387" s="273" t="str">
        <f t="shared" si="21"/>
        <v/>
      </c>
      <c r="AP387" s="57"/>
      <c r="AQ387" s="57"/>
      <c r="AR387" s="59"/>
      <c r="AS387" s="59"/>
      <c r="AT387" s="59"/>
      <c r="AU387" s="59"/>
      <c r="AV387" s="59"/>
      <c r="AW387" s="59"/>
      <c r="AX38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87" s="59"/>
      <c r="AZ387" s="59"/>
      <c r="BA38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87" s="249"/>
      <c r="BD387" s="253"/>
      <c r="BE387" s="253"/>
    </row>
    <row r="388" spans="1:57" ht="14.95" x14ac:dyDescent="0.25">
      <c r="A388" s="60"/>
      <c r="B388" s="58"/>
      <c r="C388" s="58"/>
      <c r="D388" s="58"/>
      <c r="E388" s="61"/>
      <c r="F388" s="61"/>
      <c r="G388" s="270" t="str">
        <f>IFERROR(MATCH(I388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88" s="270" t="str">
        <f t="shared" si="22"/>
        <v/>
      </c>
      <c r="I388" s="58"/>
      <c r="J388" s="58"/>
      <c r="K388" s="250"/>
      <c r="L388" s="277"/>
      <c r="M388" s="58"/>
      <c r="N388" s="58"/>
      <c r="O388" s="58"/>
      <c r="P38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88" s="270" t="str">
        <f>IF('Participantes (A completar)'!$R388="","",IF((INT('Participantes (A completar)'!$AI388-'Participantes (A completar)'!$R388)/365.25)&lt;=0,0,(INT(('Participantes (A completar)'!$AI388-'Participantes (A completar)'!$R388)/365.25))))</f>
        <v/>
      </c>
      <c r="R388" s="61"/>
      <c r="S388" s="57"/>
      <c r="T388" s="270" t="str">
        <f>IFERROR(MATCH(V388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88" s="270" t="str">
        <f t="shared" si="23"/>
        <v/>
      </c>
      <c r="V388" s="58"/>
      <c r="W388" s="216"/>
      <c r="X388" s="62"/>
      <c r="Y38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8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88" s="245"/>
      <c r="AB388" s="246"/>
      <c r="AC388" s="246"/>
      <c r="AD388" s="247"/>
      <c r="AE388" s="248"/>
      <c r="AF388" s="270" t="str">
        <f>IFERROR(VLOOKUP(AE388,Nivel_educat!$B$6:$E$24,4,FALSE),"")</f>
        <v/>
      </c>
      <c r="AG388" s="270" t="str">
        <f t="shared" si="20"/>
        <v/>
      </c>
      <c r="AH388" s="57"/>
      <c r="AI388" s="64"/>
      <c r="AJ388" s="57"/>
      <c r="AK388" s="64"/>
      <c r="AL388" s="64"/>
      <c r="AM388" s="57"/>
      <c r="AN388" s="207"/>
      <c r="AO388" s="273" t="str">
        <f t="shared" si="21"/>
        <v/>
      </c>
      <c r="AP388" s="57"/>
      <c r="AQ388" s="57"/>
      <c r="AR388" s="59"/>
      <c r="AS388" s="59"/>
      <c r="AT388" s="59"/>
      <c r="AU388" s="59"/>
      <c r="AV388" s="59"/>
      <c r="AW388" s="59"/>
      <c r="AX38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88" s="59"/>
      <c r="AZ388" s="59"/>
      <c r="BA38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88" s="249"/>
      <c r="BD388" s="253"/>
      <c r="BE388" s="253"/>
    </row>
    <row r="389" spans="1:57" ht="14.95" x14ac:dyDescent="0.25">
      <c r="A389" s="60"/>
      <c r="B389" s="58"/>
      <c r="C389" s="58"/>
      <c r="D389" s="58"/>
      <c r="E389" s="61"/>
      <c r="F389" s="61"/>
      <c r="G389" s="270" t="str">
        <f>IFERROR(MATCH(I389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89" s="270" t="str">
        <f t="shared" si="22"/>
        <v/>
      </c>
      <c r="I389" s="58"/>
      <c r="J389" s="58"/>
      <c r="K389" s="250"/>
      <c r="L389" s="277"/>
      <c r="M389" s="58"/>
      <c r="N389" s="58"/>
      <c r="O389" s="58"/>
      <c r="P38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89" s="270" t="str">
        <f>IF('Participantes (A completar)'!$R389="","",IF((INT('Participantes (A completar)'!$AI389-'Participantes (A completar)'!$R389)/365.25)&lt;=0,0,(INT(('Participantes (A completar)'!$AI389-'Participantes (A completar)'!$R389)/365.25))))</f>
        <v/>
      </c>
      <c r="R389" s="61"/>
      <c r="S389" s="57"/>
      <c r="T389" s="270" t="str">
        <f>IFERROR(MATCH(V389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89" s="270" t="str">
        <f t="shared" si="23"/>
        <v/>
      </c>
      <c r="V389" s="58"/>
      <c r="W389" s="216"/>
      <c r="X389" s="62"/>
      <c r="Y38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8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89" s="245"/>
      <c r="AB389" s="246"/>
      <c r="AC389" s="246"/>
      <c r="AD389" s="247"/>
      <c r="AE389" s="248"/>
      <c r="AF389" s="270" t="str">
        <f>IFERROR(VLOOKUP(AE389,Nivel_educat!$B$6:$E$24,4,FALSE),"")</f>
        <v/>
      </c>
      <c r="AG389" s="270" t="str">
        <f t="shared" si="20"/>
        <v/>
      </c>
      <c r="AH389" s="57"/>
      <c r="AI389" s="64"/>
      <c r="AJ389" s="57"/>
      <c r="AK389" s="64"/>
      <c r="AL389" s="64"/>
      <c r="AM389" s="57"/>
      <c r="AN389" s="207"/>
      <c r="AO389" s="273" t="str">
        <f t="shared" si="21"/>
        <v/>
      </c>
      <c r="AP389" s="57"/>
      <c r="AQ389" s="57"/>
      <c r="AR389" s="59"/>
      <c r="AS389" s="59"/>
      <c r="AT389" s="59"/>
      <c r="AU389" s="59"/>
      <c r="AV389" s="59"/>
      <c r="AW389" s="59"/>
      <c r="AX38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89" s="59"/>
      <c r="AZ389" s="59"/>
      <c r="BA38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89" s="249"/>
      <c r="BD389" s="253"/>
      <c r="BE389" s="253"/>
    </row>
    <row r="390" spans="1:57" ht="14.95" x14ac:dyDescent="0.25">
      <c r="A390" s="60"/>
      <c r="B390" s="58"/>
      <c r="C390" s="58"/>
      <c r="D390" s="58"/>
      <c r="E390" s="61"/>
      <c r="F390" s="61"/>
      <c r="G390" s="270" t="str">
        <f>IFERROR(MATCH(I390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90" s="270" t="str">
        <f t="shared" si="22"/>
        <v/>
      </c>
      <c r="I390" s="58"/>
      <c r="J390" s="58"/>
      <c r="K390" s="250"/>
      <c r="L390" s="277"/>
      <c r="M390" s="58"/>
      <c r="N390" s="58"/>
      <c r="O390" s="58"/>
      <c r="P39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90" s="270" t="str">
        <f>IF('Participantes (A completar)'!$R390="","",IF((INT('Participantes (A completar)'!$AI390-'Participantes (A completar)'!$R390)/365.25)&lt;=0,0,(INT(('Participantes (A completar)'!$AI390-'Participantes (A completar)'!$R390)/365.25))))</f>
        <v/>
      </c>
      <c r="R390" s="61"/>
      <c r="S390" s="57"/>
      <c r="T390" s="270" t="str">
        <f>IFERROR(MATCH(V390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90" s="270" t="str">
        <f t="shared" si="23"/>
        <v/>
      </c>
      <c r="V390" s="58"/>
      <c r="W390" s="216"/>
      <c r="X390" s="62"/>
      <c r="Y39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9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90" s="245"/>
      <c r="AB390" s="246"/>
      <c r="AC390" s="246"/>
      <c r="AD390" s="247"/>
      <c r="AE390" s="248"/>
      <c r="AF390" s="270" t="str">
        <f>IFERROR(VLOOKUP(AE390,Nivel_educat!$B$6:$E$24,4,FALSE),"")</f>
        <v/>
      </c>
      <c r="AG390" s="270" t="str">
        <f t="shared" si="20"/>
        <v/>
      </c>
      <c r="AH390" s="57"/>
      <c r="AI390" s="64"/>
      <c r="AJ390" s="57"/>
      <c r="AK390" s="64"/>
      <c r="AL390" s="64"/>
      <c r="AM390" s="57"/>
      <c r="AN390" s="207"/>
      <c r="AO390" s="273" t="str">
        <f t="shared" si="21"/>
        <v/>
      </c>
      <c r="AP390" s="57"/>
      <c r="AQ390" s="57"/>
      <c r="AR390" s="59"/>
      <c r="AS390" s="59"/>
      <c r="AT390" s="59"/>
      <c r="AU390" s="59"/>
      <c r="AV390" s="59"/>
      <c r="AW390" s="59"/>
      <c r="AX39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90" s="59"/>
      <c r="AZ390" s="59"/>
      <c r="BA39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90" s="249"/>
      <c r="BD390" s="253"/>
      <c r="BE390" s="253"/>
    </row>
    <row r="391" spans="1:57" ht="14.95" x14ac:dyDescent="0.25">
      <c r="A391" s="60"/>
      <c r="B391" s="58"/>
      <c r="C391" s="58"/>
      <c r="D391" s="58"/>
      <c r="E391" s="61"/>
      <c r="F391" s="61"/>
      <c r="G391" s="270" t="str">
        <f>IFERROR(MATCH(I391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91" s="270" t="str">
        <f t="shared" si="22"/>
        <v/>
      </c>
      <c r="I391" s="58"/>
      <c r="J391" s="58"/>
      <c r="K391" s="250"/>
      <c r="L391" s="277"/>
      <c r="M391" s="58"/>
      <c r="N391" s="58"/>
      <c r="O391" s="58"/>
      <c r="P39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91" s="270" t="str">
        <f>IF('Participantes (A completar)'!$R391="","",IF((INT('Participantes (A completar)'!$AI391-'Participantes (A completar)'!$R391)/365.25)&lt;=0,0,(INT(('Participantes (A completar)'!$AI391-'Participantes (A completar)'!$R391)/365.25))))</f>
        <v/>
      </c>
      <c r="R391" s="61"/>
      <c r="S391" s="57"/>
      <c r="T391" s="270" t="str">
        <f>IFERROR(MATCH(V391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91" s="270" t="str">
        <f t="shared" si="23"/>
        <v/>
      </c>
      <c r="V391" s="58"/>
      <c r="W391" s="216"/>
      <c r="X391" s="62"/>
      <c r="Y39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9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91" s="245"/>
      <c r="AB391" s="246"/>
      <c r="AC391" s="246"/>
      <c r="AD391" s="247"/>
      <c r="AE391" s="248"/>
      <c r="AF391" s="270" t="str">
        <f>IFERROR(VLOOKUP(AE391,Nivel_educat!$B$6:$E$24,4,FALSE),"")</f>
        <v/>
      </c>
      <c r="AG391" s="270" t="str">
        <f t="shared" si="20"/>
        <v/>
      </c>
      <c r="AH391" s="57"/>
      <c r="AI391" s="64"/>
      <c r="AJ391" s="57"/>
      <c r="AK391" s="64"/>
      <c r="AL391" s="64"/>
      <c r="AM391" s="57"/>
      <c r="AN391" s="207"/>
      <c r="AO391" s="273" t="str">
        <f t="shared" si="21"/>
        <v/>
      </c>
      <c r="AP391" s="57"/>
      <c r="AQ391" s="57"/>
      <c r="AR391" s="59"/>
      <c r="AS391" s="59"/>
      <c r="AT391" s="59"/>
      <c r="AU391" s="59"/>
      <c r="AV391" s="59"/>
      <c r="AW391" s="59"/>
      <c r="AX39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91" s="59"/>
      <c r="AZ391" s="59"/>
      <c r="BA39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91" s="249"/>
      <c r="BD391" s="253"/>
      <c r="BE391" s="253"/>
    </row>
    <row r="392" spans="1:57" ht="14.95" x14ac:dyDescent="0.25">
      <c r="A392" s="60"/>
      <c r="B392" s="58"/>
      <c r="C392" s="58"/>
      <c r="D392" s="58"/>
      <c r="E392" s="61"/>
      <c r="F392" s="61"/>
      <c r="G392" s="270" t="str">
        <f>IFERROR(MATCH(I392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92" s="270" t="str">
        <f t="shared" si="22"/>
        <v/>
      </c>
      <c r="I392" s="58"/>
      <c r="J392" s="58"/>
      <c r="K392" s="250"/>
      <c r="L392" s="277"/>
      <c r="M392" s="58"/>
      <c r="N392" s="58"/>
      <c r="O392" s="58"/>
      <c r="P39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92" s="270" t="str">
        <f>IF('Participantes (A completar)'!$R392="","",IF((INT('Participantes (A completar)'!$AI392-'Participantes (A completar)'!$R392)/365.25)&lt;=0,0,(INT(('Participantes (A completar)'!$AI392-'Participantes (A completar)'!$R392)/365.25))))</f>
        <v/>
      </c>
      <c r="R392" s="61"/>
      <c r="S392" s="57"/>
      <c r="T392" s="270" t="str">
        <f>IFERROR(MATCH(V392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92" s="270" t="str">
        <f t="shared" si="23"/>
        <v/>
      </c>
      <c r="V392" s="58"/>
      <c r="W392" s="216"/>
      <c r="X392" s="62"/>
      <c r="Y39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9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92" s="245"/>
      <c r="AB392" s="246"/>
      <c r="AC392" s="246"/>
      <c r="AD392" s="247"/>
      <c r="AE392" s="248"/>
      <c r="AF392" s="270" t="str">
        <f>IFERROR(VLOOKUP(AE392,Nivel_educat!$B$6:$E$24,4,FALSE),"")</f>
        <v/>
      </c>
      <c r="AG392" s="270" t="str">
        <f t="shared" si="20"/>
        <v/>
      </c>
      <c r="AH392" s="57"/>
      <c r="AI392" s="64"/>
      <c r="AJ392" s="57"/>
      <c r="AK392" s="64"/>
      <c r="AL392" s="64"/>
      <c r="AM392" s="57"/>
      <c r="AN392" s="64"/>
      <c r="AO392" s="273" t="str">
        <f t="shared" si="21"/>
        <v/>
      </c>
      <c r="AP392" s="57"/>
      <c r="AQ392" s="57"/>
      <c r="AR392" s="59"/>
      <c r="AS392" s="59"/>
      <c r="AT392" s="59"/>
      <c r="AU392" s="59"/>
      <c r="AV392" s="59"/>
      <c r="AW392" s="59"/>
      <c r="AX39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92" s="59"/>
      <c r="AZ392" s="59"/>
      <c r="BA39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92" s="249"/>
      <c r="BD392" s="253"/>
      <c r="BE392" s="253"/>
    </row>
    <row r="393" spans="1:57" ht="14.95" x14ac:dyDescent="0.25">
      <c r="A393" s="60"/>
      <c r="B393" s="58"/>
      <c r="C393" s="58"/>
      <c r="D393" s="58"/>
      <c r="E393" s="61"/>
      <c r="F393" s="61"/>
      <c r="G393" s="270" t="str">
        <f>IFERROR(MATCH(I393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93" s="270" t="str">
        <f t="shared" si="22"/>
        <v/>
      </c>
      <c r="I393" s="58"/>
      <c r="J393" s="58"/>
      <c r="K393" s="250"/>
      <c r="L393" s="277"/>
      <c r="M393" s="58"/>
      <c r="N393" s="58"/>
      <c r="O393" s="58"/>
      <c r="P39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93" s="270" t="str">
        <f>IF('Participantes (A completar)'!$R393="","",IF((INT('Participantes (A completar)'!$AI393-'Participantes (A completar)'!$R393)/365.25)&lt;=0,0,(INT(('Participantes (A completar)'!$AI393-'Participantes (A completar)'!$R393)/365.25))))</f>
        <v/>
      </c>
      <c r="R393" s="61"/>
      <c r="S393" s="57"/>
      <c r="T393" s="270" t="str">
        <f>IFERROR(MATCH(V393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93" s="270" t="str">
        <f t="shared" si="23"/>
        <v/>
      </c>
      <c r="V393" s="58"/>
      <c r="W393" s="216"/>
      <c r="X393" s="62"/>
      <c r="Y39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9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93" s="245"/>
      <c r="AB393" s="246"/>
      <c r="AC393" s="246"/>
      <c r="AD393" s="247"/>
      <c r="AE393" s="248"/>
      <c r="AF393" s="270" t="str">
        <f>IFERROR(VLOOKUP(AE393,Nivel_educat!$B$6:$E$24,4,FALSE),"")</f>
        <v/>
      </c>
      <c r="AG393" s="270" t="str">
        <f t="shared" si="20"/>
        <v/>
      </c>
      <c r="AH393" s="57"/>
      <c r="AI393" s="64"/>
      <c r="AJ393" s="57"/>
      <c r="AK393" s="64"/>
      <c r="AL393" s="64"/>
      <c r="AM393" s="57"/>
      <c r="AN393" s="64"/>
      <c r="AO393" s="273" t="str">
        <f t="shared" si="21"/>
        <v/>
      </c>
      <c r="AP393" s="57"/>
      <c r="AQ393" s="57"/>
      <c r="AR393" s="59"/>
      <c r="AS393" s="59"/>
      <c r="AT393" s="59"/>
      <c r="AU393" s="59"/>
      <c r="AV393" s="59"/>
      <c r="AW393" s="59"/>
      <c r="AX39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93" s="59"/>
      <c r="AZ393" s="59"/>
      <c r="BA39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93" s="249"/>
      <c r="BD393" s="253"/>
      <c r="BE393" s="253"/>
    </row>
    <row r="394" spans="1:57" ht="14.95" x14ac:dyDescent="0.25">
      <c r="A394" s="60"/>
      <c r="B394" s="58"/>
      <c r="C394" s="58"/>
      <c r="D394" s="58"/>
      <c r="E394" s="61"/>
      <c r="F394" s="61"/>
      <c r="G394" s="270" t="str">
        <f>IFERROR(MATCH(I394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94" s="270" t="str">
        <f t="shared" si="22"/>
        <v/>
      </c>
      <c r="I394" s="58"/>
      <c r="J394" s="58"/>
      <c r="K394" s="250"/>
      <c r="L394" s="277"/>
      <c r="M394" s="58"/>
      <c r="N394" s="58"/>
      <c r="O394" s="58"/>
      <c r="P39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94" s="270" t="str">
        <f>IF('Participantes (A completar)'!$R394="","",IF((INT('Participantes (A completar)'!$AI394-'Participantes (A completar)'!$R394)/365.25)&lt;=0,0,(INT(('Participantes (A completar)'!$AI394-'Participantes (A completar)'!$R394)/365.25))))</f>
        <v/>
      </c>
      <c r="R394" s="61"/>
      <c r="S394" s="57"/>
      <c r="T394" s="270" t="str">
        <f>IFERROR(MATCH(V394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94" s="270" t="str">
        <f t="shared" si="23"/>
        <v/>
      </c>
      <c r="V394" s="58"/>
      <c r="W394" s="216"/>
      <c r="X394" s="62"/>
      <c r="Y39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9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94" s="245"/>
      <c r="AB394" s="246"/>
      <c r="AC394" s="246"/>
      <c r="AD394" s="247"/>
      <c r="AE394" s="248"/>
      <c r="AF394" s="270" t="str">
        <f>IFERROR(VLOOKUP(AE394,Nivel_educat!$B$6:$E$24,4,FALSE),"")</f>
        <v/>
      </c>
      <c r="AG394" s="270" t="str">
        <f t="shared" si="20"/>
        <v/>
      </c>
      <c r="AH394" s="57"/>
      <c r="AI394" s="64"/>
      <c r="AJ394" s="57"/>
      <c r="AK394" s="64"/>
      <c r="AL394" s="64"/>
      <c r="AM394" s="57"/>
      <c r="AN394" s="64"/>
      <c r="AO394" s="273" t="str">
        <f t="shared" si="21"/>
        <v/>
      </c>
      <c r="AP394" s="57"/>
      <c r="AQ394" s="57"/>
      <c r="AR394" s="59"/>
      <c r="AS394" s="59"/>
      <c r="AT394" s="59"/>
      <c r="AU394" s="59"/>
      <c r="AV394" s="59"/>
      <c r="AW394" s="59"/>
      <c r="AX39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94" s="59"/>
      <c r="AZ394" s="59"/>
      <c r="BA39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94" s="249"/>
      <c r="BD394" s="253"/>
      <c r="BE394" s="253"/>
    </row>
    <row r="395" spans="1:57" ht="14.95" x14ac:dyDescent="0.25">
      <c r="A395" s="60"/>
      <c r="B395" s="58"/>
      <c r="C395" s="58"/>
      <c r="D395" s="58"/>
      <c r="E395" s="61"/>
      <c r="F395" s="61"/>
      <c r="G395" s="270" t="str">
        <f>IFERROR(MATCH(I395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95" s="270" t="str">
        <f t="shared" si="22"/>
        <v/>
      </c>
      <c r="I395" s="58"/>
      <c r="J395" s="58"/>
      <c r="K395" s="250"/>
      <c r="L395" s="277"/>
      <c r="M395" s="58"/>
      <c r="N395" s="58"/>
      <c r="O395" s="58"/>
      <c r="P39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95" s="270" t="str">
        <f>IF('Participantes (A completar)'!$R395="","",IF((INT('Participantes (A completar)'!$AI395-'Participantes (A completar)'!$R395)/365.25)&lt;=0,0,(INT(('Participantes (A completar)'!$AI395-'Participantes (A completar)'!$R395)/365.25))))</f>
        <v/>
      </c>
      <c r="R395" s="61"/>
      <c r="S395" s="57"/>
      <c r="T395" s="270" t="str">
        <f>IFERROR(MATCH(V395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95" s="270" t="str">
        <f t="shared" si="23"/>
        <v/>
      </c>
      <c r="V395" s="58"/>
      <c r="W395" s="216"/>
      <c r="X395" s="62"/>
      <c r="Y39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9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95" s="245"/>
      <c r="AB395" s="246"/>
      <c r="AC395" s="246"/>
      <c r="AD395" s="247"/>
      <c r="AE395" s="248"/>
      <c r="AF395" s="270" t="str">
        <f>IFERROR(VLOOKUP(AE395,Nivel_educat!$B$6:$E$24,4,FALSE),"")</f>
        <v/>
      </c>
      <c r="AG395" s="270" t="str">
        <f t="shared" ref="AG395:AG458" si="24">IFERROR(MID(AE395,1,FIND("-",AE395,1)-1),"")</f>
        <v/>
      </c>
      <c r="AH395" s="57"/>
      <c r="AI395" s="64"/>
      <c r="AJ395" s="57"/>
      <c r="AK395" s="64"/>
      <c r="AL395" s="64"/>
      <c r="AM395" s="57"/>
      <c r="AN395" s="64"/>
      <c r="AO395" s="273" t="str">
        <f t="shared" ref="AO395:AO458" si="25">IF(AM395="N","Null",IF(AN395="","",IF(INT((AI395-R395)/365.25)&lt;25,IF(((AI395-AN395)/365.25*12)&gt;6,"S","N"),IF(INT((AI395-R395)/365.25)&gt;=25,IF(((AI395-AN395)/365.25*12)&gt;=12,"S","N")))))</f>
        <v/>
      </c>
      <c r="AP395" s="57"/>
      <c r="AQ395" s="57"/>
      <c r="AR395" s="59"/>
      <c r="AS395" s="59"/>
      <c r="AT395" s="59"/>
      <c r="AU395" s="59"/>
      <c r="AV395" s="59"/>
      <c r="AW395" s="59"/>
      <c r="AX39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95" s="59"/>
      <c r="AZ395" s="59"/>
      <c r="BA39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95" s="249"/>
      <c r="BD395" s="253"/>
      <c r="BE395" s="253"/>
    </row>
    <row r="396" spans="1:57" ht="14.95" x14ac:dyDescent="0.25">
      <c r="A396" s="60"/>
      <c r="B396" s="58"/>
      <c r="C396" s="58"/>
      <c r="D396" s="58"/>
      <c r="E396" s="61"/>
      <c r="F396" s="61"/>
      <c r="G396" s="270" t="str">
        <f>IFERROR(MATCH(I396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96" s="270" t="str">
        <f t="shared" ref="H396:H459" si="26">IFERROR(MID(J396,1,FIND("-",J396,1)-1),"")</f>
        <v/>
      </c>
      <c r="I396" s="58"/>
      <c r="J396" s="58"/>
      <c r="K396" s="250"/>
      <c r="L396" s="277"/>
      <c r="M396" s="58"/>
      <c r="N396" s="58"/>
      <c r="O396" s="58"/>
      <c r="P39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96" s="270" t="str">
        <f>IF('Participantes (A completar)'!$R396="","",IF((INT('Participantes (A completar)'!$AI396-'Participantes (A completar)'!$R396)/365.25)&lt;=0,0,(INT(('Participantes (A completar)'!$AI396-'Participantes (A completar)'!$R396)/365.25))))</f>
        <v/>
      </c>
      <c r="R396" s="61"/>
      <c r="S396" s="57"/>
      <c r="T396" s="270" t="str">
        <f>IFERROR(MATCH(V396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96" s="270" t="str">
        <f t="shared" ref="U396:U459" si="27">IFERROR(MID(W396,1,FIND("-",W396,1)-1),"")</f>
        <v/>
      </c>
      <c r="V396" s="58"/>
      <c r="W396" s="216"/>
      <c r="X396" s="62"/>
      <c r="Y39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9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96" s="245"/>
      <c r="AB396" s="246"/>
      <c r="AC396" s="246"/>
      <c r="AD396" s="247"/>
      <c r="AE396" s="248"/>
      <c r="AF396" s="270" t="str">
        <f>IFERROR(VLOOKUP(AE396,Nivel_educat!$B$6:$E$24,4,FALSE),"")</f>
        <v/>
      </c>
      <c r="AG396" s="270" t="str">
        <f t="shared" si="24"/>
        <v/>
      </c>
      <c r="AH396" s="57"/>
      <c r="AI396" s="64"/>
      <c r="AJ396" s="57"/>
      <c r="AK396" s="64"/>
      <c r="AL396" s="64"/>
      <c r="AM396" s="57"/>
      <c r="AN396" s="207"/>
      <c r="AO396" s="273" t="str">
        <f t="shared" si="25"/>
        <v/>
      </c>
      <c r="AP396" s="57"/>
      <c r="AQ396" s="57"/>
      <c r="AR396" s="59"/>
      <c r="AS396" s="59"/>
      <c r="AT396" s="59"/>
      <c r="AU396" s="59"/>
      <c r="AV396" s="59"/>
      <c r="AW396" s="59"/>
      <c r="AX39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96" s="59"/>
      <c r="AZ396" s="59"/>
      <c r="BA39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96" s="249"/>
      <c r="BD396" s="253"/>
      <c r="BE396" s="253"/>
    </row>
    <row r="397" spans="1:57" ht="14.95" x14ac:dyDescent="0.25">
      <c r="A397" s="60"/>
      <c r="B397" s="58"/>
      <c r="C397" s="58"/>
      <c r="D397" s="58"/>
      <c r="E397" s="61"/>
      <c r="F397" s="61"/>
      <c r="G397" s="270" t="str">
        <f>IFERROR(MATCH(I397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97" s="270" t="str">
        <f t="shared" si="26"/>
        <v/>
      </c>
      <c r="I397" s="58"/>
      <c r="J397" s="58"/>
      <c r="K397" s="250"/>
      <c r="L397" s="277"/>
      <c r="M397" s="58"/>
      <c r="N397" s="58"/>
      <c r="O397" s="58"/>
      <c r="P39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97" s="270" t="str">
        <f>IF('Participantes (A completar)'!$R397="","",IF((INT('Participantes (A completar)'!$AI397-'Participantes (A completar)'!$R397)/365.25)&lt;=0,0,(INT(('Participantes (A completar)'!$AI397-'Participantes (A completar)'!$R397)/365.25))))</f>
        <v/>
      </c>
      <c r="R397" s="61"/>
      <c r="S397" s="57"/>
      <c r="T397" s="270" t="str">
        <f>IFERROR(MATCH(V397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97" s="270" t="str">
        <f t="shared" si="27"/>
        <v/>
      </c>
      <c r="V397" s="58"/>
      <c r="W397" s="216"/>
      <c r="X397" s="62"/>
      <c r="Y39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9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97" s="245"/>
      <c r="AB397" s="246"/>
      <c r="AC397" s="246"/>
      <c r="AD397" s="247"/>
      <c r="AE397" s="248"/>
      <c r="AF397" s="270" t="str">
        <f>IFERROR(VLOOKUP(AE397,Nivel_educat!$B$6:$E$24,4,FALSE),"")</f>
        <v/>
      </c>
      <c r="AG397" s="270" t="str">
        <f t="shared" si="24"/>
        <v/>
      </c>
      <c r="AH397" s="57"/>
      <c r="AI397" s="64"/>
      <c r="AJ397" s="57"/>
      <c r="AK397" s="64"/>
      <c r="AL397" s="64"/>
      <c r="AM397" s="57"/>
      <c r="AN397" s="64"/>
      <c r="AO397" s="273" t="str">
        <f t="shared" si="25"/>
        <v/>
      </c>
      <c r="AP397" s="57"/>
      <c r="AQ397" s="57"/>
      <c r="AR397" s="59"/>
      <c r="AS397" s="59"/>
      <c r="AT397" s="59"/>
      <c r="AU397" s="59"/>
      <c r="AV397" s="59"/>
      <c r="AW397" s="59"/>
      <c r="AX39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97" s="59"/>
      <c r="AZ397" s="59"/>
      <c r="BA39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97" s="249"/>
      <c r="BD397" s="253"/>
      <c r="BE397" s="253"/>
    </row>
    <row r="398" spans="1:57" ht="14.95" x14ac:dyDescent="0.25">
      <c r="A398" s="60"/>
      <c r="B398" s="58"/>
      <c r="C398" s="58"/>
      <c r="D398" s="58"/>
      <c r="E398" s="61"/>
      <c r="F398" s="61"/>
      <c r="G398" s="270" t="str">
        <f>IFERROR(MATCH(I398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98" s="270" t="str">
        <f t="shared" si="26"/>
        <v/>
      </c>
      <c r="I398" s="58"/>
      <c r="J398" s="58"/>
      <c r="K398" s="250"/>
      <c r="L398" s="277"/>
      <c r="M398" s="58"/>
      <c r="N398" s="58"/>
      <c r="O398" s="58"/>
      <c r="P39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98" s="270" t="str">
        <f>IF('Participantes (A completar)'!$R398="","",IF((INT('Participantes (A completar)'!$AI398-'Participantes (A completar)'!$R398)/365.25)&lt;=0,0,(INT(('Participantes (A completar)'!$AI398-'Participantes (A completar)'!$R398)/365.25))))</f>
        <v/>
      </c>
      <c r="R398" s="61"/>
      <c r="S398" s="57"/>
      <c r="T398" s="270" t="str">
        <f>IFERROR(MATCH(V398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98" s="270" t="str">
        <f t="shared" si="27"/>
        <v/>
      </c>
      <c r="V398" s="58"/>
      <c r="W398" s="216"/>
      <c r="X398" s="62"/>
      <c r="Y39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9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98" s="245"/>
      <c r="AB398" s="246"/>
      <c r="AC398" s="246"/>
      <c r="AD398" s="247"/>
      <c r="AE398" s="248"/>
      <c r="AF398" s="270" t="str">
        <f>IFERROR(VLOOKUP(AE398,Nivel_educat!$B$6:$E$24,4,FALSE),"")</f>
        <v/>
      </c>
      <c r="AG398" s="270" t="str">
        <f t="shared" si="24"/>
        <v/>
      </c>
      <c r="AH398" s="57"/>
      <c r="AI398" s="64"/>
      <c r="AJ398" s="57"/>
      <c r="AK398" s="64"/>
      <c r="AL398" s="64"/>
      <c r="AM398" s="57"/>
      <c r="AN398" s="207"/>
      <c r="AO398" s="273" t="str">
        <f t="shared" si="25"/>
        <v/>
      </c>
      <c r="AP398" s="57"/>
      <c r="AQ398" s="57"/>
      <c r="AR398" s="59"/>
      <c r="AS398" s="59"/>
      <c r="AT398" s="59"/>
      <c r="AU398" s="59"/>
      <c r="AV398" s="59"/>
      <c r="AW398" s="59"/>
      <c r="AX39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98" s="59"/>
      <c r="AZ398" s="59"/>
      <c r="BA39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98" s="249"/>
      <c r="BD398" s="253"/>
      <c r="BE398" s="253"/>
    </row>
    <row r="399" spans="1:57" ht="14.95" x14ac:dyDescent="0.25">
      <c r="A399" s="60"/>
      <c r="B399" s="58"/>
      <c r="C399" s="58"/>
      <c r="D399" s="58"/>
      <c r="E399" s="61"/>
      <c r="F399" s="61"/>
      <c r="G399" s="270" t="str">
        <f>IFERROR(MATCH(I399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399" s="270" t="str">
        <f t="shared" si="26"/>
        <v/>
      </c>
      <c r="I399" s="58"/>
      <c r="J399" s="58"/>
      <c r="K399" s="250"/>
      <c r="L399" s="277"/>
      <c r="M399" s="58"/>
      <c r="N399" s="58"/>
      <c r="O399" s="58"/>
      <c r="P39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399" s="270" t="str">
        <f>IF('Participantes (A completar)'!$R399="","",IF((INT('Participantes (A completar)'!$AI399-'Participantes (A completar)'!$R399)/365.25)&lt;=0,0,(INT(('Participantes (A completar)'!$AI399-'Participantes (A completar)'!$R399)/365.25))))</f>
        <v/>
      </c>
      <c r="R399" s="61"/>
      <c r="S399" s="57"/>
      <c r="T399" s="270" t="str">
        <f>IFERROR(MATCH(V399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399" s="270" t="str">
        <f t="shared" si="27"/>
        <v/>
      </c>
      <c r="V399" s="58"/>
      <c r="W399" s="216"/>
      <c r="X399" s="62"/>
      <c r="Y39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39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399" s="245"/>
      <c r="AB399" s="246"/>
      <c r="AC399" s="246"/>
      <c r="AD399" s="247"/>
      <c r="AE399" s="248"/>
      <c r="AF399" s="270" t="str">
        <f>IFERROR(VLOOKUP(AE399,Nivel_educat!$B$6:$E$24,4,FALSE),"")</f>
        <v/>
      </c>
      <c r="AG399" s="270" t="str">
        <f t="shared" si="24"/>
        <v/>
      </c>
      <c r="AH399" s="57"/>
      <c r="AI399" s="64"/>
      <c r="AJ399" s="57"/>
      <c r="AK399" s="64"/>
      <c r="AL399" s="64"/>
      <c r="AM399" s="57"/>
      <c r="AN399" s="207"/>
      <c r="AO399" s="273" t="str">
        <f t="shared" si="25"/>
        <v/>
      </c>
      <c r="AP399" s="57"/>
      <c r="AQ399" s="57"/>
      <c r="AR399" s="59"/>
      <c r="AS399" s="59"/>
      <c r="AT399" s="59"/>
      <c r="AU399" s="59"/>
      <c r="AV399" s="59"/>
      <c r="AW399" s="59"/>
      <c r="AX39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399" s="59"/>
      <c r="AZ399" s="59"/>
      <c r="BA39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399" s="249"/>
      <c r="BD399" s="253"/>
      <c r="BE399" s="253"/>
    </row>
    <row r="400" spans="1:57" ht="14.95" x14ac:dyDescent="0.25">
      <c r="A400" s="60"/>
      <c r="B400" s="58"/>
      <c r="C400" s="58"/>
      <c r="D400" s="58"/>
      <c r="E400" s="61"/>
      <c r="F400" s="61"/>
      <c r="G400" s="270" t="str">
        <f>IFERROR(MATCH(I400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00" s="270" t="str">
        <f t="shared" si="26"/>
        <v/>
      </c>
      <c r="I400" s="58"/>
      <c r="J400" s="58"/>
      <c r="K400" s="250"/>
      <c r="L400" s="277"/>
      <c r="M400" s="58"/>
      <c r="N400" s="58"/>
      <c r="O400" s="58"/>
      <c r="P40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00" s="270" t="str">
        <f>IF('Participantes (A completar)'!$R400="","",IF((INT('Participantes (A completar)'!$AI400-'Participantes (A completar)'!$R400)/365.25)&lt;=0,0,(INT(('Participantes (A completar)'!$AI400-'Participantes (A completar)'!$R400)/365.25))))</f>
        <v/>
      </c>
      <c r="R400" s="61"/>
      <c r="S400" s="57"/>
      <c r="T400" s="270" t="str">
        <f>IFERROR(MATCH(V400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00" s="270" t="str">
        <f t="shared" si="27"/>
        <v/>
      </c>
      <c r="V400" s="58"/>
      <c r="W400" s="216"/>
      <c r="X400" s="62"/>
      <c r="Y40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0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00" s="245"/>
      <c r="AB400" s="246"/>
      <c r="AC400" s="246"/>
      <c r="AD400" s="247"/>
      <c r="AE400" s="248"/>
      <c r="AF400" s="270" t="str">
        <f>IFERROR(VLOOKUP(AE400,Nivel_educat!$B$6:$E$24,4,FALSE),"")</f>
        <v/>
      </c>
      <c r="AG400" s="270" t="str">
        <f t="shared" si="24"/>
        <v/>
      </c>
      <c r="AH400" s="57"/>
      <c r="AI400" s="64"/>
      <c r="AJ400" s="57"/>
      <c r="AK400" s="64"/>
      <c r="AL400" s="64"/>
      <c r="AM400" s="57"/>
      <c r="AN400" s="207"/>
      <c r="AO400" s="273" t="str">
        <f t="shared" si="25"/>
        <v/>
      </c>
      <c r="AP400" s="57"/>
      <c r="AQ400" s="57"/>
      <c r="AR400" s="59"/>
      <c r="AS400" s="59"/>
      <c r="AT400" s="59"/>
      <c r="AU400" s="59"/>
      <c r="AV400" s="59"/>
      <c r="AW400" s="59"/>
      <c r="AX40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00" s="59"/>
      <c r="AZ400" s="59"/>
      <c r="BA40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00" s="249"/>
      <c r="BD400" s="253"/>
      <c r="BE400" s="253"/>
    </row>
    <row r="401" spans="1:57" ht="14.95" x14ac:dyDescent="0.25">
      <c r="A401" s="60"/>
      <c r="B401" s="58"/>
      <c r="C401" s="58"/>
      <c r="D401" s="58"/>
      <c r="E401" s="61"/>
      <c r="F401" s="61"/>
      <c r="G401" s="270" t="str">
        <f>IFERROR(MATCH(I401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01" s="270" t="str">
        <f t="shared" si="26"/>
        <v/>
      </c>
      <c r="I401" s="58"/>
      <c r="J401" s="58"/>
      <c r="K401" s="250"/>
      <c r="L401" s="277"/>
      <c r="M401" s="58"/>
      <c r="N401" s="58"/>
      <c r="O401" s="58"/>
      <c r="P40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01" s="270" t="str">
        <f>IF('Participantes (A completar)'!$R401="","",IF((INT('Participantes (A completar)'!$AI401-'Participantes (A completar)'!$R401)/365.25)&lt;=0,0,(INT(('Participantes (A completar)'!$AI401-'Participantes (A completar)'!$R401)/365.25))))</f>
        <v/>
      </c>
      <c r="R401" s="61"/>
      <c r="S401" s="57"/>
      <c r="T401" s="270" t="str">
        <f>IFERROR(MATCH(V401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01" s="270" t="str">
        <f t="shared" si="27"/>
        <v/>
      </c>
      <c r="V401" s="58"/>
      <c r="W401" s="216"/>
      <c r="X401" s="62"/>
      <c r="Y40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0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01" s="245"/>
      <c r="AB401" s="246"/>
      <c r="AC401" s="246"/>
      <c r="AD401" s="247"/>
      <c r="AE401" s="248"/>
      <c r="AF401" s="270" t="str">
        <f>IFERROR(VLOOKUP(AE401,Nivel_educat!$B$6:$E$24,4,FALSE),"")</f>
        <v/>
      </c>
      <c r="AG401" s="270" t="str">
        <f t="shared" si="24"/>
        <v/>
      </c>
      <c r="AH401" s="57"/>
      <c r="AI401" s="64"/>
      <c r="AJ401" s="57"/>
      <c r="AK401" s="64"/>
      <c r="AL401" s="64"/>
      <c r="AM401" s="57"/>
      <c r="AN401" s="64"/>
      <c r="AO401" s="273" t="str">
        <f t="shared" si="25"/>
        <v/>
      </c>
      <c r="AP401" s="57"/>
      <c r="AQ401" s="57"/>
      <c r="AR401" s="59"/>
      <c r="AS401" s="59"/>
      <c r="AT401" s="59"/>
      <c r="AU401" s="59"/>
      <c r="AV401" s="59"/>
      <c r="AW401" s="59"/>
      <c r="AX40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01" s="59"/>
      <c r="AZ401" s="59"/>
      <c r="BA40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01" s="249"/>
      <c r="BD401" s="253"/>
      <c r="BE401" s="253"/>
    </row>
    <row r="402" spans="1:57" ht="14.95" x14ac:dyDescent="0.25">
      <c r="A402" s="60"/>
      <c r="B402" s="58"/>
      <c r="C402" s="58"/>
      <c r="D402" s="58"/>
      <c r="E402" s="61"/>
      <c r="F402" s="61"/>
      <c r="G402" s="270" t="str">
        <f>IFERROR(MATCH(I402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02" s="270" t="str">
        <f t="shared" si="26"/>
        <v/>
      </c>
      <c r="I402" s="58"/>
      <c r="J402" s="58"/>
      <c r="K402" s="250"/>
      <c r="L402" s="277"/>
      <c r="M402" s="58"/>
      <c r="N402" s="58"/>
      <c r="O402" s="58"/>
      <c r="P40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02" s="270" t="str">
        <f>IF('Participantes (A completar)'!$R402="","",IF((INT('Participantes (A completar)'!$AI402-'Participantes (A completar)'!$R402)/365.25)&lt;=0,0,(INT(('Participantes (A completar)'!$AI402-'Participantes (A completar)'!$R402)/365.25))))</f>
        <v/>
      </c>
      <c r="R402" s="61"/>
      <c r="S402" s="57"/>
      <c r="T402" s="270" t="str">
        <f>IFERROR(MATCH(V402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02" s="270" t="str">
        <f t="shared" si="27"/>
        <v/>
      </c>
      <c r="V402" s="58"/>
      <c r="W402" s="58"/>
      <c r="X402" s="62"/>
      <c r="Y40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0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02" s="245"/>
      <c r="AB402" s="246"/>
      <c r="AC402" s="246"/>
      <c r="AD402" s="247"/>
      <c r="AE402" s="248"/>
      <c r="AF402" s="270" t="str">
        <f>IFERROR(VLOOKUP(AE402,Nivel_educat!$B$6:$E$24,4,FALSE),"")</f>
        <v/>
      </c>
      <c r="AG402" s="270" t="str">
        <f t="shared" si="24"/>
        <v/>
      </c>
      <c r="AH402" s="57"/>
      <c r="AI402" s="64"/>
      <c r="AJ402" s="57"/>
      <c r="AK402" s="64"/>
      <c r="AL402" s="64"/>
      <c r="AM402" s="57"/>
      <c r="AN402" s="64"/>
      <c r="AO402" s="273" t="str">
        <f t="shared" si="25"/>
        <v/>
      </c>
      <c r="AP402" s="57"/>
      <c r="AQ402" s="57"/>
      <c r="AR402" s="59"/>
      <c r="AS402" s="59"/>
      <c r="AT402" s="59"/>
      <c r="AU402" s="59"/>
      <c r="AV402" s="59"/>
      <c r="AW402" s="59"/>
      <c r="AX40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02" s="59"/>
      <c r="AZ402" s="59"/>
      <c r="BA40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02" s="249"/>
      <c r="BD402" s="253"/>
      <c r="BE402" s="253"/>
    </row>
    <row r="403" spans="1:57" ht="14.95" x14ac:dyDescent="0.25">
      <c r="A403" s="60"/>
      <c r="B403" s="58"/>
      <c r="C403" s="58"/>
      <c r="D403" s="58"/>
      <c r="E403" s="61"/>
      <c r="F403" s="61"/>
      <c r="G403" s="270" t="str">
        <f>IFERROR(MATCH(I403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03" s="270" t="str">
        <f t="shared" si="26"/>
        <v/>
      </c>
      <c r="I403" s="58"/>
      <c r="J403" s="58"/>
      <c r="K403" s="250"/>
      <c r="L403" s="277"/>
      <c r="M403" s="58"/>
      <c r="N403" s="58"/>
      <c r="O403" s="58"/>
      <c r="P40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03" s="270" t="str">
        <f>IF('Participantes (A completar)'!$R403="","",IF((INT('Participantes (A completar)'!$AI403-'Participantes (A completar)'!$R403)/365.25)&lt;=0,0,(INT(('Participantes (A completar)'!$AI403-'Participantes (A completar)'!$R403)/365.25))))</f>
        <v/>
      </c>
      <c r="R403" s="61"/>
      <c r="S403" s="57"/>
      <c r="T403" s="270" t="str">
        <f>IFERROR(MATCH(V403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03" s="270" t="str">
        <f t="shared" si="27"/>
        <v/>
      </c>
      <c r="V403" s="58"/>
      <c r="W403" s="58"/>
      <c r="X403" s="62"/>
      <c r="Y40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0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03" s="245"/>
      <c r="AB403" s="246"/>
      <c r="AC403" s="246"/>
      <c r="AD403" s="247"/>
      <c r="AE403" s="248"/>
      <c r="AF403" s="270" t="str">
        <f>IFERROR(VLOOKUP(AE403,Nivel_educat!$B$6:$E$24,4,FALSE),"")</f>
        <v/>
      </c>
      <c r="AG403" s="270" t="str">
        <f t="shared" si="24"/>
        <v/>
      </c>
      <c r="AH403" s="57"/>
      <c r="AI403" s="64"/>
      <c r="AJ403" s="57"/>
      <c r="AK403" s="64"/>
      <c r="AL403" s="64"/>
      <c r="AM403" s="57"/>
      <c r="AN403" s="64"/>
      <c r="AO403" s="273" t="str">
        <f t="shared" si="25"/>
        <v/>
      </c>
      <c r="AP403" s="57"/>
      <c r="AQ403" s="57"/>
      <c r="AR403" s="59"/>
      <c r="AS403" s="59"/>
      <c r="AT403" s="59"/>
      <c r="AU403" s="59"/>
      <c r="AV403" s="59"/>
      <c r="AW403" s="59"/>
      <c r="AX40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03" s="59"/>
      <c r="AZ403" s="59"/>
      <c r="BA40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03" s="249"/>
      <c r="BD403" s="253"/>
      <c r="BE403" s="253"/>
    </row>
    <row r="404" spans="1:57" ht="14.95" x14ac:dyDescent="0.25">
      <c r="A404" s="60"/>
      <c r="B404" s="58"/>
      <c r="C404" s="58"/>
      <c r="D404" s="58"/>
      <c r="E404" s="61"/>
      <c r="F404" s="61"/>
      <c r="G404" s="270" t="str">
        <f>IFERROR(MATCH(I404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04" s="270" t="str">
        <f t="shared" si="26"/>
        <v/>
      </c>
      <c r="I404" s="58"/>
      <c r="J404" s="58"/>
      <c r="K404" s="250"/>
      <c r="L404" s="277"/>
      <c r="M404" s="58"/>
      <c r="N404" s="58"/>
      <c r="O404" s="58"/>
      <c r="P40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04" s="270" t="str">
        <f>IF('Participantes (A completar)'!$R404="","",IF((INT('Participantes (A completar)'!$AI404-'Participantes (A completar)'!$R404)/365.25)&lt;=0,0,(INT(('Participantes (A completar)'!$AI404-'Participantes (A completar)'!$R404)/365.25))))</f>
        <v/>
      </c>
      <c r="R404" s="61"/>
      <c r="S404" s="57"/>
      <c r="T404" s="270" t="str">
        <f>IFERROR(MATCH(V404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04" s="270" t="str">
        <f t="shared" si="27"/>
        <v/>
      </c>
      <c r="V404" s="58"/>
      <c r="W404" s="58"/>
      <c r="X404" s="62"/>
      <c r="Y40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0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04" s="245"/>
      <c r="AB404" s="246"/>
      <c r="AC404" s="246"/>
      <c r="AD404" s="247"/>
      <c r="AE404" s="248"/>
      <c r="AF404" s="270" t="str">
        <f>IFERROR(VLOOKUP(AE404,Nivel_educat!$B$6:$E$24,4,FALSE),"")</f>
        <v/>
      </c>
      <c r="AG404" s="270" t="str">
        <f t="shared" si="24"/>
        <v/>
      </c>
      <c r="AH404" s="57"/>
      <c r="AI404" s="64"/>
      <c r="AJ404" s="57"/>
      <c r="AK404" s="64"/>
      <c r="AL404" s="64"/>
      <c r="AM404" s="57"/>
      <c r="AN404" s="64"/>
      <c r="AO404" s="273" t="str">
        <f t="shared" si="25"/>
        <v/>
      </c>
      <c r="AP404" s="57"/>
      <c r="AQ404" s="57"/>
      <c r="AR404" s="59"/>
      <c r="AS404" s="59"/>
      <c r="AT404" s="59"/>
      <c r="AU404" s="59"/>
      <c r="AV404" s="59"/>
      <c r="AW404" s="59"/>
      <c r="AX40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04" s="59"/>
      <c r="AZ404" s="59"/>
      <c r="BA40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04" s="249"/>
      <c r="BD404" s="253"/>
      <c r="BE404" s="253"/>
    </row>
    <row r="405" spans="1:57" ht="14.95" x14ac:dyDescent="0.25">
      <c r="A405" s="60"/>
      <c r="B405" s="58"/>
      <c r="C405" s="58"/>
      <c r="D405" s="58"/>
      <c r="E405" s="61"/>
      <c r="F405" s="61"/>
      <c r="G405" s="270" t="str">
        <f>IFERROR(MATCH(I405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05" s="270" t="str">
        <f t="shared" si="26"/>
        <v/>
      </c>
      <c r="I405" s="58"/>
      <c r="J405" s="58"/>
      <c r="K405" s="250"/>
      <c r="L405" s="277"/>
      <c r="M405" s="58"/>
      <c r="N405" s="58"/>
      <c r="O405" s="58"/>
      <c r="P40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05" s="270" t="str">
        <f>IF('Participantes (A completar)'!$R405="","",IF((INT('Participantes (A completar)'!$AI405-'Participantes (A completar)'!$R405)/365.25)&lt;=0,0,(INT(('Participantes (A completar)'!$AI405-'Participantes (A completar)'!$R405)/365.25))))</f>
        <v/>
      </c>
      <c r="R405" s="61"/>
      <c r="S405" s="57"/>
      <c r="T405" s="270" t="str">
        <f>IFERROR(MATCH(V405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05" s="270" t="str">
        <f t="shared" si="27"/>
        <v/>
      </c>
      <c r="V405" s="58"/>
      <c r="W405" s="58"/>
      <c r="X405" s="62"/>
      <c r="Y40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0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05" s="245"/>
      <c r="AB405" s="246"/>
      <c r="AC405" s="246"/>
      <c r="AD405" s="247"/>
      <c r="AE405" s="248"/>
      <c r="AF405" s="270" t="str">
        <f>IFERROR(VLOOKUP(AE405,Nivel_educat!$B$6:$E$24,4,FALSE),"")</f>
        <v/>
      </c>
      <c r="AG405" s="270" t="str">
        <f t="shared" si="24"/>
        <v/>
      </c>
      <c r="AH405" s="57"/>
      <c r="AI405" s="64"/>
      <c r="AJ405" s="57"/>
      <c r="AK405" s="64"/>
      <c r="AL405" s="64"/>
      <c r="AM405" s="57"/>
      <c r="AN405" s="64"/>
      <c r="AO405" s="273" t="str">
        <f t="shared" si="25"/>
        <v/>
      </c>
      <c r="AP405" s="57"/>
      <c r="AQ405" s="57"/>
      <c r="AR405" s="59"/>
      <c r="AS405" s="59"/>
      <c r="AT405" s="59"/>
      <c r="AU405" s="59"/>
      <c r="AV405" s="59"/>
      <c r="AW405" s="59"/>
      <c r="AX40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05" s="59"/>
      <c r="AZ405" s="59"/>
      <c r="BA40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05" s="249"/>
      <c r="BD405" s="253"/>
      <c r="BE405" s="253"/>
    </row>
    <row r="406" spans="1:57" ht="14.95" x14ac:dyDescent="0.25">
      <c r="A406" s="60"/>
      <c r="B406" s="58"/>
      <c r="C406" s="58"/>
      <c r="D406" s="58"/>
      <c r="E406" s="61"/>
      <c r="F406" s="61"/>
      <c r="G406" s="270" t="str">
        <f>IFERROR(MATCH(I406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06" s="270" t="str">
        <f t="shared" si="26"/>
        <v/>
      </c>
      <c r="I406" s="58"/>
      <c r="J406" s="58"/>
      <c r="K406" s="250"/>
      <c r="L406" s="277"/>
      <c r="M406" s="58"/>
      <c r="N406" s="58"/>
      <c r="O406" s="58"/>
      <c r="P40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06" s="270" t="str">
        <f>IF('Participantes (A completar)'!$R406="","",IF((INT('Participantes (A completar)'!$AI406-'Participantes (A completar)'!$R406)/365.25)&lt;=0,0,(INT(('Participantes (A completar)'!$AI406-'Participantes (A completar)'!$R406)/365.25))))</f>
        <v/>
      </c>
      <c r="R406" s="61"/>
      <c r="S406" s="57"/>
      <c r="T406" s="270" t="str">
        <f>IFERROR(MATCH(V406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06" s="270" t="str">
        <f t="shared" si="27"/>
        <v/>
      </c>
      <c r="V406" s="58"/>
      <c r="W406" s="58"/>
      <c r="X406" s="62"/>
      <c r="Y40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0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06" s="245"/>
      <c r="AB406" s="246"/>
      <c r="AC406" s="246"/>
      <c r="AD406" s="247"/>
      <c r="AE406" s="248"/>
      <c r="AF406" s="270" t="str">
        <f>IFERROR(VLOOKUP(AE406,Nivel_educat!$B$6:$E$24,4,FALSE),"")</f>
        <v/>
      </c>
      <c r="AG406" s="270" t="str">
        <f t="shared" si="24"/>
        <v/>
      </c>
      <c r="AH406" s="57"/>
      <c r="AI406" s="64"/>
      <c r="AJ406" s="57"/>
      <c r="AK406" s="64"/>
      <c r="AL406" s="64"/>
      <c r="AM406" s="57"/>
      <c r="AN406" s="64"/>
      <c r="AO406" s="273" t="str">
        <f t="shared" si="25"/>
        <v/>
      </c>
      <c r="AP406" s="57"/>
      <c r="AQ406" s="57"/>
      <c r="AR406" s="59"/>
      <c r="AS406" s="59"/>
      <c r="AT406" s="59"/>
      <c r="AU406" s="59"/>
      <c r="AV406" s="59"/>
      <c r="AW406" s="59"/>
      <c r="AX40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06" s="59"/>
      <c r="AZ406" s="59"/>
      <c r="BA40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06" s="249"/>
      <c r="BD406" s="253"/>
      <c r="BE406" s="253"/>
    </row>
    <row r="407" spans="1:57" ht="14.95" x14ac:dyDescent="0.25">
      <c r="A407" s="60"/>
      <c r="B407" s="58"/>
      <c r="C407" s="58"/>
      <c r="D407" s="58"/>
      <c r="E407" s="61"/>
      <c r="F407" s="61"/>
      <c r="G407" s="270" t="str">
        <f>IFERROR(MATCH(I407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07" s="270" t="str">
        <f t="shared" si="26"/>
        <v/>
      </c>
      <c r="I407" s="58"/>
      <c r="J407" s="58"/>
      <c r="K407" s="250"/>
      <c r="L407" s="277"/>
      <c r="M407" s="58"/>
      <c r="N407" s="58"/>
      <c r="O407" s="58"/>
      <c r="P40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07" s="270" t="str">
        <f>IF('Participantes (A completar)'!$R407="","",IF((INT('Participantes (A completar)'!$AI407-'Participantes (A completar)'!$R407)/365.25)&lt;=0,0,(INT(('Participantes (A completar)'!$AI407-'Participantes (A completar)'!$R407)/365.25))))</f>
        <v/>
      </c>
      <c r="R407" s="61"/>
      <c r="S407" s="57"/>
      <c r="T407" s="270" t="str">
        <f>IFERROR(MATCH(V407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07" s="270" t="str">
        <f t="shared" si="27"/>
        <v/>
      </c>
      <c r="V407" s="58"/>
      <c r="W407" s="58"/>
      <c r="X407" s="62"/>
      <c r="Y40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0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07" s="245"/>
      <c r="AB407" s="246"/>
      <c r="AC407" s="246"/>
      <c r="AD407" s="247"/>
      <c r="AE407" s="248"/>
      <c r="AF407" s="270" t="str">
        <f>IFERROR(VLOOKUP(AE407,Nivel_educat!$B$6:$E$24,4,FALSE),"")</f>
        <v/>
      </c>
      <c r="AG407" s="270" t="str">
        <f t="shared" si="24"/>
        <v/>
      </c>
      <c r="AH407" s="57"/>
      <c r="AI407" s="64"/>
      <c r="AJ407" s="57"/>
      <c r="AK407" s="64"/>
      <c r="AL407" s="64"/>
      <c r="AM407" s="57"/>
      <c r="AN407" s="64"/>
      <c r="AO407" s="273" t="str">
        <f t="shared" si="25"/>
        <v/>
      </c>
      <c r="AP407" s="57"/>
      <c r="AQ407" s="57"/>
      <c r="AR407" s="59"/>
      <c r="AS407" s="59"/>
      <c r="AT407" s="59"/>
      <c r="AU407" s="59"/>
      <c r="AV407" s="59"/>
      <c r="AW407" s="59"/>
      <c r="AX40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07" s="59"/>
      <c r="AZ407" s="59"/>
      <c r="BA40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07" s="249"/>
      <c r="BD407" s="253"/>
      <c r="BE407" s="253"/>
    </row>
    <row r="408" spans="1:57" ht="14.95" x14ac:dyDescent="0.25">
      <c r="A408" s="60"/>
      <c r="B408" s="58"/>
      <c r="C408" s="58"/>
      <c r="D408" s="58"/>
      <c r="E408" s="61"/>
      <c r="F408" s="61"/>
      <c r="G408" s="270" t="str">
        <f>IFERROR(MATCH(I408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08" s="270" t="str">
        <f t="shared" si="26"/>
        <v/>
      </c>
      <c r="I408" s="58"/>
      <c r="J408" s="58"/>
      <c r="K408" s="250"/>
      <c r="L408" s="277"/>
      <c r="M408" s="58"/>
      <c r="N408" s="58"/>
      <c r="O408" s="58"/>
      <c r="P40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08" s="270" t="str">
        <f>IF('Participantes (A completar)'!$R408="","",IF((INT('Participantes (A completar)'!$AI408-'Participantes (A completar)'!$R408)/365.25)&lt;=0,0,(INT(('Participantes (A completar)'!$AI408-'Participantes (A completar)'!$R408)/365.25))))</f>
        <v/>
      </c>
      <c r="R408" s="61"/>
      <c r="S408" s="57"/>
      <c r="T408" s="270" t="str">
        <f>IFERROR(MATCH(V408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08" s="270" t="str">
        <f t="shared" si="27"/>
        <v/>
      </c>
      <c r="V408" s="58"/>
      <c r="W408" s="58"/>
      <c r="X408" s="62"/>
      <c r="Y40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0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08" s="245"/>
      <c r="AB408" s="246"/>
      <c r="AC408" s="246"/>
      <c r="AD408" s="247"/>
      <c r="AE408" s="248"/>
      <c r="AF408" s="270" t="str">
        <f>IFERROR(VLOOKUP(AE408,Nivel_educat!$B$6:$E$24,4,FALSE),"")</f>
        <v/>
      </c>
      <c r="AG408" s="270" t="str">
        <f t="shared" si="24"/>
        <v/>
      </c>
      <c r="AH408" s="57"/>
      <c r="AI408" s="64"/>
      <c r="AJ408" s="57"/>
      <c r="AK408" s="64"/>
      <c r="AL408" s="64"/>
      <c r="AM408" s="57"/>
      <c r="AN408" s="64"/>
      <c r="AO408" s="273" t="str">
        <f t="shared" si="25"/>
        <v/>
      </c>
      <c r="AP408" s="57"/>
      <c r="AQ408" s="57"/>
      <c r="AR408" s="59"/>
      <c r="AS408" s="59"/>
      <c r="AT408" s="59"/>
      <c r="AU408" s="59"/>
      <c r="AV408" s="59"/>
      <c r="AW408" s="59"/>
      <c r="AX40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08" s="59"/>
      <c r="AZ408" s="59"/>
      <c r="BA40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08" s="249"/>
      <c r="BD408" s="253"/>
      <c r="BE408" s="253"/>
    </row>
    <row r="409" spans="1:57" ht="14.95" x14ac:dyDescent="0.25">
      <c r="A409" s="60"/>
      <c r="B409" s="58"/>
      <c r="C409" s="58"/>
      <c r="D409" s="58"/>
      <c r="E409" s="61"/>
      <c r="F409" s="61"/>
      <c r="G409" s="270" t="str">
        <f>IFERROR(MATCH(I409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09" s="270" t="str">
        <f t="shared" si="26"/>
        <v/>
      </c>
      <c r="I409" s="58"/>
      <c r="J409" s="58"/>
      <c r="K409" s="250"/>
      <c r="L409" s="277"/>
      <c r="M409" s="58"/>
      <c r="N409" s="58"/>
      <c r="O409" s="58"/>
      <c r="P40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09" s="270" t="str">
        <f>IF('Participantes (A completar)'!$R409="","",IF((INT('Participantes (A completar)'!$AI409-'Participantes (A completar)'!$R409)/365.25)&lt;=0,0,(INT(('Participantes (A completar)'!$AI409-'Participantes (A completar)'!$R409)/365.25))))</f>
        <v/>
      </c>
      <c r="R409" s="61"/>
      <c r="S409" s="57"/>
      <c r="T409" s="270" t="str">
        <f>IFERROR(MATCH(V409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09" s="270" t="str">
        <f t="shared" si="27"/>
        <v/>
      </c>
      <c r="V409" s="58"/>
      <c r="W409" s="58"/>
      <c r="X409" s="62"/>
      <c r="Y40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0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09" s="245"/>
      <c r="AB409" s="246"/>
      <c r="AC409" s="246"/>
      <c r="AD409" s="247"/>
      <c r="AE409" s="248"/>
      <c r="AF409" s="270" t="str">
        <f>IFERROR(VLOOKUP(AE409,Nivel_educat!$B$6:$E$24,4,FALSE),"")</f>
        <v/>
      </c>
      <c r="AG409" s="270" t="str">
        <f t="shared" si="24"/>
        <v/>
      </c>
      <c r="AH409" s="57"/>
      <c r="AI409" s="64"/>
      <c r="AJ409" s="57"/>
      <c r="AK409" s="64"/>
      <c r="AL409" s="64"/>
      <c r="AM409" s="57"/>
      <c r="AN409" s="207"/>
      <c r="AO409" s="273" t="str">
        <f t="shared" si="25"/>
        <v/>
      </c>
      <c r="AP409" s="57"/>
      <c r="AQ409" s="57"/>
      <c r="AR409" s="59"/>
      <c r="AS409" s="59"/>
      <c r="AT409" s="59"/>
      <c r="AU409" s="59"/>
      <c r="AV409" s="59"/>
      <c r="AW409" s="59"/>
      <c r="AX40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09" s="59"/>
      <c r="AZ409" s="59"/>
      <c r="BA40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09" s="249"/>
      <c r="BD409" s="253"/>
      <c r="BE409" s="253"/>
    </row>
    <row r="410" spans="1:57" ht="14.95" x14ac:dyDescent="0.25">
      <c r="A410" s="60"/>
      <c r="B410" s="58"/>
      <c r="C410" s="58"/>
      <c r="D410" s="58"/>
      <c r="E410" s="61"/>
      <c r="F410" s="61"/>
      <c r="G410" s="270" t="str">
        <f>IFERROR(MATCH(I410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10" s="270" t="str">
        <f t="shared" si="26"/>
        <v/>
      </c>
      <c r="I410" s="58"/>
      <c r="J410" s="58"/>
      <c r="K410" s="250"/>
      <c r="L410" s="277"/>
      <c r="M410" s="58"/>
      <c r="N410" s="58"/>
      <c r="O410" s="58"/>
      <c r="P41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10" s="270" t="str">
        <f>IF('Participantes (A completar)'!$R410="","",IF((INT('Participantes (A completar)'!$AI410-'Participantes (A completar)'!$R410)/365.25)&lt;=0,0,(INT(('Participantes (A completar)'!$AI410-'Participantes (A completar)'!$R410)/365.25))))</f>
        <v/>
      </c>
      <c r="R410" s="61"/>
      <c r="S410" s="57"/>
      <c r="T410" s="270" t="str">
        <f>IFERROR(MATCH(V410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10" s="270" t="str">
        <f t="shared" si="27"/>
        <v/>
      </c>
      <c r="V410" s="58"/>
      <c r="W410" s="58"/>
      <c r="X410" s="62"/>
      <c r="Y41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1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10" s="245"/>
      <c r="AB410" s="246"/>
      <c r="AC410" s="246"/>
      <c r="AD410" s="247"/>
      <c r="AE410" s="248"/>
      <c r="AF410" s="270" t="str">
        <f>IFERROR(VLOOKUP(AE410,Nivel_educat!$B$6:$E$24,4,FALSE),"")</f>
        <v/>
      </c>
      <c r="AG410" s="270" t="str">
        <f t="shared" si="24"/>
        <v/>
      </c>
      <c r="AH410" s="57"/>
      <c r="AI410" s="64"/>
      <c r="AJ410" s="57"/>
      <c r="AK410" s="64"/>
      <c r="AL410" s="64"/>
      <c r="AM410" s="57"/>
      <c r="AN410" s="207"/>
      <c r="AO410" s="273" t="str">
        <f t="shared" si="25"/>
        <v/>
      </c>
      <c r="AP410" s="57"/>
      <c r="AQ410" s="57"/>
      <c r="AR410" s="59"/>
      <c r="AS410" s="59"/>
      <c r="AT410" s="59"/>
      <c r="AU410" s="59"/>
      <c r="AV410" s="59"/>
      <c r="AW410" s="59"/>
      <c r="AX41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10" s="59"/>
      <c r="AZ410" s="59"/>
      <c r="BA41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10" s="249"/>
      <c r="BD410" s="253"/>
      <c r="BE410" s="253"/>
    </row>
    <row r="411" spans="1:57" ht="14.95" x14ac:dyDescent="0.25">
      <c r="A411" s="60"/>
      <c r="B411" s="58"/>
      <c r="C411" s="58"/>
      <c r="D411" s="58"/>
      <c r="E411" s="61"/>
      <c r="F411" s="61"/>
      <c r="G411" s="270" t="str">
        <f>IFERROR(MATCH(I411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11" s="270" t="str">
        <f t="shared" si="26"/>
        <v/>
      </c>
      <c r="I411" s="58"/>
      <c r="J411" s="58"/>
      <c r="K411" s="250"/>
      <c r="L411" s="277"/>
      <c r="M411" s="58"/>
      <c r="N411" s="58"/>
      <c r="O411" s="58"/>
      <c r="P41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11" s="270" t="str">
        <f>IF('Participantes (A completar)'!$R411="","",IF((INT('Participantes (A completar)'!$AI411-'Participantes (A completar)'!$R411)/365.25)&lt;=0,0,(INT(('Participantes (A completar)'!$AI411-'Participantes (A completar)'!$R411)/365.25))))</f>
        <v/>
      </c>
      <c r="R411" s="61"/>
      <c r="S411" s="57"/>
      <c r="T411" s="270" t="str">
        <f>IFERROR(MATCH(V411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11" s="270" t="str">
        <f t="shared" si="27"/>
        <v/>
      </c>
      <c r="V411" s="58"/>
      <c r="W411" s="58"/>
      <c r="X411" s="62"/>
      <c r="Y41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1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11" s="245"/>
      <c r="AB411" s="246"/>
      <c r="AC411" s="246"/>
      <c r="AD411" s="247"/>
      <c r="AE411" s="248"/>
      <c r="AF411" s="270" t="str">
        <f>IFERROR(VLOOKUP(AE411,Nivel_educat!$B$6:$E$24,4,FALSE),"")</f>
        <v/>
      </c>
      <c r="AG411" s="270" t="str">
        <f t="shared" si="24"/>
        <v/>
      </c>
      <c r="AH411" s="57"/>
      <c r="AI411" s="64"/>
      <c r="AJ411" s="57"/>
      <c r="AK411" s="64"/>
      <c r="AL411" s="64"/>
      <c r="AM411" s="57"/>
      <c r="AN411" s="207"/>
      <c r="AO411" s="273" t="str">
        <f t="shared" si="25"/>
        <v/>
      </c>
      <c r="AP411" s="57"/>
      <c r="AQ411" s="57"/>
      <c r="AR411" s="59"/>
      <c r="AS411" s="59"/>
      <c r="AT411" s="59"/>
      <c r="AU411" s="59"/>
      <c r="AV411" s="59"/>
      <c r="AW411" s="59"/>
      <c r="AX41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11" s="59"/>
      <c r="AZ411" s="59"/>
      <c r="BA41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11" s="249"/>
      <c r="BD411" s="253"/>
      <c r="BE411" s="253"/>
    </row>
    <row r="412" spans="1:57" ht="14.95" x14ac:dyDescent="0.25">
      <c r="A412" s="60"/>
      <c r="B412" s="58"/>
      <c r="C412" s="58"/>
      <c r="D412" s="58"/>
      <c r="E412" s="61"/>
      <c r="F412" s="61"/>
      <c r="G412" s="270" t="str">
        <f>IFERROR(MATCH(I412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12" s="270" t="str">
        <f t="shared" si="26"/>
        <v/>
      </c>
      <c r="I412" s="58"/>
      <c r="J412" s="58"/>
      <c r="K412" s="250"/>
      <c r="L412" s="277"/>
      <c r="M412" s="58"/>
      <c r="N412" s="58"/>
      <c r="O412" s="58"/>
      <c r="P41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12" s="270" t="str">
        <f>IF('Participantes (A completar)'!$R412="","",IF((INT('Participantes (A completar)'!$AI412-'Participantes (A completar)'!$R412)/365.25)&lt;=0,0,(INT(('Participantes (A completar)'!$AI412-'Participantes (A completar)'!$R412)/365.25))))</f>
        <v/>
      </c>
      <c r="R412" s="61"/>
      <c r="S412" s="57"/>
      <c r="T412" s="270" t="str">
        <f>IFERROR(MATCH(V412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12" s="270" t="str">
        <f t="shared" si="27"/>
        <v/>
      </c>
      <c r="V412" s="58"/>
      <c r="W412" s="58"/>
      <c r="X412" s="62"/>
      <c r="Y41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1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12" s="245"/>
      <c r="AB412" s="246"/>
      <c r="AC412" s="246"/>
      <c r="AD412" s="247"/>
      <c r="AE412" s="248"/>
      <c r="AF412" s="270" t="str">
        <f>IFERROR(VLOOKUP(AE412,Nivel_educat!$B$6:$E$24,4,FALSE),"")</f>
        <v/>
      </c>
      <c r="AG412" s="270" t="str">
        <f t="shared" si="24"/>
        <v/>
      </c>
      <c r="AH412" s="57"/>
      <c r="AI412" s="64"/>
      <c r="AJ412" s="57"/>
      <c r="AK412" s="64"/>
      <c r="AL412" s="64"/>
      <c r="AM412" s="57"/>
      <c r="AN412" s="64"/>
      <c r="AO412" s="273" t="str">
        <f t="shared" si="25"/>
        <v/>
      </c>
      <c r="AP412" s="57"/>
      <c r="AQ412" s="57"/>
      <c r="AR412" s="59"/>
      <c r="AS412" s="59"/>
      <c r="AT412" s="59"/>
      <c r="AU412" s="59"/>
      <c r="AV412" s="59"/>
      <c r="AW412" s="59"/>
      <c r="AX41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12" s="59"/>
      <c r="AZ412" s="59"/>
      <c r="BA41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12" s="249"/>
      <c r="BD412" s="253"/>
      <c r="BE412" s="253"/>
    </row>
    <row r="413" spans="1:57" ht="14.95" x14ac:dyDescent="0.25">
      <c r="A413" s="60"/>
      <c r="B413" s="58"/>
      <c r="C413" s="58"/>
      <c r="D413" s="58"/>
      <c r="E413" s="61"/>
      <c r="F413" s="61"/>
      <c r="G413" s="270" t="str">
        <f>IFERROR(MATCH(I413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13" s="270" t="str">
        <f t="shared" si="26"/>
        <v/>
      </c>
      <c r="I413" s="58"/>
      <c r="J413" s="58"/>
      <c r="K413" s="250"/>
      <c r="L413" s="277"/>
      <c r="M413" s="58"/>
      <c r="N413" s="58"/>
      <c r="O413" s="58"/>
      <c r="P41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13" s="270" t="str">
        <f>IF('Participantes (A completar)'!$R413="","",IF((INT('Participantes (A completar)'!$AI413-'Participantes (A completar)'!$R413)/365.25)&lt;=0,0,(INT(('Participantes (A completar)'!$AI413-'Participantes (A completar)'!$R413)/365.25))))</f>
        <v/>
      </c>
      <c r="R413" s="61"/>
      <c r="S413" s="57"/>
      <c r="T413" s="270" t="str">
        <f>IFERROR(MATCH(V413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13" s="270" t="str">
        <f t="shared" si="27"/>
        <v/>
      </c>
      <c r="V413" s="58"/>
      <c r="W413" s="58"/>
      <c r="X413" s="62"/>
      <c r="Y41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1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13" s="245"/>
      <c r="AB413" s="246"/>
      <c r="AC413" s="246"/>
      <c r="AD413" s="247"/>
      <c r="AE413" s="248"/>
      <c r="AF413" s="270" t="str">
        <f>IFERROR(VLOOKUP(AE413,Nivel_educat!$B$6:$E$24,4,FALSE),"")</f>
        <v/>
      </c>
      <c r="AG413" s="270" t="str">
        <f t="shared" si="24"/>
        <v/>
      </c>
      <c r="AH413" s="57"/>
      <c r="AI413" s="64"/>
      <c r="AJ413" s="57"/>
      <c r="AK413" s="64"/>
      <c r="AL413" s="64"/>
      <c r="AM413" s="57"/>
      <c r="AN413" s="64"/>
      <c r="AO413" s="273" t="str">
        <f t="shared" si="25"/>
        <v/>
      </c>
      <c r="AP413" s="57"/>
      <c r="AQ413" s="57"/>
      <c r="AR413" s="59"/>
      <c r="AS413" s="59"/>
      <c r="AT413" s="59"/>
      <c r="AU413" s="59"/>
      <c r="AV413" s="59"/>
      <c r="AW413" s="59"/>
      <c r="AX41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13" s="59"/>
      <c r="AZ413" s="59"/>
      <c r="BA41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13" s="249"/>
      <c r="BD413" s="253"/>
      <c r="BE413" s="253"/>
    </row>
    <row r="414" spans="1:57" ht="14.95" x14ac:dyDescent="0.25">
      <c r="A414" s="60"/>
      <c r="B414" s="58"/>
      <c r="C414" s="58"/>
      <c r="D414" s="58"/>
      <c r="E414" s="61"/>
      <c r="F414" s="61"/>
      <c r="G414" s="270" t="str">
        <f>IFERROR(MATCH(I414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14" s="270" t="str">
        <f t="shared" si="26"/>
        <v/>
      </c>
      <c r="I414" s="58"/>
      <c r="J414" s="58"/>
      <c r="K414" s="250"/>
      <c r="L414" s="277"/>
      <c r="M414" s="58"/>
      <c r="N414" s="58"/>
      <c r="O414" s="58"/>
      <c r="P41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14" s="270" t="str">
        <f>IF('Participantes (A completar)'!$R414="","",IF((INT('Participantes (A completar)'!$AI414-'Participantes (A completar)'!$R414)/365.25)&lt;=0,0,(INT(('Participantes (A completar)'!$AI414-'Participantes (A completar)'!$R414)/365.25))))</f>
        <v/>
      </c>
      <c r="R414" s="61"/>
      <c r="S414" s="57"/>
      <c r="T414" s="270" t="str">
        <f>IFERROR(MATCH(V414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14" s="270" t="str">
        <f t="shared" si="27"/>
        <v/>
      </c>
      <c r="V414" s="58"/>
      <c r="W414" s="58"/>
      <c r="X414" s="62"/>
      <c r="Y41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1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14" s="245"/>
      <c r="AB414" s="246"/>
      <c r="AC414" s="246"/>
      <c r="AD414" s="247"/>
      <c r="AE414" s="248"/>
      <c r="AF414" s="270" t="str">
        <f>IFERROR(VLOOKUP(AE414,Nivel_educat!$B$6:$E$24,4,FALSE),"")</f>
        <v/>
      </c>
      <c r="AG414" s="270" t="str">
        <f t="shared" si="24"/>
        <v/>
      </c>
      <c r="AH414" s="57"/>
      <c r="AI414" s="64"/>
      <c r="AJ414" s="57"/>
      <c r="AK414" s="64"/>
      <c r="AL414" s="64"/>
      <c r="AM414" s="57"/>
      <c r="AN414" s="64"/>
      <c r="AO414" s="273" t="str">
        <f t="shared" si="25"/>
        <v/>
      </c>
      <c r="AP414" s="57"/>
      <c r="AQ414" s="57"/>
      <c r="AR414" s="59"/>
      <c r="AS414" s="59"/>
      <c r="AT414" s="59"/>
      <c r="AU414" s="59"/>
      <c r="AV414" s="59"/>
      <c r="AW414" s="59"/>
      <c r="AX41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14" s="59"/>
      <c r="AZ414" s="59"/>
      <c r="BA41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14" s="249"/>
      <c r="BD414" s="253"/>
      <c r="BE414" s="253"/>
    </row>
    <row r="415" spans="1:57" ht="14.95" x14ac:dyDescent="0.25">
      <c r="A415" s="60"/>
      <c r="B415" s="58"/>
      <c r="C415" s="58"/>
      <c r="D415" s="58"/>
      <c r="E415" s="61"/>
      <c r="F415" s="61"/>
      <c r="G415" s="270" t="str">
        <f>IFERROR(MATCH(I415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15" s="270" t="str">
        <f t="shared" si="26"/>
        <v/>
      </c>
      <c r="I415" s="58"/>
      <c r="J415" s="58"/>
      <c r="K415" s="250"/>
      <c r="L415" s="277"/>
      <c r="M415" s="58"/>
      <c r="N415" s="58"/>
      <c r="O415" s="58"/>
      <c r="P41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15" s="270" t="str">
        <f>IF('Participantes (A completar)'!$R415="","",IF((INT('Participantes (A completar)'!$AI415-'Participantes (A completar)'!$R415)/365.25)&lt;=0,0,(INT(('Participantes (A completar)'!$AI415-'Participantes (A completar)'!$R415)/365.25))))</f>
        <v/>
      </c>
      <c r="R415" s="61"/>
      <c r="S415" s="57"/>
      <c r="T415" s="270" t="str">
        <f>IFERROR(MATCH(V415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15" s="270" t="str">
        <f t="shared" si="27"/>
        <v/>
      </c>
      <c r="V415" s="58"/>
      <c r="W415" s="58"/>
      <c r="X415" s="62"/>
      <c r="Y41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1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15" s="245"/>
      <c r="AB415" s="246"/>
      <c r="AC415" s="246"/>
      <c r="AD415" s="247"/>
      <c r="AE415" s="248"/>
      <c r="AF415" s="270" t="str">
        <f>IFERROR(VLOOKUP(AE415,Nivel_educat!$B$6:$E$24,4,FALSE),"")</f>
        <v/>
      </c>
      <c r="AG415" s="270" t="str">
        <f t="shared" si="24"/>
        <v/>
      </c>
      <c r="AH415" s="57"/>
      <c r="AI415" s="64"/>
      <c r="AJ415" s="57"/>
      <c r="AK415" s="64"/>
      <c r="AL415" s="64"/>
      <c r="AM415" s="57"/>
      <c r="AN415" s="64"/>
      <c r="AO415" s="273" t="str">
        <f t="shared" si="25"/>
        <v/>
      </c>
      <c r="AP415" s="57"/>
      <c r="AQ415" s="57"/>
      <c r="AR415" s="59"/>
      <c r="AS415" s="59"/>
      <c r="AT415" s="59"/>
      <c r="AU415" s="59"/>
      <c r="AV415" s="59"/>
      <c r="AW415" s="59"/>
      <c r="AX41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15" s="59"/>
      <c r="AZ415" s="59"/>
      <c r="BA41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15" s="249"/>
      <c r="BD415" s="253"/>
      <c r="BE415" s="253"/>
    </row>
    <row r="416" spans="1:57" ht="14.95" x14ac:dyDescent="0.25">
      <c r="A416" s="60"/>
      <c r="B416" s="58"/>
      <c r="C416" s="58"/>
      <c r="D416" s="58"/>
      <c r="E416" s="61"/>
      <c r="F416" s="61"/>
      <c r="G416" s="270" t="str">
        <f>IFERROR(MATCH(I416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16" s="270" t="str">
        <f t="shared" si="26"/>
        <v/>
      </c>
      <c r="I416" s="58"/>
      <c r="J416" s="58"/>
      <c r="K416" s="250"/>
      <c r="L416" s="277"/>
      <c r="M416" s="58"/>
      <c r="N416" s="58"/>
      <c r="O416" s="58"/>
      <c r="P41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16" s="270" t="str">
        <f>IF('Participantes (A completar)'!$R416="","",IF((INT('Participantes (A completar)'!$AI416-'Participantes (A completar)'!$R416)/365.25)&lt;=0,0,(INT(('Participantes (A completar)'!$AI416-'Participantes (A completar)'!$R416)/365.25))))</f>
        <v/>
      </c>
      <c r="R416" s="61"/>
      <c r="S416" s="57"/>
      <c r="T416" s="270" t="str">
        <f>IFERROR(MATCH(V416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16" s="270" t="str">
        <f t="shared" si="27"/>
        <v/>
      </c>
      <c r="V416" s="58"/>
      <c r="W416" s="58"/>
      <c r="X416" s="62"/>
      <c r="Y41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1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16" s="245"/>
      <c r="AB416" s="246"/>
      <c r="AC416" s="246"/>
      <c r="AD416" s="247"/>
      <c r="AE416" s="248"/>
      <c r="AF416" s="270" t="str">
        <f>IFERROR(VLOOKUP(AE416,Nivel_educat!$B$6:$E$24,4,FALSE),"")</f>
        <v/>
      </c>
      <c r="AG416" s="270" t="str">
        <f t="shared" si="24"/>
        <v/>
      </c>
      <c r="AH416" s="57"/>
      <c r="AI416" s="64"/>
      <c r="AJ416" s="57"/>
      <c r="AK416" s="64"/>
      <c r="AL416" s="64"/>
      <c r="AM416" s="57"/>
      <c r="AN416" s="64"/>
      <c r="AO416" s="273" t="str">
        <f t="shared" si="25"/>
        <v/>
      </c>
      <c r="AP416" s="57"/>
      <c r="AQ416" s="57"/>
      <c r="AR416" s="59"/>
      <c r="AS416" s="59"/>
      <c r="AT416" s="59"/>
      <c r="AU416" s="59"/>
      <c r="AV416" s="59"/>
      <c r="AW416" s="59"/>
      <c r="AX41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16" s="59"/>
      <c r="AZ416" s="59"/>
      <c r="BA41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16" s="249"/>
      <c r="BD416" s="253"/>
      <c r="BE416" s="253"/>
    </row>
    <row r="417" spans="1:57" ht="14.95" x14ac:dyDescent="0.25">
      <c r="A417" s="60"/>
      <c r="B417" s="58"/>
      <c r="C417" s="58"/>
      <c r="D417" s="58"/>
      <c r="E417" s="61"/>
      <c r="F417" s="61"/>
      <c r="G417" s="270" t="str">
        <f>IFERROR(MATCH(I417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17" s="270" t="str">
        <f t="shared" si="26"/>
        <v/>
      </c>
      <c r="I417" s="58"/>
      <c r="J417" s="58"/>
      <c r="K417" s="250"/>
      <c r="L417" s="277"/>
      <c r="M417" s="58"/>
      <c r="N417" s="58"/>
      <c r="O417" s="58"/>
      <c r="P41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17" s="270" t="str">
        <f>IF('Participantes (A completar)'!$R417="","",IF((INT('Participantes (A completar)'!$AI417-'Participantes (A completar)'!$R417)/365.25)&lt;=0,0,(INT(('Participantes (A completar)'!$AI417-'Participantes (A completar)'!$R417)/365.25))))</f>
        <v/>
      </c>
      <c r="R417" s="61"/>
      <c r="S417" s="57"/>
      <c r="T417" s="270" t="str">
        <f>IFERROR(MATCH(V417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17" s="270" t="str">
        <f t="shared" si="27"/>
        <v/>
      </c>
      <c r="V417" s="58"/>
      <c r="W417" s="58"/>
      <c r="X417" s="62"/>
      <c r="Y41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1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17" s="245"/>
      <c r="AB417" s="246"/>
      <c r="AC417" s="246"/>
      <c r="AD417" s="247"/>
      <c r="AE417" s="248"/>
      <c r="AF417" s="270" t="str">
        <f>IFERROR(VLOOKUP(AE417,Nivel_educat!$B$6:$E$24,4,FALSE),"")</f>
        <v/>
      </c>
      <c r="AG417" s="270" t="str">
        <f t="shared" si="24"/>
        <v/>
      </c>
      <c r="AH417" s="57"/>
      <c r="AI417" s="64"/>
      <c r="AJ417" s="57"/>
      <c r="AK417" s="64"/>
      <c r="AL417" s="64"/>
      <c r="AM417" s="57"/>
      <c r="AN417" s="64"/>
      <c r="AO417" s="273" t="str">
        <f t="shared" si="25"/>
        <v/>
      </c>
      <c r="AP417" s="57"/>
      <c r="AQ417" s="57"/>
      <c r="AR417" s="59"/>
      <c r="AS417" s="59"/>
      <c r="AT417" s="59"/>
      <c r="AU417" s="59"/>
      <c r="AV417" s="59"/>
      <c r="AW417" s="59"/>
      <c r="AX41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17" s="59"/>
      <c r="AZ417" s="59"/>
      <c r="BA41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17" s="249"/>
      <c r="BD417" s="253"/>
      <c r="BE417" s="253"/>
    </row>
    <row r="418" spans="1:57" ht="14.95" x14ac:dyDescent="0.25">
      <c r="A418" s="60"/>
      <c r="B418" s="58"/>
      <c r="C418" s="58"/>
      <c r="D418" s="58"/>
      <c r="E418" s="61"/>
      <c r="F418" s="61"/>
      <c r="G418" s="270" t="str">
        <f>IFERROR(MATCH(I418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18" s="270" t="str">
        <f t="shared" si="26"/>
        <v/>
      </c>
      <c r="I418" s="58"/>
      <c r="J418" s="58"/>
      <c r="K418" s="250"/>
      <c r="L418" s="277"/>
      <c r="M418" s="58"/>
      <c r="N418" s="58"/>
      <c r="O418" s="58"/>
      <c r="P41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18" s="270" t="str">
        <f>IF('Participantes (A completar)'!$R418="","",IF((INT('Participantes (A completar)'!$AI418-'Participantes (A completar)'!$R418)/365.25)&lt;=0,0,(INT(('Participantes (A completar)'!$AI418-'Participantes (A completar)'!$R418)/365.25))))</f>
        <v/>
      </c>
      <c r="R418" s="61"/>
      <c r="S418" s="57"/>
      <c r="T418" s="270" t="str">
        <f>IFERROR(MATCH(V418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18" s="270" t="str">
        <f t="shared" si="27"/>
        <v/>
      </c>
      <c r="V418" s="58"/>
      <c r="W418" s="58"/>
      <c r="X418" s="62"/>
      <c r="Y41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1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18" s="245"/>
      <c r="AB418" s="246"/>
      <c r="AC418" s="246"/>
      <c r="AD418" s="247"/>
      <c r="AE418" s="248"/>
      <c r="AF418" s="270" t="str">
        <f>IFERROR(VLOOKUP(AE418,Nivel_educat!$B$6:$E$24,4,FALSE),"")</f>
        <v/>
      </c>
      <c r="AG418" s="270" t="str">
        <f t="shared" si="24"/>
        <v/>
      </c>
      <c r="AH418" s="57"/>
      <c r="AI418" s="64"/>
      <c r="AJ418" s="57"/>
      <c r="AK418" s="64"/>
      <c r="AL418" s="64"/>
      <c r="AM418" s="57"/>
      <c r="AN418" s="64"/>
      <c r="AO418" s="273" t="str">
        <f t="shared" si="25"/>
        <v/>
      </c>
      <c r="AP418" s="57"/>
      <c r="AQ418" s="57"/>
      <c r="AR418" s="59"/>
      <c r="AS418" s="59"/>
      <c r="AT418" s="59"/>
      <c r="AU418" s="59"/>
      <c r="AV418" s="59"/>
      <c r="AW418" s="59"/>
      <c r="AX41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18" s="59"/>
      <c r="AZ418" s="59"/>
      <c r="BA41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18" s="249"/>
      <c r="BD418" s="253"/>
      <c r="BE418" s="253"/>
    </row>
    <row r="419" spans="1:57" ht="14.95" x14ac:dyDescent="0.25">
      <c r="A419" s="60"/>
      <c r="B419" s="58"/>
      <c r="C419" s="58"/>
      <c r="D419" s="58"/>
      <c r="E419" s="61"/>
      <c r="F419" s="61"/>
      <c r="G419" s="270" t="str">
        <f>IFERROR(MATCH(I419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19" s="270" t="str">
        <f t="shared" si="26"/>
        <v/>
      </c>
      <c r="I419" s="58"/>
      <c r="J419" s="58"/>
      <c r="K419" s="250"/>
      <c r="L419" s="277"/>
      <c r="M419" s="58"/>
      <c r="N419" s="58"/>
      <c r="O419" s="58"/>
      <c r="P41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19" s="270" t="str">
        <f>IF('Participantes (A completar)'!$R419="","",IF((INT('Participantes (A completar)'!$AI419-'Participantes (A completar)'!$R419)/365.25)&lt;=0,0,(INT(('Participantes (A completar)'!$AI419-'Participantes (A completar)'!$R419)/365.25))))</f>
        <v/>
      </c>
      <c r="R419" s="61"/>
      <c r="S419" s="57"/>
      <c r="T419" s="270" t="str">
        <f>IFERROR(MATCH(V419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19" s="270" t="str">
        <f t="shared" si="27"/>
        <v/>
      </c>
      <c r="V419" s="58"/>
      <c r="W419" s="58"/>
      <c r="X419" s="62"/>
      <c r="Y41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1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19" s="245"/>
      <c r="AB419" s="246"/>
      <c r="AC419" s="246"/>
      <c r="AD419" s="247"/>
      <c r="AE419" s="248"/>
      <c r="AF419" s="270" t="str">
        <f>IFERROR(VLOOKUP(AE419,Nivel_educat!$B$6:$E$24,4,FALSE),"")</f>
        <v/>
      </c>
      <c r="AG419" s="270" t="str">
        <f t="shared" si="24"/>
        <v/>
      </c>
      <c r="AH419" s="57"/>
      <c r="AI419" s="64"/>
      <c r="AJ419" s="57"/>
      <c r="AK419" s="64"/>
      <c r="AL419" s="64"/>
      <c r="AM419" s="57"/>
      <c r="AN419" s="64"/>
      <c r="AO419" s="273" t="str">
        <f t="shared" si="25"/>
        <v/>
      </c>
      <c r="AP419" s="57"/>
      <c r="AQ419" s="57"/>
      <c r="AR419" s="59"/>
      <c r="AS419" s="59"/>
      <c r="AT419" s="59"/>
      <c r="AU419" s="59"/>
      <c r="AV419" s="59"/>
      <c r="AW419" s="59"/>
      <c r="AX41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19" s="59"/>
      <c r="AZ419" s="59"/>
      <c r="BA41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19" s="249"/>
      <c r="BD419" s="253"/>
      <c r="BE419" s="253"/>
    </row>
    <row r="420" spans="1:57" ht="14.95" x14ac:dyDescent="0.25">
      <c r="A420" s="60"/>
      <c r="B420" s="58"/>
      <c r="C420" s="58"/>
      <c r="D420" s="58"/>
      <c r="E420" s="61"/>
      <c r="F420" s="61"/>
      <c r="G420" s="270" t="str">
        <f>IFERROR(MATCH(I420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20" s="270" t="str">
        <f t="shared" si="26"/>
        <v/>
      </c>
      <c r="I420" s="58"/>
      <c r="J420" s="58"/>
      <c r="K420" s="250"/>
      <c r="L420" s="277"/>
      <c r="M420" s="58"/>
      <c r="N420" s="58"/>
      <c r="O420" s="58"/>
      <c r="P42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20" s="270" t="str">
        <f>IF('Participantes (A completar)'!$R420="","",IF((INT('Participantes (A completar)'!$AI420-'Participantes (A completar)'!$R420)/365.25)&lt;=0,0,(INT(('Participantes (A completar)'!$AI420-'Participantes (A completar)'!$R420)/365.25))))</f>
        <v/>
      </c>
      <c r="R420" s="61"/>
      <c r="S420" s="57"/>
      <c r="T420" s="270" t="str">
        <f>IFERROR(MATCH(V420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20" s="270" t="str">
        <f t="shared" si="27"/>
        <v/>
      </c>
      <c r="V420" s="58"/>
      <c r="W420" s="58"/>
      <c r="X420" s="62"/>
      <c r="Y42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2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20" s="245"/>
      <c r="AB420" s="246"/>
      <c r="AC420" s="246"/>
      <c r="AD420" s="247"/>
      <c r="AE420" s="248"/>
      <c r="AF420" s="270" t="str">
        <f>IFERROR(VLOOKUP(AE420,Nivel_educat!$B$6:$E$24,4,FALSE),"")</f>
        <v/>
      </c>
      <c r="AG420" s="270" t="str">
        <f t="shared" si="24"/>
        <v/>
      </c>
      <c r="AH420" s="57"/>
      <c r="AI420" s="64"/>
      <c r="AJ420" s="57"/>
      <c r="AK420" s="64"/>
      <c r="AL420" s="64"/>
      <c r="AM420" s="57"/>
      <c r="AN420" s="64"/>
      <c r="AO420" s="273" t="str">
        <f t="shared" si="25"/>
        <v/>
      </c>
      <c r="AP420" s="57"/>
      <c r="AQ420" s="57"/>
      <c r="AR420" s="59"/>
      <c r="AS420" s="59"/>
      <c r="AT420" s="59"/>
      <c r="AU420" s="59"/>
      <c r="AV420" s="59"/>
      <c r="AW420" s="59"/>
      <c r="AX42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20" s="59"/>
      <c r="AZ420" s="59"/>
      <c r="BA42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20" s="249"/>
      <c r="BD420" s="253"/>
      <c r="BE420" s="253"/>
    </row>
    <row r="421" spans="1:57" ht="14.95" x14ac:dyDescent="0.25">
      <c r="A421" s="60"/>
      <c r="B421" s="58"/>
      <c r="C421" s="58"/>
      <c r="D421" s="58"/>
      <c r="E421" s="61"/>
      <c r="F421" s="61"/>
      <c r="G421" s="270" t="str">
        <f>IFERROR(MATCH(I421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21" s="270" t="str">
        <f t="shared" si="26"/>
        <v/>
      </c>
      <c r="I421" s="58"/>
      <c r="J421" s="58"/>
      <c r="K421" s="250"/>
      <c r="L421" s="277"/>
      <c r="M421" s="58"/>
      <c r="N421" s="58"/>
      <c r="O421" s="58"/>
      <c r="P42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21" s="270" t="str">
        <f>IF('Participantes (A completar)'!$R421="","",IF((INT('Participantes (A completar)'!$AI421-'Participantes (A completar)'!$R421)/365.25)&lt;=0,0,(INT(('Participantes (A completar)'!$AI421-'Participantes (A completar)'!$R421)/365.25))))</f>
        <v/>
      </c>
      <c r="R421" s="61"/>
      <c r="S421" s="57"/>
      <c r="T421" s="270" t="str">
        <f>IFERROR(MATCH(V421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21" s="270" t="str">
        <f t="shared" si="27"/>
        <v/>
      </c>
      <c r="V421" s="58"/>
      <c r="W421" s="58"/>
      <c r="X421" s="62"/>
      <c r="Y42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2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21" s="245"/>
      <c r="AB421" s="246"/>
      <c r="AC421" s="246"/>
      <c r="AD421" s="247"/>
      <c r="AE421" s="248"/>
      <c r="AF421" s="270" t="str">
        <f>IFERROR(VLOOKUP(AE421,Nivel_educat!$B$6:$E$24,4,FALSE),"")</f>
        <v/>
      </c>
      <c r="AG421" s="270" t="str">
        <f t="shared" si="24"/>
        <v/>
      </c>
      <c r="AH421" s="57"/>
      <c r="AI421" s="64"/>
      <c r="AJ421" s="57"/>
      <c r="AK421" s="64"/>
      <c r="AL421" s="64"/>
      <c r="AM421" s="57"/>
      <c r="AN421" s="64"/>
      <c r="AO421" s="273" t="str">
        <f t="shared" si="25"/>
        <v/>
      </c>
      <c r="AP421" s="57"/>
      <c r="AQ421" s="57"/>
      <c r="AR421" s="59"/>
      <c r="AS421" s="59"/>
      <c r="AT421" s="59"/>
      <c r="AU421" s="59"/>
      <c r="AV421" s="59"/>
      <c r="AW421" s="59"/>
      <c r="AX42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21" s="59"/>
      <c r="AZ421" s="59"/>
      <c r="BA42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21" s="249"/>
      <c r="BD421" s="253"/>
      <c r="BE421" s="253"/>
    </row>
    <row r="422" spans="1:57" ht="14.95" x14ac:dyDescent="0.25">
      <c r="A422" s="60"/>
      <c r="B422" s="58"/>
      <c r="C422" s="58"/>
      <c r="D422" s="58"/>
      <c r="E422" s="61"/>
      <c r="F422" s="61"/>
      <c r="G422" s="270" t="str">
        <f>IFERROR(MATCH(I422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22" s="270" t="str">
        <f t="shared" si="26"/>
        <v/>
      </c>
      <c r="I422" s="58"/>
      <c r="J422" s="58"/>
      <c r="K422" s="250"/>
      <c r="L422" s="277"/>
      <c r="M422" s="58"/>
      <c r="N422" s="58"/>
      <c r="O422" s="58"/>
      <c r="P42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22" s="270" t="str">
        <f>IF('Participantes (A completar)'!$R422="","",IF((INT('Participantes (A completar)'!$AI422-'Participantes (A completar)'!$R422)/365.25)&lt;=0,0,(INT(('Participantes (A completar)'!$AI422-'Participantes (A completar)'!$R422)/365.25))))</f>
        <v/>
      </c>
      <c r="R422" s="61"/>
      <c r="S422" s="57"/>
      <c r="T422" s="270" t="str">
        <f>IFERROR(MATCH(V422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22" s="270" t="str">
        <f t="shared" si="27"/>
        <v/>
      </c>
      <c r="V422" s="58"/>
      <c r="W422" s="58"/>
      <c r="X422" s="62"/>
      <c r="Y42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2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22" s="245"/>
      <c r="AB422" s="246"/>
      <c r="AC422" s="246"/>
      <c r="AD422" s="247"/>
      <c r="AE422" s="248"/>
      <c r="AF422" s="270" t="str">
        <f>IFERROR(VLOOKUP(AE422,Nivel_educat!$B$6:$E$24,4,FALSE),"")</f>
        <v/>
      </c>
      <c r="AG422" s="270" t="str">
        <f t="shared" si="24"/>
        <v/>
      </c>
      <c r="AH422" s="57"/>
      <c r="AI422" s="64"/>
      <c r="AJ422" s="57"/>
      <c r="AK422" s="64"/>
      <c r="AL422" s="64"/>
      <c r="AM422" s="57"/>
      <c r="AN422" s="64"/>
      <c r="AO422" s="273" t="str">
        <f t="shared" si="25"/>
        <v/>
      </c>
      <c r="AP422" s="57"/>
      <c r="AQ422" s="57"/>
      <c r="AR422" s="59"/>
      <c r="AS422" s="59"/>
      <c r="AT422" s="59"/>
      <c r="AU422" s="59"/>
      <c r="AV422" s="59"/>
      <c r="AW422" s="59"/>
      <c r="AX42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22" s="59"/>
      <c r="AZ422" s="59"/>
      <c r="BA42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22" s="249"/>
      <c r="BD422" s="253"/>
      <c r="BE422" s="253"/>
    </row>
    <row r="423" spans="1:57" ht="14.95" x14ac:dyDescent="0.25">
      <c r="A423" s="60"/>
      <c r="B423" s="58"/>
      <c r="C423" s="58"/>
      <c r="D423" s="58"/>
      <c r="E423" s="61"/>
      <c r="F423" s="61"/>
      <c r="G423" s="270" t="str">
        <f>IFERROR(MATCH(I423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23" s="270" t="str">
        <f t="shared" si="26"/>
        <v/>
      </c>
      <c r="I423" s="58"/>
      <c r="J423" s="58"/>
      <c r="K423" s="250"/>
      <c r="L423" s="277"/>
      <c r="M423" s="58"/>
      <c r="N423" s="58"/>
      <c r="O423" s="58"/>
      <c r="P42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23" s="270" t="str">
        <f>IF('Participantes (A completar)'!$R423="","",IF((INT('Participantes (A completar)'!$AI423-'Participantes (A completar)'!$R423)/365.25)&lt;=0,0,(INT(('Participantes (A completar)'!$AI423-'Participantes (A completar)'!$R423)/365.25))))</f>
        <v/>
      </c>
      <c r="R423" s="61"/>
      <c r="S423" s="57"/>
      <c r="T423" s="270" t="str">
        <f>IFERROR(MATCH(V423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23" s="270" t="str">
        <f t="shared" si="27"/>
        <v/>
      </c>
      <c r="V423" s="58"/>
      <c r="W423" s="58"/>
      <c r="X423" s="62"/>
      <c r="Y42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2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23" s="245"/>
      <c r="AB423" s="246"/>
      <c r="AC423" s="246"/>
      <c r="AD423" s="247"/>
      <c r="AE423" s="248"/>
      <c r="AF423" s="270" t="str">
        <f>IFERROR(VLOOKUP(AE423,Nivel_educat!$B$6:$E$24,4,FALSE),"")</f>
        <v/>
      </c>
      <c r="AG423" s="270" t="str">
        <f t="shared" si="24"/>
        <v/>
      </c>
      <c r="AH423" s="57"/>
      <c r="AI423" s="64"/>
      <c r="AJ423" s="57"/>
      <c r="AK423" s="64"/>
      <c r="AL423" s="64"/>
      <c r="AM423" s="57"/>
      <c r="AN423" s="207"/>
      <c r="AO423" s="273" t="str">
        <f t="shared" si="25"/>
        <v/>
      </c>
      <c r="AP423" s="57"/>
      <c r="AQ423" s="57"/>
      <c r="AR423" s="59"/>
      <c r="AS423" s="59"/>
      <c r="AT423" s="59"/>
      <c r="AU423" s="59"/>
      <c r="AV423" s="59"/>
      <c r="AW423" s="59"/>
      <c r="AX42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23" s="59"/>
      <c r="AZ423" s="59"/>
      <c r="BA42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23" s="249"/>
      <c r="BD423" s="253"/>
      <c r="BE423" s="253"/>
    </row>
    <row r="424" spans="1:57" ht="14.95" x14ac:dyDescent="0.25">
      <c r="A424" s="60"/>
      <c r="B424" s="58"/>
      <c r="C424" s="58"/>
      <c r="D424" s="58"/>
      <c r="E424" s="61"/>
      <c r="F424" s="61"/>
      <c r="G424" s="270" t="str">
        <f>IFERROR(MATCH(I424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24" s="270" t="str">
        <f t="shared" si="26"/>
        <v/>
      </c>
      <c r="I424" s="58"/>
      <c r="J424" s="58"/>
      <c r="K424" s="250"/>
      <c r="L424" s="277"/>
      <c r="M424" s="58"/>
      <c r="N424" s="58"/>
      <c r="O424" s="58"/>
      <c r="P42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24" s="270" t="str">
        <f>IF('Participantes (A completar)'!$R424="","",IF((INT('Participantes (A completar)'!$AI424-'Participantes (A completar)'!$R424)/365.25)&lt;=0,0,(INT(('Participantes (A completar)'!$AI424-'Participantes (A completar)'!$R424)/365.25))))</f>
        <v/>
      </c>
      <c r="R424" s="61"/>
      <c r="S424" s="57"/>
      <c r="T424" s="270" t="str">
        <f>IFERROR(MATCH(V424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24" s="270" t="str">
        <f t="shared" si="27"/>
        <v/>
      </c>
      <c r="V424" s="58"/>
      <c r="W424" s="58"/>
      <c r="X424" s="62"/>
      <c r="Y42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2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24" s="245"/>
      <c r="AB424" s="246"/>
      <c r="AC424" s="246"/>
      <c r="AD424" s="247"/>
      <c r="AE424" s="248"/>
      <c r="AF424" s="270" t="str">
        <f>IFERROR(VLOOKUP(AE424,Nivel_educat!$B$6:$E$24,4,FALSE),"")</f>
        <v/>
      </c>
      <c r="AG424" s="270" t="str">
        <f t="shared" si="24"/>
        <v/>
      </c>
      <c r="AH424" s="57"/>
      <c r="AI424" s="64"/>
      <c r="AJ424" s="57"/>
      <c r="AK424" s="64"/>
      <c r="AL424" s="64"/>
      <c r="AM424" s="57"/>
      <c r="AN424" s="64"/>
      <c r="AO424" s="273" t="str">
        <f t="shared" si="25"/>
        <v/>
      </c>
      <c r="AP424" s="57"/>
      <c r="AQ424" s="57"/>
      <c r="AR424" s="59"/>
      <c r="AS424" s="59"/>
      <c r="AT424" s="59"/>
      <c r="AU424" s="59"/>
      <c r="AV424" s="59"/>
      <c r="AW424" s="59"/>
      <c r="AX42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24" s="59"/>
      <c r="AZ424" s="59"/>
      <c r="BA42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24" s="249"/>
      <c r="BD424" s="253"/>
      <c r="BE424" s="253"/>
    </row>
    <row r="425" spans="1:57" ht="14.95" x14ac:dyDescent="0.25">
      <c r="A425" s="60"/>
      <c r="B425" s="58"/>
      <c r="C425" s="58"/>
      <c r="D425" s="58"/>
      <c r="E425" s="61"/>
      <c r="F425" s="61"/>
      <c r="G425" s="270" t="str">
        <f>IFERROR(MATCH(I425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25" s="270" t="str">
        <f t="shared" si="26"/>
        <v/>
      </c>
      <c r="I425" s="58"/>
      <c r="J425" s="58"/>
      <c r="K425" s="250"/>
      <c r="L425" s="277"/>
      <c r="M425" s="58"/>
      <c r="N425" s="58"/>
      <c r="O425" s="58"/>
      <c r="P42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25" s="270" t="str">
        <f>IF('Participantes (A completar)'!$R425="","",IF((INT('Participantes (A completar)'!$AI425-'Participantes (A completar)'!$R425)/365.25)&lt;=0,0,(INT(('Participantes (A completar)'!$AI425-'Participantes (A completar)'!$R425)/365.25))))</f>
        <v/>
      </c>
      <c r="R425" s="61"/>
      <c r="S425" s="57"/>
      <c r="T425" s="270" t="str">
        <f>IFERROR(MATCH(V425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25" s="270" t="str">
        <f t="shared" si="27"/>
        <v/>
      </c>
      <c r="V425" s="58"/>
      <c r="W425" s="58"/>
      <c r="X425" s="62"/>
      <c r="Y42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2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25" s="245"/>
      <c r="AB425" s="246"/>
      <c r="AC425" s="246"/>
      <c r="AD425" s="247"/>
      <c r="AE425" s="248"/>
      <c r="AF425" s="270" t="str">
        <f>IFERROR(VLOOKUP(AE425,Nivel_educat!$B$6:$E$24,4,FALSE),"")</f>
        <v/>
      </c>
      <c r="AG425" s="270" t="str">
        <f t="shared" si="24"/>
        <v/>
      </c>
      <c r="AH425" s="57"/>
      <c r="AI425" s="64"/>
      <c r="AJ425" s="57"/>
      <c r="AK425" s="64"/>
      <c r="AL425" s="64"/>
      <c r="AM425" s="57"/>
      <c r="AN425" s="207"/>
      <c r="AO425" s="273" t="str">
        <f t="shared" si="25"/>
        <v/>
      </c>
      <c r="AP425" s="57"/>
      <c r="AQ425" s="57"/>
      <c r="AR425" s="59"/>
      <c r="AS425" s="59"/>
      <c r="AT425" s="59"/>
      <c r="AU425" s="59"/>
      <c r="AV425" s="59"/>
      <c r="AW425" s="59"/>
      <c r="AX42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25" s="59"/>
      <c r="AZ425" s="59"/>
      <c r="BA42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25" s="249"/>
      <c r="BD425" s="253"/>
      <c r="BE425" s="253"/>
    </row>
    <row r="426" spans="1:57" ht="14.95" x14ac:dyDescent="0.25">
      <c r="A426" s="60"/>
      <c r="B426" s="58"/>
      <c r="C426" s="58"/>
      <c r="D426" s="58"/>
      <c r="E426" s="61"/>
      <c r="F426" s="61"/>
      <c r="G426" s="270" t="str">
        <f>IFERROR(MATCH(I426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26" s="270" t="str">
        <f t="shared" si="26"/>
        <v/>
      </c>
      <c r="I426" s="58"/>
      <c r="J426" s="58"/>
      <c r="K426" s="250"/>
      <c r="L426" s="277"/>
      <c r="M426" s="58"/>
      <c r="N426" s="58"/>
      <c r="O426" s="58"/>
      <c r="P42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26" s="270" t="str">
        <f>IF('Participantes (A completar)'!$R426="","",IF((INT('Participantes (A completar)'!$AI426-'Participantes (A completar)'!$R426)/365.25)&lt;=0,0,(INT(('Participantes (A completar)'!$AI426-'Participantes (A completar)'!$R426)/365.25))))</f>
        <v/>
      </c>
      <c r="R426" s="61"/>
      <c r="S426" s="57"/>
      <c r="T426" s="270" t="str">
        <f>IFERROR(MATCH(V426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26" s="270" t="str">
        <f t="shared" si="27"/>
        <v/>
      </c>
      <c r="V426" s="58"/>
      <c r="W426" s="58"/>
      <c r="X426" s="62"/>
      <c r="Y42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2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26" s="245"/>
      <c r="AB426" s="246"/>
      <c r="AC426" s="246"/>
      <c r="AD426" s="247"/>
      <c r="AE426" s="248"/>
      <c r="AF426" s="270" t="str">
        <f>IFERROR(VLOOKUP(AE426,Nivel_educat!$B$6:$E$24,4,FALSE),"")</f>
        <v/>
      </c>
      <c r="AG426" s="270" t="str">
        <f t="shared" si="24"/>
        <v/>
      </c>
      <c r="AH426" s="57"/>
      <c r="AI426" s="64"/>
      <c r="AJ426" s="57"/>
      <c r="AK426" s="64"/>
      <c r="AL426" s="64"/>
      <c r="AM426" s="57"/>
      <c r="AN426" s="207"/>
      <c r="AO426" s="273" t="str">
        <f t="shared" si="25"/>
        <v/>
      </c>
      <c r="AP426" s="57"/>
      <c r="AQ426" s="57"/>
      <c r="AR426" s="59"/>
      <c r="AS426" s="59"/>
      <c r="AT426" s="59"/>
      <c r="AU426" s="59"/>
      <c r="AV426" s="59"/>
      <c r="AW426" s="59"/>
      <c r="AX42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26" s="59"/>
      <c r="AZ426" s="59"/>
      <c r="BA42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26" s="249"/>
      <c r="BD426" s="253"/>
      <c r="BE426" s="253"/>
    </row>
    <row r="427" spans="1:57" ht="14.95" x14ac:dyDescent="0.25">
      <c r="A427" s="60"/>
      <c r="B427" s="58"/>
      <c r="C427" s="58"/>
      <c r="D427" s="58"/>
      <c r="E427" s="61"/>
      <c r="F427" s="61"/>
      <c r="G427" s="270" t="str">
        <f>IFERROR(MATCH(I427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27" s="270" t="str">
        <f t="shared" si="26"/>
        <v/>
      </c>
      <c r="I427" s="58"/>
      <c r="J427" s="58"/>
      <c r="K427" s="250"/>
      <c r="L427" s="277"/>
      <c r="M427" s="58"/>
      <c r="N427" s="58"/>
      <c r="O427" s="58"/>
      <c r="P42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27" s="270" t="str">
        <f>IF('Participantes (A completar)'!$R427="","",IF((INT('Participantes (A completar)'!$AI427-'Participantes (A completar)'!$R427)/365.25)&lt;=0,0,(INT(('Participantes (A completar)'!$AI427-'Participantes (A completar)'!$R427)/365.25))))</f>
        <v/>
      </c>
      <c r="R427" s="61"/>
      <c r="S427" s="57"/>
      <c r="T427" s="270" t="str">
        <f>IFERROR(MATCH(V427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27" s="270" t="str">
        <f t="shared" si="27"/>
        <v/>
      </c>
      <c r="V427" s="58"/>
      <c r="W427" s="58"/>
      <c r="X427" s="62"/>
      <c r="Y42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2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27" s="245"/>
      <c r="AB427" s="246"/>
      <c r="AC427" s="246"/>
      <c r="AD427" s="247"/>
      <c r="AE427" s="248"/>
      <c r="AF427" s="270" t="str">
        <f>IFERROR(VLOOKUP(AE427,Nivel_educat!$B$6:$E$24,4,FALSE),"")</f>
        <v/>
      </c>
      <c r="AG427" s="270" t="str">
        <f t="shared" si="24"/>
        <v/>
      </c>
      <c r="AH427" s="57"/>
      <c r="AI427" s="64"/>
      <c r="AJ427" s="57"/>
      <c r="AK427" s="64"/>
      <c r="AL427" s="64"/>
      <c r="AM427" s="57"/>
      <c r="AN427" s="64"/>
      <c r="AO427" s="273" t="str">
        <f t="shared" si="25"/>
        <v/>
      </c>
      <c r="AP427" s="57"/>
      <c r="AQ427" s="57"/>
      <c r="AR427" s="59"/>
      <c r="AS427" s="59"/>
      <c r="AT427" s="59"/>
      <c r="AU427" s="59"/>
      <c r="AV427" s="59"/>
      <c r="AW427" s="59"/>
      <c r="AX42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27" s="59"/>
      <c r="AZ427" s="59"/>
      <c r="BA42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27" s="249"/>
      <c r="BD427" s="253"/>
      <c r="BE427" s="253"/>
    </row>
    <row r="428" spans="1:57" ht="14.95" x14ac:dyDescent="0.25">
      <c r="A428" s="60"/>
      <c r="B428" s="58"/>
      <c r="C428" s="58"/>
      <c r="D428" s="58"/>
      <c r="E428" s="61"/>
      <c r="F428" s="61"/>
      <c r="G428" s="270" t="str">
        <f>IFERROR(MATCH(I428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28" s="270" t="str">
        <f t="shared" si="26"/>
        <v/>
      </c>
      <c r="I428" s="58"/>
      <c r="J428" s="58"/>
      <c r="K428" s="250"/>
      <c r="L428" s="277"/>
      <c r="M428" s="58"/>
      <c r="N428" s="58"/>
      <c r="O428" s="58"/>
      <c r="P42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28" s="270" t="str">
        <f>IF('Participantes (A completar)'!$R428="","",IF((INT('Participantes (A completar)'!$AI428-'Participantes (A completar)'!$R428)/365.25)&lt;=0,0,(INT(('Participantes (A completar)'!$AI428-'Participantes (A completar)'!$R428)/365.25))))</f>
        <v/>
      </c>
      <c r="R428" s="61"/>
      <c r="S428" s="57"/>
      <c r="T428" s="270" t="str">
        <f>IFERROR(MATCH(V428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28" s="270" t="str">
        <f t="shared" si="27"/>
        <v/>
      </c>
      <c r="V428" s="58"/>
      <c r="W428" s="58"/>
      <c r="X428" s="62"/>
      <c r="Y42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2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28" s="245"/>
      <c r="AB428" s="246"/>
      <c r="AC428" s="246"/>
      <c r="AD428" s="247"/>
      <c r="AE428" s="248"/>
      <c r="AF428" s="270" t="str">
        <f>IFERROR(VLOOKUP(AE428,Nivel_educat!$B$6:$E$24,4,FALSE),"")</f>
        <v/>
      </c>
      <c r="AG428" s="270" t="str">
        <f t="shared" si="24"/>
        <v/>
      </c>
      <c r="AH428" s="57"/>
      <c r="AI428" s="64"/>
      <c r="AJ428" s="57"/>
      <c r="AK428" s="64"/>
      <c r="AL428" s="64"/>
      <c r="AM428" s="57"/>
      <c r="AN428" s="64"/>
      <c r="AO428" s="273" t="str">
        <f t="shared" si="25"/>
        <v/>
      </c>
      <c r="AP428" s="57"/>
      <c r="AQ428" s="57"/>
      <c r="AR428" s="59"/>
      <c r="AS428" s="59"/>
      <c r="AT428" s="59"/>
      <c r="AU428" s="59"/>
      <c r="AV428" s="59"/>
      <c r="AW428" s="59"/>
      <c r="AX42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28" s="59"/>
      <c r="AZ428" s="59"/>
      <c r="BA42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28" s="249"/>
      <c r="BD428" s="253"/>
      <c r="BE428" s="253"/>
    </row>
    <row r="429" spans="1:57" ht="14.95" x14ac:dyDescent="0.25">
      <c r="A429" s="60"/>
      <c r="B429" s="58"/>
      <c r="C429" s="58"/>
      <c r="D429" s="58"/>
      <c r="E429" s="61"/>
      <c r="F429" s="61"/>
      <c r="G429" s="270" t="str">
        <f>IFERROR(MATCH(I429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29" s="270" t="str">
        <f t="shared" si="26"/>
        <v/>
      </c>
      <c r="I429" s="58"/>
      <c r="J429" s="58"/>
      <c r="K429" s="250"/>
      <c r="L429" s="277"/>
      <c r="M429" s="58"/>
      <c r="N429" s="58"/>
      <c r="O429" s="58"/>
      <c r="P42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29" s="270" t="str">
        <f>IF('Participantes (A completar)'!$R429="","",IF((INT('Participantes (A completar)'!$AI429-'Participantes (A completar)'!$R429)/365.25)&lt;=0,0,(INT(('Participantes (A completar)'!$AI429-'Participantes (A completar)'!$R429)/365.25))))</f>
        <v/>
      </c>
      <c r="R429" s="61"/>
      <c r="S429" s="57"/>
      <c r="T429" s="270" t="str">
        <f>IFERROR(MATCH(V429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29" s="270" t="str">
        <f t="shared" si="27"/>
        <v/>
      </c>
      <c r="V429" s="58"/>
      <c r="W429" s="58"/>
      <c r="X429" s="62"/>
      <c r="Y42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2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29" s="245"/>
      <c r="AB429" s="246"/>
      <c r="AC429" s="246"/>
      <c r="AD429" s="247"/>
      <c r="AE429" s="248"/>
      <c r="AF429" s="270" t="str">
        <f>IFERROR(VLOOKUP(AE429,Nivel_educat!$B$6:$E$24,4,FALSE),"")</f>
        <v/>
      </c>
      <c r="AG429" s="270" t="str">
        <f t="shared" si="24"/>
        <v/>
      </c>
      <c r="AH429" s="57"/>
      <c r="AI429" s="64"/>
      <c r="AJ429" s="57"/>
      <c r="AK429" s="64"/>
      <c r="AL429" s="64"/>
      <c r="AM429" s="57"/>
      <c r="AN429" s="64"/>
      <c r="AO429" s="273" t="str">
        <f t="shared" si="25"/>
        <v/>
      </c>
      <c r="AP429" s="57"/>
      <c r="AQ429" s="57"/>
      <c r="AR429" s="59"/>
      <c r="AS429" s="59"/>
      <c r="AT429" s="59"/>
      <c r="AU429" s="59"/>
      <c r="AV429" s="59"/>
      <c r="AW429" s="59"/>
      <c r="AX42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29" s="59"/>
      <c r="AZ429" s="59"/>
      <c r="BA42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29" s="249"/>
      <c r="BD429" s="253"/>
      <c r="BE429" s="253"/>
    </row>
    <row r="430" spans="1:57" ht="14.95" x14ac:dyDescent="0.25">
      <c r="A430" s="60"/>
      <c r="B430" s="58"/>
      <c r="C430" s="58"/>
      <c r="D430" s="58"/>
      <c r="E430" s="61"/>
      <c r="F430" s="61"/>
      <c r="G430" s="270" t="str">
        <f>IFERROR(MATCH(I430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30" s="270" t="str">
        <f t="shared" si="26"/>
        <v/>
      </c>
      <c r="I430" s="58"/>
      <c r="J430" s="58"/>
      <c r="K430" s="250"/>
      <c r="L430" s="277"/>
      <c r="M430" s="58"/>
      <c r="N430" s="58"/>
      <c r="O430" s="58"/>
      <c r="P43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30" s="270" t="str">
        <f>IF('Participantes (A completar)'!$R430="","",IF((INT('Participantes (A completar)'!$AI430-'Participantes (A completar)'!$R430)/365.25)&lt;=0,0,(INT(('Participantes (A completar)'!$AI430-'Participantes (A completar)'!$R430)/365.25))))</f>
        <v/>
      </c>
      <c r="R430" s="61"/>
      <c r="S430" s="57"/>
      <c r="T430" s="270" t="str">
        <f>IFERROR(MATCH(V430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30" s="270" t="str">
        <f t="shared" si="27"/>
        <v/>
      </c>
      <c r="V430" s="58"/>
      <c r="W430" s="58"/>
      <c r="X430" s="62"/>
      <c r="Y43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3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30" s="245"/>
      <c r="AB430" s="246"/>
      <c r="AC430" s="246"/>
      <c r="AD430" s="247"/>
      <c r="AE430" s="248"/>
      <c r="AF430" s="270" t="str">
        <f>IFERROR(VLOOKUP(AE430,Nivel_educat!$B$6:$E$24,4,FALSE),"")</f>
        <v/>
      </c>
      <c r="AG430" s="270" t="str">
        <f t="shared" si="24"/>
        <v/>
      </c>
      <c r="AH430" s="57"/>
      <c r="AI430" s="64"/>
      <c r="AJ430" s="57"/>
      <c r="AK430" s="64"/>
      <c r="AL430" s="64"/>
      <c r="AM430" s="57"/>
      <c r="AN430" s="64"/>
      <c r="AO430" s="273" t="str">
        <f t="shared" si="25"/>
        <v/>
      </c>
      <c r="AP430" s="57"/>
      <c r="AQ430" s="57"/>
      <c r="AR430" s="59"/>
      <c r="AS430" s="59"/>
      <c r="AT430" s="59"/>
      <c r="AU430" s="59"/>
      <c r="AV430" s="59"/>
      <c r="AW430" s="59"/>
      <c r="AX43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30" s="59"/>
      <c r="AZ430" s="59"/>
      <c r="BA43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30" s="249"/>
      <c r="BD430" s="253"/>
      <c r="BE430" s="253"/>
    </row>
    <row r="431" spans="1:57" ht="14.95" x14ac:dyDescent="0.25">
      <c r="A431" s="60"/>
      <c r="B431" s="58"/>
      <c r="C431" s="58"/>
      <c r="D431" s="58"/>
      <c r="E431" s="61"/>
      <c r="F431" s="61"/>
      <c r="G431" s="270" t="str">
        <f>IFERROR(MATCH(I431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31" s="270" t="str">
        <f t="shared" si="26"/>
        <v/>
      </c>
      <c r="I431" s="58"/>
      <c r="J431" s="58"/>
      <c r="K431" s="250"/>
      <c r="L431" s="277"/>
      <c r="M431" s="58"/>
      <c r="N431" s="58"/>
      <c r="O431" s="58"/>
      <c r="P43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31" s="270" t="str">
        <f>IF('Participantes (A completar)'!$R431="","",IF((INT('Participantes (A completar)'!$AI431-'Participantes (A completar)'!$R431)/365.25)&lt;=0,0,(INT(('Participantes (A completar)'!$AI431-'Participantes (A completar)'!$R431)/365.25))))</f>
        <v/>
      </c>
      <c r="R431" s="61"/>
      <c r="S431" s="57"/>
      <c r="T431" s="270" t="str">
        <f>IFERROR(MATCH(V431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31" s="270" t="str">
        <f t="shared" si="27"/>
        <v/>
      </c>
      <c r="V431" s="58"/>
      <c r="W431" s="58"/>
      <c r="X431" s="62"/>
      <c r="Y43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3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31" s="245"/>
      <c r="AB431" s="246"/>
      <c r="AC431" s="246"/>
      <c r="AD431" s="247"/>
      <c r="AE431" s="248"/>
      <c r="AF431" s="270" t="str">
        <f>IFERROR(VLOOKUP(AE431,Nivel_educat!$B$6:$E$24,4,FALSE),"")</f>
        <v/>
      </c>
      <c r="AG431" s="270" t="str">
        <f t="shared" si="24"/>
        <v/>
      </c>
      <c r="AH431" s="57"/>
      <c r="AI431" s="64"/>
      <c r="AJ431" s="57"/>
      <c r="AK431" s="64"/>
      <c r="AL431" s="64"/>
      <c r="AM431" s="57"/>
      <c r="AN431" s="207"/>
      <c r="AO431" s="273" t="str">
        <f t="shared" si="25"/>
        <v/>
      </c>
      <c r="AP431" s="57"/>
      <c r="AQ431" s="57"/>
      <c r="AR431" s="59"/>
      <c r="AS431" s="59"/>
      <c r="AT431" s="59"/>
      <c r="AU431" s="59"/>
      <c r="AV431" s="59"/>
      <c r="AW431" s="59"/>
      <c r="AX43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31" s="59"/>
      <c r="AZ431" s="59"/>
      <c r="BA43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31" s="249"/>
      <c r="BD431" s="253"/>
      <c r="BE431" s="253"/>
    </row>
    <row r="432" spans="1:57" ht="14.95" x14ac:dyDescent="0.25">
      <c r="A432" s="60"/>
      <c r="B432" s="58"/>
      <c r="C432" s="58"/>
      <c r="D432" s="58"/>
      <c r="E432" s="61"/>
      <c r="F432" s="61"/>
      <c r="G432" s="270" t="str">
        <f>IFERROR(MATCH(I432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32" s="270" t="str">
        <f t="shared" si="26"/>
        <v/>
      </c>
      <c r="I432" s="58"/>
      <c r="J432" s="58"/>
      <c r="K432" s="250"/>
      <c r="L432" s="277"/>
      <c r="M432" s="58"/>
      <c r="N432" s="58"/>
      <c r="O432" s="58"/>
      <c r="P43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32" s="270" t="str">
        <f>IF('Participantes (A completar)'!$R432="","",IF((INT('Participantes (A completar)'!$AI432-'Participantes (A completar)'!$R432)/365.25)&lt;=0,0,(INT(('Participantes (A completar)'!$AI432-'Participantes (A completar)'!$R432)/365.25))))</f>
        <v/>
      </c>
      <c r="R432" s="61"/>
      <c r="S432" s="57"/>
      <c r="T432" s="270" t="str">
        <f>IFERROR(MATCH(V432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32" s="270" t="str">
        <f t="shared" si="27"/>
        <v/>
      </c>
      <c r="V432" s="58"/>
      <c r="W432" s="58"/>
      <c r="X432" s="62"/>
      <c r="Y43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3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32" s="245"/>
      <c r="AB432" s="246"/>
      <c r="AC432" s="246"/>
      <c r="AD432" s="247"/>
      <c r="AE432" s="248"/>
      <c r="AF432" s="270" t="str">
        <f>IFERROR(VLOOKUP(AE432,Nivel_educat!$B$6:$E$24,4,FALSE),"")</f>
        <v/>
      </c>
      <c r="AG432" s="270" t="str">
        <f t="shared" si="24"/>
        <v/>
      </c>
      <c r="AH432" s="57"/>
      <c r="AI432" s="64"/>
      <c r="AJ432" s="57"/>
      <c r="AK432" s="64"/>
      <c r="AL432" s="64"/>
      <c r="AM432" s="57"/>
      <c r="AN432" s="207"/>
      <c r="AO432" s="273" t="str">
        <f t="shared" si="25"/>
        <v/>
      </c>
      <c r="AP432" s="57"/>
      <c r="AQ432" s="57"/>
      <c r="AR432" s="59"/>
      <c r="AS432" s="59"/>
      <c r="AT432" s="59"/>
      <c r="AU432" s="59"/>
      <c r="AV432" s="59"/>
      <c r="AW432" s="59"/>
      <c r="AX43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32" s="59"/>
      <c r="AZ432" s="59"/>
      <c r="BA43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32" s="249"/>
      <c r="BD432" s="253"/>
      <c r="BE432" s="253"/>
    </row>
    <row r="433" spans="1:57" ht="14.95" x14ac:dyDescent="0.25">
      <c r="A433" s="60"/>
      <c r="B433" s="58"/>
      <c r="C433" s="58"/>
      <c r="D433" s="58"/>
      <c r="E433" s="61"/>
      <c r="F433" s="61"/>
      <c r="G433" s="270" t="str">
        <f>IFERROR(MATCH(I433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33" s="270" t="str">
        <f t="shared" si="26"/>
        <v/>
      </c>
      <c r="I433" s="58"/>
      <c r="J433" s="58"/>
      <c r="K433" s="250"/>
      <c r="L433" s="277"/>
      <c r="M433" s="58"/>
      <c r="N433" s="58"/>
      <c r="O433" s="58"/>
      <c r="P43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33" s="270" t="str">
        <f>IF('Participantes (A completar)'!$R433="","",IF((INT('Participantes (A completar)'!$AI433-'Participantes (A completar)'!$R433)/365.25)&lt;=0,0,(INT(('Participantes (A completar)'!$AI433-'Participantes (A completar)'!$R433)/365.25))))</f>
        <v/>
      </c>
      <c r="R433" s="61"/>
      <c r="S433" s="57"/>
      <c r="T433" s="270" t="str">
        <f>IFERROR(MATCH(V433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33" s="270" t="str">
        <f t="shared" si="27"/>
        <v/>
      </c>
      <c r="V433" s="58"/>
      <c r="W433" s="58"/>
      <c r="X433" s="62"/>
      <c r="Y43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3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33" s="245"/>
      <c r="AB433" s="246"/>
      <c r="AC433" s="246"/>
      <c r="AD433" s="247"/>
      <c r="AE433" s="248"/>
      <c r="AF433" s="270" t="str">
        <f>IFERROR(VLOOKUP(AE433,Nivel_educat!$B$6:$E$24,4,FALSE),"")</f>
        <v/>
      </c>
      <c r="AG433" s="270" t="str">
        <f t="shared" si="24"/>
        <v/>
      </c>
      <c r="AH433" s="57"/>
      <c r="AI433" s="64"/>
      <c r="AJ433" s="57"/>
      <c r="AK433" s="64"/>
      <c r="AL433" s="64"/>
      <c r="AM433" s="57"/>
      <c r="AN433" s="64"/>
      <c r="AO433" s="273" t="str">
        <f t="shared" si="25"/>
        <v/>
      </c>
      <c r="AP433" s="57"/>
      <c r="AQ433" s="57"/>
      <c r="AR433" s="59"/>
      <c r="AS433" s="59"/>
      <c r="AT433" s="59"/>
      <c r="AU433" s="59"/>
      <c r="AV433" s="59"/>
      <c r="AW433" s="59"/>
      <c r="AX43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33" s="59"/>
      <c r="AZ433" s="59"/>
      <c r="BA43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33" s="249"/>
      <c r="BD433" s="253"/>
      <c r="BE433" s="253"/>
    </row>
    <row r="434" spans="1:57" ht="14.95" x14ac:dyDescent="0.25">
      <c r="A434" s="60"/>
      <c r="B434" s="58"/>
      <c r="C434" s="58"/>
      <c r="D434" s="58"/>
      <c r="E434" s="61"/>
      <c r="F434" s="61"/>
      <c r="G434" s="270" t="str">
        <f>IFERROR(MATCH(I434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34" s="270" t="str">
        <f t="shared" si="26"/>
        <v/>
      </c>
      <c r="I434" s="58"/>
      <c r="J434" s="58"/>
      <c r="K434" s="250"/>
      <c r="L434" s="277"/>
      <c r="M434" s="58"/>
      <c r="N434" s="58"/>
      <c r="O434" s="58"/>
      <c r="P43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34" s="270" t="str">
        <f>IF('Participantes (A completar)'!$R434="","",IF((INT('Participantes (A completar)'!$AI434-'Participantes (A completar)'!$R434)/365.25)&lt;=0,0,(INT(('Participantes (A completar)'!$AI434-'Participantes (A completar)'!$R434)/365.25))))</f>
        <v/>
      </c>
      <c r="R434" s="61"/>
      <c r="S434" s="57"/>
      <c r="T434" s="270" t="str">
        <f>IFERROR(MATCH(V434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34" s="270" t="str">
        <f t="shared" si="27"/>
        <v/>
      </c>
      <c r="V434" s="58"/>
      <c r="W434" s="58"/>
      <c r="X434" s="62"/>
      <c r="Y43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3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34" s="245"/>
      <c r="AB434" s="246"/>
      <c r="AC434" s="246"/>
      <c r="AD434" s="247"/>
      <c r="AE434" s="248"/>
      <c r="AF434" s="270" t="str">
        <f>IFERROR(VLOOKUP(AE434,Nivel_educat!$B$6:$E$24,4,FALSE),"")</f>
        <v/>
      </c>
      <c r="AG434" s="270" t="str">
        <f t="shared" si="24"/>
        <v/>
      </c>
      <c r="AH434" s="57"/>
      <c r="AI434" s="64"/>
      <c r="AJ434" s="57"/>
      <c r="AK434" s="64"/>
      <c r="AL434" s="64"/>
      <c r="AM434" s="57"/>
      <c r="AN434" s="207"/>
      <c r="AO434" s="273" t="str">
        <f t="shared" si="25"/>
        <v/>
      </c>
      <c r="AP434" s="57"/>
      <c r="AQ434" s="57"/>
      <c r="AR434" s="59"/>
      <c r="AS434" s="59"/>
      <c r="AT434" s="59"/>
      <c r="AU434" s="59"/>
      <c r="AV434" s="59"/>
      <c r="AW434" s="59"/>
      <c r="AX43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34" s="59"/>
      <c r="AZ434" s="59"/>
      <c r="BA43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34" s="249"/>
      <c r="BD434" s="253"/>
      <c r="BE434" s="253"/>
    </row>
    <row r="435" spans="1:57" ht="14.95" x14ac:dyDescent="0.25">
      <c r="A435" s="60"/>
      <c r="B435" s="58"/>
      <c r="C435" s="58"/>
      <c r="D435" s="58"/>
      <c r="E435" s="61"/>
      <c r="F435" s="61"/>
      <c r="G435" s="270" t="str">
        <f>IFERROR(MATCH(I435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35" s="270" t="str">
        <f t="shared" si="26"/>
        <v/>
      </c>
      <c r="I435" s="58"/>
      <c r="J435" s="58"/>
      <c r="K435" s="250"/>
      <c r="L435" s="277"/>
      <c r="M435" s="58"/>
      <c r="N435" s="58"/>
      <c r="O435" s="58"/>
      <c r="P43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35" s="270" t="str">
        <f>IF('Participantes (A completar)'!$R435="","",IF((INT('Participantes (A completar)'!$AI435-'Participantes (A completar)'!$R435)/365.25)&lt;=0,0,(INT(('Participantes (A completar)'!$AI435-'Participantes (A completar)'!$R435)/365.25))))</f>
        <v/>
      </c>
      <c r="R435" s="61"/>
      <c r="S435" s="57"/>
      <c r="T435" s="270" t="str">
        <f>IFERROR(MATCH(V435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35" s="270" t="str">
        <f t="shared" si="27"/>
        <v/>
      </c>
      <c r="V435" s="58"/>
      <c r="W435" s="58"/>
      <c r="X435" s="62"/>
      <c r="Y43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3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35" s="245"/>
      <c r="AB435" s="246"/>
      <c r="AC435" s="246"/>
      <c r="AD435" s="247"/>
      <c r="AE435" s="248"/>
      <c r="AF435" s="270" t="str">
        <f>IFERROR(VLOOKUP(AE435,Nivel_educat!$B$6:$E$24,4,FALSE),"")</f>
        <v/>
      </c>
      <c r="AG435" s="270" t="str">
        <f t="shared" si="24"/>
        <v/>
      </c>
      <c r="AH435" s="57"/>
      <c r="AI435" s="64"/>
      <c r="AJ435" s="57"/>
      <c r="AK435" s="64"/>
      <c r="AL435" s="64"/>
      <c r="AM435" s="57"/>
      <c r="AN435" s="64"/>
      <c r="AO435" s="273" t="str">
        <f t="shared" si="25"/>
        <v/>
      </c>
      <c r="AP435" s="57"/>
      <c r="AQ435" s="57"/>
      <c r="AR435" s="59"/>
      <c r="AS435" s="59"/>
      <c r="AT435" s="59"/>
      <c r="AU435" s="59"/>
      <c r="AV435" s="59"/>
      <c r="AW435" s="59"/>
      <c r="AX43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35" s="59"/>
      <c r="AZ435" s="59"/>
      <c r="BA43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35" s="249"/>
      <c r="BD435" s="253"/>
      <c r="BE435" s="253"/>
    </row>
    <row r="436" spans="1:57" ht="14.95" x14ac:dyDescent="0.25">
      <c r="A436" s="60"/>
      <c r="B436" s="58"/>
      <c r="C436" s="58"/>
      <c r="D436" s="58"/>
      <c r="E436" s="61"/>
      <c r="F436" s="61"/>
      <c r="G436" s="270" t="str">
        <f>IFERROR(MATCH(I436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36" s="270" t="str">
        <f t="shared" si="26"/>
        <v/>
      </c>
      <c r="I436" s="58"/>
      <c r="J436" s="58"/>
      <c r="K436" s="250"/>
      <c r="L436" s="277"/>
      <c r="M436" s="58"/>
      <c r="N436" s="58"/>
      <c r="O436" s="58"/>
      <c r="P43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36" s="270" t="str">
        <f>IF('Participantes (A completar)'!$R436="","",IF((INT('Participantes (A completar)'!$AI436-'Participantes (A completar)'!$R436)/365.25)&lt;=0,0,(INT(('Participantes (A completar)'!$AI436-'Participantes (A completar)'!$R436)/365.25))))</f>
        <v/>
      </c>
      <c r="R436" s="61"/>
      <c r="S436" s="57"/>
      <c r="T436" s="270" t="str">
        <f>IFERROR(MATCH(V436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36" s="270" t="str">
        <f t="shared" si="27"/>
        <v/>
      </c>
      <c r="V436" s="58"/>
      <c r="W436" s="58"/>
      <c r="X436" s="62"/>
      <c r="Y43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3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36" s="245"/>
      <c r="AB436" s="246"/>
      <c r="AC436" s="246"/>
      <c r="AD436" s="247"/>
      <c r="AE436" s="248"/>
      <c r="AF436" s="270" t="str">
        <f>IFERROR(VLOOKUP(AE436,Nivel_educat!$B$6:$E$24,4,FALSE),"")</f>
        <v/>
      </c>
      <c r="AG436" s="270" t="str">
        <f t="shared" si="24"/>
        <v/>
      </c>
      <c r="AH436" s="57"/>
      <c r="AI436" s="64"/>
      <c r="AJ436" s="57"/>
      <c r="AK436" s="64"/>
      <c r="AL436" s="64"/>
      <c r="AM436" s="57"/>
      <c r="AN436" s="64"/>
      <c r="AO436" s="273" t="str">
        <f t="shared" si="25"/>
        <v/>
      </c>
      <c r="AP436" s="57"/>
      <c r="AQ436" s="57"/>
      <c r="AR436" s="59"/>
      <c r="AS436" s="59"/>
      <c r="AT436" s="59"/>
      <c r="AU436" s="59"/>
      <c r="AV436" s="59"/>
      <c r="AW436" s="59"/>
      <c r="AX43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36" s="59"/>
      <c r="AZ436" s="59"/>
      <c r="BA43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36" s="249"/>
      <c r="BD436" s="253"/>
      <c r="BE436" s="253"/>
    </row>
    <row r="437" spans="1:57" ht="14.95" x14ac:dyDescent="0.25">
      <c r="A437" s="60"/>
      <c r="B437" s="58"/>
      <c r="C437" s="58"/>
      <c r="D437" s="58"/>
      <c r="E437" s="61"/>
      <c r="F437" s="61"/>
      <c r="G437" s="270" t="str">
        <f>IFERROR(MATCH(I437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37" s="270" t="str">
        <f t="shared" si="26"/>
        <v/>
      </c>
      <c r="I437" s="58"/>
      <c r="J437" s="58"/>
      <c r="K437" s="250"/>
      <c r="L437" s="277"/>
      <c r="M437" s="58"/>
      <c r="N437" s="58"/>
      <c r="O437" s="58"/>
      <c r="P43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37" s="270" t="str">
        <f>IF('Participantes (A completar)'!$R437="","",IF((INT('Participantes (A completar)'!$AI437-'Participantes (A completar)'!$R437)/365.25)&lt;=0,0,(INT(('Participantes (A completar)'!$AI437-'Participantes (A completar)'!$R437)/365.25))))</f>
        <v/>
      </c>
      <c r="R437" s="61"/>
      <c r="S437" s="57"/>
      <c r="T437" s="270" t="str">
        <f>IFERROR(MATCH(V437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37" s="270" t="str">
        <f t="shared" si="27"/>
        <v/>
      </c>
      <c r="V437" s="58"/>
      <c r="W437" s="58"/>
      <c r="X437" s="62"/>
      <c r="Y43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3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37" s="245"/>
      <c r="AB437" s="246"/>
      <c r="AC437" s="246"/>
      <c r="AD437" s="247"/>
      <c r="AE437" s="248"/>
      <c r="AF437" s="270" t="str">
        <f>IFERROR(VLOOKUP(AE437,Nivel_educat!$B$6:$E$24,4,FALSE),"")</f>
        <v/>
      </c>
      <c r="AG437" s="270" t="str">
        <f t="shared" si="24"/>
        <v/>
      </c>
      <c r="AH437" s="57"/>
      <c r="AI437" s="64"/>
      <c r="AJ437" s="57"/>
      <c r="AK437" s="64"/>
      <c r="AL437" s="64"/>
      <c r="AM437" s="57"/>
      <c r="AN437" s="207"/>
      <c r="AO437" s="273" t="str">
        <f t="shared" si="25"/>
        <v/>
      </c>
      <c r="AP437" s="57"/>
      <c r="AQ437" s="57"/>
      <c r="AR437" s="59"/>
      <c r="AS437" s="59"/>
      <c r="AT437" s="59"/>
      <c r="AU437" s="59"/>
      <c r="AV437" s="59"/>
      <c r="AW437" s="59"/>
      <c r="AX43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37" s="59"/>
      <c r="AZ437" s="59"/>
      <c r="BA43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37" s="249"/>
      <c r="BD437" s="253"/>
      <c r="BE437" s="253"/>
    </row>
    <row r="438" spans="1:57" ht="14.95" x14ac:dyDescent="0.25">
      <c r="A438" s="60"/>
      <c r="B438" s="58"/>
      <c r="C438" s="58"/>
      <c r="D438" s="58"/>
      <c r="E438" s="61"/>
      <c r="F438" s="61"/>
      <c r="G438" s="270" t="str">
        <f>IFERROR(MATCH(I438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38" s="270" t="str">
        <f t="shared" si="26"/>
        <v/>
      </c>
      <c r="I438" s="58"/>
      <c r="J438" s="58"/>
      <c r="K438" s="250"/>
      <c r="L438" s="277"/>
      <c r="M438" s="58"/>
      <c r="N438" s="58"/>
      <c r="O438" s="58"/>
      <c r="P43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38" s="270" t="str">
        <f>IF('Participantes (A completar)'!$R438="","",IF((INT('Participantes (A completar)'!$AI438-'Participantes (A completar)'!$R438)/365.25)&lt;=0,0,(INT(('Participantes (A completar)'!$AI438-'Participantes (A completar)'!$R438)/365.25))))</f>
        <v/>
      </c>
      <c r="R438" s="61"/>
      <c r="S438" s="57"/>
      <c r="T438" s="270" t="str">
        <f>IFERROR(MATCH(V438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38" s="270" t="str">
        <f t="shared" si="27"/>
        <v/>
      </c>
      <c r="V438" s="58"/>
      <c r="W438" s="58"/>
      <c r="X438" s="62"/>
      <c r="Y43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3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38" s="245"/>
      <c r="AB438" s="246"/>
      <c r="AC438" s="246"/>
      <c r="AD438" s="247"/>
      <c r="AE438" s="248"/>
      <c r="AF438" s="270" t="str">
        <f>IFERROR(VLOOKUP(AE438,Nivel_educat!$B$6:$E$24,4,FALSE),"")</f>
        <v/>
      </c>
      <c r="AG438" s="270" t="str">
        <f t="shared" si="24"/>
        <v/>
      </c>
      <c r="AH438" s="57"/>
      <c r="AI438" s="64"/>
      <c r="AJ438" s="57"/>
      <c r="AK438" s="64"/>
      <c r="AL438" s="64"/>
      <c r="AM438" s="57"/>
      <c r="AN438" s="207"/>
      <c r="AO438" s="273" t="str">
        <f t="shared" si="25"/>
        <v/>
      </c>
      <c r="AP438" s="57"/>
      <c r="AQ438" s="57"/>
      <c r="AR438" s="59"/>
      <c r="AS438" s="59"/>
      <c r="AT438" s="59"/>
      <c r="AU438" s="59"/>
      <c r="AV438" s="59"/>
      <c r="AW438" s="59"/>
      <c r="AX43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38" s="59"/>
      <c r="AZ438" s="59"/>
      <c r="BA43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38" s="249"/>
      <c r="BD438" s="253"/>
      <c r="BE438" s="253"/>
    </row>
    <row r="439" spans="1:57" ht="14.95" x14ac:dyDescent="0.25">
      <c r="A439" s="60"/>
      <c r="B439" s="58"/>
      <c r="C439" s="58"/>
      <c r="D439" s="58"/>
      <c r="E439" s="61"/>
      <c r="F439" s="61"/>
      <c r="G439" s="270" t="str">
        <f>IFERROR(MATCH(I439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39" s="270" t="str">
        <f t="shared" si="26"/>
        <v/>
      </c>
      <c r="I439" s="58"/>
      <c r="J439" s="58"/>
      <c r="K439" s="250"/>
      <c r="L439" s="277"/>
      <c r="M439" s="58"/>
      <c r="N439" s="58"/>
      <c r="O439" s="58"/>
      <c r="P43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39" s="270" t="str">
        <f>IF('Participantes (A completar)'!$R439="","",IF((INT('Participantes (A completar)'!$AI439-'Participantes (A completar)'!$R439)/365.25)&lt;=0,0,(INT(('Participantes (A completar)'!$AI439-'Participantes (A completar)'!$R439)/365.25))))</f>
        <v/>
      </c>
      <c r="R439" s="61"/>
      <c r="S439" s="57"/>
      <c r="T439" s="270" t="str">
        <f>IFERROR(MATCH(V439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39" s="270" t="str">
        <f t="shared" si="27"/>
        <v/>
      </c>
      <c r="V439" s="58"/>
      <c r="W439" s="58"/>
      <c r="X439" s="62"/>
      <c r="Y43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3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39" s="245"/>
      <c r="AB439" s="246"/>
      <c r="AC439" s="246"/>
      <c r="AD439" s="247"/>
      <c r="AE439" s="248"/>
      <c r="AF439" s="270" t="str">
        <f>IFERROR(VLOOKUP(AE439,Nivel_educat!$B$6:$E$24,4,FALSE),"")</f>
        <v/>
      </c>
      <c r="AG439" s="270" t="str">
        <f t="shared" si="24"/>
        <v/>
      </c>
      <c r="AH439" s="57"/>
      <c r="AI439" s="64"/>
      <c r="AJ439" s="57"/>
      <c r="AK439" s="64"/>
      <c r="AL439" s="64"/>
      <c r="AM439" s="57"/>
      <c r="AN439" s="207"/>
      <c r="AO439" s="273" t="str">
        <f t="shared" si="25"/>
        <v/>
      </c>
      <c r="AP439" s="57"/>
      <c r="AQ439" s="57"/>
      <c r="AR439" s="59"/>
      <c r="AS439" s="59"/>
      <c r="AT439" s="59"/>
      <c r="AU439" s="59"/>
      <c r="AV439" s="59"/>
      <c r="AW439" s="59"/>
      <c r="AX43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39" s="59"/>
      <c r="AZ439" s="59"/>
      <c r="BA43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39" s="249"/>
      <c r="BD439" s="253"/>
      <c r="BE439" s="253"/>
    </row>
    <row r="440" spans="1:57" ht="14.95" x14ac:dyDescent="0.25">
      <c r="A440" s="60"/>
      <c r="B440" s="58"/>
      <c r="C440" s="58"/>
      <c r="D440" s="58"/>
      <c r="E440" s="61"/>
      <c r="F440" s="61"/>
      <c r="G440" s="270" t="str">
        <f>IFERROR(MATCH(I440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40" s="270" t="str">
        <f t="shared" si="26"/>
        <v/>
      </c>
      <c r="I440" s="58"/>
      <c r="J440" s="58"/>
      <c r="K440" s="250"/>
      <c r="L440" s="277"/>
      <c r="M440" s="58"/>
      <c r="N440" s="58"/>
      <c r="O440" s="58"/>
      <c r="P44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40" s="270" t="str">
        <f>IF('Participantes (A completar)'!$R440="","",IF((INT('Participantes (A completar)'!$AI440-'Participantes (A completar)'!$R440)/365.25)&lt;=0,0,(INT(('Participantes (A completar)'!$AI440-'Participantes (A completar)'!$R440)/365.25))))</f>
        <v/>
      </c>
      <c r="R440" s="61"/>
      <c r="S440" s="57"/>
      <c r="T440" s="270" t="str">
        <f>IFERROR(MATCH(V440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40" s="270" t="str">
        <f t="shared" si="27"/>
        <v/>
      </c>
      <c r="V440" s="58"/>
      <c r="W440" s="58"/>
      <c r="X440" s="62"/>
      <c r="Y44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4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40" s="245"/>
      <c r="AB440" s="246"/>
      <c r="AC440" s="246"/>
      <c r="AD440" s="247"/>
      <c r="AE440" s="248"/>
      <c r="AF440" s="270" t="str">
        <f>IFERROR(VLOOKUP(AE440,Nivel_educat!$B$6:$E$24,4,FALSE),"")</f>
        <v/>
      </c>
      <c r="AG440" s="270" t="str">
        <f t="shared" si="24"/>
        <v/>
      </c>
      <c r="AH440" s="57"/>
      <c r="AI440" s="64"/>
      <c r="AJ440" s="57"/>
      <c r="AK440" s="64"/>
      <c r="AL440" s="64"/>
      <c r="AM440" s="57"/>
      <c r="AN440" s="207"/>
      <c r="AO440" s="273" t="str">
        <f t="shared" si="25"/>
        <v/>
      </c>
      <c r="AP440" s="57"/>
      <c r="AQ440" s="57"/>
      <c r="AR440" s="59"/>
      <c r="AS440" s="59"/>
      <c r="AT440" s="59"/>
      <c r="AU440" s="59"/>
      <c r="AV440" s="59"/>
      <c r="AW440" s="59"/>
      <c r="AX44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40" s="59"/>
      <c r="AZ440" s="59"/>
      <c r="BA44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40" s="249"/>
      <c r="BD440" s="253"/>
      <c r="BE440" s="253"/>
    </row>
    <row r="441" spans="1:57" ht="14.95" x14ac:dyDescent="0.25">
      <c r="A441" s="60"/>
      <c r="B441" s="58"/>
      <c r="C441" s="58"/>
      <c r="D441" s="58"/>
      <c r="E441" s="61"/>
      <c r="F441" s="61"/>
      <c r="G441" s="270" t="str">
        <f>IFERROR(MATCH(I441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41" s="270" t="str">
        <f t="shared" si="26"/>
        <v/>
      </c>
      <c r="I441" s="58"/>
      <c r="J441" s="58"/>
      <c r="K441" s="250"/>
      <c r="L441" s="277"/>
      <c r="M441" s="58"/>
      <c r="N441" s="58"/>
      <c r="O441" s="58"/>
      <c r="P44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41" s="270" t="str">
        <f>IF('Participantes (A completar)'!$R441="","",IF((INT('Participantes (A completar)'!$AI441-'Participantes (A completar)'!$R441)/365.25)&lt;=0,0,(INT(('Participantes (A completar)'!$AI441-'Participantes (A completar)'!$R441)/365.25))))</f>
        <v/>
      </c>
      <c r="R441" s="61"/>
      <c r="S441" s="57"/>
      <c r="T441" s="270" t="str">
        <f>IFERROR(MATCH(V441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41" s="270" t="str">
        <f t="shared" si="27"/>
        <v/>
      </c>
      <c r="V441" s="58"/>
      <c r="W441" s="58"/>
      <c r="X441" s="62"/>
      <c r="Y44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4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41" s="245"/>
      <c r="AB441" s="246"/>
      <c r="AC441" s="246"/>
      <c r="AD441" s="247"/>
      <c r="AE441" s="248"/>
      <c r="AF441" s="270" t="str">
        <f>IFERROR(VLOOKUP(AE441,Nivel_educat!$B$6:$E$24,4,FALSE),"")</f>
        <v/>
      </c>
      <c r="AG441" s="270" t="str">
        <f t="shared" si="24"/>
        <v/>
      </c>
      <c r="AH441" s="57"/>
      <c r="AI441" s="64"/>
      <c r="AJ441" s="57"/>
      <c r="AK441" s="64"/>
      <c r="AL441" s="64"/>
      <c r="AM441" s="57"/>
      <c r="AN441" s="207"/>
      <c r="AO441" s="273" t="str">
        <f t="shared" si="25"/>
        <v/>
      </c>
      <c r="AP441" s="57"/>
      <c r="AQ441" s="57"/>
      <c r="AR441" s="59"/>
      <c r="AS441" s="59"/>
      <c r="AT441" s="59"/>
      <c r="AU441" s="59"/>
      <c r="AV441" s="59"/>
      <c r="AW441" s="59"/>
      <c r="AX44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41" s="59"/>
      <c r="AZ441" s="59"/>
      <c r="BA44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41" s="249"/>
      <c r="BD441" s="253"/>
      <c r="BE441" s="253"/>
    </row>
    <row r="442" spans="1:57" ht="14.95" x14ac:dyDescent="0.25">
      <c r="A442" s="60"/>
      <c r="B442" s="58"/>
      <c r="C442" s="58"/>
      <c r="D442" s="58"/>
      <c r="E442" s="61"/>
      <c r="F442" s="61"/>
      <c r="G442" s="270" t="str">
        <f>IFERROR(MATCH(I442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42" s="270" t="str">
        <f t="shared" si="26"/>
        <v/>
      </c>
      <c r="I442" s="58"/>
      <c r="J442" s="58"/>
      <c r="K442" s="250"/>
      <c r="L442" s="277"/>
      <c r="M442" s="58"/>
      <c r="N442" s="58"/>
      <c r="O442" s="58"/>
      <c r="P44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42" s="270" t="str">
        <f>IF('Participantes (A completar)'!$R442="","",IF((INT('Participantes (A completar)'!$AI442-'Participantes (A completar)'!$R442)/365.25)&lt;=0,0,(INT(('Participantes (A completar)'!$AI442-'Participantes (A completar)'!$R442)/365.25))))</f>
        <v/>
      </c>
      <c r="R442" s="61"/>
      <c r="S442" s="57"/>
      <c r="T442" s="270" t="str">
        <f>IFERROR(MATCH(V442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42" s="270" t="str">
        <f t="shared" si="27"/>
        <v/>
      </c>
      <c r="V442" s="58"/>
      <c r="W442" s="58"/>
      <c r="X442" s="62"/>
      <c r="Y44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4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42" s="245"/>
      <c r="AB442" s="246"/>
      <c r="AC442" s="246"/>
      <c r="AD442" s="247"/>
      <c r="AE442" s="248"/>
      <c r="AF442" s="270" t="str">
        <f>IFERROR(VLOOKUP(AE442,Nivel_educat!$B$6:$E$24,4,FALSE),"")</f>
        <v/>
      </c>
      <c r="AG442" s="270" t="str">
        <f t="shared" si="24"/>
        <v/>
      </c>
      <c r="AH442" s="57"/>
      <c r="AI442" s="64"/>
      <c r="AJ442" s="57"/>
      <c r="AK442" s="64"/>
      <c r="AL442" s="64"/>
      <c r="AM442" s="57"/>
      <c r="AN442" s="207"/>
      <c r="AO442" s="273" t="str">
        <f t="shared" si="25"/>
        <v/>
      </c>
      <c r="AP442" s="57"/>
      <c r="AQ442" s="57"/>
      <c r="AR442" s="59"/>
      <c r="AS442" s="59"/>
      <c r="AT442" s="59"/>
      <c r="AU442" s="59"/>
      <c r="AV442" s="59"/>
      <c r="AW442" s="59"/>
      <c r="AX44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42" s="59"/>
      <c r="AZ442" s="59"/>
      <c r="BA44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42" s="249"/>
      <c r="BD442" s="253"/>
      <c r="BE442" s="253"/>
    </row>
    <row r="443" spans="1:57" ht="14.95" x14ac:dyDescent="0.25">
      <c r="A443" s="60"/>
      <c r="B443" s="58"/>
      <c r="C443" s="58"/>
      <c r="D443" s="58"/>
      <c r="E443" s="61"/>
      <c r="F443" s="61"/>
      <c r="G443" s="270" t="str">
        <f>IFERROR(MATCH(I443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43" s="270" t="str">
        <f t="shared" si="26"/>
        <v/>
      </c>
      <c r="I443" s="58"/>
      <c r="J443" s="58"/>
      <c r="K443" s="250"/>
      <c r="L443" s="277"/>
      <c r="M443" s="58"/>
      <c r="N443" s="58"/>
      <c r="O443" s="58"/>
      <c r="P44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43" s="270" t="str">
        <f>IF('Participantes (A completar)'!$R443="","",IF((INT('Participantes (A completar)'!$AI443-'Participantes (A completar)'!$R443)/365.25)&lt;=0,0,(INT(('Participantes (A completar)'!$AI443-'Participantes (A completar)'!$R443)/365.25))))</f>
        <v/>
      </c>
      <c r="R443" s="61"/>
      <c r="S443" s="57"/>
      <c r="T443" s="270" t="str">
        <f>IFERROR(MATCH(V443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43" s="270" t="str">
        <f t="shared" si="27"/>
        <v/>
      </c>
      <c r="V443" s="58"/>
      <c r="W443" s="58"/>
      <c r="X443" s="62"/>
      <c r="Y44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4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43" s="245"/>
      <c r="AB443" s="246"/>
      <c r="AC443" s="246"/>
      <c r="AD443" s="247"/>
      <c r="AE443" s="248"/>
      <c r="AF443" s="270" t="str">
        <f>IFERROR(VLOOKUP(AE443,Nivel_educat!$B$6:$E$24,4,FALSE),"")</f>
        <v/>
      </c>
      <c r="AG443" s="270" t="str">
        <f t="shared" si="24"/>
        <v/>
      </c>
      <c r="AH443" s="57"/>
      <c r="AI443" s="64"/>
      <c r="AJ443" s="57"/>
      <c r="AK443" s="64"/>
      <c r="AL443" s="64"/>
      <c r="AM443" s="57"/>
      <c r="AN443" s="207"/>
      <c r="AO443" s="273" t="str">
        <f t="shared" si="25"/>
        <v/>
      </c>
      <c r="AP443" s="57"/>
      <c r="AQ443" s="57"/>
      <c r="AR443" s="59"/>
      <c r="AS443" s="59"/>
      <c r="AT443" s="59"/>
      <c r="AU443" s="59"/>
      <c r="AV443" s="59"/>
      <c r="AW443" s="59"/>
      <c r="AX44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43" s="59"/>
      <c r="AZ443" s="59"/>
      <c r="BA44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43" s="249"/>
      <c r="BD443" s="253"/>
      <c r="BE443" s="253"/>
    </row>
    <row r="444" spans="1:57" ht="14.95" x14ac:dyDescent="0.25">
      <c r="A444" s="60"/>
      <c r="B444" s="58"/>
      <c r="C444" s="58"/>
      <c r="D444" s="58"/>
      <c r="E444" s="61"/>
      <c r="F444" s="61"/>
      <c r="G444" s="270" t="str">
        <f>IFERROR(MATCH(I444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44" s="270" t="str">
        <f t="shared" si="26"/>
        <v/>
      </c>
      <c r="I444" s="58"/>
      <c r="J444" s="58"/>
      <c r="K444" s="250"/>
      <c r="L444" s="277"/>
      <c r="M444" s="58"/>
      <c r="N444" s="58"/>
      <c r="O444" s="58"/>
      <c r="P44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44" s="270" t="str">
        <f>IF('Participantes (A completar)'!$R444="","",IF((INT('Participantes (A completar)'!$AI444-'Participantes (A completar)'!$R444)/365.25)&lt;=0,0,(INT(('Participantes (A completar)'!$AI444-'Participantes (A completar)'!$R444)/365.25))))</f>
        <v/>
      </c>
      <c r="R444" s="61"/>
      <c r="S444" s="57"/>
      <c r="T444" s="270" t="str">
        <f>IFERROR(MATCH(V444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44" s="270" t="str">
        <f t="shared" si="27"/>
        <v/>
      </c>
      <c r="V444" s="58"/>
      <c r="W444" s="58"/>
      <c r="X444" s="62"/>
      <c r="Y44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4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44" s="245"/>
      <c r="AB444" s="246"/>
      <c r="AC444" s="246"/>
      <c r="AD444" s="247"/>
      <c r="AE444" s="248"/>
      <c r="AF444" s="270" t="str">
        <f>IFERROR(VLOOKUP(AE444,Nivel_educat!$B$6:$E$24,4,FALSE),"")</f>
        <v/>
      </c>
      <c r="AG444" s="270" t="str">
        <f t="shared" si="24"/>
        <v/>
      </c>
      <c r="AH444" s="57"/>
      <c r="AI444" s="64"/>
      <c r="AJ444" s="57"/>
      <c r="AK444" s="64"/>
      <c r="AL444" s="64"/>
      <c r="AM444" s="57"/>
      <c r="AN444" s="207"/>
      <c r="AO444" s="273" t="str">
        <f t="shared" si="25"/>
        <v/>
      </c>
      <c r="AP444" s="57"/>
      <c r="AQ444" s="57"/>
      <c r="AR444" s="59"/>
      <c r="AS444" s="59"/>
      <c r="AT444" s="59"/>
      <c r="AU444" s="59"/>
      <c r="AV444" s="59"/>
      <c r="AW444" s="59"/>
      <c r="AX44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44" s="59"/>
      <c r="AZ444" s="59"/>
      <c r="BA44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44" s="249"/>
      <c r="BD444" s="253"/>
      <c r="BE444" s="253"/>
    </row>
    <row r="445" spans="1:57" ht="14.95" x14ac:dyDescent="0.25">
      <c r="A445" s="60"/>
      <c r="B445" s="58"/>
      <c r="C445" s="58"/>
      <c r="D445" s="58"/>
      <c r="E445" s="61"/>
      <c r="F445" s="61"/>
      <c r="G445" s="270" t="str">
        <f>IFERROR(MATCH(I445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45" s="270" t="str">
        <f t="shared" si="26"/>
        <v/>
      </c>
      <c r="I445" s="58"/>
      <c r="J445" s="58"/>
      <c r="K445" s="250"/>
      <c r="L445" s="277"/>
      <c r="M445" s="58"/>
      <c r="N445" s="58"/>
      <c r="O445" s="58"/>
      <c r="P44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45" s="270" t="str">
        <f>IF('Participantes (A completar)'!$R445="","",IF((INT('Participantes (A completar)'!$AI445-'Participantes (A completar)'!$R445)/365.25)&lt;=0,0,(INT(('Participantes (A completar)'!$AI445-'Participantes (A completar)'!$R445)/365.25))))</f>
        <v/>
      </c>
      <c r="R445" s="61"/>
      <c r="S445" s="57"/>
      <c r="T445" s="270" t="str">
        <f>IFERROR(MATCH(V445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45" s="270" t="str">
        <f t="shared" si="27"/>
        <v/>
      </c>
      <c r="V445" s="58"/>
      <c r="W445" s="58"/>
      <c r="X445" s="62"/>
      <c r="Y44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4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45" s="245"/>
      <c r="AB445" s="246"/>
      <c r="AC445" s="246"/>
      <c r="AD445" s="247"/>
      <c r="AE445" s="248"/>
      <c r="AF445" s="270" t="str">
        <f>IFERROR(VLOOKUP(AE445,Nivel_educat!$B$6:$E$24,4,FALSE),"")</f>
        <v/>
      </c>
      <c r="AG445" s="270" t="str">
        <f t="shared" si="24"/>
        <v/>
      </c>
      <c r="AH445" s="57"/>
      <c r="AI445" s="64"/>
      <c r="AJ445" s="57"/>
      <c r="AK445" s="64"/>
      <c r="AL445" s="64"/>
      <c r="AM445" s="57"/>
      <c r="AN445" s="207"/>
      <c r="AO445" s="273" t="str">
        <f t="shared" si="25"/>
        <v/>
      </c>
      <c r="AP445" s="57"/>
      <c r="AQ445" s="57"/>
      <c r="AR445" s="59"/>
      <c r="AS445" s="59"/>
      <c r="AT445" s="59"/>
      <c r="AU445" s="59"/>
      <c r="AV445" s="59"/>
      <c r="AW445" s="59"/>
      <c r="AX44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45" s="59"/>
      <c r="AZ445" s="59"/>
      <c r="BA44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45" s="249"/>
      <c r="BD445" s="253"/>
      <c r="BE445" s="253"/>
    </row>
    <row r="446" spans="1:57" ht="14.95" x14ac:dyDescent="0.25">
      <c r="A446" s="60"/>
      <c r="B446" s="58"/>
      <c r="C446" s="58"/>
      <c r="D446" s="58"/>
      <c r="E446" s="61"/>
      <c r="F446" s="61"/>
      <c r="G446" s="270" t="str">
        <f>IFERROR(MATCH(I446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46" s="270" t="str">
        <f t="shared" si="26"/>
        <v/>
      </c>
      <c r="I446" s="58"/>
      <c r="J446" s="58"/>
      <c r="K446" s="250"/>
      <c r="L446" s="277"/>
      <c r="M446" s="58"/>
      <c r="N446" s="58"/>
      <c r="O446" s="58"/>
      <c r="P44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46" s="270" t="str">
        <f>IF('Participantes (A completar)'!$R446="","",IF((INT('Participantes (A completar)'!$AI446-'Participantes (A completar)'!$R446)/365.25)&lt;=0,0,(INT(('Participantes (A completar)'!$AI446-'Participantes (A completar)'!$R446)/365.25))))</f>
        <v/>
      </c>
      <c r="R446" s="61"/>
      <c r="S446" s="57"/>
      <c r="T446" s="270" t="str">
        <f>IFERROR(MATCH(V446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46" s="270" t="str">
        <f t="shared" si="27"/>
        <v/>
      </c>
      <c r="V446" s="58"/>
      <c r="W446" s="58"/>
      <c r="X446" s="62"/>
      <c r="Y44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4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46" s="245"/>
      <c r="AB446" s="246"/>
      <c r="AC446" s="246"/>
      <c r="AD446" s="247"/>
      <c r="AE446" s="248"/>
      <c r="AF446" s="270" t="str">
        <f>IFERROR(VLOOKUP(AE446,Nivel_educat!$B$6:$E$24,4,FALSE),"")</f>
        <v/>
      </c>
      <c r="AG446" s="270" t="str">
        <f t="shared" si="24"/>
        <v/>
      </c>
      <c r="AH446" s="57"/>
      <c r="AI446" s="64"/>
      <c r="AJ446" s="57"/>
      <c r="AK446" s="64"/>
      <c r="AL446" s="64"/>
      <c r="AM446" s="57"/>
      <c r="AN446" s="64"/>
      <c r="AO446" s="273" t="str">
        <f t="shared" si="25"/>
        <v/>
      </c>
      <c r="AP446" s="57"/>
      <c r="AQ446" s="57"/>
      <c r="AR446" s="59"/>
      <c r="AS446" s="59"/>
      <c r="AT446" s="59"/>
      <c r="AU446" s="59"/>
      <c r="AV446" s="59"/>
      <c r="AW446" s="59"/>
      <c r="AX44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46" s="59"/>
      <c r="AZ446" s="59"/>
      <c r="BA44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46" s="249"/>
      <c r="BD446" s="253"/>
      <c r="BE446" s="253"/>
    </row>
    <row r="447" spans="1:57" ht="14.95" x14ac:dyDescent="0.25">
      <c r="A447" s="60"/>
      <c r="B447" s="58"/>
      <c r="C447" s="58"/>
      <c r="D447" s="58"/>
      <c r="E447" s="61"/>
      <c r="F447" s="61"/>
      <c r="G447" s="270" t="str">
        <f>IFERROR(MATCH(I447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47" s="270" t="str">
        <f t="shared" si="26"/>
        <v/>
      </c>
      <c r="I447" s="58"/>
      <c r="J447" s="58"/>
      <c r="K447" s="250"/>
      <c r="L447" s="277"/>
      <c r="M447" s="58"/>
      <c r="N447" s="58"/>
      <c r="O447" s="58"/>
      <c r="P44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47" s="270" t="str">
        <f>IF('Participantes (A completar)'!$R447="","",IF((INT('Participantes (A completar)'!$AI447-'Participantes (A completar)'!$R447)/365.25)&lt;=0,0,(INT(('Participantes (A completar)'!$AI447-'Participantes (A completar)'!$R447)/365.25))))</f>
        <v/>
      </c>
      <c r="R447" s="61"/>
      <c r="S447" s="57"/>
      <c r="T447" s="270" t="str">
        <f>IFERROR(MATCH(V447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47" s="270" t="str">
        <f t="shared" si="27"/>
        <v/>
      </c>
      <c r="V447" s="58"/>
      <c r="W447" s="58"/>
      <c r="X447" s="62"/>
      <c r="Y44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4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47" s="245"/>
      <c r="AB447" s="246"/>
      <c r="AC447" s="246"/>
      <c r="AD447" s="247"/>
      <c r="AE447" s="248"/>
      <c r="AF447" s="270" t="str">
        <f>IFERROR(VLOOKUP(AE447,Nivel_educat!$B$6:$E$24,4,FALSE),"")</f>
        <v/>
      </c>
      <c r="AG447" s="270" t="str">
        <f t="shared" si="24"/>
        <v/>
      </c>
      <c r="AH447" s="57"/>
      <c r="AI447" s="64"/>
      <c r="AJ447" s="57"/>
      <c r="AK447" s="64"/>
      <c r="AL447" s="64"/>
      <c r="AM447" s="57"/>
      <c r="AN447" s="64"/>
      <c r="AO447" s="273" t="str">
        <f t="shared" si="25"/>
        <v/>
      </c>
      <c r="AP447" s="57"/>
      <c r="AQ447" s="57"/>
      <c r="AR447" s="59"/>
      <c r="AS447" s="59"/>
      <c r="AT447" s="59"/>
      <c r="AU447" s="59"/>
      <c r="AV447" s="59"/>
      <c r="AW447" s="59"/>
      <c r="AX44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47" s="59"/>
      <c r="AZ447" s="59"/>
      <c r="BA44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47" s="249"/>
      <c r="BD447" s="253"/>
      <c r="BE447" s="253"/>
    </row>
    <row r="448" spans="1:57" ht="14.95" x14ac:dyDescent="0.25">
      <c r="A448" s="60"/>
      <c r="B448" s="58"/>
      <c r="C448" s="58"/>
      <c r="D448" s="58"/>
      <c r="E448" s="61"/>
      <c r="F448" s="61"/>
      <c r="G448" s="270" t="str">
        <f>IFERROR(MATCH(I448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48" s="270" t="str">
        <f t="shared" si="26"/>
        <v/>
      </c>
      <c r="I448" s="58"/>
      <c r="J448" s="58"/>
      <c r="K448" s="250"/>
      <c r="L448" s="277"/>
      <c r="M448" s="58"/>
      <c r="N448" s="58"/>
      <c r="O448" s="58"/>
      <c r="P44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48" s="270" t="str">
        <f>IF('Participantes (A completar)'!$R448="","",IF((INT('Participantes (A completar)'!$AI448-'Participantes (A completar)'!$R448)/365.25)&lt;=0,0,(INT(('Participantes (A completar)'!$AI448-'Participantes (A completar)'!$R448)/365.25))))</f>
        <v/>
      </c>
      <c r="R448" s="61"/>
      <c r="S448" s="57"/>
      <c r="T448" s="270" t="str">
        <f>IFERROR(MATCH(V448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48" s="270" t="str">
        <f t="shared" si="27"/>
        <v/>
      </c>
      <c r="V448" s="58"/>
      <c r="W448" s="58"/>
      <c r="X448" s="62"/>
      <c r="Y44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4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48" s="245"/>
      <c r="AB448" s="246"/>
      <c r="AC448" s="246"/>
      <c r="AD448" s="247"/>
      <c r="AE448" s="248"/>
      <c r="AF448" s="270" t="str">
        <f>IFERROR(VLOOKUP(AE448,Nivel_educat!$B$6:$E$24,4,FALSE),"")</f>
        <v/>
      </c>
      <c r="AG448" s="270" t="str">
        <f t="shared" si="24"/>
        <v/>
      </c>
      <c r="AH448" s="57"/>
      <c r="AI448" s="64"/>
      <c r="AJ448" s="57"/>
      <c r="AK448" s="64"/>
      <c r="AL448" s="64"/>
      <c r="AM448" s="57"/>
      <c r="AN448" s="64"/>
      <c r="AO448" s="273" t="str">
        <f t="shared" si="25"/>
        <v/>
      </c>
      <c r="AP448" s="57"/>
      <c r="AQ448" s="57"/>
      <c r="AR448" s="59"/>
      <c r="AS448" s="59"/>
      <c r="AT448" s="59"/>
      <c r="AU448" s="59"/>
      <c r="AV448" s="59"/>
      <c r="AW448" s="59"/>
      <c r="AX44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48" s="59"/>
      <c r="AZ448" s="59"/>
      <c r="BA44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48" s="249"/>
      <c r="BD448" s="253"/>
      <c r="BE448" s="253"/>
    </row>
    <row r="449" spans="1:57" ht="14.95" x14ac:dyDescent="0.25">
      <c r="A449" s="60"/>
      <c r="B449" s="58"/>
      <c r="C449" s="58"/>
      <c r="D449" s="58"/>
      <c r="E449" s="61"/>
      <c r="F449" s="61"/>
      <c r="G449" s="270" t="str">
        <f>IFERROR(MATCH(I449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49" s="270" t="str">
        <f t="shared" si="26"/>
        <v/>
      </c>
      <c r="I449" s="58"/>
      <c r="J449" s="58"/>
      <c r="K449" s="250"/>
      <c r="L449" s="277"/>
      <c r="M449" s="58"/>
      <c r="N449" s="58"/>
      <c r="O449" s="58"/>
      <c r="P44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49" s="270" t="str">
        <f>IF('Participantes (A completar)'!$R449="","",IF((INT('Participantes (A completar)'!$AI449-'Participantes (A completar)'!$R449)/365.25)&lt;=0,0,(INT(('Participantes (A completar)'!$AI449-'Participantes (A completar)'!$R449)/365.25))))</f>
        <v/>
      </c>
      <c r="R449" s="61"/>
      <c r="S449" s="57"/>
      <c r="T449" s="270" t="str">
        <f>IFERROR(MATCH(V449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49" s="270" t="str">
        <f t="shared" si="27"/>
        <v/>
      </c>
      <c r="V449" s="58"/>
      <c r="W449" s="58"/>
      <c r="X449" s="62"/>
      <c r="Y44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4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49" s="245"/>
      <c r="AB449" s="246"/>
      <c r="AC449" s="246"/>
      <c r="AD449" s="247"/>
      <c r="AE449" s="248"/>
      <c r="AF449" s="270" t="str">
        <f>IFERROR(VLOOKUP(AE449,Nivel_educat!$B$6:$E$24,4,FALSE),"")</f>
        <v/>
      </c>
      <c r="AG449" s="270" t="str">
        <f t="shared" si="24"/>
        <v/>
      </c>
      <c r="AH449" s="57"/>
      <c r="AI449" s="64"/>
      <c r="AJ449" s="57"/>
      <c r="AK449" s="64"/>
      <c r="AL449" s="64"/>
      <c r="AM449" s="57"/>
      <c r="AN449" s="64"/>
      <c r="AO449" s="273" t="str">
        <f t="shared" si="25"/>
        <v/>
      </c>
      <c r="AP449" s="57"/>
      <c r="AQ449" s="57"/>
      <c r="AR449" s="59"/>
      <c r="AS449" s="59"/>
      <c r="AT449" s="59"/>
      <c r="AU449" s="59"/>
      <c r="AV449" s="59"/>
      <c r="AW449" s="59"/>
      <c r="AX44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49" s="59"/>
      <c r="AZ449" s="59"/>
      <c r="BA44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49" s="249"/>
      <c r="BD449" s="253"/>
      <c r="BE449" s="253"/>
    </row>
    <row r="450" spans="1:57" ht="14.95" x14ac:dyDescent="0.25">
      <c r="A450" s="60"/>
      <c r="B450" s="58"/>
      <c r="C450" s="58"/>
      <c r="D450" s="58"/>
      <c r="E450" s="61"/>
      <c r="F450" s="61"/>
      <c r="G450" s="270" t="str">
        <f>IFERROR(MATCH(I450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50" s="270" t="str">
        <f t="shared" si="26"/>
        <v/>
      </c>
      <c r="I450" s="58"/>
      <c r="J450" s="58"/>
      <c r="K450" s="250"/>
      <c r="L450" s="277"/>
      <c r="M450" s="58"/>
      <c r="N450" s="58"/>
      <c r="O450" s="58"/>
      <c r="P45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50" s="270" t="str">
        <f>IF('Participantes (A completar)'!$R450="","",IF((INT('Participantes (A completar)'!$AI450-'Participantes (A completar)'!$R450)/365.25)&lt;=0,0,(INT(('Participantes (A completar)'!$AI450-'Participantes (A completar)'!$R450)/365.25))))</f>
        <v/>
      </c>
      <c r="R450" s="61"/>
      <c r="S450" s="57"/>
      <c r="T450" s="270" t="str">
        <f>IFERROR(MATCH(V450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50" s="270" t="str">
        <f t="shared" si="27"/>
        <v/>
      </c>
      <c r="V450" s="58"/>
      <c r="W450" s="58"/>
      <c r="X450" s="62"/>
      <c r="Y45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5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50" s="245"/>
      <c r="AB450" s="246"/>
      <c r="AC450" s="246"/>
      <c r="AD450" s="247"/>
      <c r="AE450" s="248"/>
      <c r="AF450" s="270" t="str">
        <f>IFERROR(VLOOKUP(AE450,Nivel_educat!$B$6:$E$24,4,FALSE),"")</f>
        <v/>
      </c>
      <c r="AG450" s="270" t="str">
        <f t="shared" si="24"/>
        <v/>
      </c>
      <c r="AH450" s="57"/>
      <c r="AI450" s="64"/>
      <c r="AJ450" s="57"/>
      <c r="AK450" s="64"/>
      <c r="AL450" s="64"/>
      <c r="AM450" s="57"/>
      <c r="AN450" s="207"/>
      <c r="AO450" s="273" t="str">
        <f t="shared" si="25"/>
        <v/>
      </c>
      <c r="AP450" s="57"/>
      <c r="AQ450" s="57"/>
      <c r="AR450" s="59"/>
      <c r="AS450" s="59"/>
      <c r="AT450" s="59"/>
      <c r="AU450" s="59"/>
      <c r="AV450" s="59"/>
      <c r="AW450" s="59"/>
      <c r="AX45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50" s="59"/>
      <c r="AZ450" s="59"/>
      <c r="BA45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50" s="249"/>
      <c r="BD450" s="253"/>
      <c r="BE450" s="253"/>
    </row>
    <row r="451" spans="1:57" ht="14.95" x14ac:dyDescent="0.25">
      <c r="A451" s="60"/>
      <c r="B451" s="58"/>
      <c r="C451" s="58"/>
      <c r="D451" s="58"/>
      <c r="E451" s="61"/>
      <c r="F451" s="61"/>
      <c r="G451" s="270" t="str">
        <f>IFERROR(MATCH(I451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51" s="270" t="str">
        <f t="shared" si="26"/>
        <v/>
      </c>
      <c r="I451" s="58"/>
      <c r="J451" s="58"/>
      <c r="K451" s="250"/>
      <c r="L451" s="277"/>
      <c r="M451" s="58"/>
      <c r="N451" s="58"/>
      <c r="O451" s="58"/>
      <c r="P45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51" s="270" t="str">
        <f>IF('Participantes (A completar)'!$R451="","",IF((INT('Participantes (A completar)'!$AI451-'Participantes (A completar)'!$R451)/365.25)&lt;=0,0,(INT(('Participantes (A completar)'!$AI451-'Participantes (A completar)'!$R451)/365.25))))</f>
        <v/>
      </c>
      <c r="R451" s="61"/>
      <c r="S451" s="57"/>
      <c r="T451" s="270" t="str">
        <f>IFERROR(MATCH(V451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51" s="270" t="str">
        <f t="shared" si="27"/>
        <v/>
      </c>
      <c r="V451" s="58"/>
      <c r="W451" s="58"/>
      <c r="X451" s="62"/>
      <c r="Y45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5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51" s="245"/>
      <c r="AB451" s="246"/>
      <c r="AC451" s="246"/>
      <c r="AD451" s="247"/>
      <c r="AE451" s="248"/>
      <c r="AF451" s="270" t="str">
        <f>IFERROR(VLOOKUP(AE451,Nivel_educat!$B$6:$E$24,4,FALSE),"")</f>
        <v/>
      </c>
      <c r="AG451" s="270" t="str">
        <f t="shared" si="24"/>
        <v/>
      </c>
      <c r="AH451" s="57"/>
      <c r="AI451" s="64"/>
      <c r="AJ451" s="57"/>
      <c r="AK451" s="64"/>
      <c r="AL451" s="64"/>
      <c r="AM451" s="57"/>
      <c r="AN451" s="64"/>
      <c r="AO451" s="273" t="str">
        <f t="shared" si="25"/>
        <v/>
      </c>
      <c r="AP451" s="57"/>
      <c r="AQ451" s="57"/>
      <c r="AR451" s="59"/>
      <c r="AS451" s="59"/>
      <c r="AT451" s="59"/>
      <c r="AU451" s="59"/>
      <c r="AV451" s="59"/>
      <c r="AW451" s="59"/>
      <c r="AX45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51" s="59"/>
      <c r="AZ451" s="59"/>
      <c r="BA45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51" s="249"/>
      <c r="BD451" s="253"/>
      <c r="BE451" s="253"/>
    </row>
    <row r="452" spans="1:57" ht="14.95" x14ac:dyDescent="0.25">
      <c r="A452" s="60"/>
      <c r="B452" s="58"/>
      <c r="C452" s="58"/>
      <c r="D452" s="58"/>
      <c r="E452" s="61"/>
      <c r="F452" s="61"/>
      <c r="G452" s="270" t="str">
        <f>IFERROR(MATCH(I452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52" s="270" t="str">
        <f t="shared" si="26"/>
        <v/>
      </c>
      <c r="I452" s="58"/>
      <c r="J452" s="58"/>
      <c r="K452" s="250"/>
      <c r="L452" s="277"/>
      <c r="M452" s="58"/>
      <c r="N452" s="58"/>
      <c r="O452" s="58"/>
      <c r="P45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52" s="270" t="str">
        <f>IF('Participantes (A completar)'!$R452="","",IF((INT('Participantes (A completar)'!$AI452-'Participantes (A completar)'!$R452)/365.25)&lt;=0,0,(INT(('Participantes (A completar)'!$AI452-'Participantes (A completar)'!$R452)/365.25))))</f>
        <v/>
      </c>
      <c r="R452" s="61"/>
      <c r="S452" s="57"/>
      <c r="T452" s="270" t="str">
        <f>IFERROR(MATCH(V452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52" s="270" t="str">
        <f t="shared" si="27"/>
        <v/>
      </c>
      <c r="V452" s="58"/>
      <c r="W452" s="58"/>
      <c r="X452" s="62"/>
      <c r="Y45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5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52" s="245"/>
      <c r="AB452" s="246"/>
      <c r="AC452" s="246"/>
      <c r="AD452" s="247"/>
      <c r="AE452" s="248"/>
      <c r="AF452" s="270" t="str">
        <f>IFERROR(VLOOKUP(AE452,Nivel_educat!$B$6:$E$24,4,FALSE),"")</f>
        <v/>
      </c>
      <c r="AG452" s="270" t="str">
        <f t="shared" si="24"/>
        <v/>
      </c>
      <c r="AH452" s="57"/>
      <c r="AI452" s="64"/>
      <c r="AJ452" s="57"/>
      <c r="AK452" s="64"/>
      <c r="AL452" s="64"/>
      <c r="AM452" s="57"/>
      <c r="AN452" s="207"/>
      <c r="AO452" s="273" t="str">
        <f t="shared" si="25"/>
        <v/>
      </c>
      <c r="AP452" s="57"/>
      <c r="AQ452" s="57"/>
      <c r="AR452" s="59"/>
      <c r="AS452" s="59"/>
      <c r="AT452" s="59"/>
      <c r="AU452" s="59"/>
      <c r="AV452" s="59"/>
      <c r="AW452" s="59"/>
      <c r="AX45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52" s="59"/>
      <c r="AZ452" s="59"/>
      <c r="BA45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52" s="249"/>
      <c r="BD452" s="253"/>
      <c r="BE452" s="253"/>
    </row>
    <row r="453" spans="1:57" ht="14.95" x14ac:dyDescent="0.25">
      <c r="A453" s="60"/>
      <c r="B453" s="58"/>
      <c r="C453" s="58"/>
      <c r="D453" s="58"/>
      <c r="E453" s="61"/>
      <c r="F453" s="61"/>
      <c r="G453" s="270" t="str">
        <f>IFERROR(MATCH(I453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53" s="270" t="str">
        <f t="shared" si="26"/>
        <v/>
      </c>
      <c r="I453" s="58"/>
      <c r="J453" s="58"/>
      <c r="K453" s="250"/>
      <c r="L453" s="277"/>
      <c r="M453" s="58"/>
      <c r="N453" s="58"/>
      <c r="O453" s="58"/>
      <c r="P45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53" s="270" t="str">
        <f>IF('Participantes (A completar)'!$R453="","",IF((INT('Participantes (A completar)'!$AI453-'Participantes (A completar)'!$R453)/365.25)&lt;=0,0,(INT(('Participantes (A completar)'!$AI453-'Participantes (A completar)'!$R453)/365.25))))</f>
        <v/>
      </c>
      <c r="R453" s="61"/>
      <c r="S453" s="57"/>
      <c r="T453" s="270" t="str">
        <f>IFERROR(MATCH(V453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53" s="270" t="str">
        <f t="shared" si="27"/>
        <v/>
      </c>
      <c r="V453" s="58"/>
      <c r="W453" s="58"/>
      <c r="X453" s="62"/>
      <c r="Y45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5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53" s="245"/>
      <c r="AB453" s="246"/>
      <c r="AC453" s="246"/>
      <c r="AD453" s="247"/>
      <c r="AE453" s="248"/>
      <c r="AF453" s="270" t="str">
        <f>IFERROR(VLOOKUP(AE453,Nivel_educat!$B$6:$E$24,4,FALSE),"")</f>
        <v/>
      </c>
      <c r="AG453" s="270" t="str">
        <f t="shared" si="24"/>
        <v/>
      </c>
      <c r="AH453" s="57"/>
      <c r="AI453" s="64"/>
      <c r="AJ453" s="57"/>
      <c r="AK453" s="64"/>
      <c r="AL453" s="64"/>
      <c r="AM453" s="57"/>
      <c r="AN453" s="207"/>
      <c r="AO453" s="273" t="str">
        <f t="shared" si="25"/>
        <v/>
      </c>
      <c r="AP453" s="57"/>
      <c r="AQ453" s="57"/>
      <c r="AR453" s="59"/>
      <c r="AS453" s="59"/>
      <c r="AT453" s="59"/>
      <c r="AU453" s="59"/>
      <c r="AV453" s="59"/>
      <c r="AW453" s="59"/>
      <c r="AX45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53" s="59"/>
      <c r="AZ453" s="59"/>
      <c r="BA45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53" s="249"/>
      <c r="BD453" s="253"/>
      <c r="BE453" s="253"/>
    </row>
    <row r="454" spans="1:57" ht="14.95" x14ac:dyDescent="0.25">
      <c r="A454" s="60"/>
      <c r="B454" s="58"/>
      <c r="C454" s="58"/>
      <c r="D454" s="58"/>
      <c r="E454" s="61"/>
      <c r="F454" s="61"/>
      <c r="G454" s="270" t="str">
        <f>IFERROR(MATCH(I454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54" s="270" t="str">
        <f t="shared" si="26"/>
        <v/>
      </c>
      <c r="I454" s="58"/>
      <c r="J454" s="58"/>
      <c r="K454" s="250"/>
      <c r="L454" s="277"/>
      <c r="M454" s="58"/>
      <c r="N454" s="58"/>
      <c r="O454" s="58"/>
      <c r="P45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54" s="270" t="str">
        <f>IF('Participantes (A completar)'!$R454="","",IF((INT('Participantes (A completar)'!$AI454-'Participantes (A completar)'!$R454)/365.25)&lt;=0,0,(INT(('Participantes (A completar)'!$AI454-'Participantes (A completar)'!$R454)/365.25))))</f>
        <v/>
      </c>
      <c r="R454" s="61"/>
      <c r="S454" s="57"/>
      <c r="T454" s="270" t="str">
        <f>IFERROR(MATCH(V454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54" s="270" t="str">
        <f t="shared" si="27"/>
        <v/>
      </c>
      <c r="V454" s="58"/>
      <c r="W454" s="58"/>
      <c r="X454" s="62"/>
      <c r="Y45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5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54" s="245"/>
      <c r="AB454" s="246"/>
      <c r="AC454" s="246"/>
      <c r="AD454" s="247"/>
      <c r="AE454" s="248"/>
      <c r="AF454" s="270" t="str">
        <f>IFERROR(VLOOKUP(AE454,Nivel_educat!$B$6:$E$24,4,FALSE),"")</f>
        <v/>
      </c>
      <c r="AG454" s="270" t="str">
        <f t="shared" si="24"/>
        <v/>
      </c>
      <c r="AH454" s="57"/>
      <c r="AI454" s="64"/>
      <c r="AJ454" s="57"/>
      <c r="AK454" s="64"/>
      <c r="AL454" s="64"/>
      <c r="AM454" s="57"/>
      <c r="AN454" s="207"/>
      <c r="AO454" s="273" t="str">
        <f t="shared" si="25"/>
        <v/>
      </c>
      <c r="AP454" s="57"/>
      <c r="AQ454" s="57"/>
      <c r="AR454" s="59"/>
      <c r="AS454" s="59"/>
      <c r="AT454" s="59"/>
      <c r="AU454" s="59"/>
      <c r="AV454" s="59"/>
      <c r="AW454" s="59"/>
      <c r="AX45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54" s="59"/>
      <c r="AZ454" s="59"/>
      <c r="BA45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54" s="249"/>
      <c r="BD454" s="253"/>
      <c r="BE454" s="253"/>
    </row>
    <row r="455" spans="1:57" ht="14.95" x14ac:dyDescent="0.25">
      <c r="A455" s="60"/>
      <c r="B455" s="58"/>
      <c r="C455" s="58"/>
      <c r="D455" s="58"/>
      <c r="E455" s="61"/>
      <c r="F455" s="61"/>
      <c r="G455" s="270" t="str">
        <f>IFERROR(MATCH(I455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55" s="270" t="str">
        <f t="shared" si="26"/>
        <v/>
      </c>
      <c r="I455" s="58"/>
      <c r="J455" s="58"/>
      <c r="K455" s="250"/>
      <c r="L455" s="277"/>
      <c r="M455" s="58"/>
      <c r="N455" s="58"/>
      <c r="O455" s="58"/>
      <c r="P45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55" s="270" t="str">
        <f>IF('Participantes (A completar)'!$R455="","",IF((INT('Participantes (A completar)'!$AI455-'Participantes (A completar)'!$R455)/365.25)&lt;=0,0,(INT(('Participantes (A completar)'!$AI455-'Participantes (A completar)'!$R455)/365.25))))</f>
        <v/>
      </c>
      <c r="R455" s="61"/>
      <c r="S455" s="57"/>
      <c r="T455" s="270" t="str">
        <f>IFERROR(MATCH(V455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55" s="270" t="str">
        <f t="shared" si="27"/>
        <v/>
      </c>
      <c r="V455" s="58"/>
      <c r="W455" s="58"/>
      <c r="X455" s="62"/>
      <c r="Y45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5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55" s="245"/>
      <c r="AB455" s="246"/>
      <c r="AC455" s="246"/>
      <c r="AD455" s="247"/>
      <c r="AE455" s="248"/>
      <c r="AF455" s="270" t="str">
        <f>IFERROR(VLOOKUP(AE455,Nivel_educat!$B$6:$E$24,4,FALSE),"")</f>
        <v/>
      </c>
      <c r="AG455" s="270" t="str">
        <f t="shared" si="24"/>
        <v/>
      </c>
      <c r="AH455" s="57"/>
      <c r="AI455" s="64"/>
      <c r="AJ455" s="57"/>
      <c r="AK455" s="64"/>
      <c r="AL455" s="64"/>
      <c r="AM455" s="57"/>
      <c r="AN455" s="64"/>
      <c r="AO455" s="273" t="str">
        <f t="shared" si="25"/>
        <v/>
      </c>
      <c r="AP455" s="57"/>
      <c r="AQ455" s="57"/>
      <c r="AR455" s="59"/>
      <c r="AS455" s="59"/>
      <c r="AT455" s="59"/>
      <c r="AU455" s="59"/>
      <c r="AV455" s="59"/>
      <c r="AW455" s="59"/>
      <c r="AX45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55" s="59"/>
      <c r="AZ455" s="59"/>
      <c r="BA45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55" s="249"/>
      <c r="BD455" s="253"/>
      <c r="BE455" s="253"/>
    </row>
    <row r="456" spans="1:57" ht="14.95" x14ac:dyDescent="0.25">
      <c r="A456" s="60"/>
      <c r="B456" s="58"/>
      <c r="C456" s="58"/>
      <c r="D456" s="58"/>
      <c r="E456" s="61"/>
      <c r="F456" s="61"/>
      <c r="G456" s="270" t="str">
        <f>IFERROR(MATCH(I456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56" s="270" t="str">
        <f t="shared" si="26"/>
        <v/>
      </c>
      <c r="I456" s="58"/>
      <c r="J456" s="58"/>
      <c r="K456" s="250"/>
      <c r="L456" s="277"/>
      <c r="M456" s="58"/>
      <c r="N456" s="58"/>
      <c r="O456" s="58"/>
      <c r="P45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56" s="270" t="str">
        <f>IF('Participantes (A completar)'!$R456="","",IF((INT('Participantes (A completar)'!$AI456-'Participantes (A completar)'!$R456)/365.25)&lt;=0,0,(INT(('Participantes (A completar)'!$AI456-'Participantes (A completar)'!$R456)/365.25))))</f>
        <v/>
      </c>
      <c r="R456" s="61"/>
      <c r="S456" s="57"/>
      <c r="T456" s="270" t="str">
        <f>IFERROR(MATCH(V456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56" s="270" t="str">
        <f t="shared" si="27"/>
        <v/>
      </c>
      <c r="V456" s="58"/>
      <c r="W456" s="58"/>
      <c r="X456" s="62"/>
      <c r="Y45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5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56" s="245"/>
      <c r="AB456" s="246"/>
      <c r="AC456" s="246"/>
      <c r="AD456" s="247"/>
      <c r="AE456" s="248"/>
      <c r="AF456" s="270" t="str">
        <f>IFERROR(VLOOKUP(AE456,Nivel_educat!$B$6:$E$24,4,FALSE),"")</f>
        <v/>
      </c>
      <c r="AG456" s="270" t="str">
        <f t="shared" si="24"/>
        <v/>
      </c>
      <c r="AH456" s="57"/>
      <c r="AI456" s="64"/>
      <c r="AJ456" s="57"/>
      <c r="AK456" s="64"/>
      <c r="AL456" s="64"/>
      <c r="AM456" s="57"/>
      <c r="AN456" s="64"/>
      <c r="AO456" s="273" t="str">
        <f t="shared" si="25"/>
        <v/>
      </c>
      <c r="AP456" s="57"/>
      <c r="AQ456" s="57"/>
      <c r="AR456" s="59"/>
      <c r="AS456" s="59"/>
      <c r="AT456" s="59"/>
      <c r="AU456" s="59"/>
      <c r="AV456" s="59"/>
      <c r="AW456" s="59"/>
      <c r="AX45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56" s="59"/>
      <c r="AZ456" s="59"/>
      <c r="BA45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56" s="249"/>
      <c r="BD456" s="253"/>
      <c r="BE456" s="253"/>
    </row>
    <row r="457" spans="1:57" ht="14.95" x14ac:dyDescent="0.25">
      <c r="A457" s="60"/>
      <c r="B457" s="58"/>
      <c r="C457" s="58"/>
      <c r="D457" s="58"/>
      <c r="E457" s="61"/>
      <c r="F457" s="61"/>
      <c r="G457" s="270" t="str">
        <f>IFERROR(MATCH(I457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57" s="270" t="str">
        <f t="shared" si="26"/>
        <v/>
      </c>
      <c r="I457" s="58"/>
      <c r="J457" s="58"/>
      <c r="K457" s="250"/>
      <c r="L457" s="277"/>
      <c r="M457" s="58"/>
      <c r="N457" s="58"/>
      <c r="O457" s="58"/>
      <c r="P45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57" s="270" t="str">
        <f>IF('Participantes (A completar)'!$R457="","",IF((INT('Participantes (A completar)'!$AI457-'Participantes (A completar)'!$R457)/365.25)&lt;=0,0,(INT(('Participantes (A completar)'!$AI457-'Participantes (A completar)'!$R457)/365.25))))</f>
        <v/>
      </c>
      <c r="R457" s="61"/>
      <c r="S457" s="57"/>
      <c r="T457" s="270" t="str">
        <f>IFERROR(MATCH(V457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57" s="270" t="str">
        <f t="shared" si="27"/>
        <v/>
      </c>
      <c r="V457" s="58"/>
      <c r="W457" s="58"/>
      <c r="X457" s="62"/>
      <c r="Y45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5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57" s="245"/>
      <c r="AB457" s="246"/>
      <c r="AC457" s="246"/>
      <c r="AD457" s="247"/>
      <c r="AE457" s="248"/>
      <c r="AF457" s="270" t="str">
        <f>IFERROR(VLOOKUP(AE457,Nivel_educat!$B$6:$E$24,4,FALSE),"")</f>
        <v/>
      </c>
      <c r="AG457" s="270" t="str">
        <f t="shared" si="24"/>
        <v/>
      </c>
      <c r="AH457" s="57"/>
      <c r="AI457" s="64"/>
      <c r="AJ457" s="57"/>
      <c r="AK457" s="64"/>
      <c r="AL457" s="64"/>
      <c r="AM457" s="57"/>
      <c r="AN457" s="64"/>
      <c r="AO457" s="273" t="str">
        <f t="shared" si="25"/>
        <v/>
      </c>
      <c r="AP457" s="57"/>
      <c r="AQ457" s="57"/>
      <c r="AR457" s="59"/>
      <c r="AS457" s="59"/>
      <c r="AT457" s="59"/>
      <c r="AU457" s="59"/>
      <c r="AV457" s="59"/>
      <c r="AW457" s="59"/>
      <c r="AX45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57" s="59"/>
      <c r="AZ457" s="59"/>
      <c r="BA45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57" s="249"/>
      <c r="BD457" s="253"/>
      <c r="BE457" s="253"/>
    </row>
    <row r="458" spans="1:57" ht="14.95" x14ac:dyDescent="0.25">
      <c r="A458" s="60"/>
      <c r="B458" s="58"/>
      <c r="C458" s="58"/>
      <c r="D458" s="58"/>
      <c r="E458" s="61"/>
      <c r="F458" s="61"/>
      <c r="G458" s="270" t="str">
        <f>IFERROR(MATCH(I458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58" s="270" t="str">
        <f t="shared" si="26"/>
        <v/>
      </c>
      <c r="I458" s="58"/>
      <c r="J458" s="58"/>
      <c r="K458" s="250"/>
      <c r="L458" s="277"/>
      <c r="M458" s="58"/>
      <c r="N458" s="58"/>
      <c r="O458" s="58"/>
      <c r="P45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58" s="270" t="str">
        <f>IF('Participantes (A completar)'!$R458="","",IF((INT('Participantes (A completar)'!$AI458-'Participantes (A completar)'!$R458)/365.25)&lt;=0,0,(INT(('Participantes (A completar)'!$AI458-'Participantes (A completar)'!$R458)/365.25))))</f>
        <v/>
      </c>
      <c r="R458" s="61"/>
      <c r="S458" s="57"/>
      <c r="T458" s="270" t="str">
        <f>IFERROR(MATCH(V458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58" s="270" t="str">
        <f t="shared" si="27"/>
        <v/>
      </c>
      <c r="V458" s="58"/>
      <c r="W458" s="58"/>
      <c r="X458" s="62"/>
      <c r="Y45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5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58" s="245"/>
      <c r="AB458" s="246"/>
      <c r="AC458" s="246"/>
      <c r="AD458" s="247"/>
      <c r="AE458" s="248"/>
      <c r="AF458" s="270" t="str">
        <f>IFERROR(VLOOKUP(AE458,Nivel_educat!$B$6:$E$24,4,FALSE),"")</f>
        <v/>
      </c>
      <c r="AG458" s="270" t="str">
        <f t="shared" si="24"/>
        <v/>
      </c>
      <c r="AH458" s="57"/>
      <c r="AI458" s="64"/>
      <c r="AJ458" s="57"/>
      <c r="AK458" s="64"/>
      <c r="AL458" s="64"/>
      <c r="AM458" s="57"/>
      <c r="AN458" s="207"/>
      <c r="AO458" s="273" t="str">
        <f t="shared" si="25"/>
        <v/>
      </c>
      <c r="AP458" s="57"/>
      <c r="AQ458" s="57"/>
      <c r="AR458" s="59"/>
      <c r="AS458" s="59"/>
      <c r="AT458" s="59"/>
      <c r="AU458" s="59"/>
      <c r="AV458" s="59"/>
      <c r="AW458" s="59"/>
      <c r="AX45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58" s="59"/>
      <c r="AZ458" s="59"/>
      <c r="BA45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58" s="249"/>
      <c r="BD458" s="253"/>
      <c r="BE458" s="253"/>
    </row>
    <row r="459" spans="1:57" ht="14.95" x14ac:dyDescent="0.25">
      <c r="A459" s="60"/>
      <c r="B459" s="58"/>
      <c r="C459" s="58"/>
      <c r="D459" s="58"/>
      <c r="E459" s="61"/>
      <c r="F459" s="61"/>
      <c r="G459" s="270" t="str">
        <f>IFERROR(MATCH(I459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59" s="270" t="str">
        <f t="shared" si="26"/>
        <v/>
      </c>
      <c r="I459" s="58"/>
      <c r="J459" s="58"/>
      <c r="K459" s="250"/>
      <c r="L459" s="277"/>
      <c r="M459" s="58"/>
      <c r="N459" s="58"/>
      <c r="O459" s="58"/>
      <c r="P45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59" s="270" t="str">
        <f>IF('Participantes (A completar)'!$R459="","",IF((INT('Participantes (A completar)'!$AI459-'Participantes (A completar)'!$R459)/365.25)&lt;=0,0,(INT(('Participantes (A completar)'!$AI459-'Participantes (A completar)'!$R459)/365.25))))</f>
        <v/>
      </c>
      <c r="R459" s="61"/>
      <c r="S459" s="57"/>
      <c r="T459" s="270" t="str">
        <f>IFERROR(MATCH(V459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59" s="270" t="str">
        <f t="shared" si="27"/>
        <v/>
      </c>
      <c r="V459" s="58"/>
      <c r="W459" s="58"/>
      <c r="X459" s="62"/>
      <c r="Y45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5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59" s="245"/>
      <c r="AB459" s="246"/>
      <c r="AC459" s="246"/>
      <c r="AD459" s="247"/>
      <c r="AE459" s="248"/>
      <c r="AF459" s="270" t="str">
        <f>IFERROR(VLOOKUP(AE459,Nivel_educat!$B$6:$E$24,4,FALSE),"")</f>
        <v/>
      </c>
      <c r="AG459" s="270" t="str">
        <f t="shared" ref="AG459:AG522" si="28">IFERROR(MID(AE459,1,FIND("-",AE459,1)-1),"")</f>
        <v/>
      </c>
      <c r="AH459" s="57"/>
      <c r="AI459" s="64"/>
      <c r="AJ459" s="57"/>
      <c r="AK459" s="64"/>
      <c r="AL459" s="64"/>
      <c r="AM459" s="57"/>
      <c r="AN459" s="64"/>
      <c r="AO459" s="273" t="str">
        <f t="shared" ref="AO459:AO522" si="29">IF(AM459="N","Null",IF(AN459="","",IF(INT((AI459-R459)/365.25)&lt;25,IF(((AI459-AN459)/365.25*12)&gt;6,"S","N"),IF(INT((AI459-R459)/365.25)&gt;=25,IF(((AI459-AN459)/365.25*12)&gt;=12,"S","N")))))</f>
        <v/>
      </c>
      <c r="AP459" s="57"/>
      <c r="AQ459" s="57"/>
      <c r="AR459" s="59"/>
      <c r="AS459" s="59"/>
      <c r="AT459" s="59"/>
      <c r="AU459" s="59"/>
      <c r="AV459" s="59"/>
      <c r="AW459" s="59"/>
      <c r="AX45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59" s="59"/>
      <c r="AZ459" s="59"/>
      <c r="BA45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59" s="249"/>
      <c r="BD459" s="253"/>
      <c r="BE459" s="253"/>
    </row>
    <row r="460" spans="1:57" ht="14.95" x14ac:dyDescent="0.25">
      <c r="A460" s="60"/>
      <c r="B460" s="58"/>
      <c r="C460" s="58"/>
      <c r="D460" s="58"/>
      <c r="E460" s="61"/>
      <c r="F460" s="61"/>
      <c r="G460" s="270" t="str">
        <f>IFERROR(MATCH(I460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60" s="270" t="str">
        <f t="shared" ref="H460:H523" si="30">IFERROR(MID(J460,1,FIND("-",J460,1)-1),"")</f>
        <v/>
      </c>
      <c r="I460" s="58"/>
      <c r="J460" s="58"/>
      <c r="K460" s="250"/>
      <c r="L460" s="277"/>
      <c r="M460" s="58"/>
      <c r="N460" s="58"/>
      <c r="O460" s="58"/>
      <c r="P46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60" s="270" t="str">
        <f>IF('Participantes (A completar)'!$R460="","",IF((INT('Participantes (A completar)'!$AI460-'Participantes (A completar)'!$R460)/365.25)&lt;=0,0,(INT(('Participantes (A completar)'!$AI460-'Participantes (A completar)'!$R460)/365.25))))</f>
        <v/>
      </c>
      <c r="R460" s="61"/>
      <c r="S460" s="57"/>
      <c r="T460" s="270" t="str">
        <f>IFERROR(MATCH(V460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60" s="270" t="str">
        <f t="shared" ref="U460:U523" si="31">IFERROR(MID(W460,1,FIND("-",W460,1)-1),"")</f>
        <v/>
      </c>
      <c r="V460" s="58"/>
      <c r="W460" s="58"/>
      <c r="X460" s="62"/>
      <c r="Y46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6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60" s="245"/>
      <c r="AB460" s="246"/>
      <c r="AC460" s="246"/>
      <c r="AD460" s="247"/>
      <c r="AE460" s="248"/>
      <c r="AF460" s="270" t="str">
        <f>IFERROR(VLOOKUP(AE460,Nivel_educat!$B$6:$E$24,4,FALSE),"")</f>
        <v/>
      </c>
      <c r="AG460" s="270" t="str">
        <f t="shared" si="28"/>
        <v/>
      </c>
      <c r="AH460" s="57"/>
      <c r="AI460" s="64"/>
      <c r="AJ460" s="57"/>
      <c r="AK460" s="64"/>
      <c r="AL460" s="64"/>
      <c r="AM460" s="57"/>
      <c r="AN460" s="207"/>
      <c r="AO460" s="273" t="str">
        <f t="shared" si="29"/>
        <v/>
      </c>
      <c r="AP460" s="57"/>
      <c r="AQ460" s="57"/>
      <c r="AR460" s="59"/>
      <c r="AS460" s="59"/>
      <c r="AT460" s="59"/>
      <c r="AU460" s="59"/>
      <c r="AV460" s="59"/>
      <c r="AW460" s="59"/>
      <c r="AX46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60" s="59"/>
      <c r="AZ460" s="59"/>
      <c r="BA46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60" s="249"/>
      <c r="BD460" s="253"/>
      <c r="BE460" s="253"/>
    </row>
    <row r="461" spans="1:57" ht="14.95" x14ac:dyDescent="0.25">
      <c r="A461" s="60"/>
      <c r="B461" s="58"/>
      <c r="C461" s="58"/>
      <c r="D461" s="58"/>
      <c r="E461" s="61"/>
      <c r="F461" s="61"/>
      <c r="G461" s="270" t="str">
        <f>IFERROR(MATCH(I461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61" s="270" t="str">
        <f t="shared" si="30"/>
        <v/>
      </c>
      <c r="I461" s="58"/>
      <c r="J461" s="58"/>
      <c r="K461" s="250"/>
      <c r="L461" s="277"/>
      <c r="M461" s="58"/>
      <c r="N461" s="58"/>
      <c r="O461" s="58"/>
      <c r="P46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61" s="270" t="str">
        <f>IF('Participantes (A completar)'!$R461="","",IF((INT('Participantes (A completar)'!$AI461-'Participantes (A completar)'!$R461)/365.25)&lt;=0,0,(INT(('Participantes (A completar)'!$AI461-'Participantes (A completar)'!$R461)/365.25))))</f>
        <v/>
      </c>
      <c r="R461" s="61"/>
      <c r="S461" s="57"/>
      <c r="T461" s="270" t="str">
        <f>IFERROR(MATCH(V461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61" s="270" t="str">
        <f t="shared" si="31"/>
        <v/>
      </c>
      <c r="V461" s="58"/>
      <c r="W461" s="58"/>
      <c r="X461" s="62"/>
      <c r="Y46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6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61" s="245"/>
      <c r="AB461" s="246"/>
      <c r="AC461" s="246"/>
      <c r="AD461" s="247"/>
      <c r="AE461" s="248"/>
      <c r="AF461" s="270" t="str">
        <f>IFERROR(VLOOKUP(AE461,Nivel_educat!$B$6:$E$24,4,FALSE),"")</f>
        <v/>
      </c>
      <c r="AG461" s="270" t="str">
        <f t="shared" si="28"/>
        <v/>
      </c>
      <c r="AH461" s="57"/>
      <c r="AI461" s="64"/>
      <c r="AJ461" s="57"/>
      <c r="AK461" s="64"/>
      <c r="AL461" s="64"/>
      <c r="AM461" s="57"/>
      <c r="AN461" s="64"/>
      <c r="AO461" s="273" t="str">
        <f t="shared" si="29"/>
        <v/>
      </c>
      <c r="AP461" s="57"/>
      <c r="AQ461" s="57"/>
      <c r="AR461" s="59"/>
      <c r="AS461" s="59"/>
      <c r="AT461" s="59"/>
      <c r="AU461" s="59"/>
      <c r="AV461" s="59"/>
      <c r="AW461" s="59"/>
      <c r="AX46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61" s="59"/>
      <c r="AZ461" s="59"/>
      <c r="BA46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61" s="249"/>
      <c r="BD461" s="253"/>
      <c r="BE461" s="253"/>
    </row>
    <row r="462" spans="1:57" ht="14.95" x14ac:dyDescent="0.25">
      <c r="A462" s="60"/>
      <c r="B462" s="58"/>
      <c r="C462" s="58"/>
      <c r="D462" s="58"/>
      <c r="E462" s="61"/>
      <c r="F462" s="61"/>
      <c r="G462" s="270" t="str">
        <f>IFERROR(MATCH(I462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62" s="270" t="str">
        <f t="shared" si="30"/>
        <v/>
      </c>
      <c r="I462" s="58"/>
      <c r="J462" s="58"/>
      <c r="K462" s="250"/>
      <c r="L462" s="277"/>
      <c r="M462" s="58"/>
      <c r="N462" s="58"/>
      <c r="O462" s="58"/>
      <c r="P46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62" s="270" t="str">
        <f>IF('Participantes (A completar)'!$R462="","",IF((INT('Participantes (A completar)'!$AI462-'Participantes (A completar)'!$R462)/365.25)&lt;=0,0,(INT(('Participantes (A completar)'!$AI462-'Participantes (A completar)'!$R462)/365.25))))</f>
        <v/>
      </c>
      <c r="R462" s="61"/>
      <c r="S462" s="57"/>
      <c r="T462" s="270" t="str">
        <f>IFERROR(MATCH(V462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62" s="270" t="str">
        <f t="shared" si="31"/>
        <v/>
      </c>
      <c r="V462" s="58"/>
      <c r="W462" s="58"/>
      <c r="X462" s="62"/>
      <c r="Y46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6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62" s="245"/>
      <c r="AB462" s="246"/>
      <c r="AC462" s="246"/>
      <c r="AD462" s="247"/>
      <c r="AE462" s="248"/>
      <c r="AF462" s="270" t="str">
        <f>IFERROR(VLOOKUP(AE462,Nivel_educat!$B$6:$E$24,4,FALSE),"")</f>
        <v/>
      </c>
      <c r="AG462" s="270" t="str">
        <f t="shared" si="28"/>
        <v/>
      </c>
      <c r="AH462" s="57"/>
      <c r="AI462" s="64"/>
      <c r="AJ462" s="57"/>
      <c r="AK462" s="64"/>
      <c r="AL462" s="64"/>
      <c r="AM462" s="57"/>
      <c r="AN462" s="64"/>
      <c r="AO462" s="273" t="str">
        <f t="shared" si="29"/>
        <v/>
      </c>
      <c r="AP462" s="57"/>
      <c r="AQ462" s="57"/>
      <c r="AR462" s="59"/>
      <c r="AS462" s="59"/>
      <c r="AT462" s="59"/>
      <c r="AU462" s="59"/>
      <c r="AV462" s="59"/>
      <c r="AW462" s="59"/>
      <c r="AX46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62" s="59"/>
      <c r="AZ462" s="59"/>
      <c r="BA46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62" s="249"/>
      <c r="BD462" s="253"/>
      <c r="BE462" s="253"/>
    </row>
    <row r="463" spans="1:57" ht="14.95" x14ac:dyDescent="0.25">
      <c r="A463" s="60"/>
      <c r="B463" s="58"/>
      <c r="C463" s="58"/>
      <c r="D463" s="58"/>
      <c r="E463" s="61"/>
      <c r="F463" s="61"/>
      <c r="G463" s="270" t="str">
        <f>IFERROR(MATCH(I463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63" s="270" t="str">
        <f t="shared" si="30"/>
        <v/>
      </c>
      <c r="I463" s="58"/>
      <c r="J463" s="58"/>
      <c r="K463" s="250"/>
      <c r="L463" s="277"/>
      <c r="M463" s="58"/>
      <c r="N463" s="58"/>
      <c r="O463" s="58"/>
      <c r="P46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63" s="270" t="str">
        <f>IF('Participantes (A completar)'!$R463="","",IF((INT('Participantes (A completar)'!$AI463-'Participantes (A completar)'!$R463)/365.25)&lt;=0,0,(INT(('Participantes (A completar)'!$AI463-'Participantes (A completar)'!$R463)/365.25))))</f>
        <v/>
      </c>
      <c r="R463" s="61"/>
      <c r="S463" s="57"/>
      <c r="T463" s="270" t="str">
        <f>IFERROR(MATCH(V463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63" s="270" t="str">
        <f t="shared" si="31"/>
        <v/>
      </c>
      <c r="V463" s="58"/>
      <c r="W463" s="58"/>
      <c r="X463" s="62"/>
      <c r="Y46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6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63" s="245"/>
      <c r="AB463" s="246"/>
      <c r="AC463" s="246"/>
      <c r="AD463" s="247"/>
      <c r="AE463" s="248"/>
      <c r="AF463" s="270" t="str">
        <f>IFERROR(VLOOKUP(AE463,Nivel_educat!$B$6:$E$24,4,FALSE),"")</f>
        <v/>
      </c>
      <c r="AG463" s="270" t="str">
        <f t="shared" si="28"/>
        <v/>
      </c>
      <c r="AH463" s="57"/>
      <c r="AI463" s="64"/>
      <c r="AJ463" s="57"/>
      <c r="AK463" s="64"/>
      <c r="AL463" s="64"/>
      <c r="AM463" s="57"/>
      <c r="AN463" s="64"/>
      <c r="AO463" s="273" t="str">
        <f t="shared" si="29"/>
        <v/>
      </c>
      <c r="AP463" s="57"/>
      <c r="AQ463" s="57"/>
      <c r="AR463" s="59"/>
      <c r="AS463" s="59"/>
      <c r="AT463" s="59"/>
      <c r="AU463" s="59"/>
      <c r="AV463" s="59"/>
      <c r="AW463" s="59"/>
      <c r="AX46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63" s="59"/>
      <c r="AZ463" s="59"/>
      <c r="BA46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63" s="249"/>
      <c r="BD463" s="253"/>
      <c r="BE463" s="253"/>
    </row>
    <row r="464" spans="1:57" ht="14.95" x14ac:dyDescent="0.25">
      <c r="A464" s="60"/>
      <c r="B464" s="58"/>
      <c r="C464" s="58"/>
      <c r="D464" s="58"/>
      <c r="E464" s="61"/>
      <c r="F464" s="61"/>
      <c r="G464" s="270" t="str">
        <f>IFERROR(MATCH(I464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64" s="270" t="str">
        <f t="shared" si="30"/>
        <v/>
      </c>
      <c r="I464" s="58"/>
      <c r="J464" s="58"/>
      <c r="K464" s="250"/>
      <c r="L464" s="277"/>
      <c r="M464" s="58"/>
      <c r="N464" s="58"/>
      <c r="O464" s="58"/>
      <c r="P46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64" s="270" t="str">
        <f>IF('Participantes (A completar)'!$R464="","",IF((INT('Participantes (A completar)'!$AI464-'Participantes (A completar)'!$R464)/365.25)&lt;=0,0,(INT(('Participantes (A completar)'!$AI464-'Participantes (A completar)'!$R464)/365.25))))</f>
        <v/>
      </c>
      <c r="R464" s="61"/>
      <c r="S464" s="57"/>
      <c r="T464" s="270" t="str">
        <f>IFERROR(MATCH(V464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64" s="270" t="str">
        <f t="shared" si="31"/>
        <v/>
      </c>
      <c r="V464" s="58"/>
      <c r="W464" s="58"/>
      <c r="X464" s="62"/>
      <c r="Y46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6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64" s="245"/>
      <c r="AB464" s="246"/>
      <c r="AC464" s="246"/>
      <c r="AD464" s="247"/>
      <c r="AE464" s="248"/>
      <c r="AF464" s="270" t="str">
        <f>IFERROR(VLOOKUP(AE464,Nivel_educat!$B$6:$E$24,4,FALSE),"")</f>
        <v/>
      </c>
      <c r="AG464" s="270" t="str">
        <f t="shared" si="28"/>
        <v/>
      </c>
      <c r="AH464" s="57"/>
      <c r="AI464" s="64"/>
      <c r="AJ464" s="57"/>
      <c r="AK464" s="64"/>
      <c r="AL464" s="64"/>
      <c r="AM464" s="57"/>
      <c r="AN464" s="64"/>
      <c r="AO464" s="273" t="str">
        <f t="shared" si="29"/>
        <v/>
      </c>
      <c r="AP464" s="57"/>
      <c r="AQ464" s="57"/>
      <c r="AR464" s="59"/>
      <c r="AS464" s="59"/>
      <c r="AT464" s="59"/>
      <c r="AU464" s="59"/>
      <c r="AV464" s="59"/>
      <c r="AW464" s="59"/>
      <c r="AX46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64" s="59"/>
      <c r="AZ464" s="59"/>
      <c r="BA46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64" s="249"/>
      <c r="BD464" s="253"/>
      <c r="BE464" s="253"/>
    </row>
    <row r="465" spans="1:57" ht="14.95" x14ac:dyDescent="0.25">
      <c r="A465" s="60"/>
      <c r="B465" s="58"/>
      <c r="C465" s="58"/>
      <c r="D465" s="58"/>
      <c r="E465" s="61"/>
      <c r="F465" s="61"/>
      <c r="G465" s="270" t="str">
        <f>IFERROR(MATCH(I465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65" s="270" t="str">
        <f t="shared" si="30"/>
        <v/>
      </c>
      <c r="I465" s="58"/>
      <c r="J465" s="58"/>
      <c r="K465" s="250"/>
      <c r="L465" s="277"/>
      <c r="M465" s="58"/>
      <c r="N465" s="58"/>
      <c r="O465" s="58"/>
      <c r="P46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65" s="270" t="str">
        <f>IF('Participantes (A completar)'!$R465="","",IF((INT('Participantes (A completar)'!$AI465-'Participantes (A completar)'!$R465)/365.25)&lt;=0,0,(INT(('Participantes (A completar)'!$AI465-'Participantes (A completar)'!$R465)/365.25))))</f>
        <v/>
      </c>
      <c r="R465" s="61"/>
      <c r="S465" s="57"/>
      <c r="T465" s="270" t="str">
        <f>IFERROR(MATCH(V465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65" s="270" t="str">
        <f t="shared" si="31"/>
        <v/>
      </c>
      <c r="V465" s="58"/>
      <c r="W465" s="58"/>
      <c r="X465" s="62"/>
      <c r="Y46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6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65" s="245"/>
      <c r="AB465" s="246"/>
      <c r="AC465" s="246"/>
      <c r="AD465" s="247"/>
      <c r="AE465" s="248"/>
      <c r="AF465" s="270" t="str">
        <f>IFERROR(VLOOKUP(AE465,Nivel_educat!$B$6:$E$24,4,FALSE),"")</f>
        <v/>
      </c>
      <c r="AG465" s="270" t="str">
        <f t="shared" si="28"/>
        <v/>
      </c>
      <c r="AH465" s="57"/>
      <c r="AI465" s="64"/>
      <c r="AJ465" s="57"/>
      <c r="AK465" s="64"/>
      <c r="AL465" s="64"/>
      <c r="AM465" s="57"/>
      <c r="AN465" s="207"/>
      <c r="AO465" s="273" t="str">
        <f t="shared" si="29"/>
        <v/>
      </c>
      <c r="AP465" s="57"/>
      <c r="AQ465" s="57"/>
      <c r="AR465" s="59"/>
      <c r="AS465" s="59"/>
      <c r="AT465" s="59"/>
      <c r="AU465" s="59"/>
      <c r="AV465" s="59"/>
      <c r="AW465" s="59"/>
      <c r="AX46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65" s="59"/>
      <c r="AZ465" s="59"/>
      <c r="BA46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65" s="249"/>
      <c r="BD465" s="253"/>
      <c r="BE465" s="253"/>
    </row>
    <row r="466" spans="1:57" ht="14.95" x14ac:dyDescent="0.25">
      <c r="A466" s="60"/>
      <c r="B466" s="58"/>
      <c r="C466" s="58"/>
      <c r="D466" s="58"/>
      <c r="E466" s="61"/>
      <c r="F466" s="61"/>
      <c r="G466" s="270" t="str">
        <f>IFERROR(MATCH(I466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66" s="270" t="str">
        <f t="shared" si="30"/>
        <v/>
      </c>
      <c r="I466" s="58"/>
      <c r="J466" s="58"/>
      <c r="K466" s="250"/>
      <c r="L466" s="277"/>
      <c r="M466" s="58"/>
      <c r="N466" s="58"/>
      <c r="O466" s="58"/>
      <c r="P46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66" s="270" t="str">
        <f>IF('Participantes (A completar)'!$R466="","",IF((INT('Participantes (A completar)'!$AI466-'Participantes (A completar)'!$R466)/365.25)&lt;=0,0,(INT(('Participantes (A completar)'!$AI466-'Participantes (A completar)'!$R466)/365.25))))</f>
        <v/>
      </c>
      <c r="R466" s="61"/>
      <c r="S466" s="57"/>
      <c r="T466" s="270" t="str">
        <f>IFERROR(MATCH(V466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66" s="270" t="str">
        <f t="shared" si="31"/>
        <v/>
      </c>
      <c r="V466" s="58"/>
      <c r="W466" s="58"/>
      <c r="X466" s="62"/>
      <c r="Y46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6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66" s="245"/>
      <c r="AB466" s="246"/>
      <c r="AC466" s="246"/>
      <c r="AD466" s="247"/>
      <c r="AE466" s="248"/>
      <c r="AF466" s="270" t="str">
        <f>IFERROR(VLOOKUP(AE466,Nivel_educat!$B$6:$E$24,4,FALSE),"")</f>
        <v/>
      </c>
      <c r="AG466" s="270" t="str">
        <f t="shared" si="28"/>
        <v/>
      </c>
      <c r="AH466" s="57"/>
      <c r="AI466" s="64"/>
      <c r="AJ466" s="57"/>
      <c r="AK466" s="64"/>
      <c r="AL466" s="64"/>
      <c r="AM466" s="57"/>
      <c r="AN466" s="207"/>
      <c r="AO466" s="273" t="str">
        <f t="shared" si="29"/>
        <v/>
      </c>
      <c r="AP466" s="57"/>
      <c r="AQ466" s="57"/>
      <c r="AR466" s="59"/>
      <c r="AS466" s="59"/>
      <c r="AT466" s="59"/>
      <c r="AU466" s="59"/>
      <c r="AV466" s="59"/>
      <c r="AW466" s="59"/>
      <c r="AX46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66" s="59"/>
      <c r="AZ466" s="59"/>
      <c r="BA46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66" s="249"/>
      <c r="BD466" s="253"/>
      <c r="BE466" s="253"/>
    </row>
    <row r="467" spans="1:57" ht="14.95" x14ac:dyDescent="0.25">
      <c r="A467" s="60"/>
      <c r="B467" s="58"/>
      <c r="C467" s="58"/>
      <c r="D467" s="58"/>
      <c r="E467" s="61"/>
      <c r="F467" s="61"/>
      <c r="G467" s="270" t="str">
        <f>IFERROR(MATCH(I467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67" s="270" t="str">
        <f t="shared" si="30"/>
        <v/>
      </c>
      <c r="I467" s="58"/>
      <c r="J467" s="58"/>
      <c r="K467" s="250"/>
      <c r="L467" s="277"/>
      <c r="M467" s="58"/>
      <c r="N467" s="58"/>
      <c r="O467" s="58"/>
      <c r="P46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67" s="270" t="str">
        <f>IF('Participantes (A completar)'!$R467="","",IF((INT('Participantes (A completar)'!$AI467-'Participantes (A completar)'!$R467)/365.25)&lt;=0,0,(INT(('Participantes (A completar)'!$AI467-'Participantes (A completar)'!$R467)/365.25))))</f>
        <v/>
      </c>
      <c r="R467" s="61"/>
      <c r="S467" s="57"/>
      <c r="T467" s="270" t="str">
        <f>IFERROR(MATCH(V467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67" s="270" t="str">
        <f t="shared" si="31"/>
        <v/>
      </c>
      <c r="V467" s="58"/>
      <c r="W467" s="58"/>
      <c r="X467" s="62"/>
      <c r="Y46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6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67" s="245"/>
      <c r="AB467" s="246"/>
      <c r="AC467" s="246"/>
      <c r="AD467" s="247"/>
      <c r="AE467" s="248"/>
      <c r="AF467" s="270" t="str">
        <f>IFERROR(VLOOKUP(AE467,Nivel_educat!$B$6:$E$24,4,FALSE),"")</f>
        <v/>
      </c>
      <c r="AG467" s="270" t="str">
        <f t="shared" si="28"/>
        <v/>
      </c>
      <c r="AH467" s="57"/>
      <c r="AI467" s="64"/>
      <c r="AJ467" s="57"/>
      <c r="AK467" s="64"/>
      <c r="AL467" s="64"/>
      <c r="AM467" s="57"/>
      <c r="AN467" s="207"/>
      <c r="AO467" s="273" t="str">
        <f t="shared" si="29"/>
        <v/>
      </c>
      <c r="AP467" s="57"/>
      <c r="AQ467" s="57"/>
      <c r="AR467" s="59"/>
      <c r="AS467" s="59"/>
      <c r="AT467" s="59"/>
      <c r="AU467" s="59"/>
      <c r="AV467" s="59"/>
      <c r="AW467" s="59"/>
      <c r="AX46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67" s="59"/>
      <c r="AZ467" s="59"/>
      <c r="BA46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67" s="249"/>
      <c r="BD467" s="253"/>
      <c r="BE467" s="253"/>
    </row>
    <row r="468" spans="1:57" ht="14.95" x14ac:dyDescent="0.25">
      <c r="A468" s="60"/>
      <c r="B468" s="58"/>
      <c r="C468" s="58"/>
      <c r="D468" s="58"/>
      <c r="E468" s="61"/>
      <c r="F468" s="61"/>
      <c r="G468" s="270" t="str">
        <f>IFERROR(MATCH(I468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68" s="270" t="str">
        <f t="shared" si="30"/>
        <v/>
      </c>
      <c r="I468" s="58"/>
      <c r="J468" s="58"/>
      <c r="K468" s="250"/>
      <c r="L468" s="277"/>
      <c r="M468" s="58"/>
      <c r="N468" s="58"/>
      <c r="O468" s="58"/>
      <c r="P46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68" s="270" t="str">
        <f>IF('Participantes (A completar)'!$R468="","",IF((INT('Participantes (A completar)'!$AI468-'Participantes (A completar)'!$R468)/365.25)&lt;=0,0,(INT(('Participantes (A completar)'!$AI468-'Participantes (A completar)'!$R468)/365.25))))</f>
        <v/>
      </c>
      <c r="R468" s="61"/>
      <c r="S468" s="57"/>
      <c r="T468" s="270" t="str">
        <f>IFERROR(MATCH(V468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68" s="270" t="str">
        <f t="shared" si="31"/>
        <v/>
      </c>
      <c r="V468" s="58"/>
      <c r="W468" s="58"/>
      <c r="X468" s="62"/>
      <c r="Y46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6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68" s="245"/>
      <c r="AB468" s="246"/>
      <c r="AC468" s="246"/>
      <c r="AD468" s="247"/>
      <c r="AE468" s="248"/>
      <c r="AF468" s="270" t="str">
        <f>IFERROR(VLOOKUP(AE468,Nivel_educat!$B$6:$E$24,4,FALSE),"")</f>
        <v/>
      </c>
      <c r="AG468" s="270" t="str">
        <f t="shared" si="28"/>
        <v/>
      </c>
      <c r="AH468" s="57"/>
      <c r="AI468" s="64"/>
      <c r="AJ468" s="57"/>
      <c r="AK468" s="64"/>
      <c r="AL468" s="64"/>
      <c r="AM468" s="57"/>
      <c r="AN468" s="207"/>
      <c r="AO468" s="273" t="str">
        <f t="shared" si="29"/>
        <v/>
      </c>
      <c r="AP468" s="57"/>
      <c r="AQ468" s="57"/>
      <c r="AR468" s="59"/>
      <c r="AS468" s="59"/>
      <c r="AT468" s="59"/>
      <c r="AU468" s="59"/>
      <c r="AV468" s="59"/>
      <c r="AW468" s="59"/>
      <c r="AX46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68" s="59"/>
      <c r="AZ468" s="59"/>
      <c r="BA46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68" s="249"/>
      <c r="BD468" s="253"/>
      <c r="BE468" s="253"/>
    </row>
    <row r="469" spans="1:57" ht="14.95" x14ac:dyDescent="0.25">
      <c r="A469" s="60"/>
      <c r="B469" s="58"/>
      <c r="C469" s="58"/>
      <c r="D469" s="58"/>
      <c r="E469" s="61"/>
      <c r="F469" s="61"/>
      <c r="G469" s="270" t="str">
        <f>IFERROR(MATCH(I469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69" s="270" t="str">
        <f t="shared" si="30"/>
        <v/>
      </c>
      <c r="I469" s="58"/>
      <c r="J469" s="58"/>
      <c r="K469" s="250"/>
      <c r="L469" s="277"/>
      <c r="M469" s="58"/>
      <c r="N469" s="58"/>
      <c r="O469" s="58"/>
      <c r="P46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69" s="270" t="str">
        <f>IF('Participantes (A completar)'!$R469="","",IF((INT('Participantes (A completar)'!$AI469-'Participantes (A completar)'!$R469)/365.25)&lt;=0,0,(INT(('Participantes (A completar)'!$AI469-'Participantes (A completar)'!$R469)/365.25))))</f>
        <v/>
      </c>
      <c r="R469" s="61"/>
      <c r="S469" s="57"/>
      <c r="T469" s="270" t="str">
        <f>IFERROR(MATCH(V469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69" s="270" t="str">
        <f t="shared" si="31"/>
        <v/>
      </c>
      <c r="V469" s="58"/>
      <c r="W469" s="58"/>
      <c r="X469" s="62"/>
      <c r="Y46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6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69" s="245"/>
      <c r="AB469" s="246"/>
      <c r="AC469" s="246"/>
      <c r="AD469" s="247"/>
      <c r="AE469" s="248"/>
      <c r="AF469" s="270" t="str">
        <f>IFERROR(VLOOKUP(AE469,Nivel_educat!$B$6:$E$24,4,FALSE),"")</f>
        <v/>
      </c>
      <c r="AG469" s="270" t="str">
        <f t="shared" si="28"/>
        <v/>
      </c>
      <c r="AH469" s="57"/>
      <c r="AI469" s="64"/>
      <c r="AJ469" s="57"/>
      <c r="AK469" s="64"/>
      <c r="AL469" s="64"/>
      <c r="AM469" s="57"/>
      <c r="AN469" s="207"/>
      <c r="AO469" s="273" t="str">
        <f t="shared" si="29"/>
        <v/>
      </c>
      <c r="AP469" s="57"/>
      <c r="AQ469" s="57"/>
      <c r="AR469" s="59"/>
      <c r="AS469" s="59"/>
      <c r="AT469" s="59"/>
      <c r="AU469" s="59"/>
      <c r="AV469" s="59"/>
      <c r="AW469" s="59"/>
      <c r="AX46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69" s="59"/>
      <c r="AZ469" s="59"/>
      <c r="BA46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69" s="249"/>
      <c r="BD469" s="253"/>
      <c r="BE469" s="253"/>
    </row>
    <row r="470" spans="1:57" ht="14.95" x14ac:dyDescent="0.25">
      <c r="A470" s="60"/>
      <c r="B470" s="58"/>
      <c r="C470" s="58"/>
      <c r="D470" s="58"/>
      <c r="E470" s="61"/>
      <c r="F470" s="61"/>
      <c r="G470" s="270" t="str">
        <f>IFERROR(MATCH(I470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70" s="270" t="str">
        <f t="shared" si="30"/>
        <v/>
      </c>
      <c r="I470" s="58"/>
      <c r="J470" s="58"/>
      <c r="K470" s="250"/>
      <c r="L470" s="277"/>
      <c r="M470" s="58"/>
      <c r="N470" s="58"/>
      <c r="O470" s="58"/>
      <c r="P47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70" s="270" t="str">
        <f>IF('Participantes (A completar)'!$R470="","",IF((INT('Participantes (A completar)'!$AI470-'Participantes (A completar)'!$R470)/365.25)&lt;=0,0,(INT(('Participantes (A completar)'!$AI470-'Participantes (A completar)'!$R470)/365.25))))</f>
        <v/>
      </c>
      <c r="R470" s="61"/>
      <c r="S470" s="57"/>
      <c r="T470" s="270" t="str">
        <f>IFERROR(MATCH(V470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70" s="270" t="str">
        <f t="shared" si="31"/>
        <v/>
      </c>
      <c r="V470" s="58"/>
      <c r="W470" s="58"/>
      <c r="X470" s="62"/>
      <c r="Y47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7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70" s="245"/>
      <c r="AB470" s="246"/>
      <c r="AC470" s="246"/>
      <c r="AD470" s="247"/>
      <c r="AE470" s="248"/>
      <c r="AF470" s="270" t="str">
        <f>IFERROR(VLOOKUP(AE470,Nivel_educat!$B$6:$E$24,4,FALSE),"")</f>
        <v/>
      </c>
      <c r="AG470" s="270" t="str">
        <f t="shared" si="28"/>
        <v/>
      </c>
      <c r="AH470" s="57"/>
      <c r="AI470" s="64"/>
      <c r="AJ470" s="57"/>
      <c r="AK470" s="64"/>
      <c r="AL470" s="64"/>
      <c r="AM470" s="57"/>
      <c r="AN470" s="207"/>
      <c r="AO470" s="273" t="str">
        <f t="shared" si="29"/>
        <v/>
      </c>
      <c r="AP470" s="57"/>
      <c r="AQ470" s="57"/>
      <c r="AR470" s="59"/>
      <c r="AS470" s="59"/>
      <c r="AT470" s="59"/>
      <c r="AU470" s="59"/>
      <c r="AV470" s="59"/>
      <c r="AW470" s="59"/>
      <c r="AX47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70" s="59"/>
      <c r="AZ470" s="59"/>
      <c r="BA47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70" s="249"/>
      <c r="BD470" s="253"/>
      <c r="BE470" s="253"/>
    </row>
    <row r="471" spans="1:57" ht="14.95" x14ac:dyDescent="0.25">
      <c r="A471" s="60"/>
      <c r="B471" s="58"/>
      <c r="C471" s="58"/>
      <c r="D471" s="58"/>
      <c r="E471" s="61"/>
      <c r="F471" s="61"/>
      <c r="G471" s="270" t="str">
        <f>IFERROR(MATCH(I471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71" s="270" t="str">
        <f t="shared" si="30"/>
        <v/>
      </c>
      <c r="I471" s="58"/>
      <c r="J471" s="58"/>
      <c r="K471" s="250"/>
      <c r="L471" s="277"/>
      <c r="M471" s="58"/>
      <c r="N471" s="58"/>
      <c r="O471" s="58"/>
      <c r="P47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71" s="270" t="str">
        <f>IF('Participantes (A completar)'!$R471="","",IF((INT('Participantes (A completar)'!$AI471-'Participantes (A completar)'!$R471)/365.25)&lt;=0,0,(INT(('Participantes (A completar)'!$AI471-'Participantes (A completar)'!$R471)/365.25))))</f>
        <v/>
      </c>
      <c r="R471" s="61"/>
      <c r="S471" s="57"/>
      <c r="T471" s="270" t="str">
        <f>IFERROR(MATCH(V471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71" s="270" t="str">
        <f t="shared" si="31"/>
        <v/>
      </c>
      <c r="V471" s="58"/>
      <c r="W471" s="58"/>
      <c r="X471" s="62"/>
      <c r="Y47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7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71" s="245"/>
      <c r="AB471" s="246"/>
      <c r="AC471" s="246"/>
      <c r="AD471" s="247"/>
      <c r="AE471" s="248"/>
      <c r="AF471" s="270" t="str">
        <f>IFERROR(VLOOKUP(AE471,Nivel_educat!$B$6:$E$24,4,FALSE),"")</f>
        <v/>
      </c>
      <c r="AG471" s="270" t="str">
        <f t="shared" si="28"/>
        <v/>
      </c>
      <c r="AH471" s="57"/>
      <c r="AI471" s="64"/>
      <c r="AJ471" s="57"/>
      <c r="AK471" s="64"/>
      <c r="AL471" s="64"/>
      <c r="AM471" s="57"/>
      <c r="AN471" s="207"/>
      <c r="AO471" s="273" t="str">
        <f t="shared" si="29"/>
        <v/>
      </c>
      <c r="AP471" s="57"/>
      <c r="AQ471" s="57"/>
      <c r="AR471" s="59"/>
      <c r="AS471" s="59"/>
      <c r="AT471" s="59"/>
      <c r="AU471" s="59"/>
      <c r="AV471" s="59"/>
      <c r="AW471" s="59"/>
      <c r="AX47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71" s="59"/>
      <c r="AZ471" s="59"/>
      <c r="BA47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71" s="249"/>
      <c r="BD471" s="253"/>
      <c r="BE471" s="253"/>
    </row>
    <row r="472" spans="1:57" ht="14.95" x14ac:dyDescent="0.25">
      <c r="A472" s="60"/>
      <c r="B472" s="58"/>
      <c r="C472" s="58"/>
      <c r="D472" s="58"/>
      <c r="E472" s="61"/>
      <c r="F472" s="61"/>
      <c r="G472" s="270" t="str">
        <f>IFERROR(MATCH(I472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72" s="270" t="str">
        <f t="shared" si="30"/>
        <v/>
      </c>
      <c r="I472" s="58"/>
      <c r="J472" s="58"/>
      <c r="K472" s="250"/>
      <c r="L472" s="277"/>
      <c r="M472" s="58"/>
      <c r="N472" s="58"/>
      <c r="O472" s="58"/>
      <c r="P47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72" s="270" t="str">
        <f>IF('Participantes (A completar)'!$R472="","",IF((INT('Participantes (A completar)'!$AI472-'Participantes (A completar)'!$R472)/365.25)&lt;=0,0,(INT(('Participantes (A completar)'!$AI472-'Participantes (A completar)'!$R472)/365.25))))</f>
        <v/>
      </c>
      <c r="R472" s="61"/>
      <c r="S472" s="57"/>
      <c r="T472" s="270" t="str">
        <f>IFERROR(MATCH(V472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72" s="270" t="str">
        <f t="shared" si="31"/>
        <v/>
      </c>
      <c r="V472" s="58"/>
      <c r="W472" s="58"/>
      <c r="X472" s="62"/>
      <c r="Y47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7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72" s="245"/>
      <c r="AB472" s="246"/>
      <c r="AC472" s="246"/>
      <c r="AD472" s="247"/>
      <c r="AE472" s="248"/>
      <c r="AF472" s="270" t="str">
        <f>IFERROR(VLOOKUP(AE472,Nivel_educat!$B$6:$E$24,4,FALSE),"")</f>
        <v/>
      </c>
      <c r="AG472" s="270" t="str">
        <f t="shared" si="28"/>
        <v/>
      </c>
      <c r="AH472" s="57"/>
      <c r="AI472" s="64"/>
      <c r="AJ472" s="57"/>
      <c r="AK472" s="64"/>
      <c r="AL472" s="64"/>
      <c r="AM472" s="57"/>
      <c r="AN472" s="207"/>
      <c r="AO472" s="273" t="str">
        <f t="shared" si="29"/>
        <v/>
      </c>
      <c r="AP472" s="57"/>
      <c r="AQ472" s="57"/>
      <c r="AR472" s="59"/>
      <c r="AS472" s="59"/>
      <c r="AT472" s="59"/>
      <c r="AU472" s="59"/>
      <c r="AV472" s="59"/>
      <c r="AW472" s="59"/>
      <c r="AX47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72" s="59"/>
      <c r="AZ472" s="59"/>
      <c r="BA47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72" s="249"/>
      <c r="BD472" s="253"/>
      <c r="BE472" s="253"/>
    </row>
    <row r="473" spans="1:57" ht="14.95" x14ac:dyDescent="0.25">
      <c r="A473" s="60"/>
      <c r="B473" s="58"/>
      <c r="C473" s="58"/>
      <c r="D473" s="58"/>
      <c r="E473" s="61"/>
      <c r="F473" s="61"/>
      <c r="G473" s="270" t="str">
        <f>IFERROR(MATCH(I473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73" s="270" t="str">
        <f t="shared" si="30"/>
        <v/>
      </c>
      <c r="I473" s="58"/>
      <c r="J473" s="58"/>
      <c r="K473" s="250"/>
      <c r="L473" s="277"/>
      <c r="M473" s="58"/>
      <c r="N473" s="58"/>
      <c r="O473" s="58"/>
      <c r="P47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73" s="270" t="str">
        <f>IF('Participantes (A completar)'!$R473="","",IF((INT('Participantes (A completar)'!$AI473-'Participantes (A completar)'!$R473)/365.25)&lt;=0,0,(INT(('Participantes (A completar)'!$AI473-'Participantes (A completar)'!$R473)/365.25))))</f>
        <v/>
      </c>
      <c r="R473" s="61"/>
      <c r="S473" s="57"/>
      <c r="T473" s="270" t="str">
        <f>IFERROR(MATCH(V473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73" s="270" t="str">
        <f t="shared" si="31"/>
        <v/>
      </c>
      <c r="V473" s="58"/>
      <c r="W473" s="58"/>
      <c r="X473" s="62"/>
      <c r="Y47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7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73" s="245"/>
      <c r="AB473" s="246"/>
      <c r="AC473" s="246"/>
      <c r="AD473" s="247"/>
      <c r="AE473" s="248"/>
      <c r="AF473" s="270" t="str">
        <f>IFERROR(VLOOKUP(AE473,Nivel_educat!$B$6:$E$24,4,FALSE),"")</f>
        <v/>
      </c>
      <c r="AG473" s="270" t="str">
        <f t="shared" si="28"/>
        <v/>
      </c>
      <c r="AH473" s="57"/>
      <c r="AI473" s="64"/>
      <c r="AJ473" s="57"/>
      <c r="AK473" s="64"/>
      <c r="AL473" s="64"/>
      <c r="AM473" s="57"/>
      <c r="AN473" s="64"/>
      <c r="AO473" s="273" t="str">
        <f t="shared" si="29"/>
        <v/>
      </c>
      <c r="AP473" s="57"/>
      <c r="AQ473" s="57"/>
      <c r="AR473" s="59"/>
      <c r="AS473" s="59"/>
      <c r="AT473" s="59"/>
      <c r="AU473" s="59"/>
      <c r="AV473" s="59"/>
      <c r="AW473" s="59"/>
      <c r="AX47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73" s="59"/>
      <c r="AZ473" s="59"/>
      <c r="BA47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73" s="249"/>
      <c r="BD473" s="253"/>
      <c r="BE473" s="253"/>
    </row>
    <row r="474" spans="1:57" ht="14.95" x14ac:dyDescent="0.25">
      <c r="A474" s="60"/>
      <c r="B474" s="58"/>
      <c r="C474" s="58"/>
      <c r="D474" s="58"/>
      <c r="E474" s="61"/>
      <c r="F474" s="61"/>
      <c r="G474" s="270" t="str">
        <f>IFERROR(MATCH(I474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74" s="270" t="str">
        <f t="shared" si="30"/>
        <v/>
      </c>
      <c r="I474" s="58"/>
      <c r="J474" s="58"/>
      <c r="K474" s="250"/>
      <c r="L474" s="277"/>
      <c r="M474" s="58"/>
      <c r="N474" s="58"/>
      <c r="O474" s="58"/>
      <c r="P47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74" s="270" t="str">
        <f>IF('Participantes (A completar)'!$R474="","",IF((INT('Participantes (A completar)'!$AI474-'Participantes (A completar)'!$R474)/365.25)&lt;=0,0,(INT(('Participantes (A completar)'!$AI474-'Participantes (A completar)'!$R474)/365.25))))</f>
        <v/>
      </c>
      <c r="R474" s="61"/>
      <c r="S474" s="57"/>
      <c r="T474" s="270" t="str">
        <f>IFERROR(MATCH(V474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74" s="270" t="str">
        <f t="shared" si="31"/>
        <v/>
      </c>
      <c r="V474" s="58"/>
      <c r="W474" s="58"/>
      <c r="X474" s="62"/>
      <c r="Y47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7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74" s="245"/>
      <c r="AB474" s="246"/>
      <c r="AC474" s="246"/>
      <c r="AD474" s="247"/>
      <c r="AE474" s="248"/>
      <c r="AF474" s="270" t="str">
        <f>IFERROR(VLOOKUP(AE474,Nivel_educat!$B$6:$E$24,4,FALSE),"")</f>
        <v/>
      </c>
      <c r="AG474" s="270" t="str">
        <f t="shared" si="28"/>
        <v/>
      </c>
      <c r="AH474" s="57"/>
      <c r="AI474" s="64"/>
      <c r="AJ474" s="57"/>
      <c r="AK474" s="64"/>
      <c r="AL474" s="64"/>
      <c r="AM474" s="57"/>
      <c r="AN474" s="207"/>
      <c r="AO474" s="273" t="str">
        <f t="shared" si="29"/>
        <v/>
      </c>
      <c r="AP474" s="57"/>
      <c r="AQ474" s="57"/>
      <c r="AR474" s="59"/>
      <c r="AS474" s="59"/>
      <c r="AT474" s="59"/>
      <c r="AU474" s="59"/>
      <c r="AV474" s="59"/>
      <c r="AW474" s="59"/>
      <c r="AX47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74" s="59"/>
      <c r="AZ474" s="59"/>
      <c r="BA47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74" s="249"/>
      <c r="BD474" s="253"/>
      <c r="BE474" s="253"/>
    </row>
    <row r="475" spans="1:57" ht="14.95" x14ac:dyDescent="0.25">
      <c r="A475" s="60"/>
      <c r="B475" s="58"/>
      <c r="C475" s="58"/>
      <c r="D475" s="58"/>
      <c r="E475" s="61"/>
      <c r="F475" s="61"/>
      <c r="G475" s="270" t="str">
        <f>IFERROR(MATCH(I475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75" s="270" t="str">
        <f t="shared" si="30"/>
        <v/>
      </c>
      <c r="I475" s="58"/>
      <c r="J475" s="58"/>
      <c r="K475" s="250"/>
      <c r="L475" s="277"/>
      <c r="M475" s="58"/>
      <c r="N475" s="58"/>
      <c r="O475" s="58"/>
      <c r="P47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75" s="270" t="str">
        <f>IF('Participantes (A completar)'!$R475="","",IF((INT('Participantes (A completar)'!$AI475-'Participantes (A completar)'!$R475)/365.25)&lt;=0,0,(INT(('Participantes (A completar)'!$AI475-'Participantes (A completar)'!$R475)/365.25))))</f>
        <v/>
      </c>
      <c r="R475" s="61"/>
      <c r="S475" s="57"/>
      <c r="T475" s="270" t="str">
        <f>IFERROR(MATCH(V475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75" s="270" t="str">
        <f t="shared" si="31"/>
        <v/>
      </c>
      <c r="V475" s="58"/>
      <c r="W475" s="58"/>
      <c r="X475" s="62"/>
      <c r="Y47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7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75" s="245"/>
      <c r="AB475" s="246"/>
      <c r="AC475" s="246"/>
      <c r="AD475" s="247"/>
      <c r="AE475" s="248"/>
      <c r="AF475" s="270" t="str">
        <f>IFERROR(VLOOKUP(AE475,Nivel_educat!$B$6:$E$24,4,FALSE),"")</f>
        <v/>
      </c>
      <c r="AG475" s="270" t="str">
        <f t="shared" si="28"/>
        <v/>
      </c>
      <c r="AH475" s="57"/>
      <c r="AI475" s="64"/>
      <c r="AJ475" s="57"/>
      <c r="AK475" s="64"/>
      <c r="AL475" s="64"/>
      <c r="AM475" s="57"/>
      <c r="AN475" s="207"/>
      <c r="AO475" s="273" t="str">
        <f t="shared" si="29"/>
        <v/>
      </c>
      <c r="AP475" s="57"/>
      <c r="AQ475" s="57"/>
      <c r="AR475" s="59"/>
      <c r="AS475" s="59"/>
      <c r="AT475" s="59"/>
      <c r="AU475" s="59"/>
      <c r="AV475" s="59"/>
      <c r="AW475" s="59"/>
      <c r="AX47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75" s="59"/>
      <c r="AZ475" s="59"/>
      <c r="BA47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75" s="249"/>
      <c r="BD475" s="253"/>
      <c r="BE475" s="253"/>
    </row>
    <row r="476" spans="1:57" ht="14.95" x14ac:dyDescent="0.25">
      <c r="A476" s="60"/>
      <c r="B476" s="58"/>
      <c r="C476" s="58"/>
      <c r="D476" s="58"/>
      <c r="E476" s="61"/>
      <c r="F476" s="61"/>
      <c r="G476" s="270" t="str">
        <f>IFERROR(MATCH(I476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76" s="270" t="str">
        <f t="shared" si="30"/>
        <v/>
      </c>
      <c r="I476" s="58"/>
      <c r="J476" s="58"/>
      <c r="K476" s="250"/>
      <c r="L476" s="277"/>
      <c r="M476" s="58"/>
      <c r="N476" s="58"/>
      <c r="O476" s="58"/>
      <c r="P47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76" s="270" t="str">
        <f>IF('Participantes (A completar)'!$R476="","",IF((INT('Participantes (A completar)'!$AI476-'Participantes (A completar)'!$R476)/365.25)&lt;=0,0,(INT(('Participantes (A completar)'!$AI476-'Participantes (A completar)'!$R476)/365.25))))</f>
        <v/>
      </c>
      <c r="R476" s="61"/>
      <c r="S476" s="57"/>
      <c r="T476" s="270" t="str">
        <f>IFERROR(MATCH(V476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76" s="270" t="str">
        <f t="shared" si="31"/>
        <v/>
      </c>
      <c r="V476" s="58"/>
      <c r="W476" s="58"/>
      <c r="X476" s="62"/>
      <c r="Y47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7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76" s="245"/>
      <c r="AB476" s="246"/>
      <c r="AC476" s="246"/>
      <c r="AD476" s="247"/>
      <c r="AE476" s="248"/>
      <c r="AF476" s="270" t="str">
        <f>IFERROR(VLOOKUP(AE476,Nivel_educat!$B$6:$E$24,4,FALSE),"")</f>
        <v/>
      </c>
      <c r="AG476" s="270" t="str">
        <f t="shared" si="28"/>
        <v/>
      </c>
      <c r="AH476" s="57"/>
      <c r="AI476" s="64"/>
      <c r="AJ476" s="57"/>
      <c r="AK476" s="64"/>
      <c r="AL476" s="64"/>
      <c r="AM476" s="57"/>
      <c r="AN476" s="207"/>
      <c r="AO476" s="273" t="str">
        <f t="shared" si="29"/>
        <v/>
      </c>
      <c r="AP476" s="57"/>
      <c r="AQ476" s="57"/>
      <c r="AR476" s="59"/>
      <c r="AS476" s="59"/>
      <c r="AT476" s="59"/>
      <c r="AU476" s="59"/>
      <c r="AV476" s="59"/>
      <c r="AW476" s="59"/>
      <c r="AX47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76" s="59"/>
      <c r="AZ476" s="59"/>
      <c r="BA47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76" s="249"/>
      <c r="BD476" s="253"/>
      <c r="BE476" s="253"/>
    </row>
    <row r="477" spans="1:57" ht="14.95" x14ac:dyDescent="0.25">
      <c r="A477" s="60"/>
      <c r="B477" s="58"/>
      <c r="C477" s="58"/>
      <c r="D477" s="58"/>
      <c r="E477" s="61"/>
      <c r="F477" s="61"/>
      <c r="G477" s="270" t="str">
        <f>IFERROR(MATCH(I477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77" s="270" t="str">
        <f t="shared" si="30"/>
        <v/>
      </c>
      <c r="I477" s="58"/>
      <c r="J477" s="58"/>
      <c r="K477" s="250"/>
      <c r="L477" s="277"/>
      <c r="M477" s="58"/>
      <c r="N477" s="58"/>
      <c r="O477" s="58"/>
      <c r="P47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77" s="270" t="str">
        <f>IF('Participantes (A completar)'!$R477="","",IF((INT('Participantes (A completar)'!$AI477-'Participantes (A completar)'!$R477)/365.25)&lt;=0,0,(INT(('Participantes (A completar)'!$AI477-'Participantes (A completar)'!$R477)/365.25))))</f>
        <v/>
      </c>
      <c r="R477" s="61"/>
      <c r="S477" s="57"/>
      <c r="T477" s="270" t="str">
        <f>IFERROR(MATCH(V477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77" s="270" t="str">
        <f t="shared" si="31"/>
        <v/>
      </c>
      <c r="V477" s="58"/>
      <c r="W477" s="58"/>
      <c r="X477" s="62"/>
      <c r="Y47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7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77" s="245"/>
      <c r="AB477" s="246"/>
      <c r="AC477" s="246"/>
      <c r="AD477" s="247"/>
      <c r="AE477" s="248"/>
      <c r="AF477" s="270" t="str">
        <f>IFERROR(VLOOKUP(AE477,Nivel_educat!$B$6:$E$24,4,FALSE),"")</f>
        <v/>
      </c>
      <c r="AG477" s="270" t="str">
        <f t="shared" si="28"/>
        <v/>
      </c>
      <c r="AH477" s="57"/>
      <c r="AI477" s="64"/>
      <c r="AJ477" s="57"/>
      <c r="AK477" s="64"/>
      <c r="AL477" s="64"/>
      <c r="AM477" s="57"/>
      <c r="AN477" s="207"/>
      <c r="AO477" s="273" t="str">
        <f t="shared" si="29"/>
        <v/>
      </c>
      <c r="AP477" s="57"/>
      <c r="AQ477" s="57"/>
      <c r="AR477" s="59"/>
      <c r="AS477" s="59"/>
      <c r="AT477" s="59"/>
      <c r="AU477" s="59"/>
      <c r="AV477" s="59"/>
      <c r="AW477" s="59"/>
      <c r="AX47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77" s="59"/>
      <c r="AZ477" s="59"/>
      <c r="BA47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77" s="249"/>
      <c r="BD477" s="253"/>
      <c r="BE477" s="253"/>
    </row>
    <row r="478" spans="1:57" ht="14.95" x14ac:dyDescent="0.25">
      <c r="A478" s="60"/>
      <c r="B478" s="58"/>
      <c r="C478" s="58"/>
      <c r="D478" s="58"/>
      <c r="E478" s="61"/>
      <c r="F478" s="61"/>
      <c r="G478" s="270" t="str">
        <f>IFERROR(MATCH(I478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78" s="270" t="str">
        <f t="shared" si="30"/>
        <v/>
      </c>
      <c r="I478" s="58"/>
      <c r="J478" s="58"/>
      <c r="K478" s="250"/>
      <c r="L478" s="277"/>
      <c r="M478" s="58"/>
      <c r="N478" s="58"/>
      <c r="O478" s="58"/>
      <c r="P47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78" s="270" t="str">
        <f>IF('Participantes (A completar)'!$R478="","",IF((INT('Participantes (A completar)'!$AI478-'Participantes (A completar)'!$R478)/365.25)&lt;=0,0,(INT(('Participantes (A completar)'!$AI478-'Participantes (A completar)'!$R478)/365.25))))</f>
        <v/>
      </c>
      <c r="R478" s="61"/>
      <c r="S478" s="57"/>
      <c r="T478" s="270" t="str">
        <f>IFERROR(MATCH(V478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78" s="270" t="str">
        <f t="shared" si="31"/>
        <v/>
      </c>
      <c r="V478" s="58"/>
      <c r="W478" s="58"/>
      <c r="X478" s="62"/>
      <c r="Y47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7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78" s="245"/>
      <c r="AB478" s="246"/>
      <c r="AC478" s="246"/>
      <c r="AD478" s="247"/>
      <c r="AE478" s="248"/>
      <c r="AF478" s="270" t="str">
        <f>IFERROR(VLOOKUP(AE478,Nivel_educat!$B$6:$E$24,4,FALSE),"")</f>
        <v/>
      </c>
      <c r="AG478" s="270" t="str">
        <f t="shared" si="28"/>
        <v/>
      </c>
      <c r="AH478" s="57"/>
      <c r="AI478" s="64"/>
      <c r="AJ478" s="57"/>
      <c r="AK478" s="64"/>
      <c r="AL478" s="64"/>
      <c r="AM478" s="57"/>
      <c r="AN478" s="64"/>
      <c r="AO478" s="273" t="str">
        <f t="shared" si="29"/>
        <v/>
      </c>
      <c r="AP478" s="57"/>
      <c r="AQ478" s="57"/>
      <c r="AR478" s="59"/>
      <c r="AS478" s="59"/>
      <c r="AT478" s="59"/>
      <c r="AU478" s="59"/>
      <c r="AV478" s="59"/>
      <c r="AW478" s="59"/>
      <c r="AX47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78" s="59"/>
      <c r="AZ478" s="59"/>
      <c r="BA47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78" s="249"/>
      <c r="BD478" s="253"/>
      <c r="BE478" s="253"/>
    </row>
    <row r="479" spans="1:57" ht="14.95" x14ac:dyDescent="0.25">
      <c r="A479" s="60"/>
      <c r="B479" s="58"/>
      <c r="C479" s="58"/>
      <c r="D479" s="58"/>
      <c r="E479" s="61"/>
      <c r="F479" s="61"/>
      <c r="G479" s="270" t="str">
        <f>IFERROR(MATCH(I479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79" s="270" t="str">
        <f t="shared" si="30"/>
        <v/>
      </c>
      <c r="I479" s="58"/>
      <c r="J479" s="58"/>
      <c r="K479" s="250"/>
      <c r="L479" s="277"/>
      <c r="M479" s="58"/>
      <c r="N479" s="58"/>
      <c r="O479" s="58"/>
      <c r="P47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79" s="270" t="str">
        <f>IF('Participantes (A completar)'!$R479="","",IF((INT('Participantes (A completar)'!$AI479-'Participantes (A completar)'!$R479)/365.25)&lt;=0,0,(INT(('Participantes (A completar)'!$AI479-'Participantes (A completar)'!$R479)/365.25))))</f>
        <v/>
      </c>
      <c r="R479" s="61"/>
      <c r="S479" s="57"/>
      <c r="T479" s="270" t="str">
        <f>IFERROR(MATCH(V479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79" s="270" t="str">
        <f t="shared" si="31"/>
        <v/>
      </c>
      <c r="V479" s="58"/>
      <c r="W479" s="58"/>
      <c r="X479" s="62"/>
      <c r="Y47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7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79" s="245"/>
      <c r="AB479" s="246"/>
      <c r="AC479" s="246"/>
      <c r="AD479" s="247"/>
      <c r="AE479" s="248"/>
      <c r="AF479" s="270" t="str">
        <f>IFERROR(VLOOKUP(AE479,Nivel_educat!$B$6:$E$24,4,FALSE),"")</f>
        <v/>
      </c>
      <c r="AG479" s="270" t="str">
        <f t="shared" si="28"/>
        <v/>
      </c>
      <c r="AH479" s="57"/>
      <c r="AI479" s="64"/>
      <c r="AJ479" s="57"/>
      <c r="AK479" s="64"/>
      <c r="AL479" s="64"/>
      <c r="AM479" s="57"/>
      <c r="AN479" s="207"/>
      <c r="AO479" s="273" t="str">
        <f t="shared" si="29"/>
        <v/>
      </c>
      <c r="AP479" s="57"/>
      <c r="AQ479" s="57"/>
      <c r="AR479" s="59"/>
      <c r="AS479" s="59"/>
      <c r="AT479" s="59"/>
      <c r="AU479" s="59"/>
      <c r="AV479" s="59"/>
      <c r="AW479" s="59"/>
      <c r="AX47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79" s="59"/>
      <c r="AZ479" s="59"/>
      <c r="BA47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79" s="249"/>
      <c r="BD479" s="253"/>
      <c r="BE479" s="253"/>
    </row>
    <row r="480" spans="1:57" ht="14.95" x14ac:dyDescent="0.25">
      <c r="A480" s="60"/>
      <c r="B480" s="58"/>
      <c r="C480" s="58"/>
      <c r="D480" s="58"/>
      <c r="E480" s="61"/>
      <c r="F480" s="61"/>
      <c r="G480" s="270" t="str">
        <f>IFERROR(MATCH(I480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80" s="270" t="str">
        <f t="shared" si="30"/>
        <v/>
      </c>
      <c r="I480" s="58"/>
      <c r="J480" s="58"/>
      <c r="K480" s="250"/>
      <c r="L480" s="277"/>
      <c r="M480" s="58"/>
      <c r="N480" s="58"/>
      <c r="O480" s="58"/>
      <c r="P48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80" s="270" t="str">
        <f>IF('Participantes (A completar)'!$R480="","",IF((INT('Participantes (A completar)'!$AI480-'Participantes (A completar)'!$R480)/365.25)&lt;=0,0,(INT(('Participantes (A completar)'!$AI480-'Participantes (A completar)'!$R480)/365.25))))</f>
        <v/>
      </c>
      <c r="R480" s="61"/>
      <c r="S480" s="57"/>
      <c r="T480" s="270" t="str">
        <f>IFERROR(MATCH(V480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80" s="270" t="str">
        <f t="shared" si="31"/>
        <v/>
      </c>
      <c r="V480" s="58"/>
      <c r="W480" s="58"/>
      <c r="X480" s="62"/>
      <c r="Y48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8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80" s="245"/>
      <c r="AB480" s="246"/>
      <c r="AC480" s="246"/>
      <c r="AD480" s="247"/>
      <c r="AE480" s="248"/>
      <c r="AF480" s="270" t="str">
        <f>IFERROR(VLOOKUP(AE480,Nivel_educat!$B$6:$E$24,4,FALSE),"")</f>
        <v/>
      </c>
      <c r="AG480" s="270" t="str">
        <f t="shared" si="28"/>
        <v/>
      </c>
      <c r="AH480" s="57"/>
      <c r="AI480" s="64"/>
      <c r="AJ480" s="57"/>
      <c r="AK480" s="64"/>
      <c r="AL480" s="64"/>
      <c r="AM480" s="57"/>
      <c r="AN480" s="207"/>
      <c r="AO480" s="273" t="str">
        <f t="shared" si="29"/>
        <v/>
      </c>
      <c r="AP480" s="57"/>
      <c r="AQ480" s="57"/>
      <c r="AR480" s="59"/>
      <c r="AS480" s="59"/>
      <c r="AT480" s="59"/>
      <c r="AU480" s="59"/>
      <c r="AV480" s="59"/>
      <c r="AW480" s="59"/>
      <c r="AX48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80" s="59"/>
      <c r="AZ480" s="59"/>
      <c r="BA48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80" s="249"/>
      <c r="BD480" s="253"/>
      <c r="BE480" s="253"/>
    </row>
    <row r="481" spans="1:57" ht="14.95" x14ac:dyDescent="0.25">
      <c r="A481" s="60"/>
      <c r="B481" s="58"/>
      <c r="C481" s="58"/>
      <c r="D481" s="58"/>
      <c r="E481" s="61"/>
      <c r="F481" s="61"/>
      <c r="G481" s="270" t="str">
        <f>IFERROR(MATCH(I481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81" s="270" t="str">
        <f t="shared" si="30"/>
        <v/>
      </c>
      <c r="I481" s="58"/>
      <c r="J481" s="58"/>
      <c r="K481" s="250"/>
      <c r="L481" s="277"/>
      <c r="M481" s="58"/>
      <c r="N481" s="58"/>
      <c r="O481" s="58"/>
      <c r="P48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81" s="270" t="str">
        <f>IF('Participantes (A completar)'!$R481="","",IF((INT('Participantes (A completar)'!$AI481-'Participantes (A completar)'!$R481)/365.25)&lt;=0,0,(INT(('Participantes (A completar)'!$AI481-'Participantes (A completar)'!$R481)/365.25))))</f>
        <v/>
      </c>
      <c r="R481" s="61"/>
      <c r="S481" s="57"/>
      <c r="T481" s="270" t="str">
        <f>IFERROR(MATCH(V481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81" s="270" t="str">
        <f t="shared" si="31"/>
        <v/>
      </c>
      <c r="V481" s="58"/>
      <c r="W481" s="58"/>
      <c r="X481" s="62"/>
      <c r="Y48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8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81" s="245"/>
      <c r="AB481" s="246"/>
      <c r="AC481" s="246"/>
      <c r="AD481" s="247"/>
      <c r="AE481" s="248"/>
      <c r="AF481" s="270" t="str">
        <f>IFERROR(VLOOKUP(AE481,Nivel_educat!$B$6:$E$24,4,FALSE),"")</f>
        <v/>
      </c>
      <c r="AG481" s="270" t="str">
        <f t="shared" si="28"/>
        <v/>
      </c>
      <c r="AH481" s="57"/>
      <c r="AI481" s="64"/>
      <c r="AJ481" s="57"/>
      <c r="AK481" s="64"/>
      <c r="AL481" s="64"/>
      <c r="AM481" s="57"/>
      <c r="AN481" s="64"/>
      <c r="AO481" s="273" t="str">
        <f t="shared" si="29"/>
        <v/>
      </c>
      <c r="AP481" s="57"/>
      <c r="AQ481" s="57"/>
      <c r="AR481" s="59"/>
      <c r="AS481" s="59"/>
      <c r="AT481" s="59"/>
      <c r="AU481" s="59"/>
      <c r="AV481" s="59"/>
      <c r="AW481" s="59"/>
      <c r="AX48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81" s="59"/>
      <c r="AZ481" s="59"/>
      <c r="BA48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81" s="249"/>
      <c r="BD481" s="253"/>
      <c r="BE481" s="253"/>
    </row>
    <row r="482" spans="1:57" ht="14.95" x14ac:dyDescent="0.25">
      <c r="A482" s="60"/>
      <c r="B482" s="58"/>
      <c r="C482" s="58"/>
      <c r="D482" s="58"/>
      <c r="E482" s="61"/>
      <c r="F482" s="61"/>
      <c r="G482" s="270" t="str">
        <f>IFERROR(MATCH(I482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82" s="270" t="str">
        <f t="shared" si="30"/>
        <v/>
      </c>
      <c r="I482" s="58"/>
      <c r="J482" s="58"/>
      <c r="K482" s="250"/>
      <c r="L482" s="277"/>
      <c r="M482" s="58"/>
      <c r="N482" s="58"/>
      <c r="O482" s="58"/>
      <c r="P48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82" s="270" t="str">
        <f>IF('Participantes (A completar)'!$R482="","",IF((INT('Participantes (A completar)'!$AI482-'Participantes (A completar)'!$R482)/365.25)&lt;=0,0,(INT(('Participantes (A completar)'!$AI482-'Participantes (A completar)'!$R482)/365.25))))</f>
        <v/>
      </c>
      <c r="R482" s="61"/>
      <c r="S482" s="57"/>
      <c r="T482" s="270" t="str">
        <f>IFERROR(MATCH(V482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82" s="270" t="str">
        <f t="shared" si="31"/>
        <v/>
      </c>
      <c r="V482" s="58"/>
      <c r="W482" s="58"/>
      <c r="X482" s="62"/>
      <c r="Y48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8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82" s="245"/>
      <c r="AB482" s="246"/>
      <c r="AC482" s="246"/>
      <c r="AD482" s="247"/>
      <c r="AE482" s="248"/>
      <c r="AF482" s="270" t="str">
        <f>IFERROR(VLOOKUP(AE482,Nivel_educat!$B$6:$E$24,4,FALSE),"")</f>
        <v/>
      </c>
      <c r="AG482" s="270" t="str">
        <f t="shared" si="28"/>
        <v/>
      </c>
      <c r="AH482" s="57"/>
      <c r="AI482" s="64"/>
      <c r="AJ482" s="57"/>
      <c r="AK482" s="64"/>
      <c r="AL482" s="64"/>
      <c r="AM482" s="57"/>
      <c r="AN482" s="207"/>
      <c r="AO482" s="273" t="str">
        <f t="shared" si="29"/>
        <v/>
      </c>
      <c r="AP482" s="57"/>
      <c r="AQ482" s="57"/>
      <c r="AR482" s="59"/>
      <c r="AS482" s="59"/>
      <c r="AT482" s="59"/>
      <c r="AU482" s="59"/>
      <c r="AV482" s="59"/>
      <c r="AW482" s="59"/>
      <c r="AX48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82" s="59"/>
      <c r="AZ482" s="59"/>
      <c r="BA48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82" s="249"/>
      <c r="BD482" s="253"/>
      <c r="BE482" s="253"/>
    </row>
    <row r="483" spans="1:57" ht="14.95" x14ac:dyDescent="0.25">
      <c r="A483" s="60"/>
      <c r="B483" s="58"/>
      <c r="C483" s="58"/>
      <c r="D483" s="58"/>
      <c r="E483" s="61"/>
      <c r="F483" s="61"/>
      <c r="G483" s="270" t="str">
        <f>IFERROR(MATCH(I483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83" s="270" t="str">
        <f t="shared" si="30"/>
        <v/>
      </c>
      <c r="I483" s="58"/>
      <c r="J483" s="58"/>
      <c r="K483" s="250"/>
      <c r="L483" s="277"/>
      <c r="M483" s="58"/>
      <c r="N483" s="58"/>
      <c r="O483" s="58"/>
      <c r="P48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83" s="270" t="str">
        <f>IF('Participantes (A completar)'!$R483="","",IF((INT('Participantes (A completar)'!$AI483-'Participantes (A completar)'!$R483)/365.25)&lt;=0,0,(INT(('Participantes (A completar)'!$AI483-'Participantes (A completar)'!$R483)/365.25))))</f>
        <v/>
      </c>
      <c r="R483" s="61"/>
      <c r="S483" s="57"/>
      <c r="T483" s="270" t="str">
        <f>IFERROR(MATCH(V483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83" s="270" t="str">
        <f t="shared" si="31"/>
        <v/>
      </c>
      <c r="V483" s="58"/>
      <c r="W483" s="58"/>
      <c r="X483" s="62"/>
      <c r="Y48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8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83" s="245"/>
      <c r="AB483" s="246"/>
      <c r="AC483" s="246"/>
      <c r="AD483" s="247"/>
      <c r="AE483" s="248"/>
      <c r="AF483" s="270" t="str">
        <f>IFERROR(VLOOKUP(AE483,Nivel_educat!$B$6:$E$24,4,FALSE),"")</f>
        <v/>
      </c>
      <c r="AG483" s="270" t="str">
        <f t="shared" si="28"/>
        <v/>
      </c>
      <c r="AH483" s="57"/>
      <c r="AI483" s="64"/>
      <c r="AJ483" s="57"/>
      <c r="AK483" s="64"/>
      <c r="AL483" s="64"/>
      <c r="AM483" s="57"/>
      <c r="AN483" s="207"/>
      <c r="AO483" s="273" t="str">
        <f t="shared" si="29"/>
        <v/>
      </c>
      <c r="AP483" s="57"/>
      <c r="AQ483" s="57"/>
      <c r="AR483" s="59"/>
      <c r="AS483" s="59"/>
      <c r="AT483" s="59"/>
      <c r="AU483" s="59"/>
      <c r="AV483" s="59"/>
      <c r="AW483" s="59"/>
      <c r="AX48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83" s="59"/>
      <c r="AZ483" s="59"/>
      <c r="BA48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83" s="249"/>
      <c r="BD483" s="253"/>
      <c r="BE483" s="253"/>
    </row>
    <row r="484" spans="1:57" ht="14.95" x14ac:dyDescent="0.25">
      <c r="A484" s="60"/>
      <c r="B484" s="58"/>
      <c r="C484" s="58"/>
      <c r="D484" s="58"/>
      <c r="E484" s="61"/>
      <c r="F484" s="61"/>
      <c r="G484" s="270" t="str">
        <f>IFERROR(MATCH(I484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84" s="270" t="str">
        <f t="shared" si="30"/>
        <v/>
      </c>
      <c r="I484" s="58"/>
      <c r="J484" s="58"/>
      <c r="K484" s="250"/>
      <c r="L484" s="277"/>
      <c r="M484" s="58"/>
      <c r="N484" s="58"/>
      <c r="O484" s="58"/>
      <c r="P48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84" s="270" t="str">
        <f>IF('Participantes (A completar)'!$R484="","",IF((INT('Participantes (A completar)'!$AI484-'Participantes (A completar)'!$R484)/365.25)&lt;=0,0,(INT(('Participantes (A completar)'!$AI484-'Participantes (A completar)'!$R484)/365.25))))</f>
        <v/>
      </c>
      <c r="R484" s="61"/>
      <c r="S484" s="57"/>
      <c r="T484" s="270" t="str">
        <f>IFERROR(MATCH(V484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84" s="270" t="str">
        <f t="shared" si="31"/>
        <v/>
      </c>
      <c r="V484" s="58"/>
      <c r="W484" s="58"/>
      <c r="X484" s="62"/>
      <c r="Y48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8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84" s="245"/>
      <c r="AB484" s="246"/>
      <c r="AC484" s="246"/>
      <c r="AD484" s="247"/>
      <c r="AE484" s="248"/>
      <c r="AF484" s="270" t="str">
        <f>IFERROR(VLOOKUP(AE484,Nivel_educat!$B$6:$E$24,4,FALSE),"")</f>
        <v/>
      </c>
      <c r="AG484" s="270" t="str">
        <f t="shared" si="28"/>
        <v/>
      </c>
      <c r="AH484" s="57"/>
      <c r="AI484" s="64"/>
      <c r="AJ484" s="57"/>
      <c r="AK484" s="64"/>
      <c r="AL484" s="64"/>
      <c r="AM484" s="57"/>
      <c r="AN484" s="64"/>
      <c r="AO484" s="273" t="str">
        <f t="shared" si="29"/>
        <v/>
      </c>
      <c r="AP484" s="57"/>
      <c r="AQ484" s="57"/>
      <c r="AR484" s="59"/>
      <c r="AS484" s="59"/>
      <c r="AT484" s="59"/>
      <c r="AU484" s="59"/>
      <c r="AV484" s="59"/>
      <c r="AW484" s="59"/>
      <c r="AX48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84" s="59"/>
      <c r="AZ484" s="59"/>
      <c r="BA48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84" s="249"/>
      <c r="BD484" s="253"/>
      <c r="BE484" s="253"/>
    </row>
    <row r="485" spans="1:57" ht="14.95" x14ac:dyDescent="0.25">
      <c r="A485" s="60"/>
      <c r="B485" s="58"/>
      <c r="C485" s="58"/>
      <c r="D485" s="58"/>
      <c r="E485" s="61"/>
      <c r="F485" s="61"/>
      <c r="G485" s="270" t="str">
        <f>IFERROR(MATCH(I485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85" s="270" t="str">
        <f t="shared" si="30"/>
        <v/>
      </c>
      <c r="I485" s="58"/>
      <c r="J485" s="58"/>
      <c r="K485" s="250"/>
      <c r="L485" s="277"/>
      <c r="M485" s="58"/>
      <c r="N485" s="58"/>
      <c r="O485" s="58"/>
      <c r="P48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85" s="270" t="str">
        <f>IF('Participantes (A completar)'!$R485="","",IF((INT('Participantes (A completar)'!$AI485-'Participantes (A completar)'!$R485)/365.25)&lt;=0,0,(INT(('Participantes (A completar)'!$AI485-'Participantes (A completar)'!$R485)/365.25))))</f>
        <v/>
      </c>
      <c r="R485" s="61"/>
      <c r="S485" s="57"/>
      <c r="T485" s="270" t="str">
        <f>IFERROR(MATCH(V485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85" s="270" t="str">
        <f t="shared" si="31"/>
        <v/>
      </c>
      <c r="V485" s="58"/>
      <c r="W485" s="58"/>
      <c r="X485" s="62"/>
      <c r="Y48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8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85" s="245"/>
      <c r="AB485" s="246"/>
      <c r="AC485" s="246"/>
      <c r="AD485" s="247"/>
      <c r="AE485" s="248"/>
      <c r="AF485" s="270" t="str">
        <f>IFERROR(VLOOKUP(AE485,Nivel_educat!$B$6:$E$24,4,FALSE),"")</f>
        <v/>
      </c>
      <c r="AG485" s="270" t="str">
        <f t="shared" si="28"/>
        <v/>
      </c>
      <c r="AH485" s="57"/>
      <c r="AI485" s="64"/>
      <c r="AJ485" s="57"/>
      <c r="AK485" s="64"/>
      <c r="AL485" s="64"/>
      <c r="AM485" s="57"/>
      <c r="AN485" s="64"/>
      <c r="AO485" s="273" t="str">
        <f t="shared" si="29"/>
        <v/>
      </c>
      <c r="AP485" s="57"/>
      <c r="AQ485" s="57"/>
      <c r="AR485" s="59"/>
      <c r="AS485" s="59"/>
      <c r="AT485" s="59"/>
      <c r="AU485" s="59"/>
      <c r="AV485" s="59"/>
      <c r="AW485" s="59"/>
      <c r="AX48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85" s="59"/>
      <c r="AZ485" s="59"/>
      <c r="BA48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85" s="249"/>
      <c r="BD485" s="253"/>
      <c r="BE485" s="253"/>
    </row>
    <row r="486" spans="1:57" ht="14.95" x14ac:dyDescent="0.25">
      <c r="A486" s="60"/>
      <c r="B486" s="58"/>
      <c r="C486" s="58"/>
      <c r="D486" s="58"/>
      <c r="E486" s="61"/>
      <c r="F486" s="61"/>
      <c r="G486" s="270" t="str">
        <f>IFERROR(MATCH(I486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86" s="270" t="str">
        <f t="shared" si="30"/>
        <v/>
      </c>
      <c r="I486" s="58"/>
      <c r="J486" s="58"/>
      <c r="K486" s="250"/>
      <c r="L486" s="277"/>
      <c r="M486" s="58"/>
      <c r="N486" s="58"/>
      <c r="O486" s="58"/>
      <c r="P48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86" s="270" t="str">
        <f>IF('Participantes (A completar)'!$R486="","",IF((INT('Participantes (A completar)'!$AI486-'Participantes (A completar)'!$R486)/365.25)&lt;=0,0,(INT(('Participantes (A completar)'!$AI486-'Participantes (A completar)'!$R486)/365.25))))</f>
        <v/>
      </c>
      <c r="R486" s="61"/>
      <c r="S486" s="57"/>
      <c r="T486" s="270" t="str">
        <f>IFERROR(MATCH(V486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86" s="270" t="str">
        <f t="shared" si="31"/>
        <v/>
      </c>
      <c r="V486" s="58"/>
      <c r="W486" s="58"/>
      <c r="X486" s="62"/>
      <c r="Y48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8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86" s="245"/>
      <c r="AB486" s="246"/>
      <c r="AC486" s="246"/>
      <c r="AD486" s="247"/>
      <c r="AE486" s="248"/>
      <c r="AF486" s="270" t="str">
        <f>IFERROR(VLOOKUP(AE486,Nivel_educat!$B$6:$E$24,4,FALSE),"")</f>
        <v/>
      </c>
      <c r="AG486" s="270" t="str">
        <f t="shared" si="28"/>
        <v/>
      </c>
      <c r="AH486" s="57"/>
      <c r="AI486" s="64"/>
      <c r="AJ486" s="57"/>
      <c r="AK486" s="64"/>
      <c r="AL486" s="64"/>
      <c r="AM486" s="57"/>
      <c r="AN486" s="64"/>
      <c r="AO486" s="273" t="str">
        <f t="shared" si="29"/>
        <v/>
      </c>
      <c r="AP486" s="57"/>
      <c r="AQ486" s="57"/>
      <c r="AR486" s="59"/>
      <c r="AS486" s="59"/>
      <c r="AT486" s="59"/>
      <c r="AU486" s="59"/>
      <c r="AV486" s="59"/>
      <c r="AW486" s="59"/>
      <c r="AX48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86" s="59"/>
      <c r="AZ486" s="59"/>
      <c r="BA48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86" s="249"/>
      <c r="BD486" s="253"/>
      <c r="BE486" s="253"/>
    </row>
    <row r="487" spans="1:57" ht="14.95" x14ac:dyDescent="0.25">
      <c r="A487" s="60"/>
      <c r="B487" s="58"/>
      <c r="C487" s="58"/>
      <c r="D487" s="58"/>
      <c r="E487" s="61"/>
      <c r="F487" s="61"/>
      <c r="G487" s="270" t="str">
        <f>IFERROR(MATCH(I487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87" s="270" t="str">
        <f t="shared" si="30"/>
        <v/>
      </c>
      <c r="I487" s="58"/>
      <c r="J487" s="58"/>
      <c r="K487" s="250"/>
      <c r="L487" s="277"/>
      <c r="M487" s="58"/>
      <c r="N487" s="58"/>
      <c r="O487" s="58"/>
      <c r="P48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87" s="270" t="str">
        <f>IF('Participantes (A completar)'!$R487="","",IF((INT('Participantes (A completar)'!$AI487-'Participantes (A completar)'!$R487)/365.25)&lt;=0,0,(INT(('Participantes (A completar)'!$AI487-'Participantes (A completar)'!$R487)/365.25))))</f>
        <v/>
      </c>
      <c r="R487" s="61"/>
      <c r="S487" s="57"/>
      <c r="T487" s="270" t="str">
        <f>IFERROR(MATCH(V487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87" s="270" t="str">
        <f t="shared" si="31"/>
        <v/>
      </c>
      <c r="V487" s="58"/>
      <c r="W487" s="58"/>
      <c r="X487" s="62"/>
      <c r="Y48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8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87" s="245"/>
      <c r="AB487" s="246"/>
      <c r="AC487" s="246"/>
      <c r="AD487" s="247"/>
      <c r="AE487" s="248"/>
      <c r="AF487" s="270" t="str">
        <f>IFERROR(VLOOKUP(AE487,Nivel_educat!$B$6:$E$24,4,FALSE),"")</f>
        <v/>
      </c>
      <c r="AG487" s="270" t="str">
        <f t="shared" si="28"/>
        <v/>
      </c>
      <c r="AH487" s="57"/>
      <c r="AI487" s="64"/>
      <c r="AJ487" s="57"/>
      <c r="AK487" s="64"/>
      <c r="AL487" s="64"/>
      <c r="AM487" s="57"/>
      <c r="AN487" s="64"/>
      <c r="AO487" s="273" t="str">
        <f t="shared" si="29"/>
        <v/>
      </c>
      <c r="AP487" s="57"/>
      <c r="AQ487" s="57"/>
      <c r="AR487" s="59"/>
      <c r="AS487" s="59"/>
      <c r="AT487" s="59"/>
      <c r="AU487" s="59"/>
      <c r="AV487" s="59"/>
      <c r="AW487" s="59"/>
      <c r="AX48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87" s="59"/>
      <c r="AZ487" s="59"/>
      <c r="BA48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87" s="249"/>
      <c r="BD487" s="253"/>
      <c r="BE487" s="253"/>
    </row>
    <row r="488" spans="1:57" ht="14.95" x14ac:dyDescent="0.25">
      <c r="A488" s="60"/>
      <c r="B488" s="58"/>
      <c r="C488" s="58"/>
      <c r="D488" s="58"/>
      <c r="E488" s="61"/>
      <c r="F488" s="61"/>
      <c r="G488" s="270" t="str">
        <f>IFERROR(MATCH(I488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88" s="270" t="str">
        <f t="shared" si="30"/>
        <v/>
      </c>
      <c r="I488" s="58"/>
      <c r="J488" s="58"/>
      <c r="K488" s="250"/>
      <c r="L488" s="277"/>
      <c r="M488" s="58"/>
      <c r="N488" s="58"/>
      <c r="O488" s="58"/>
      <c r="P48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88" s="270" t="str">
        <f>IF('Participantes (A completar)'!$R488="","",IF((INT('Participantes (A completar)'!$AI488-'Participantes (A completar)'!$R488)/365.25)&lt;=0,0,(INT(('Participantes (A completar)'!$AI488-'Participantes (A completar)'!$R488)/365.25))))</f>
        <v/>
      </c>
      <c r="R488" s="61"/>
      <c r="S488" s="57"/>
      <c r="T488" s="270" t="str">
        <f>IFERROR(MATCH(V488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88" s="270" t="str">
        <f t="shared" si="31"/>
        <v/>
      </c>
      <c r="V488" s="58"/>
      <c r="W488" s="58"/>
      <c r="X488" s="62"/>
      <c r="Y48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8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88" s="245"/>
      <c r="AB488" s="246"/>
      <c r="AC488" s="246"/>
      <c r="AD488" s="247"/>
      <c r="AE488" s="248"/>
      <c r="AF488" s="270" t="str">
        <f>IFERROR(VLOOKUP(AE488,Nivel_educat!$B$6:$E$24,4,FALSE),"")</f>
        <v/>
      </c>
      <c r="AG488" s="270" t="str">
        <f t="shared" si="28"/>
        <v/>
      </c>
      <c r="AH488" s="57"/>
      <c r="AI488" s="64"/>
      <c r="AJ488" s="57"/>
      <c r="AK488" s="64"/>
      <c r="AL488" s="64"/>
      <c r="AM488" s="57"/>
      <c r="AN488" s="207"/>
      <c r="AO488" s="273" t="str">
        <f t="shared" si="29"/>
        <v/>
      </c>
      <c r="AP488" s="57"/>
      <c r="AQ488" s="57"/>
      <c r="AR488" s="59"/>
      <c r="AS488" s="59"/>
      <c r="AT488" s="59"/>
      <c r="AU488" s="59"/>
      <c r="AV488" s="59"/>
      <c r="AW488" s="59"/>
      <c r="AX48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88" s="59"/>
      <c r="AZ488" s="59"/>
      <c r="BA48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88" s="249"/>
      <c r="BD488" s="253"/>
      <c r="BE488" s="253"/>
    </row>
    <row r="489" spans="1:57" ht="14.95" x14ac:dyDescent="0.25">
      <c r="A489" s="60"/>
      <c r="B489" s="58"/>
      <c r="C489" s="58"/>
      <c r="D489" s="58"/>
      <c r="E489" s="61"/>
      <c r="F489" s="61"/>
      <c r="G489" s="270" t="str">
        <f>IFERROR(MATCH(I489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89" s="270" t="str">
        <f t="shared" si="30"/>
        <v/>
      </c>
      <c r="I489" s="58"/>
      <c r="J489" s="58"/>
      <c r="K489" s="250"/>
      <c r="L489" s="277"/>
      <c r="M489" s="58"/>
      <c r="N489" s="58"/>
      <c r="O489" s="58"/>
      <c r="P48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89" s="270" t="str">
        <f>IF('Participantes (A completar)'!$R489="","",IF((INT('Participantes (A completar)'!$AI489-'Participantes (A completar)'!$R489)/365.25)&lt;=0,0,(INT(('Participantes (A completar)'!$AI489-'Participantes (A completar)'!$R489)/365.25))))</f>
        <v/>
      </c>
      <c r="R489" s="61"/>
      <c r="S489" s="57"/>
      <c r="T489" s="270" t="str">
        <f>IFERROR(MATCH(V489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89" s="270" t="str">
        <f t="shared" si="31"/>
        <v/>
      </c>
      <c r="V489" s="58"/>
      <c r="W489" s="58"/>
      <c r="X489" s="62"/>
      <c r="Y48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8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89" s="245"/>
      <c r="AB489" s="246"/>
      <c r="AC489" s="246"/>
      <c r="AD489" s="247"/>
      <c r="AE489" s="248"/>
      <c r="AF489" s="270" t="str">
        <f>IFERROR(VLOOKUP(AE489,Nivel_educat!$B$6:$E$24,4,FALSE),"")</f>
        <v/>
      </c>
      <c r="AG489" s="270" t="str">
        <f t="shared" si="28"/>
        <v/>
      </c>
      <c r="AH489" s="57"/>
      <c r="AI489" s="64"/>
      <c r="AJ489" s="57"/>
      <c r="AK489" s="64"/>
      <c r="AL489" s="64"/>
      <c r="AM489" s="57"/>
      <c r="AN489" s="207"/>
      <c r="AO489" s="273" t="str">
        <f t="shared" si="29"/>
        <v/>
      </c>
      <c r="AP489" s="57"/>
      <c r="AQ489" s="57"/>
      <c r="AR489" s="59"/>
      <c r="AS489" s="59"/>
      <c r="AT489" s="59"/>
      <c r="AU489" s="59"/>
      <c r="AV489" s="59"/>
      <c r="AW489" s="59"/>
      <c r="AX48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89" s="59"/>
      <c r="AZ489" s="59"/>
      <c r="BA48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89" s="249"/>
      <c r="BD489" s="253"/>
      <c r="BE489" s="253"/>
    </row>
    <row r="490" spans="1:57" ht="14.95" x14ac:dyDescent="0.25">
      <c r="A490" s="60"/>
      <c r="B490" s="58"/>
      <c r="C490" s="58"/>
      <c r="D490" s="58"/>
      <c r="E490" s="61"/>
      <c r="F490" s="61"/>
      <c r="G490" s="270" t="str">
        <f>IFERROR(MATCH(I490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90" s="270" t="str">
        <f t="shared" si="30"/>
        <v/>
      </c>
      <c r="I490" s="58"/>
      <c r="J490" s="58"/>
      <c r="K490" s="250"/>
      <c r="L490" s="277"/>
      <c r="M490" s="58"/>
      <c r="N490" s="58"/>
      <c r="O490" s="58"/>
      <c r="P49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90" s="270" t="str">
        <f>IF('Participantes (A completar)'!$R490="","",IF((INT('Participantes (A completar)'!$AI490-'Participantes (A completar)'!$R490)/365.25)&lt;=0,0,(INT(('Participantes (A completar)'!$AI490-'Participantes (A completar)'!$R490)/365.25))))</f>
        <v/>
      </c>
      <c r="R490" s="61"/>
      <c r="S490" s="57"/>
      <c r="T490" s="270" t="str">
        <f>IFERROR(MATCH(V490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90" s="270" t="str">
        <f t="shared" si="31"/>
        <v/>
      </c>
      <c r="V490" s="58"/>
      <c r="W490" s="58"/>
      <c r="X490" s="62"/>
      <c r="Y49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9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90" s="245"/>
      <c r="AB490" s="246"/>
      <c r="AC490" s="246"/>
      <c r="AD490" s="247"/>
      <c r="AE490" s="248"/>
      <c r="AF490" s="270" t="str">
        <f>IFERROR(VLOOKUP(AE490,Nivel_educat!$B$6:$E$24,4,FALSE),"")</f>
        <v/>
      </c>
      <c r="AG490" s="270" t="str">
        <f t="shared" si="28"/>
        <v/>
      </c>
      <c r="AH490" s="57"/>
      <c r="AI490" s="64"/>
      <c r="AJ490" s="57"/>
      <c r="AK490" s="64"/>
      <c r="AL490" s="64"/>
      <c r="AM490" s="57"/>
      <c r="AN490" s="207"/>
      <c r="AO490" s="273" t="str">
        <f t="shared" si="29"/>
        <v/>
      </c>
      <c r="AP490" s="57"/>
      <c r="AQ490" s="57"/>
      <c r="AR490" s="59"/>
      <c r="AS490" s="59"/>
      <c r="AT490" s="59"/>
      <c r="AU490" s="59"/>
      <c r="AV490" s="59"/>
      <c r="AW490" s="59"/>
      <c r="AX49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90" s="59"/>
      <c r="AZ490" s="59"/>
      <c r="BA49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90" s="249"/>
      <c r="BD490" s="253"/>
      <c r="BE490" s="253"/>
    </row>
    <row r="491" spans="1:57" ht="14.95" x14ac:dyDescent="0.25">
      <c r="A491" s="60"/>
      <c r="B491" s="58"/>
      <c r="C491" s="58"/>
      <c r="D491" s="58"/>
      <c r="E491" s="61"/>
      <c r="F491" s="61"/>
      <c r="G491" s="270" t="str">
        <f>IFERROR(MATCH(I491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91" s="270" t="str">
        <f t="shared" si="30"/>
        <v/>
      </c>
      <c r="I491" s="58"/>
      <c r="J491" s="58"/>
      <c r="K491" s="250"/>
      <c r="L491" s="277"/>
      <c r="M491" s="58"/>
      <c r="N491" s="58"/>
      <c r="O491" s="58"/>
      <c r="P49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91" s="270" t="str">
        <f>IF('Participantes (A completar)'!$R491="","",IF((INT('Participantes (A completar)'!$AI491-'Participantes (A completar)'!$R491)/365.25)&lt;=0,0,(INT(('Participantes (A completar)'!$AI491-'Participantes (A completar)'!$R491)/365.25))))</f>
        <v/>
      </c>
      <c r="R491" s="61"/>
      <c r="S491" s="57"/>
      <c r="T491" s="270" t="str">
        <f>IFERROR(MATCH(V491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91" s="270" t="str">
        <f t="shared" si="31"/>
        <v/>
      </c>
      <c r="V491" s="58"/>
      <c r="W491" s="58"/>
      <c r="X491" s="62"/>
      <c r="Y49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9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91" s="245"/>
      <c r="AB491" s="246"/>
      <c r="AC491" s="246"/>
      <c r="AD491" s="247"/>
      <c r="AE491" s="248"/>
      <c r="AF491" s="270" t="str">
        <f>IFERROR(VLOOKUP(AE491,Nivel_educat!$B$6:$E$24,4,FALSE),"")</f>
        <v/>
      </c>
      <c r="AG491" s="270" t="str">
        <f t="shared" si="28"/>
        <v/>
      </c>
      <c r="AH491" s="57"/>
      <c r="AI491" s="64"/>
      <c r="AJ491" s="57"/>
      <c r="AK491" s="64"/>
      <c r="AL491" s="64"/>
      <c r="AM491" s="57"/>
      <c r="AN491" s="207"/>
      <c r="AO491" s="273" t="str">
        <f t="shared" si="29"/>
        <v/>
      </c>
      <c r="AP491" s="57"/>
      <c r="AQ491" s="57"/>
      <c r="AR491" s="59"/>
      <c r="AS491" s="59"/>
      <c r="AT491" s="59"/>
      <c r="AU491" s="59"/>
      <c r="AV491" s="59"/>
      <c r="AW491" s="59"/>
      <c r="AX49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91" s="59"/>
      <c r="AZ491" s="59"/>
      <c r="BA49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91" s="249"/>
      <c r="BD491" s="253"/>
      <c r="BE491" s="253"/>
    </row>
    <row r="492" spans="1:57" ht="14.95" x14ac:dyDescent="0.25">
      <c r="A492" s="60"/>
      <c r="B492" s="58"/>
      <c r="C492" s="58"/>
      <c r="D492" s="58"/>
      <c r="E492" s="61"/>
      <c r="F492" s="61"/>
      <c r="G492" s="270" t="str">
        <f>IFERROR(MATCH(I492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92" s="270" t="str">
        <f t="shared" si="30"/>
        <v/>
      </c>
      <c r="I492" s="58"/>
      <c r="J492" s="58"/>
      <c r="K492" s="250"/>
      <c r="L492" s="277"/>
      <c r="M492" s="58"/>
      <c r="N492" s="58"/>
      <c r="O492" s="58"/>
      <c r="P49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92" s="270" t="str">
        <f>IF('Participantes (A completar)'!$R492="","",IF((INT('Participantes (A completar)'!$AI492-'Participantes (A completar)'!$R492)/365.25)&lt;=0,0,(INT(('Participantes (A completar)'!$AI492-'Participantes (A completar)'!$R492)/365.25))))</f>
        <v/>
      </c>
      <c r="R492" s="61"/>
      <c r="S492" s="57"/>
      <c r="T492" s="270" t="str">
        <f>IFERROR(MATCH(V492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92" s="270" t="str">
        <f t="shared" si="31"/>
        <v/>
      </c>
      <c r="V492" s="58"/>
      <c r="W492" s="58"/>
      <c r="X492" s="62"/>
      <c r="Y49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9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92" s="245"/>
      <c r="AB492" s="246"/>
      <c r="AC492" s="246"/>
      <c r="AD492" s="247"/>
      <c r="AE492" s="248"/>
      <c r="AF492" s="270" t="str">
        <f>IFERROR(VLOOKUP(AE492,Nivel_educat!$B$6:$E$24,4,FALSE),"")</f>
        <v/>
      </c>
      <c r="AG492" s="270" t="str">
        <f t="shared" si="28"/>
        <v/>
      </c>
      <c r="AH492" s="57"/>
      <c r="AI492" s="64"/>
      <c r="AJ492" s="57"/>
      <c r="AK492" s="64"/>
      <c r="AL492" s="64"/>
      <c r="AM492" s="57"/>
      <c r="AN492" s="64"/>
      <c r="AO492" s="273" t="str">
        <f t="shared" si="29"/>
        <v/>
      </c>
      <c r="AP492" s="57"/>
      <c r="AQ492" s="57"/>
      <c r="AR492" s="59"/>
      <c r="AS492" s="59"/>
      <c r="AT492" s="59"/>
      <c r="AU492" s="59"/>
      <c r="AV492" s="59"/>
      <c r="AW492" s="59"/>
      <c r="AX49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92" s="59"/>
      <c r="AZ492" s="59"/>
      <c r="BA49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92" s="249"/>
      <c r="BD492" s="253"/>
      <c r="BE492" s="253"/>
    </row>
    <row r="493" spans="1:57" ht="14.95" x14ac:dyDescent="0.25">
      <c r="A493" s="60"/>
      <c r="B493" s="58"/>
      <c r="C493" s="58"/>
      <c r="D493" s="58"/>
      <c r="E493" s="61"/>
      <c r="F493" s="61"/>
      <c r="G493" s="270" t="str">
        <f>IFERROR(MATCH(I493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93" s="270" t="str">
        <f t="shared" si="30"/>
        <v/>
      </c>
      <c r="I493" s="58"/>
      <c r="J493" s="58"/>
      <c r="K493" s="250"/>
      <c r="L493" s="277"/>
      <c r="M493" s="58"/>
      <c r="N493" s="58"/>
      <c r="O493" s="58"/>
      <c r="P49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93" s="270" t="str">
        <f>IF('Participantes (A completar)'!$R493="","",IF((INT('Participantes (A completar)'!$AI493-'Participantes (A completar)'!$R493)/365.25)&lt;=0,0,(INT(('Participantes (A completar)'!$AI493-'Participantes (A completar)'!$R493)/365.25))))</f>
        <v/>
      </c>
      <c r="R493" s="61"/>
      <c r="S493" s="57"/>
      <c r="T493" s="270" t="str">
        <f>IFERROR(MATCH(V493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93" s="270" t="str">
        <f t="shared" si="31"/>
        <v/>
      </c>
      <c r="V493" s="58"/>
      <c r="W493" s="58"/>
      <c r="X493" s="62"/>
      <c r="Y49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9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93" s="245"/>
      <c r="AB493" s="246"/>
      <c r="AC493" s="246"/>
      <c r="AD493" s="247"/>
      <c r="AE493" s="248"/>
      <c r="AF493" s="270" t="str">
        <f>IFERROR(VLOOKUP(AE493,Nivel_educat!$B$6:$E$24,4,FALSE),"")</f>
        <v/>
      </c>
      <c r="AG493" s="270" t="str">
        <f t="shared" si="28"/>
        <v/>
      </c>
      <c r="AH493" s="57"/>
      <c r="AI493" s="64"/>
      <c r="AJ493" s="57"/>
      <c r="AK493" s="64"/>
      <c r="AL493" s="64"/>
      <c r="AM493" s="57"/>
      <c r="AN493" s="64"/>
      <c r="AO493" s="273" t="str">
        <f t="shared" si="29"/>
        <v/>
      </c>
      <c r="AP493" s="57"/>
      <c r="AQ493" s="57"/>
      <c r="AR493" s="59"/>
      <c r="AS493" s="59"/>
      <c r="AT493" s="59"/>
      <c r="AU493" s="59"/>
      <c r="AV493" s="59"/>
      <c r="AW493" s="59"/>
      <c r="AX49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93" s="59"/>
      <c r="AZ493" s="59"/>
      <c r="BA49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93" s="249"/>
      <c r="BD493" s="253"/>
      <c r="BE493" s="253"/>
    </row>
    <row r="494" spans="1:57" ht="14.95" x14ac:dyDescent="0.25">
      <c r="A494" s="60"/>
      <c r="B494" s="58"/>
      <c r="C494" s="58"/>
      <c r="D494" s="58"/>
      <c r="E494" s="61"/>
      <c r="F494" s="61"/>
      <c r="G494" s="270" t="str">
        <f>IFERROR(MATCH(I494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94" s="270" t="str">
        <f t="shared" si="30"/>
        <v/>
      </c>
      <c r="I494" s="58"/>
      <c r="J494" s="58"/>
      <c r="K494" s="250"/>
      <c r="L494" s="277"/>
      <c r="M494" s="58"/>
      <c r="N494" s="58"/>
      <c r="O494" s="58"/>
      <c r="P49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94" s="270" t="str">
        <f>IF('Participantes (A completar)'!$R494="","",IF((INT('Participantes (A completar)'!$AI494-'Participantes (A completar)'!$R494)/365.25)&lt;=0,0,(INT(('Participantes (A completar)'!$AI494-'Participantes (A completar)'!$R494)/365.25))))</f>
        <v/>
      </c>
      <c r="R494" s="61"/>
      <c r="S494" s="57"/>
      <c r="T494" s="270" t="str">
        <f>IFERROR(MATCH(V494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94" s="270" t="str">
        <f t="shared" si="31"/>
        <v/>
      </c>
      <c r="V494" s="58"/>
      <c r="W494" s="58"/>
      <c r="X494" s="62"/>
      <c r="Y49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9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94" s="245"/>
      <c r="AB494" s="246"/>
      <c r="AC494" s="246"/>
      <c r="AD494" s="247"/>
      <c r="AE494" s="248"/>
      <c r="AF494" s="270" t="str">
        <f>IFERROR(VLOOKUP(AE494,Nivel_educat!$B$6:$E$24,4,FALSE),"")</f>
        <v/>
      </c>
      <c r="AG494" s="270" t="str">
        <f t="shared" si="28"/>
        <v/>
      </c>
      <c r="AH494" s="57"/>
      <c r="AI494" s="64"/>
      <c r="AJ494" s="57"/>
      <c r="AK494" s="64"/>
      <c r="AL494" s="64"/>
      <c r="AM494" s="57"/>
      <c r="AN494" s="64"/>
      <c r="AO494" s="273" t="str">
        <f t="shared" si="29"/>
        <v/>
      </c>
      <c r="AP494" s="57"/>
      <c r="AQ494" s="57"/>
      <c r="AR494" s="59"/>
      <c r="AS494" s="59"/>
      <c r="AT494" s="59"/>
      <c r="AU494" s="59"/>
      <c r="AV494" s="59"/>
      <c r="AW494" s="59"/>
      <c r="AX49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94" s="59"/>
      <c r="AZ494" s="59"/>
      <c r="BA49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94" s="249"/>
      <c r="BD494" s="253"/>
      <c r="BE494" s="253"/>
    </row>
    <row r="495" spans="1:57" ht="14.95" x14ac:dyDescent="0.25">
      <c r="A495" s="60"/>
      <c r="B495" s="58"/>
      <c r="C495" s="58"/>
      <c r="D495" s="58"/>
      <c r="E495" s="61"/>
      <c r="F495" s="61"/>
      <c r="G495" s="270" t="str">
        <f>IFERROR(MATCH(I495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95" s="270" t="str">
        <f t="shared" si="30"/>
        <v/>
      </c>
      <c r="I495" s="58"/>
      <c r="J495" s="58"/>
      <c r="K495" s="250"/>
      <c r="L495" s="277"/>
      <c r="M495" s="58"/>
      <c r="N495" s="58"/>
      <c r="O495" s="58"/>
      <c r="P49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95" s="270" t="str">
        <f>IF('Participantes (A completar)'!$R495="","",IF((INT('Participantes (A completar)'!$AI495-'Participantes (A completar)'!$R495)/365.25)&lt;=0,0,(INT(('Participantes (A completar)'!$AI495-'Participantes (A completar)'!$R495)/365.25))))</f>
        <v/>
      </c>
      <c r="R495" s="61"/>
      <c r="S495" s="57"/>
      <c r="T495" s="270" t="str">
        <f>IFERROR(MATCH(V495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95" s="270" t="str">
        <f t="shared" si="31"/>
        <v/>
      </c>
      <c r="V495" s="58"/>
      <c r="W495" s="58"/>
      <c r="X495" s="62"/>
      <c r="Y49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9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95" s="245"/>
      <c r="AB495" s="246"/>
      <c r="AC495" s="246"/>
      <c r="AD495" s="247"/>
      <c r="AE495" s="248"/>
      <c r="AF495" s="270" t="str">
        <f>IFERROR(VLOOKUP(AE495,Nivel_educat!$B$6:$E$24,4,FALSE),"")</f>
        <v/>
      </c>
      <c r="AG495" s="270" t="str">
        <f t="shared" si="28"/>
        <v/>
      </c>
      <c r="AH495" s="57"/>
      <c r="AI495" s="64"/>
      <c r="AJ495" s="57"/>
      <c r="AK495" s="64"/>
      <c r="AL495" s="64"/>
      <c r="AM495" s="57"/>
      <c r="AN495" s="207"/>
      <c r="AO495" s="273" t="str">
        <f t="shared" si="29"/>
        <v/>
      </c>
      <c r="AP495" s="57"/>
      <c r="AQ495" s="57"/>
      <c r="AR495" s="59"/>
      <c r="AS495" s="59"/>
      <c r="AT495" s="59"/>
      <c r="AU495" s="59"/>
      <c r="AV495" s="59"/>
      <c r="AW495" s="59"/>
      <c r="AX49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95" s="59"/>
      <c r="AZ495" s="59"/>
      <c r="BA49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95" s="249"/>
      <c r="BD495" s="253"/>
      <c r="BE495" s="253"/>
    </row>
    <row r="496" spans="1:57" ht="14.95" x14ac:dyDescent="0.25">
      <c r="A496" s="60"/>
      <c r="B496" s="58"/>
      <c r="C496" s="58"/>
      <c r="D496" s="58"/>
      <c r="E496" s="61"/>
      <c r="F496" s="61"/>
      <c r="G496" s="270" t="str">
        <f>IFERROR(MATCH(I496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96" s="270" t="str">
        <f t="shared" si="30"/>
        <v/>
      </c>
      <c r="I496" s="58"/>
      <c r="J496" s="58"/>
      <c r="K496" s="250"/>
      <c r="L496" s="277"/>
      <c r="M496" s="58"/>
      <c r="N496" s="58"/>
      <c r="O496" s="58"/>
      <c r="P49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96" s="270" t="str">
        <f>IF('Participantes (A completar)'!$R496="","",IF((INT('Participantes (A completar)'!$AI496-'Participantes (A completar)'!$R496)/365.25)&lt;=0,0,(INT(('Participantes (A completar)'!$AI496-'Participantes (A completar)'!$R496)/365.25))))</f>
        <v/>
      </c>
      <c r="R496" s="61"/>
      <c r="S496" s="57"/>
      <c r="T496" s="270" t="str">
        <f>IFERROR(MATCH(V496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96" s="270" t="str">
        <f t="shared" si="31"/>
        <v/>
      </c>
      <c r="V496" s="58"/>
      <c r="W496" s="58"/>
      <c r="X496" s="62"/>
      <c r="Y49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9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96" s="245"/>
      <c r="AB496" s="246"/>
      <c r="AC496" s="246"/>
      <c r="AD496" s="247"/>
      <c r="AE496" s="248"/>
      <c r="AF496" s="270" t="str">
        <f>IFERROR(VLOOKUP(AE496,Nivel_educat!$B$6:$E$24,4,FALSE),"")</f>
        <v/>
      </c>
      <c r="AG496" s="270" t="str">
        <f t="shared" si="28"/>
        <v/>
      </c>
      <c r="AH496" s="57"/>
      <c r="AI496" s="64"/>
      <c r="AJ496" s="57"/>
      <c r="AK496" s="64"/>
      <c r="AL496" s="64"/>
      <c r="AM496" s="57"/>
      <c r="AN496" s="64"/>
      <c r="AO496" s="273" t="str">
        <f t="shared" si="29"/>
        <v/>
      </c>
      <c r="AP496" s="57"/>
      <c r="AQ496" s="57"/>
      <c r="AR496" s="59"/>
      <c r="AS496" s="59"/>
      <c r="AT496" s="59"/>
      <c r="AU496" s="59"/>
      <c r="AV496" s="59"/>
      <c r="AW496" s="59"/>
      <c r="AX49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96" s="59"/>
      <c r="AZ496" s="59"/>
      <c r="BA49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96" s="249"/>
      <c r="BD496" s="253"/>
      <c r="BE496" s="253"/>
    </row>
    <row r="497" spans="1:57" ht="14.95" x14ac:dyDescent="0.25">
      <c r="A497" s="60"/>
      <c r="B497" s="58"/>
      <c r="C497" s="58"/>
      <c r="D497" s="58"/>
      <c r="E497" s="61"/>
      <c r="F497" s="61"/>
      <c r="G497" s="270" t="str">
        <f>IFERROR(MATCH(I497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97" s="270" t="str">
        <f t="shared" si="30"/>
        <v/>
      </c>
      <c r="I497" s="58"/>
      <c r="J497" s="58"/>
      <c r="K497" s="250"/>
      <c r="L497" s="277"/>
      <c r="M497" s="58"/>
      <c r="N497" s="58"/>
      <c r="O497" s="58"/>
      <c r="P49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97" s="270" t="str">
        <f>IF('Participantes (A completar)'!$R497="","",IF((INT('Participantes (A completar)'!$AI497-'Participantes (A completar)'!$R497)/365.25)&lt;=0,0,(INT(('Participantes (A completar)'!$AI497-'Participantes (A completar)'!$R497)/365.25))))</f>
        <v/>
      </c>
      <c r="R497" s="61"/>
      <c r="S497" s="57"/>
      <c r="T497" s="270" t="str">
        <f>IFERROR(MATCH(V497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97" s="270" t="str">
        <f t="shared" si="31"/>
        <v/>
      </c>
      <c r="V497" s="58"/>
      <c r="W497" s="58"/>
      <c r="X497" s="62"/>
      <c r="Y49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9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97" s="245"/>
      <c r="AB497" s="246"/>
      <c r="AC497" s="246"/>
      <c r="AD497" s="247"/>
      <c r="AE497" s="248"/>
      <c r="AF497" s="270" t="str">
        <f>IFERROR(VLOOKUP(AE497,Nivel_educat!$B$6:$E$24,4,FALSE),"")</f>
        <v/>
      </c>
      <c r="AG497" s="270" t="str">
        <f t="shared" si="28"/>
        <v/>
      </c>
      <c r="AH497" s="57"/>
      <c r="AI497" s="64"/>
      <c r="AJ497" s="57"/>
      <c r="AK497" s="64"/>
      <c r="AL497" s="64"/>
      <c r="AM497" s="57"/>
      <c r="AN497" s="64"/>
      <c r="AO497" s="273" t="str">
        <f t="shared" si="29"/>
        <v/>
      </c>
      <c r="AP497" s="57"/>
      <c r="AQ497" s="57"/>
      <c r="AR497" s="59"/>
      <c r="AS497" s="59"/>
      <c r="AT497" s="59"/>
      <c r="AU497" s="59"/>
      <c r="AV497" s="59"/>
      <c r="AW497" s="59"/>
      <c r="AX49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97" s="59"/>
      <c r="AZ497" s="59"/>
      <c r="BA49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97" s="249"/>
      <c r="BD497" s="253"/>
      <c r="BE497" s="253"/>
    </row>
    <row r="498" spans="1:57" ht="14.95" x14ac:dyDescent="0.25">
      <c r="A498" s="60"/>
      <c r="B498" s="58"/>
      <c r="C498" s="58"/>
      <c r="D498" s="58"/>
      <c r="E498" s="61"/>
      <c r="F498" s="61"/>
      <c r="G498" s="270" t="str">
        <f>IFERROR(MATCH(I498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98" s="270" t="str">
        <f t="shared" si="30"/>
        <v/>
      </c>
      <c r="I498" s="58"/>
      <c r="J498" s="58"/>
      <c r="K498" s="250"/>
      <c r="L498" s="277"/>
      <c r="M498" s="58"/>
      <c r="N498" s="58"/>
      <c r="O498" s="58"/>
      <c r="P49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98" s="270" t="str">
        <f>IF('Participantes (A completar)'!$R498="","",IF((INT('Participantes (A completar)'!$AI498-'Participantes (A completar)'!$R498)/365.25)&lt;=0,0,(INT(('Participantes (A completar)'!$AI498-'Participantes (A completar)'!$R498)/365.25))))</f>
        <v/>
      </c>
      <c r="R498" s="61"/>
      <c r="S498" s="57"/>
      <c r="T498" s="270" t="str">
        <f>IFERROR(MATCH(V498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98" s="270" t="str">
        <f t="shared" si="31"/>
        <v/>
      </c>
      <c r="V498" s="58"/>
      <c r="W498" s="58"/>
      <c r="X498" s="62"/>
      <c r="Y49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9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98" s="245"/>
      <c r="AB498" s="246"/>
      <c r="AC498" s="246"/>
      <c r="AD498" s="247"/>
      <c r="AE498" s="248"/>
      <c r="AF498" s="270" t="str">
        <f>IFERROR(VLOOKUP(AE498,Nivel_educat!$B$6:$E$24,4,FALSE),"")</f>
        <v/>
      </c>
      <c r="AG498" s="270" t="str">
        <f t="shared" si="28"/>
        <v/>
      </c>
      <c r="AH498" s="57"/>
      <c r="AI498" s="64"/>
      <c r="AJ498" s="57"/>
      <c r="AK498" s="64"/>
      <c r="AL498" s="64"/>
      <c r="AM498" s="57"/>
      <c r="AN498" s="207"/>
      <c r="AO498" s="273" t="str">
        <f t="shared" si="29"/>
        <v/>
      </c>
      <c r="AP498" s="57"/>
      <c r="AQ498" s="57"/>
      <c r="AR498" s="59"/>
      <c r="AS498" s="59"/>
      <c r="AT498" s="59"/>
      <c r="AU498" s="59"/>
      <c r="AV498" s="59"/>
      <c r="AW498" s="59"/>
      <c r="AX49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98" s="59"/>
      <c r="AZ498" s="59"/>
      <c r="BA49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98" s="249"/>
      <c r="BD498" s="253"/>
      <c r="BE498" s="253"/>
    </row>
    <row r="499" spans="1:57" ht="14.95" x14ac:dyDescent="0.25">
      <c r="A499" s="60"/>
      <c r="B499" s="58"/>
      <c r="C499" s="58"/>
      <c r="D499" s="58"/>
      <c r="E499" s="61"/>
      <c r="F499" s="61"/>
      <c r="G499" s="270" t="str">
        <f>IFERROR(MATCH(I499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499" s="270" t="str">
        <f t="shared" si="30"/>
        <v/>
      </c>
      <c r="I499" s="58"/>
      <c r="J499" s="58"/>
      <c r="K499" s="250"/>
      <c r="L499" s="277"/>
      <c r="M499" s="58"/>
      <c r="N499" s="58"/>
      <c r="O499" s="58"/>
      <c r="P49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499" s="270" t="str">
        <f>IF('Participantes (A completar)'!$R499="","",IF((INT('Participantes (A completar)'!$AI499-'Participantes (A completar)'!$R499)/365.25)&lt;=0,0,(INT(('Participantes (A completar)'!$AI499-'Participantes (A completar)'!$R499)/365.25))))</f>
        <v/>
      </c>
      <c r="R499" s="61"/>
      <c r="S499" s="57"/>
      <c r="T499" s="270" t="str">
        <f>IFERROR(MATCH(V499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499" s="270" t="str">
        <f t="shared" si="31"/>
        <v/>
      </c>
      <c r="V499" s="216"/>
      <c r="W499" s="216"/>
      <c r="X499" s="62"/>
      <c r="Y49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49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499" s="245"/>
      <c r="AB499" s="246"/>
      <c r="AC499" s="246"/>
      <c r="AD499" s="247"/>
      <c r="AE499" s="248"/>
      <c r="AF499" s="270" t="str">
        <f>IFERROR(VLOOKUP(AE499,Nivel_educat!$B$6:$E$24,4,FALSE),"")</f>
        <v/>
      </c>
      <c r="AG499" s="270" t="str">
        <f t="shared" si="28"/>
        <v/>
      </c>
      <c r="AH499" s="57"/>
      <c r="AI499" s="64"/>
      <c r="AJ499" s="57"/>
      <c r="AK499" s="64"/>
      <c r="AL499" s="64"/>
      <c r="AM499" s="57"/>
      <c r="AN499" s="64"/>
      <c r="AO499" s="273" t="str">
        <f t="shared" si="29"/>
        <v/>
      </c>
      <c r="AP499" s="57"/>
      <c r="AQ499" s="57"/>
      <c r="AR499" s="59"/>
      <c r="AS499" s="59"/>
      <c r="AT499" s="59"/>
      <c r="AU499" s="59"/>
      <c r="AV499" s="59"/>
      <c r="AW499" s="59"/>
      <c r="AX49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499" s="59"/>
      <c r="AZ499" s="59"/>
      <c r="BA49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499" s="249"/>
      <c r="BD499" s="253"/>
      <c r="BE499" s="253"/>
    </row>
    <row r="500" spans="1:57" ht="14.95" x14ac:dyDescent="0.25">
      <c r="A500" s="60"/>
      <c r="B500" s="58"/>
      <c r="C500" s="58"/>
      <c r="D500" s="58"/>
      <c r="E500" s="61"/>
      <c r="F500" s="61"/>
      <c r="G500" s="270" t="str">
        <f>IFERROR(MATCH(I500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00" s="270" t="str">
        <f t="shared" si="30"/>
        <v/>
      </c>
      <c r="I500" s="58"/>
      <c r="J500" s="58"/>
      <c r="K500" s="250"/>
      <c r="L500" s="277"/>
      <c r="M500" s="58"/>
      <c r="N500" s="58"/>
      <c r="O500" s="58"/>
      <c r="P50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00" s="270" t="str">
        <f>IF('Participantes (A completar)'!$R500="","",IF((INT('Participantes (A completar)'!$AI500-'Participantes (A completar)'!$R500)/365.25)&lt;=0,0,(INT(('Participantes (A completar)'!$AI500-'Participantes (A completar)'!$R500)/365.25))))</f>
        <v/>
      </c>
      <c r="R500" s="61"/>
      <c r="S500" s="57"/>
      <c r="T500" s="270" t="str">
        <f>IFERROR(MATCH(V500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00" s="270" t="str">
        <f t="shared" si="31"/>
        <v/>
      </c>
      <c r="V500" s="58"/>
      <c r="W500" s="58"/>
      <c r="X500" s="62"/>
      <c r="Y50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0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00" s="245"/>
      <c r="AB500" s="246"/>
      <c r="AC500" s="246"/>
      <c r="AD500" s="247"/>
      <c r="AE500" s="248"/>
      <c r="AF500" s="270" t="str">
        <f>IFERROR(VLOOKUP(AE500,Nivel_educat!$B$6:$E$24,4,FALSE),"")</f>
        <v/>
      </c>
      <c r="AG500" s="270" t="str">
        <f t="shared" si="28"/>
        <v/>
      </c>
      <c r="AH500" s="57"/>
      <c r="AI500" s="64"/>
      <c r="AJ500" s="57"/>
      <c r="AK500" s="64"/>
      <c r="AL500" s="64"/>
      <c r="AM500" s="57"/>
      <c r="AN500" s="207"/>
      <c r="AO500" s="273" t="str">
        <f t="shared" si="29"/>
        <v/>
      </c>
      <c r="AP500" s="57"/>
      <c r="AQ500" s="57"/>
      <c r="AR500" s="59"/>
      <c r="AS500" s="59"/>
      <c r="AT500" s="59"/>
      <c r="AU500" s="59"/>
      <c r="AV500" s="59"/>
      <c r="AW500" s="59"/>
      <c r="AX50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00" s="59"/>
      <c r="AZ500" s="59"/>
      <c r="BA50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00" s="249"/>
      <c r="BD500" s="253"/>
      <c r="BE500" s="253"/>
    </row>
    <row r="501" spans="1:57" ht="14.95" x14ac:dyDescent="0.25">
      <c r="A501" s="60"/>
      <c r="B501" s="58"/>
      <c r="C501" s="58"/>
      <c r="D501" s="58"/>
      <c r="E501" s="61"/>
      <c r="F501" s="61"/>
      <c r="G501" s="270" t="str">
        <f>IFERROR(MATCH(I501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01" s="270" t="str">
        <f t="shared" si="30"/>
        <v/>
      </c>
      <c r="I501" s="58"/>
      <c r="J501" s="58"/>
      <c r="K501" s="250"/>
      <c r="L501" s="277"/>
      <c r="M501" s="58"/>
      <c r="N501" s="58"/>
      <c r="O501" s="58"/>
      <c r="P50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01" s="270" t="str">
        <f>IF('Participantes (A completar)'!$R501="","",IF((INT('Participantes (A completar)'!$AI501-'Participantes (A completar)'!$R501)/365.25)&lt;=0,0,(INT(('Participantes (A completar)'!$AI501-'Participantes (A completar)'!$R501)/365.25))))</f>
        <v/>
      </c>
      <c r="R501" s="61"/>
      <c r="S501" s="57"/>
      <c r="T501" s="270" t="str">
        <f>IFERROR(MATCH(V501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01" s="270" t="str">
        <f t="shared" si="31"/>
        <v/>
      </c>
      <c r="V501" s="216"/>
      <c r="W501" s="216"/>
      <c r="X501" s="62"/>
      <c r="Y50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0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01" s="245"/>
      <c r="AB501" s="246"/>
      <c r="AC501" s="246"/>
      <c r="AD501" s="247"/>
      <c r="AE501" s="248"/>
      <c r="AF501" s="270" t="str">
        <f>IFERROR(VLOOKUP(AE501,Nivel_educat!$B$6:$E$24,4,FALSE),"")</f>
        <v/>
      </c>
      <c r="AG501" s="270" t="str">
        <f t="shared" si="28"/>
        <v/>
      </c>
      <c r="AH501" s="57"/>
      <c r="AI501" s="64"/>
      <c r="AJ501" s="57"/>
      <c r="AK501" s="64"/>
      <c r="AL501" s="64"/>
      <c r="AM501" s="57"/>
      <c r="AN501" s="64"/>
      <c r="AO501" s="273" t="str">
        <f t="shared" si="29"/>
        <v/>
      </c>
      <c r="AP501" s="57"/>
      <c r="AQ501" s="57"/>
      <c r="AR501" s="59"/>
      <c r="AS501" s="59"/>
      <c r="AT501" s="59"/>
      <c r="AU501" s="59"/>
      <c r="AV501" s="59"/>
      <c r="AW501" s="59"/>
      <c r="AX50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01" s="59"/>
      <c r="AZ501" s="59"/>
      <c r="BA50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01" s="249"/>
      <c r="BD501" s="253"/>
      <c r="BE501" s="253"/>
    </row>
    <row r="502" spans="1:57" ht="14.95" x14ac:dyDescent="0.25">
      <c r="A502" s="60"/>
      <c r="B502" s="58"/>
      <c r="C502" s="58"/>
      <c r="D502" s="58"/>
      <c r="E502" s="61"/>
      <c r="F502" s="61"/>
      <c r="G502" s="270" t="str">
        <f>IFERROR(MATCH(I502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02" s="270" t="str">
        <f t="shared" si="30"/>
        <v/>
      </c>
      <c r="I502" s="58"/>
      <c r="J502" s="58"/>
      <c r="K502" s="250"/>
      <c r="L502" s="277"/>
      <c r="M502" s="58"/>
      <c r="N502" s="58"/>
      <c r="O502" s="58"/>
      <c r="P50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02" s="270" t="str">
        <f>IF('Participantes (A completar)'!$R502="","",IF((INT('Participantes (A completar)'!$AI502-'Participantes (A completar)'!$R502)/365.25)&lt;=0,0,(INT(('Participantes (A completar)'!$AI502-'Participantes (A completar)'!$R502)/365.25))))</f>
        <v/>
      </c>
      <c r="R502" s="61"/>
      <c r="S502" s="57"/>
      <c r="T502" s="270" t="str">
        <f>IFERROR(MATCH(V502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02" s="270" t="str">
        <f t="shared" si="31"/>
        <v/>
      </c>
      <c r="V502" s="58"/>
      <c r="W502" s="58"/>
      <c r="X502" s="62"/>
      <c r="Y50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0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02" s="245"/>
      <c r="AB502" s="246"/>
      <c r="AC502" s="246"/>
      <c r="AD502" s="247"/>
      <c r="AE502" s="248"/>
      <c r="AF502" s="270" t="str">
        <f>IFERROR(VLOOKUP(AE502,Nivel_educat!$B$6:$E$24,4,FALSE),"")</f>
        <v/>
      </c>
      <c r="AG502" s="270" t="str">
        <f t="shared" si="28"/>
        <v/>
      </c>
      <c r="AH502" s="57"/>
      <c r="AI502" s="64"/>
      <c r="AJ502" s="57"/>
      <c r="AK502" s="64"/>
      <c r="AL502" s="64"/>
      <c r="AM502" s="57"/>
      <c r="AN502" s="207"/>
      <c r="AO502" s="273" t="str">
        <f t="shared" si="29"/>
        <v/>
      </c>
      <c r="AP502" s="57"/>
      <c r="AQ502" s="57"/>
      <c r="AR502" s="59"/>
      <c r="AS502" s="59"/>
      <c r="AT502" s="59"/>
      <c r="AU502" s="59"/>
      <c r="AV502" s="59"/>
      <c r="AW502" s="59"/>
      <c r="AX50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02" s="59"/>
      <c r="AZ502" s="59"/>
      <c r="BA50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02" s="249"/>
      <c r="BD502" s="253"/>
      <c r="BE502" s="253"/>
    </row>
    <row r="503" spans="1:57" ht="14.95" x14ac:dyDescent="0.25">
      <c r="A503" s="60"/>
      <c r="B503" s="58"/>
      <c r="C503" s="58"/>
      <c r="D503" s="58"/>
      <c r="E503" s="61"/>
      <c r="F503" s="61"/>
      <c r="G503" s="270" t="str">
        <f>IFERROR(MATCH(I503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03" s="270" t="str">
        <f t="shared" si="30"/>
        <v/>
      </c>
      <c r="I503" s="58"/>
      <c r="J503" s="58"/>
      <c r="K503" s="250"/>
      <c r="L503" s="277"/>
      <c r="M503" s="58"/>
      <c r="N503" s="58"/>
      <c r="O503" s="58"/>
      <c r="P50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03" s="270" t="str">
        <f>IF('Participantes (A completar)'!$R503="","",IF((INT('Participantes (A completar)'!$AI503-'Participantes (A completar)'!$R503)/365.25)&lt;=0,0,(INT(('Participantes (A completar)'!$AI503-'Participantes (A completar)'!$R503)/365.25))))</f>
        <v/>
      </c>
      <c r="R503" s="61"/>
      <c r="S503" s="57"/>
      <c r="T503" s="270" t="str">
        <f>IFERROR(MATCH(V503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03" s="270" t="str">
        <f t="shared" si="31"/>
        <v/>
      </c>
      <c r="V503" s="216"/>
      <c r="W503" s="216"/>
      <c r="X503" s="62"/>
      <c r="Y50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0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03" s="245"/>
      <c r="AB503" s="246"/>
      <c r="AC503" s="246"/>
      <c r="AD503" s="247"/>
      <c r="AE503" s="248"/>
      <c r="AF503" s="270" t="str">
        <f>IFERROR(VLOOKUP(AE503,Nivel_educat!$B$6:$E$24,4,FALSE),"")</f>
        <v/>
      </c>
      <c r="AG503" s="270" t="str">
        <f t="shared" si="28"/>
        <v/>
      </c>
      <c r="AH503" s="57"/>
      <c r="AI503" s="64"/>
      <c r="AJ503" s="57"/>
      <c r="AK503" s="64"/>
      <c r="AL503" s="64"/>
      <c r="AM503" s="57"/>
      <c r="AN503" s="64"/>
      <c r="AO503" s="273" t="str">
        <f t="shared" si="29"/>
        <v/>
      </c>
      <c r="AP503" s="57"/>
      <c r="AQ503" s="57"/>
      <c r="AR503" s="59"/>
      <c r="AS503" s="59"/>
      <c r="AT503" s="59"/>
      <c r="AU503" s="59"/>
      <c r="AV503" s="59"/>
      <c r="AW503" s="59"/>
      <c r="AX50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03" s="59"/>
      <c r="AZ503" s="59"/>
      <c r="BA50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03" s="249"/>
      <c r="BD503" s="253"/>
      <c r="BE503" s="253"/>
    </row>
    <row r="504" spans="1:57" ht="14.95" x14ac:dyDescent="0.25">
      <c r="A504" s="60"/>
      <c r="B504" s="58"/>
      <c r="C504" s="58"/>
      <c r="D504" s="58"/>
      <c r="E504" s="61"/>
      <c r="F504" s="61"/>
      <c r="G504" s="270" t="str">
        <f>IFERROR(MATCH(I504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04" s="270" t="str">
        <f t="shared" si="30"/>
        <v/>
      </c>
      <c r="I504" s="58"/>
      <c r="J504" s="58"/>
      <c r="K504" s="250"/>
      <c r="L504" s="277"/>
      <c r="M504" s="58"/>
      <c r="N504" s="58"/>
      <c r="O504" s="58"/>
      <c r="P50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04" s="270" t="str">
        <f>IF('Participantes (A completar)'!$R504="","",IF((INT('Participantes (A completar)'!$AI504-'Participantes (A completar)'!$R504)/365.25)&lt;=0,0,(INT(('Participantes (A completar)'!$AI504-'Participantes (A completar)'!$R504)/365.25))))</f>
        <v/>
      </c>
      <c r="R504" s="61"/>
      <c r="S504" s="57"/>
      <c r="T504" s="270" t="str">
        <f>IFERROR(MATCH(V504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04" s="270" t="str">
        <f t="shared" si="31"/>
        <v/>
      </c>
      <c r="V504" s="58"/>
      <c r="W504" s="58"/>
      <c r="X504" s="62"/>
      <c r="Y50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0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04" s="245"/>
      <c r="AB504" s="246"/>
      <c r="AC504" s="246"/>
      <c r="AD504" s="247"/>
      <c r="AE504" s="248"/>
      <c r="AF504" s="270" t="str">
        <f>IFERROR(VLOOKUP(AE504,Nivel_educat!$B$6:$E$24,4,FALSE),"")</f>
        <v/>
      </c>
      <c r="AG504" s="270" t="str">
        <f t="shared" si="28"/>
        <v/>
      </c>
      <c r="AH504" s="57"/>
      <c r="AI504" s="64"/>
      <c r="AJ504" s="57"/>
      <c r="AK504" s="64"/>
      <c r="AL504" s="64"/>
      <c r="AM504" s="57"/>
      <c r="AN504" s="207"/>
      <c r="AO504" s="273" t="str">
        <f t="shared" si="29"/>
        <v/>
      </c>
      <c r="AP504" s="57"/>
      <c r="AQ504" s="57"/>
      <c r="AR504" s="59"/>
      <c r="AS504" s="59"/>
      <c r="AT504" s="59"/>
      <c r="AU504" s="59"/>
      <c r="AV504" s="59"/>
      <c r="AW504" s="59"/>
      <c r="AX50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04" s="59"/>
      <c r="AZ504" s="59"/>
      <c r="BA50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04" s="249"/>
      <c r="BD504" s="253"/>
      <c r="BE504" s="253"/>
    </row>
    <row r="505" spans="1:57" ht="14.95" x14ac:dyDescent="0.25">
      <c r="A505" s="60"/>
      <c r="B505" s="58"/>
      <c r="C505" s="58"/>
      <c r="D505" s="58"/>
      <c r="E505" s="61"/>
      <c r="F505" s="61"/>
      <c r="G505" s="270" t="str">
        <f>IFERROR(MATCH(I505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05" s="270" t="str">
        <f t="shared" si="30"/>
        <v/>
      </c>
      <c r="I505" s="58"/>
      <c r="J505" s="58"/>
      <c r="K505" s="250"/>
      <c r="L505" s="277"/>
      <c r="M505" s="58"/>
      <c r="N505" s="58"/>
      <c r="O505" s="58"/>
      <c r="P50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05" s="270" t="str">
        <f>IF('Participantes (A completar)'!$R505="","",IF((INT('Participantes (A completar)'!$AI505-'Participantes (A completar)'!$R505)/365.25)&lt;=0,0,(INT(('Participantes (A completar)'!$AI505-'Participantes (A completar)'!$R505)/365.25))))</f>
        <v/>
      </c>
      <c r="R505" s="61"/>
      <c r="S505" s="57"/>
      <c r="T505" s="270" t="str">
        <f>IFERROR(MATCH(V505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05" s="270" t="str">
        <f t="shared" si="31"/>
        <v/>
      </c>
      <c r="V505" s="216"/>
      <c r="W505" s="216"/>
      <c r="X505" s="62"/>
      <c r="Y50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0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05" s="245"/>
      <c r="AB505" s="246"/>
      <c r="AC505" s="246"/>
      <c r="AD505" s="247"/>
      <c r="AE505" s="248"/>
      <c r="AF505" s="270" t="str">
        <f>IFERROR(VLOOKUP(AE505,Nivel_educat!$B$6:$E$24,4,FALSE),"")</f>
        <v/>
      </c>
      <c r="AG505" s="270" t="str">
        <f t="shared" si="28"/>
        <v/>
      </c>
      <c r="AH505" s="57"/>
      <c r="AI505" s="64"/>
      <c r="AJ505" s="57"/>
      <c r="AK505" s="64"/>
      <c r="AL505" s="64"/>
      <c r="AM505" s="57"/>
      <c r="AN505" s="64"/>
      <c r="AO505" s="273" t="str">
        <f t="shared" si="29"/>
        <v/>
      </c>
      <c r="AP505" s="57"/>
      <c r="AQ505" s="57"/>
      <c r="AR505" s="59"/>
      <c r="AS505" s="59"/>
      <c r="AT505" s="59"/>
      <c r="AU505" s="59"/>
      <c r="AV505" s="59"/>
      <c r="AW505" s="59"/>
      <c r="AX50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05" s="59"/>
      <c r="AZ505" s="59"/>
      <c r="BA50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05" s="249"/>
      <c r="BD505" s="253"/>
      <c r="BE505" s="253"/>
    </row>
    <row r="506" spans="1:57" ht="14.95" x14ac:dyDescent="0.25">
      <c r="A506" s="60"/>
      <c r="B506" s="58"/>
      <c r="C506" s="58"/>
      <c r="D506" s="58"/>
      <c r="E506" s="61"/>
      <c r="F506" s="61"/>
      <c r="G506" s="270" t="str">
        <f>IFERROR(MATCH(I506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06" s="270" t="str">
        <f t="shared" si="30"/>
        <v/>
      </c>
      <c r="I506" s="58"/>
      <c r="J506" s="58"/>
      <c r="K506" s="250"/>
      <c r="L506" s="277"/>
      <c r="M506" s="58"/>
      <c r="N506" s="58"/>
      <c r="O506" s="58"/>
      <c r="P50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06" s="270" t="str">
        <f>IF('Participantes (A completar)'!$R506="","",IF((INT('Participantes (A completar)'!$AI506-'Participantes (A completar)'!$R506)/365.25)&lt;=0,0,(INT(('Participantes (A completar)'!$AI506-'Participantes (A completar)'!$R506)/365.25))))</f>
        <v/>
      </c>
      <c r="R506" s="61"/>
      <c r="S506" s="57"/>
      <c r="T506" s="270" t="str">
        <f>IFERROR(MATCH(V506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06" s="270" t="str">
        <f t="shared" si="31"/>
        <v/>
      </c>
      <c r="V506" s="58"/>
      <c r="W506" s="58"/>
      <c r="X506" s="62"/>
      <c r="Y50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0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06" s="245"/>
      <c r="AB506" s="246"/>
      <c r="AC506" s="246"/>
      <c r="AD506" s="247"/>
      <c r="AE506" s="248"/>
      <c r="AF506" s="270" t="str">
        <f>IFERROR(VLOOKUP(AE506,Nivel_educat!$B$6:$E$24,4,FALSE),"")</f>
        <v/>
      </c>
      <c r="AG506" s="270" t="str">
        <f t="shared" si="28"/>
        <v/>
      </c>
      <c r="AH506" s="57"/>
      <c r="AI506" s="64"/>
      <c r="AJ506" s="57"/>
      <c r="AK506" s="64"/>
      <c r="AL506" s="64"/>
      <c r="AM506" s="57"/>
      <c r="AN506" s="207"/>
      <c r="AO506" s="273" t="str">
        <f t="shared" si="29"/>
        <v/>
      </c>
      <c r="AP506" s="57"/>
      <c r="AQ506" s="57"/>
      <c r="AR506" s="59"/>
      <c r="AS506" s="59"/>
      <c r="AT506" s="59"/>
      <c r="AU506" s="59"/>
      <c r="AV506" s="59"/>
      <c r="AW506" s="59"/>
      <c r="AX50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06" s="59"/>
      <c r="AZ506" s="59"/>
      <c r="BA50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06" s="249"/>
      <c r="BD506" s="253"/>
      <c r="BE506" s="253"/>
    </row>
    <row r="507" spans="1:57" ht="14.95" x14ac:dyDescent="0.25">
      <c r="A507" s="60"/>
      <c r="B507" s="58"/>
      <c r="C507" s="58"/>
      <c r="D507" s="58"/>
      <c r="E507" s="61"/>
      <c r="F507" s="61"/>
      <c r="G507" s="270" t="str">
        <f>IFERROR(MATCH(I507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07" s="270" t="str">
        <f t="shared" si="30"/>
        <v/>
      </c>
      <c r="I507" s="58"/>
      <c r="J507" s="58"/>
      <c r="K507" s="250"/>
      <c r="L507" s="277"/>
      <c r="M507" s="58"/>
      <c r="N507" s="58"/>
      <c r="O507" s="58"/>
      <c r="P50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07" s="270" t="str">
        <f>IF('Participantes (A completar)'!$R507="","",IF((INT('Participantes (A completar)'!$AI507-'Participantes (A completar)'!$R507)/365.25)&lt;=0,0,(INT(('Participantes (A completar)'!$AI507-'Participantes (A completar)'!$R507)/365.25))))</f>
        <v/>
      </c>
      <c r="R507" s="61"/>
      <c r="S507" s="57"/>
      <c r="T507" s="270" t="str">
        <f>IFERROR(MATCH(V507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07" s="270" t="str">
        <f t="shared" si="31"/>
        <v/>
      </c>
      <c r="V507" s="216"/>
      <c r="W507" s="216"/>
      <c r="X507" s="62"/>
      <c r="Y50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0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07" s="245"/>
      <c r="AB507" s="246"/>
      <c r="AC507" s="246"/>
      <c r="AD507" s="247"/>
      <c r="AE507" s="248"/>
      <c r="AF507" s="270" t="str">
        <f>IFERROR(VLOOKUP(AE507,Nivel_educat!$B$6:$E$24,4,FALSE),"")</f>
        <v/>
      </c>
      <c r="AG507" s="270" t="str">
        <f t="shared" si="28"/>
        <v/>
      </c>
      <c r="AH507" s="57"/>
      <c r="AI507" s="64"/>
      <c r="AJ507" s="57"/>
      <c r="AK507" s="64"/>
      <c r="AL507" s="64"/>
      <c r="AM507" s="57"/>
      <c r="AN507" s="64"/>
      <c r="AO507" s="273" t="str">
        <f t="shared" si="29"/>
        <v/>
      </c>
      <c r="AP507" s="57"/>
      <c r="AQ507" s="57"/>
      <c r="AR507" s="59"/>
      <c r="AS507" s="59"/>
      <c r="AT507" s="59"/>
      <c r="AU507" s="59"/>
      <c r="AV507" s="59"/>
      <c r="AW507" s="59"/>
      <c r="AX50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07" s="59"/>
      <c r="AZ507" s="59"/>
      <c r="BA50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07" s="249"/>
      <c r="BD507" s="253"/>
      <c r="BE507" s="253"/>
    </row>
    <row r="508" spans="1:57" ht="14.95" x14ac:dyDescent="0.25">
      <c r="A508" s="60"/>
      <c r="B508" s="58"/>
      <c r="C508" s="58"/>
      <c r="D508" s="58"/>
      <c r="E508" s="61"/>
      <c r="F508" s="61"/>
      <c r="G508" s="270" t="str">
        <f>IFERROR(MATCH(I508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08" s="270" t="str">
        <f t="shared" si="30"/>
        <v/>
      </c>
      <c r="I508" s="58"/>
      <c r="J508" s="58"/>
      <c r="K508" s="250"/>
      <c r="L508" s="277"/>
      <c r="M508" s="58"/>
      <c r="N508" s="58"/>
      <c r="O508" s="58"/>
      <c r="P50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08" s="270" t="str">
        <f>IF('Participantes (A completar)'!$R508="","",IF((INT('Participantes (A completar)'!$AI508-'Participantes (A completar)'!$R508)/365.25)&lt;=0,0,(INT(('Participantes (A completar)'!$AI508-'Participantes (A completar)'!$R508)/365.25))))</f>
        <v/>
      </c>
      <c r="R508" s="61"/>
      <c r="S508" s="57"/>
      <c r="T508" s="270" t="str">
        <f>IFERROR(MATCH(V508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08" s="270" t="str">
        <f t="shared" si="31"/>
        <v/>
      </c>
      <c r="V508" s="58"/>
      <c r="W508" s="58"/>
      <c r="X508" s="62"/>
      <c r="Y50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0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08" s="245"/>
      <c r="AB508" s="246"/>
      <c r="AC508" s="246"/>
      <c r="AD508" s="247"/>
      <c r="AE508" s="248"/>
      <c r="AF508" s="270" t="str">
        <f>IFERROR(VLOOKUP(AE508,Nivel_educat!$B$6:$E$24,4,FALSE),"")</f>
        <v/>
      </c>
      <c r="AG508" s="270" t="str">
        <f t="shared" si="28"/>
        <v/>
      </c>
      <c r="AH508" s="57"/>
      <c r="AI508" s="64"/>
      <c r="AJ508" s="57"/>
      <c r="AK508" s="64"/>
      <c r="AL508" s="64"/>
      <c r="AM508" s="57"/>
      <c r="AN508" s="207"/>
      <c r="AO508" s="273" t="str">
        <f t="shared" si="29"/>
        <v/>
      </c>
      <c r="AP508" s="57"/>
      <c r="AQ508" s="57"/>
      <c r="AR508" s="59"/>
      <c r="AS508" s="59"/>
      <c r="AT508" s="59"/>
      <c r="AU508" s="59"/>
      <c r="AV508" s="59"/>
      <c r="AW508" s="59"/>
      <c r="AX50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08" s="59"/>
      <c r="AZ508" s="59"/>
      <c r="BA50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08" s="249"/>
      <c r="BD508" s="253"/>
      <c r="BE508" s="253"/>
    </row>
    <row r="509" spans="1:57" ht="14.95" x14ac:dyDescent="0.25">
      <c r="A509" s="60"/>
      <c r="B509" s="58"/>
      <c r="C509" s="58"/>
      <c r="D509" s="58"/>
      <c r="E509" s="61"/>
      <c r="F509" s="61"/>
      <c r="G509" s="270" t="str">
        <f>IFERROR(MATCH(I509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09" s="270" t="str">
        <f t="shared" si="30"/>
        <v/>
      </c>
      <c r="I509" s="58"/>
      <c r="J509" s="58"/>
      <c r="K509" s="250"/>
      <c r="L509" s="277"/>
      <c r="M509" s="58"/>
      <c r="N509" s="58"/>
      <c r="O509" s="58"/>
      <c r="P50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09" s="270" t="str">
        <f>IF('Participantes (A completar)'!$R509="","",IF((INT('Participantes (A completar)'!$AI509-'Participantes (A completar)'!$R509)/365.25)&lt;=0,0,(INT(('Participantes (A completar)'!$AI509-'Participantes (A completar)'!$R509)/365.25))))</f>
        <v/>
      </c>
      <c r="R509" s="61"/>
      <c r="S509" s="57"/>
      <c r="T509" s="270" t="str">
        <f>IFERROR(MATCH(V509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09" s="270" t="str">
        <f t="shared" si="31"/>
        <v/>
      </c>
      <c r="V509" s="216"/>
      <c r="W509" s="216"/>
      <c r="X509" s="62"/>
      <c r="Y50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0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09" s="245"/>
      <c r="AB509" s="246"/>
      <c r="AC509" s="246"/>
      <c r="AD509" s="247"/>
      <c r="AE509" s="248"/>
      <c r="AF509" s="270" t="str">
        <f>IFERROR(VLOOKUP(AE509,Nivel_educat!$B$6:$E$24,4,FALSE),"")</f>
        <v/>
      </c>
      <c r="AG509" s="270" t="str">
        <f t="shared" si="28"/>
        <v/>
      </c>
      <c r="AH509" s="57"/>
      <c r="AI509" s="64"/>
      <c r="AJ509" s="57"/>
      <c r="AK509" s="64"/>
      <c r="AL509" s="64"/>
      <c r="AM509" s="57"/>
      <c r="AN509" s="64"/>
      <c r="AO509" s="273" t="str">
        <f t="shared" si="29"/>
        <v/>
      </c>
      <c r="AP509" s="57"/>
      <c r="AQ509" s="57"/>
      <c r="AR509" s="59"/>
      <c r="AS509" s="59"/>
      <c r="AT509" s="59"/>
      <c r="AU509" s="59"/>
      <c r="AV509" s="59"/>
      <c r="AW509" s="59"/>
      <c r="AX50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09" s="59"/>
      <c r="AZ509" s="59"/>
      <c r="BA50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09" s="249"/>
      <c r="BD509" s="253"/>
      <c r="BE509" s="253"/>
    </row>
    <row r="510" spans="1:57" ht="14.95" x14ac:dyDescent="0.25">
      <c r="A510" s="60"/>
      <c r="B510" s="58"/>
      <c r="C510" s="58"/>
      <c r="D510" s="58"/>
      <c r="E510" s="61"/>
      <c r="F510" s="61"/>
      <c r="G510" s="270" t="str">
        <f>IFERROR(MATCH(I510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10" s="270" t="str">
        <f t="shared" si="30"/>
        <v/>
      </c>
      <c r="I510" s="58"/>
      <c r="J510" s="58"/>
      <c r="K510" s="250"/>
      <c r="L510" s="277"/>
      <c r="M510" s="58"/>
      <c r="N510" s="58"/>
      <c r="O510" s="58"/>
      <c r="P51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10" s="270" t="str">
        <f>IF('Participantes (A completar)'!$R510="","",IF((INT('Participantes (A completar)'!$AI510-'Participantes (A completar)'!$R510)/365.25)&lt;=0,0,(INT(('Participantes (A completar)'!$AI510-'Participantes (A completar)'!$R510)/365.25))))</f>
        <v/>
      </c>
      <c r="R510" s="61"/>
      <c r="S510" s="57"/>
      <c r="T510" s="270" t="str">
        <f>IFERROR(MATCH(V510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10" s="270" t="str">
        <f t="shared" si="31"/>
        <v/>
      </c>
      <c r="V510" s="58"/>
      <c r="W510" s="58"/>
      <c r="X510" s="62"/>
      <c r="Y51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1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10" s="245"/>
      <c r="AB510" s="246"/>
      <c r="AC510" s="246"/>
      <c r="AD510" s="247"/>
      <c r="AE510" s="248"/>
      <c r="AF510" s="270" t="str">
        <f>IFERROR(VLOOKUP(AE510,Nivel_educat!$B$6:$E$24,4,FALSE),"")</f>
        <v/>
      </c>
      <c r="AG510" s="270" t="str">
        <f t="shared" si="28"/>
        <v/>
      </c>
      <c r="AH510" s="57"/>
      <c r="AI510" s="64"/>
      <c r="AJ510" s="57"/>
      <c r="AK510" s="64"/>
      <c r="AL510" s="64"/>
      <c r="AM510" s="57"/>
      <c r="AN510" s="207"/>
      <c r="AO510" s="273" t="str">
        <f t="shared" si="29"/>
        <v/>
      </c>
      <c r="AP510" s="57"/>
      <c r="AQ510" s="57"/>
      <c r="AR510" s="59"/>
      <c r="AS510" s="59"/>
      <c r="AT510" s="59"/>
      <c r="AU510" s="59"/>
      <c r="AV510" s="59"/>
      <c r="AW510" s="59"/>
      <c r="AX51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10" s="59"/>
      <c r="AZ510" s="59"/>
      <c r="BA51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10" s="249"/>
      <c r="BD510" s="253"/>
      <c r="BE510" s="253"/>
    </row>
    <row r="511" spans="1:57" ht="14.95" x14ac:dyDescent="0.25">
      <c r="A511" s="60"/>
      <c r="B511" s="58"/>
      <c r="C511" s="58"/>
      <c r="D511" s="58"/>
      <c r="E511" s="61"/>
      <c r="F511" s="61"/>
      <c r="G511" s="270" t="str">
        <f>IFERROR(MATCH(I511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11" s="270" t="str">
        <f t="shared" si="30"/>
        <v/>
      </c>
      <c r="I511" s="58"/>
      <c r="J511" s="58"/>
      <c r="K511" s="250"/>
      <c r="L511" s="277"/>
      <c r="M511" s="58"/>
      <c r="N511" s="58"/>
      <c r="O511" s="58"/>
      <c r="P51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11" s="270" t="str">
        <f>IF('Participantes (A completar)'!$R511="","",IF((INT('Participantes (A completar)'!$AI511-'Participantes (A completar)'!$R511)/365.25)&lt;=0,0,(INT(('Participantes (A completar)'!$AI511-'Participantes (A completar)'!$R511)/365.25))))</f>
        <v/>
      </c>
      <c r="R511" s="61"/>
      <c r="S511" s="57"/>
      <c r="T511" s="270" t="str">
        <f>IFERROR(MATCH(V511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11" s="270" t="str">
        <f t="shared" si="31"/>
        <v/>
      </c>
      <c r="V511" s="216"/>
      <c r="W511" s="216"/>
      <c r="X511" s="62"/>
      <c r="Y51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1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11" s="245"/>
      <c r="AB511" s="246"/>
      <c r="AC511" s="246"/>
      <c r="AD511" s="247"/>
      <c r="AE511" s="248"/>
      <c r="AF511" s="270" t="str">
        <f>IFERROR(VLOOKUP(AE511,Nivel_educat!$B$6:$E$24,4,FALSE),"")</f>
        <v/>
      </c>
      <c r="AG511" s="270" t="str">
        <f t="shared" si="28"/>
        <v/>
      </c>
      <c r="AH511" s="57"/>
      <c r="AI511" s="64"/>
      <c r="AJ511" s="57"/>
      <c r="AK511" s="64"/>
      <c r="AL511" s="64"/>
      <c r="AM511" s="57"/>
      <c r="AN511" s="64"/>
      <c r="AO511" s="273" t="str">
        <f t="shared" si="29"/>
        <v/>
      </c>
      <c r="AP511" s="57"/>
      <c r="AQ511" s="57"/>
      <c r="AR511" s="59"/>
      <c r="AS511" s="59"/>
      <c r="AT511" s="59"/>
      <c r="AU511" s="59"/>
      <c r="AV511" s="59"/>
      <c r="AW511" s="59"/>
      <c r="AX51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11" s="59"/>
      <c r="AZ511" s="59"/>
      <c r="BA51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11" s="249"/>
      <c r="BD511" s="253"/>
      <c r="BE511" s="253"/>
    </row>
    <row r="512" spans="1:57" ht="14.95" x14ac:dyDescent="0.25">
      <c r="A512" s="60"/>
      <c r="B512" s="58"/>
      <c r="C512" s="58"/>
      <c r="D512" s="58"/>
      <c r="E512" s="61"/>
      <c r="F512" s="61"/>
      <c r="G512" s="270" t="str">
        <f>IFERROR(MATCH(I512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12" s="270" t="str">
        <f t="shared" si="30"/>
        <v/>
      </c>
      <c r="I512" s="58"/>
      <c r="J512" s="58"/>
      <c r="K512" s="250"/>
      <c r="L512" s="277"/>
      <c r="M512" s="58"/>
      <c r="N512" s="58"/>
      <c r="O512" s="58"/>
      <c r="P51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12" s="270" t="str">
        <f>IF('Participantes (A completar)'!$R512="","",IF((INT('Participantes (A completar)'!$AI512-'Participantes (A completar)'!$R512)/365.25)&lt;=0,0,(INT(('Participantes (A completar)'!$AI512-'Participantes (A completar)'!$R512)/365.25))))</f>
        <v/>
      </c>
      <c r="R512" s="61"/>
      <c r="S512" s="57"/>
      <c r="T512" s="270" t="str">
        <f>IFERROR(MATCH(V512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12" s="270" t="str">
        <f t="shared" si="31"/>
        <v/>
      </c>
      <c r="V512" s="58"/>
      <c r="W512" s="58"/>
      <c r="X512" s="62"/>
      <c r="Y51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1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12" s="245"/>
      <c r="AB512" s="246"/>
      <c r="AC512" s="246"/>
      <c r="AD512" s="247"/>
      <c r="AE512" s="248"/>
      <c r="AF512" s="270" t="str">
        <f>IFERROR(VLOOKUP(AE512,Nivel_educat!$B$6:$E$24,4,FALSE),"")</f>
        <v/>
      </c>
      <c r="AG512" s="270" t="str">
        <f t="shared" si="28"/>
        <v/>
      </c>
      <c r="AH512" s="57"/>
      <c r="AI512" s="64"/>
      <c r="AJ512" s="57"/>
      <c r="AK512" s="64"/>
      <c r="AL512" s="64"/>
      <c r="AM512" s="57"/>
      <c r="AN512" s="207"/>
      <c r="AO512" s="273" t="str">
        <f t="shared" si="29"/>
        <v/>
      </c>
      <c r="AP512" s="57"/>
      <c r="AQ512" s="57"/>
      <c r="AR512" s="59"/>
      <c r="AS512" s="59"/>
      <c r="AT512" s="59"/>
      <c r="AU512" s="59"/>
      <c r="AV512" s="59"/>
      <c r="AW512" s="59"/>
      <c r="AX51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12" s="59"/>
      <c r="AZ512" s="59"/>
      <c r="BA51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12" s="249"/>
      <c r="BD512" s="253"/>
      <c r="BE512" s="253"/>
    </row>
    <row r="513" spans="1:57" ht="14.95" x14ac:dyDescent="0.25">
      <c r="A513" s="60"/>
      <c r="B513" s="58"/>
      <c r="C513" s="58"/>
      <c r="D513" s="58"/>
      <c r="E513" s="61"/>
      <c r="F513" s="61"/>
      <c r="G513" s="270" t="str">
        <f>IFERROR(MATCH(I513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13" s="270" t="str">
        <f t="shared" si="30"/>
        <v/>
      </c>
      <c r="I513" s="58"/>
      <c r="J513" s="58"/>
      <c r="K513" s="250"/>
      <c r="L513" s="277"/>
      <c r="M513" s="58"/>
      <c r="N513" s="58"/>
      <c r="O513" s="58"/>
      <c r="P51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13" s="270" t="str">
        <f>IF('Participantes (A completar)'!$R513="","",IF((INT('Participantes (A completar)'!$AI513-'Participantes (A completar)'!$R513)/365.25)&lt;=0,0,(INT(('Participantes (A completar)'!$AI513-'Participantes (A completar)'!$R513)/365.25))))</f>
        <v/>
      </c>
      <c r="R513" s="61"/>
      <c r="S513" s="57"/>
      <c r="T513" s="270" t="str">
        <f>IFERROR(MATCH(V513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13" s="270" t="str">
        <f t="shared" si="31"/>
        <v/>
      </c>
      <c r="V513" s="216"/>
      <c r="W513" s="216"/>
      <c r="X513" s="62"/>
      <c r="Y51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1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13" s="245"/>
      <c r="AB513" s="246"/>
      <c r="AC513" s="246"/>
      <c r="AD513" s="247"/>
      <c r="AE513" s="248"/>
      <c r="AF513" s="270" t="str">
        <f>IFERROR(VLOOKUP(AE513,Nivel_educat!$B$6:$E$24,4,FALSE),"")</f>
        <v/>
      </c>
      <c r="AG513" s="270" t="str">
        <f t="shared" si="28"/>
        <v/>
      </c>
      <c r="AH513" s="57"/>
      <c r="AI513" s="64"/>
      <c r="AJ513" s="57"/>
      <c r="AK513" s="64"/>
      <c r="AL513" s="64"/>
      <c r="AM513" s="57"/>
      <c r="AN513" s="64"/>
      <c r="AO513" s="273" t="str">
        <f t="shared" si="29"/>
        <v/>
      </c>
      <c r="AP513" s="57"/>
      <c r="AQ513" s="57"/>
      <c r="AR513" s="59"/>
      <c r="AS513" s="59"/>
      <c r="AT513" s="59"/>
      <c r="AU513" s="59"/>
      <c r="AV513" s="59"/>
      <c r="AW513" s="59"/>
      <c r="AX51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13" s="59"/>
      <c r="AZ513" s="59"/>
      <c r="BA51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13" s="249"/>
      <c r="BD513" s="253"/>
      <c r="BE513" s="253"/>
    </row>
    <row r="514" spans="1:57" ht="14.95" x14ac:dyDescent="0.25">
      <c r="A514" s="60"/>
      <c r="B514" s="58"/>
      <c r="C514" s="58"/>
      <c r="D514" s="58"/>
      <c r="E514" s="61"/>
      <c r="F514" s="61"/>
      <c r="G514" s="270" t="str">
        <f>IFERROR(MATCH(I514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14" s="270" t="str">
        <f t="shared" si="30"/>
        <v/>
      </c>
      <c r="I514" s="58"/>
      <c r="J514" s="58"/>
      <c r="K514" s="250"/>
      <c r="L514" s="277"/>
      <c r="M514" s="58"/>
      <c r="N514" s="58"/>
      <c r="O514" s="58"/>
      <c r="P51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14" s="270" t="str">
        <f>IF('Participantes (A completar)'!$R514="","",IF((INT('Participantes (A completar)'!$AI514-'Participantes (A completar)'!$R514)/365.25)&lt;=0,0,(INT(('Participantes (A completar)'!$AI514-'Participantes (A completar)'!$R514)/365.25))))</f>
        <v/>
      </c>
      <c r="R514" s="61"/>
      <c r="S514" s="57"/>
      <c r="T514" s="270" t="str">
        <f>IFERROR(MATCH(V514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14" s="270" t="str">
        <f t="shared" si="31"/>
        <v/>
      </c>
      <c r="V514" s="58"/>
      <c r="W514" s="58"/>
      <c r="X514" s="62"/>
      <c r="Y51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1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14" s="245"/>
      <c r="AB514" s="246"/>
      <c r="AC514" s="246"/>
      <c r="AD514" s="247"/>
      <c r="AE514" s="248"/>
      <c r="AF514" s="270" t="str">
        <f>IFERROR(VLOOKUP(AE514,Nivel_educat!$B$6:$E$24,4,FALSE),"")</f>
        <v/>
      </c>
      <c r="AG514" s="270" t="str">
        <f t="shared" si="28"/>
        <v/>
      </c>
      <c r="AH514" s="57"/>
      <c r="AI514" s="64"/>
      <c r="AJ514" s="57"/>
      <c r="AK514" s="64"/>
      <c r="AL514" s="64"/>
      <c r="AM514" s="57"/>
      <c r="AN514" s="207"/>
      <c r="AO514" s="273" t="str">
        <f t="shared" si="29"/>
        <v/>
      </c>
      <c r="AP514" s="57"/>
      <c r="AQ514" s="57"/>
      <c r="AR514" s="59"/>
      <c r="AS514" s="59"/>
      <c r="AT514" s="59"/>
      <c r="AU514" s="59"/>
      <c r="AV514" s="59"/>
      <c r="AW514" s="59"/>
      <c r="AX51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14" s="59"/>
      <c r="AZ514" s="59"/>
      <c r="BA51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14" s="249"/>
      <c r="BD514" s="253"/>
      <c r="BE514" s="253"/>
    </row>
    <row r="515" spans="1:57" ht="14.95" x14ac:dyDescent="0.25">
      <c r="A515" s="60"/>
      <c r="B515" s="58"/>
      <c r="C515" s="58"/>
      <c r="D515" s="58"/>
      <c r="E515" s="61"/>
      <c r="F515" s="61"/>
      <c r="G515" s="270" t="str">
        <f>IFERROR(MATCH(I515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15" s="270" t="str">
        <f t="shared" si="30"/>
        <v/>
      </c>
      <c r="I515" s="58"/>
      <c r="J515" s="58"/>
      <c r="K515" s="250"/>
      <c r="L515" s="277"/>
      <c r="M515" s="58"/>
      <c r="N515" s="58"/>
      <c r="O515" s="58"/>
      <c r="P51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15" s="270" t="str">
        <f>IF('Participantes (A completar)'!$R515="","",IF((INT('Participantes (A completar)'!$AI515-'Participantes (A completar)'!$R515)/365.25)&lt;=0,0,(INT(('Participantes (A completar)'!$AI515-'Participantes (A completar)'!$R515)/365.25))))</f>
        <v/>
      </c>
      <c r="R515" s="61"/>
      <c r="S515" s="57"/>
      <c r="T515" s="270" t="str">
        <f>IFERROR(MATCH(V515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15" s="270" t="str">
        <f t="shared" si="31"/>
        <v/>
      </c>
      <c r="V515" s="216"/>
      <c r="W515" s="216"/>
      <c r="X515" s="62"/>
      <c r="Y51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1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15" s="245"/>
      <c r="AB515" s="246"/>
      <c r="AC515" s="246"/>
      <c r="AD515" s="247"/>
      <c r="AE515" s="248"/>
      <c r="AF515" s="270" t="str">
        <f>IFERROR(VLOOKUP(AE515,Nivel_educat!$B$6:$E$24,4,FALSE),"")</f>
        <v/>
      </c>
      <c r="AG515" s="270" t="str">
        <f t="shared" si="28"/>
        <v/>
      </c>
      <c r="AH515" s="57"/>
      <c r="AI515" s="64"/>
      <c r="AJ515" s="57"/>
      <c r="AK515" s="64"/>
      <c r="AL515" s="64"/>
      <c r="AM515" s="57"/>
      <c r="AN515" s="64"/>
      <c r="AO515" s="273" t="str">
        <f t="shared" si="29"/>
        <v/>
      </c>
      <c r="AP515" s="57"/>
      <c r="AQ515" s="57"/>
      <c r="AR515" s="59"/>
      <c r="AS515" s="59"/>
      <c r="AT515" s="59"/>
      <c r="AU515" s="59"/>
      <c r="AV515" s="59"/>
      <c r="AW515" s="59"/>
      <c r="AX51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15" s="59"/>
      <c r="AZ515" s="59"/>
      <c r="BA51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15" s="249"/>
      <c r="BD515" s="253"/>
      <c r="BE515" s="253"/>
    </row>
    <row r="516" spans="1:57" ht="14.95" x14ac:dyDescent="0.25">
      <c r="A516" s="60"/>
      <c r="B516" s="58"/>
      <c r="C516" s="58"/>
      <c r="D516" s="58"/>
      <c r="E516" s="61"/>
      <c r="F516" s="61"/>
      <c r="G516" s="270" t="str">
        <f>IFERROR(MATCH(I516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16" s="270" t="str">
        <f t="shared" si="30"/>
        <v/>
      </c>
      <c r="I516" s="58"/>
      <c r="J516" s="58"/>
      <c r="K516" s="250"/>
      <c r="L516" s="277"/>
      <c r="M516" s="58"/>
      <c r="N516" s="58"/>
      <c r="O516" s="58"/>
      <c r="P51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16" s="270" t="str">
        <f>IF('Participantes (A completar)'!$R516="","",IF((INT('Participantes (A completar)'!$AI516-'Participantes (A completar)'!$R516)/365.25)&lt;=0,0,(INT(('Participantes (A completar)'!$AI516-'Participantes (A completar)'!$R516)/365.25))))</f>
        <v/>
      </c>
      <c r="R516" s="61"/>
      <c r="S516" s="57"/>
      <c r="T516" s="270" t="str">
        <f>IFERROR(MATCH(V516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16" s="270" t="str">
        <f t="shared" si="31"/>
        <v/>
      </c>
      <c r="V516" s="58"/>
      <c r="W516" s="58"/>
      <c r="X516" s="62"/>
      <c r="Y51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1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16" s="245"/>
      <c r="AB516" s="246"/>
      <c r="AC516" s="246"/>
      <c r="AD516" s="247"/>
      <c r="AE516" s="248"/>
      <c r="AF516" s="270" t="str">
        <f>IFERROR(VLOOKUP(AE516,Nivel_educat!$B$6:$E$24,4,FALSE),"")</f>
        <v/>
      </c>
      <c r="AG516" s="270" t="str">
        <f t="shared" si="28"/>
        <v/>
      </c>
      <c r="AH516" s="57"/>
      <c r="AI516" s="64"/>
      <c r="AJ516" s="57"/>
      <c r="AK516" s="64"/>
      <c r="AL516" s="64"/>
      <c r="AM516" s="57"/>
      <c r="AN516" s="207"/>
      <c r="AO516" s="273" t="str">
        <f t="shared" si="29"/>
        <v/>
      </c>
      <c r="AP516" s="57"/>
      <c r="AQ516" s="57"/>
      <c r="AR516" s="59"/>
      <c r="AS516" s="59"/>
      <c r="AT516" s="59"/>
      <c r="AU516" s="59"/>
      <c r="AV516" s="59"/>
      <c r="AW516" s="59"/>
      <c r="AX51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16" s="59"/>
      <c r="AZ516" s="59"/>
      <c r="BA51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16" s="249"/>
      <c r="BD516" s="253"/>
      <c r="BE516" s="253"/>
    </row>
    <row r="517" spans="1:57" ht="14.95" x14ac:dyDescent="0.25">
      <c r="A517" s="60"/>
      <c r="B517" s="58"/>
      <c r="C517" s="58"/>
      <c r="D517" s="58"/>
      <c r="E517" s="61"/>
      <c r="F517" s="61"/>
      <c r="G517" s="270" t="str">
        <f>IFERROR(MATCH(I517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17" s="270" t="str">
        <f t="shared" si="30"/>
        <v/>
      </c>
      <c r="I517" s="58"/>
      <c r="J517" s="58"/>
      <c r="K517" s="250"/>
      <c r="L517" s="277"/>
      <c r="M517" s="58"/>
      <c r="N517" s="58"/>
      <c r="O517" s="58"/>
      <c r="P51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17" s="270" t="str">
        <f>IF('Participantes (A completar)'!$R517="","",IF((INT('Participantes (A completar)'!$AI517-'Participantes (A completar)'!$R517)/365.25)&lt;=0,0,(INT(('Participantes (A completar)'!$AI517-'Participantes (A completar)'!$R517)/365.25))))</f>
        <v/>
      </c>
      <c r="R517" s="61"/>
      <c r="S517" s="57"/>
      <c r="T517" s="270" t="str">
        <f>IFERROR(MATCH(V517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17" s="270" t="str">
        <f t="shared" si="31"/>
        <v/>
      </c>
      <c r="V517" s="216"/>
      <c r="W517" s="216"/>
      <c r="X517" s="62"/>
      <c r="Y51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1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17" s="245"/>
      <c r="AB517" s="246"/>
      <c r="AC517" s="246"/>
      <c r="AD517" s="247"/>
      <c r="AE517" s="248"/>
      <c r="AF517" s="270" t="str">
        <f>IFERROR(VLOOKUP(AE517,Nivel_educat!$B$6:$E$24,4,FALSE),"")</f>
        <v/>
      </c>
      <c r="AG517" s="270" t="str">
        <f t="shared" si="28"/>
        <v/>
      </c>
      <c r="AH517" s="57"/>
      <c r="AI517" s="64"/>
      <c r="AJ517" s="57"/>
      <c r="AK517" s="64"/>
      <c r="AL517" s="64"/>
      <c r="AM517" s="57"/>
      <c r="AN517" s="64"/>
      <c r="AO517" s="273" t="str">
        <f t="shared" si="29"/>
        <v/>
      </c>
      <c r="AP517" s="57"/>
      <c r="AQ517" s="57"/>
      <c r="AR517" s="59"/>
      <c r="AS517" s="59"/>
      <c r="AT517" s="59"/>
      <c r="AU517" s="59"/>
      <c r="AV517" s="59"/>
      <c r="AW517" s="59"/>
      <c r="AX51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17" s="59"/>
      <c r="AZ517" s="59"/>
      <c r="BA51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17" s="249"/>
      <c r="BD517" s="253"/>
      <c r="BE517" s="253"/>
    </row>
    <row r="518" spans="1:57" ht="14.95" x14ac:dyDescent="0.25">
      <c r="A518" s="60"/>
      <c r="B518" s="58"/>
      <c r="C518" s="58"/>
      <c r="D518" s="58"/>
      <c r="E518" s="61"/>
      <c r="F518" s="61"/>
      <c r="G518" s="270" t="str">
        <f>IFERROR(MATCH(I518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18" s="270" t="str">
        <f t="shared" si="30"/>
        <v/>
      </c>
      <c r="I518" s="58"/>
      <c r="J518" s="58"/>
      <c r="K518" s="250"/>
      <c r="L518" s="277"/>
      <c r="M518" s="58"/>
      <c r="N518" s="58"/>
      <c r="O518" s="58"/>
      <c r="P51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18" s="270" t="str">
        <f>IF('Participantes (A completar)'!$R518="","",IF((INT('Participantes (A completar)'!$AI518-'Participantes (A completar)'!$R518)/365.25)&lt;=0,0,(INT(('Participantes (A completar)'!$AI518-'Participantes (A completar)'!$R518)/365.25))))</f>
        <v/>
      </c>
      <c r="R518" s="61"/>
      <c r="S518" s="57"/>
      <c r="T518" s="270" t="str">
        <f>IFERROR(MATCH(V518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18" s="270" t="str">
        <f t="shared" si="31"/>
        <v/>
      </c>
      <c r="V518" s="58"/>
      <c r="W518" s="58"/>
      <c r="X518" s="62"/>
      <c r="Y51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1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18" s="245"/>
      <c r="AB518" s="246"/>
      <c r="AC518" s="246"/>
      <c r="AD518" s="247"/>
      <c r="AE518" s="248"/>
      <c r="AF518" s="270" t="str">
        <f>IFERROR(VLOOKUP(AE518,Nivel_educat!$B$6:$E$24,4,FALSE),"")</f>
        <v/>
      </c>
      <c r="AG518" s="270" t="str">
        <f t="shared" si="28"/>
        <v/>
      </c>
      <c r="AH518" s="57"/>
      <c r="AI518" s="64"/>
      <c r="AJ518" s="57"/>
      <c r="AK518" s="64"/>
      <c r="AL518" s="64"/>
      <c r="AM518" s="57"/>
      <c r="AN518" s="207"/>
      <c r="AO518" s="273" t="str">
        <f t="shared" si="29"/>
        <v/>
      </c>
      <c r="AP518" s="57"/>
      <c r="AQ518" s="57"/>
      <c r="AR518" s="59"/>
      <c r="AS518" s="59"/>
      <c r="AT518" s="59"/>
      <c r="AU518" s="59"/>
      <c r="AV518" s="59"/>
      <c r="AW518" s="59"/>
      <c r="AX51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18" s="59"/>
      <c r="AZ518" s="59"/>
      <c r="BA51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18" s="249"/>
      <c r="BD518" s="253"/>
      <c r="BE518" s="253"/>
    </row>
    <row r="519" spans="1:57" ht="14.95" x14ac:dyDescent="0.25">
      <c r="A519" s="60"/>
      <c r="B519" s="58"/>
      <c r="C519" s="58"/>
      <c r="D519" s="58"/>
      <c r="E519" s="61"/>
      <c r="F519" s="61"/>
      <c r="G519" s="270" t="str">
        <f>IFERROR(MATCH(I519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19" s="270" t="str">
        <f t="shared" si="30"/>
        <v/>
      </c>
      <c r="I519" s="58"/>
      <c r="J519" s="58"/>
      <c r="K519" s="250"/>
      <c r="L519" s="277"/>
      <c r="M519" s="58"/>
      <c r="N519" s="58"/>
      <c r="O519" s="58"/>
      <c r="P51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19" s="270" t="str">
        <f>IF('Participantes (A completar)'!$R519="","",IF((INT('Participantes (A completar)'!$AI519-'Participantes (A completar)'!$R519)/365.25)&lt;=0,0,(INT(('Participantes (A completar)'!$AI519-'Participantes (A completar)'!$R519)/365.25))))</f>
        <v/>
      </c>
      <c r="R519" s="61"/>
      <c r="S519" s="57"/>
      <c r="T519" s="270" t="str">
        <f>IFERROR(MATCH(V519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19" s="270" t="str">
        <f t="shared" si="31"/>
        <v/>
      </c>
      <c r="V519" s="216"/>
      <c r="W519" s="216"/>
      <c r="X519" s="62"/>
      <c r="Y51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1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19" s="245"/>
      <c r="AB519" s="246"/>
      <c r="AC519" s="246"/>
      <c r="AD519" s="247"/>
      <c r="AE519" s="248"/>
      <c r="AF519" s="270" t="str">
        <f>IFERROR(VLOOKUP(AE519,Nivel_educat!$B$6:$E$24,4,FALSE),"")</f>
        <v/>
      </c>
      <c r="AG519" s="270" t="str">
        <f t="shared" si="28"/>
        <v/>
      </c>
      <c r="AH519" s="57"/>
      <c r="AI519" s="64"/>
      <c r="AJ519" s="57"/>
      <c r="AK519" s="64"/>
      <c r="AL519" s="64"/>
      <c r="AM519" s="57"/>
      <c r="AN519" s="64"/>
      <c r="AO519" s="273" t="str">
        <f t="shared" si="29"/>
        <v/>
      </c>
      <c r="AP519" s="57"/>
      <c r="AQ519" s="57"/>
      <c r="AR519" s="59"/>
      <c r="AS519" s="59"/>
      <c r="AT519" s="59"/>
      <c r="AU519" s="59"/>
      <c r="AV519" s="59"/>
      <c r="AW519" s="59"/>
      <c r="AX51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19" s="59"/>
      <c r="AZ519" s="59"/>
      <c r="BA51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19" s="249"/>
      <c r="BD519" s="253"/>
      <c r="BE519" s="253"/>
    </row>
    <row r="520" spans="1:57" ht="14.95" x14ac:dyDescent="0.25">
      <c r="A520" s="60"/>
      <c r="B520" s="58"/>
      <c r="C520" s="58"/>
      <c r="D520" s="58"/>
      <c r="E520" s="61"/>
      <c r="F520" s="61"/>
      <c r="G520" s="270" t="str">
        <f>IFERROR(MATCH(I520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20" s="270" t="str">
        <f t="shared" si="30"/>
        <v/>
      </c>
      <c r="I520" s="58"/>
      <c r="J520" s="58"/>
      <c r="K520" s="250"/>
      <c r="L520" s="277"/>
      <c r="M520" s="58"/>
      <c r="N520" s="58"/>
      <c r="O520" s="58"/>
      <c r="P52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20" s="270" t="str">
        <f>IF('Participantes (A completar)'!$R520="","",IF((INT('Participantes (A completar)'!$AI520-'Participantes (A completar)'!$R520)/365.25)&lt;=0,0,(INT(('Participantes (A completar)'!$AI520-'Participantes (A completar)'!$R520)/365.25))))</f>
        <v/>
      </c>
      <c r="R520" s="61"/>
      <c r="S520" s="57"/>
      <c r="T520" s="270" t="str">
        <f>IFERROR(MATCH(V520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20" s="270" t="str">
        <f t="shared" si="31"/>
        <v/>
      </c>
      <c r="V520" s="58"/>
      <c r="W520" s="58"/>
      <c r="X520" s="62"/>
      <c r="Y52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2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20" s="245"/>
      <c r="AB520" s="246"/>
      <c r="AC520" s="246"/>
      <c r="AD520" s="247"/>
      <c r="AE520" s="248"/>
      <c r="AF520" s="270" t="str">
        <f>IFERROR(VLOOKUP(AE520,Nivel_educat!$B$6:$E$24,4,FALSE),"")</f>
        <v/>
      </c>
      <c r="AG520" s="270" t="str">
        <f t="shared" si="28"/>
        <v/>
      </c>
      <c r="AH520" s="57"/>
      <c r="AI520" s="64"/>
      <c r="AJ520" s="57"/>
      <c r="AK520" s="64"/>
      <c r="AL520" s="64"/>
      <c r="AM520" s="57"/>
      <c r="AN520" s="207"/>
      <c r="AO520" s="273" t="str">
        <f t="shared" si="29"/>
        <v/>
      </c>
      <c r="AP520" s="57"/>
      <c r="AQ520" s="57"/>
      <c r="AR520" s="59"/>
      <c r="AS520" s="59"/>
      <c r="AT520" s="59"/>
      <c r="AU520" s="59"/>
      <c r="AV520" s="59"/>
      <c r="AW520" s="59"/>
      <c r="AX52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20" s="59"/>
      <c r="AZ520" s="59"/>
      <c r="BA52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20" s="249"/>
      <c r="BD520" s="253"/>
      <c r="BE520" s="253"/>
    </row>
    <row r="521" spans="1:57" ht="14.95" x14ac:dyDescent="0.25">
      <c r="A521" s="60"/>
      <c r="B521" s="58"/>
      <c r="C521" s="58"/>
      <c r="D521" s="58"/>
      <c r="E521" s="61"/>
      <c r="F521" s="61"/>
      <c r="G521" s="270" t="str">
        <f>IFERROR(MATCH(I521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21" s="270" t="str">
        <f t="shared" si="30"/>
        <v/>
      </c>
      <c r="I521" s="58"/>
      <c r="J521" s="58"/>
      <c r="K521" s="250"/>
      <c r="L521" s="277"/>
      <c r="M521" s="58"/>
      <c r="N521" s="58"/>
      <c r="O521" s="58"/>
      <c r="P52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21" s="270" t="str">
        <f>IF('Participantes (A completar)'!$R521="","",IF((INT('Participantes (A completar)'!$AI521-'Participantes (A completar)'!$R521)/365.25)&lt;=0,0,(INT(('Participantes (A completar)'!$AI521-'Participantes (A completar)'!$R521)/365.25))))</f>
        <v/>
      </c>
      <c r="R521" s="61"/>
      <c r="S521" s="57"/>
      <c r="T521" s="270" t="str">
        <f>IFERROR(MATCH(V521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21" s="270" t="str">
        <f t="shared" si="31"/>
        <v/>
      </c>
      <c r="V521" s="216"/>
      <c r="W521" s="216"/>
      <c r="X521" s="62"/>
      <c r="Y52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2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21" s="245"/>
      <c r="AB521" s="246"/>
      <c r="AC521" s="246"/>
      <c r="AD521" s="247"/>
      <c r="AE521" s="248"/>
      <c r="AF521" s="270" t="str">
        <f>IFERROR(VLOOKUP(AE521,Nivel_educat!$B$6:$E$24,4,FALSE),"")</f>
        <v/>
      </c>
      <c r="AG521" s="270" t="str">
        <f t="shared" si="28"/>
        <v/>
      </c>
      <c r="AH521" s="57"/>
      <c r="AI521" s="64"/>
      <c r="AJ521" s="57"/>
      <c r="AK521" s="64"/>
      <c r="AL521" s="64"/>
      <c r="AM521" s="57"/>
      <c r="AN521" s="64"/>
      <c r="AO521" s="273" t="str">
        <f t="shared" si="29"/>
        <v/>
      </c>
      <c r="AP521" s="57"/>
      <c r="AQ521" s="57"/>
      <c r="AR521" s="59"/>
      <c r="AS521" s="59"/>
      <c r="AT521" s="59"/>
      <c r="AU521" s="59"/>
      <c r="AV521" s="59"/>
      <c r="AW521" s="59"/>
      <c r="AX52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21" s="59"/>
      <c r="AZ521" s="59"/>
      <c r="BA52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21" s="249"/>
      <c r="BD521" s="253"/>
      <c r="BE521" s="253"/>
    </row>
    <row r="522" spans="1:57" ht="14.95" x14ac:dyDescent="0.25">
      <c r="A522" s="60"/>
      <c r="B522" s="58"/>
      <c r="C522" s="58"/>
      <c r="D522" s="58"/>
      <c r="E522" s="61"/>
      <c r="F522" s="61"/>
      <c r="G522" s="270" t="str">
        <f>IFERROR(MATCH(I522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22" s="270" t="str">
        <f t="shared" si="30"/>
        <v/>
      </c>
      <c r="I522" s="58"/>
      <c r="J522" s="58"/>
      <c r="K522" s="250"/>
      <c r="L522" s="277"/>
      <c r="M522" s="58"/>
      <c r="N522" s="58"/>
      <c r="O522" s="58"/>
      <c r="P52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22" s="270" t="str">
        <f>IF('Participantes (A completar)'!$R522="","",IF((INT('Participantes (A completar)'!$AI522-'Participantes (A completar)'!$R522)/365.25)&lt;=0,0,(INT(('Participantes (A completar)'!$AI522-'Participantes (A completar)'!$R522)/365.25))))</f>
        <v/>
      </c>
      <c r="R522" s="61"/>
      <c r="S522" s="57"/>
      <c r="T522" s="270" t="str">
        <f>IFERROR(MATCH(V522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22" s="270" t="str">
        <f t="shared" si="31"/>
        <v/>
      </c>
      <c r="V522" s="58"/>
      <c r="W522" s="58"/>
      <c r="X522" s="62"/>
      <c r="Y52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2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22" s="245"/>
      <c r="AB522" s="246"/>
      <c r="AC522" s="246"/>
      <c r="AD522" s="247"/>
      <c r="AE522" s="248"/>
      <c r="AF522" s="270" t="str">
        <f>IFERROR(VLOOKUP(AE522,Nivel_educat!$B$6:$E$24,4,FALSE),"")</f>
        <v/>
      </c>
      <c r="AG522" s="270" t="str">
        <f t="shared" si="28"/>
        <v/>
      </c>
      <c r="AH522" s="57"/>
      <c r="AI522" s="64"/>
      <c r="AJ522" s="57"/>
      <c r="AK522" s="64"/>
      <c r="AL522" s="64"/>
      <c r="AM522" s="57"/>
      <c r="AN522" s="207"/>
      <c r="AO522" s="273" t="str">
        <f t="shared" si="29"/>
        <v/>
      </c>
      <c r="AP522" s="57"/>
      <c r="AQ522" s="57"/>
      <c r="AR522" s="59"/>
      <c r="AS522" s="59"/>
      <c r="AT522" s="59"/>
      <c r="AU522" s="59"/>
      <c r="AV522" s="59"/>
      <c r="AW522" s="59"/>
      <c r="AX52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22" s="59"/>
      <c r="AZ522" s="59"/>
      <c r="BA52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22" s="249"/>
      <c r="BD522" s="253"/>
      <c r="BE522" s="253"/>
    </row>
    <row r="523" spans="1:57" ht="14.95" x14ac:dyDescent="0.25">
      <c r="A523" s="60"/>
      <c r="B523" s="58"/>
      <c r="C523" s="58"/>
      <c r="D523" s="58"/>
      <c r="E523" s="61"/>
      <c r="F523" s="61"/>
      <c r="G523" s="270" t="str">
        <f>IFERROR(MATCH(I523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23" s="270" t="str">
        <f t="shared" si="30"/>
        <v/>
      </c>
      <c r="I523" s="58"/>
      <c r="J523" s="58"/>
      <c r="K523" s="250"/>
      <c r="L523" s="277"/>
      <c r="M523" s="58"/>
      <c r="N523" s="58"/>
      <c r="O523" s="58"/>
      <c r="P52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23" s="270" t="str">
        <f>IF('Participantes (A completar)'!$R523="","",IF((INT('Participantes (A completar)'!$AI523-'Participantes (A completar)'!$R523)/365.25)&lt;=0,0,(INT(('Participantes (A completar)'!$AI523-'Participantes (A completar)'!$R523)/365.25))))</f>
        <v/>
      </c>
      <c r="R523" s="61"/>
      <c r="S523" s="57"/>
      <c r="T523" s="270" t="str">
        <f>IFERROR(MATCH(V523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23" s="270" t="str">
        <f t="shared" si="31"/>
        <v/>
      </c>
      <c r="V523" s="216"/>
      <c r="W523" s="216"/>
      <c r="X523" s="62"/>
      <c r="Y52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2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23" s="245"/>
      <c r="AB523" s="246"/>
      <c r="AC523" s="246"/>
      <c r="AD523" s="247"/>
      <c r="AE523" s="248"/>
      <c r="AF523" s="270" t="str">
        <f>IFERROR(VLOOKUP(AE523,Nivel_educat!$B$6:$E$24,4,FALSE),"")</f>
        <v/>
      </c>
      <c r="AG523" s="270" t="str">
        <f t="shared" ref="AG523:AG586" si="32">IFERROR(MID(AE523,1,FIND("-",AE523,1)-1),"")</f>
        <v/>
      </c>
      <c r="AH523" s="57"/>
      <c r="AI523" s="64"/>
      <c r="AJ523" s="57"/>
      <c r="AK523" s="64"/>
      <c r="AL523" s="64"/>
      <c r="AM523" s="57"/>
      <c r="AN523" s="64"/>
      <c r="AO523" s="273" t="str">
        <f t="shared" ref="AO523:AO586" si="33">IF(AM523="N","Null",IF(AN523="","",IF(INT((AI523-R523)/365.25)&lt;25,IF(((AI523-AN523)/365.25*12)&gt;6,"S","N"),IF(INT((AI523-R523)/365.25)&gt;=25,IF(((AI523-AN523)/365.25*12)&gt;=12,"S","N")))))</f>
        <v/>
      </c>
      <c r="AP523" s="57"/>
      <c r="AQ523" s="57"/>
      <c r="AR523" s="59"/>
      <c r="AS523" s="59"/>
      <c r="AT523" s="59"/>
      <c r="AU523" s="59"/>
      <c r="AV523" s="59"/>
      <c r="AW523" s="59"/>
      <c r="AX52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23" s="59"/>
      <c r="AZ523" s="59"/>
      <c r="BA52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23" s="249"/>
      <c r="BD523" s="253"/>
      <c r="BE523" s="253"/>
    </row>
    <row r="524" spans="1:57" ht="14.95" x14ac:dyDescent="0.25">
      <c r="A524" s="60"/>
      <c r="B524" s="58"/>
      <c r="C524" s="58"/>
      <c r="D524" s="58"/>
      <c r="E524" s="61"/>
      <c r="F524" s="61"/>
      <c r="G524" s="270" t="str">
        <f>IFERROR(MATCH(I524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24" s="270" t="str">
        <f t="shared" ref="H524:H587" si="34">IFERROR(MID(J524,1,FIND("-",J524,1)-1),"")</f>
        <v/>
      </c>
      <c r="I524" s="58"/>
      <c r="J524" s="58"/>
      <c r="K524" s="250"/>
      <c r="L524" s="277"/>
      <c r="M524" s="58"/>
      <c r="N524" s="58"/>
      <c r="O524" s="58"/>
      <c r="P52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24" s="270" t="str">
        <f>IF('Participantes (A completar)'!$R524="","",IF((INT('Participantes (A completar)'!$AI524-'Participantes (A completar)'!$R524)/365.25)&lt;=0,0,(INT(('Participantes (A completar)'!$AI524-'Participantes (A completar)'!$R524)/365.25))))</f>
        <v/>
      </c>
      <c r="R524" s="61"/>
      <c r="S524" s="57"/>
      <c r="T524" s="270" t="str">
        <f>IFERROR(MATCH(V524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24" s="270" t="str">
        <f t="shared" ref="U524:U587" si="35">IFERROR(MID(W524,1,FIND("-",W524,1)-1),"")</f>
        <v/>
      </c>
      <c r="V524" s="58"/>
      <c r="W524" s="58"/>
      <c r="X524" s="62"/>
      <c r="Y52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2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24" s="245"/>
      <c r="AB524" s="246"/>
      <c r="AC524" s="246"/>
      <c r="AD524" s="247"/>
      <c r="AE524" s="248"/>
      <c r="AF524" s="270" t="str">
        <f>IFERROR(VLOOKUP(AE524,Nivel_educat!$B$6:$E$24,4,FALSE),"")</f>
        <v/>
      </c>
      <c r="AG524" s="270" t="str">
        <f t="shared" si="32"/>
        <v/>
      </c>
      <c r="AH524" s="57"/>
      <c r="AI524" s="64"/>
      <c r="AJ524" s="57"/>
      <c r="AK524" s="64"/>
      <c r="AL524" s="64"/>
      <c r="AM524" s="57"/>
      <c r="AN524" s="207"/>
      <c r="AO524" s="273" t="str">
        <f t="shared" si="33"/>
        <v/>
      </c>
      <c r="AP524" s="57"/>
      <c r="AQ524" s="57"/>
      <c r="AR524" s="59"/>
      <c r="AS524" s="59"/>
      <c r="AT524" s="59"/>
      <c r="AU524" s="59"/>
      <c r="AV524" s="59"/>
      <c r="AW524" s="59"/>
      <c r="AX52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24" s="59"/>
      <c r="AZ524" s="59"/>
      <c r="BA52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24" s="249"/>
      <c r="BD524" s="253"/>
      <c r="BE524" s="253"/>
    </row>
    <row r="525" spans="1:57" ht="14.95" x14ac:dyDescent="0.25">
      <c r="A525" s="60"/>
      <c r="B525" s="58"/>
      <c r="C525" s="58"/>
      <c r="D525" s="58"/>
      <c r="E525" s="61"/>
      <c r="F525" s="61"/>
      <c r="G525" s="270" t="str">
        <f>IFERROR(MATCH(I525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25" s="270" t="str">
        <f t="shared" si="34"/>
        <v/>
      </c>
      <c r="I525" s="58"/>
      <c r="J525" s="58"/>
      <c r="K525" s="250"/>
      <c r="L525" s="277"/>
      <c r="M525" s="58"/>
      <c r="N525" s="58"/>
      <c r="O525" s="58"/>
      <c r="P52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25" s="270" t="str">
        <f>IF('Participantes (A completar)'!$R525="","",IF((INT('Participantes (A completar)'!$AI525-'Participantes (A completar)'!$R525)/365.25)&lt;=0,0,(INT(('Participantes (A completar)'!$AI525-'Participantes (A completar)'!$R525)/365.25))))</f>
        <v/>
      </c>
      <c r="R525" s="61"/>
      <c r="S525" s="57"/>
      <c r="T525" s="270" t="str">
        <f>IFERROR(MATCH(V525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25" s="270" t="str">
        <f t="shared" si="35"/>
        <v/>
      </c>
      <c r="V525" s="216"/>
      <c r="W525" s="216"/>
      <c r="X525" s="62"/>
      <c r="Y52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2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25" s="245"/>
      <c r="AB525" s="246"/>
      <c r="AC525" s="246"/>
      <c r="AD525" s="247"/>
      <c r="AE525" s="248"/>
      <c r="AF525" s="270" t="str">
        <f>IFERROR(VLOOKUP(AE525,Nivel_educat!$B$6:$E$24,4,FALSE),"")</f>
        <v/>
      </c>
      <c r="AG525" s="270" t="str">
        <f t="shared" si="32"/>
        <v/>
      </c>
      <c r="AH525" s="57"/>
      <c r="AI525" s="64"/>
      <c r="AJ525" s="57"/>
      <c r="AK525" s="64"/>
      <c r="AL525" s="64"/>
      <c r="AM525" s="57"/>
      <c r="AN525" s="64"/>
      <c r="AO525" s="273" t="str">
        <f t="shared" si="33"/>
        <v/>
      </c>
      <c r="AP525" s="57"/>
      <c r="AQ525" s="57"/>
      <c r="AR525" s="59"/>
      <c r="AS525" s="59"/>
      <c r="AT525" s="59"/>
      <c r="AU525" s="59"/>
      <c r="AV525" s="59"/>
      <c r="AW525" s="59"/>
      <c r="AX52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25" s="59"/>
      <c r="AZ525" s="59"/>
      <c r="BA52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25" s="249"/>
      <c r="BD525" s="253"/>
      <c r="BE525" s="253"/>
    </row>
    <row r="526" spans="1:57" ht="14.95" x14ac:dyDescent="0.25">
      <c r="A526" s="60"/>
      <c r="B526" s="58"/>
      <c r="C526" s="58"/>
      <c r="D526" s="58"/>
      <c r="E526" s="61"/>
      <c r="F526" s="61"/>
      <c r="G526" s="270" t="str">
        <f>IFERROR(MATCH(I526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26" s="270" t="str">
        <f t="shared" si="34"/>
        <v/>
      </c>
      <c r="I526" s="58"/>
      <c r="J526" s="58"/>
      <c r="K526" s="250"/>
      <c r="L526" s="277"/>
      <c r="M526" s="58"/>
      <c r="N526" s="58"/>
      <c r="O526" s="58"/>
      <c r="P52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26" s="270" t="str">
        <f>IF('Participantes (A completar)'!$R526="","",IF((INT('Participantes (A completar)'!$AI526-'Participantes (A completar)'!$R526)/365.25)&lt;=0,0,(INT(('Participantes (A completar)'!$AI526-'Participantes (A completar)'!$R526)/365.25))))</f>
        <v/>
      </c>
      <c r="R526" s="61"/>
      <c r="S526" s="57"/>
      <c r="T526" s="270" t="str">
        <f>IFERROR(MATCH(V526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26" s="270" t="str">
        <f t="shared" si="35"/>
        <v/>
      </c>
      <c r="V526" s="58"/>
      <c r="W526" s="58"/>
      <c r="X526" s="62"/>
      <c r="Y52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2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26" s="245"/>
      <c r="AB526" s="246"/>
      <c r="AC526" s="246"/>
      <c r="AD526" s="247"/>
      <c r="AE526" s="248"/>
      <c r="AF526" s="270" t="str">
        <f>IFERROR(VLOOKUP(AE526,Nivel_educat!$B$6:$E$24,4,FALSE),"")</f>
        <v/>
      </c>
      <c r="AG526" s="270" t="str">
        <f t="shared" si="32"/>
        <v/>
      </c>
      <c r="AH526" s="57"/>
      <c r="AI526" s="64"/>
      <c r="AJ526" s="57"/>
      <c r="AK526" s="64"/>
      <c r="AL526" s="64"/>
      <c r="AM526" s="57"/>
      <c r="AN526" s="207"/>
      <c r="AO526" s="273" t="str">
        <f t="shared" si="33"/>
        <v/>
      </c>
      <c r="AP526" s="57"/>
      <c r="AQ526" s="57"/>
      <c r="AR526" s="59"/>
      <c r="AS526" s="59"/>
      <c r="AT526" s="59"/>
      <c r="AU526" s="59"/>
      <c r="AV526" s="59"/>
      <c r="AW526" s="59"/>
      <c r="AX52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26" s="59"/>
      <c r="AZ526" s="59"/>
      <c r="BA52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26" s="249"/>
      <c r="BD526" s="253"/>
      <c r="BE526" s="253"/>
    </row>
    <row r="527" spans="1:57" ht="14.95" x14ac:dyDescent="0.25">
      <c r="A527" s="60"/>
      <c r="B527" s="58"/>
      <c r="C527" s="58"/>
      <c r="D527" s="58"/>
      <c r="E527" s="61"/>
      <c r="F527" s="61"/>
      <c r="G527" s="270" t="str">
        <f>IFERROR(MATCH(I527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27" s="270" t="str">
        <f t="shared" si="34"/>
        <v/>
      </c>
      <c r="I527" s="58"/>
      <c r="J527" s="58"/>
      <c r="K527" s="250"/>
      <c r="L527" s="277"/>
      <c r="M527" s="58"/>
      <c r="N527" s="58"/>
      <c r="O527" s="58"/>
      <c r="P52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27" s="270" t="str">
        <f>IF('Participantes (A completar)'!$R527="","",IF((INT('Participantes (A completar)'!$AI527-'Participantes (A completar)'!$R527)/365.25)&lt;=0,0,(INT(('Participantes (A completar)'!$AI527-'Participantes (A completar)'!$R527)/365.25))))</f>
        <v/>
      </c>
      <c r="R527" s="61"/>
      <c r="S527" s="57"/>
      <c r="T527" s="270" t="str">
        <f>IFERROR(MATCH(V527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27" s="270" t="str">
        <f t="shared" si="35"/>
        <v/>
      </c>
      <c r="V527" s="216"/>
      <c r="W527" s="216"/>
      <c r="X527" s="62"/>
      <c r="Y52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2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27" s="245"/>
      <c r="AB527" s="246"/>
      <c r="AC527" s="246"/>
      <c r="AD527" s="247"/>
      <c r="AE527" s="248"/>
      <c r="AF527" s="270" t="str">
        <f>IFERROR(VLOOKUP(AE527,Nivel_educat!$B$6:$E$24,4,FALSE),"")</f>
        <v/>
      </c>
      <c r="AG527" s="270" t="str">
        <f t="shared" si="32"/>
        <v/>
      </c>
      <c r="AH527" s="57"/>
      <c r="AI527" s="64"/>
      <c r="AJ527" s="57"/>
      <c r="AK527" s="64"/>
      <c r="AL527" s="64"/>
      <c r="AM527" s="57"/>
      <c r="AN527" s="64"/>
      <c r="AO527" s="273" t="str">
        <f t="shared" si="33"/>
        <v/>
      </c>
      <c r="AP527" s="57"/>
      <c r="AQ527" s="57"/>
      <c r="AR527" s="59"/>
      <c r="AS527" s="59"/>
      <c r="AT527" s="59"/>
      <c r="AU527" s="59"/>
      <c r="AV527" s="59"/>
      <c r="AW527" s="59"/>
      <c r="AX52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27" s="59"/>
      <c r="AZ527" s="59"/>
      <c r="BA52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27" s="249"/>
      <c r="BD527" s="253"/>
      <c r="BE527" s="253"/>
    </row>
    <row r="528" spans="1:57" ht="14.95" x14ac:dyDescent="0.25">
      <c r="A528" s="60"/>
      <c r="B528" s="58"/>
      <c r="C528" s="58"/>
      <c r="D528" s="58"/>
      <c r="E528" s="61"/>
      <c r="F528" s="61"/>
      <c r="G528" s="270" t="str">
        <f>IFERROR(MATCH(I528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28" s="270" t="str">
        <f t="shared" si="34"/>
        <v/>
      </c>
      <c r="I528" s="58"/>
      <c r="J528" s="58"/>
      <c r="K528" s="250"/>
      <c r="L528" s="277"/>
      <c r="M528" s="58"/>
      <c r="N528" s="58"/>
      <c r="O528" s="58"/>
      <c r="P52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28" s="270" t="str">
        <f>IF('Participantes (A completar)'!$R528="","",IF((INT('Participantes (A completar)'!$AI528-'Participantes (A completar)'!$R528)/365.25)&lt;=0,0,(INT(('Participantes (A completar)'!$AI528-'Participantes (A completar)'!$R528)/365.25))))</f>
        <v/>
      </c>
      <c r="R528" s="61"/>
      <c r="S528" s="57"/>
      <c r="T528" s="270" t="str">
        <f>IFERROR(MATCH(V528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28" s="270" t="str">
        <f t="shared" si="35"/>
        <v/>
      </c>
      <c r="V528" s="58"/>
      <c r="W528" s="58"/>
      <c r="X528" s="62"/>
      <c r="Y52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2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28" s="245"/>
      <c r="AB528" s="246"/>
      <c r="AC528" s="246"/>
      <c r="AD528" s="247"/>
      <c r="AE528" s="248"/>
      <c r="AF528" s="270" t="str">
        <f>IFERROR(VLOOKUP(AE528,Nivel_educat!$B$6:$E$24,4,FALSE),"")</f>
        <v/>
      </c>
      <c r="AG528" s="270" t="str">
        <f t="shared" si="32"/>
        <v/>
      </c>
      <c r="AH528" s="57"/>
      <c r="AI528" s="64"/>
      <c r="AJ528" s="57"/>
      <c r="AK528" s="64"/>
      <c r="AL528" s="64"/>
      <c r="AM528" s="57"/>
      <c r="AN528" s="207"/>
      <c r="AO528" s="273" t="str">
        <f t="shared" si="33"/>
        <v/>
      </c>
      <c r="AP528" s="57"/>
      <c r="AQ528" s="57"/>
      <c r="AR528" s="59"/>
      <c r="AS528" s="59"/>
      <c r="AT528" s="59"/>
      <c r="AU528" s="59"/>
      <c r="AV528" s="59"/>
      <c r="AW528" s="59"/>
      <c r="AX52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28" s="59"/>
      <c r="AZ528" s="59"/>
      <c r="BA52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28" s="249"/>
      <c r="BD528" s="253"/>
      <c r="BE528" s="253"/>
    </row>
    <row r="529" spans="1:57" ht="14.95" x14ac:dyDescent="0.25">
      <c r="A529" s="60"/>
      <c r="B529" s="58"/>
      <c r="C529" s="58"/>
      <c r="D529" s="58"/>
      <c r="E529" s="61"/>
      <c r="F529" s="61"/>
      <c r="G529" s="270" t="str">
        <f>IFERROR(MATCH(I529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29" s="270" t="str">
        <f t="shared" si="34"/>
        <v/>
      </c>
      <c r="I529" s="58"/>
      <c r="J529" s="58"/>
      <c r="K529" s="250"/>
      <c r="L529" s="277"/>
      <c r="M529" s="58"/>
      <c r="N529" s="58"/>
      <c r="O529" s="58"/>
      <c r="P52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29" s="270" t="str">
        <f>IF('Participantes (A completar)'!$R529="","",IF((INT('Participantes (A completar)'!$AI529-'Participantes (A completar)'!$R529)/365.25)&lt;=0,0,(INT(('Participantes (A completar)'!$AI529-'Participantes (A completar)'!$R529)/365.25))))</f>
        <v/>
      </c>
      <c r="R529" s="61"/>
      <c r="S529" s="57"/>
      <c r="T529" s="270" t="str">
        <f>IFERROR(MATCH(V529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29" s="270" t="str">
        <f t="shared" si="35"/>
        <v/>
      </c>
      <c r="V529" s="216"/>
      <c r="W529" s="216"/>
      <c r="X529" s="62"/>
      <c r="Y52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2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29" s="245"/>
      <c r="AB529" s="246"/>
      <c r="AC529" s="246"/>
      <c r="AD529" s="247"/>
      <c r="AE529" s="248"/>
      <c r="AF529" s="270" t="str">
        <f>IFERROR(VLOOKUP(AE529,Nivel_educat!$B$6:$E$24,4,FALSE),"")</f>
        <v/>
      </c>
      <c r="AG529" s="270" t="str">
        <f t="shared" si="32"/>
        <v/>
      </c>
      <c r="AH529" s="57"/>
      <c r="AI529" s="64"/>
      <c r="AJ529" s="57"/>
      <c r="AK529" s="64"/>
      <c r="AL529" s="64"/>
      <c r="AM529" s="57"/>
      <c r="AN529" s="64"/>
      <c r="AO529" s="273" t="str">
        <f t="shared" si="33"/>
        <v/>
      </c>
      <c r="AP529" s="57"/>
      <c r="AQ529" s="57"/>
      <c r="AR529" s="59"/>
      <c r="AS529" s="59"/>
      <c r="AT529" s="59"/>
      <c r="AU529" s="59"/>
      <c r="AV529" s="59"/>
      <c r="AW529" s="59"/>
      <c r="AX52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29" s="59"/>
      <c r="AZ529" s="59"/>
      <c r="BA52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29" s="249"/>
      <c r="BD529" s="253"/>
      <c r="BE529" s="253"/>
    </row>
    <row r="530" spans="1:57" ht="14.95" x14ac:dyDescent="0.25">
      <c r="A530" s="60"/>
      <c r="B530" s="58"/>
      <c r="C530" s="58"/>
      <c r="D530" s="58"/>
      <c r="E530" s="61"/>
      <c r="F530" s="61"/>
      <c r="G530" s="270" t="str">
        <f>IFERROR(MATCH(I530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30" s="270" t="str">
        <f t="shared" si="34"/>
        <v/>
      </c>
      <c r="I530" s="58"/>
      <c r="J530" s="58"/>
      <c r="K530" s="250"/>
      <c r="L530" s="277"/>
      <c r="M530" s="58"/>
      <c r="N530" s="58"/>
      <c r="O530" s="58"/>
      <c r="P53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30" s="270" t="str">
        <f>IF('Participantes (A completar)'!$R530="","",IF((INT('Participantes (A completar)'!$AI530-'Participantes (A completar)'!$R530)/365.25)&lt;=0,0,(INT(('Participantes (A completar)'!$AI530-'Participantes (A completar)'!$R530)/365.25))))</f>
        <v/>
      </c>
      <c r="R530" s="61"/>
      <c r="S530" s="57"/>
      <c r="T530" s="270" t="str">
        <f>IFERROR(MATCH(V530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30" s="270" t="str">
        <f t="shared" si="35"/>
        <v/>
      </c>
      <c r="V530" s="58"/>
      <c r="W530" s="58"/>
      <c r="X530" s="62"/>
      <c r="Y53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3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30" s="245"/>
      <c r="AB530" s="246"/>
      <c r="AC530" s="246"/>
      <c r="AD530" s="247"/>
      <c r="AE530" s="248"/>
      <c r="AF530" s="270" t="str">
        <f>IFERROR(VLOOKUP(AE530,Nivel_educat!$B$6:$E$24,4,FALSE),"")</f>
        <v/>
      </c>
      <c r="AG530" s="270" t="str">
        <f t="shared" si="32"/>
        <v/>
      </c>
      <c r="AH530" s="57"/>
      <c r="AI530" s="64"/>
      <c r="AJ530" s="57"/>
      <c r="AK530" s="64"/>
      <c r="AL530" s="64"/>
      <c r="AM530" s="57"/>
      <c r="AN530" s="207"/>
      <c r="AO530" s="273" t="str">
        <f t="shared" si="33"/>
        <v/>
      </c>
      <c r="AP530" s="57"/>
      <c r="AQ530" s="57"/>
      <c r="AR530" s="59"/>
      <c r="AS530" s="59"/>
      <c r="AT530" s="59"/>
      <c r="AU530" s="59"/>
      <c r="AV530" s="59"/>
      <c r="AW530" s="59"/>
      <c r="AX53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30" s="59"/>
      <c r="AZ530" s="59"/>
      <c r="BA53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30" s="249"/>
      <c r="BD530" s="253"/>
      <c r="BE530" s="253"/>
    </row>
    <row r="531" spans="1:57" ht="14.95" x14ac:dyDescent="0.25">
      <c r="A531" s="60"/>
      <c r="B531" s="58"/>
      <c r="C531" s="58"/>
      <c r="D531" s="58"/>
      <c r="E531" s="61"/>
      <c r="F531" s="61"/>
      <c r="G531" s="270" t="str">
        <f>IFERROR(MATCH(I531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31" s="270" t="str">
        <f t="shared" si="34"/>
        <v/>
      </c>
      <c r="I531" s="58"/>
      <c r="J531" s="58"/>
      <c r="K531" s="250"/>
      <c r="L531" s="277"/>
      <c r="M531" s="58"/>
      <c r="N531" s="58"/>
      <c r="O531" s="58"/>
      <c r="P53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31" s="270" t="str">
        <f>IF('Participantes (A completar)'!$R531="","",IF((INT('Participantes (A completar)'!$AI531-'Participantes (A completar)'!$R531)/365.25)&lt;=0,0,(INT(('Participantes (A completar)'!$AI531-'Participantes (A completar)'!$R531)/365.25))))</f>
        <v/>
      </c>
      <c r="R531" s="61"/>
      <c r="S531" s="57"/>
      <c r="T531" s="270" t="str">
        <f>IFERROR(MATCH(V531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31" s="270" t="str">
        <f t="shared" si="35"/>
        <v/>
      </c>
      <c r="V531" s="216"/>
      <c r="W531" s="216"/>
      <c r="X531" s="62"/>
      <c r="Y53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3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31" s="245"/>
      <c r="AB531" s="246"/>
      <c r="AC531" s="246"/>
      <c r="AD531" s="247"/>
      <c r="AE531" s="248"/>
      <c r="AF531" s="270" t="str">
        <f>IFERROR(VLOOKUP(AE531,Nivel_educat!$B$6:$E$24,4,FALSE),"")</f>
        <v/>
      </c>
      <c r="AG531" s="270" t="str">
        <f t="shared" si="32"/>
        <v/>
      </c>
      <c r="AH531" s="57"/>
      <c r="AI531" s="64"/>
      <c r="AJ531" s="57"/>
      <c r="AK531" s="64"/>
      <c r="AL531" s="64"/>
      <c r="AM531" s="57"/>
      <c r="AN531" s="64"/>
      <c r="AO531" s="273" t="str">
        <f t="shared" si="33"/>
        <v/>
      </c>
      <c r="AP531" s="57"/>
      <c r="AQ531" s="57"/>
      <c r="AR531" s="59"/>
      <c r="AS531" s="59"/>
      <c r="AT531" s="59"/>
      <c r="AU531" s="59"/>
      <c r="AV531" s="59"/>
      <c r="AW531" s="59"/>
      <c r="AX53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31" s="59"/>
      <c r="AZ531" s="59"/>
      <c r="BA53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31" s="249"/>
      <c r="BD531" s="253"/>
      <c r="BE531" s="253"/>
    </row>
    <row r="532" spans="1:57" ht="14.95" x14ac:dyDescent="0.25">
      <c r="A532" s="60"/>
      <c r="B532" s="58"/>
      <c r="C532" s="58"/>
      <c r="D532" s="58"/>
      <c r="E532" s="61"/>
      <c r="F532" s="61"/>
      <c r="G532" s="270" t="str">
        <f>IFERROR(MATCH(I532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32" s="270" t="str">
        <f t="shared" si="34"/>
        <v/>
      </c>
      <c r="I532" s="58"/>
      <c r="J532" s="58"/>
      <c r="K532" s="250"/>
      <c r="L532" s="277"/>
      <c r="M532" s="58"/>
      <c r="N532" s="58"/>
      <c r="O532" s="58"/>
      <c r="P53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32" s="270" t="str">
        <f>IF('Participantes (A completar)'!$R532="","",IF((INT('Participantes (A completar)'!$AI532-'Participantes (A completar)'!$R532)/365.25)&lt;=0,0,(INT(('Participantes (A completar)'!$AI532-'Participantes (A completar)'!$R532)/365.25))))</f>
        <v/>
      </c>
      <c r="R532" s="61"/>
      <c r="S532" s="57"/>
      <c r="T532" s="270" t="str">
        <f>IFERROR(MATCH(V532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32" s="270" t="str">
        <f t="shared" si="35"/>
        <v/>
      </c>
      <c r="V532" s="58"/>
      <c r="W532" s="58"/>
      <c r="X532" s="62"/>
      <c r="Y53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3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32" s="245"/>
      <c r="AB532" s="246"/>
      <c r="AC532" s="246"/>
      <c r="AD532" s="247"/>
      <c r="AE532" s="248"/>
      <c r="AF532" s="270" t="str">
        <f>IFERROR(VLOOKUP(AE532,Nivel_educat!$B$6:$E$24,4,FALSE),"")</f>
        <v/>
      </c>
      <c r="AG532" s="270" t="str">
        <f t="shared" si="32"/>
        <v/>
      </c>
      <c r="AH532" s="57"/>
      <c r="AI532" s="64"/>
      <c r="AJ532" s="57"/>
      <c r="AK532" s="64"/>
      <c r="AL532" s="64"/>
      <c r="AM532" s="57"/>
      <c r="AN532" s="207"/>
      <c r="AO532" s="273" t="str">
        <f t="shared" si="33"/>
        <v/>
      </c>
      <c r="AP532" s="57"/>
      <c r="AQ532" s="57"/>
      <c r="AR532" s="59"/>
      <c r="AS532" s="59"/>
      <c r="AT532" s="59"/>
      <c r="AU532" s="59"/>
      <c r="AV532" s="59"/>
      <c r="AW532" s="59"/>
      <c r="AX53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32" s="59"/>
      <c r="AZ532" s="59"/>
      <c r="BA53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32" s="249"/>
      <c r="BD532" s="253"/>
      <c r="BE532" s="253"/>
    </row>
    <row r="533" spans="1:57" ht="14.95" x14ac:dyDescent="0.25">
      <c r="A533" s="60"/>
      <c r="B533" s="58"/>
      <c r="C533" s="58"/>
      <c r="D533" s="58"/>
      <c r="E533" s="61"/>
      <c r="F533" s="61"/>
      <c r="G533" s="270" t="str">
        <f>IFERROR(MATCH(I533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33" s="270" t="str">
        <f t="shared" si="34"/>
        <v/>
      </c>
      <c r="I533" s="58"/>
      <c r="J533" s="58"/>
      <c r="K533" s="250"/>
      <c r="L533" s="277"/>
      <c r="M533" s="58"/>
      <c r="N533" s="58"/>
      <c r="O533" s="58"/>
      <c r="P53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33" s="270" t="str">
        <f>IF('Participantes (A completar)'!$R533="","",IF((INT('Participantes (A completar)'!$AI533-'Participantes (A completar)'!$R533)/365.25)&lt;=0,0,(INT(('Participantes (A completar)'!$AI533-'Participantes (A completar)'!$R533)/365.25))))</f>
        <v/>
      </c>
      <c r="R533" s="61"/>
      <c r="S533" s="57"/>
      <c r="T533" s="270" t="str">
        <f>IFERROR(MATCH(V533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33" s="270" t="str">
        <f t="shared" si="35"/>
        <v/>
      </c>
      <c r="V533" s="216"/>
      <c r="W533" s="216"/>
      <c r="X533" s="62"/>
      <c r="Y53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3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33" s="245"/>
      <c r="AB533" s="246"/>
      <c r="AC533" s="246"/>
      <c r="AD533" s="247"/>
      <c r="AE533" s="248"/>
      <c r="AF533" s="270" t="str">
        <f>IFERROR(VLOOKUP(AE533,Nivel_educat!$B$6:$E$24,4,FALSE),"")</f>
        <v/>
      </c>
      <c r="AG533" s="270" t="str">
        <f t="shared" si="32"/>
        <v/>
      </c>
      <c r="AH533" s="57"/>
      <c r="AI533" s="64"/>
      <c r="AJ533" s="57"/>
      <c r="AK533" s="64"/>
      <c r="AL533" s="64"/>
      <c r="AM533" s="57"/>
      <c r="AN533" s="64"/>
      <c r="AO533" s="273" t="str">
        <f t="shared" si="33"/>
        <v/>
      </c>
      <c r="AP533" s="57"/>
      <c r="AQ533" s="57"/>
      <c r="AR533" s="59"/>
      <c r="AS533" s="59"/>
      <c r="AT533" s="59"/>
      <c r="AU533" s="59"/>
      <c r="AV533" s="59"/>
      <c r="AW533" s="59"/>
      <c r="AX53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33" s="59"/>
      <c r="AZ533" s="59"/>
      <c r="BA53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33" s="249"/>
      <c r="BD533" s="253"/>
      <c r="BE533" s="253"/>
    </row>
    <row r="534" spans="1:57" ht="14.95" x14ac:dyDescent="0.25">
      <c r="A534" s="60"/>
      <c r="B534" s="58"/>
      <c r="C534" s="58"/>
      <c r="D534" s="58"/>
      <c r="E534" s="61"/>
      <c r="F534" s="61"/>
      <c r="G534" s="270" t="str">
        <f>IFERROR(MATCH(I534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34" s="270" t="str">
        <f t="shared" si="34"/>
        <v/>
      </c>
      <c r="I534" s="58"/>
      <c r="J534" s="58"/>
      <c r="K534" s="250"/>
      <c r="L534" s="277"/>
      <c r="M534" s="58"/>
      <c r="N534" s="58"/>
      <c r="O534" s="58"/>
      <c r="P53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34" s="270" t="str">
        <f>IF('Participantes (A completar)'!$R534="","",IF((INT('Participantes (A completar)'!$AI534-'Participantes (A completar)'!$R534)/365.25)&lt;=0,0,(INT(('Participantes (A completar)'!$AI534-'Participantes (A completar)'!$R534)/365.25))))</f>
        <v/>
      </c>
      <c r="R534" s="61"/>
      <c r="S534" s="57"/>
      <c r="T534" s="270" t="str">
        <f>IFERROR(MATCH(V534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34" s="270" t="str">
        <f t="shared" si="35"/>
        <v/>
      </c>
      <c r="V534" s="58"/>
      <c r="W534" s="58"/>
      <c r="X534" s="62"/>
      <c r="Y53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3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34" s="245"/>
      <c r="AB534" s="246"/>
      <c r="AC534" s="246"/>
      <c r="AD534" s="247"/>
      <c r="AE534" s="248"/>
      <c r="AF534" s="270" t="str">
        <f>IFERROR(VLOOKUP(AE534,Nivel_educat!$B$6:$E$24,4,FALSE),"")</f>
        <v/>
      </c>
      <c r="AG534" s="270" t="str">
        <f t="shared" si="32"/>
        <v/>
      </c>
      <c r="AH534" s="57"/>
      <c r="AI534" s="64"/>
      <c r="AJ534" s="57"/>
      <c r="AK534" s="64"/>
      <c r="AL534" s="64"/>
      <c r="AM534" s="57"/>
      <c r="AN534" s="207"/>
      <c r="AO534" s="273" t="str">
        <f t="shared" si="33"/>
        <v/>
      </c>
      <c r="AP534" s="57"/>
      <c r="AQ534" s="57"/>
      <c r="AR534" s="59"/>
      <c r="AS534" s="59"/>
      <c r="AT534" s="59"/>
      <c r="AU534" s="59"/>
      <c r="AV534" s="59"/>
      <c r="AW534" s="59"/>
      <c r="AX53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34" s="59"/>
      <c r="AZ534" s="59"/>
      <c r="BA53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34" s="249"/>
      <c r="BD534" s="253"/>
      <c r="BE534" s="253"/>
    </row>
    <row r="535" spans="1:57" ht="14.95" x14ac:dyDescent="0.25">
      <c r="A535" s="60"/>
      <c r="B535" s="58"/>
      <c r="C535" s="58"/>
      <c r="D535" s="58"/>
      <c r="E535" s="61"/>
      <c r="F535" s="61"/>
      <c r="G535" s="270" t="str">
        <f>IFERROR(MATCH(I535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35" s="270" t="str">
        <f t="shared" si="34"/>
        <v/>
      </c>
      <c r="I535" s="58"/>
      <c r="J535" s="58"/>
      <c r="K535" s="250"/>
      <c r="L535" s="277"/>
      <c r="M535" s="58"/>
      <c r="N535" s="58"/>
      <c r="O535" s="58"/>
      <c r="P53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35" s="270" t="str">
        <f>IF('Participantes (A completar)'!$R535="","",IF((INT('Participantes (A completar)'!$AI535-'Participantes (A completar)'!$R535)/365.25)&lt;=0,0,(INT(('Participantes (A completar)'!$AI535-'Participantes (A completar)'!$R535)/365.25))))</f>
        <v/>
      </c>
      <c r="R535" s="61"/>
      <c r="S535" s="57"/>
      <c r="T535" s="270" t="str">
        <f>IFERROR(MATCH(V535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35" s="270" t="str">
        <f t="shared" si="35"/>
        <v/>
      </c>
      <c r="V535" s="216"/>
      <c r="W535" s="216"/>
      <c r="X535" s="62"/>
      <c r="Y53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3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35" s="245"/>
      <c r="AB535" s="246"/>
      <c r="AC535" s="246"/>
      <c r="AD535" s="247"/>
      <c r="AE535" s="248"/>
      <c r="AF535" s="270" t="str">
        <f>IFERROR(VLOOKUP(AE535,Nivel_educat!$B$6:$E$24,4,FALSE),"")</f>
        <v/>
      </c>
      <c r="AG535" s="270" t="str">
        <f t="shared" si="32"/>
        <v/>
      </c>
      <c r="AH535" s="57"/>
      <c r="AI535" s="64"/>
      <c r="AJ535" s="57"/>
      <c r="AK535" s="64"/>
      <c r="AL535" s="64"/>
      <c r="AM535" s="57"/>
      <c r="AN535" s="64"/>
      <c r="AO535" s="273" t="str">
        <f t="shared" si="33"/>
        <v/>
      </c>
      <c r="AP535" s="57"/>
      <c r="AQ535" s="57"/>
      <c r="AR535" s="59"/>
      <c r="AS535" s="59"/>
      <c r="AT535" s="59"/>
      <c r="AU535" s="59"/>
      <c r="AV535" s="59"/>
      <c r="AW535" s="59"/>
      <c r="AX53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35" s="59"/>
      <c r="AZ535" s="59"/>
      <c r="BA53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35" s="249"/>
      <c r="BD535" s="253"/>
      <c r="BE535" s="253"/>
    </row>
    <row r="536" spans="1:57" ht="14.95" x14ac:dyDescent="0.25">
      <c r="A536" s="60"/>
      <c r="B536" s="58"/>
      <c r="C536" s="58"/>
      <c r="D536" s="58"/>
      <c r="E536" s="61"/>
      <c r="F536" s="61"/>
      <c r="G536" s="270" t="str">
        <f>IFERROR(MATCH(I536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36" s="270" t="str">
        <f t="shared" si="34"/>
        <v/>
      </c>
      <c r="I536" s="58"/>
      <c r="J536" s="58"/>
      <c r="K536" s="250"/>
      <c r="L536" s="277"/>
      <c r="M536" s="58"/>
      <c r="N536" s="58"/>
      <c r="O536" s="58"/>
      <c r="P53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36" s="270" t="str">
        <f>IF('Participantes (A completar)'!$R536="","",IF((INT('Participantes (A completar)'!$AI536-'Participantes (A completar)'!$R536)/365.25)&lt;=0,0,(INT(('Participantes (A completar)'!$AI536-'Participantes (A completar)'!$R536)/365.25))))</f>
        <v/>
      </c>
      <c r="R536" s="61"/>
      <c r="S536" s="57"/>
      <c r="T536" s="270" t="str">
        <f>IFERROR(MATCH(V536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36" s="270" t="str">
        <f t="shared" si="35"/>
        <v/>
      </c>
      <c r="V536" s="58"/>
      <c r="W536" s="58"/>
      <c r="X536" s="62"/>
      <c r="Y53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3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36" s="245"/>
      <c r="AB536" s="246"/>
      <c r="AC536" s="246"/>
      <c r="AD536" s="247"/>
      <c r="AE536" s="248"/>
      <c r="AF536" s="270" t="str">
        <f>IFERROR(VLOOKUP(AE536,Nivel_educat!$B$6:$E$24,4,FALSE),"")</f>
        <v/>
      </c>
      <c r="AG536" s="270" t="str">
        <f t="shared" si="32"/>
        <v/>
      </c>
      <c r="AH536" s="57"/>
      <c r="AI536" s="64"/>
      <c r="AJ536" s="57"/>
      <c r="AK536" s="64"/>
      <c r="AL536" s="64"/>
      <c r="AM536" s="57"/>
      <c r="AN536" s="207"/>
      <c r="AO536" s="273" t="str">
        <f t="shared" si="33"/>
        <v/>
      </c>
      <c r="AP536" s="57"/>
      <c r="AQ536" s="57"/>
      <c r="AR536" s="59"/>
      <c r="AS536" s="59"/>
      <c r="AT536" s="59"/>
      <c r="AU536" s="59"/>
      <c r="AV536" s="59"/>
      <c r="AW536" s="59"/>
      <c r="AX53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36" s="59"/>
      <c r="AZ536" s="59"/>
      <c r="BA53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36" s="249"/>
      <c r="BD536" s="253"/>
      <c r="BE536" s="253"/>
    </row>
    <row r="537" spans="1:57" ht="14.95" x14ac:dyDescent="0.25">
      <c r="A537" s="60"/>
      <c r="B537" s="58"/>
      <c r="C537" s="58"/>
      <c r="D537" s="58"/>
      <c r="E537" s="61"/>
      <c r="F537" s="61"/>
      <c r="G537" s="270" t="str">
        <f>IFERROR(MATCH(I537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37" s="270" t="str">
        <f t="shared" si="34"/>
        <v/>
      </c>
      <c r="I537" s="58"/>
      <c r="J537" s="58"/>
      <c r="K537" s="250"/>
      <c r="L537" s="277"/>
      <c r="M537" s="58"/>
      <c r="N537" s="58"/>
      <c r="O537" s="58"/>
      <c r="P53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37" s="270" t="str">
        <f>IF('Participantes (A completar)'!$R537="","",IF((INT('Participantes (A completar)'!$AI537-'Participantes (A completar)'!$R537)/365.25)&lt;=0,0,(INT(('Participantes (A completar)'!$AI537-'Participantes (A completar)'!$R537)/365.25))))</f>
        <v/>
      </c>
      <c r="R537" s="61"/>
      <c r="S537" s="57"/>
      <c r="T537" s="270" t="str">
        <f>IFERROR(MATCH(V537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37" s="270" t="str">
        <f t="shared" si="35"/>
        <v/>
      </c>
      <c r="V537" s="216"/>
      <c r="W537" s="216"/>
      <c r="X537" s="62"/>
      <c r="Y53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3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37" s="245"/>
      <c r="AB537" s="246"/>
      <c r="AC537" s="246"/>
      <c r="AD537" s="247"/>
      <c r="AE537" s="248"/>
      <c r="AF537" s="270" t="str">
        <f>IFERROR(VLOOKUP(AE537,Nivel_educat!$B$6:$E$24,4,FALSE),"")</f>
        <v/>
      </c>
      <c r="AG537" s="270" t="str">
        <f t="shared" si="32"/>
        <v/>
      </c>
      <c r="AH537" s="57"/>
      <c r="AI537" s="64"/>
      <c r="AJ537" s="57"/>
      <c r="AK537" s="64"/>
      <c r="AL537" s="64"/>
      <c r="AM537" s="57"/>
      <c r="AN537" s="64"/>
      <c r="AO537" s="273" t="str">
        <f t="shared" si="33"/>
        <v/>
      </c>
      <c r="AP537" s="57"/>
      <c r="AQ537" s="57"/>
      <c r="AR537" s="59"/>
      <c r="AS537" s="59"/>
      <c r="AT537" s="59"/>
      <c r="AU537" s="59"/>
      <c r="AV537" s="59"/>
      <c r="AW537" s="59"/>
      <c r="AX53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37" s="59"/>
      <c r="AZ537" s="59"/>
      <c r="BA53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37" s="249"/>
      <c r="BD537" s="253"/>
      <c r="BE537" s="253"/>
    </row>
    <row r="538" spans="1:57" ht="14.95" x14ac:dyDescent="0.25">
      <c r="A538" s="60"/>
      <c r="B538" s="58"/>
      <c r="C538" s="58"/>
      <c r="D538" s="58"/>
      <c r="E538" s="61"/>
      <c r="F538" s="61"/>
      <c r="G538" s="270" t="str">
        <f>IFERROR(MATCH(I538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38" s="270" t="str">
        <f t="shared" si="34"/>
        <v/>
      </c>
      <c r="I538" s="58"/>
      <c r="J538" s="58"/>
      <c r="K538" s="250"/>
      <c r="L538" s="277"/>
      <c r="M538" s="58"/>
      <c r="N538" s="58"/>
      <c r="O538" s="58"/>
      <c r="P53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38" s="270" t="str">
        <f>IF('Participantes (A completar)'!$R538="","",IF((INT('Participantes (A completar)'!$AI538-'Participantes (A completar)'!$R538)/365.25)&lt;=0,0,(INT(('Participantes (A completar)'!$AI538-'Participantes (A completar)'!$R538)/365.25))))</f>
        <v/>
      </c>
      <c r="R538" s="61"/>
      <c r="S538" s="57"/>
      <c r="T538" s="270" t="str">
        <f>IFERROR(MATCH(V538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38" s="270" t="str">
        <f t="shared" si="35"/>
        <v/>
      </c>
      <c r="V538" s="58"/>
      <c r="W538" s="58"/>
      <c r="X538" s="62"/>
      <c r="Y53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3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38" s="245"/>
      <c r="AB538" s="246"/>
      <c r="AC538" s="246"/>
      <c r="AD538" s="247"/>
      <c r="AE538" s="248"/>
      <c r="AF538" s="270" t="str">
        <f>IFERROR(VLOOKUP(AE538,Nivel_educat!$B$6:$E$24,4,FALSE),"")</f>
        <v/>
      </c>
      <c r="AG538" s="270" t="str">
        <f t="shared" si="32"/>
        <v/>
      </c>
      <c r="AH538" s="57"/>
      <c r="AI538" s="64"/>
      <c r="AJ538" s="57"/>
      <c r="AK538" s="64"/>
      <c r="AL538" s="64"/>
      <c r="AM538" s="57"/>
      <c r="AN538" s="207"/>
      <c r="AO538" s="273" t="str">
        <f t="shared" si="33"/>
        <v/>
      </c>
      <c r="AP538" s="57"/>
      <c r="AQ538" s="57"/>
      <c r="AR538" s="59"/>
      <c r="AS538" s="59"/>
      <c r="AT538" s="59"/>
      <c r="AU538" s="59"/>
      <c r="AV538" s="59"/>
      <c r="AW538" s="59"/>
      <c r="AX53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38" s="59"/>
      <c r="AZ538" s="59"/>
      <c r="BA53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38" s="249"/>
      <c r="BD538" s="253"/>
      <c r="BE538" s="253"/>
    </row>
    <row r="539" spans="1:57" ht="14.95" x14ac:dyDescent="0.25">
      <c r="A539" s="60"/>
      <c r="B539" s="58"/>
      <c r="C539" s="58"/>
      <c r="D539" s="58"/>
      <c r="E539" s="61"/>
      <c r="F539" s="61"/>
      <c r="G539" s="270" t="str">
        <f>IFERROR(MATCH(I539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39" s="270" t="str">
        <f t="shared" si="34"/>
        <v/>
      </c>
      <c r="I539" s="58"/>
      <c r="J539" s="58"/>
      <c r="K539" s="250"/>
      <c r="L539" s="277"/>
      <c r="M539" s="58"/>
      <c r="N539" s="58"/>
      <c r="O539" s="58"/>
      <c r="P53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39" s="270" t="str">
        <f>IF('Participantes (A completar)'!$R539="","",IF((INT('Participantes (A completar)'!$AI539-'Participantes (A completar)'!$R539)/365.25)&lt;=0,0,(INT(('Participantes (A completar)'!$AI539-'Participantes (A completar)'!$R539)/365.25))))</f>
        <v/>
      </c>
      <c r="R539" s="61"/>
      <c r="S539" s="57"/>
      <c r="T539" s="270" t="str">
        <f>IFERROR(MATCH(V539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39" s="270" t="str">
        <f t="shared" si="35"/>
        <v/>
      </c>
      <c r="V539" s="216"/>
      <c r="W539" s="216"/>
      <c r="X539" s="62"/>
      <c r="Y53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3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39" s="245"/>
      <c r="AB539" s="246"/>
      <c r="AC539" s="246"/>
      <c r="AD539" s="247"/>
      <c r="AE539" s="248"/>
      <c r="AF539" s="270" t="str">
        <f>IFERROR(VLOOKUP(AE539,Nivel_educat!$B$6:$E$24,4,FALSE),"")</f>
        <v/>
      </c>
      <c r="AG539" s="270" t="str">
        <f t="shared" si="32"/>
        <v/>
      </c>
      <c r="AH539" s="57"/>
      <c r="AI539" s="64"/>
      <c r="AJ539" s="57"/>
      <c r="AK539" s="64"/>
      <c r="AL539" s="64"/>
      <c r="AM539" s="57"/>
      <c r="AN539" s="64"/>
      <c r="AO539" s="273" t="str">
        <f t="shared" si="33"/>
        <v/>
      </c>
      <c r="AP539" s="57"/>
      <c r="AQ539" s="57"/>
      <c r="AR539" s="59"/>
      <c r="AS539" s="59"/>
      <c r="AT539" s="59"/>
      <c r="AU539" s="59"/>
      <c r="AV539" s="59"/>
      <c r="AW539" s="59"/>
      <c r="AX53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39" s="59"/>
      <c r="AZ539" s="59"/>
      <c r="BA53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39" s="249"/>
      <c r="BD539" s="253"/>
      <c r="BE539" s="253"/>
    </row>
    <row r="540" spans="1:57" ht="14.95" x14ac:dyDescent="0.25">
      <c r="A540" s="60"/>
      <c r="B540" s="58"/>
      <c r="C540" s="58"/>
      <c r="D540" s="58"/>
      <c r="E540" s="61"/>
      <c r="F540" s="61"/>
      <c r="G540" s="270" t="str">
        <f>IFERROR(MATCH(I540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40" s="270" t="str">
        <f t="shared" si="34"/>
        <v/>
      </c>
      <c r="I540" s="58"/>
      <c r="J540" s="58"/>
      <c r="K540" s="250"/>
      <c r="L540" s="277"/>
      <c r="M540" s="58"/>
      <c r="N540" s="58"/>
      <c r="O540" s="58"/>
      <c r="P54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40" s="270" t="str">
        <f>IF('Participantes (A completar)'!$R540="","",IF((INT('Participantes (A completar)'!$AI540-'Participantes (A completar)'!$R540)/365.25)&lt;=0,0,(INT(('Participantes (A completar)'!$AI540-'Participantes (A completar)'!$R540)/365.25))))</f>
        <v/>
      </c>
      <c r="R540" s="61"/>
      <c r="S540" s="57"/>
      <c r="T540" s="270" t="str">
        <f>IFERROR(MATCH(V540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40" s="270" t="str">
        <f t="shared" si="35"/>
        <v/>
      </c>
      <c r="V540" s="58"/>
      <c r="W540" s="58"/>
      <c r="X540" s="62"/>
      <c r="Y54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4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40" s="245"/>
      <c r="AB540" s="246"/>
      <c r="AC540" s="246"/>
      <c r="AD540" s="247"/>
      <c r="AE540" s="248"/>
      <c r="AF540" s="270" t="str">
        <f>IFERROR(VLOOKUP(AE540,Nivel_educat!$B$6:$E$24,4,FALSE),"")</f>
        <v/>
      </c>
      <c r="AG540" s="270" t="str">
        <f t="shared" si="32"/>
        <v/>
      </c>
      <c r="AH540" s="57"/>
      <c r="AI540" s="64"/>
      <c r="AJ540" s="57"/>
      <c r="AK540" s="64"/>
      <c r="AL540" s="64"/>
      <c r="AM540" s="57"/>
      <c r="AN540" s="207"/>
      <c r="AO540" s="273" t="str">
        <f t="shared" si="33"/>
        <v/>
      </c>
      <c r="AP540" s="57"/>
      <c r="AQ540" s="57"/>
      <c r="AR540" s="59"/>
      <c r="AS540" s="59"/>
      <c r="AT540" s="59"/>
      <c r="AU540" s="59"/>
      <c r="AV540" s="59"/>
      <c r="AW540" s="59"/>
      <c r="AX54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40" s="59"/>
      <c r="AZ540" s="59"/>
      <c r="BA54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40" s="249"/>
      <c r="BD540" s="253"/>
      <c r="BE540" s="253"/>
    </row>
    <row r="541" spans="1:57" ht="14.95" x14ac:dyDescent="0.25">
      <c r="A541" s="60"/>
      <c r="B541" s="58"/>
      <c r="C541" s="58"/>
      <c r="D541" s="58"/>
      <c r="E541" s="61"/>
      <c r="F541" s="61"/>
      <c r="G541" s="270" t="str">
        <f>IFERROR(MATCH(I541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41" s="270" t="str">
        <f t="shared" si="34"/>
        <v/>
      </c>
      <c r="I541" s="58"/>
      <c r="J541" s="58"/>
      <c r="K541" s="250"/>
      <c r="L541" s="277"/>
      <c r="M541" s="58"/>
      <c r="N541" s="58"/>
      <c r="O541" s="58"/>
      <c r="P54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41" s="270" t="str">
        <f>IF('Participantes (A completar)'!$R541="","",IF((INT('Participantes (A completar)'!$AI541-'Participantes (A completar)'!$R541)/365.25)&lt;=0,0,(INT(('Participantes (A completar)'!$AI541-'Participantes (A completar)'!$R541)/365.25))))</f>
        <v/>
      </c>
      <c r="R541" s="61"/>
      <c r="S541" s="57"/>
      <c r="T541" s="270" t="str">
        <f>IFERROR(MATCH(V541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41" s="270" t="str">
        <f t="shared" si="35"/>
        <v/>
      </c>
      <c r="V541" s="216"/>
      <c r="W541" s="216"/>
      <c r="X541" s="62"/>
      <c r="Y54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4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41" s="245"/>
      <c r="AB541" s="246"/>
      <c r="AC541" s="246"/>
      <c r="AD541" s="247"/>
      <c r="AE541" s="248"/>
      <c r="AF541" s="270" t="str">
        <f>IFERROR(VLOOKUP(AE541,Nivel_educat!$B$6:$E$24,4,FALSE),"")</f>
        <v/>
      </c>
      <c r="AG541" s="270" t="str">
        <f t="shared" si="32"/>
        <v/>
      </c>
      <c r="AH541" s="57"/>
      <c r="AI541" s="64"/>
      <c r="AJ541" s="57"/>
      <c r="AK541" s="64"/>
      <c r="AL541" s="64"/>
      <c r="AM541" s="57"/>
      <c r="AN541" s="64"/>
      <c r="AO541" s="273" t="str">
        <f t="shared" si="33"/>
        <v/>
      </c>
      <c r="AP541" s="57"/>
      <c r="AQ541" s="57"/>
      <c r="AR541" s="59"/>
      <c r="AS541" s="59"/>
      <c r="AT541" s="59"/>
      <c r="AU541" s="59"/>
      <c r="AV541" s="59"/>
      <c r="AW541" s="59"/>
      <c r="AX54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41" s="59"/>
      <c r="AZ541" s="59"/>
      <c r="BA54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41" s="249"/>
      <c r="BD541" s="253"/>
      <c r="BE541" s="253"/>
    </row>
    <row r="542" spans="1:57" ht="14.95" x14ac:dyDescent="0.25">
      <c r="A542" s="60"/>
      <c r="B542" s="58"/>
      <c r="C542" s="58"/>
      <c r="D542" s="58"/>
      <c r="E542" s="61"/>
      <c r="F542" s="61"/>
      <c r="G542" s="270" t="str">
        <f>IFERROR(MATCH(I542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42" s="270" t="str">
        <f t="shared" si="34"/>
        <v/>
      </c>
      <c r="I542" s="58"/>
      <c r="J542" s="58"/>
      <c r="K542" s="250"/>
      <c r="L542" s="277"/>
      <c r="M542" s="58"/>
      <c r="N542" s="58"/>
      <c r="O542" s="58"/>
      <c r="P54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42" s="270" t="str">
        <f>IF('Participantes (A completar)'!$R542="","",IF((INT('Participantes (A completar)'!$AI542-'Participantes (A completar)'!$R542)/365.25)&lt;=0,0,(INT(('Participantes (A completar)'!$AI542-'Participantes (A completar)'!$R542)/365.25))))</f>
        <v/>
      </c>
      <c r="R542" s="61"/>
      <c r="S542" s="57"/>
      <c r="T542" s="270" t="str">
        <f>IFERROR(MATCH(V542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42" s="270" t="str">
        <f t="shared" si="35"/>
        <v/>
      </c>
      <c r="V542" s="58"/>
      <c r="W542" s="58"/>
      <c r="X542" s="62"/>
      <c r="Y54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4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42" s="245"/>
      <c r="AB542" s="246"/>
      <c r="AC542" s="246"/>
      <c r="AD542" s="247"/>
      <c r="AE542" s="248"/>
      <c r="AF542" s="270" t="str">
        <f>IFERROR(VLOOKUP(AE542,Nivel_educat!$B$6:$E$24,4,FALSE),"")</f>
        <v/>
      </c>
      <c r="AG542" s="270" t="str">
        <f t="shared" si="32"/>
        <v/>
      </c>
      <c r="AH542" s="57"/>
      <c r="AI542" s="64"/>
      <c r="AJ542" s="57"/>
      <c r="AK542" s="64"/>
      <c r="AL542" s="64"/>
      <c r="AM542" s="57"/>
      <c r="AN542" s="207"/>
      <c r="AO542" s="273" t="str">
        <f t="shared" si="33"/>
        <v/>
      </c>
      <c r="AP542" s="57"/>
      <c r="AQ542" s="57"/>
      <c r="AR542" s="59"/>
      <c r="AS542" s="59"/>
      <c r="AT542" s="59"/>
      <c r="AU542" s="59"/>
      <c r="AV542" s="59"/>
      <c r="AW542" s="59"/>
      <c r="AX54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42" s="59"/>
      <c r="AZ542" s="59"/>
      <c r="BA54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42" s="249"/>
      <c r="BD542" s="253"/>
      <c r="BE542" s="253"/>
    </row>
    <row r="543" spans="1:57" ht="14.95" x14ac:dyDescent="0.25">
      <c r="A543" s="60"/>
      <c r="B543" s="58"/>
      <c r="C543" s="58"/>
      <c r="D543" s="58"/>
      <c r="E543" s="61"/>
      <c r="F543" s="61"/>
      <c r="G543" s="270" t="str">
        <f>IFERROR(MATCH(I543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43" s="270" t="str">
        <f t="shared" si="34"/>
        <v/>
      </c>
      <c r="I543" s="58"/>
      <c r="J543" s="58"/>
      <c r="K543" s="250"/>
      <c r="L543" s="277"/>
      <c r="M543" s="58"/>
      <c r="N543" s="58"/>
      <c r="O543" s="58"/>
      <c r="P54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43" s="270" t="str">
        <f>IF('Participantes (A completar)'!$R543="","",IF((INT('Participantes (A completar)'!$AI543-'Participantes (A completar)'!$R543)/365.25)&lt;=0,0,(INT(('Participantes (A completar)'!$AI543-'Participantes (A completar)'!$R543)/365.25))))</f>
        <v/>
      </c>
      <c r="R543" s="61"/>
      <c r="S543" s="57"/>
      <c r="T543" s="270" t="str">
        <f>IFERROR(MATCH(V543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43" s="270" t="str">
        <f t="shared" si="35"/>
        <v/>
      </c>
      <c r="V543" s="216"/>
      <c r="W543" s="216"/>
      <c r="X543" s="62"/>
      <c r="Y54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4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43" s="245"/>
      <c r="AB543" s="246"/>
      <c r="AC543" s="246"/>
      <c r="AD543" s="247"/>
      <c r="AE543" s="248"/>
      <c r="AF543" s="270" t="str">
        <f>IFERROR(VLOOKUP(AE543,Nivel_educat!$B$6:$E$24,4,FALSE),"")</f>
        <v/>
      </c>
      <c r="AG543" s="270" t="str">
        <f t="shared" si="32"/>
        <v/>
      </c>
      <c r="AH543" s="57"/>
      <c r="AI543" s="64"/>
      <c r="AJ543" s="57"/>
      <c r="AK543" s="64"/>
      <c r="AL543" s="64"/>
      <c r="AM543" s="57"/>
      <c r="AN543" s="64"/>
      <c r="AO543" s="273" t="str">
        <f t="shared" si="33"/>
        <v/>
      </c>
      <c r="AP543" s="57"/>
      <c r="AQ543" s="57"/>
      <c r="AR543" s="59"/>
      <c r="AS543" s="59"/>
      <c r="AT543" s="59"/>
      <c r="AU543" s="59"/>
      <c r="AV543" s="59"/>
      <c r="AW543" s="59"/>
      <c r="AX54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43" s="59"/>
      <c r="AZ543" s="59"/>
      <c r="BA54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43" s="249"/>
      <c r="BD543" s="253"/>
      <c r="BE543" s="253"/>
    </row>
    <row r="544" spans="1:57" ht="14.95" x14ac:dyDescent="0.25">
      <c r="A544" s="60"/>
      <c r="B544" s="58"/>
      <c r="C544" s="58"/>
      <c r="D544" s="58"/>
      <c r="E544" s="61"/>
      <c r="F544" s="61"/>
      <c r="G544" s="270" t="str">
        <f>IFERROR(MATCH(I544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44" s="270" t="str">
        <f t="shared" si="34"/>
        <v/>
      </c>
      <c r="I544" s="58"/>
      <c r="J544" s="58"/>
      <c r="K544" s="250"/>
      <c r="L544" s="277"/>
      <c r="M544" s="58"/>
      <c r="N544" s="58"/>
      <c r="O544" s="58"/>
      <c r="P54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44" s="270" t="str">
        <f>IF('Participantes (A completar)'!$R544="","",IF((INT('Participantes (A completar)'!$AI544-'Participantes (A completar)'!$R544)/365.25)&lt;=0,0,(INT(('Participantes (A completar)'!$AI544-'Participantes (A completar)'!$R544)/365.25))))</f>
        <v/>
      </c>
      <c r="R544" s="61"/>
      <c r="S544" s="57"/>
      <c r="T544" s="270" t="str">
        <f>IFERROR(MATCH(V544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44" s="270" t="str">
        <f t="shared" si="35"/>
        <v/>
      </c>
      <c r="V544" s="58"/>
      <c r="W544" s="58"/>
      <c r="X544" s="62"/>
      <c r="Y54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4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44" s="245"/>
      <c r="AB544" s="246"/>
      <c r="AC544" s="246"/>
      <c r="AD544" s="247"/>
      <c r="AE544" s="248"/>
      <c r="AF544" s="270" t="str">
        <f>IFERROR(VLOOKUP(AE544,Nivel_educat!$B$6:$E$24,4,FALSE),"")</f>
        <v/>
      </c>
      <c r="AG544" s="270" t="str">
        <f t="shared" si="32"/>
        <v/>
      </c>
      <c r="AH544" s="57"/>
      <c r="AI544" s="64"/>
      <c r="AJ544" s="57"/>
      <c r="AK544" s="64"/>
      <c r="AL544" s="64"/>
      <c r="AM544" s="57"/>
      <c r="AN544" s="207"/>
      <c r="AO544" s="273" t="str">
        <f t="shared" si="33"/>
        <v/>
      </c>
      <c r="AP544" s="57"/>
      <c r="AQ544" s="57"/>
      <c r="AR544" s="59"/>
      <c r="AS544" s="59"/>
      <c r="AT544" s="59"/>
      <c r="AU544" s="59"/>
      <c r="AV544" s="59"/>
      <c r="AW544" s="59"/>
      <c r="AX54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44" s="59"/>
      <c r="AZ544" s="59"/>
      <c r="BA54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44" s="249"/>
      <c r="BD544" s="253"/>
      <c r="BE544" s="253"/>
    </row>
    <row r="545" spans="1:57" ht="14.95" x14ac:dyDescent="0.25">
      <c r="A545" s="60"/>
      <c r="B545" s="58"/>
      <c r="C545" s="58"/>
      <c r="D545" s="58"/>
      <c r="E545" s="61"/>
      <c r="F545" s="61"/>
      <c r="G545" s="270" t="str">
        <f>IFERROR(MATCH(I545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45" s="270" t="str">
        <f t="shared" si="34"/>
        <v/>
      </c>
      <c r="I545" s="58"/>
      <c r="J545" s="58"/>
      <c r="K545" s="250"/>
      <c r="L545" s="277"/>
      <c r="M545" s="58"/>
      <c r="N545" s="58"/>
      <c r="O545" s="58"/>
      <c r="P54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45" s="270" t="str">
        <f>IF('Participantes (A completar)'!$R545="","",IF((INT('Participantes (A completar)'!$AI545-'Participantes (A completar)'!$R545)/365.25)&lt;=0,0,(INT(('Participantes (A completar)'!$AI545-'Participantes (A completar)'!$R545)/365.25))))</f>
        <v/>
      </c>
      <c r="R545" s="61"/>
      <c r="S545" s="57"/>
      <c r="T545" s="270" t="str">
        <f>IFERROR(MATCH(V545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45" s="270" t="str">
        <f t="shared" si="35"/>
        <v/>
      </c>
      <c r="V545" s="216"/>
      <c r="W545" s="216"/>
      <c r="X545" s="62"/>
      <c r="Y54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4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45" s="245"/>
      <c r="AB545" s="246"/>
      <c r="AC545" s="246"/>
      <c r="AD545" s="247"/>
      <c r="AE545" s="248"/>
      <c r="AF545" s="270" t="str">
        <f>IFERROR(VLOOKUP(AE545,Nivel_educat!$B$6:$E$24,4,FALSE),"")</f>
        <v/>
      </c>
      <c r="AG545" s="270" t="str">
        <f t="shared" si="32"/>
        <v/>
      </c>
      <c r="AH545" s="57"/>
      <c r="AI545" s="64"/>
      <c r="AJ545" s="57"/>
      <c r="AK545" s="64"/>
      <c r="AL545" s="64"/>
      <c r="AM545" s="57"/>
      <c r="AN545" s="64"/>
      <c r="AO545" s="273" t="str">
        <f t="shared" si="33"/>
        <v/>
      </c>
      <c r="AP545" s="57"/>
      <c r="AQ545" s="57"/>
      <c r="AR545" s="59"/>
      <c r="AS545" s="59"/>
      <c r="AT545" s="59"/>
      <c r="AU545" s="59"/>
      <c r="AV545" s="59"/>
      <c r="AW545" s="59"/>
      <c r="AX54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45" s="59"/>
      <c r="AZ545" s="59"/>
      <c r="BA54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45" s="249"/>
      <c r="BD545" s="253"/>
      <c r="BE545" s="253"/>
    </row>
    <row r="546" spans="1:57" ht="14.95" x14ac:dyDescent="0.25">
      <c r="A546" s="60"/>
      <c r="B546" s="58"/>
      <c r="C546" s="58"/>
      <c r="D546" s="58"/>
      <c r="E546" s="61"/>
      <c r="F546" s="61"/>
      <c r="G546" s="270" t="str">
        <f>IFERROR(MATCH(I546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46" s="270" t="str">
        <f t="shared" si="34"/>
        <v/>
      </c>
      <c r="I546" s="58"/>
      <c r="J546" s="58"/>
      <c r="K546" s="250"/>
      <c r="L546" s="277"/>
      <c r="M546" s="58"/>
      <c r="N546" s="58"/>
      <c r="O546" s="58"/>
      <c r="P54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46" s="270" t="str">
        <f>IF('Participantes (A completar)'!$R546="","",IF((INT('Participantes (A completar)'!$AI546-'Participantes (A completar)'!$R546)/365.25)&lt;=0,0,(INT(('Participantes (A completar)'!$AI546-'Participantes (A completar)'!$R546)/365.25))))</f>
        <v/>
      </c>
      <c r="R546" s="61"/>
      <c r="S546" s="57"/>
      <c r="T546" s="270" t="str">
        <f>IFERROR(MATCH(V546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46" s="270" t="str">
        <f t="shared" si="35"/>
        <v/>
      </c>
      <c r="V546" s="58"/>
      <c r="W546" s="58"/>
      <c r="X546" s="62"/>
      <c r="Y54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4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46" s="245"/>
      <c r="AB546" s="246"/>
      <c r="AC546" s="246"/>
      <c r="AD546" s="247"/>
      <c r="AE546" s="248"/>
      <c r="AF546" s="270" t="str">
        <f>IFERROR(VLOOKUP(AE546,Nivel_educat!$B$6:$E$24,4,FALSE),"")</f>
        <v/>
      </c>
      <c r="AG546" s="270" t="str">
        <f t="shared" si="32"/>
        <v/>
      </c>
      <c r="AH546" s="57"/>
      <c r="AI546" s="64"/>
      <c r="AJ546" s="57"/>
      <c r="AK546" s="64"/>
      <c r="AL546" s="64"/>
      <c r="AM546" s="57"/>
      <c r="AN546" s="207"/>
      <c r="AO546" s="273" t="str">
        <f t="shared" si="33"/>
        <v/>
      </c>
      <c r="AP546" s="57"/>
      <c r="AQ546" s="57"/>
      <c r="AR546" s="59"/>
      <c r="AS546" s="59"/>
      <c r="AT546" s="59"/>
      <c r="AU546" s="59"/>
      <c r="AV546" s="59"/>
      <c r="AW546" s="59"/>
      <c r="AX54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46" s="59"/>
      <c r="AZ546" s="59"/>
      <c r="BA54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46" s="249"/>
      <c r="BD546" s="253"/>
      <c r="BE546" s="253"/>
    </row>
    <row r="547" spans="1:57" ht="14.95" x14ac:dyDescent="0.25">
      <c r="A547" s="60"/>
      <c r="B547" s="58"/>
      <c r="C547" s="58"/>
      <c r="D547" s="58"/>
      <c r="E547" s="61"/>
      <c r="F547" s="61"/>
      <c r="G547" s="270" t="str">
        <f>IFERROR(MATCH(I547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47" s="270" t="str">
        <f t="shared" si="34"/>
        <v/>
      </c>
      <c r="I547" s="58"/>
      <c r="J547" s="58"/>
      <c r="K547" s="250"/>
      <c r="L547" s="277"/>
      <c r="M547" s="58"/>
      <c r="N547" s="58"/>
      <c r="O547" s="58"/>
      <c r="P54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47" s="270" t="str">
        <f>IF('Participantes (A completar)'!$R547="","",IF((INT('Participantes (A completar)'!$AI547-'Participantes (A completar)'!$R547)/365.25)&lt;=0,0,(INT(('Participantes (A completar)'!$AI547-'Participantes (A completar)'!$R547)/365.25))))</f>
        <v/>
      </c>
      <c r="R547" s="61"/>
      <c r="S547" s="57"/>
      <c r="T547" s="270" t="str">
        <f>IFERROR(MATCH(V547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47" s="270" t="str">
        <f t="shared" si="35"/>
        <v/>
      </c>
      <c r="V547" s="216"/>
      <c r="W547" s="216"/>
      <c r="X547" s="62"/>
      <c r="Y54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4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47" s="245"/>
      <c r="AB547" s="246"/>
      <c r="AC547" s="246"/>
      <c r="AD547" s="247"/>
      <c r="AE547" s="248"/>
      <c r="AF547" s="270" t="str">
        <f>IFERROR(VLOOKUP(AE547,Nivel_educat!$B$6:$E$24,4,FALSE),"")</f>
        <v/>
      </c>
      <c r="AG547" s="270" t="str">
        <f t="shared" si="32"/>
        <v/>
      </c>
      <c r="AH547" s="57"/>
      <c r="AI547" s="64"/>
      <c r="AJ547" s="57"/>
      <c r="AK547" s="64"/>
      <c r="AL547" s="64"/>
      <c r="AM547" s="57"/>
      <c r="AN547" s="64"/>
      <c r="AO547" s="273" t="str">
        <f t="shared" si="33"/>
        <v/>
      </c>
      <c r="AP547" s="57"/>
      <c r="AQ547" s="57"/>
      <c r="AR547" s="59"/>
      <c r="AS547" s="59"/>
      <c r="AT547" s="59"/>
      <c r="AU547" s="59"/>
      <c r="AV547" s="59"/>
      <c r="AW547" s="59"/>
      <c r="AX54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47" s="59"/>
      <c r="AZ547" s="59"/>
      <c r="BA54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47" s="249"/>
      <c r="BD547" s="253"/>
      <c r="BE547" s="253"/>
    </row>
    <row r="548" spans="1:57" ht="14.95" x14ac:dyDescent="0.25">
      <c r="A548" s="60"/>
      <c r="B548" s="58"/>
      <c r="C548" s="58"/>
      <c r="D548" s="58"/>
      <c r="E548" s="61"/>
      <c r="F548" s="61"/>
      <c r="G548" s="270" t="str">
        <f>IFERROR(MATCH(I548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48" s="270" t="str">
        <f t="shared" si="34"/>
        <v/>
      </c>
      <c r="I548" s="58"/>
      <c r="J548" s="58"/>
      <c r="K548" s="250"/>
      <c r="L548" s="277"/>
      <c r="M548" s="58"/>
      <c r="N548" s="58"/>
      <c r="O548" s="58"/>
      <c r="P54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48" s="270" t="str">
        <f>IF('Participantes (A completar)'!$R548="","",IF((INT('Participantes (A completar)'!$AI548-'Participantes (A completar)'!$R548)/365.25)&lt;=0,0,(INT(('Participantes (A completar)'!$AI548-'Participantes (A completar)'!$R548)/365.25))))</f>
        <v/>
      </c>
      <c r="R548" s="61"/>
      <c r="S548" s="57"/>
      <c r="T548" s="270" t="str">
        <f>IFERROR(MATCH(V548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48" s="270" t="str">
        <f t="shared" si="35"/>
        <v/>
      </c>
      <c r="V548" s="58"/>
      <c r="W548" s="58"/>
      <c r="X548" s="62"/>
      <c r="Y54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4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48" s="245"/>
      <c r="AB548" s="246"/>
      <c r="AC548" s="246"/>
      <c r="AD548" s="247"/>
      <c r="AE548" s="248"/>
      <c r="AF548" s="270" t="str">
        <f>IFERROR(VLOOKUP(AE548,Nivel_educat!$B$6:$E$24,4,FALSE),"")</f>
        <v/>
      </c>
      <c r="AG548" s="270" t="str">
        <f t="shared" si="32"/>
        <v/>
      </c>
      <c r="AH548" s="57"/>
      <c r="AI548" s="64"/>
      <c r="AJ548" s="57"/>
      <c r="AK548" s="64"/>
      <c r="AL548" s="64"/>
      <c r="AM548" s="57"/>
      <c r="AN548" s="207"/>
      <c r="AO548" s="273" t="str">
        <f t="shared" si="33"/>
        <v/>
      </c>
      <c r="AP548" s="57"/>
      <c r="AQ548" s="57"/>
      <c r="AR548" s="59"/>
      <c r="AS548" s="59"/>
      <c r="AT548" s="59"/>
      <c r="AU548" s="59"/>
      <c r="AV548" s="59"/>
      <c r="AW548" s="59"/>
      <c r="AX54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48" s="59"/>
      <c r="AZ548" s="59"/>
      <c r="BA54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48" s="249"/>
      <c r="BD548" s="253"/>
      <c r="BE548" s="253"/>
    </row>
    <row r="549" spans="1:57" ht="14.95" x14ac:dyDescent="0.25">
      <c r="A549" s="60"/>
      <c r="B549" s="58"/>
      <c r="C549" s="58"/>
      <c r="D549" s="58"/>
      <c r="E549" s="61"/>
      <c r="F549" s="61"/>
      <c r="G549" s="270" t="str">
        <f>IFERROR(MATCH(I549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49" s="270" t="str">
        <f t="shared" si="34"/>
        <v/>
      </c>
      <c r="I549" s="58"/>
      <c r="J549" s="58"/>
      <c r="K549" s="250"/>
      <c r="L549" s="277"/>
      <c r="M549" s="58"/>
      <c r="N549" s="58"/>
      <c r="O549" s="58"/>
      <c r="P54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49" s="270" t="str">
        <f>IF('Participantes (A completar)'!$R549="","",IF((INT('Participantes (A completar)'!$AI549-'Participantes (A completar)'!$R549)/365.25)&lt;=0,0,(INT(('Participantes (A completar)'!$AI549-'Participantes (A completar)'!$R549)/365.25))))</f>
        <v/>
      </c>
      <c r="R549" s="61"/>
      <c r="S549" s="57"/>
      <c r="T549" s="270" t="str">
        <f>IFERROR(MATCH(V549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49" s="270" t="str">
        <f t="shared" si="35"/>
        <v/>
      </c>
      <c r="V549" s="216"/>
      <c r="W549" s="216"/>
      <c r="X549" s="62"/>
      <c r="Y54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4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49" s="245"/>
      <c r="AB549" s="246"/>
      <c r="AC549" s="246"/>
      <c r="AD549" s="247"/>
      <c r="AE549" s="248"/>
      <c r="AF549" s="270" t="str">
        <f>IFERROR(VLOOKUP(AE549,Nivel_educat!$B$6:$E$24,4,FALSE),"")</f>
        <v/>
      </c>
      <c r="AG549" s="270" t="str">
        <f t="shared" si="32"/>
        <v/>
      </c>
      <c r="AH549" s="57"/>
      <c r="AI549" s="64"/>
      <c r="AJ549" s="57"/>
      <c r="AK549" s="64"/>
      <c r="AL549" s="64"/>
      <c r="AM549" s="57"/>
      <c r="AN549" s="64"/>
      <c r="AO549" s="273" t="str">
        <f t="shared" si="33"/>
        <v/>
      </c>
      <c r="AP549" s="57"/>
      <c r="AQ549" s="57"/>
      <c r="AR549" s="59"/>
      <c r="AS549" s="59"/>
      <c r="AT549" s="59"/>
      <c r="AU549" s="59"/>
      <c r="AV549" s="59"/>
      <c r="AW549" s="59"/>
      <c r="AX54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49" s="59"/>
      <c r="AZ549" s="59"/>
      <c r="BA54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49" s="249"/>
      <c r="BD549" s="253"/>
      <c r="BE549" s="253"/>
    </row>
    <row r="550" spans="1:57" ht="14.95" x14ac:dyDescent="0.25">
      <c r="A550" s="60"/>
      <c r="B550" s="58"/>
      <c r="C550" s="58"/>
      <c r="D550" s="58"/>
      <c r="E550" s="61"/>
      <c r="F550" s="61"/>
      <c r="G550" s="270" t="str">
        <f>IFERROR(MATCH(I550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50" s="270" t="str">
        <f t="shared" si="34"/>
        <v/>
      </c>
      <c r="I550" s="58"/>
      <c r="J550" s="58"/>
      <c r="K550" s="250"/>
      <c r="L550" s="277"/>
      <c r="M550" s="58"/>
      <c r="N550" s="58"/>
      <c r="O550" s="58"/>
      <c r="P55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50" s="270" t="str">
        <f>IF('Participantes (A completar)'!$R550="","",IF((INT('Participantes (A completar)'!$AI550-'Participantes (A completar)'!$R550)/365.25)&lt;=0,0,(INT(('Participantes (A completar)'!$AI550-'Participantes (A completar)'!$R550)/365.25))))</f>
        <v/>
      </c>
      <c r="R550" s="61"/>
      <c r="S550" s="57"/>
      <c r="T550" s="270" t="str">
        <f>IFERROR(MATCH(V550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50" s="270" t="str">
        <f t="shared" si="35"/>
        <v/>
      </c>
      <c r="V550" s="58"/>
      <c r="W550" s="58"/>
      <c r="X550" s="62"/>
      <c r="Y55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5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50" s="245"/>
      <c r="AB550" s="246"/>
      <c r="AC550" s="246"/>
      <c r="AD550" s="247"/>
      <c r="AE550" s="248"/>
      <c r="AF550" s="270" t="str">
        <f>IFERROR(VLOOKUP(AE550,Nivel_educat!$B$6:$E$24,4,FALSE),"")</f>
        <v/>
      </c>
      <c r="AG550" s="270" t="str">
        <f t="shared" si="32"/>
        <v/>
      </c>
      <c r="AH550" s="57"/>
      <c r="AI550" s="64"/>
      <c r="AJ550" s="57"/>
      <c r="AK550" s="64"/>
      <c r="AL550" s="64"/>
      <c r="AM550" s="57"/>
      <c r="AN550" s="207"/>
      <c r="AO550" s="273" t="str">
        <f t="shared" si="33"/>
        <v/>
      </c>
      <c r="AP550" s="57"/>
      <c r="AQ550" s="57"/>
      <c r="AR550" s="59"/>
      <c r="AS550" s="59"/>
      <c r="AT550" s="59"/>
      <c r="AU550" s="59"/>
      <c r="AV550" s="59"/>
      <c r="AW550" s="59"/>
      <c r="AX55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50" s="59"/>
      <c r="AZ550" s="59"/>
      <c r="BA55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50" s="249"/>
      <c r="BD550" s="253"/>
      <c r="BE550" s="253"/>
    </row>
    <row r="551" spans="1:57" ht="14.95" x14ac:dyDescent="0.25">
      <c r="A551" s="60"/>
      <c r="B551" s="58"/>
      <c r="C551" s="58"/>
      <c r="D551" s="58"/>
      <c r="E551" s="61"/>
      <c r="F551" s="61"/>
      <c r="G551" s="270" t="str">
        <f>IFERROR(MATCH(I551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51" s="270" t="str">
        <f t="shared" si="34"/>
        <v/>
      </c>
      <c r="I551" s="58"/>
      <c r="J551" s="58"/>
      <c r="K551" s="250"/>
      <c r="L551" s="277"/>
      <c r="M551" s="58"/>
      <c r="N551" s="58"/>
      <c r="O551" s="58"/>
      <c r="P55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51" s="270" t="str">
        <f>IF('Participantes (A completar)'!$R551="","",IF((INT('Participantes (A completar)'!$AI551-'Participantes (A completar)'!$R551)/365.25)&lt;=0,0,(INT(('Participantes (A completar)'!$AI551-'Participantes (A completar)'!$R551)/365.25))))</f>
        <v/>
      </c>
      <c r="R551" s="61"/>
      <c r="S551" s="57"/>
      <c r="T551" s="270" t="str">
        <f>IFERROR(MATCH(V551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51" s="270" t="str">
        <f t="shared" si="35"/>
        <v/>
      </c>
      <c r="V551" s="216"/>
      <c r="W551" s="216"/>
      <c r="X551" s="62"/>
      <c r="Y55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5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51" s="245"/>
      <c r="AB551" s="246"/>
      <c r="AC551" s="246"/>
      <c r="AD551" s="247"/>
      <c r="AE551" s="248"/>
      <c r="AF551" s="270" t="str">
        <f>IFERROR(VLOOKUP(AE551,Nivel_educat!$B$6:$E$24,4,FALSE),"")</f>
        <v/>
      </c>
      <c r="AG551" s="270" t="str">
        <f t="shared" si="32"/>
        <v/>
      </c>
      <c r="AH551" s="57"/>
      <c r="AI551" s="64"/>
      <c r="AJ551" s="57"/>
      <c r="AK551" s="64"/>
      <c r="AL551" s="64"/>
      <c r="AM551" s="57"/>
      <c r="AN551" s="64"/>
      <c r="AO551" s="273" t="str">
        <f t="shared" si="33"/>
        <v/>
      </c>
      <c r="AP551" s="57"/>
      <c r="AQ551" s="57"/>
      <c r="AR551" s="59"/>
      <c r="AS551" s="59"/>
      <c r="AT551" s="59"/>
      <c r="AU551" s="59"/>
      <c r="AV551" s="59"/>
      <c r="AW551" s="59"/>
      <c r="AX55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51" s="59"/>
      <c r="AZ551" s="59"/>
      <c r="BA55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51" s="249"/>
      <c r="BD551" s="253"/>
      <c r="BE551" s="253"/>
    </row>
    <row r="552" spans="1:57" ht="14.95" x14ac:dyDescent="0.25">
      <c r="A552" s="60"/>
      <c r="B552" s="58"/>
      <c r="C552" s="58"/>
      <c r="D552" s="58"/>
      <c r="E552" s="61"/>
      <c r="F552" s="61"/>
      <c r="G552" s="270" t="str">
        <f>IFERROR(MATCH(I552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52" s="270" t="str">
        <f t="shared" si="34"/>
        <v/>
      </c>
      <c r="I552" s="58"/>
      <c r="J552" s="58"/>
      <c r="K552" s="250"/>
      <c r="L552" s="277"/>
      <c r="M552" s="58"/>
      <c r="N552" s="58"/>
      <c r="O552" s="58"/>
      <c r="P55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52" s="270" t="str">
        <f>IF('Participantes (A completar)'!$R552="","",IF((INT('Participantes (A completar)'!$AI552-'Participantes (A completar)'!$R552)/365.25)&lt;=0,0,(INT(('Participantes (A completar)'!$AI552-'Participantes (A completar)'!$R552)/365.25))))</f>
        <v/>
      </c>
      <c r="R552" s="61"/>
      <c r="S552" s="57"/>
      <c r="T552" s="270" t="str">
        <f>IFERROR(MATCH(V552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52" s="270" t="str">
        <f t="shared" si="35"/>
        <v/>
      </c>
      <c r="V552" s="58"/>
      <c r="W552" s="58"/>
      <c r="X552" s="62"/>
      <c r="Y55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5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52" s="245"/>
      <c r="AB552" s="246"/>
      <c r="AC552" s="246"/>
      <c r="AD552" s="247"/>
      <c r="AE552" s="248"/>
      <c r="AF552" s="270" t="str">
        <f>IFERROR(VLOOKUP(AE552,Nivel_educat!$B$6:$E$24,4,FALSE),"")</f>
        <v/>
      </c>
      <c r="AG552" s="270" t="str">
        <f t="shared" si="32"/>
        <v/>
      </c>
      <c r="AH552" s="57"/>
      <c r="AI552" s="64"/>
      <c r="AJ552" s="57"/>
      <c r="AK552" s="64"/>
      <c r="AL552" s="64"/>
      <c r="AM552" s="57"/>
      <c r="AN552" s="207"/>
      <c r="AO552" s="273" t="str">
        <f t="shared" si="33"/>
        <v/>
      </c>
      <c r="AP552" s="57"/>
      <c r="AQ552" s="57"/>
      <c r="AR552" s="59"/>
      <c r="AS552" s="59"/>
      <c r="AT552" s="59"/>
      <c r="AU552" s="59"/>
      <c r="AV552" s="59"/>
      <c r="AW552" s="59"/>
      <c r="AX55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52" s="59"/>
      <c r="AZ552" s="59"/>
      <c r="BA55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52" s="249"/>
      <c r="BD552" s="253"/>
      <c r="BE552" s="253"/>
    </row>
    <row r="553" spans="1:57" ht="14.95" x14ac:dyDescent="0.25">
      <c r="A553" s="60"/>
      <c r="B553" s="58"/>
      <c r="C553" s="58"/>
      <c r="D553" s="58"/>
      <c r="E553" s="61"/>
      <c r="F553" s="61"/>
      <c r="G553" s="270" t="str">
        <f>IFERROR(MATCH(I553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53" s="270" t="str">
        <f t="shared" si="34"/>
        <v/>
      </c>
      <c r="I553" s="58"/>
      <c r="J553" s="58"/>
      <c r="K553" s="250"/>
      <c r="L553" s="277"/>
      <c r="M553" s="58"/>
      <c r="N553" s="58"/>
      <c r="O553" s="58"/>
      <c r="P55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53" s="270" t="str">
        <f>IF('Participantes (A completar)'!$R553="","",IF((INT('Participantes (A completar)'!$AI553-'Participantes (A completar)'!$R553)/365.25)&lt;=0,0,(INT(('Participantes (A completar)'!$AI553-'Participantes (A completar)'!$R553)/365.25))))</f>
        <v/>
      </c>
      <c r="R553" s="61"/>
      <c r="S553" s="57"/>
      <c r="T553" s="270" t="str">
        <f>IFERROR(MATCH(V553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53" s="270" t="str">
        <f t="shared" si="35"/>
        <v/>
      </c>
      <c r="V553" s="216"/>
      <c r="W553" s="216"/>
      <c r="X553" s="62"/>
      <c r="Y55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5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53" s="245"/>
      <c r="AB553" s="246"/>
      <c r="AC553" s="246"/>
      <c r="AD553" s="247"/>
      <c r="AE553" s="248"/>
      <c r="AF553" s="270" t="str">
        <f>IFERROR(VLOOKUP(AE553,Nivel_educat!$B$6:$E$24,4,FALSE),"")</f>
        <v/>
      </c>
      <c r="AG553" s="270" t="str">
        <f t="shared" si="32"/>
        <v/>
      </c>
      <c r="AH553" s="57"/>
      <c r="AI553" s="64"/>
      <c r="AJ553" s="57"/>
      <c r="AK553" s="64"/>
      <c r="AL553" s="64"/>
      <c r="AM553" s="57"/>
      <c r="AN553" s="64"/>
      <c r="AO553" s="273" t="str">
        <f t="shared" si="33"/>
        <v/>
      </c>
      <c r="AP553" s="57"/>
      <c r="AQ553" s="57"/>
      <c r="AR553" s="59"/>
      <c r="AS553" s="59"/>
      <c r="AT553" s="59"/>
      <c r="AU553" s="59"/>
      <c r="AV553" s="59"/>
      <c r="AW553" s="59"/>
      <c r="AX55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53" s="59"/>
      <c r="AZ553" s="59"/>
      <c r="BA55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53" s="249"/>
      <c r="BD553" s="253"/>
      <c r="BE553" s="253"/>
    </row>
    <row r="554" spans="1:57" ht="14.95" x14ac:dyDescent="0.25">
      <c r="A554" s="60"/>
      <c r="B554" s="58"/>
      <c r="C554" s="58"/>
      <c r="D554" s="58"/>
      <c r="E554" s="61"/>
      <c r="F554" s="61"/>
      <c r="G554" s="270" t="str">
        <f>IFERROR(MATCH(I554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54" s="270" t="str">
        <f t="shared" si="34"/>
        <v/>
      </c>
      <c r="I554" s="58"/>
      <c r="J554" s="58"/>
      <c r="K554" s="250"/>
      <c r="L554" s="277"/>
      <c r="M554" s="58"/>
      <c r="N554" s="58"/>
      <c r="O554" s="58"/>
      <c r="P55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54" s="270" t="str">
        <f>IF('Participantes (A completar)'!$R554="","",IF((INT('Participantes (A completar)'!$AI554-'Participantes (A completar)'!$R554)/365.25)&lt;=0,0,(INT(('Participantes (A completar)'!$AI554-'Participantes (A completar)'!$R554)/365.25))))</f>
        <v/>
      </c>
      <c r="R554" s="61"/>
      <c r="S554" s="57"/>
      <c r="T554" s="270" t="str">
        <f>IFERROR(MATCH(V554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54" s="270" t="str">
        <f t="shared" si="35"/>
        <v/>
      </c>
      <c r="V554" s="58"/>
      <c r="W554" s="58"/>
      <c r="X554" s="62"/>
      <c r="Y55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5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54" s="245"/>
      <c r="AB554" s="246"/>
      <c r="AC554" s="246"/>
      <c r="AD554" s="247"/>
      <c r="AE554" s="248"/>
      <c r="AF554" s="270" t="str">
        <f>IFERROR(VLOOKUP(AE554,Nivel_educat!$B$6:$E$24,4,FALSE),"")</f>
        <v/>
      </c>
      <c r="AG554" s="270" t="str">
        <f t="shared" si="32"/>
        <v/>
      </c>
      <c r="AH554" s="57"/>
      <c r="AI554" s="64"/>
      <c r="AJ554" s="57"/>
      <c r="AK554" s="64"/>
      <c r="AL554" s="64"/>
      <c r="AM554" s="57"/>
      <c r="AN554" s="207"/>
      <c r="AO554" s="273" t="str">
        <f t="shared" si="33"/>
        <v/>
      </c>
      <c r="AP554" s="57"/>
      <c r="AQ554" s="57"/>
      <c r="AR554" s="59"/>
      <c r="AS554" s="59"/>
      <c r="AT554" s="59"/>
      <c r="AU554" s="59"/>
      <c r="AV554" s="59"/>
      <c r="AW554" s="59"/>
      <c r="AX55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54" s="59"/>
      <c r="AZ554" s="59"/>
      <c r="BA55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54" s="249"/>
      <c r="BD554" s="253"/>
      <c r="BE554" s="253"/>
    </row>
    <row r="555" spans="1:57" ht="14.95" x14ac:dyDescent="0.25">
      <c r="A555" s="60"/>
      <c r="B555" s="58"/>
      <c r="C555" s="58"/>
      <c r="D555" s="58"/>
      <c r="E555" s="61"/>
      <c r="F555" s="61"/>
      <c r="G555" s="270" t="str">
        <f>IFERROR(MATCH(I555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55" s="270" t="str">
        <f t="shared" si="34"/>
        <v/>
      </c>
      <c r="I555" s="58"/>
      <c r="J555" s="58"/>
      <c r="K555" s="250"/>
      <c r="L555" s="277"/>
      <c r="M555" s="58"/>
      <c r="N555" s="58"/>
      <c r="O555" s="58"/>
      <c r="P55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55" s="270" t="str">
        <f>IF('Participantes (A completar)'!$R555="","",IF((INT('Participantes (A completar)'!$AI555-'Participantes (A completar)'!$R555)/365.25)&lt;=0,0,(INT(('Participantes (A completar)'!$AI555-'Participantes (A completar)'!$R555)/365.25))))</f>
        <v/>
      </c>
      <c r="R555" s="61"/>
      <c r="S555" s="57"/>
      <c r="T555" s="270" t="str">
        <f>IFERROR(MATCH(V555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55" s="270" t="str">
        <f t="shared" si="35"/>
        <v/>
      </c>
      <c r="V555" s="216"/>
      <c r="W555" s="216"/>
      <c r="X555" s="62"/>
      <c r="Y55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5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55" s="245"/>
      <c r="AB555" s="246"/>
      <c r="AC555" s="246"/>
      <c r="AD555" s="247"/>
      <c r="AE555" s="248"/>
      <c r="AF555" s="270" t="str">
        <f>IFERROR(VLOOKUP(AE555,Nivel_educat!$B$6:$E$24,4,FALSE),"")</f>
        <v/>
      </c>
      <c r="AG555" s="270" t="str">
        <f t="shared" si="32"/>
        <v/>
      </c>
      <c r="AH555" s="57"/>
      <c r="AI555" s="64"/>
      <c r="AJ555" s="57"/>
      <c r="AK555" s="64"/>
      <c r="AL555" s="64"/>
      <c r="AM555" s="57"/>
      <c r="AN555" s="64"/>
      <c r="AO555" s="273" t="str">
        <f t="shared" si="33"/>
        <v/>
      </c>
      <c r="AP555" s="57"/>
      <c r="AQ555" s="57"/>
      <c r="AR555" s="59"/>
      <c r="AS555" s="59"/>
      <c r="AT555" s="59"/>
      <c r="AU555" s="59"/>
      <c r="AV555" s="59"/>
      <c r="AW555" s="59"/>
      <c r="AX55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55" s="59"/>
      <c r="AZ555" s="59"/>
      <c r="BA55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55" s="249"/>
      <c r="BD555" s="253"/>
      <c r="BE555" s="253"/>
    </row>
    <row r="556" spans="1:57" ht="14.95" x14ac:dyDescent="0.25">
      <c r="A556" s="60"/>
      <c r="B556" s="58"/>
      <c r="C556" s="58"/>
      <c r="D556" s="58"/>
      <c r="E556" s="61"/>
      <c r="F556" s="61"/>
      <c r="G556" s="270" t="str">
        <f>IFERROR(MATCH(I556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56" s="270" t="str">
        <f t="shared" si="34"/>
        <v/>
      </c>
      <c r="I556" s="58"/>
      <c r="J556" s="58"/>
      <c r="K556" s="250"/>
      <c r="L556" s="277"/>
      <c r="M556" s="58"/>
      <c r="N556" s="58"/>
      <c r="O556" s="58"/>
      <c r="P55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56" s="270" t="str">
        <f>IF('Participantes (A completar)'!$R556="","",IF((INT('Participantes (A completar)'!$AI556-'Participantes (A completar)'!$R556)/365.25)&lt;=0,0,(INT(('Participantes (A completar)'!$AI556-'Participantes (A completar)'!$R556)/365.25))))</f>
        <v/>
      </c>
      <c r="R556" s="61"/>
      <c r="S556" s="57"/>
      <c r="T556" s="270" t="str">
        <f>IFERROR(MATCH(V556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56" s="270" t="str">
        <f t="shared" si="35"/>
        <v/>
      </c>
      <c r="V556" s="58"/>
      <c r="W556" s="58"/>
      <c r="X556" s="62"/>
      <c r="Y55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5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56" s="245"/>
      <c r="AB556" s="246"/>
      <c r="AC556" s="246"/>
      <c r="AD556" s="247"/>
      <c r="AE556" s="248"/>
      <c r="AF556" s="270" t="str">
        <f>IFERROR(VLOOKUP(AE556,Nivel_educat!$B$6:$E$24,4,FALSE),"")</f>
        <v/>
      </c>
      <c r="AG556" s="270" t="str">
        <f t="shared" si="32"/>
        <v/>
      </c>
      <c r="AH556" s="57"/>
      <c r="AI556" s="64"/>
      <c r="AJ556" s="57"/>
      <c r="AK556" s="64"/>
      <c r="AL556" s="64"/>
      <c r="AM556" s="57"/>
      <c r="AN556" s="207"/>
      <c r="AO556" s="273" t="str">
        <f t="shared" si="33"/>
        <v/>
      </c>
      <c r="AP556" s="57"/>
      <c r="AQ556" s="57"/>
      <c r="AR556" s="59"/>
      <c r="AS556" s="59"/>
      <c r="AT556" s="59"/>
      <c r="AU556" s="59"/>
      <c r="AV556" s="59"/>
      <c r="AW556" s="59"/>
      <c r="AX55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56" s="59"/>
      <c r="AZ556" s="59"/>
      <c r="BA55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56" s="249"/>
      <c r="BD556" s="253"/>
      <c r="BE556" s="253"/>
    </row>
    <row r="557" spans="1:57" ht="14.95" x14ac:dyDescent="0.25">
      <c r="A557" s="60"/>
      <c r="B557" s="58"/>
      <c r="C557" s="58"/>
      <c r="D557" s="58"/>
      <c r="E557" s="61"/>
      <c r="F557" s="61"/>
      <c r="G557" s="270" t="str">
        <f>IFERROR(MATCH(I557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57" s="270" t="str">
        <f t="shared" si="34"/>
        <v/>
      </c>
      <c r="I557" s="58"/>
      <c r="J557" s="58"/>
      <c r="K557" s="250"/>
      <c r="L557" s="277"/>
      <c r="M557" s="58"/>
      <c r="N557" s="58"/>
      <c r="O557" s="58"/>
      <c r="P55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57" s="270" t="str">
        <f>IF('Participantes (A completar)'!$R557="","",IF((INT('Participantes (A completar)'!$AI557-'Participantes (A completar)'!$R557)/365.25)&lt;=0,0,(INT(('Participantes (A completar)'!$AI557-'Participantes (A completar)'!$R557)/365.25))))</f>
        <v/>
      </c>
      <c r="R557" s="61"/>
      <c r="S557" s="57"/>
      <c r="T557" s="270" t="str">
        <f>IFERROR(MATCH(V557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57" s="270" t="str">
        <f t="shared" si="35"/>
        <v/>
      </c>
      <c r="V557" s="216"/>
      <c r="W557" s="216"/>
      <c r="X557" s="62"/>
      <c r="Y55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5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57" s="245"/>
      <c r="AB557" s="246"/>
      <c r="AC557" s="246"/>
      <c r="AD557" s="247"/>
      <c r="AE557" s="248"/>
      <c r="AF557" s="270" t="str">
        <f>IFERROR(VLOOKUP(AE557,Nivel_educat!$B$6:$E$24,4,FALSE),"")</f>
        <v/>
      </c>
      <c r="AG557" s="270" t="str">
        <f t="shared" si="32"/>
        <v/>
      </c>
      <c r="AH557" s="57"/>
      <c r="AI557" s="64"/>
      <c r="AJ557" s="57"/>
      <c r="AK557" s="64"/>
      <c r="AL557" s="64"/>
      <c r="AM557" s="57"/>
      <c r="AN557" s="64"/>
      <c r="AO557" s="273" t="str">
        <f t="shared" si="33"/>
        <v/>
      </c>
      <c r="AP557" s="57"/>
      <c r="AQ557" s="57"/>
      <c r="AR557" s="59"/>
      <c r="AS557" s="59"/>
      <c r="AT557" s="59"/>
      <c r="AU557" s="59"/>
      <c r="AV557" s="59"/>
      <c r="AW557" s="59"/>
      <c r="AX55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57" s="59"/>
      <c r="AZ557" s="59"/>
      <c r="BA55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57" s="249"/>
      <c r="BD557" s="253"/>
      <c r="BE557" s="253"/>
    </row>
    <row r="558" spans="1:57" ht="14.95" x14ac:dyDescent="0.25">
      <c r="A558" s="60"/>
      <c r="B558" s="58"/>
      <c r="C558" s="58"/>
      <c r="D558" s="58"/>
      <c r="E558" s="61"/>
      <c r="F558" s="61"/>
      <c r="G558" s="270" t="str">
        <f>IFERROR(MATCH(I558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58" s="270" t="str">
        <f t="shared" si="34"/>
        <v/>
      </c>
      <c r="I558" s="58"/>
      <c r="J558" s="58"/>
      <c r="K558" s="250"/>
      <c r="L558" s="277"/>
      <c r="M558" s="58"/>
      <c r="N558" s="58"/>
      <c r="O558" s="58"/>
      <c r="P55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58" s="270" t="str">
        <f>IF('Participantes (A completar)'!$R558="","",IF((INT('Participantes (A completar)'!$AI558-'Participantes (A completar)'!$R558)/365.25)&lt;=0,0,(INT(('Participantes (A completar)'!$AI558-'Participantes (A completar)'!$R558)/365.25))))</f>
        <v/>
      </c>
      <c r="R558" s="61"/>
      <c r="S558" s="57"/>
      <c r="T558" s="270" t="str">
        <f>IFERROR(MATCH(V558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58" s="270" t="str">
        <f t="shared" si="35"/>
        <v/>
      </c>
      <c r="V558" s="58"/>
      <c r="W558" s="58"/>
      <c r="X558" s="62"/>
      <c r="Y55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5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58" s="245"/>
      <c r="AB558" s="246"/>
      <c r="AC558" s="246"/>
      <c r="AD558" s="247"/>
      <c r="AE558" s="248"/>
      <c r="AF558" s="270" t="str">
        <f>IFERROR(VLOOKUP(AE558,Nivel_educat!$B$6:$E$24,4,FALSE),"")</f>
        <v/>
      </c>
      <c r="AG558" s="270" t="str">
        <f t="shared" si="32"/>
        <v/>
      </c>
      <c r="AH558" s="57"/>
      <c r="AI558" s="64"/>
      <c r="AJ558" s="57"/>
      <c r="AK558" s="64"/>
      <c r="AL558" s="64"/>
      <c r="AM558" s="57"/>
      <c r="AN558" s="207"/>
      <c r="AO558" s="273" t="str">
        <f t="shared" si="33"/>
        <v/>
      </c>
      <c r="AP558" s="57"/>
      <c r="AQ558" s="57"/>
      <c r="AR558" s="59"/>
      <c r="AS558" s="59"/>
      <c r="AT558" s="59"/>
      <c r="AU558" s="59"/>
      <c r="AV558" s="59"/>
      <c r="AW558" s="59"/>
      <c r="AX55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58" s="59"/>
      <c r="AZ558" s="59"/>
      <c r="BA55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58" s="249"/>
      <c r="BD558" s="253"/>
      <c r="BE558" s="253"/>
    </row>
    <row r="559" spans="1:57" ht="14.95" x14ac:dyDescent="0.25">
      <c r="A559" s="60"/>
      <c r="B559" s="58"/>
      <c r="C559" s="58"/>
      <c r="D559" s="58"/>
      <c r="E559" s="61"/>
      <c r="F559" s="61"/>
      <c r="G559" s="270" t="str">
        <f>IFERROR(MATCH(I559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59" s="270" t="str">
        <f t="shared" si="34"/>
        <v/>
      </c>
      <c r="I559" s="58"/>
      <c r="J559" s="58"/>
      <c r="K559" s="250"/>
      <c r="L559" s="277"/>
      <c r="M559" s="58"/>
      <c r="N559" s="58"/>
      <c r="O559" s="58"/>
      <c r="P55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59" s="270" t="str">
        <f>IF('Participantes (A completar)'!$R559="","",IF((INT('Participantes (A completar)'!$AI559-'Participantes (A completar)'!$R559)/365.25)&lt;=0,0,(INT(('Participantes (A completar)'!$AI559-'Participantes (A completar)'!$R559)/365.25))))</f>
        <v/>
      </c>
      <c r="R559" s="61"/>
      <c r="S559" s="57"/>
      <c r="T559" s="270" t="str">
        <f>IFERROR(MATCH(V559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59" s="270" t="str">
        <f t="shared" si="35"/>
        <v/>
      </c>
      <c r="V559" s="216"/>
      <c r="W559" s="216"/>
      <c r="X559" s="62"/>
      <c r="Y55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5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59" s="245"/>
      <c r="AB559" s="246"/>
      <c r="AC559" s="246"/>
      <c r="AD559" s="247"/>
      <c r="AE559" s="248"/>
      <c r="AF559" s="270" t="str">
        <f>IFERROR(VLOOKUP(AE559,Nivel_educat!$B$6:$E$24,4,FALSE),"")</f>
        <v/>
      </c>
      <c r="AG559" s="270" t="str">
        <f t="shared" si="32"/>
        <v/>
      </c>
      <c r="AH559" s="57"/>
      <c r="AI559" s="64"/>
      <c r="AJ559" s="57"/>
      <c r="AK559" s="64"/>
      <c r="AL559" s="64"/>
      <c r="AM559" s="57"/>
      <c r="AN559" s="64"/>
      <c r="AO559" s="273" t="str">
        <f t="shared" si="33"/>
        <v/>
      </c>
      <c r="AP559" s="57"/>
      <c r="AQ559" s="57"/>
      <c r="AR559" s="59"/>
      <c r="AS559" s="59"/>
      <c r="AT559" s="59"/>
      <c r="AU559" s="59"/>
      <c r="AV559" s="59"/>
      <c r="AW559" s="59"/>
      <c r="AX55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59" s="59"/>
      <c r="AZ559" s="59"/>
      <c r="BA55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59" s="249"/>
      <c r="BD559" s="253"/>
      <c r="BE559" s="253"/>
    </row>
    <row r="560" spans="1:57" ht="14.95" x14ac:dyDescent="0.25">
      <c r="A560" s="60"/>
      <c r="B560" s="58"/>
      <c r="C560" s="58"/>
      <c r="D560" s="58"/>
      <c r="E560" s="61"/>
      <c r="F560" s="61"/>
      <c r="G560" s="270" t="str">
        <f>IFERROR(MATCH(I560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60" s="270" t="str">
        <f t="shared" si="34"/>
        <v/>
      </c>
      <c r="I560" s="58"/>
      <c r="J560" s="58"/>
      <c r="K560" s="250"/>
      <c r="L560" s="277"/>
      <c r="M560" s="58"/>
      <c r="N560" s="58"/>
      <c r="O560" s="58"/>
      <c r="P56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60" s="270" t="str">
        <f>IF('Participantes (A completar)'!$R560="","",IF((INT('Participantes (A completar)'!$AI560-'Participantes (A completar)'!$R560)/365.25)&lt;=0,0,(INT(('Participantes (A completar)'!$AI560-'Participantes (A completar)'!$R560)/365.25))))</f>
        <v/>
      </c>
      <c r="R560" s="61"/>
      <c r="S560" s="57"/>
      <c r="T560" s="270" t="str">
        <f>IFERROR(MATCH(V560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60" s="270" t="str">
        <f t="shared" si="35"/>
        <v/>
      </c>
      <c r="V560" s="58"/>
      <c r="W560" s="58"/>
      <c r="X560" s="62"/>
      <c r="Y56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6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60" s="245"/>
      <c r="AB560" s="246"/>
      <c r="AC560" s="246"/>
      <c r="AD560" s="247"/>
      <c r="AE560" s="248"/>
      <c r="AF560" s="270" t="str">
        <f>IFERROR(VLOOKUP(AE560,Nivel_educat!$B$6:$E$24,4,FALSE),"")</f>
        <v/>
      </c>
      <c r="AG560" s="270" t="str">
        <f t="shared" si="32"/>
        <v/>
      </c>
      <c r="AH560" s="57"/>
      <c r="AI560" s="64"/>
      <c r="AJ560" s="57"/>
      <c r="AK560" s="64"/>
      <c r="AL560" s="64"/>
      <c r="AM560" s="57"/>
      <c r="AN560" s="207"/>
      <c r="AO560" s="273" t="str">
        <f t="shared" si="33"/>
        <v/>
      </c>
      <c r="AP560" s="57"/>
      <c r="AQ560" s="57"/>
      <c r="AR560" s="59"/>
      <c r="AS560" s="59"/>
      <c r="AT560" s="59"/>
      <c r="AU560" s="59"/>
      <c r="AV560" s="59"/>
      <c r="AW560" s="59"/>
      <c r="AX56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60" s="59"/>
      <c r="AZ560" s="59"/>
      <c r="BA56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60" s="249"/>
      <c r="BD560" s="253"/>
      <c r="BE560" s="253"/>
    </row>
    <row r="561" spans="1:57" ht="14.95" x14ac:dyDescent="0.25">
      <c r="A561" s="60"/>
      <c r="B561" s="58"/>
      <c r="C561" s="58"/>
      <c r="D561" s="58"/>
      <c r="E561" s="61"/>
      <c r="F561" s="61"/>
      <c r="G561" s="270" t="str">
        <f>IFERROR(MATCH(I561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61" s="270" t="str">
        <f t="shared" si="34"/>
        <v/>
      </c>
      <c r="I561" s="58"/>
      <c r="J561" s="58"/>
      <c r="K561" s="250"/>
      <c r="L561" s="277"/>
      <c r="M561" s="58"/>
      <c r="N561" s="58"/>
      <c r="O561" s="58"/>
      <c r="P56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61" s="270" t="str">
        <f>IF('Participantes (A completar)'!$R561="","",IF((INT('Participantes (A completar)'!$AI561-'Participantes (A completar)'!$R561)/365.25)&lt;=0,0,(INT(('Participantes (A completar)'!$AI561-'Participantes (A completar)'!$R561)/365.25))))</f>
        <v/>
      </c>
      <c r="R561" s="61"/>
      <c r="S561" s="57"/>
      <c r="T561" s="270" t="str">
        <f>IFERROR(MATCH(V561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61" s="270" t="str">
        <f t="shared" si="35"/>
        <v/>
      </c>
      <c r="V561" s="216"/>
      <c r="W561" s="216"/>
      <c r="X561" s="62"/>
      <c r="Y56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6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61" s="245"/>
      <c r="AB561" s="246"/>
      <c r="AC561" s="246"/>
      <c r="AD561" s="247"/>
      <c r="AE561" s="248"/>
      <c r="AF561" s="270" t="str">
        <f>IFERROR(VLOOKUP(AE561,Nivel_educat!$B$6:$E$24,4,FALSE),"")</f>
        <v/>
      </c>
      <c r="AG561" s="270" t="str">
        <f t="shared" si="32"/>
        <v/>
      </c>
      <c r="AH561" s="57"/>
      <c r="AI561" s="64"/>
      <c r="AJ561" s="57"/>
      <c r="AK561" s="64"/>
      <c r="AL561" s="64"/>
      <c r="AM561" s="57"/>
      <c r="AN561" s="64"/>
      <c r="AO561" s="273" t="str">
        <f t="shared" si="33"/>
        <v/>
      </c>
      <c r="AP561" s="57"/>
      <c r="AQ561" s="57"/>
      <c r="AR561" s="59"/>
      <c r="AS561" s="59"/>
      <c r="AT561" s="59"/>
      <c r="AU561" s="59"/>
      <c r="AV561" s="59"/>
      <c r="AW561" s="59"/>
      <c r="AX56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61" s="59"/>
      <c r="AZ561" s="59"/>
      <c r="BA56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61" s="249"/>
      <c r="BD561" s="253"/>
      <c r="BE561" s="253"/>
    </row>
    <row r="562" spans="1:57" ht="14.95" x14ac:dyDescent="0.25">
      <c r="A562" s="60"/>
      <c r="B562" s="58"/>
      <c r="C562" s="58"/>
      <c r="D562" s="58"/>
      <c r="E562" s="61"/>
      <c r="F562" s="61"/>
      <c r="G562" s="270" t="str">
        <f>IFERROR(MATCH(I562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62" s="270" t="str">
        <f t="shared" si="34"/>
        <v/>
      </c>
      <c r="I562" s="58"/>
      <c r="J562" s="58"/>
      <c r="K562" s="250"/>
      <c r="L562" s="277"/>
      <c r="M562" s="58"/>
      <c r="N562" s="58"/>
      <c r="O562" s="58"/>
      <c r="P56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62" s="270" t="str">
        <f>IF('Participantes (A completar)'!$R562="","",IF((INT('Participantes (A completar)'!$AI562-'Participantes (A completar)'!$R562)/365.25)&lt;=0,0,(INT(('Participantes (A completar)'!$AI562-'Participantes (A completar)'!$R562)/365.25))))</f>
        <v/>
      </c>
      <c r="R562" s="61"/>
      <c r="S562" s="57"/>
      <c r="T562" s="270" t="str">
        <f>IFERROR(MATCH(V562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62" s="270" t="str">
        <f t="shared" si="35"/>
        <v/>
      </c>
      <c r="V562" s="58"/>
      <c r="W562" s="58"/>
      <c r="X562" s="62"/>
      <c r="Y56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6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62" s="245"/>
      <c r="AB562" s="246"/>
      <c r="AC562" s="246"/>
      <c r="AD562" s="247"/>
      <c r="AE562" s="248"/>
      <c r="AF562" s="270" t="str">
        <f>IFERROR(VLOOKUP(AE562,Nivel_educat!$B$6:$E$24,4,FALSE),"")</f>
        <v/>
      </c>
      <c r="AG562" s="270" t="str">
        <f t="shared" si="32"/>
        <v/>
      </c>
      <c r="AH562" s="57"/>
      <c r="AI562" s="64"/>
      <c r="AJ562" s="57"/>
      <c r="AK562" s="64"/>
      <c r="AL562" s="64"/>
      <c r="AM562" s="57"/>
      <c r="AN562" s="207"/>
      <c r="AO562" s="273" t="str">
        <f t="shared" si="33"/>
        <v/>
      </c>
      <c r="AP562" s="57"/>
      <c r="AQ562" s="57"/>
      <c r="AR562" s="59"/>
      <c r="AS562" s="59"/>
      <c r="AT562" s="59"/>
      <c r="AU562" s="59"/>
      <c r="AV562" s="59"/>
      <c r="AW562" s="59"/>
      <c r="AX56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62" s="59"/>
      <c r="AZ562" s="59"/>
      <c r="BA56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62" s="249"/>
      <c r="BD562" s="253"/>
      <c r="BE562" s="253"/>
    </row>
    <row r="563" spans="1:57" ht="14.95" x14ac:dyDescent="0.25">
      <c r="A563" s="60"/>
      <c r="B563" s="58"/>
      <c r="C563" s="58"/>
      <c r="D563" s="58"/>
      <c r="E563" s="61"/>
      <c r="F563" s="61"/>
      <c r="G563" s="270" t="str">
        <f>IFERROR(MATCH(I563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63" s="270" t="str">
        <f t="shared" si="34"/>
        <v/>
      </c>
      <c r="I563" s="58"/>
      <c r="J563" s="58"/>
      <c r="K563" s="250"/>
      <c r="L563" s="277"/>
      <c r="M563" s="58"/>
      <c r="N563" s="58"/>
      <c r="O563" s="58"/>
      <c r="P56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63" s="270" t="str">
        <f>IF('Participantes (A completar)'!$R563="","",IF((INT('Participantes (A completar)'!$AI563-'Participantes (A completar)'!$R563)/365.25)&lt;=0,0,(INT(('Participantes (A completar)'!$AI563-'Participantes (A completar)'!$R563)/365.25))))</f>
        <v/>
      </c>
      <c r="R563" s="61"/>
      <c r="S563" s="57"/>
      <c r="T563" s="270" t="str">
        <f>IFERROR(MATCH(V563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63" s="270" t="str">
        <f t="shared" si="35"/>
        <v/>
      </c>
      <c r="V563" s="216"/>
      <c r="W563" s="216"/>
      <c r="X563" s="62"/>
      <c r="Y56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6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63" s="245"/>
      <c r="AB563" s="246"/>
      <c r="AC563" s="246"/>
      <c r="AD563" s="247"/>
      <c r="AE563" s="248"/>
      <c r="AF563" s="270" t="str">
        <f>IFERROR(VLOOKUP(AE563,Nivel_educat!$B$6:$E$24,4,FALSE),"")</f>
        <v/>
      </c>
      <c r="AG563" s="270" t="str">
        <f t="shared" si="32"/>
        <v/>
      </c>
      <c r="AH563" s="57"/>
      <c r="AI563" s="64"/>
      <c r="AJ563" s="57"/>
      <c r="AK563" s="64"/>
      <c r="AL563" s="64"/>
      <c r="AM563" s="57"/>
      <c r="AN563" s="64"/>
      <c r="AO563" s="273" t="str">
        <f t="shared" si="33"/>
        <v/>
      </c>
      <c r="AP563" s="57"/>
      <c r="AQ563" s="57"/>
      <c r="AR563" s="59"/>
      <c r="AS563" s="59"/>
      <c r="AT563" s="59"/>
      <c r="AU563" s="59"/>
      <c r="AV563" s="59"/>
      <c r="AW563" s="59"/>
      <c r="AX56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63" s="59"/>
      <c r="AZ563" s="59"/>
      <c r="BA56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63" s="249"/>
      <c r="BD563" s="253"/>
      <c r="BE563" s="253"/>
    </row>
    <row r="564" spans="1:57" ht="14.95" x14ac:dyDescent="0.25">
      <c r="A564" s="60"/>
      <c r="B564" s="58"/>
      <c r="C564" s="58"/>
      <c r="D564" s="58"/>
      <c r="E564" s="61"/>
      <c r="F564" s="61"/>
      <c r="G564" s="270" t="str">
        <f>IFERROR(MATCH(I564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64" s="270" t="str">
        <f t="shared" si="34"/>
        <v/>
      </c>
      <c r="I564" s="58"/>
      <c r="J564" s="58"/>
      <c r="K564" s="250"/>
      <c r="L564" s="277"/>
      <c r="M564" s="58"/>
      <c r="N564" s="58"/>
      <c r="O564" s="58"/>
      <c r="P56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64" s="270" t="str">
        <f>IF('Participantes (A completar)'!$R564="","",IF((INT('Participantes (A completar)'!$AI564-'Participantes (A completar)'!$R564)/365.25)&lt;=0,0,(INT(('Participantes (A completar)'!$AI564-'Participantes (A completar)'!$R564)/365.25))))</f>
        <v/>
      </c>
      <c r="R564" s="61"/>
      <c r="S564" s="57"/>
      <c r="T564" s="270" t="str">
        <f>IFERROR(MATCH(V564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64" s="270" t="str">
        <f t="shared" si="35"/>
        <v/>
      </c>
      <c r="V564" s="58"/>
      <c r="W564" s="58"/>
      <c r="X564" s="62"/>
      <c r="Y56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6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64" s="245"/>
      <c r="AB564" s="246"/>
      <c r="AC564" s="246"/>
      <c r="AD564" s="247"/>
      <c r="AE564" s="248"/>
      <c r="AF564" s="270" t="str">
        <f>IFERROR(VLOOKUP(AE564,Nivel_educat!$B$6:$E$24,4,FALSE),"")</f>
        <v/>
      </c>
      <c r="AG564" s="270" t="str">
        <f t="shared" si="32"/>
        <v/>
      </c>
      <c r="AH564" s="57"/>
      <c r="AI564" s="64"/>
      <c r="AJ564" s="57"/>
      <c r="AK564" s="64"/>
      <c r="AL564" s="64"/>
      <c r="AM564" s="57"/>
      <c r="AN564" s="207"/>
      <c r="AO564" s="273" t="str">
        <f t="shared" si="33"/>
        <v/>
      </c>
      <c r="AP564" s="57"/>
      <c r="AQ564" s="57"/>
      <c r="AR564" s="59"/>
      <c r="AS564" s="59"/>
      <c r="AT564" s="59"/>
      <c r="AU564" s="59"/>
      <c r="AV564" s="59"/>
      <c r="AW564" s="59"/>
      <c r="AX56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64" s="59"/>
      <c r="AZ564" s="59"/>
      <c r="BA56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64" s="249"/>
      <c r="BD564" s="253"/>
      <c r="BE564" s="253"/>
    </row>
    <row r="565" spans="1:57" ht="14.95" x14ac:dyDescent="0.25">
      <c r="A565" s="60"/>
      <c r="B565" s="58"/>
      <c r="C565" s="58"/>
      <c r="D565" s="58"/>
      <c r="E565" s="61"/>
      <c r="F565" s="61"/>
      <c r="G565" s="270" t="str">
        <f>IFERROR(MATCH(I565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65" s="270" t="str">
        <f t="shared" si="34"/>
        <v/>
      </c>
      <c r="I565" s="58"/>
      <c r="J565" s="58"/>
      <c r="K565" s="250"/>
      <c r="L565" s="277"/>
      <c r="M565" s="58"/>
      <c r="N565" s="58"/>
      <c r="O565" s="58"/>
      <c r="P56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65" s="270" t="str">
        <f>IF('Participantes (A completar)'!$R565="","",IF((INT('Participantes (A completar)'!$AI565-'Participantes (A completar)'!$R565)/365.25)&lt;=0,0,(INT(('Participantes (A completar)'!$AI565-'Participantes (A completar)'!$R565)/365.25))))</f>
        <v/>
      </c>
      <c r="R565" s="61"/>
      <c r="S565" s="57"/>
      <c r="T565" s="270" t="str">
        <f>IFERROR(MATCH(V565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65" s="270" t="str">
        <f t="shared" si="35"/>
        <v/>
      </c>
      <c r="V565" s="216"/>
      <c r="W565" s="216"/>
      <c r="X565" s="62"/>
      <c r="Y56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6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65" s="245"/>
      <c r="AB565" s="246"/>
      <c r="AC565" s="246"/>
      <c r="AD565" s="247"/>
      <c r="AE565" s="248"/>
      <c r="AF565" s="270" t="str">
        <f>IFERROR(VLOOKUP(AE565,Nivel_educat!$B$6:$E$24,4,FALSE),"")</f>
        <v/>
      </c>
      <c r="AG565" s="270" t="str">
        <f t="shared" si="32"/>
        <v/>
      </c>
      <c r="AH565" s="57"/>
      <c r="AI565" s="64"/>
      <c r="AJ565" s="57"/>
      <c r="AK565" s="64"/>
      <c r="AL565" s="64"/>
      <c r="AM565" s="57"/>
      <c r="AN565" s="64"/>
      <c r="AO565" s="273" t="str">
        <f t="shared" si="33"/>
        <v/>
      </c>
      <c r="AP565" s="57"/>
      <c r="AQ565" s="57"/>
      <c r="AR565" s="59"/>
      <c r="AS565" s="59"/>
      <c r="AT565" s="59"/>
      <c r="AU565" s="59"/>
      <c r="AV565" s="59"/>
      <c r="AW565" s="59"/>
      <c r="AX56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65" s="59"/>
      <c r="AZ565" s="59"/>
      <c r="BA56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65" s="249"/>
      <c r="BD565" s="253"/>
      <c r="BE565" s="253"/>
    </row>
    <row r="566" spans="1:57" ht="14.95" x14ac:dyDescent="0.25">
      <c r="A566" s="60"/>
      <c r="B566" s="58"/>
      <c r="C566" s="58"/>
      <c r="D566" s="58"/>
      <c r="E566" s="61"/>
      <c r="F566" s="61"/>
      <c r="G566" s="270" t="str">
        <f>IFERROR(MATCH(I566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66" s="270" t="str">
        <f t="shared" si="34"/>
        <v/>
      </c>
      <c r="I566" s="58"/>
      <c r="J566" s="58"/>
      <c r="K566" s="250"/>
      <c r="L566" s="277"/>
      <c r="M566" s="58"/>
      <c r="N566" s="58"/>
      <c r="O566" s="58"/>
      <c r="P56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66" s="270" t="str">
        <f>IF('Participantes (A completar)'!$R566="","",IF((INT('Participantes (A completar)'!$AI566-'Participantes (A completar)'!$R566)/365.25)&lt;=0,0,(INT(('Participantes (A completar)'!$AI566-'Participantes (A completar)'!$R566)/365.25))))</f>
        <v/>
      </c>
      <c r="R566" s="61"/>
      <c r="S566" s="57"/>
      <c r="T566" s="270" t="str">
        <f>IFERROR(MATCH(V566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66" s="270" t="str">
        <f t="shared" si="35"/>
        <v/>
      </c>
      <c r="V566" s="58"/>
      <c r="W566" s="58"/>
      <c r="X566" s="62"/>
      <c r="Y56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6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66" s="245"/>
      <c r="AB566" s="246"/>
      <c r="AC566" s="246"/>
      <c r="AD566" s="247"/>
      <c r="AE566" s="248"/>
      <c r="AF566" s="270" t="str">
        <f>IFERROR(VLOOKUP(AE566,Nivel_educat!$B$6:$E$24,4,FALSE),"")</f>
        <v/>
      </c>
      <c r="AG566" s="270" t="str">
        <f t="shared" si="32"/>
        <v/>
      </c>
      <c r="AH566" s="57"/>
      <c r="AI566" s="64"/>
      <c r="AJ566" s="57"/>
      <c r="AK566" s="64"/>
      <c r="AL566" s="64"/>
      <c r="AM566" s="57"/>
      <c r="AN566" s="207"/>
      <c r="AO566" s="273" t="str">
        <f t="shared" si="33"/>
        <v/>
      </c>
      <c r="AP566" s="57"/>
      <c r="AQ566" s="57"/>
      <c r="AR566" s="59"/>
      <c r="AS566" s="59"/>
      <c r="AT566" s="59"/>
      <c r="AU566" s="59"/>
      <c r="AV566" s="59"/>
      <c r="AW566" s="59"/>
      <c r="AX56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66" s="59"/>
      <c r="AZ566" s="59"/>
      <c r="BA56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66" s="249"/>
      <c r="BD566" s="253"/>
      <c r="BE566" s="253"/>
    </row>
    <row r="567" spans="1:57" ht="14.95" x14ac:dyDescent="0.25">
      <c r="A567" s="60"/>
      <c r="B567" s="58"/>
      <c r="C567" s="58"/>
      <c r="D567" s="58"/>
      <c r="E567" s="61"/>
      <c r="F567" s="61"/>
      <c r="G567" s="270" t="str">
        <f>IFERROR(MATCH(I567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67" s="270" t="str">
        <f t="shared" si="34"/>
        <v/>
      </c>
      <c r="I567" s="58"/>
      <c r="J567" s="58"/>
      <c r="K567" s="250"/>
      <c r="L567" s="277"/>
      <c r="M567" s="58"/>
      <c r="N567" s="58"/>
      <c r="O567" s="58"/>
      <c r="P56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67" s="270" t="str">
        <f>IF('Participantes (A completar)'!$R567="","",IF((INT('Participantes (A completar)'!$AI567-'Participantes (A completar)'!$R567)/365.25)&lt;=0,0,(INT(('Participantes (A completar)'!$AI567-'Participantes (A completar)'!$R567)/365.25))))</f>
        <v/>
      </c>
      <c r="R567" s="61"/>
      <c r="S567" s="57"/>
      <c r="T567" s="270" t="str">
        <f>IFERROR(MATCH(V567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67" s="270" t="str">
        <f t="shared" si="35"/>
        <v/>
      </c>
      <c r="V567" s="216"/>
      <c r="W567" s="216"/>
      <c r="X567" s="62"/>
      <c r="Y56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6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67" s="245"/>
      <c r="AB567" s="246"/>
      <c r="AC567" s="246"/>
      <c r="AD567" s="247"/>
      <c r="AE567" s="248"/>
      <c r="AF567" s="270" t="str">
        <f>IFERROR(VLOOKUP(AE567,Nivel_educat!$B$6:$E$24,4,FALSE),"")</f>
        <v/>
      </c>
      <c r="AG567" s="270" t="str">
        <f t="shared" si="32"/>
        <v/>
      </c>
      <c r="AH567" s="57"/>
      <c r="AI567" s="64"/>
      <c r="AJ567" s="57"/>
      <c r="AK567" s="64"/>
      <c r="AL567" s="64"/>
      <c r="AM567" s="57"/>
      <c r="AN567" s="64"/>
      <c r="AO567" s="273" t="str">
        <f t="shared" si="33"/>
        <v/>
      </c>
      <c r="AP567" s="57"/>
      <c r="AQ567" s="57"/>
      <c r="AR567" s="59"/>
      <c r="AS567" s="59"/>
      <c r="AT567" s="59"/>
      <c r="AU567" s="59"/>
      <c r="AV567" s="59"/>
      <c r="AW567" s="59"/>
      <c r="AX56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67" s="59"/>
      <c r="AZ567" s="59"/>
      <c r="BA56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67" s="249"/>
      <c r="BD567" s="253"/>
      <c r="BE567" s="253"/>
    </row>
    <row r="568" spans="1:57" ht="14.95" x14ac:dyDescent="0.25">
      <c r="A568" s="60"/>
      <c r="B568" s="58"/>
      <c r="C568" s="58"/>
      <c r="D568" s="58"/>
      <c r="E568" s="61"/>
      <c r="F568" s="61"/>
      <c r="G568" s="270" t="str">
        <f>IFERROR(MATCH(I568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68" s="270" t="str">
        <f t="shared" si="34"/>
        <v/>
      </c>
      <c r="I568" s="58"/>
      <c r="J568" s="58"/>
      <c r="K568" s="250"/>
      <c r="L568" s="277"/>
      <c r="M568" s="58"/>
      <c r="N568" s="58"/>
      <c r="O568" s="58"/>
      <c r="P56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68" s="270" t="str">
        <f>IF('Participantes (A completar)'!$R568="","",IF((INT('Participantes (A completar)'!$AI568-'Participantes (A completar)'!$R568)/365.25)&lt;=0,0,(INT(('Participantes (A completar)'!$AI568-'Participantes (A completar)'!$R568)/365.25))))</f>
        <v/>
      </c>
      <c r="R568" s="61"/>
      <c r="S568" s="57"/>
      <c r="T568" s="270" t="str">
        <f>IFERROR(MATCH(V568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68" s="270" t="str">
        <f t="shared" si="35"/>
        <v/>
      </c>
      <c r="V568" s="58"/>
      <c r="W568" s="58"/>
      <c r="X568" s="62"/>
      <c r="Y56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6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68" s="245"/>
      <c r="AB568" s="246"/>
      <c r="AC568" s="246"/>
      <c r="AD568" s="247"/>
      <c r="AE568" s="248"/>
      <c r="AF568" s="270" t="str">
        <f>IFERROR(VLOOKUP(AE568,Nivel_educat!$B$6:$E$24,4,FALSE),"")</f>
        <v/>
      </c>
      <c r="AG568" s="270" t="str">
        <f t="shared" si="32"/>
        <v/>
      </c>
      <c r="AH568" s="57"/>
      <c r="AI568" s="64"/>
      <c r="AJ568" s="57"/>
      <c r="AK568" s="64"/>
      <c r="AL568" s="64"/>
      <c r="AM568" s="57"/>
      <c r="AN568" s="207"/>
      <c r="AO568" s="273" t="str">
        <f t="shared" si="33"/>
        <v/>
      </c>
      <c r="AP568" s="57"/>
      <c r="AQ568" s="57"/>
      <c r="AR568" s="59"/>
      <c r="AS568" s="59"/>
      <c r="AT568" s="59"/>
      <c r="AU568" s="59"/>
      <c r="AV568" s="59"/>
      <c r="AW568" s="59"/>
      <c r="AX56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68" s="59"/>
      <c r="AZ568" s="59"/>
      <c r="BA56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68" s="249"/>
      <c r="BD568" s="253"/>
      <c r="BE568" s="253"/>
    </row>
    <row r="569" spans="1:57" ht="14.95" x14ac:dyDescent="0.25">
      <c r="A569" s="60"/>
      <c r="B569" s="58"/>
      <c r="C569" s="58"/>
      <c r="D569" s="58"/>
      <c r="E569" s="61"/>
      <c r="F569" s="61"/>
      <c r="G569" s="270" t="str">
        <f>IFERROR(MATCH(I569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69" s="270" t="str">
        <f t="shared" si="34"/>
        <v/>
      </c>
      <c r="I569" s="58"/>
      <c r="J569" s="58"/>
      <c r="K569" s="250"/>
      <c r="L569" s="277"/>
      <c r="M569" s="58"/>
      <c r="N569" s="58"/>
      <c r="O569" s="58"/>
      <c r="P56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69" s="270" t="str">
        <f>IF('Participantes (A completar)'!$R569="","",IF((INT('Participantes (A completar)'!$AI569-'Participantes (A completar)'!$R569)/365.25)&lt;=0,0,(INT(('Participantes (A completar)'!$AI569-'Participantes (A completar)'!$R569)/365.25))))</f>
        <v/>
      </c>
      <c r="R569" s="61"/>
      <c r="S569" s="57"/>
      <c r="T569" s="270" t="str">
        <f>IFERROR(MATCH(V569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69" s="270" t="str">
        <f t="shared" si="35"/>
        <v/>
      </c>
      <c r="V569" s="216"/>
      <c r="W569" s="216"/>
      <c r="X569" s="62"/>
      <c r="Y56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6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69" s="245"/>
      <c r="AB569" s="246"/>
      <c r="AC569" s="246"/>
      <c r="AD569" s="247"/>
      <c r="AE569" s="248"/>
      <c r="AF569" s="270" t="str">
        <f>IFERROR(VLOOKUP(AE569,Nivel_educat!$B$6:$E$24,4,FALSE),"")</f>
        <v/>
      </c>
      <c r="AG569" s="270" t="str">
        <f t="shared" si="32"/>
        <v/>
      </c>
      <c r="AH569" s="57"/>
      <c r="AI569" s="64"/>
      <c r="AJ569" s="57"/>
      <c r="AK569" s="64"/>
      <c r="AL569" s="64"/>
      <c r="AM569" s="57"/>
      <c r="AN569" s="64"/>
      <c r="AO569" s="273" t="str">
        <f t="shared" si="33"/>
        <v/>
      </c>
      <c r="AP569" s="57"/>
      <c r="AQ569" s="57"/>
      <c r="AR569" s="59"/>
      <c r="AS569" s="59"/>
      <c r="AT569" s="59"/>
      <c r="AU569" s="59"/>
      <c r="AV569" s="59"/>
      <c r="AW569" s="59"/>
      <c r="AX56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69" s="59"/>
      <c r="AZ569" s="59"/>
      <c r="BA56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69" s="249"/>
      <c r="BD569" s="253"/>
      <c r="BE569" s="253"/>
    </row>
    <row r="570" spans="1:57" ht="14.95" x14ac:dyDescent="0.25">
      <c r="A570" s="60"/>
      <c r="B570" s="58"/>
      <c r="C570" s="58"/>
      <c r="D570" s="58"/>
      <c r="E570" s="61"/>
      <c r="F570" s="61"/>
      <c r="G570" s="270" t="str">
        <f>IFERROR(MATCH(I570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70" s="270" t="str">
        <f t="shared" si="34"/>
        <v/>
      </c>
      <c r="I570" s="58"/>
      <c r="J570" s="58"/>
      <c r="K570" s="250"/>
      <c r="L570" s="277"/>
      <c r="M570" s="58"/>
      <c r="N570" s="58"/>
      <c r="O570" s="58"/>
      <c r="P57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70" s="270" t="str">
        <f>IF('Participantes (A completar)'!$R570="","",IF((INT('Participantes (A completar)'!$AI570-'Participantes (A completar)'!$R570)/365.25)&lt;=0,0,(INT(('Participantes (A completar)'!$AI570-'Participantes (A completar)'!$R570)/365.25))))</f>
        <v/>
      </c>
      <c r="R570" s="61"/>
      <c r="S570" s="57"/>
      <c r="T570" s="270" t="str">
        <f>IFERROR(MATCH(V570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70" s="270" t="str">
        <f t="shared" si="35"/>
        <v/>
      </c>
      <c r="V570" s="58"/>
      <c r="W570" s="58"/>
      <c r="X570" s="62"/>
      <c r="Y57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7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70" s="245"/>
      <c r="AB570" s="246"/>
      <c r="AC570" s="246"/>
      <c r="AD570" s="247"/>
      <c r="AE570" s="248"/>
      <c r="AF570" s="270" t="str">
        <f>IFERROR(VLOOKUP(AE570,Nivel_educat!$B$6:$E$24,4,FALSE),"")</f>
        <v/>
      </c>
      <c r="AG570" s="270" t="str">
        <f t="shared" si="32"/>
        <v/>
      </c>
      <c r="AH570" s="57"/>
      <c r="AI570" s="64"/>
      <c r="AJ570" s="57"/>
      <c r="AK570" s="64"/>
      <c r="AL570" s="64"/>
      <c r="AM570" s="57"/>
      <c r="AN570" s="207"/>
      <c r="AO570" s="273" t="str">
        <f t="shared" si="33"/>
        <v/>
      </c>
      <c r="AP570" s="57"/>
      <c r="AQ570" s="57"/>
      <c r="AR570" s="59"/>
      <c r="AS570" s="59"/>
      <c r="AT570" s="59"/>
      <c r="AU570" s="59"/>
      <c r="AV570" s="59"/>
      <c r="AW570" s="59"/>
      <c r="AX57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70" s="59"/>
      <c r="AZ570" s="59"/>
      <c r="BA57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70" s="249"/>
      <c r="BD570" s="253"/>
      <c r="BE570" s="253"/>
    </row>
    <row r="571" spans="1:57" ht="14.95" x14ac:dyDescent="0.25">
      <c r="A571" s="60"/>
      <c r="B571" s="58"/>
      <c r="C571" s="58"/>
      <c r="D571" s="58"/>
      <c r="E571" s="61"/>
      <c r="F571" s="61"/>
      <c r="G571" s="270" t="str">
        <f>IFERROR(MATCH(I571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71" s="270" t="str">
        <f t="shared" si="34"/>
        <v/>
      </c>
      <c r="I571" s="58"/>
      <c r="J571" s="58"/>
      <c r="K571" s="250"/>
      <c r="L571" s="277"/>
      <c r="M571" s="58"/>
      <c r="N571" s="58"/>
      <c r="O571" s="58"/>
      <c r="P57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71" s="270" t="str">
        <f>IF('Participantes (A completar)'!$R571="","",IF((INT('Participantes (A completar)'!$AI571-'Participantes (A completar)'!$R571)/365.25)&lt;=0,0,(INT(('Participantes (A completar)'!$AI571-'Participantes (A completar)'!$R571)/365.25))))</f>
        <v/>
      </c>
      <c r="R571" s="61"/>
      <c r="S571" s="57"/>
      <c r="T571" s="270" t="str">
        <f>IFERROR(MATCH(V571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71" s="270" t="str">
        <f t="shared" si="35"/>
        <v/>
      </c>
      <c r="V571" s="216"/>
      <c r="W571" s="216"/>
      <c r="X571" s="62"/>
      <c r="Y57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7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71" s="245"/>
      <c r="AB571" s="246"/>
      <c r="AC571" s="246"/>
      <c r="AD571" s="247"/>
      <c r="AE571" s="248"/>
      <c r="AF571" s="270" t="str">
        <f>IFERROR(VLOOKUP(AE571,Nivel_educat!$B$6:$E$24,4,FALSE),"")</f>
        <v/>
      </c>
      <c r="AG571" s="270" t="str">
        <f t="shared" si="32"/>
        <v/>
      </c>
      <c r="AH571" s="57"/>
      <c r="AI571" s="64"/>
      <c r="AJ571" s="57"/>
      <c r="AK571" s="64"/>
      <c r="AL571" s="64"/>
      <c r="AM571" s="57"/>
      <c r="AN571" s="64"/>
      <c r="AO571" s="273" t="str">
        <f t="shared" si="33"/>
        <v/>
      </c>
      <c r="AP571" s="57"/>
      <c r="AQ571" s="57"/>
      <c r="AR571" s="59"/>
      <c r="AS571" s="59"/>
      <c r="AT571" s="59"/>
      <c r="AU571" s="59"/>
      <c r="AV571" s="59"/>
      <c r="AW571" s="59"/>
      <c r="AX57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71" s="59"/>
      <c r="AZ571" s="59"/>
      <c r="BA57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71" s="249"/>
      <c r="BD571" s="253"/>
      <c r="BE571" s="253"/>
    </row>
    <row r="572" spans="1:57" ht="14.95" x14ac:dyDescent="0.25">
      <c r="A572" s="60"/>
      <c r="B572" s="58"/>
      <c r="C572" s="58"/>
      <c r="D572" s="58"/>
      <c r="E572" s="61"/>
      <c r="F572" s="61"/>
      <c r="G572" s="270" t="str">
        <f>IFERROR(MATCH(I572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72" s="270" t="str">
        <f t="shared" si="34"/>
        <v/>
      </c>
      <c r="I572" s="58"/>
      <c r="J572" s="58"/>
      <c r="K572" s="250"/>
      <c r="L572" s="277"/>
      <c r="M572" s="58"/>
      <c r="N572" s="58"/>
      <c r="O572" s="58"/>
      <c r="P57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72" s="270" t="str">
        <f>IF('Participantes (A completar)'!$R572="","",IF((INT('Participantes (A completar)'!$AI572-'Participantes (A completar)'!$R572)/365.25)&lt;=0,0,(INT(('Participantes (A completar)'!$AI572-'Participantes (A completar)'!$R572)/365.25))))</f>
        <v/>
      </c>
      <c r="R572" s="61"/>
      <c r="S572" s="57"/>
      <c r="T572" s="270" t="str">
        <f>IFERROR(MATCH(V572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72" s="270" t="str">
        <f t="shared" si="35"/>
        <v/>
      </c>
      <c r="V572" s="58"/>
      <c r="W572" s="58"/>
      <c r="X572" s="62"/>
      <c r="Y57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7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72" s="245"/>
      <c r="AB572" s="246"/>
      <c r="AC572" s="246"/>
      <c r="AD572" s="247"/>
      <c r="AE572" s="248"/>
      <c r="AF572" s="270" t="str">
        <f>IFERROR(VLOOKUP(AE572,Nivel_educat!$B$6:$E$24,4,FALSE),"")</f>
        <v/>
      </c>
      <c r="AG572" s="270" t="str">
        <f t="shared" si="32"/>
        <v/>
      </c>
      <c r="AH572" s="57"/>
      <c r="AI572" s="64"/>
      <c r="AJ572" s="57"/>
      <c r="AK572" s="64"/>
      <c r="AL572" s="64"/>
      <c r="AM572" s="57"/>
      <c r="AN572" s="207"/>
      <c r="AO572" s="273" t="str">
        <f t="shared" si="33"/>
        <v/>
      </c>
      <c r="AP572" s="57"/>
      <c r="AQ572" s="57"/>
      <c r="AR572" s="59"/>
      <c r="AS572" s="59"/>
      <c r="AT572" s="59"/>
      <c r="AU572" s="59"/>
      <c r="AV572" s="59"/>
      <c r="AW572" s="59"/>
      <c r="AX57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72" s="59"/>
      <c r="AZ572" s="59"/>
      <c r="BA57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72" s="249"/>
      <c r="BD572" s="253"/>
      <c r="BE572" s="253"/>
    </row>
    <row r="573" spans="1:57" ht="14.95" x14ac:dyDescent="0.25">
      <c r="A573" s="60"/>
      <c r="B573" s="58"/>
      <c r="C573" s="58"/>
      <c r="D573" s="58"/>
      <c r="E573" s="61"/>
      <c r="F573" s="61"/>
      <c r="G573" s="270" t="str">
        <f>IFERROR(MATCH(I573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73" s="270" t="str">
        <f t="shared" si="34"/>
        <v/>
      </c>
      <c r="I573" s="58"/>
      <c r="J573" s="58"/>
      <c r="K573" s="250"/>
      <c r="L573" s="277"/>
      <c r="M573" s="58"/>
      <c r="N573" s="58"/>
      <c r="O573" s="58"/>
      <c r="P57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73" s="270" t="str">
        <f>IF('Participantes (A completar)'!$R573="","",IF((INT('Participantes (A completar)'!$AI573-'Participantes (A completar)'!$R573)/365.25)&lt;=0,0,(INT(('Participantes (A completar)'!$AI573-'Participantes (A completar)'!$R573)/365.25))))</f>
        <v/>
      </c>
      <c r="R573" s="61"/>
      <c r="S573" s="57"/>
      <c r="T573" s="270" t="str">
        <f>IFERROR(MATCH(V573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73" s="270" t="str">
        <f t="shared" si="35"/>
        <v/>
      </c>
      <c r="V573" s="216"/>
      <c r="W573" s="216"/>
      <c r="X573" s="62"/>
      <c r="Y57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7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73" s="245"/>
      <c r="AB573" s="246"/>
      <c r="AC573" s="246"/>
      <c r="AD573" s="247"/>
      <c r="AE573" s="248"/>
      <c r="AF573" s="270" t="str">
        <f>IFERROR(VLOOKUP(AE573,Nivel_educat!$B$6:$E$24,4,FALSE),"")</f>
        <v/>
      </c>
      <c r="AG573" s="270" t="str">
        <f t="shared" si="32"/>
        <v/>
      </c>
      <c r="AH573" s="57"/>
      <c r="AI573" s="64"/>
      <c r="AJ573" s="57"/>
      <c r="AK573" s="64"/>
      <c r="AL573" s="64"/>
      <c r="AM573" s="57"/>
      <c r="AN573" s="64"/>
      <c r="AO573" s="273" t="str">
        <f t="shared" si="33"/>
        <v/>
      </c>
      <c r="AP573" s="57"/>
      <c r="AQ573" s="57"/>
      <c r="AR573" s="59"/>
      <c r="AS573" s="59"/>
      <c r="AT573" s="59"/>
      <c r="AU573" s="59"/>
      <c r="AV573" s="59"/>
      <c r="AW573" s="59"/>
      <c r="AX57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73" s="59"/>
      <c r="AZ573" s="59"/>
      <c r="BA57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73" s="249"/>
      <c r="BD573" s="253"/>
      <c r="BE573" s="253"/>
    </row>
    <row r="574" spans="1:57" ht="14.95" x14ac:dyDescent="0.25">
      <c r="A574" s="60"/>
      <c r="B574" s="58"/>
      <c r="C574" s="58"/>
      <c r="D574" s="58"/>
      <c r="E574" s="61"/>
      <c r="F574" s="61"/>
      <c r="G574" s="270" t="str">
        <f>IFERROR(MATCH(I574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74" s="270" t="str">
        <f t="shared" si="34"/>
        <v/>
      </c>
      <c r="I574" s="58"/>
      <c r="J574" s="58"/>
      <c r="K574" s="250"/>
      <c r="L574" s="277"/>
      <c r="M574" s="58"/>
      <c r="N574" s="58"/>
      <c r="O574" s="58"/>
      <c r="P57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74" s="270" t="str">
        <f>IF('Participantes (A completar)'!$R574="","",IF((INT('Participantes (A completar)'!$AI574-'Participantes (A completar)'!$R574)/365.25)&lt;=0,0,(INT(('Participantes (A completar)'!$AI574-'Participantes (A completar)'!$R574)/365.25))))</f>
        <v/>
      </c>
      <c r="R574" s="61"/>
      <c r="S574" s="57"/>
      <c r="T574" s="270" t="str">
        <f>IFERROR(MATCH(V574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74" s="270" t="str">
        <f t="shared" si="35"/>
        <v/>
      </c>
      <c r="V574" s="58"/>
      <c r="W574" s="58"/>
      <c r="X574" s="62"/>
      <c r="Y57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7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74" s="245"/>
      <c r="AB574" s="246"/>
      <c r="AC574" s="246"/>
      <c r="AD574" s="247"/>
      <c r="AE574" s="248"/>
      <c r="AF574" s="270" t="str">
        <f>IFERROR(VLOOKUP(AE574,Nivel_educat!$B$6:$E$24,4,FALSE),"")</f>
        <v/>
      </c>
      <c r="AG574" s="270" t="str">
        <f t="shared" si="32"/>
        <v/>
      </c>
      <c r="AH574" s="57"/>
      <c r="AI574" s="64"/>
      <c r="AJ574" s="57"/>
      <c r="AK574" s="64"/>
      <c r="AL574" s="64"/>
      <c r="AM574" s="57"/>
      <c r="AN574" s="207"/>
      <c r="AO574" s="273" t="str">
        <f t="shared" si="33"/>
        <v/>
      </c>
      <c r="AP574" s="57"/>
      <c r="AQ574" s="57"/>
      <c r="AR574" s="59"/>
      <c r="AS574" s="59"/>
      <c r="AT574" s="59"/>
      <c r="AU574" s="59"/>
      <c r="AV574" s="59"/>
      <c r="AW574" s="59"/>
      <c r="AX57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74" s="59"/>
      <c r="AZ574" s="59"/>
      <c r="BA57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74" s="249"/>
      <c r="BD574" s="253"/>
      <c r="BE574" s="253"/>
    </row>
    <row r="575" spans="1:57" ht="14.95" x14ac:dyDescent="0.25">
      <c r="A575" s="60"/>
      <c r="B575" s="58"/>
      <c r="C575" s="58"/>
      <c r="D575" s="58"/>
      <c r="E575" s="61"/>
      <c r="F575" s="61"/>
      <c r="G575" s="270" t="str">
        <f>IFERROR(MATCH(I575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75" s="270" t="str">
        <f t="shared" si="34"/>
        <v/>
      </c>
      <c r="I575" s="58"/>
      <c r="J575" s="58"/>
      <c r="K575" s="250"/>
      <c r="L575" s="277"/>
      <c r="M575" s="58"/>
      <c r="N575" s="58"/>
      <c r="O575" s="58"/>
      <c r="P57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75" s="270" t="str">
        <f>IF('Participantes (A completar)'!$R575="","",IF((INT('Participantes (A completar)'!$AI575-'Participantes (A completar)'!$R575)/365.25)&lt;=0,0,(INT(('Participantes (A completar)'!$AI575-'Participantes (A completar)'!$R575)/365.25))))</f>
        <v/>
      </c>
      <c r="R575" s="61"/>
      <c r="S575" s="57"/>
      <c r="T575" s="270" t="str">
        <f>IFERROR(MATCH(V575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75" s="270" t="str">
        <f t="shared" si="35"/>
        <v/>
      </c>
      <c r="V575" s="216"/>
      <c r="W575" s="216"/>
      <c r="X575" s="62"/>
      <c r="Y57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7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75" s="245"/>
      <c r="AB575" s="246"/>
      <c r="AC575" s="246"/>
      <c r="AD575" s="247"/>
      <c r="AE575" s="248"/>
      <c r="AF575" s="270" t="str">
        <f>IFERROR(VLOOKUP(AE575,Nivel_educat!$B$6:$E$24,4,FALSE),"")</f>
        <v/>
      </c>
      <c r="AG575" s="270" t="str">
        <f t="shared" si="32"/>
        <v/>
      </c>
      <c r="AH575" s="57"/>
      <c r="AI575" s="64"/>
      <c r="AJ575" s="57"/>
      <c r="AK575" s="64"/>
      <c r="AL575" s="64"/>
      <c r="AM575" s="57"/>
      <c r="AN575" s="64"/>
      <c r="AO575" s="273" t="str">
        <f t="shared" si="33"/>
        <v/>
      </c>
      <c r="AP575" s="57"/>
      <c r="AQ575" s="57"/>
      <c r="AR575" s="59"/>
      <c r="AS575" s="59"/>
      <c r="AT575" s="59"/>
      <c r="AU575" s="59"/>
      <c r="AV575" s="59"/>
      <c r="AW575" s="59"/>
      <c r="AX57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75" s="59"/>
      <c r="AZ575" s="59"/>
      <c r="BA57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75" s="249"/>
      <c r="BD575" s="253"/>
      <c r="BE575" s="253"/>
    </row>
    <row r="576" spans="1:57" ht="14.95" x14ac:dyDescent="0.25">
      <c r="A576" s="60"/>
      <c r="B576" s="58"/>
      <c r="C576" s="58"/>
      <c r="D576" s="58"/>
      <c r="E576" s="61"/>
      <c r="F576" s="61"/>
      <c r="G576" s="270" t="str">
        <f>IFERROR(MATCH(I576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76" s="270" t="str">
        <f t="shared" si="34"/>
        <v/>
      </c>
      <c r="I576" s="58"/>
      <c r="J576" s="58"/>
      <c r="K576" s="250"/>
      <c r="L576" s="277"/>
      <c r="M576" s="58"/>
      <c r="N576" s="58"/>
      <c r="O576" s="58"/>
      <c r="P57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76" s="270" t="str">
        <f>IF('Participantes (A completar)'!$R576="","",IF((INT('Participantes (A completar)'!$AI576-'Participantes (A completar)'!$R576)/365.25)&lt;=0,0,(INT(('Participantes (A completar)'!$AI576-'Participantes (A completar)'!$R576)/365.25))))</f>
        <v/>
      </c>
      <c r="R576" s="61"/>
      <c r="S576" s="57"/>
      <c r="T576" s="270" t="str">
        <f>IFERROR(MATCH(V576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76" s="270" t="str">
        <f t="shared" si="35"/>
        <v/>
      </c>
      <c r="V576" s="58"/>
      <c r="W576" s="58"/>
      <c r="X576" s="62"/>
      <c r="Y57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7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76" s="245"/>
      <c r="AB576" s="246"/>
      <c r="AC576" s="246"/>
      <c r="AD576" s="247"/>
      <c r="AE576" s="248"/>
      <c r="AF576" s="270" t="str">
        <f>IFERROR(VLOOKUP(AE576,Nivel_educat!$B$6:$E$24,4,FALSE),"")</f>
        <v/>
      </c>
      <c r="AG576" s="270" t="str">
        <f t="shared" si="32"/>
        <v/>
      </c>
      <c r="AH576" s="57"/>
      <c r="AI576" s="64"/>
      <c r="AJ576" s="57"/>
      <c r="AK576" s="64"/>
      <c r="AL576" s="64"/>
      <c r="AM576" s="57"/>
      <c r="AN576" s="207"/>
      <c r="AO576" s="273" t="str">
        <f t="shared" si="33"/>
        <v/>
      </c>
      <c r="AP576" s="57"/>
      <c r="AQ576" s="57"/>
      <c r="AR576" s="59"/>
      <c r="AS576" s="59"/>
      <c r="AT576" s="59"/>
      <c r="AU576" s="59"/>
      <c r="AV576" s="59"/>
      <c r="AW576" s="59"/>
      <c r="AX57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76" s="59"/>
      <c r="AZ576" s="59"/>
      <c r="BA57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76" s="249"/>
      <c r="BD576" s="253"/>
      <c r="BE576" s="253"/>
    </row>
    <row r="577" spans="1:57" ht="14.95" x14ac:dyDescent="0.25">
      <c r="A577" s="60"/>
      <c r="B577" s="58"/>
      <c r="C577" s="58"/>
      <c r="D577" s="58"/>
      <c r="E577" s="61"/>
      <c r="F577" s="61"/>
      <c r="G577" s="270" t="str">
        <f>IFERROR(MATCH(I577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77" s="270" t="str">
        <f t="shared" si="34"/>
        <v/>
      </c>
      <c r="I577" s="58"/>
      <c r="J577" s="58"/>
      <c r="K577" s="250"/>
      <c r="L577" s="277"/>
      <c r="M577" s="58"/>
      <c r="N577" s="58"/>
      <c r="O577" s="58"/>
      <c r="P57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77" s="270" t="str">
        <f>IF('Participantes (A completar)'!$R577="","",IF((INT('Participantes (A completar)'!$AI577-'Participantes (A completar)'!$R577)/365.25)&lt;=0,0,(INT(('Participantes (A completar)'!$AI577-'Participantes (A completar)'!$R577)/365.25))))</f>
        <v/>
      </c>
      <c r="R577" s="61"/>
      <c r="S577" s="57"/>
      <c r="T577" s="270" t="str">
        <f>IFERROR(MATCH(V577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77" s="270" t="str">
        <f t="shared" si="35"/>
        <v/>
      </c>
      <c r="V577" s="216"/>
      <c r="W577" s="216"/>
      <c r="X577" s="62"/>
      <c r="Y57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7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77" s="245"/>
      <c r="AB577" s="246"/>
      <c r="AC577" s="246"/>
      <c r="AD577" s="247"/>
      <c r="AE577" s="248"/>
      <c r="AF577" s="270" t="str">
        <f>IFERROR(VLOOKUP(AE577,Nivel_educat!$B$6:$E$24,4,FALSE),"")</f>
        <v/>
      </c>
      <c r="AG577" s="270" t="str">
        <f t="shared" si="32"/>
        <v/>
      </c>
      <c r="AH577" s="57"/>
      <c r="AI577" s="64"/>
      <c r="AJ577" s="57"/>
      <c r="AK577" s="64"/>
      <c r="AL577" s="64"/>
      <c r="AM577" s="57"/>
      <c r="AN577" s="64"/>
      <c r="AO577" s="273" t="str">
        <f t="shared" si="33"/>
        <v/>
      </c>
      <c r="AP577" s="57"/>
      <c r="AQ577" s="57"/>
      <c r="AR577" s="59"/>
      <c r="AS577" s="59"/>
      <c r="AT577" s="59"/>
      <c r="AU577" s="59"/>
      <c r="AV577" s="59"/>
      <c r="AW577" s="59"/>
      <c r="AX57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77" s="59"/>
      <c r="AZ577" s="59"/>
      <c r="BA57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77" s="249"/>
      <c r="BD577" s="253"/>
      <c r="BE577" s="253"/>
    </row>
    <row r="578" spans="1:57" ht="14.95" x14ac:dyDescent="0.25">
      <c r="A578" s="60"/>
      <c r="B578" s="58"/>
      <c r="C578" s="58"/>
      <c r="D578" s="58"/>
      <c r="E578" s="61"/>
      <c r="F578" s="61"/>
      <c r="G578" s="270" t="str">
        <f>IFERROR(MATCH(I578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78" s="270" t="str">
        <f t="shared" si="34"/>
        <v/>
      </c>
      <c r="I578" s="58"/>
      <c r="J578" s="58"/>
      <c r="K578" s="250"/>
      <c r="L578" s="277"/>
      <c r="M578" s="58"/>
      <c r="N578" s="58"/>
      <c r="O578" s="58"/>
      <c r="P57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78" s="270" t="str">
        <f>IF('Participantes (A completar)'!$R578="","",IF((INT('Participantes (A completar)'!$AI578-'Participantes (A completar)'!$R578)/365.25)&lt;=0,0,(INT(('Participantes (A completar)'!$AI578-'Participantes (A completar)'!$R578)/365.25))))</f>
        <v/>
      </c>
      <c r="R578" s="61"/>
      <c r="S578" s="57"/>
      <c r="T578" s="270" t="str">
        <f>IFERROR(MATCH(V578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78" s="270" t="str">
        <f t="shared" si="35"/>
        <v/>
      </c>
      <c r="V578" s="58"/>
      <c r="W578" s="58"/>
      <c r="X578" s="62"/>
      <c r="Y57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7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78" s="245"/>
      <c r="AB578" s="246"/>
      <c r="AC578" s="246"/>
      <c r="AD578" s="247"/>
      <c r="AE578" s="248"/>
      <c r="AF578" s="270" t="str">
        <f>IFERROR(VLOOKUP(AE578,Nivel_educat!$B$6:$E$24,4,FALSE),"")</f>
        <v/>
      </c>
      <c r="AG578" s="270" t="str">
        <f t="shared" si="32"/>
        <v/>
      </c>
      <c r="AH578" s="57"/>
      <c r="AI578" s="64"/>
      <c r="AJ578" s="57"/>
      <c r="AK578" s="64"/>
      <c r="AL578" s="64"/>
      <c r="AM578" s="57"/>
      <c r="AN578" s="207"/>
      <c r="AO578" s="273" t="str">
        <f t="shared" si="33"/>
        <v/>
      </c>
      <c r="AP578" s="57"/>
      <c r="AQ578" s="57"/>
      <c r="AR578" s="59"/>
      <c r="AS578" s="59"/>
      <c r="AT578" s="59"/>
      <c r="AU578" s="59"/>
      <c r="AV578" s="59"/>
      <c r="AW578" s="59"/>
      <c r="AX57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78" s="59"/>
      <c r="AZ578" s="59"/>
      <c r="BA57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78" s="249"/>
      <c r="BD578" s="253"/>
      <c r="BE578" s="253"/>
    </row>
    <row r="579" spans="1:57" ht="14.95" x14ac:dyDescent="0.25">
      <c r="A579" s="60"/>
      <c r="B579" s="58"/>
      <c r="C579" s="58"/>
      <c r="D579" s="58"/>
      <c r="E579" s="61"/>
      <c r="F579" s="61"/>
      <c r="G579" s="270" t="str">
        <f>IFERROR(MATCH(I579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79" s="270" t="str">
        <f t="shared" si="34"/>
        <v/>
      </c>
      <c r="I579" s="58"/>
      <c r="J579" s="58"/>
      <c r="K579" s="250"/>
      <c r="L579" s="277"/>
      <c r="M579" s="58"/>
      <c r="N579" s="58"/>
      <c r="O579" s="58"/>
      <c r="P57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79" s="270" t="str">
        <f>IF('Participantes (A completar)'!$R579="","",IF((INT('Participantes (A completar)'!$AI579-'Participantes (A completar)'!$R579)/365.25)&lt;=0,0,(INT(('Participantes (A completar)'!$AI579-'Participantes (A completar)'!$R579)/365.25))))</f>
        <v/>
      </c>
      <c r="R579" s="61"/>
      <c r="S579" s="57"/>
      <c r="T579" s="270" t="str">
        <f>IFERROR(MATCH(V579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79" s="270" t="str">
        <f t="shared" si="35"/>
        <v/>
      </c>
      <c r="V579" s="216"/>
      <c r="W579" s="216"/>
      <c r="X579" s="62"/>
      <c r="Y57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7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79" s="245"/>
      <c r="AB579" s="246"/>
      <c r="AC579" s="246"/>
      <c r="AD579" s="247"/>
      <c r="AE579" s="248"/>
      <c r="AF579" s="270" t="str">
        <f>IFERROR(VLOOKUP(AE579,Nivel_educat!$B$6:$E$24,4,FALSE),"")</f>
        <v/>
      </c>
      <c r="AG579" s="270" t="str">
        <f t="shared" si="32"/>
        <v/>
      </c>
      <c r="AH579" s="57"/>
      <c r="AI579" s="64"/>
      <c r="AJ579" s="57"/>
      <c r="AK579" s="64"/>
      <c r="AL579" s="64"/>
      <c r="AM579" s="57"/>
      <c r="AN579" s="64"/>
      <c r="AO579" s="273" t="str">
        <f t="shared" si="33"/>
        <v/>
      </c>
      <c r="AP579" s="57"/>
      <c r="AQ579" s="57"/>
      <c r="AR579" s="59"/>
      <c r="AS579" s="59"/>
      <c r="AT579" s="59"/>
      <c r="AU579" s="59"/>
      <c r="AV579" s="59"/>
      <c r="AW579" s="59"/>
      <c r="AX57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79" s="59"/>
      <c r="AZ579" s="59"/>
      <c r="BA57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79" s="249"/>
      <c r="BD579" s="253"/>
      <c r="BE579" s="253"/>
    </row>
    <row r="580" spans="1:57" ht="14.95" x14ac:dyDescent="0.25">
      <c r="A580" s="60"/>
      <c r="B580" s="58"/>
      <c r="C580" s="58"/>
      <c r="D580" s="58"/>
      <c r="E580" s="61"/>
      <c r="F580" s="61"/>
      <c r="G580" s="270" t="str">
        <f>IFERROR(MATCH(I580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80" s="270" t="str">
        <f t="shared" si="34"/>
        <v/>
      </c>
      <c r="I580" s="58"/>
      <c r="J580" s="58"/>
      <c r="K580" s="250"/>
      <c r="L580" s="277"/>
      <c r="M580" s="58"/>
      <c r="N580" s="58"/>
      <c r="O580" s="58"/>
      <c r="P58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80" s="270" t="str">
        <f>IF('Participantes (A completar)'!$R580="","",IF((INT('Participantes (A completar)'!$AI580-'Participantes (A completar)'!$R580)/365.25)&lt;=0,0,(INT(('Participantes (A completar)'!$AI580-'Participantes (A completar)'!$R580)/365.25))))</f>
        <v/>
      </c>
      <c r="R580" s="61"/>
      <c r="S580" s="57"/>
      <c r="T580" s="270" t="str">
        <f>IFERROR(MATCH(V580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80" s="270" t="str">
        <f t="shared" si="35"/>
        <v/>
      </c>
      <c r="V580" s="58"/>
      <c r="W580" s="58"/>
      <c r="X580" s="62"/>
      <c r="Y58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8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80" s="245"/>
      <c r="AB580" s="246"/>
      <c r="AC580" s="246"/>
      <c r="AD580" s="247"/>
      <c r="AE580" s="248"/>
      <c r="AF580" s="270" t="str">
        <f>IFERROR(VLOOKUP(AE580,Nivel_educat!$B$6:$E$24,4,FALSE),"")</f>
        <v/>
      </c>
      <c r="AG580" s="270" t="str">
        <f t="shared" si="32"/>
        <v/>
      </c>
      <c r="AH580" s="57"/>
      <c r="AI580" s="64"/>
      <c r="AJ580" s="57"/>
      <c r="AK580" s="64"/>
      <c r="AL580" s="64"/>
      <c r="AM580" s="57"/>
      <c r="AN580" s="207"/>
      <c r="AO580" s="273" t="str">
        <f t="shared" si="33"/>
        <v/>
      </c>
      <c r="AP580" s="57"/>
      <c r="AQ580" s="57"/>
      <c r="AR580" s="59"/>
      <c r="AS580" s="59"/>
      <c r="AT580" s="59"/>
      <c r="AU580" s="59"/>
      <c r="AV580" s="59"/>
      <c r="AW580" s="59"/>
      <c r="AX58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80" s="59"/>
      <c r="AZ580" s="59"/>
      <c r="BA58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80" s="249"/>
      <c r="BD580" s="253"/>
      <c r="BE580" s="253"/>
    </row>
    <row r="581" spans="1:57" ht="14.95" x14ac:dyDescent="0.25">
      <c r="A581" s="60"/>
      <c r="B581" s="58"/>
      <c r="C581" s="58"/>
      <c r="D581" s="58"/>
      <c r="E581" s="61"/>
      <c r="F581" s="61"/>
      <c r="G581" s="270" t="str">
        <f>IFERROR(MATCH(I581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81" s="270" t="str">
        <f t="shared" si="34"/>
        <v/>
      </c>
      <c r="I581" s="58"/>
      <c r="J581" s="58"/>
      <c r="K581" s="250"/>
      <c r="L581" s="277"/>
      <c r="M581" s="58"/>
      <c r="N581" s="58"/>
      <c r="O581" s="58"/>
      <c r="P58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81" s="270" t="str">
        <f>IF('Participantes (A completar)'!$R581="","",IF((INT('Participantes (A completar)'!$AI581-'Participantes (A completar)'!$R581)/365.25)&lt;=0,0,(INT(('Participantes (A completar)'!$AI581-'Participantes (A completar)'!$R581)/365.25))))</f>
        <v/>
      </c>
      <c r="R581" s="61"/>
      <c r="S581" s="57"/>
      <c r="T581" s="270" t="str">
        <f>IFERROR(MATCH(V581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81" s="270" t="str">
        <f t="shared" si="35"/>
        <v/>
      </c>
      <c r="V581" s="216"/>
      <c r="W581" s="216"/>
      <c r="X581" s="62"/>
      <c r="Y58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8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81" s="245"/>
      <c r="AB581" s="246"/>
      <c r="AC581" s="246"/>
      <c r="AD581" s="247"/>
      <c r="AE581" s="248"/>
      <c r="AF581" s="270" t="str">
        <f>IFERROR(VLOOKUP(AE581,Nivel_educat!$B$6:$E$24,4,FALSE),"")</f>
        <v/>
      </c>
      <c r="AG581" s="270" t="str">
        <f t="shared" si="32"/>
        <v/>
      </c>
      <c r="AH581" s="57"/>
      <c r="AI581" s="64"/>
      <c r="AJ581" s="57"/>
      <c r="AK581" s="64"/>
      <c r="AL581" s="64"/>
      <c r="AM581" s="57"/>
      <c r="AN581" s="64"/>
      <c r="AO581" s="273" t="str">
        <f t="shared" si="33"/>
        <v/>
      </c>
      <c r="AP581" s="57"/>
      <c r="AQ581" s="57"/>
      <c r="AR581" s="59"/>
      <c r="AS581" s="59"/>
      <c r="AT581" s="59"/>
      <c r="AU581" s="59"/>
      <c r="AV581" s="59"/>
      <c r="AW581" s="59"/>
      <c r="AX58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81" s="59"/>
      <c r="AZ581" s="59"/>
      <c r="BA58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81" s="249"/>
      <c r="BD581" s="253"/>
      <c r="BE581" s="253"/>
    </row>
    <row r="582" spans="1:57" ht="14.95" x14ac:dyDescent="0.25">
      <c r="A582" s="60"/>
      <c r="B582" s="58"/>
      <c r="C582" s="58"/>
      <c r="D582" s="58"/>
      <c r="E582" s="61"/>
      <c r="F582" s="61"/>
      <c r="G582" s="270" t="str">
        <f>IFERROR(MATCH(I582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82" s="270" t="str">
        <f t="shared" si="34"/>
        <v/>
      </c>
      <c r="I582" s="58"/>
      <c r="J582" s="58"/>
      <c r="K582" s="250"/>
      <c r="L582" s="277"/>
      <c r="M582" s="58"/>
      <c r="N582" s="58"/>
      <c r="O582" s="58"/>
      <c r="P58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82" s="270" t="str">
        <f>IF('Participantes (A completar)'!$R582="","",IF((INT('Participantes (A completar)'!$AI582-'Participantes (A completar)'!$R582)/365.25)&lt;=0,0,(INT(('Participantes (A completar)'!$AI582-'Participantes (A completar)'!$R582)/365.25))))</f>
        <v/>
      </c>
      <c r="R582" s="61"/>
      <c r="S582" s="57"/>
      <c r="T582" s="270" t="str">
        <f>IFERROR(MATCH(V582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82" s="270" t="str">
        <f t="shared" si="35"/>
        <v/>
      </c>
      <c r="V582" s="58"/>
      <c r="W582" s="58"/>
      <c r="X582" s="62"/>
      <c r="Y58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8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82" s="245"/>
      <c r="AB582" s="246"/>
      <c r="AC582" s="246"/>
      <c r="AD582" s="247"/>
      <c r="AE582" s="248"/>
      <c r="AF582" s="270" t="str">
        <f>IFERROR(VLOOKUP(AE582,Nivel_educat!$B$6:$E$24,4,FALSE),"")</f>
        <v/>
      </c>
      <c r="AG582" s="270" t="str">
        <f t="shared" si="32"/>
        <v/>
      </c>
      <c r="AH582" s="57"/>
      <c r="AI582" s="64"/>
      <c r="AJ582" s="57"/>
      <c r="AK582" s="64"/>
      <c r="AL582" s="64"/>
      <c r="AM582" s="57"/>
      <c r="AN582" s="207"/>
      <c r="AO582" s="273" t="str">
        <f t="shared" si="33"/>
        <v/>
      </c>
      <c r="AP582" s="57"/>
      <c r="AQ582" s="57"/>
      <c r="AR582" s="59"/>
      <c r="AS582" s="59"/>
      <c r="AT582" s="59"/>
      <c r="AU582" s="59"/>
      <c r="AV582" s="59"/>
      <c r="AW582" s="59"/>
      <c r="AX58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82" s="59"/>
      <c r="AZ582" s="59"/>
      <c r="BA58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82" s="249"/>
      <c r="BD582" s="253"/>
      <c r="BE582" s="253"/>
    </row>
    <row r="583" spans="1:57" ht="14.95" x14ac:dyDescent="0.25">
      <c r="A583" s="60"/>
      <c r="B583" s="58"/>
      <c r="C583" s="58"/>
      <c r="D583" s="58"/>
      <c r="E583" s="61"/>
      <c r="F583" s="61"/>
      <c r="G583" s="270" t="str">
        <f>IFERROR(MATCH(I583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83" s="270" t="str">
        <f t="shared" si="34"/>
        <v/>
      </c>
      <c r="I583" s="58"/>
      <c r="J583" s="58"/>
      <c r="K583" s="250"/>
      <c r="L583" s="277"/>
      <c r="M583" s="58"/>
      <c r="N583" s="58"/>
      <c r="O583" s="58"/>
      <c r="P58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83" s="270" t="str">
        <f>IF('Participantes (A completar)'!$R583="","",IF((INT('Participantes (A completar)'!$AI583-'Participantes (A completar)'!$R583)/365.25)&lt;=0,0,(INT(('Participantes (A completar)'!$AI583-'Participantes (A completar)'!$R583)/365.25))))</f>
        <v/>
      </c>
      <c r="R583" s="61"/>
      <c r="S583" s="57"/>
      <c r="T583" s="270" t="str">
        <f>IFERROR(MATCH(V583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83" s="270" t="str">
        <f t="shared" si="35"/>
        <v/>
      </c>
      <c r="V583" s="216"/>
      <c r="W583" s="216"/>
      <c r="X583" s="62"/>
      <c r="Y58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8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83" s="245"/>
      <c r="AB583" s="246"/>
      <c r="AC583" s="246"/>
      <c r="AD583" s="247"/>
      <c r="AE583" s="248"/>
      <c r="AF583" s="270" t="str">
        <f>IFERROR(VLOOKUP(AE583,Nivel_educat!$B$6:$E$24,4,FALSE),"")</f>
        <v/>
      </c>
      <c r="AG583" s="270" t="str">
        <f t="shared" si="32"/>
        <v/>
      </c>
      <c r="AH583" s="57"/>
      <c r="AI583" s="64"/>
      <c r="AJ583" s="57"/>
      <c r="AK583" s="64"/>
      <c r="AL583" s="64"/>
      <c r="AM583" s="57"/>
      <c r="AN583" s="64"/>
      <c r="AO583" s="273" t="str">
        <f t="shared" si="33"/>
        <v/>
      </c>
      <c r="AP583" s="57"/>
      <c r="AQ583" s="57"/>
      <c r="AR583" s="59"/>
      <c r="AS583" s="59"/>
      <c r="AT583" s="59"/>
      <c r="AU583" s="59"/>
      <c r="AV583" s="59"/>
      <c r="AW583" s="59"/>
      <c r="AX58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83" s="59"/>
      <c r="AZ583" s="59"/>
      <c r="BA58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83" s="249"/>
      <c r="BD583" s="253"/>
      <c r="BE583" s="253"/>
    </row>
    <row r="584" spans="1:57" ht="14.95" x14ac:dyDescent="0.25">
      <c r="A584" s="60"/>
      <c r="B584" s="58"/>
      <c r="C584" s="58"/>
      <c r="D584" s="58"/>
      <c r="E584" s="61"/>
      <c r="F584" s="61"/>
      <c r="G584" s="270" t="str">
        <f>IFERROR(MATCH(I584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84" s="270" t="str">
        <f t="shared" si="34"/>
        <v/>
      </c>
      <c r="I584" s="58"/>
      <c r="J584" s="58"/>
      <c r="K584" s="250"/>
      <c r="L584" s="277"/>
      <c r="M584" s="58"/>
      <c r="N584" s="58"/>
      <c r="O584" s="58"/>
      <c r="P58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84" s="270" t="str">
        <f>IF('Participantes (A completar)'!$R584="","",IF((INT('Participantes (A completar)'!$AI584-'Participantes (A completar)'!$R584)/365.25)&lt;=0,0,(INT(('Participantes (A completar)'!$AI584-'Participantes (A completar)'!$R584)/365.25))))</f>
        <v/>
      </c>
      <c r="R584" s="61"/>
      <c r="S584" s="57"/>
      <c r="T584" s="270" t="str">
        <f>IFERROR(MATCH(V584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84" s="270" t="str">
        <f t="shared" si="35"/>
        <v/>
      </c>
      <c r="V584" s="58"/>
      <c r="W584" s="58"/>
      <c r="X584" s="62"/>
      <c r="Y58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8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84" s="245"/>
      <c r="AB584" s="246"/>
      <c r="AC584" s="246"/>
      <c r="AD584" s="247"/>
      <c r="AE584" s="248"/>
      <c r="AF584" s="270" t="str">
        <f>IFERROR(VLOOKUP(AE584,Nivel_educat!$B$6:$E$24,4,FALSE),"")</f>
        <v/>
      </c>
      <c r="AG584" s="270" t="str">
        <f t="shared" si="32"/>
        <v/>
      </c>
      <c r="AH584" s="57"/>
      <c r="AI584" s="64"/>
      <c r="AJ584" s="57"/>
      <c r="AK584" s="64"/>
      <c r="AL584" s="64"/>
      <c r="AM584" s="57"/>
      <c r="AN584" s="207"/>
      <c r="AO584" s="273" t="str">
        <f t="shared" si="33"/>
        <v/>
      </c>
      <c r="AP584" s="57"/>
      <c r="AQ584" s="57"/>
      <c r="AR584" s="59"/>
      <c r="AS584" s="59"/>
      <c r="AT584" s="59"/>
      <c r="AU584" s="59"/>
      <c r="AV584" s="59"/>
      <c r="AW584" s="59"/>
      <c r="AX58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84" s="59"/>
      <c r="AZ584" s="59"/>
      <c r="BA58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84" s="249"/>
      <c r="BD584" s="253"/>
      <c r="BE584" s="253"/>
    </row>
    <row r="585" spans="1:57" ht="14.95" x14ac:dyDescent="0.25">
      <c r="A585" s="60"/>
      <c r="B585" s="58"/>
      <c r="C585" s="58"/>
      <c r="D585" s="58"/>
      <c r="E585" s="61"/>
      <c r="F585" s="61"/>
      <c r="G585" s="270" t="str">
        <f>IFERROR(MATCH(I585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85" s="270" t="str">
        <f t="shared" si="34"/>
        <v/>
      </c>
      <c r="I585" s="58"/>
      <c r="J585" s="58"/>
      <c r="K585" s="250"/>
      <c r="L585" s="277"/>
      <c r="M585" s="58"/>
      <c r="N585" s="58"/>
      <c r="O585" s="58"/>
      <c r="P58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85" s="270" t="str">
        <f>IF('Participantes (A completar)'!$R585="","",IF((INT('Participantes (A completar)'!$AI585-'Participantes (A completar)'!$R585)/365.25)&lt;=0,0,(INT(('Participantes (A completar)'!$AI585-'Participantes (A completar)'!$R585)/365.25))))</f>
        <v/>
      </c>
      <c r="R585" s="61"/>
      <c r="S585" s="57"/>
      <c r="T585" s="270" t="str">
        <f>IFERROR(MATCH(V585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85" s="270" t="str">
        <f t="shared" si="35"/>
        <v/>
      </c>
      <c r="V585" s="216"/>
      <c r="W585" s="216"/>
      <c r="X585" s="62"/>
      <c r="Y58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8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85" s="245"/>
      <c r="AB585" s="246"/>
      <c r="AC585" s="246"/>
      <c r="AD585" s="247"/>
      <c r="AE585" s="248"/>
      <c r="AF585" s="270" t="str">
        <f>IFERROR(VLOOKUP(AE585,Nivel_educat!$B$6:$E$24,4,FALSE),"")</f>
        <v/>
      </c>
      <c r="AG585" s="270" t="str">
        <f t="shared" si="32"/>
        <v/>
      </c>
      <c r="AH585" s="57"/>
      <c r="AI585" s="64"/>
      <c r="AJ585" s="57"/>
      <c r="AK585" s="64"/>
      <c r="AL585" s="64"/>
      <c r="AM585" s="57"/>
      <c r="AN585" s="64"/>
      <c r="AO585" s="273" t="str">
        <f t="shared" si="33"/>
        <v/>
      </c>
      <c r="AP585" s="57"/>
      <c r="AQ585" s="57"/>
      <c r="AR585" s="59"/>
      <c r="AS585" s="59"/>
      <c r="AT585" s="59"/>
      <c r="AU585" s="59"/>
      <c r="AV585" s="59"/>
      <c r="AW585" s="59"/>
      <c r="AX58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85" s="59"/>
      <c r="AZ585" s="59"/>
      <c r="BA58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85" s="249"/>
      <c r="BD585" s="253"/>
      <c r="BE585" s="253"/>
    </row>
    <row r="586" spans="1:57" ht="14.95" x14ac:dyDescent="0.25">
      <c r="A586" s="60"/>
      <c r="B586" s="58"/>
      <c r="C586" s="58"/>
      <c r="D586" s="58"/>
      <c r="E586" s="61"/>
      <c r="F586" s="61"/>
      <c r="G586" s="270" t="str">
        <f>IFERROR(MATCH(I586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86" s="270" t="str">
        <f t="shared" si="34"/>
        <v/>
      </c>
      <c r="I586" s="58"/>
      <c r="J586" s="58"/>
      <c r="K586" s="250"/>
      <c r="L586" s="277"/>
      <c r="M586" s="58"/>
      <c r="N586" s="58"/>
      <c r="O586" s="58"/>
      <c r="P58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86" s="270" t="str">
        <f>IF('Participantes (A completar)'!$R586="","",IF((INT('Participantes (A completar)'!$AI586-'Participantes (A completar)'!$R586)/365.25)&lt;=0,0,(INT(('Participantes (A completar)'!$AI586-'Participantes (A completar)'!$R586)/365.25))))</f>
        <v/>
      </c>
      <c r="R586" s="61"/>
      <c r="S586" s="57"/>
      <c r="T586" s="270" t="str">
        <f>IFERROR(MATCH(V586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86" s="270" t="str">
        <f t="shared" si="35"/>
        <v/>
      </c>
      <c r="V586" s="58"/>
      <c r="W586" s="58"/>
      <c r="X586" s="62"/>
      <c r="Y58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8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86" s="245"/>
      <c r="AB586" s="246"/>
      <c r="AC586" s="246"/>
      <c r="AD586" s="247"/>
      <c r="AE586" s="248"/>
      <c r="AF586" s="270" t="str">
        <f>IFERROR(VLOOKUP(AE586,Nivel_educat!$B$6:$E$24,4,FALSE),"")</f>
        <v/>
      </c>
      <c r="AG586" s="270" t="str">
        <f t="shared" si="32"/>
        <v/>
      </c>
      <c r="AH586" s="57"/>
      <c r="AI586" s="64"/>
      <c r="AJ586" s="57"/>
      <c r="AK586" s="64"/>
      <c r="AL586" s="64"/>
      <c r="AM586" s="57"/>
      <c r="AN586" s="207"/>
      <c r="AO586" s="273" t="str">
        <f t="shared" si="33"/>
        <v/>
      </c>
      <c r="AP586" s="57"/>
      <c r="AQ586" s="57"/>
      <c r="AR586" s="59"/>
      <c r="AS586" s="59"/>
      <c r="AT586" s="59"/>
      <c r="AU586" s="59"/>
      <c r="AV586" s="59"/>
      <c r="AW586" s="59"/>
      <c r="AX58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86" s="59"/>
      <c r="AZ586" s="59"/>
      <c r="BA58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86" s="249"/>
      <c r="BD586" s="253"/>
      <c r="BE586" s="253"/>
    </row>
    <row r="587" spans="1:57" ht="14.95" x14ac:dyDescent="0.25">
      <c r="A587" s="60"/>
      <c r="B587" s="58"/>
      <c r="C587" s="58"/>
      <c r="D587" s="58"/>
      <c r="E587" s="61"/>
      <c r="F587" s="61"/>
      <c r="G587" s="270" t="str">
        <f>IFERROR(MATCH(I587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87" s="270" t="str">
        <f t="shared" si="34"/>
        <v/>
      </c>
      <c r="I587" s="58"/>
      <c r="J587" s="58"/>
      <c r="K587" s="250"/>
      <c r="L587" s="277"/>
      <c r="M587" s="58"/>
      <c r="N587" s="58"/>
      <c r="O587" s="58"/>
      <c r="P58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87" s="270" t="str">
        <f>IF('Participantes (A completar)'!$R587="","",IF((INT('Participantes (A completar)'!$AI587-'Participantes (A completar)'!$R587)/365.25)&lt;=0,0,(INT(('Participantes (A completar)'!$AI587-'Participantes (A completar)'!$R587)/365.25))))</f>
        <v/>
      </c>
      <c r="R587" s="61"/>
      <c r="S587" s="57"/>
      <c r="T587" s="270" t="str">
        <f>IFERROR(MATCH(V587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87" s="270" t="str">
        <f t="shared" si="35"/>
        <v/>
      </c>
      <c r="V587" s="216"/>
      <c r="W587" s="216"/>
      <c r="X587" s="62"/>
      <c r="Y58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8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87" s="245"/>
      <c r="AB587" s="246"/>
      <c r="AC587" s="246"/>
      <c r="AD587" s="247"/>
      <c r="AE587" s="248"/>
      <c r="AF587" s="270" t="str">
        <f>IFERROR(VLOOKUP(AE587,Nivel_educat!$B$6:$E$24,4,FALSE),"")</f>
        <v/>
      </c>
      <c r="AG587" s="270" t="str">
        <f t="shared" ref="AG587:AG650" si="36">IFERROR(MID(AE587,1,FIND("-",AE587,1)-1),"")</f>
        <v/>
      </c>
      <c r="AH587" s="57"/>
      <c r="AI587" s="64"/>
      <c r="AJ587" s="57"/>
      <c r="AK587" s="64"/>
      <c r="AL587" s="64"/>
      <c r="AM587" s="57"/>
      <c r="AN587" s="64"/>
      <c r="AO587" s="273" t="str">
        <f t="shared" ref="AO587:AO650" si="37">IF(AM587="N","Null",IF(AN587="","",IF(INT((AI587-R587)/365.25)&lt;25,IF(((AI587-AN587)/365.25*12)&gt;6,"S","N"),IF(INT((AI587-R587)/365.25)&gt;=25,IF(((AI587-AN587)/365.25*12)&gt;=12,"S","N")))))</f>
        <v/>
      </c>
      <c r="AP587" s="57"/>
      <c r="AQ587" s="57"/>
      <c r="AR587" s="59"/>
      <c r="AS587" s="59"/>
      <c r="AT587" s="59"/>
      <c r="AU587" s="59"/>
      <c r="AV587" s="59"/>
      <c r="AW587" s="59"/>
      <c r="AX58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87" s="59"/>
      <c r="AZ587" s="59"/>
      <c r="BA58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87" s="249"/>
      <c r="BD587" s="253"/>
      <c r="BE587" s="253"/>
    </row>
    <row r="588" spans="1:57" ht="14.95" x14ac:dyDescent="0.25">
      <c r="A588" s="60"/>
      <c r="B588" s="58"/>
      <c r="C588" s="58"/>
      <c r="D588" s="58"/>
      <c r="E588" s="61"/>
      <c r="F588" s="61"/>
      <c r="G588" s="270" t="str">
        <f>IFERROR(MATCH(I588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88" s="270" t="str">
        <f t="shared" ref="H588:H651" si="38">IFERROR(MID(J588,1,FIND("-",J588,1)-1),"")</f>
        <v/>
      </c>
      <c r="I588" s="58"/>
      <c r="J588" s="58"/>
      <c r="K588" s="250"/>
      <c r="L588" s="277"/>
      <c r="M588" s="58"/>
      <c r="N588" s="58"/>
      <c r="O588" s="58"/>
      <c r="P58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88" s="270" t="str">
        <f>IF('Participantes (A completar)'!$R588="","",IF((INT('Participantes (A completar)'!$AI588-'Participantes (A completar)'!$R588)/365.25)&lt;=0,0,(INT(('Participantes (A completar)'!$AI588-'Participantes (A completar)'!$R588)/365.25))))</f>
        <v/>
      </c>
      <c r="R588" s="61"/>
      <c r="S588" s="57"/>
      <c r="T588" s="270" t="str">
        <f>IFERROR(MATCH(V588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88" s="270" t="str">
        <f t="shared" ref="U588:U651" si="39">IFERROR(MID(W588,1,FIND("-",W588,1)-1),"")</f>
        <v/>
      </c>
      <c r="V588" s="58"/>
      <c r="W588" s="58"/>
      <c r="X588" s="62"/>
      <c r="Y58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8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88" s="245"/>
      <c r="AB588" s="246"/>
      <c r="AC588" s="246"/>
      <c r="AD588" s="247"/>
      <c r="AE588" s="248"/>
      <c r="AF588" s="270" t="str">
        <f>IFERROR(VLOOKUP(AE588,Nivel_educat!$B$6:$E$24,4,FALSE),"")</f>
        <v/>
      </c>
      <c r="AG588" s="270" t="str">
        <f t="shared" si="36"/>
        <v/>
      </c>
      <c r="AH588" s="57"/>
      <c r="AI588" s="64"/>
      <c r="AJ588" s="57"/>
      <c r="AK588" s="64"/>
      <c r="AL588" s="64"/>
      <c r="AM588" s="57"/>
      <c r="AN588" s="207"/>
      <c r="AO588" s="273" t="str">
        <f t="shared" si="37"/>
        <v/>
      </c>
      <c r="AP588" s="57"/>
      <c r="AQ588" s="57"/>
      <c r="AR588" s="59"/>
      <c r="AS588" s="59"/>
      <c r="AT588" s="59"/>
      <c r="AU588" s="59"/>
      <c r="AV588" s="59"/>
      <c r="AW588" s="59"/>
      <c r="AX58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88" s="59"/>
      <c r="AZ588" s="59"/>
      <c r="BA58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88" s="249"/>
      <c r="BD588" s="253"/>
      <c r="BE588" s="253"/>
    </row>
    <row r="589" spans="1:57" ht="14.95" x14ac:dyDescent="0.25">
      <c r="A589" s="60"/>
      <c r="B589" s="58"/>
      <c r="C589" s="58"/>
      <c r="D589" s="58"/>
      <c r="E589" s="61"/>
      <c r="F589" s="61"/>
      <c r="G589" s="270" t="str">
        <f>IFERROR(MATCH(I589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89" s="270" t="str">
        <f t="shared" si="38"/>
        <v/>
      </c>
      <c r="I589" s="58"/>
      <c r="J589" s="58"/>
      <c r="K589" s="250"/>
      <c r="L589" s="277"/>
      <c r="M589" s="58"/>
      <c r="N589" s="58"/>
      <c r="O589" s="58"/>
      <c r="P58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89" s="270" t="str">
        <f>IF('Participantes (A completar)'!$R589="","",IF((INT('Participantes (A completar)'!$AI589-'Participantes (A completar)'!$R589)/365.25)&lt;=0,0,(INT(('Participantes (A completar)'!$AI589-'Participantes (A completar)'!$R589)/365.25))))</f>
        <v/>
      </c>
      <c r="R589" s="61"/>
      <c r="S589" s="57"/>
      <c r="T589" s="270" t="str">
        <f>IFERROR(MATCH(V589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89" s="270" t="str">
        <f t="shared" si="39"/>
        <v/>
      </c>
      <c r="V589" s="216"/>
      <c r="W589" s="216"/>
      <c r="X589" s="62"/>
      <c r="Y58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8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89" s="245"/>
      <c r="AB589" s="246"/>
      <c r="AC589" s="246"/>
      <c r="AD589" s="247"/>
      <c r="AE589" s="248"/>
      <c r="AF589" s="270" t="str">
        <f>IFERROR(VLOOKUP(AE589,Nivel_educat!$B$6:$E$24,4,FALSE),"")</f>
        <v/>
      </c>
      <c r="AG589" s="270" t="str">
        <f t="shared" si="36"/>
        <v/>
      </c>
      <c r="AH589" s="57"/>
      <c r="AI589" s="64"/>
      <c r="AJ589" s="57"/>
      <c r="AK589" s="64"/>
      <c r="AL589" s="64"/>
      <c r="AM589" s="57"/>
      <c r="AN589" s="64"/>
      <c r="AO589" s="273" t="str">
        <f t="shared" si="37"/>
        <v/>
      </c>
      <c r="AP589" s="57"/>
      <c r="AQ589" s="57"/>
      <c r="AR589" s="59"/>
      <c r="AS589" s="59"/>
      <c r="AT589" s="59"/>
      <c r="AU589" s="59"/>
      <c r="AV589" s="59"/>
      <c r="AW589" s="59"/>
      <c r="AX58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89" s="59"/>
      <c r="AZ589" s="59"/>
      <c r="BA58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89" s="249"/>
      <c r="BD589" s="253"/>
      <c r="BE589" s="253"/>
    </row>
    <row r="590" spans="1:57" ht="14.95" x14ac:dyDescent="0.25">
      <c r="A590" s="60"/>
      <c r="B590" s="58"/>
      <c r="C590" s="58"/>
      <c r="D590" s="58"/>
      <c r="E590" s="61"/>
      <c r="F590" s="61"/>
      <c r="G590" s="270" t="str">
        <f>IFERROR(MATCH(I590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90" s="270" t="str">
        <f t="shared" si="38"/>
        <v/>
      </c>
      <c r="I590" s="58"/>
      <c r="J590" s="58"/>
      <c r="K590" s="250"/>
      <c r="L590" s="277"/>
      <c r="M590" s="58"/>
      <c r="N590" s="58"/>
      <c r="O590" s="58"/>
      <c r="P59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90" s="270" t="str">
        <f>IF('Participantes (A completar)'!$R590="","",IF((INT('Participantes (A completar)'!$AI590-'Participantes (A completar)'!$R590)/365.25)&lt;=0,0,(INT(('Participantes (A completar)'!$AI590-'Participantes (A completar)'!$R590)/365.25))))</f>
        <v/>
      </c>
      <c r="R590" s="61"/>
      <c r="S590" s="57"/>
      <c r="T590" s="270" t="str">
        <f>IFERROR(MATCH(V590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90" s="270" t="str">
        <f t="shared" si="39"/>
        <v/>
      </c>
      <c r="V590" s="58"/>
      <c r="W590" s="58"/>
      <c r="X590" s="62"/>
      <c r="Y59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9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90" s="245"/>
      <c r="AB590" s="246"/>
      <c r="AC590" s="246"/>
      <c r="AD590" s="247"/>
      <c r="AE590" s="248"/>
      <c r="AF590" s="270" t="str">
        <f>IFERROR(VLOOKUP(AE590,Nivel_educat!$B$6:$E$24,4,FALSE),"")</f>
        <v/>
      </c>
      <c r="AG590" s="270" t="str">
        <f t="shared" si="36"/>
        <v/>
      </c>
      <c r="AH590" s="57"/>
      <c r="AI590" s="64"/>
      <c r="AJ590" s="57"/>
      <c r="AK590" s="64"/>
      <c r="AL590" s="64"/>
      <c r="AM590" s="57"/>
      <c r="AN590" s="207"/>
      <c r="AO590" s="273" t="str">
        <f t="shared" si="37"/>
        <v/>
      </c>
      <c r="AP590" s="57"/>
      <c r="AQ590" s="57"/>
      <c r="AR590" s="59"/>
      <c r="AS590" s="59"/>
      <c r="AT590" s="59"/>
      <c r="AU590" s="59"/>
      <c r="AV590" s="59"/>
      <c r="AW590" s="59"/>
      <c r="AX59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90" s="59"/>
      <c r="AZ590" s="59"/>
      <c r="BA59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90" s="249"/>
      <c r="BD590" s="253"/>
      <c r="BE590" s="253"/>
    </row>
    <row r="591" spans="1:57" ht="14.95" x14ac:dyDescent="0.25">
      <c r="A591" s="60"/>
      <c r="B591" s="58"/>
      <c r="C591" s="58"/>
      <c r="D591" s="58"/>
      <c r="E591" s="61"/>
      <c r="F591" s="61"/>
      <c r="G591" s="270" t="str">
        <f>IFERROR(MATCH(I591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91" s="270" t="str">
        <f t="shared" si="38"/>
        <v/>
      </c>
      <c r="I591" s="58"/>
      <c r="J591" s="58"/>
      <c r="K591" s="250"/>
      <c r="L591" s="277"/>
      <c r="M591" s="58"/>
      <c r="N591" s="58"/>
      <c r="O591" s="58"/>
      <c r="P59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91" s="270" t="str">
        <f>IF('Participantes (A completar)'!$R591="","",IF((INT('Participantes (A completar)'!$AI591-'Participantes (A completar)'!$R591)/365.25)&lt;=0,0,(INT(('Participantes (A completar)'!$AI591-'Participantes (A completar)'!$R591)/365.25))))</f>
        <v/>
      </c>
      <c r="R591" s="61"/>
      <c r="S591" s="57"/>
      <c r="T591" s="270" t="str">
        <f>IFERROR(MATCH(V591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91" s="270" t="str">
        <f t="shared" si="39"/>
        <v/>
      </c>
      <c r="V591" s="216"/>
      <c r="W591" s="216"/>
      <c r="X591" s="62"/>
      <c r="Y59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9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91" s="245"/>
      <c r="AB591" s="246"/>
      <c r="AC591" s="246"/>
      <c r="AD591" s="247"/>
      <c r="AE591" s="248"/>
      <c r="AF591" s="270" t="str">
        <f>IFERROR(VLOOKUP(AE591,Nivel_educat!$B$6:$E$24,4,FALSE),"")</f>
        <v/>
      </c>
      <c r="AG591" s="270" t="str">
        <f t="shared" si="36"/>
        <v/>
      </c>
      <c r="AH591" s="57"/>
      <c r="AI591" s="64"/>
      <c r="AJ591" s="57"/>
      <c r="AK591" s="64"/>
      <c r="AL591" s="64"/>
      <c r="AM591" s="57"/>
      <c r="AN591" s="64"/>
      <c r="AO591" s="273" t="str">
        <f t="shared" si="37"/>
        <v/>
      </c>
      <c r="AP591" s="57"/>
      <c r="AQ591" s="57"/>
      <c r="AR591" s="59"/>
      <c r="AS591" s="59"/>
      <c r="AT591" s="59"/>
      <c r="AU591" s="59"/>
      <c r="AV591" s="59"/>
      <c r="AW591" s="59"/>
      <c r="AX59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91" s="59"/>
      <c r="AZ591" s="59"/>
      <c r="BA59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91" s="249"/>
      <c r="BD591" s="253"/>
      <c r="BE591" s="253"/>
    </row>
    <row r="592" spans="1:57" ht="14.95" x14ac:dyDescent="0.25">
      <c r="A592" s="60"/>
      <c r="B592" s="58"/>
      <c r="C592" s="58"/>
      <c r="D592" s="58"/>
      <c r="E592" s="61"/>
      <c r="F592" s="61"/>
      <c r="G592" s="270" t="str">
        <f>IFERROR(MATCH(I592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92" s="270" t="str">
        <f t="shared" si="38"/>
        <v/>
      </c>
      <c r="I592" s="58"/>
      <c r="J592" s="58"/>
      <c r="K592" s="250"/>
      <c r="L592" s="277"/>
      <c r="M592" s="58"/>
      <c r="N592" s="58"/>
      <c r="O592" s="58"/>
      <c r="P59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92" s="270" t="str">
        <f>IF('Participantes (A completar)'!$R592="","",IF((INT('Participantes (A completar)'!$AI592-'Participantes (A completar)'!$R592)/365.25)&lt;=0,0,(INT(('Participantes (A completar)'!$AI592-'Participantes (A completar)'!$R592)/365.25))))</f>
        <v/>
      </c>
      <c r="R592" s="61"/>
      <c r="S592" s="57"/>
      <c r="T592" s="270" t="str">
        <f>IFERROR(MATCH(V592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92" s="270" t="str">
        <f t="shared" si="39"/>
        <v/>
      </c>
      <c r="V592" s="58"/>
      <c r="W592" s="58"/>
      <c r="X592" s="62"/>
      <c r="Y59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9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92" s="245"/>
      <c r="AB592" s="246"/>
      <c r="AC592" s="246"/>
      <c r="AD592" s="247"/>
      <c r="AE592" s="248"/>
      <c r="AF592" s="270" t="str">
        <f>IFERROR(VLOOKUP(AE592,Nivel_educat!$B$6:$E$24,4,FALSE),"")</f>
        <v/>
      </c>
      <c r="AG592" s="270" t="str">
        <f t="shared" si="36"/>
        <v/>
      </c>
      <c r="AH592" s="57"/>
      <c r="AI592" s="64"/>
      <c r="AJ592" s="57"/>
      <c r="AK592" s="64"/>
      <c r="AL592" s="64"/>
      <c r="AM592" s="57"/>
      <c r="AN592" s="207"/>
      <c r="AO592" s="273" t="str">
        <f t="shared" si="37"/>
        <v/>
      </c>
      <c r="AP592" s="57"/>
      <c r="AQ592" s="57"/>
      <c r="AR592" s="59"/>
      <c r="AS592" s="59"/>
      <c r="AT592" s="59"/>
      <c r="AU592" s="59"/>
      <c r="AV592" s="59"/>
      <c r="AW592" s="59"/>
      <c r="AX59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92" s="59"/>
      <c r="AZ592" s="59"/>
      <c r="BA59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92" s="249"/>
      <c r="BD592" s="253"/>
      <c r="BE592" s="253"/>
    </row>
    <row r="593" spans="1:57" ht="14.95" x14ac:dyDescent="0.25">
      <c r="A593" s="60"/>
      <c r="B593" s="58"/>
      <c r="C593" s="58"/>
      <c r="D593" s="58"/>
      <c r="E593" s="61"/>
      <c r="F593" s="61"/>
      <c r="G593" s="270" t="str">
        <f>IFERROR(MATCH(I593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93" s="270" t="str">
        <f t="shared" si="38"/>
        <v/>
      </c>
      <c r="I593" s="58"/>
      <c r="J593" s="58"/>
      <c r="K593" s="250"/>
      <c r="L593" s="277"/>
      <c r="M593" s="58"/>
      <c r="N593" s="58"/>
      <c r="O593" s="58"/>
      <c r="P59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93" s="270" t="str">
        <f>IF('Participantes (A completar)'!$R593="","",IF((INT('Participantes (A completar)'!$AI593-'Participantes (A completar)'!$R593)/365.25)&lt;=0,0,(INT(('Participantes (A completar)'!$AI593-'Participantes (A completar)'!$R593)/365.25))))</f>
        <v/>
      </c>
      <c r="R593" s="61"/>
      <c r="S593" s="57"/>
      <c r="T593" s="270" t="str">
        <f>IFERROR(MATCH(V593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93" s="270" t="str">
        <f t="shared" si="39"/>
        <v/>
      </c>
      <c r="V593" s="216"/>
      <c r="W593" s="216"/>
      <c r="X593" s="62"/>
      <c r="Y59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9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93" s="245"/>
      <c r="AB593" s="246"/>
      <c r="AC593" s="246"/>
      <c r="AD593" s="247"/>
      <c r="AE593" s="248"/>
      <c r="AF593" s="270" t="str">
        <f>IFERROR(VLOOKUP(AE593,Nivel_educat!$B$6:$E$24,4,FALSE),"")</f>
        <v/>
      </c>
      <c r="AG593" s="270" t="str">
        <f t="shared" si="36"/>
        <v/>
      </c>
      <c r="AH593" s="57"/>
      <c r="AI593" s="64"/>
      <c r="AJ593" s="57"/>
      <c r="AK593" s="64"/>
      <c r="AL593" s="64"/>
      <c r="AM593" s="57"/>
      <c r="AN593" s="64"/>
      <c r="AO593" s="273" t="str">
        <f t="shared" si="37"/>
        <v/>
      </c>
      <c r="AP593" s="57"/>
      <c r="AQ593" s="57"/>
      <c r="AR593" s="59"/>
      <c r="AS593" s="59"/>
      <c r="AT593" s="59"/>
      <c r="AU593" s="59"/>
      <c r="AV593" s="59"/>
      <c r="AW593" s="59"/>
      <c r="AX59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93" s="59"/>
      <c r="AZ593" s="59"/>
      <c r="BA59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93" s="249"/>
      <c r="BD593" s="253"/>
      <c r="BE593" s="253"/>
    </row>
    <row r="594" spans="1:57" ht="14.95" x14ac:dyDescent="0.25">
      <c r="A594" s="60"/>
      <c r="B594" s="58"/>
      <c r="C594" s="58"/>
      <c r="D594" s="58"/>
      <c r="E594" s="61"/>
      <c r="F594" s="61"/>
      <c r="G594" s="270" t="str">
        <f>IFERROR(MATCH(I594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94" s="270" t="str">
        <f t="shared" si="38"/>
        <v/>
      </c>
      <c r="I594" s="58"/>
      <c r="J594" s="58"/>
      <c r="K594" s="250"/>
      <c r="L594" s="277"/>
      <c r="M594" s="58"/>
      <c r="N594" s="58"/>
      <c r="O594" s="58"/>
      <c r="P59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94" s="270" t="str">
        <f>IF('Participantes (A completar)'!$R594="","",IF((INT('Participantes (A completar)'!$AI594-'Participantes (A completar)'!$R594)/365.25)&lt;=0,0,(INT(('Participantes (A completar)'!$AI594-'Participantes (A completar)'!$R594)/365.25))))</f>
        <v/>
      </c>
      <c r="R594" s="61"/>
      <c r="S594" s="57"/>
      <c r="T594" s="270" t="str">
        <f>IFERROR(MATCH(V594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94" s="270" t="str">
        <f t="shared" si="39"/>
        <v/>
      </c>
      <c r="V594" s="58"/>
      <c r="W594" s="58"/>
      <c r="X594" s="62"/>
      <c r="Y59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9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94" s="245"/>
      <c r="AB594" s="246"/>
      <c r="AC594" s="246"/>
      <c r="AD594" s="247"/>
      <c r="AE594" s="248"/>
      <c r="AF594" s="270" t="str">
        <f>IFERROR(VLOOKUP(AE594,Nivel_educat!$B$6:$E$24,4,FALSE),"")</f>
        <v/>
      </c>
      <c r="AG594" s="270" t="str">
        <f t="shared" si="36"/>
        <v/>
      </c>
      <c r="AH594" s="57"/>
      <c r="AI594" s="64"/>
      <c r="AJ594" s="57"/>
      <c r="AK594" s="64"/>
      <c r="AL594" s="64"/>
      <c r="AM594" s="57"/>
      <c r="AN594" s="207"/>
      <c r="AO594" s="273" t="str">
        <f t="shared" si="37"/>
        <v/>
      </c>
      <c r="AP594" s="57"/>
      <c r="AQ594" s="57"/>
      <c r="AR594" s="59"/>
      <c r="AS594" s="59"/>
      <c r="AT594" s="59"/>
      <c r="AU594" s="59"/>
      <c r="AV594" s="59"/>
      <c r="AW594" s="59"/>
      <c r="AX59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94" s="59"/>
      <c r="AZ594" s="59"/>
      <c r="BA59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94" s="249"/>
      <c r="BD594" s="253"/>
      <c r="BE594" s="253"/>
    </row>
    <row r="595" spans="1:57" ht="14.95" x14ac:dyDescent="0.25">
      <c r="A595" s="60"/>
      <c r="B595" s="58"/>
      <c r="C595" s="58"/>
      <c r="D595" s="58"/>
      <c r="E595" s="61"/>
      <c r="F595" s="61"/>
      <c r="G595" s="270" t="str">
        <f>IFERROR(MATCH(I595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95" s="270" t="str">
        <f t="shared" si="38"/>
        <v/>
      </c>
      <c r="I595" s="58"/>
      <c r="J595" s="58"/>
      <c r="K595" s="250"/>
      <c r="L595" s="277"/>
      <c r="M595" s="58"/>
      <c r="N595" s="58"/>
      <c r="O595" s="58"/>
      <c r="P59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95" s="270" t="str">
        <f>IF('Participantes (A completar)'!$R595="","",IF((INT('Participantes (A completar)'!$AI595-'Participantes (A completar)'!$R595)/365.25)&lt;=0,0,(INT(('Participantes (A completar)'!$AI595-'Participantes (A completar)'!$R595)/365.25))))</f>
        <v/>
      </c>
      <c r="R595" s="61"/>
      <c r="S595" s="57"/>
      <c r="T595" s="270" t="str">
        <f>IFERROR(MATCH(V595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95" s="270" t="str">
        <f t="shared" si="39"/>
        <v/>
      </c>
      <c r="V595" s="216"/>
      <c r="W595" s="216"/>
      <c r="X595" s="62"/>
      <c r="Y59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9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95" s="245"/>
      <c r="AB595" s="246"/>
      <c r="AC595" s="246"/>
      <c r="AD595" s="247"/>
      <c r="AE595" s="248"/>
      <c r="AF595" s="270" t="str">
        <f>IFERROR(VLOOKUP(AE595,Nivel_educat!$B$6:$E$24,4,FALSE),"")</f>
        <v/>
      </c>
      <c r="AG595" s="270" t="str">
        <f t="shared" si="36"/>
        <v/>
      </c>
      <c r="AH595" s="57"/>
      <c r="AI595" s="64"/>
      <c r="AJ595" s="57"/>
      <c r="AK595" s="64"/>
      <c r="AL595" s="64"/>
      <c r="AM595" s="57"/>
      <c r="AN595" s="64"/>
      <c r="AO595" s="273" t="str">
        <f t="shared" si="37"/>
        <v/>
      </c>
      <c r="AP595" s="57"/>
      <c r="AQ595" s="57"/>
      <c r="AR595" s="59"/>
      <c r="AS595" s="59"/>
      <c r="AT595" s="59"/>
      <c r="AU595" s="59"/>
      <c r="AV595" s="59"/>
      <c r="AW595" s="59"/>
      <c r="AX59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95" s="59"/>
      <c r="AZ595" s="59"/>
      <c r="BA59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95" s="249"/>
      <c r="BD595" s="253"/>
      <c r="BE595" s="253"/>
    </row>
    <row r="596" spans="1:57" ht="14.95" x14ac:dyDescent="0.25">
      <c r="A596" s="60"/>
      <c r="B596" s="58"/>
      <c r="C596" s="58"/>
      <c r="D596" s="58"/>
      <c r="E596" s="61"/>
      <c r="F596" s="61"/>
      <c r="G596" s="270" t="str">
        <f>IFERROR(MATCH(I596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96" s="270" t="str">
        <f t="shared" si="38"/>
        <v/>
      </c>
      <c r="I596" s="58"/>
      <c r="J596" s="58"/>
      <c r="K596" s="250"/>
      <c r="L596" s="277"/>
      <c r="M596" s="58"/>
      <c r="N596" s="58"/>
      <c r="O596" s="58"/>
      <c r="P59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96" s="270" t="str">
        <f>IF('Participantes (A completar)'!$R596="","",IF((INT('Participantes (A completar)'!$AI596-'Participantes (A completar)'!$R596)/365.25)&lt;=0,0,(INT(('Participantes (A completar)'!$AI596-'Participantes (A completar)'!$R596)/365.25))))</f>
        <v/>
      </c>
      <c r="R596" s="61"/>
      <c r="S596" s="57"/>
      <c r="T596" s="270" t="str">
        <f>IFERROR(MATCH(V596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96" s="270" t="str">
        <f t="shared" si="39"/>
        <v/>
      </c>
      <c r="V596" s="58"/>
      <c r="W596" s="58"/>
      <c r="X596" s="62"/>
      <c r="Y59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9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96" s="245"/>
      <c r="AB596" s="246"/>
      <c r="AC596" s="246"/>
      <c r="AD596" s="247"/>
      <c r="AE596" s="248"/>
      <c r="AF596" s="270" t="str">
        <f>IFERROR(VLOOKUP(AE596,Nivel_educat!$B$6:$E$24,4,FALSE),"")</f>
        <v/>
      </c>
      <c r="AG596" s="270" t="str">
        <f t="shared" si="36"/>
        <v/>
      </c>
      <c r="AH596" s="57"/>
      <c r="AI596" s="64"/>
      <c r="AJ596" s="57"/>
      <c r="AK596" s="64"/>
      <c r="AL596" s="64"/>
      <c r="AM596" s="57"/>
      <c r="AN596" s="207"/>
      <c r="AO596" s="273" t="str">
        <f t="shared" si="37"/>
        <v/>
      </c>
      <c r="AP596" s="57"/>
      <c r="AQ596" s="57"/>
      <c r="AR596" s="59"/>
      <c r="AS596" s="59"/>
      <c r="AT596" s="59"/>
      <c r="AU596" s="59"/>
      <c r="AV596" s="59"/>
      <c r="AW596" s="59"/>
      <c r="AX59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96" s="59"/>
      <c r="AZ596" s="59"/>
      <c r="BA59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96" s="249"/>
      <c r="BD596" s="253"/>
      <c r="BE596" s="253"/>
    </row>
    <row r="597" spans="1:57" ht="14.95" x14ac:dyDescent="0.25">
      <c r="A597" s="60"/>
      <c r="B597" s="58"/>
      <c r="C597" s="58"/>
      <c r="D597" s="58"/>
      <c r="E597" s="61"/>
      <c r="F597" s="61"/>
      <c r="G597" s="270" t="str">
        <f>IFERROR(MATCH(I597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97" s="270" t="str">
        <f t="shared" si="38"/>
        <v/>
      </c>
      <c r="I597" s="58"/>
      <c r="J597" s="58"/>
      <c r="K597" s="250"/>
      <c r="L597" s="277"/>
      <c r="M597" s="58"/>
      <c r="N597" s="58"/>
      <c r="O597" s="58"/>
      <c r="P59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97" s="270" t="str">
        <f>IF('Participantes (A completar)'!$R597="","",IF((INT('Participantes (A completar)'!$AI597-'Participantes (A completar)'!$R597)/365.25)&lt;=0,0,(INT(('Participantes (A completar)'!$AI597-'Participantes (A completar)'!$R597)/365.25))))</f>
        <v/>
      </c>
      <c r="R597" s="61"/>
      <c r="S597" s="57"/>
      <c r="T597" s="270" t="str">
        <f>IFERROR(MATCH(V597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97" s="270" t="str">
        <f t="shared" si="39"/>
        <v/>
      </c>
      <c r="V597" s="216"/>
      <c r="W597" s="216"/>
      <c r="X597" s="62"/>
      <c r="Y59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9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97" s="245"/>
      <c r="AB597" s="246"/>
      <c r="AC597" s="246"/>
      <c r="AD597" s="247"/>
      <c r="AE597" s="248"/>
      <c r="AF597" s="270" t="str">
        <f>IFERROR(VLOOKUP(AE597,Nivel_educat!$B$6:$E$24,4,FALSE),"")</f>
        <v/>
      </c>
      <c r="AG597" s="270" t="str">
        <f t="shared" si="36"/>
        <v/>
      </c>
      <c r="AH597" s="57"/>
      <c r="AI597" s="64"/>
      <c r="AJ597" s="57"/>
      <c r="AK597" s="64"/>
      <c r="AL597" s="64"/>
      <c r="AM597" s="57"/>
      <c r="AN597" s="64"/>
      <c r="AO597" s="273" t="str">
        <f t="shared" si="37"/>
        <v/>
      </c>
      <c r="AP597" s="57"/>
      <c r="AQ597" s="57"/>
      <c r="AR597" s="59"/>
      <c r="AS597" s="59"/>
      <c r="AT597" s="59"/>
      <c r="AU597" s="59"/>
      <c r="AV597" s="59"/>
      <c r="AW597" s="59"/>
      <c r="AX59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97" s="59"/>
      <c r="AZ597" s="59"/>
      <c r="BA59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97" s="249"/>
      <c r="BD597" s="253"/>
      <c r="BE597" s="253"/>
    </row>
    <row r="598" spans="1:57" ht="14.95" x14ac:dyDescent="0.25">
      <c r="A598" s="60"/>
      <c r="B598" s="58"/>
      <c r="C598" s="58"/>
      <c r="D598" s="58"/>
      <c r="E598" s="61"/>
      <c r="F598" s="61"/>
      <c r="G598" s="270" t="str">
        <f>IFERROR(MATCH(I598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98" s="270" t="str">
        <f t="shared" si="38"/>
        <v/>
      </c>
      <c r="I598" s="58"/>
      <c r="J598" s="58"/>
      <c r="K598" s="250"/>
      <c r="L598" s="277"/>
      <c r="M598" s="58"/>
      <c r="N598" s="58"/>
      <c r="O598" s="58"/>
      <c r="P59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98" s="270" t="str">
        <f>IF('Participantes (A completar)'!$R598="","",IF((INT('Participantes (A completar)'!$AI598-'Participantes (A completar)'!$R598)/365.25)&lt;=0,0,(INT(('Participantes (A completar)'!$AI598-'Participantes (A completar)'!$R598)/365.25))))</f>
        <v/>
      </c>
      <c r="R598" s="61"/>
      <c r="S598" s="57"/>
      <c r="T598" s="270" t="str">
        <f>IFERROR(MATCH(V598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98" s="270" t="str">
        <f t="shared" si="39"/>
        <v/>
      </c>
      <c r="V598" s="58"/>
      <c r="W598" s="58"/>
      <c r="X598" s="62"/>
      <c r="Y59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9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98" s="245"/>
      <c r="AB598" s="246"/>
      <c r="AC598" s="246"/>
      <c r="AD598" s="247"/>
      <c r="AE598" s="248"/>
      <c r="AF598" s="270" t="str">
        <f>IFERROR(VLOOKUP(AE598,Nivel_educat!$B$6:$E$24,4,FALSE),"")</f>
        <v/>
      </c>
      <c r="AG598" s="270" t="str">
        <f t="shared" si="36"/>
        <v/>
      </c>
      <c r="AH598" s="57"/>
      <c r="AI598" s="64"/>
      <c r="AJ598" s="57"/>
      <c r="AK598" s="64"/>
      <c r="AL598" s="64"/>
      <c r="AM598" s="57"/>
      <c r="AN598" s="207"/>
      <c r="AO598" s="273" t="str">
        <f t="shared" si="37"/>
        <v/>
      </c>
      <c r="AP598" s="57"/>
      <c r="AQ598" s="57"/>
      <c r="AR598" s="59"/>
      <c r="AS598" s="59"/>
      <c r="AT598" s="59"/>
      <c r="AU598" s="59"/>
      <c r="AV598" s="59"/>
      <c r="AW598" s="59"/>
      <c r="AX59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98" s="59"/>
      <c r="AZ598" s="59"/>
      <c r="BA59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98" s="249"/>
      <c r="BD598" s="253"/>
      <c r="BE598" s="253"/>
    </row>
    <row r="599" spans="1:57" ht="14.95" x14ac:dyDescent="0.25">
      <c r="A599" s="60"/>
      <c r="B599" s="58"/>
      <c r="C599" s="58"/>
      <c r="D599" s="58"/>
      <c r="E599" s="61"/>
      <c r="F599" s="61"/>
      <c r="G599" s="270" t="str">
        <f>IFERROR(MATCH(I599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599" s="270" t="str">
        <f t="shared" si="38"/>
        <v/>
      </c>
      <c r="I599" s="58"/>
      <c r="J599" s="58"/>
      <c r="K599" s="250"/>
      <c r="L599" s="277"/>
      <c r="M599" s="58"/>
      <c r="N599" s="58"/>
      <c r="O599" s="58"/>
      <c r="P59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599" s="270" t="str">
        <f>IF('Participantes (A completar)'!$R599="","",IF((INT('Participantes (A completar)'!$AI599-'Participantes (A completar)'!$R599)/365.25)&lt;=0,0,(INT(('Participantes (A completar)'!$AI599-'Participantes (A completar)'!$R599)/365.25))))</f>
        <v/>
      </c>
      <c r="R599" s="61"/>
      <c r="S599" s="57"/>
      <c r="T599" s="270" t="str">
        <f>IFERROR(MATCH(V599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599" s="270" t="str">
        <f t="shared" si="39"/>
        <v/>
      </c>
      <c r="V599" s="216"/>
      <c r="W599" s="216"/>
      <c r="X599" s="62"/>
      <c r="Y59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59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599" s="245"/>
      <c r="AB599" s="246"/>
      <c r="AC599" s="246"/>
      <c r="AD599" s="247"/>
      <c r="AE599" s="248"/>
      <c r="AF599" s="270" t="str">
        <f>IFERROR(VLOOKUP(AE599,Nivel_educat!$B$6:$E$24,4,FALSE),"")</f>
        <v/>
      </c>
      <c r="AG599" s="270" t="str">
        <f t="shared" si="36"/>
        <v/>
      </c>
      <c r="AH599" s="57"/>
      <c r="AI599" s="64"/>
      <c r="AJ599" s="57"/>
      <c r="AK599" s="64"/>
      <c r="AL599" s="64"/>
      <c r="AM599" s="57"/>
      <c r="AN599" s="64"/>
      <c r="AO599" s="273" t="str">
        <f t="shared" si="37"/>
        <v/>
      </c>
      <c r="AP599" s="57"/>
      <c r="AQ599" s="57"/>
      <c r="AR599" s="59"/>
      <c r="AS599" s="59"/>
      <c r="AT599" s="59"/>
      <c r="AU599" s="59"/>
      <c r="AV599" s="59"/>
      <c r="AW599" s="59"/>
      <c r="AX59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599" s="59"/>
      <c r="AZ599" s="59"/>
      <c r="BA59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599" s="249"/>
      <c r="BD599" s="253"/>
      <c r="BE599" s="253"/>
    </row>
    <row r="600" spans="1:57" ht="14.95" x14ac:dyDescent="0.25">
      <c r="A600" s="60"/>
      <c r="B600" s="58"/>
      <c r="C600" s="58"/>
      <c r="D600" s="58"/>
      <c r="E600" s="61"/>
      <c r="F600" s="61"/>
      <c r="G600" s="270" t="str">
        <f>IFERROR(MATCH(I600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00" s="270" t="str">
        <f t="shared" si="38"/>
        <v/>
      </c>
      <c r="I600" s="58"/>
      <c r="J600" s="58"/>
      <c r="K600" s="250"/>
      <c r="L600" s="277"/>
      <c r="M600" s="58"/>
      <c r="N600" s="58"/>
      <c r="O600" s="58"/>
      <c r="P60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00" s="270" t="str">
        <f>IF('Participantes (A completar)'!$R600="","",IF((INT('Participantes (A completar)'!$AI600-'Participantes (A completar)'!$R600)/365.25)&lt;=0,0,(INT(('Participantes (A completar)'!$AI600-'Participantes (A completar)'!$R600)/365.25))))</f>
        <v/>
      </c>
      <c r="R600" s="61"/>
      <c r="S600" s="57"/>
      <c r="T600" s="270" t="str">
        <f>IFERROR(MATCH(V600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00" s="270" t="str">
        <f t="shared" si="39"/>
        <v/>
      </c>
      <c r="V600" s="58"/>
      <c r="W600" s="58"/>
      <c r="X600" s="62"/>
      <c r="Y60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0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00" s="245"/>
      <c r="AB600" s="246"/>
      <c r="AC600" s="246"/>
      <c r="AD600" s="247"/>
      <c r="AE600" s="248"/>
      <c r="AF600" s="270" t="str">
        <f>IFERROR(VLOOKUP(AE600,Nivel_educat!$B$6:$E$24,4,FALSE),"")</f>
        <v/>
      </c>
      <c r="AG600" s="270" t="str">
        <f t="shared" si="36"/>
        <v/>
      </c>
      <c r="AH600" s="57"/>
      <c r="AI600" s="64"/>
      <c r="AJ600" s="57"/>
      <c r="AK600" s="64"/>
      <c r="AL600" s="64"/>
      <c r="AM600" s="57"/>
      <c r="AN600" s="207"/>
      <c r="AO600" s="273" t="str">
        <f t="shared" si="37"/>
        <v/>
      </c>
      <c r="AP600" s="57"/>
      <c r="AQ600" s="57"/>
      <c r="AR600" s="59"/>
      <c r="AS600" s="59"/>
      <c r="AT600" s="59"/>
      <c r="AU600" s="59"/>
      <c r="AV600" s="59"/>
      <c r="AW600" s="59"/>
      <c r="AX60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00" s="59"/>
      <c r="AZ600" s="59"/>
      <c r="BA60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00" s="249"/>
      <c r="BD600" s="253"/>
      <c r="BE600" s="253"/>
    </row>
    <row r="601" spans="1:57" ht="14.95" x14ac:dyDescent="0.25">
      <c r="A601" s="60"/>
      <c r="B601" s="58"/>
      <c r="C601" s="58"/>
      <c r="D601" s="58"/>
      <c r="E601" s="61"/>
      <c r="F601" s="61"/>
      <c r="G601" s="270" t="str">
        <f>IFERROR(MATCH(I601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01" s="270" t="str">
        <f t="shared" si="38"/>
        <v/>
      </c>
      <c r="I601" s="58"/>
      <c r="J601" s="58"/>
      <c r="K601" s="250"/>
      <c r="L601" s="277"/>
      <c r="M601" s="58"/>
      <c r="N601" s="58"/>
      <c r="O601" s="58"/>
      <c r="P60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01" s="270" t="str">
        <f>IF('Participantes (A completar)'!$R601="","",IF((INT('Participantes (A completar)'!$AI601-'Participantes (A completar)'!$R601)/365.25)&lt;=0,0,(INT(('Participantes (A completar)'!$AI601-'Participantes (A completar)'!$R601)/365.25))))</f>
        <v/>
      </c>
      <c r="R601" s="61"/>
      <c r="S601" s="57"/>
      <c r="T601" s="270" t="str">
        <f>IFERROR(MATCH(V601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01" s="270" t="str">
        <f t="shared" si="39"/>
        <v/>
      </c>
      <c r="V601" s="216"/>
      <c r="W601" s="216"/>
      <c r="X601" s="62"/>
      <c r="Y60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0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01" s="245"/>
      <c r="AB601" s="246"/>
      <c r="AC601" s="246"/>
      <c r="AD601" s="247"/>
      <c r="AE601" s="248"/>
      <c r="AF601" s="270" t="str">
        <f>IFERROR(VLOOKUP(AE601,Nivel_educat!$B$6:$E$24,4,FALSE),"")</f>
        <v/>
      </c>
      <c r="AG601" s="270" t="str">
        <f t="shared" si="36"/>
        <v/>
      </c>
      <c r="AH601" s="57"/>
      <c r="AI601" s="64"/>
      <c r="AJ601" s="57"/>
      <c r="AK601" s="64"/>
      <c r="AL601" s="64"/>
      <c r="AM601" s="57"/>
      <c r="AN601" s="64"/>
      <c r="AO601" s="273" t="str">
        <f t="shared" si="37"/>
        <v/>
      </c>
      <c r="AP601" s="57"/>
      <c r="AQ601" s="57"/>
      <c r="AR601" s="59"/>
      <c r="AS601" s="59"/>
      <c r="AT601" s="59"/>
      <c r="AU601" s="59"/>
      <c r="AV601" s="59"/>
      <c r="AW601" s="59"/>
      <c r="AX60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01" s="59"/>
      <c r="AZ601" s="59"/>
      <c r="BA60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01" s="249"/>
      <c r="BD601" s="253"/>
      <c r="BE601" s="253"/>
    </row>
    <row r="602" spans="1:57" ht="14.95" x14ac:dyDescent="0.25">
      <c r="A602" s="60"/>
      <c r="B602" s="58"/>
      <c r="C602" s="58"/>
      <c r="D602" s="58"/>
      <c r="E602" s="61"/>
      <c r="F602" s="61"/>
      <c r="G602" s="270" t="str">
        <f>IFERROR(MATCH(I602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02" s="270" t="str">
        <f t="shared" si="38"/>
        <v/>
      </c>
      <c r="I602" s="58"/>
      <c r="J602" s="58"/>
      <c r="K602" s="250"/>
      <c r="L602" s="277"/>
      <c r="M602" s="58"/>
      <c r="N602" s="58"/>
      <c r="O602" s="58"/>
      <c r="P60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02" s="270" t="str">
        <f>IF('Participantes (A completar)'!$R602="","",IF((INT('Participantes (A completar)'!$AI602-'Participantes (A completar)'!$R602)/365.25)&lt;=0,0,(INT(('Participantes (A completar)'!$AI602-'Participantes (A completar)'!$R602)/365.25))))</f>
        <v/>
      </c>
      <c r="R602" s="61"/>
      <c r="S602" s="57"/>
      <c r="T602" s="270" t="str">
        <f>IFERROR(MATCH(V602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02" s="270" t="str">
        <f t="shared" si="39"/>
        <v/>
      </c>
      <c r="V602" s="58"/>
      <c r="W602" s="58"/>
      <c r="X602" s="62"/>
      <c r="Y60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0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02" s="245"/>
      <c r="AB602" s="246"/>
      <c r="AC602" s="246"/>
      <c r="AD602" s="247"/>
      <c r="AE602" s="248"/>
      <c r="AF602" s="270" t="str">
        <f>IFERROR(VLOOKUP(AE602,Nivel_educat!$B$6:$E$24,4,FALSE),"")</f>
        <v/>
      </c>
      <c r="AG602" s="270" t="str">
        <f t="shared" si="36"/>
        <v/>
      </c>
      <c r="AH602" s="57"/>
      <c r="AI602" s="64"/>
      <c r="AJ602" s="57"/>
      <c r="AK602" s="64"/>
      <c r="AL602" s="64"/>
      <c r="AM602" s="57"/>
      <c r="AN602" s="207"/>
      <c r="AO602" s="273" t="str">
        <f t="shared" si="37"/>
        <v/>
      </c>
      <c r="AP602" s="57"/>
      <c r="AQ602" s="57"/>
      <c r="AR602" s="59"/>
      <c r="AS602" s="59"/>
      <c r="AT602" s="59"/>
      <c r="AU602" s="59"/>
      <c r="AV602" s="59"/>
      <c r="AW602" s="59"/>
      <c r="AX60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02" s="59"/>
      <c r="AZ602" s="59"/>
      <c r="BA60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02" s="249"/>
      <c r="BD602" s="253"/>
      <c r="BE602" s="253"/>
    </row>
    <row r="603" spans="1:57" ht="14.95" x14ac:dyDescent="0.25">
      <c r="A603" s="60"/>
      <c r="B603" s="58"/>
      <c r="C603" s="58"/>
      <c r="D603" s="58"/>
      <c r="E603" s="61"/>
      <c r="F603" s="61"/>
      <c r="G603" s="270" t="str">
        <f>IFERROR(MATCH(I603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03" s="270" t="str">
        <f t="shared" si="38"/>
        <v/>
      </c>
      <c r="I603" s="58"/>
      <c r="J603" s="58"/>
      <c r="K603" s="250"/>
      <c r="L603" s="277"/>
      <c r="M603" s="58"/>
      <c r="N603" s="58"/>
      <c r="O603" s="58"/>
      <c r="P60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03" s="270" t="str">
        <f>IF('Participantes (A completar)'!$R603="","",IF((INT('Participantes (A completar)'!$AI603-'Participantes (A completar)'!$R603)/365.25)&lt;=0,0,(INT(('Participantes (A completar)'!$AI603-'Participantes (A completar)'!$R603)/365.25))))</f>
        <v/>
      </c>
      <c r="R603" s="61"/>
      <c r="S603" s="57"/>
      <c r="T603" s="270" t="str">
        <f>IFERROR(MATCH(V603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03" s="270" t="str">
        <f t="shared" si="39"/>
        <v/>
      </c>
      <c r="V603" s="216"/>
      <c r="W603" s="216"/>
      <c r="X603" s="62"/>
      <c r="Y60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0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03" s="245"/>
      <c r="AB603" s="246"/>
      <c r="AC603" s="246"/>
      <c r="AD603" s="247"/>
      <c r="AE603" s="248"/>
      <c r="AF603" s="270" t="str">
        <f>IFERROR(VLOOKUP(AE603,Nivel_educat!$B$6:$E$24,4,FALSE),"")</f>
        <v/>
      </c>
      <c r="AG603" s="270" t="str">
        <f t="shared" si="36"/>
        <v/>
      </c>
      <c r="AH603" s="57"/>
      <c r="AI603" s="64"/>
      <c r="AJ603" s="57"/>
      <c r="AK603" s="64"/>
      <c r="AL603" s="64"/>
      <c r="AM603" s="57"/>
      <c r="AN603" s="64"/>
      <c r="AO603" s="273" t="str">
        <f t="shared" si="37"/>
        <v/>
      </c>
      <c r="AP603" s="57"/>
      <c r="AQ603" s="57"/>
      <c r="AR603" s="59"/>
      <c r="AS603" s="59"/>
      <c r="AT603" s="59"/>
      <c r="AU603" s="59"/>
      <c r="AV603" s="59"/>
      <c r="AW603" s="59"/>
      <c r="AX60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03" s="59"/>
      <c r="AZ603" s="59"/>
      <c r="BA60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03" s="249"/>
      <c r="BD603" s="253"/>
      <c r="BE603" s="253"/>
    </row>
    <row r="604" spans="1:57" ht="14.95" x14ac:dyDescent="0.25">
      <c r="A604" s="60"/>
      <c r="B604" s="58"/>
      <c r="C604" s="58"/>
      <c r="D604" s="58"/>
      <c r="E604" s="61"/>
      <c r="F604" s="61"/>
      <c r="G604" s="270" t="str">
        <f>IFERROR(MATCH(I604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04" s="270" t="str">
        <f t="shared" si="38"/>
        <v/>
      </c>
      <c r="I604" s="58"/>
      <c r="J604" s="58"/>
      <c r="K604" s="250"/>
      <c r="L604" s="277"/>
      <c r="M604" s="58"/>
      <c r="N604" s="58"/>
      <c r="O604" s="58"/>
      <c r="P60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04" s="270" t="str">
        <f>IF('Participantes (A completar)'!$R604="","",IF((INT('Participantes (A completar)'!$AI604-'Participantes (A completar)'!$R604)/365.25)&lt;=0,0,(INT(('Participantes (A completar)'!$AI604-'Participantes (A completar)'!$R604)/365.25))))</f>
        <v/>
      </c>
      <c r="R604" s="61"/>
      <c r="S604" s="57"/>
      <c r="T604" s="270" t="str">
        <f>IFERROR(MATCH(V604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04" s="270" t="str">
        <f t="shared" si="39"/>
        <v/>
      </c>
      <c r="V604" s="58"/>
      <c r="W604" s="58"/>
      <c r="X604" s="62"/>
      <c r="Y60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0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04" s="245"/>
      <c r="AB604" s="246"/>
      <c r="AC604" s="246"/>
      <c r="AD604" s="247"/>
      <c r="AE604" s="248"/>
      <c r="AF604" s="270" t="str">
        <f>IFERROR(VLOOKUP(AE604,Nivel_educat!$B$6:$E$24,4,FALSE),"")</f>
        <v/>
      </c>
      <c r="AG604" s="270" t="str">
        <f t="shared" si="36"/>
        <v/>
      </c>
      <c r="AH604" s="57"/>
      <c r="AI604" s="64"/>
      <c r="AJ604" s="57"/>
      <c r="AK604" s="64"/>
      <c r="AL604" s="64"/>
      <c r="AM604" s="57"/>
      <c r="AN604" s="207"/>
      <c r="AO604" s="273" t="str">
        <f t="shared" si="37"/>
        <v/>
      </c>
      <c r="AP604" s="57"/>
      <c r="AQ604" s="57"/>
      <c r="AR604" s="59"/>
      <c r="AS604" s="59"/>
      <c r="AT604" s="59"/>
      <c r="AU604" s="59"/>
      <c r="AV604" s="59"/>
      <c r="AW604" s="59"/>
      <c r="AX60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04" s="59"/>
      <c r="AZ604" s="59"/>
      <c r="BA60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04" s="249"/>
      <c r="BD604" s="253"/>
      <c r="BE604" s="253"/>
    </row>
    <row r="605" spans="1:57" ht="14.95" x14ac:dyDescent="0.25">
      <c r="A605" s="60"/>
      <c r="B605" s="58"/>
      <c r="C605" s="58"/>
      <c r="D605" s="58"/>
      <c r="E605" s="61"/>
      <c r="F605" s="61"/>
      <c r="G605" s="270" t="str">
        <f>IFERROR(MATCH(I605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05" s="270" t="str">
        <f t="shared" si="38"/>
        <v/>
      </c>
      <c r="I605" s="58"/>
      <c r="J605" s="58"/>
      <c r="K605" s="250"/>
      <c r="L605" s="277"/>
      <c r="M605" s="58"/>
      <c r="N605" s="58"/>
      <c r="O605" s="58"/>
      <c r="P60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05" s="270" t="str">
        <f>IF('Participantes (A completar)'!$R605="","",IF((INT('Participantes (A completar)'!$AI605-'Participantes (A completar)'!$R605)/365.25)&lt;=0,0,(INT(('Participantes (A completar)'!$AI605-'Participantes (A completar)'!$R605)/365.25))))</f>
        <v/>
      </c>
      <c r="R605" s="61"/>
      <c r="S605" s="57"/>
      <c r="T605" s="270" t="str">
        <f>IFERROR(MATCH(V605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05" s="270" t="str">
        <f t="shared" si="39"/>
        <v/>
      </c>
      <c r="V605" s="216"/>
      <c r="W605" s="216"/>
      <c r="X605" s="62"/>
      <c r="Y60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0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05" s="245"/>
      <c r="AB605" s="246"/>
      <c r="AC605" s="246"/>
      <c r="AD605" s="247"/>
      <c r="AE605" s="248"/>
      <c r="AF605" s="270" t="str">
        <f>IFERROR(VLOOKUP(AE605,Nivel_educat!$B$6:$E$24,4,FALSE),"")</f>
        <v/>
      </c>
      <c r="AG605" s="270" t="str">
        <f t="shared" si="36"/>
        <v/>
      </c>
      <c r="AH605" s="57"/>
      <c r="AI605" s="64"/>
      <c r="AJ605" s="57"/>
      <c r="AK605" s="64"/>
      <c r="AL605" s="64"/>
      <c r="AM605" s="57"/>
      <c r="AN605" s="64"/>
      <c r="AO605" s="273" t="str">
        <f t="shared" si="37"/>
        <v/>
      </c>
      <c r="AP605" s="57"/>
      <c r="AQ605" s="57"/>
      <c r="AR605" s="59"/>
      <c r="AS605" s="59"/>
      <c r="AT605" s="59"/>
      <c r="AU605" s="59"/>
      <c r="AV605" s="59"/>
      <c r="AW605" s="59"/>
      <c r="AX60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05" s="59"/>
      <c r="AZ605" s="59"/>
      <c r="BA60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05" s="249"/>
      <c r="BD605" s="253"/>
      <c r="BE605" s="253"/>
    </row>
    <row r="606" spans="1:57" ht="14.95" x14ac:dyDescent="0.25">
      <c r="A606" s="60"/>
      <c r="B606" s="58"/>
      <c r="C606" s="58"/>
      <c r="D606" s="58"/>
      <c r="E606" s="61"/>
      <c r="F606" s="61"/>
      <c r="G606" s="270" t="str">
        <f>IFERROR(MATCH(I606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06" s="270" t="str">
        <f t="shared" si="38"/>
        <v/>
      </c>
      <c r="I606" s="58"/>
      <c r="J606" s="58"/>
      <c r="K606" s="250"/>
      <c r="L606" s="277"/>
      <c r="M606" s="58"/>
      <c r="N606" s="58"/>
      <c r="O606" s="58"/>
      <c r="P60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06" s="270" t="str">
        <f>IF('Participantes (A completar)'!$R606="","",IF((INT('Participantes (A completar)'!$AI606-'Participantes (A completar)'!$R606)/365.25)&lt;=0,0,(INT(('Participantes (A completar)'!$AI606-'Participantes (A completar)'!$R606)/365.25))))</f>
        <v/>
      </c>
      <c r="R606" s="61"/>
      <c r="S606" s="57"/>
      <c r="T606" s="270" t="str">
        <f>IFERROR(MATCH(V606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06" s="270" t="str">
        <f t="shared" si="39"/>
        <v/>
      </c>
      <c r="V606" s="58"/>
      <c r="W606" s="58"/>
      <c r="X606" s="62"/>
      <c r="Y60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0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06" s="245"/>
      <c r="AB606" s="246"/>
      <c r="AC606" s="246"/>
      <c r="AD606" s="247"/>
      <c r="AE606" s="248"/>
      <c r="AF606" s="270" t="str">
        <f>IFERROR(VLOOKUP(AE606,Nivel_educat!$B$6:$E$24,4,FALSE),"")</f>
        <v/>
      </c>
      <c r="AG606" s="270" t="str">
        <f t="shared" si="36"/>
        <v/>
      </c>
      <c r="AH606" s="57"/>
      <c r="AI606" s="64"/>
      <c r="AJ606" s="57"/>
      <c r="AK606" s="64"/>
      <c r="AL606" s="64"/>
      <c r="AM606" s="57"/>
      <c r="AN606" s="207"/>
      <c r="AO606" s="273" t="str">
        <f t="shared" si="37"/>
        <v/>
      </c>
      <c r="AP606" s="57"/>
      <c r="AQ606" s="57"/>
      <c r="AR606" s="59"/>
      <c r="AS606" s="59"/>
      <c r="AT606" s="59"/>
      <c r="AU606" s="59"/>
      <c r="AV606" s="59"/>
      <c r="AW606" s="59"/>
      <c r="AX60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06" s="59"/>
      <c r="AZ606" s="59"/>
      <c r="BA60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06" s="249"/>
      <c r="BD606" s="253"/>
      <c r="BE606" s="253"/>
    </row>
    <row r="607" spans="1:57" ht="14.95" x14ac:dyDescent="0.25">
      <c r="A607" s="60"/>
      <c r="B607" s="58"/>
      <c r="C607" s="58"/>
      <c r="D607" s="58"/>
      <c r="E607" s="61"/>
      <c r="F607" s="61"/>
      <c r="G607" s="270" t="str">
        <f>IFERROR(MATCH(I607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07" s="270" t="str">
        <f t="shared" si="38"/>
        <v/>
      </c>
      <c r="I607" s="58"/>
      <c r="J607" s="58"/>
      <c r="K607" s="250"/>
      <c r="L607" s="277"/>
      <c r="M607" s="58"/>
      <c r="N607" s="58"/>
      <c r="O607" s="58"/>
      <c r="P60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07" s="270" t="str">
        <f>IF('Participantes (A completar)'!$R607="","",IF((INT('Participantes (A completar)'!$AI607-'Participantes (A completar)'!$R607)/365.25)&lt;=0,0,(INT(('Participantes (A completar)'!$AI607-'Participantes (A completar)'!$R607)/365.25))))</f>
        <v/>
      </c>
      <c r="R607" s="61"/>
      <c r="S607" s="57"/>
      <c r="T607" s="270" t="str">
        <f>IFERROR(MATCH(V607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07" s="270" t="str">
        <f t="shared" si="39"/>
        <v/>
      </c>
      <c r="V607" s="216"/>
      <c r="W607" s="216"/>
      <c r="X607" s="62"/>
      <c r="Y60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0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07" s="245"/>
      <c r="AB607" s="246"/>
      <c r="AC607" s="246"/>
      <c r="AD607" s="247"/>
      <c r="AE607" s="248"/>
      <c r="AF607" s="270" t="str">
        <f>IFERROR(VLOOKUP(AE607,Nivel_educat!$B$6:$E$24,4,FALSE),"")</f>
        <v/>
      </c>
      <c r="AG607" s="270" t="str">
        <f t="shared" si="36"/>
        <v/>
      </c>
      <c r="AH607" s="57"/>
      <c r="AI607" s="64"/>
      <c r="AJ607" s="57"/>
      <c r="AK607" s="64"/>
      <c r="AL607" s="64"/>
      <c r="AM607" s="57"/>
      <c r="AN607" s="64"/>
      <c r="AO607" s="273" t="str">
        <f t="shared" si="37"/>
        <v/>
      </c>
      <c r="AP607" s="57"/>
      <c r="AQ607" s="57"/>
      <c r="AR607" s="59"/>
      <c r="AS607" s="59"/>
      <c r="AT607" s="59"/>
      <c r="AU607" s="59"/>
      <c r="AV607" s="59"/>
      <c r="AW607" s="59"/>
      <c r="AX60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07" s="59"/>
      <c r="AZ607" s="59"/>
      <c r="BA60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07" s="249"/>
      <c r="BD607" s="253"/>
      <c r="BE607" s="253"/>
    </row>
    <row r="608" spans="1:57" ht="14.95" x14ac:dyDescent="0.25">
      <c r="A608" s="60"/>
      <c r="B608" s="58"/>
      <c r="C608" s="58"/>
      <c r="D608" s="58"/>
      <c r="E608" s="61"/>
      <c r="F608" s="61"/>
      <c r="G608" s="270" t="str">
        <f>IFERROR(MATCH(I608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08" s="270" t="str">
        <f t="shared" si="38"/>
        <v/>
      </c>
      <c r="I608" s="58"/>
      <c r="J608" s="58"/>
      <c r="K608" s="250"/>
      <c r="L608" s="277"/>
      <c r="M608" s="58"/>
      <c r="N608" s="58"/>
      <c r="O608" s="58"/>
      <c r="P60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08" s="270" t="str">
        <f>IF('Participantes (A completar)'!$R608="","",IF((INT('Participantes (A completar)'!$AI608-'Participantes (A completar)'!$R608)/365.25)&lt;=0,0,(INT(('Participantes (A completar)'!$AI608-'Participantes (A completar)'!$R608)/365.25))))</f>
        <v/>
      </c>
      <c r="R608" s="61"/>
      <c r="S608" s="57"/>
      <c r="T608" s="270" t="str">
        <f>IFERROR(MATCH(V608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08" s="270" t="str">
        <f t="shared" si="39"/>
        <v/>
      </c>
      <c r="V608" s="58"/>
      <c r="W608" s="58"/>
      <c r="X608" s="62"/>
      <c r="Y60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0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08" s="245"/>
      <c r="AB608" s="246"/>
      <c r="AC608" s="246"/>
      <c r="AD608" s="247"/>
      <c r="AE608" s="248"/>
      <c r="AF608" s="270" t="str">
        <f>IFERROR(VLOOKUP(AE608,Nivel_educat!$B$6:$E$24,4,FALSE),"")</f>
        <v/>
      </c>
      <c r="AG608" s="270" t="str">
        <f t="shared" si="36"/>
        <v/>
      </c>
      <c r="AH608" s="57"/>
      <c r="AI608" s="64"/>
      <c r="AJ608" s="57"/>
      <c r="AK608" s="64"/>
      <c r="AL608" s="64"/>
      <c r="AM608" s="57"/>
      <c r="AN608" s="207"/>
      <c r="AO608" s="273" t="str">
        <f t="shared" si="37"/>
        <v/>
      </c>
      <c r="AP608" s="57"/>
      <c r="AQ608" s="57"/>
      <c r="AR608" s="59"/>
      <c r="AS608" s="59"/>
      <c r="AT608" s="59"/>
      <c r="AU608" s="59"/>
      <c r="AV608" s="59"/>
      <c r="AW608" s="59"/>
      <c r="AX60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08" s="59"/>
      <c r="AZ608" s="59"/>
      <c r="BA60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08" s="249"/>
      <c r="BD608" s="253"/>
      <c r="BE608" s="253"/>
    </row>
    <row r="609" spans="1:57" ht="14.95" x14ac:dyDescent="0.25">
      <c r="A609" s="60"/>
      <c r="B609" s="58"/>
      <c r="C609" s="58"/>
      <c r="D609" s="58"/>
      <c r="E609" s="61"/>
      <c r="F609" s="61"/>
      <c r="G609" s="270" t="str">
        <f>IFERROR(MATCH(I609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09" s="270" t="str">
        <f t="shared" si="38"/>
        <v/>
      </c>
      <c r="I609" s="58"/>
      <c r="J609" s="58"/>
      <c r="K609" s="250"/>
      <c r="L609" s="277"/>
      <c r="M609" s="58"/>
      <c r="N609" s="58"/>
      <c r="O609" s="58"/>
      <c r="P60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09" s="270" t="str">
        <f>IF('Participantes (A completar)'!$R609="","",IF((INT('Participantes (A completar)'!$AI609-'Participantes (A completar)'!$R609)/365.25)&lt;=0,0,(INT(('Participantes (A completar)'!$AI609-'Participantes (A completar)'!$R609)/365.25))))</f>
        <v/>
      </c>
      <c r="R609" s="61"/>
      <c r="S609" s="57"/>
      <c r="T609" s="270" t="str">
        <f>IFERROR(MATCH(V609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09" s="270" t="str">
        <f t="shared" si="39"/>
        <v/>
      </c>
      <c r="V609" s="216"/>
      <c r="W609" s="216"/>
      <c r="X609" s="62"/>
      <c r="Y60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0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09" s="245"/>
      <c r="AB609" s="246"/>
      <c r="AC609" s="246"/>
      <c r="AD609" s="247"/>
      <c r="AE609" s="248"/>
      <c r="AF609" s="270" t="str">
        <f>IFERROR(VLOOKUP(AE609,Nivel_educat!$B$6:$E$24,4,FALSE),"")</f>
        <v/>
      </c>
      <c r="AG609" s="270" t="str">
        <f t="shared" si="36"/>
        <v/>
      </c>
      <c r="AH609" s="57"/>
      <c r="AI609" s="64"/>
      <c r="AJ609" s="57"/>
      <c r="AK609" s="64"/>
      <c r="AL609" s="64"/>
      <c r="AM609" s="57"/>
      <c r="AN609" s="64"/>
      <c r="AO609" s="273" t="str">
        <f t="shared" si="37"/>
        <v/>
      </c>
      <c r="AP609" s="57"/>
      <c r="AQ609" s="57"/>
      <c r="AR609" s="59"/>
      <c r="AS609" s="59"/>
      <c r="AT609" s="59"/>
      <c r="AU609" s="59"/>
      <c r="AV609" s="59"/>
      <c r="AW609" s="59"/>
      <c r="AX60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09" s="59"/>
      <c r="AZ609" s="59"/>
      <c r="BA60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09" s="249"/>
      <c r="BD609" s="253"/>
      <c r="BE609" s="253"/>
    </row>
    <row r="610" spans="1:57" ht="14.95" x14ac:dyDescent="0.25">
      <c r="A610" s="60"/>
      <c r="B610" s="58"/>
      <c r="C610" s="58"/>
      <c r="D610" s="58"/>
      <c r="E610" s="61"/>
      <c r="F610" s="61"/>
      <c r="G610" s="270" t="str">
        <f>IFERROR(MATCH(I610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10" s="270" t="str">
        <f t="shared" si="38"/>
        <v/>
      </c>
      <c r="I610" s="58"/>
      <c r="J610" s="58"/>
      <c r="K610" s="250"/>
      <c r="L610" s="277"/>
      <c r="M610" s="58"/>
      <c r="N610" s="58"/>
      <c r="O610" s="58"/>
      <c r="P61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10" s="270" t="str">
        <f>IF('Participantes (A completar)'!$R610="","",IF((INT('Participantes (A completar)'!$AI610-'Participantes (A completar)'!$R610)/365.25)&lt;=0,0,(INT(('Participantes (A completar)'!$AI610-'Participantes (A completar)'!$R610)/365.25))))</f>
        <v/>
      </c>
      <c r="R610" s="61"/>
      <c r="S610" s="57"/>
      <c r="T610" s="270" t="str">
        <f>IFERROR(MATCH(V610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10" s="270" t="str">
        <f t="shared" si="39"/>
        <v/>
      </c>
      <c r="V610" s="58"/>
      <c r="W610" s="58"/>
      <c r="X610" s="62"/>
      <c r="Y61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1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10" s="245"/>
      <c r="AB610" s="246"/>
      <c r="AC610" s="246"/>
      <c r="AD610" s="247"/>
      <c r="AE610" s="248"/>
      <c r="AF610" s="270" t="str">
        <f>IFERROR(VLOOKUP(AE610,Nivel_educat!$B$6:$E$24,4,FALSE),"")</f>
        <v/>
      </c>
      <c r="AG610" s="270" t="str">
        <f t="shared" si="36"/>
        <v/>
      </c>
      <c r="AH610" s="57"/>
      <c r="AI610" s="64"/>
      <c r="AJ610" s="57"/>
      <c r="AK610" s="64"/>
      <c r="AL610" s="64"/>
      <c r="AM610" s="57"/>
      <c r="AN610" s="207"/>
      <c r="AO610" s="273" t="str">
        <f t="shared" si="37"/>
        <v/>
      </c>
      <c r="AP610" s="57"/>
      <c r="AQ610" s="57"/>
      <c r="AR610" s="59"/>
      <c r="AS610" s="59"/>
      <c r="AT610" s="59"/>
      <c r="AU610" s="59"/>
      <c r="AV610" s="59"/>
      <c r="AW610" s="59"/>
      <c r="AX61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10" s="59"/>
      <c r="AZ610" s="59"/>
      <c r="BA61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10" s="249"/>
      <c r="BD610" s="253"/>
      <c r="BE610" s="253"/>
    </row>
    <row r="611" spans="1:57" ht="14.95" x14ac:dyDescent="0.25">
      <c r="A611" s="60"/>
      <c r="B611" s="58"/>
      <c r="C611" s="58"/>
      <c r="D611" s="58"/>
      <c r="E611" s="61"/>
      <c r="F611" s="61"/>
      <c r="G611" s="270" t="str">
        <f>IFERROR(MATCH(I611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11" s="270" t="str">
        <f t="shared" si="38"/>
        <v/>
      </c>
      <c r="I611" s="58"/>
      <c r="J611" s="58"/>
      <c r="K611" s="250"/>
      <c r="L611" s="277"/>
      <c r="M611" s="58"/>
      <c r="N611" s="58"/>
      <c r="O611" s="58"/>
      <c r="P61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11" s="270" t="str">
        <f>IF('Participantes (A completar)'!$R611="","",IF((INT('Participantes (A completar)'!$AI611-'Participantes (A completar)'!$R611)/365.25)&lt;=0,0,(INT(('Participantes (A completar)'!$AI611-'Participantes (A completar)'!$R611)/365.25))))</f>
        <v/>
      </c>
      <c r="R611" s="61"/>
      <c r="S611" s="57"/>
      <c r="T611" s="270" t="str">
        <f>IFERROR(MATCH(V611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11" s="270" t="str">
        <f t="shared" si="39"/>
        <v/>
      </c>
      <c r="V611" s="216"/>
      <c r="W611" s="216"/>
      <c r="X611" s="62"/>
      <c r="Y61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1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11" s="245"/>
      <c r="AB611" s="246"/>
      <c r="AC611" s="246"/>
      <c r="AD611" s="247"/>
      <c r="AE611" s="248"/>
      <c r="AF611" s="270" t="str">
        <f>IFERROR(VLOOKUP(AE611,Nivel_educat!$B$6:$E$24,4,FALSE),"")</f>
        <v/>
      </c>
      <c r="AG611" s="270" t="str">
        <f t="shared" si="36"/>
        <v/>
      </c>
      <c r="AH611" s="57"/>
      <c r="AI611" s="64"/>
      <c r="AJ611" s="57"/>
      <c r="AK611" s="64"/>
      <c r="AL611" s="64"/>
      <c r="AM611" s="57"/>
      <c r="AN611" s="64"/>
      <c r="AO611" s="273" t="str">
        <f t="shared" si="37"/>
        <v/>
      </c>
      <c r="AP611" s="57"/>
      <c r="AQ611" s="57"/>
      <c r="AR611" s="59"/>
      <c r="AS611" s="59"/>
      <c r="AT611" s="59"/>
      <c r="AU611" s="59"/>
      <c r="AV611" s="59"/>
      <c r="AW611" s="59"/>
      <c r="AX61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11" s="59"/>
      <c r="AZ611" s="59"/>
      <c r="BA61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11" s="249"/>
      <c r="BD611" s="253"/>
      <c r="BE611" s="253"/>
    </row>
    <row r="612" spans="1:57" ht="14.95" x14ac:dyDescent="0.25">
      <c r="A612" s="60"/>
      <c r="B612" s="58"/>
      <c r="C612" s="58"/>
      <c r="D612" s="58"/>
      <c r="E612" s="61"/>
      <c r="F612" s="61"/>
      <c r="G612" s="270" t="str">
        <f>IFERROR(MATCH(I612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12" s="270" t="str">
        <f t="shared" si="38"/>
        <v/>
      </c>
      <c r="I612" s="58"/>
      <c r="J612" s="58"/>
      <c r="K612" s="250"/>
      <c r="L612" s="277"/>
      <c r="M612" s="58"/>
      <c r="N612" s="58"/>
      <c r="O612" s="58"/>
      <c r="P61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12" s="270" t="str">
        <f>IF('Participantes (A completar)'!$R612="","",IF((INT('Participantes (A completar)'!$AI612-'Participantes (A completar)'!$R612)/365.25)&lt;=0,0,(INT(('Participantes (A completar)'!$AI612-'Participantes (A completar)'!$R612)/365.25))))</f>
        <v/>
      </c>
      <c r="R612" s="61"/>
      <c r="S612" s="57"/>
      <c r="T612" s="270" t="str">
        <f>IFERROR(MATCH(V612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12" s="270" t="str">
        <f t="shared" si="39"/>
        <v/>
      </c>
      <c r="V612" s="58"/>
      <c r="W612" s="58"/>
      <c r="X612" s="62"/>
      <c r="Y61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1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12" s="245"/>
      <c r="AB612" s="246"/>
      <c r="AC612" s="246"/>
      <c r="AD612" s="247"/>
      <c r="AE612" s="248"/>
      <c r="AF612" s="270" t="str">
        <f>IFERROR(VLOOKUP(AE612,Nivel_educat!$B$6:$E$24,4,FALSE),"")</f>
        <v/>
      </c>
      <c r="AG612" s="270" t="str">
        <f t="shared" si="36"/>
        <v/>
      </c>
      <c r="AH612" s="57"/>
      <c r="AI612" s="64"/>
      <c r="AJ612" s="57"/>
      <c r="AK612" s="64"/>
      <c r="AL612" s="64"/>
      <c r="AM612" s="57"/>
      <c r="AN612" s="207"/>
      <c r="AO612" s="273" t="str">
        <f t="shared" si="37"/>
        <v/>
      </c>
      <c r="AP612" s="57"/>
      <c r="AQ612" s="57"/>
      <c r="AR612" s="59"/>
      <c r="AS612" s="59"/>
      <c r="AT612" s="59"/>
      <c r="AU612" s="59"/>
      <c r="AV612" s="59"/>
      <c r="AW612" s="59"/>
      <c r="AX61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12" s="59"/>
      <c r="AZ612" s="59"/>
      <c r="BA61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12" s="249"/>
      <c r="BD612" s="253"/>
      <c r="BE612" s="253"/>
    </row>
    <row r="613" spans="1:57" ht="14.95" x14ac:dyDescent="0.25">
      <c r="A613" s="60"/>
      <c r="B613" s="58"/>
      <c r="C613" s="58"/>
      <c r="D613" s="58"/>
      <c r="E613" s="61"/>
      <c r="F613" s="61"/>
      <c r="G613" s="270" t="str">
        <f>IFERROR(MATCH(I613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13" s="270" t="str">
        <f t="shared" si="38"/>
        <v/>
      </c>
      <c r="I613" s="58"/>
      <c r="J613" s="58"/>
      <c r="K613" s="250"/>
      <c r="L613" s="277"/>
      <c r="M613" s="58"/>
      <c r="N613" s="58"/>
      <c r="O613" s="58"/>
      <c r="P61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13" s="270" t="str">
        <f>IF('Participantes (A completar)'!$R613="","",IF((INT('Participantes (A completar)'!$AI613-'Participantes (A completar)'!$R613)/365.25)&lt;=0,0,(INT(('Participantes (A completar)'!$AI613-'Participantes (A completar)'!$R613)/365.25))))</f>
        <v/>
      </c>
      <c r="R613" s="61"/>
      <c r="S613" s="57"/>
      <c r="T613" s="270" t="str">
        <f>IFERROR(MATCH(V613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13" s="270" t="str">
        <f t="shared" si="39"/>
        <v/>
      </c>
      <c r="V613" s="216"/>
      <c r="W613" s="216"/>
      <c r="X613" s="62"/>
      <c r="Y61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1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13" s="245"/>
      <c r="AB613" s="246"/>
      <c r="AC613" s="246"/>
      <c r="AD613" s="247"/>
      <c r="AE613" s="248"/>
      <c r="AF613" s="270" t="str">
        <f>IFERROR(VLOOKUP(AE613,Nivel_educat!$B$6:$E$24,4,FALSE),"")</f>
        <v/>
      </c>
      <c r="AG613" s="270" t="str">
        <f t="shared" si="36"/>
        <v/>
      </c>
      <c r="AH613" s="57"/>
      <c r="AI613" s="64"/>
      <c r="AJ613" s="57"/>
      <c r="AK613" s="64"/>
      <c r="AL613" s="64"/>
      <c r="AM613" s="57"/>
      <c r="AN613" s="64"/>
      <c r="AO613" s="273" t="str">
        <f t="shared" si="37"/>
        <v/>
      </c>
      <c r="AP613" s="57"/>
      <c r="AQ613" s="57"/>
      <c r="AR613" s="59"/>
      <c r="AS613" s="59"/>
      <c r="AT613" s="59"/>
      <c r="AU613" s="59"/>
      <c r="AV613" s="59"/>
      <c r="AW613" s="59"/>
      <c r="AX61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13" s="59"/>
      <c r="AZ613" s="59"/>
      <c r="BA61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13" s="249"/>
      <c r="BD613" s="253"/>
      <c r="BE613" s="253"/>
    </row>
    <row r="614" spans="1:57" ht="14.95" x14ac:dyDescent="0.25">
      <c r="A614" s="60"/>
      <c r="B614" s="58"/>
      <c r="C614" s="58"/>
      <c r="D614" s="58"/>
      <c r="E614" s="61"/>
      <c r="F614" s="61"/>
      <c r="G614" s="270" t="str">
        <f>IFERROR(MATCH(I614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14" s="270" t="str">
        <f t="shared" si="38"/>
        <v/>
      </c>
      <c r="I614" s="58"/>
      <c r="J614" s="58"/>
      <c r="K614" s="250"/>
      <c r="L614" s="277"/>
      <c r="M614" s="58"/>
      <c r="N614" s="58"/>
      <c r="O614" s="58"/>
      <c r="P61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14" s="270" t="str">
        <f>IF('Participantes (A completar)'!$R614="","",IF((INT('Participantes (A completar)'!$AI614-'Participantes (A completar)'!$R614)/365.25)&lt;=0,0,(INT(('Participantes (A completar)'!$AI614-'Participantes (A completar)'!$R614)/365.25))))</f>
        <v/>
      </c>
      <c r="R614" s="61"/>
      <c r="S614" s="57"/>
      <c r="T614" s="270" t="str">
        <f>IFERROR(MATCH(V614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14" s="270" t="str">
        <f t="shared" si="39"/>
        <v/>
      </c>
      <c r="V614" s="58"/>
      <c r="W614" s="58"/>
      <c r="X614" s="62"/>
      <c r="Y61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1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14" s="245"/>
      <c r="AB614" s="246"/>
      <c r="AC614" s="246"/>
      <c r="AD614" s="247"/>
      <c r="AE614" s="248"/>
      <c r="AF614" s="270" t="str">
        <f>IFERROR(VLOOKUP(AE614,Nivel_educat!$B$6:$E$24,4,FALSE),"")</f>
        <v/>
      </c>
      <c r="AG614" s="270" t="str">
        <f t="shared" si="36"/>
        <v/>
      </c>
      <c r="AH614" s="57"/>
      <c r="AI614" s="64"/>
      <c r="AJ614" s="57"/>
      <c r="AK614" s="64"/>
      <c r="AL614" s="64"/>
      <c r="AM614" s="57"/>
      <c r="AN614" s="207"/>
      <c r="AO614" s="273" t="str">
        <f t="shared" si="37"/>
        <v/>
      </c>
      <c r="AP614" s="57"/>
      <c r="AQ614" s="57"/>
      <c r="AR614" s="59"/>
      <c r="AS614" s="59"/>
      <c r="AT614" s="59"/>
      <c r="AU614" s="59"/>
      <c r="AV614" s="59"/>
      <c r="AW614" s="59"/>
      <c r="AX61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14" s="59"/>
      <c r="AZ614" s="59"/>
      <c r="BA61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14" s="249"/>
      <c r="BD614" s="253"/>
      <c r="BE614" s="253"/>
    </row>
    <row r="615" spans="1:57" ht="14.95" x14ac:dyDescent="0.25">
      <c r="A615" s="60"/>
      <c r="B615" s="58"/>
      <c r="C615" s="58"/>
      <c r="D615" s="58"/>
      <c r="E615" s="61"/>
      <c r="F615" s="61"/>
      <c r="G615" s="270" t="str">
        <f>IFERROR(MATCH(I615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15" s="270" t="str">
        <f t="shared" si="38"/>
        <v/>
      </c>
      <c r="I615" s="58"/>
      <c r="J615" s="58"/>
      <c r="K615" s="250"/>
      <c r="L615" s="277"/>
      <c r="M615" s="58"/>
      <c r="N615" s="58"/>
      <c r="O615" s="58"/>
      <c r="P61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15" s="270" t="str">
        <f>IF('Participantes (A completar)'!$R615="","",IF((INT('Participantes (A completar)'!$AI615-'Participantes (A completar)'!$R615)/365.25)&lt;=0,0,(INT(('Participantes (A completar)'!$AI615-'Participantes (A completar)'!$R615)/365.25))))</f>
        <v/>
      </c>
      <c r="R615" s="61"/>
      <c r="S615" s="57"/>
      <c r="T615" s="270" t="str">
        <f>IFERROR(MATCH(V615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15" s="270" t="str">
        <f t="shared" si="39"/>
        <v/>
      </c>
      <c r="V615" s="216"/>
      <c r="W615" s="216"/>
      <c r="X615" s="62"/>
      <c r="Y61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1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15" s="245"/>
      <c r="AB615" s="246"/>
      <c r="AC615" s="246"/>
      <c r="AD615" s="247"/>
      <c r="AE615" s="248"/>
      <c r="AF615" s="270" t="str">
        <f>IFERROR(VLOOKUP(AE615,Nivel_educat!$B$6:$E$24,4,FALSE),"")</f>
        <v/>
      </c>
      <c r="AG615" s="270" t="str">
        <f t="shared" si="36"/>
        <v/>
      </c>
      <c r="AH615" s="57"/>
      <c r="AI615" s="64"/>
      <c r="AJ615" s="57"/>
      <c r="AK615" s="64"/>
      <c r="AL615" s="64"/>
      <c r="AM615" s="57"/>
      <c r="AN615" s="64"/>
      <c r="AO615" s="273" t="str">
        <f t="shared" si="37"/>
        <v/>
      </c>
      <c r="AP615" s="57"/>
      <c r="AQ615" s="57"/>
      <c r="AR615" s="59"/>
      <c r="AS615" s="59"/>
      <c r="AT615" s="59"/>
      <c r="AU615" s="59"/>
      <c r="AV615" s="59"/>
      <c r="AW615" s="59"/>
      <c r="AX61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15" s="59"/>
      <c r="AZ615" s="59"/>
      <c r="BA61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15" s="249"/>
      <c r="BD615" s="253"/>
      <c r="BE615" s="253"/>
    </row>
    <row r="616" spans="1:57" ht="14.95" x14ac:dyDescent="0.25">
      <c r="A616" s="60"/>
      <c r="B616" s="58"/>
      <c r="C616" s="58"/>
      <c r="D616" s="58"/>
      <c r="E616" s="61"/>
      <c r="F616" s="61"/>
      <c r="G616" s="270" t="str">
        <f>IFERROR(MATCH(I616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16" s="270" t="str">
        <f t="shared" si="38"/>
        <v/>
      </c>
      <c r="I616" s="58"/>
      <c r="J616" s="58"/>
      <c r="K616" s="250"/>
      <c r="L616" s="277"/>
      <c r="M616" s="58"/>
      <c r="N616" s="58"/>
      <c r="O616" s="58"/>
      <c r="P61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16" s="270" t="str">
        <f>IF('Participantes (A completar)'!$R616="","",IF((INT('Participantes (A completar)'!$AI616-'Participantes (A completar)'!$R616)/365.25)&lt;=0,0,(INT(('Participantes (A completar)'!$AI616-'Participantes (A completar)'!$R616)/365.25))))</f>
        <v/>
      </c>
      <c r="R616" s="61"/>
      <c r="S616" s="57"/>
      <c r="T616" s="270" t="str">
        <f>IFERROR(MATCH(V616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16" s="270" t="str">
        <f t="shared" si="39"/>
        <v/>
      </c>
      <c r="V616" s="58"/>
      <c r="W616" s="58"/>
      <c r="X616" s="62"/>
      <c r="Y61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1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16" s="245"/>
      <c r="AB616" s="246"/>
      <c r="AC616" s="246"/>
      <c r="AD616" s="247"/>
      <c r="AE616" s="248"/>
      <c r="AF616" s="270" t="str">
        <f>IFERROR(VLOOKUP(AE616,Nivel_educat!$B$6:$E$24,4,FALSE),"")</f>
        <v/>
      </c>
      <c r="AG616" s="270" t="str">
        <f t="shared" si="36"/>
        <v/>
      </c>
      <c r="AH616" s="57"/>
      <c r="AI616" s="64"/>
      <c r="AJ616" s="57"/>
      <c r="AK616" s="64"/>
      <c r="AL616" s="64"/>
      <c r="AM616" s="57"/>
      <c r="AN616" s="207"/>
      <c r="AO616" s="273" t="str">
        <f t="shared" si="37"/>
        <v/>
      </c>
      <c r="AP616" s="57"/>
      <c r="AQ616" s="57"/>
      <c r="AR616" s="59"/>
      <c r="AS616" s="59"/>
      <c r="AT616" s="59"/>
      <c r="AU616" s="59"/>
      <c r="AV616" s="59"/>
      <c r="AW616" s="59"/>
      <c r="AX61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16" s="59"/>
      <c r="AZ616" s="59"/>
      <c r="BA61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16" s="249"/>
      <c r="BD616" s="253"/>
      <c r="BE616" s="253"/>
    </row>
    <row r="617" spans="1:57" ht="14.95" x14ac:dyDescent="0.25">
      <c r="A617" s="60"/>
      <c r="B617" s="58"/>
      <c r="C617" s="58"/>
      <c r="D617" s="58"/>
      <c r="E617" s="61"/>
      <c r="F617" s="61"/>
      <c r="G617" s="270" t="str">
        <f>IFERROR(MATCH(I617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17" s="270" t="str">
        <f t="shared" si="38"/>
        <v/>
      </c>
      <c r="I617" s="58"/>
      <c r="J617" s="58"/>
      <c r="K617" s="250"/>
      <c r="L617" s="277"/>
      <c r="M617" s="58"/>
      <c r="N617" s="58"/>
      <c r="O617" s="58"/>
      <c r="P61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17" s="270" t="str">
        <f>IF('Participantes (A completar)'!$R617="","",IF((INT('Participantes (A completar)'!$AI617-'Participantes (A completar)'!$R617)/365.25)&lt;=0,0,(INT(('Participantes (A completar)'!$AI617-'Participantes (A completar)'!$R617)/365.25))))</f>
        <v/>
      </c>
      <c r="R617" s="61"/>
      <c r="S617" s="57"/>
      <c r="T617" s="270" t="str">
        <f>IFERROR(MATCH(V617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17" s="270" t="str">
        <f t="shared" si="39"/>
        <v/>
      </c>
      <c r="V617" s="216"/>
      <c r="W617" s="216"/>
      <c r="X617" s="62"/>
      <c r="Y61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1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17" s="245"/>
      <c r="AB617" s="246"/>
      <c r="AC617" s="246"/>
      <c r="AD617" s="247"/>
      <c r="AE617" s="248"/>
      <c r="AF617" s="270" t="str">
        <f>IFERROR(VLOOKUP(AE617,Nivel_educat!$B$6:$E$24,4,FALSE),"")</f>
        <v/>
      </c>
      <c r="AG617" s="270" t="str">
        <f t="shared" si="36"/>
        <v/>
      </c>
      <c r="AH617" s="57"/>
      <c r="AI617" s="64"/>
      <c r="AJ617" s="57"/>
      <c r="AK617" s="64"/>
      <c r="AL617" s="64"/>
      <c r="AM617" s="57"/>
      <c r="AN617" s="64"/>
      <c r="AO617" s="273" t="str">
        <f t="shared" si="37"/>
        <v/>
      </c>
      <c r="AP617" s="57"/>
      <c r="AQ617" s="57"/>
      <c r="AR617" s="59"/>
      <c r="AS617" s="59"/>
      <c r="AT617" s="59"/>
      <c r="AU617" s="59"/>
      <c r="AV617" s="59"/>
      <c r="AW617" s="59"/>
      <c r="AX61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17" s="59"/>
      <c r="AZ617" s="59"/>
      <c r="BA61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17" s="249"/>
      <c r="BD617" s="253"/>
      <c r="BE617" s="253"/>
    </row>
    <row r="618" spans="1:57" ht="14.95" x14ac:dyDescent="0.25">
      <c r="A618" s="60"/>
      <c r="B618" s="58"/>
      <c r="C618" s="58"/>
      <c r="D618" s="58"/>
      <c r="E618" s="61"/>
      <c r="F618" s="61"/>
      <c r="G618" s="270" t="str">
        <f>IFERROR(MATCH(I618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18" s="270" t="str">
        <f t="shared" si="38"/>
        <v/>
      </c>
      <c r="I618" s="58"/>
      <c r="J618" s="58"/>
      <c r="K618" s="250"/>
      <c r="L618" s="277"/>
      <c r="M618" s="58"/>
      <c r="N618" s="58"/>
      <c r="O618" s="58"/>
      <c r="P61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18" s="270" t="str">
        <f>IF('Participantes (A completar)'!$R618="","",IF((INT('Participantes (A completar)'!$AI618-'Participantes (A completar)'!$R618)/365.25)&lt;=0,0,(INT(('Participantes (A completar)'!$AI618-'Participantes (A completar)'!$R618)/365.25))))</f>
        <v/>
      </c>
      <c r="R618" s="61"/>
      <c r="S618" s="57"/>
      <c r="T618" s="270" t="str">
        <f>IFERROR(MATCH(V618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18" s="270" t="str">
        <f t="shared" si="39"/>
        <v/>
      </c>
      <c r="V618" s="58"/>
      <c r="W618" s="58"/>
      <c r="X618" s="62"/>
      <c r="Y61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1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18" s="245"/>
      <c r="AB618" s="246"/>
      <c r="AC618" s="246"/>
      <c r="AD618" s="247"/>
      <c r="AE618" s="248"/>
      <c r="AF618" s="270" t="str">
        <f>IFERROR(VLOOKUP(AE618,Nivel_educat!$B$6:$E$24,4,FALSE),"")</f>
        <v/>
      </c>
      <c r="AG618" s="270" t="str">
        <f t="shared" si="36"/>
        <v/>
      </c>
      <c r="AH618" s="57"/>
      <c r="AI618" s="64"/>
      <c r="AJ618" s="57"/>
      <c r="AK618" s="64"/>
      <c r="AL618" s="64"/>
      <c r="AM618" s="57"/>
      <c r="AN618" s="207"/>
      <c r="AO618" s="273" t="str">
        <f t="shared" si="37"/>
        <v/>
      </c>
      <c r="AP618" s="57"/>
      <c r="AQ618" s="57"/>
      <c r="AR618" s="59"/>
      <c r="AS618" s="59"/>
      <c r="AT618" s="59"/>
      <c r="AU618" s="59"/>
      <c r="AV618" s="59"/>
      <c r="AW618" s="59"/>
      <c r="AX61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18" s="59"/>
      <c r="AZ618" s="59"/>
      <c r="BA61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18" s="249"/>
      <c r="BD618" s="253"/>
      <c r="BE618" s="253"/>
    </row>
    <row r="619" spans="1:57" ht="14.95" x14ac:dyDescent="0.25">
      <c r="A619" s="60"/>
      <c r="B619" s="58"/>
      <c r="C619" s="58"/>
      <c r="D619" s="58"/>
      <c r="E619" s="61"/>
      <c r="F619" s="61"/>
      <c r="G619" s="270" t="str">
        <f>IFERROR(MATCH(I619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19" s="270" t="str">
        <f t="shared" si="38"/>
        <v/>
      </c>
      <c r="I619" s="58"/>
      <c r="J619" s="58"/>
      <c r="K619" s="250"/>
      <c r="L619" s="277"/>
      <c r="M619" s="58"/>
      <c r="N619" s="58"/>
      <c r="O619" s="58"/>
      <c r="P61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19" s="270" t="str">
        <f>IF('Participantes (A completar)'!$R619="","",IF((INT('Participantes (A completar)'!$AI619-'Participantes (A completar)'!$R619)/365.25)&lt;=0,0,(INT(('Participantes (A completar)'!$AI619-'Participantes (A completar)'!$R619)/365.25))))</f>
        <v/>
      </c>
      <c r="R619" s="61"/>
      <c r="S619" s="57"/>
      <c r="T619" s="270" t="str">
        <f>IFERROR(MATCH(V619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19" s="270" t="str">
        <f t="shared" si="39"/>
        <v/>
      </c>
      <c r="V619" s="216"/>
      <c r="W619" s="216"/>
      <c r="X619" s="62"/>
      <c r="Y61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1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19" s="245"/>
      <c r="AB619" s="246"/>
      <c r="AC619" s="246"/>
      <c r="AD619" s="247"/>
      <c r="AE619" s="248"/>
      <c r="AF619" s="270" t="str">
        <f>IFERROR(VLOOKUP(AE619,Nivel_educat!$B$6:$E$24,4,FALSE),"")</f>
        <v/>
      </c>
      <c r="AG619" s="270" t="str">
        <f t="shared" si="36"/>
        <v/>
      </c>
      <c r="AH619" s="57"/>
      <c r="AI619" s="64"/>
      <c r="AJ619" s="57"/>
      <c r="AK619" s="64"/>
      <c r="AL619" s="64"/>
      <c r="AM619" s="57"/>
      <c r="AN619" s="64"/>
      <c r="AO619" s="273" t="str">
        <f t="shared" si="37"/>
        <v/>
      </c>
      <c r="AP619" s="57"/>
      <c r="AQ619" s="57"/>
      <c r="AR619" s="59"/>
      <c r="AS619" s="59"/>
      <c r="AT619" s="59"/>
      <c r="AU619" s="59"/>
      <c r="AV619" s="59"/>
      <c r="AW619" s="59"/>
      <c r="AX61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19" s="59"/>
      <c r="AZ619" s="59"/>
      <c r="BA61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19" s="249"/>
      <c r="BD619" s="253"/>
      <c r="BE619" s="253"/>
    </row>
    <row r="620" spans="1:57" ht="14.95" x14ac:dyDescent="0.25">
      <c r="A620" s="60"/>
      <c r="B620" s="58"/>
      <c r="C620" s="58"/>
      <c r="D620" s="58"/>
      <c r="E620" s="61"/>
      <c r="F620" s="61"/>
      <c r="G620" s="270" t="str">
        <f>IFERROR(MATCH(I620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20" s="270" t="str">
        <f t="shared" si="38"/>
        <v/>
      </c>
      <c r="I620" s="58"/>
      <c r="J620" s="58"/>
      <c r="K620" s="250"/>
      <c r="L620" s="277"/>
      <c r="M620" s="58"/>
      <c r="N620" s="58"/>
      <c r="O620" s="58"/>
      <c r="P62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20" s="270" t="str">
        <f>IF('Participantes (A completar)'!$R620="","",IF((INT('Participantes (A completar)'!$AI620-'Participantes (A completar)'!$R620)/365.25)&lt;=0,0,(INT(('Participantes (A completar)'!$AI620-'Participantes (A completar)'!$R620)/365.25))))</f>
        <v/>
      </c>
      <c r="R620" s="61"/>
      <c r="S620" s="57"/>
      <c r="T620" s="270" t="str">
        <f>IFERROR(MATCH(V620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20" s="270" t="str">
        <f t="shared" si="39"/>
        <v/>
      </c>
      <c r="V620" s="58"/>
      <c r="W620" s="58"/>
      <c r="X620" s="62"/>
      <c r="Y62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2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20" s="245"/>
      <c r="AB620" s="246"/>
      <c r="AC620" s="246"/>
      <c r="AD620" s="247"/>
      <c r="AE620" s="248"/>
      <c r="AF620" s="270" t="str">
        <f>IFERROR(VLOOKUP(AE620,Nivel_educat!$B$6:$E$24,4,FALSE),"")</f>
        <v/>
      </c>
      <c r="AG620" s="270" t="str">
        <f t="shared" si="36"/>
        <v/>
      </c>
      <c r="AH620" s="57"/>
      <c r="AI620" s="64"/>
      <c r="AJ620" s="57"/>
      <c r="AK620" s="64"/>
      <c r="AL620" s="64"/>
      <c r="AM620" s="57"/>
      <c r="AN620" s="207"/>
      <c r="AO620" s="273" t="str">
        <f t="shared" si="37"/>
        <v/>
      </c>
      <c r="AP620" s="57"/>
      <c r="AQ620" s="57"/>
      <c r="AR620" s="59"/>
      <c r="AS620" s="59"/>
      <c r="AT620" s="59"/>
      <c r="AU620" s="59"/>
      <c r="AV620" s="59"/>
      <c r="AW620" s="59"/>
      <c r="AX62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20" s="59"/>
      <c r="AZ620" s="59"/>
      <c r="BA62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20" s="249"/>
      <c r="BD620" s="253"/>
      <c r="BE620" s="253"/>
    </row>
    <row r="621" spans="1:57" ht="14.95" x14ac:dyDescent="0.25">
      <c r="A621" s="60"/>
      <c r="B621" s="58"/>
      <c r="C621" s="58"/>
      <c r="D621" s="58"/>
      <c r="E621" s="61"/>
      <c r="F621" s="61"/>
      <c r="G621" s="270" t="str">
        <f>IFERROR(MATCH(I621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21" s="270" t="str">
        <f t="shared" si="38"/>
        <v/>
      </c>
      <c r="I621" s="58"/>
      <c r="J621" s="58"/>
      <c r="K621" s="250"/>
      <c r="L621" s="277"/>
      <c r="M621" s="58"/>
      <c r="N621" s="58"/>
      <c r="O621" s="58"/>
      <c r="P62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21" s="270" t="str">
        <f>IF('Participantes (A completar)'!$R621="","",IF((INT('Participantes (A completar)'!$AI621-'Participantes (A completar)'!$R621)/365.25)&lt;=0,0,(INT(('Participantes (A completar)'!$AI621-'Participantes (A completar)'!$R621)/365.25))))</f>
        <v/>
      </c>
      <c r="R621" s="61"/>
      <c r="S621" s="57"/>
      <c r="T621" s="270" t="str">
        <f>IFERROR(MATCH(V621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21" s="270" t="str">
        <f t="shared" si="39"/>
        <v/>
      </c>
      <c r="V621" s="216"/>
      <c r="W621" s="216"/>
      <c r="X621" s="62"/>
      <c r="Y62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2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21" s="245"/>
      <c r="AB621" s="246"/>
      <c r="AC621" s="246"/>
      <c r="AD621" s="247"/>
      <c r="AE621" s="248"/>
      <c r="AF621" s="270" t="str">
        <f>IFERROR(VLOOKUP(AE621,Nivel_educat!$B$6:$E$24,4,FALSE),"")</f>
        <v/>
      </c>
      <c r="AG621" s="270" t="str">
        <f t="shared" si="36"/>
        <v/>
      </c>
      <c r="AH621" s="57"/>
      <c r="AI621" s="64"/>
      <c r="AJ621" s="57"/>
      <c r="AK621" s="64"/>
      <c r="AL621" s="64"/>
      <c r="AM621" s="57"/>
      <c r="AN621" s="64"/>
      <c r="AO621" s="273" t="str">
        <f t="shared" si="37"/>
        <v/>
      </c>
      <c r="AP621" s="57"/>
      <c r="AQ621" s="57"/>
      <c r="AR621" s="59"/>
      <c r="AS621" s="59"/>
      <c r="AT621" s="59"/>
      <c r="AU621" s="59"/>
      <c r="AV621" s="59"/>
      <c r="AW621" s="59"/>
      <c r="AX62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21" s="59"/>
      <c r="AZ621" s="59"/>
      <c r="BA62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21" s="249"/>
      <c r="BD621" s="253"/>
      <c r="BE621" s="253"/>
    </row>
    <row r="622" spans="1:57" ht="14.95" x14ac:dyDescent="0.25">
      <c r="A622" s="60"/>
      <c r="B622" s="58"/>
      <c r="C622" s="58"/>
      <c r="D622" s="58"/>
      <c r="E622" s="61"/>
      <c r="F622" s="61"/>
      <c r="G622" s="270" t="str">
        <f>IFERROR(MATCH(I622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22" s="270" t="str">
        <f t="shared" si="38"/>
        <v/>
      </c>
      <c r="I622" s="58"/>
      <c r="J622" s="58"/>
      <c r="K622" s="250"/>
      <c r="L622" s="277"/>
      <c r="M622" s="58"/>
      <c r="N622" s="58"/>
      <c r="O622" s="58"/>
      <c r="P62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22" s="270" t="str">
        <f>IF('Participantes (A completar)'!$R622="","",IF((INT('Participantes (A completar)'!$AI622-'Participantes (A completar)'!$R622)/365.25)&lt;=0,0,(INT(('Participantes (A completar)'!$AI622-'Participantes (A completar)'!$R622)/365.25))))</f>
        <v/>
      </c>
      <c r="R622" s="61"/>
      <c r="S622" s="57"/>
      <c r="T622" s="270" t="str">
        <f>IFERROR(MATCH(V622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22" s="270" t="str">
        <f t="shared" si="39"/>
        <v/>
      </c>
      <c r="V622" s="58"/>
      <c r="W622" s="58"/>
      <c r="X622" s="62"/>
      <c r="Y62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2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22" s="245"/>
      <c r="AB622" s="246"/>
      <c r="AC622" s="246"/>
      <c r="AD622" s="247"/>
      <c r="AE622" s="248"/>
      <c r="AF622" s="270" t="str">
        <f>IFERROR(VLOOKUP(AE622,Nivel_educat!$B$6:$E$24,4,FALSE),"")</f>
        <v/>
      </c>
      <c r="AG622" s="270" t="str">
        <f t="shared" si="36"/>
        <v/>
      </c>
      <c r="AH622" s="57"/>
      <c r="AI622" s="64"/>
      <c r="AJ622" s="57"/>
      <c r="AK622" s="64"/>
      <c r="AL622" s="64"/>
      <c r="AM622" s="57"/>
      <c r="AN622" s="207"/>
      <c r="AO622" s="273" t="str">
        <f t="shared" si="37"/>
        <v/>
      </c>
      <c r="AP622" s="57"/>
      <c r="AQ622" s="57"/>
      <c r="AR622" s="59"/>
      <c r="AS622" s="59"/>
      <c r="AT622" s="59"/>
      <c r="AU622" s="59"/>
      <c r="AV622" s="59"/>
      <c r="AW622" s="59"/>
      <c r="AX62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22" s="59"/>
      <c r="AZ622" s="59"/>
      <c r="BA62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22" s="249"/>
      <c r="BD622" s="253"/>
      <c r="BE622" s="253"/>
    </row>
    <row r="623" spans="1:57" ht="14.95" x14ac:dyDescent="0.25">
      <c r="A623" s="60"/>
      <c r="B623" s="58"/>
      <c r="C623" s="58"/>
      <c r="D623" s="58"/>
      <c r="E623" s="61"/>
      <c r="F623" s="61"/>
      <c r="G623" s="270" t="str">
        <f>IFERROR(MATCH(I623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23" s="270" t="str">
        <f t="shared" si="38"/>
        <v/>
      </c>
      <c r="I623" s="58"/>
      <c r="J623" s="58"/>
      <c r="K623" s="250"/>
      <c r="L623" s="277"/>
      <c r="M623" s="58"/>
      <c r="N623" s="58"/>
      <c r="O623" s="58"/>
      <c r="P62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23" s="270" t="str">
        <f>IF('Participantes (A completar)'!$R623="","",IF((INT('Participantes (A completar)'!$AI623-'Participantes (A completar)'!$R623)/365.25)&lt;=0,0,(INT(('Participantes (A completar)'!$AI623-'Participantes (A completar)'!$R623)/365.25))))</f>
        <v/>
      </c>
      <c r="R623" s="61"/>
      <c r="S623" s="57"/>
      <c r="T623" s="270" t="str">
        <f>IFERROR(MATCH(V623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23" s="270" t="str">
        <f t="shared" si="39"/>
        <v/>
      </c>
      <c r="V623" s="216"/>
      <c r="W623" s="216"/>
      <c r="X623" s="62"/>
      <c r="Y62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2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23" s="245"/>
      <c r="AB623" s="246"/>
      <c r="AC623" s="246"/>
      <c r="AD623" s="247"/>
      <c r="AE623" s="248"/>
      <c r="AF623" s="270" t="str">
        <f>IFERROR(VLOOKUP(AE623,Nivel_educat!$B$6:$E$24,4,FALSE),"")</f>
        <v/>
      </c>
      <c r="AG623" s="270" t="str">
        <f t="shared" si="36"/>
        <v/>
      </c>
      <c r="AH623" s="57"/>
      <c r="AI623" s="64"/>
      <c r="AJ623" s="57"/>
      <c r="AK623" s="64"/>
      <c r="AL623" s="64"/>
      <c r="AM623" s="57"/>
      <c r="AN623" s="64"/>
      <c r="AO623" s="273" t="str">
        <f t="shared" si="37"/>
        <v/>
      </c>
      <c r="AP623" s="57"/>
      <c r="AQ623" s="57"/>
      <c r="AR623" s="59"/>
      <c r="AS623" s="59"/>
      <c r="AT623" s="59"/>
      <c r="AU623" s="59"/>
      <c r="AV623" s="59"/>
      <c r="AW623" s="59"/>
      <c r="AX62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23" s="59"/>
      <c r="AZ623" s="59"/>
      <c r="BA62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23" s="249"/>
      <c r="BD623" s="253"/>
      <c r="BE623" s="253"/>
    </row>
    <row r="624" spans="1:57" ht="14.95" x14ac:dyDescent="0.25">
      <c r="A624" s="60"/>
      <c r="B624" s="58"/>
      <c r="C624" s="58"/>
      <c r="D624" s="58"/>
      <c r="E624" s="61"/>
      <c r="F624" s="61"/>
      <c r="G624" s="270" t="str">
        <f>IFERROR(MATCH(I624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24" s="270" t="str">
        <f t="shared" si="38"/>
        <v/>
      </c>
      <c r="I624" s="58"/>
      <c r="J624" s="58"/>
      <c r="K624" s="250"/>
      <c r="L624" s="277"/>
      <c r="M624" s="58"/>
      <c r="N624" s="58"/>
      <c r="O624" s="58"/>
      <c r="P62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24" s="270" t="str">
        <f>IF('Participantes (A completar)'!$R624="","",IF((INT('Participantes (A completar)'!$AI624-'Participantes (A completar)'!$R624)/365.25)&lt;=0,0,(INT(('Participantes (A completar)'!$AI624-'Participantes (A completar)'!$R624)/365.25))))</f>
        <v/>
      </c>
      <c r="R624" s="61"/>
      <c r="S624" s="57"/>
      <c r="T624" s="270" t="str">
        <f>IFERROR(MATCH(V624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24" s="270" t="str">
        <f t="shared" si="39"/>
        <v/>
      </c>
      <c r="V624" s="58"/>
      <c r="W624" s="58"/>
      <c r="X624" s="62"/>
      <c r="Y62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2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24" s="245"/>
      <c r="AB624" s="246"/>
      <c r="AC624" s="246"/>
      <c r="AD624" s="247"/>
      <c r="AE624" s="248"/>
      <c r="AF624" s="270" t="str">
        <f>IFERROR(VLOOKUP(AE624,Nivel_educat!$B$6:$E$24,4,FALSE),"")</f>
        <v/>
      </c>
      <c r="AG624" s="270" t="str">
        <f t="shared" si="36"/>
        <v/>
      </c>
      <c r="AH624" s="57"/>
      <c r="AI624" s="64"/>
      <c r="AJ624" s="57"/>
      <c r="AK624" s="64"/>
      <c r="AL624" s="64"/>
      <c r="AM624" s="57"/>
      <c r="AN624" s="207"/>
      <c r="AO624" s="273" t="str">
        <f t="shared" si="37"/>
        <v/>
      </c>
      <c r="AP624" s="57"/>
      <c r="AQ624" s="57"/>
      <c r="AR624" s="59"/>
      <c r="AS624" s="59"/>
      <c r="AT624" s="59"/>
      <c r="AU624" s="59"/>
      <c r="AV624" s="59"/>
      <c r="AW624" s="59"/>
      <c r="AX62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24" s="59"/>
      <c r="AZ624" s="59"/>
      <c r="BA62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24" s="249"/>
      <c r="BD624" s="253"/>
      <c r="BE624" s="253"/>
    </row>
    <row r="625" spans="1:57" ht="14.95" x14ac:dyDescent="0.25">
      <c r="A625" s="60"/>
      <c r="B625" s="58"/>
      <c r="C625" s="58"/>
      <c r="D625" s="58"/>
      <c r="E625" s="61"/>
      <c r="F625" s="61"/>
      <c r="G625" s="270" t="str">
        <f>IFERROR(MATCH(I625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25" s="270" t="str">
        <f t="shared" si="38"/>
        <v/>
      </c>
      <c r="I625" s="58"/>
      <c r="J625" s="58"/>
      <c r="K625" s="250"/>
      <c r="L625" s="277"/>
      <c r="M625" s="58"/>
      <c r="N625" s="58"/>
      <c r="O625" s="58"/>
      <c r="P62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25" s="270" t="str">
        <f>IF('Participantes (A completar)'!$R625="","",IF((INT('Participantes (A completar)'!$AI625-'Participantes (A completar)'!$R625)/365.25)&lt;=0,0,(INT(('Participantes (A completar)'!$AI625-'Participantes (A completar)'!$R625)/365.25))))</f>
        <v/>
      </c>
      <c r="R625" s="61"/>
      <c r="S625" s="57"/>
      <c r="T625" s="270" t="str">
        <f>IFERROR(MATCH(V625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25" s="270" t="str">
        <f t="shared" si="39"/>
        <v/>
      </c>
      <c r="V625" s="216"/>
      <c r="W625" s="216"/>
      <c r="X625" s="62"/>
      <c r="Y62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2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25" s="245"/>
      <c r="AB625" s="246"/>
      <c r="AC625" s="246"/>
      <c r="AD625" s="247"/>
      <c r="AE625" s="248"/>
      <c r="AF625" s="270" t="str">
        <f>IFERROR(VLOOKUP(AE625,Nivel_educat!$B$6:$E$24,4,FALSE),"")</f>
        <v/>
      </c>
      <c r="AG625" s="270" t="str">
        <f t="shared" si="36"/>
        <v/>
      </c>
      <c r="AH625" s="57"/>
      <c r="AI625" s="64"/>
      <c r="AJ625" s="57"/>
      <c r="AK625" s="64"/>
      <c r="AL625" s="64"/>
      <c r="AM625" s="57"/>
      <c r="AN625" s="64"/>
      <c r="AO625" s="273" t="str">
        <f t="shared" si="37"/>
        <v/>
      </c>
      <c r="AP625" s="57"/>
      <c r="AQ625" s="57"/>
      <c r="AR625" s="59"/>
      <c r="AS625" s="59"/>
      <c r="AT625" s="59"/>
      <c r="AU625" s="59"/>
      <c r="AV625" s="59"/>
      <c r="AW625" s="59"/>
      <c r="AX62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25" s="59"/>
      <c r="AZ625" s="59"/>
      <c r="BA62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25" s="249"/>
      <c r="BD625" s="253"/>
      <c r="BE625" s="253"/>
    </row>
    <row r="626" spans="1:57" ht="14.95" x14ac:dyDescent="0.25">
      <c r="A626" s="60"/>
      <c r="B626" s="58"/>
      <c r="C626" s="58"/>
      <c r="D626" s="58"/>
      <c r="E626" s="61"/>
      <c r="F626" s="61"/>
      <c r="G626" s="270" t="str">
        <f>IFERROR(MATCH(I626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26" s="270" t="str">
        <f t="shared" si="38"/>
        <v/>
      </c>
      <c r="I626" s="58"/>
      <c r="J626" s="58"/>
      <c r="K626" s="250"/>
      <c r="L626" s="277"/>
      <c r="M626" s="58"/>
      <c r="N626" s="58"/>
      <c r="O626" s="58"/>
      <c r="P62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26" s="270" t="str">
        <f>IF('Participantes (A completar)'!$R626="","",IF((INT('Participantes (A completar)'!$AI626-'Participantes (A completar)'!$R626)/365.25)&lt;=0,0,(INT(('Participantes (A completar)'!$AI626-'Participantes (A completar)'!$R626)/365.25))))</f>
        <v/>
      </c>
      <c r="R626" s="61"/>
      <c r="S626" s="57"/>
      <c r="T626" s="270" t="str">
        <f>IFERROR(MATCH(V626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26" s="270" t="str">
        <f t="shared" si="39"/>
        <v/>
      </c>
      <c r="V626" s="58"/>
      <c r="W626" s="58"/>
      <c r="X626" s="62"/>
      <c r="Y62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2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26" s="245"/>
      <c r="AB626" s="246"/>
      <c r="AC626" s="246"/>
      <c r="AD626" s="247"/>
      <c r="AE626" s="248"/>
      <c r="AF626" s="270" t="str">
        <f>IFERROR(VLOOKUP(AE626,Nivel_educat!$B$6:$E$24,4,FALSE),"")</f>
        <v/>
      </c>
      <c r="AG626" s="270" t="str">
        <f t="shared" si="36"/>
        <v/>
      </c>
      <c r="AH626" s="57"/>
      <c r="AI626" s="64"/>
      <c r="AJ626" s="57"/>
      <c r="AK626" s="64"/>
      <c r="AL626" s="64"/>
      <c r="AM626" s="57"/>
      <c r="AN626" s="207"/>
      <c r="AO626" s="273" t="str">
        <f t="shared" si="37"/>
        <v/>
      </c>
      <c r="AP626" s="57"/>
      <c r="AQ626" s="57"/>
      <c r="AR626" s="59"/>
      <c r="AS626" s="59"/>
      <c r="AT626" s="59"/>
      <c r="AU626" s="59"/>
      <c r="AV626" s="59"/>
      <c r="AW626" s="59"/>
      <c r="AX62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26" s="59"/>
      <c r="AZ626" s="59"/>
      <c r="BA62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26" s="249"/>
      <c r="BD626" s="253"/>
      <c r="BE626" s="253"/>
    </row>
    <row r="627" spans="1:57" ht="14.95" x14ac:dyDescent="0.25">
      <c r="A627" s="60"/>
      <c r="B627" s="58"/>
      <c r="C627" s="58"/>
      <c r="D627" s="58"/>
      <c r="E627" s="61"/>
      <c r="F627" s="61"/>
      <c r="G627" s="270" t="str">
        <f>IFERROR(MATCH(I627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27" s="270" t="str">
        <f t="shared" si="38"/>
        <v/>
      </c>
      <c r="I627" s="58"/>
      <c r="J627" s="58"/>
      <c r="K627" s="250"/>
      <c r="L627" s="277"/>
      <c r="M627" s="58"/>
      <c r="N627" s="58"/>
      <c r="O627" s="58"/>
      <c r="P62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27" s="270" t="str">
        <f>IF('Participantes (A completar)'!$R627="","",IF((INT('Participantes (A completar)'!$AI627-'Participantes (A completar)'!$R627)/365.25)&lt;=0,0,(INT(('Participantes (A completar)'!$AI627-'Participantes (A completar)'!$R627)/365.25))))</f>
        <v/>
      </c>
      <c r="R627" s="61"/>
      <c r="S627" s="57"/>
      <c r="T627" s="270" t="str">
        <f>IFERROR(MATCH(V627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27" s="270" t="str">
        <f t="shared" si="39"/>
        <v/>
      </c>
      <c r="V627" s="216"/>
      <c r="W627" s="216"/>
      <c r="X627" s="62"/>
      <c r="Y62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2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27" s="245"/>
      <c r="AB627" s="246"/>
      <c r="AC627" s="246"/>
      <c r="AD627" s="247"/>
      <c r="AE627" s="248"/>
      <c r="AF627" s="270" t="str">
        <f>IFERROR(VLOOKUP(AE627,Nivel_educat!$B$6:$E$24,4,FALSE),"")</f>
        <v/>
      </c>
      <c r="AG627" s="270" t="str">
        <f t="shared" si="36"/>
        <v/>
      </c>
      <c r="AH627" s="57"/>
      <c r="AI627" s="64"/>
      <c r="AJ627" s="57"/>
      <c r="AK627" s="64"/>
      <c r="AL627" s="64"/>
      <c r="AM627" s="57"/>
      <c r="AN627" s="64"/>
      <c r="AO627" s="273" t="str">
        <f t="shared" si="37"/>
        <v/>
      </c>
      <c r="AP627" s="57"/>
      <c r="AQ627" s="57"/>
      <c r="AR627" s="59"/>
      <c r="AS627" s="59"/>
      <c r="AT627" s="59"/>
      <c r="AU627" s="59"/>
      <c r="AV627" s="59"/>
      <c r="AW627" s="59"/>
      <c r="AX62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27" s="59"/>
      <c r="AZ627" s="59"/>
      <c r="BA62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27" s="249"/>
      <c r="BD627" s="253"/>
      <c r="BE627" s="253"/>
    </row>
    <row r="628" spans="1:57" ht="14.95" x14ac:dyDescent="0.25">
      <c r="A628" s="60"/>
      <c r="B628" s="58"/>
      <c r="C628" s="58"/>
      <c r="D628" s="58"/>
      <c r="E628" s="61"/>
      <c r="F628" s="61"/>
      <c r="G628" s="270" t="str">
        <f>IFERROR(MATCH(I628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28" s="270" t="str">
        <f t="shared" si="38"/>
        <v/>
      </c>
      <c r="I628" s="58"/>
      <c r="J628" s="58"/>
      <c r="K628" s="250"/>
      <c r="L628" s="277"/>
      <c r="M628" s="58"/>
      <c r="N628" s="58"/>
      <c r="O628" s="58"/>
      <c r="P62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28" s="270" t="str">
        <f>IF('Participantes (A completar)'!$R628="","",IF((INT('Participantes (A completar)'!$AI628-'Participantes (A completar)'!$R628)/365.25)&lt;=0,0,(INT(('Participantes (A completar)'!$AI628-'Participantes (A completar)'!$R628)/365.25))))</f>
        <v/>
      </c>
      <c r="R628" s="61"/>
      <c r="S628" s="57"/>
      <c r="T628" s="270" t="str">
        <f>IFERROR(MATCH(V628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28" s="270" t="str">
        <f t="shared" si="39"/>
        <v/>
      </c>
      <c r="V628" s="58"/>
      <c r="W628" s="58"/>
      <c r="X628" s="62"/>
      <c r="Y62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2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28" s="245"/>
      <c r="AB628" s="246"/>
      <c r="AC628" s="246"/>
      <c r="AD628" s="247"/>
      <c r="AE628" s="248"/>
      <c r="AF628" s="270" t="str">
        <f>IFERROR(VLOOKUP(AE628,Nivel_educat!$B$6:$E$24,4,FALSE),"")</f>
        <v/>
      </c>
      <c r="AG628" s="270" t="str">
        <f t="shared" si="36"/>
        <v/>
      </c>
      <c r="AH628" s="57"/>
      <c r="AI628" s="64"/>
      <c r="AJ628" s="57"/>
      <c r="AK628" s="64"/>
      <c r="AL628" s="64"/>
      <c r="AM628" s="57"/>
      <c r="AN628" s="207"/>
      <c r="AO628" s="273" t="str">
        <f t="shared" si="37"/>
        <v/>
      </c>
      <c r="AP628" s="57"/>
      <c r="AQ628" s="57"/>
      <c r="AR628" s="59"/>
      <c r="AS628" s="59"/>
      <c r="AT628" s="59"/>
      <c r="AU628" s="59"/>
      <c r="AV628" s="59"/>
      <c r="AW628" s="59"/>
      <c r="AX62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28" s="59"/>
      <c r="AZ628" s="59"/>
      <c r="BA62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28" s="249"/>
      <c r="BD628" s="253"/>
      <c r="BE628" s="253"/>
    </row>
    <row r="629" spans="1:57" ht="14.95" x14ac:dyDescent="0.25">
      <c r="A629" s="60"/>
      <c r="B629" s="58"/>
      <c r="C629" s="58"/>
      <c r="D629" s="58"/>
      <c r="E629" s="61"/>
      <c r="F629" s="61"/>
      <c r="G629" s="270" t="str">
        <f>IFERROR(MATCH(I629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29" s="270" t="str">
        <f t="shared" si="38"/>
        <v/>
      </c>
      <c r="I629" s="58"/>
      <c r="J629" s="58"/>
      <c r="K629" s="250"/>
      <c r="L629" s="277"/>
      <c r="M629" s="58"/>
      <c r="N629" s="58"/>
      <c r="O629" s="58"/>
      <c r="P62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29" s="270" t="str">
        <f>IF('Participantes (A completar)'!$R629="","",IF((INT('Participantes (A completar)'!$AI629-'Participantes (A completar)'!$R629)/365.25)&lt;=0,0,(INT(('Participantes (A completar)'!$AI629-'Participantes (A completar)'!$R629)/365.25))))</f>
        <v/>
      </c>
      <c r="R629" s="61"/>
      <c r="S629" s="57"/>
      <c r="T629" s="270" t="str">
        <f>IFERROR(MATCH(V629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29" s="270" t="str">
        <f t="shared" si="39"/>
        <v/>
      </c>
      <c r="V629" s="216"/>
      <c r="W629" s="216"/>
      <c r="X629" s="62"/>
      <c r="Y62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2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29" s="245"/>
      <c r="AB629" s="246"/>
      <c r="AC629" s="246"/>
      <c r="AD629" s="247"/>
      <c r="AE629" s="248"/>
      <c r="AF629" s="270" t="str">
        <f>IFERROR(VLOOKUP(AE629,Nivel_educat!$B$6:$E$24,4,FALSE),"")</f>
        <v/>
      </c>
      <c r="AG629" s="270" t="str">
        <f t="shared" si="36"/>
        <v/>
      </c>
      <c r="AH629" s="57"/>
      <c r="AI629" s="64"/>
      <c r="AJ629" s="57"/>
      <c r="AK629" s="64"/>
      <c r="AL629" s="64"/>
      <c r="AM629" s="57"/>
      <c r="AN629" s="64"/>
      <c r="AO629" s="273" t="str">
        <f t="shared" si="37"/>
        <v/>
      </c>
      <c r="AP629" s="57"/>
      <c r="AQ629" s="57"/>
      <c r="AR629" s="59"/>
      <c r="AS629" s="59"/>
      <c r="AT629" s="59"/>
      <c r="AU629" s="59"/>
      <c r="AV629" s="59"/>
      <c r="AW629" s="59"/>
      <c r="AX62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29" s="59"/>
      <c r="AZ629" s="59"/>
      <c r="BA62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29" s="249"/>
      <c r="BD629" s="253"/>
      <c r="BE629" s="253"/>
    </row>
    <row r="630" spans="1:57" ht="14.95" x14ac:dyDescent="0.25">
      <c r="A630" s="60"/>
      <c r="B630" s="58"/>
      <c r="C630" s="58"/>
      <c r="D630" s="58"/>
      <c r="E630" s="61"/>
      <c r="F630" s="61"/>
      <c r="G630" s="270" t="str">
        <f>IFERROR(MATCH(I630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30" s="270" t="str">
        <f t="shared" si="38"/>
        <v/>
      </c>
      <c r="I630" s="58"/>
      <c r="J630" s="58"/>
      <c r="K630" s="250"/>
      <c r="L630" s="277"/>
      <c r="M630" s="58"/>
      <c r="N630" s="58"/>
      <c r="O630" s="58"/>
      <c r="P63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30" s="270" t="str">
        <f>IF('Participantes (A completar)'!$R630="","",IF((INT('Participantes (A completar)'!$AI630-'Participantes (A completar)'!$R630)/365.25)&lt;=0,0,(INT(('Participantes (A completar)'!$AI630-'Participantes (A completar)'!$R630)/365.25))))</f>
        <v/>
      </c>
      <c r="R630" s="61"/>
      <c r="S630" s="57"/>
      <c r="T630" s="270" t="str">
        <f>IFERROR(MATCH(V630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30" s="270" t="str">
        <f t="shared" si="39"/>
        <v/>
      </c>
      <c r="V630" s="58"/>
      <c r="W630" s="58"/>
      <c r="X630" s="62"/>
      <c r="Y63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3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30" s="245"/>
      <c r="AB630" s="246"/>
      <c r="AC630" s="246"/>
      <c r="AD630" s="247"/>
      <c r="AE630" s="248"/>
      <c r="AF630" s="270" t="str">
        <f>IFERROR(VLOOKUP(AE630,Nivel_educat!$B$6:$E$24,4,FALSE),"")</f>
        <v/>
      </c>
      <c r="AG630" s="270" t="str">
        <f t="shared" si="36"/>
        <v/>
      </c>
      <c r="AH630" s="57"/>
      <c r="AI630" s="64"/>
      <c r="AJ630" s="57"/>
      <c r="AK630" s="64"/>
      <c r="AL630" s="64"/>
      <c r="AM630" s="57"/>
      <c r="AN630" s="207"/>
      <c r="AO630" s="273" t="str">
        <f t="shared" si="37"/>
        <v/>
      </c>
      <c r="AP630" s="57"/>
      <c r="AQ630" s="57"/>
      <c r="AR630" s="59"/>
      <c r="AS630" s="59"/>
      <c r="AT630" s="59"/>
      <c r="AU630" s="59"/>
      <c r="AV630" s="59"/>
      <c r="AW630" s="59"/>
      <c r="AX63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30" s="59"/>
      <c r="AZ630" s="59"/>
      <c r="BA63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30" s="249"/>
      <c r="BD630" s="253"/>
      <c r="BE630" s="253"/>
    </row>
    <row r="631" spans="1:57" ht="14.95" x14ac:dyDescent="0.25">
      <c r="A631" s="60"/>
      <c r="B631" s="58"/>
      <c r="C631" s="58"/>
      <c r="D631" s="58"/>
      <c r="E631" s="61"/>
      <c r="F631" s="61"/>
      <c r="G631" s="270" t="str">
        <f>IFERROR(MATCH(I631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31" s="270" t="str">
        <f t="shared" si="38"/>
        <v/>
      </c>
      <c r="I631" s="58"/>
      <c r="J631" s="58"/>
      <c r="K631" s="250"/>
      <c r="L631" s="277"/>
      <c r="M631" s="58"/>
      <c r="N631" s="58"/>
      <c r="O631" s="58"/>
      <c r="P63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31" s="270" t="str">
        <f>IF('Participantes (A completar)'!$R631="","",IF((INT('Participantes (A completar)'!$AI631-'Participantes (A completar)'!$R631)/365.25)&lt;=0,0,(INT(('Participantes (A completar)'!$AI631-'Participantes (A completar)'!$R631)/365.25))))</f>
        <v/>
      </c>
      <c r="R631" s="61"/>
      <c r="S631" s="57"/>
      <c r="T631" s="270" t="str">
        <f>IFERROR(MATCH(V631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31" s="270" t="str">
        <f t="shared" si="39"/>
        <v/>
      </c>
      <c r="V631" s="216"/>
      <c r="W631" s="216"/>
      <c r="X631" s="62"/>
      <c r="Y63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3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31" s="245"/>
      <c r="AB631" s="246"/>
      <c r="AC631" s="246"/>
      <c r="AD631" s="247"/>
      <c r="AE631" s="248"/>
      <c r="AF631" s="270" t="str">
        <f>IFERROR(VLOOKUP(AE631,Nivel_educat!$B$6:$E$24,4,FALSE),"")</f>
        <v/>
      </c>
      <c r="AG631" s="270" t="str">
        <f t="shared" si="36"/>
        <v/>
      </c>
      <c r="AH631" s="57"/>
      <c r="AI631" s="64"/>
      <c r="AJ631" s="57"/>
      <c r="AK631" s="64"/>
      <c r="AL631" s="64"/>
      <c r="AM631" s="57"/>
      <c r="AN631" s="64"/>
      <c r="AO631" s="273" t="str">
        <f t="shared" si="37"/>
        <v/>
      </c>
      <c r="AP631" s="57"/>
      <c r="AQ631" s="57"/>
      <c r="AR631" s="59"/>
      <c r="AS631" s="59"/>
      <c r="AT631" s="59"/>
      <c r="AU631" s="59"/>
      <c r="AV631" s="59"/>
      <c r="AW631" s="59"/>
      <c r="AX63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31" s="59"/>
      <c r="AZ631" s="59"/>
      <c r="BA63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31" s="249"/>
      <c r="BD631" s="253"/>
      <c r="BE631" s="253"/>
    </row>
    <row r="632" spans="1:57" ht="14.95" x14ac:dyDescent="0.25">
      <c r="A632" s="60"/>
      <c r="B632" s="58"/>
      <c r="C632" s="58"/>
      <c r="D632" s="58"/>
      <c r="E632" s="61"/>
      <c r="F632" s="61"/>
      <c r="G632" s="270" t="str">
        <f>IFERROR(MATCH(I632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32" s="270" t="str">
        <f t="shared" si="38"/>
        <v/>
      </c>
      <c r="I632" s="58"/>
      <c r="J632" s="58"/>
      <c r="K632" s="250"/>
      <c r="L632" s="277"/>
      <c r="M632" s="58"/>
      <c r="N632" s="58"/>
      <c r="O632" s="58"/>
      <c r="P63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32" s="270" t="str">
        <f>IF('Participantes (A completar)'!$R632="","",IF((INT('Participantes (A completar)'!$AI632-'Participantes (A completar)'!$R632)/365.25)&lt;=0,0,(INT(('Participantes (A completar)'!$AI632-'Participantes (A completar)'!$R632)/365.25))))</f>
        <v/>
      </c>
      <c r="R632" s="61"/>
      <c r="S632" s="57"/>
      <c r="T632" s="270" t="str">
        <f>IFERROR(MATCH(V632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32" s="270" t="str">
        <f t="shared" si="39"/>
        <v/>
      </c>
      <c r="V632" s="58"/>
      <c r="W632" s="58"/>
      <c r="X632" s="62"/>
      <c r="Y63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3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32" s="245"/>
      <c r="AB632" s="246"/>
      <c r="AC632" s="246"/>
      <c r="AD632" s="247"/>
      <c r="AE632" s="248"/>
      <c r="AF632" s="270" t="str">
        <f>IFERROR(VLOOKUP(AE632,Nivel_educat!$B$6:$E$24,4,FALSE),"")</f>
        <v/>
      </c>
      <c r="AG632" s="270" t="str">
        <f t="shared" si="36"/>
        <v/>
      </c>
      <c r="AH632" s="57"/>
      <c r="AI632" s="64"/>
      <c r="AJ632" s="57"/>
      <c r="AK632" s="64"/>
      <c r="AL632" s="64"/>
      <c r="AM632" s="57"/>
      <c r="AN632" s="207"/>
      <c r="AO632" s="273" t="str">
        <f t="shared" si="37"/>
        <v/>
      </c>
      <c r="AP632" s="57"/>
      <c r="AQ632" s="57"/>
      <c r="AR632" s="59"/>
      <c r="AS632" s="59"/>
      <c r="AT632" s="59"/>
      <c r="AU632" s="59"/>
      <c r="AV632" s="59"/>
      <c r="AW632" s="59"/>
      <c r="AX63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32" s="59"/>
      <c r="AZ632" s="59"/>
      <c r="BA63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32" s="249"/>
      <c r="BD632" s="253"/>
      <c r="BE632" s="253"/>
    </row>
    <row r="633" spans="1:57" ht="14.95" x14ac:dyDescent="0.25">
      <c r="A633" s="60"/>
      <c r="B633" s="58"/>
      <c r="C633" s="58"/>
      <c r="D633" s="58"/>
      <c r="E633" s="61"/>
      <c r="F633" s="61"/>
      <c r="G633" s="270" t="str">
        <f>IFERROR(MATCH(I633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33" s="270" t="str">
        <f t="shared" si="38"/>
        <v/>
      </c>
      <c r="I633" s="58"/>
      <c r="J633" s="58"/>
      <c r="K633" s="250"/>
      <c r="L633" s="277"/>
      <c r="M633" s="58"/>
      <c r="N633" s="58"/>
      <c r="O633" s="58"/>
      <c r="P63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33" s="270" t="str">
        <f>IF('Participantes (A completar)'!$R633="","",IF((INT('Participantes (A completar)'!$AI633-'Participantes (A completar)'!$R633)/365.25)&lt;=0,0,(INT(('Participantes (A completar)'!$AI633-'Participantes (A completar)'!$R633)/365.25))))</f>
        <v/>
      </c>
      <c r="R633" s="61"/>
      <c r="S633" s="57"/>
      <c r="T633" s="270" t="str">
        <f>IFERROR(MATCH(V633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33" s="270" t="str">
        <f t="shared" si="39"/>
        <v/>
      </c>
      <c r="V633" s="216"/>
      <c r="W633" s="216"/>
      <c r="X633" s="62"/>
      <c r="Y63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3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33" s="245"/>
      <c r="AB633" s="246"/>
      <c r="AC633" s="246"/>
      <c r="AD633" s="247"/>
      <c r="AE633" s="248"/>
      <c r="AF633" s="270" t="str">
        <f>IFERROR(VLOOKUP(AE633,Nivel_educat!$B$6:$E$24,4,FALSE),"")</f>
        <v/>
      </c>
      <c r="AG633" s="270" t="str">
        <f t="shared" si="36"/>
        <v/>
      </c>
      <c r="AH633" s="57"/>
      <c r="AI633" s="64"/>
      <c r="AJ633" s="57"/>
      <c r="AK633" s="64"/>
      <c r="AL633" s="64"/>
      <c r="AM633" s="57"/>
      <c r="AN633" s="64"/>
      <c r="AO633" s="273" t="str">
        <f t="shared" si="37"/>
        <v/>
      </c>
      <c r="AP633" s="57"/>
      <c r="AQ633" s="57"/>
      <c r="AR633" s="59"/>
      <c r="AS633" s="59"/>
      <c r="AT633" s="59"/>
      <c r="AU633" s="59"/>
      <c r="AV633" s="59"/>
      <c r="AW633" s="59"/>
      <c r="AX63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33" s="59"/>
      <c r="AZ633" s="59"/>
      <c r="BA63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33" s="249"/>
      <c r="BD633" s="253"/>
      <c r="BE633" s="253"/>
    </row>
    <row r="634" spans="1:57" ht="14.95" x14ac:dyDescent="0.25">
      <c r="A634" s="60"/>
      <c r="B634" s="58"/>
      <c r="C634" s="58"/>
      <c r="D634" s="58"/>
      <c r="E634" s="61"/>
      <c r="F634" s="61"/>
      <c r="G634" s="270" t="str">
        <f>IFERROR(MATCH(I634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34" s="270" t="str">
        <f t="shared" si="38"/>
        <v/>
      </c>
      <c r="I634" s="58"/>
      <c r="J634" s="58"/>
      <c r="K634" s="250"/>
      <c r="L634" s="277"/>
      <c r="M634" s="58"/>
      <c r="N634" s="58"/>
      <c r="O634" s="58"/>
      <c r="P63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34" s="270" t="str">
        <f>IF('Participantes (A completar)'!$R634="","",IF((INT('Participantes (A completar)'!$AI634-'Participantes (A completar)'!$R634)/365.25)&lt;=0,0,(INT(('Participantes (A completar)'!$AI634-'Participantes (A completar)'!$R634)/365.25))))</f>
        <v/>
      </c>
      <c r="R634" s="61"/>
      <c r="S634" s="57"/>
      <c r="T634" s="270" t="str">
        <f>IFERROR(MATCH(V634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34" s="270" t="str">
        <f t="shared" si="39"/>
        <v/>
      </c>
      <c r="V634" s="58"/>
      <c r="W634" s="58"/>
      <c r="X634" s="62"/>
      <c r="Y63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3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34" s="245"/>
      <c r="AB634" s="246"/>
      <c r="AC634" s="246"/>
      <c r="AD634" s="247"/>
      <c r="AE634" s="248"/>
      <c r="AF634" s="270" t="str">
        <f>IFERROR(VLOOKUP(AE634,Nivel_educat!$B$6:$E$24,4,FALSE),"")</f>
        <v/>
      </c>
      <c r="AG634" s="270" t="str">
        <f t="shared" si="36"/>
        <v/>
      </c>
      <c r="AH634" s="57"/>
      <c r="AI634" s="64"/>
      <c r="AJ634" s="57"/>
      <c r="AK634" s="64"/>
      <c r="AL634" s="64"/>
      <c r="AM634" s="57"/>
      <c r="AN634" s="207"/>
      <c r="AO634" s="273" t="str">
        <f t="shared" si="37"/>
        <v/>
      </c>
      <c r="AP634" s="57"/>
      <c r="AQ634" s="57"/>
      <c r="AR634" s="59"/>
      <c r="AS634" s="59"/>
      <c r="AT634" s="59"/>
      <c r="AU634" s="59"/>
      <c r="AV634" s="59"/>
      <c r="AW634" s="59"/>
      <c r="AX63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34" s="59"/>
      <c r="AZ634" s="59"/>
      <c r="BA63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34" s="249"/>
      <c r="BD634" s="253"/>
      <c r="BE634" s="253"/>
    </row>
    <row r="635" spans="1:57" ht="14.95" x14ac:dyDescent="0.25">
      <c r="A635" s="60"/>
      <c r="B635" s="58"/>
      <c r="C635" s="58"/>
      <c r="D635" s="58"/>
      <c r="E635" s="61"/>
      <c r="F635" s="61"/>
      <c r="G635" s="270" t="str">
        <f>IFERROR(MATCH(I635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35" s="270" t="str">
        <f t="shared" si="38"/>
        <v/>
      </c>
      <c r="I635" s="58"/>
      <c r="J635" s="58"/>
      <c r="K635" s="250"/>
      <c r="L635" s="277"/>
      <c r="M635" s="58"/>
      <c r="N635" s="58"/>
      <c r="O635" s="58"/>
      <c r="P63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35" s="270" t="str">
        <f>IF('Participantes (A completar)'!$R635="","",IF((INT('Participantes (A completar)'!$AI635-'Participantes (A completar)'!$R635)/365.25)&lt;=0,0,(INT(('Participantes (A completar)'!$AI635-'Participantes (A completar)'!$R635)/365.25))))</f>
        <v/>
      </c>
      <c r="R635" s="61"/>
      <c r="S635" s="57"/>
      <c r="T635" s="270" t="str">
        <f>IFERROR(MATCH(V635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35" s="270" t="str">
        <f t="shared" si="39"/>
        <v/>
      </c>
      <c r="V635" s="216"/>
      <c r="W635" s="216"/>
      <c r="X635" s="62"/>
      <c r="Y63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3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35" s="245"/>
      <c r="AB635" s="246"/>
      <c r="AC635" s="246"/>
      <c r="AD635" s="247"/>
      <c r="AE635" s="248"/>
      <c r="AF635" s="270" t="str">
        <f>IFERROR(VLOOKUP(AE635,Nivel_educat!$B$6:$E$24,4,FALSE),"")</f>
        <v/>
      </c>
      <c r="AG635" s="270" t="str">
        <f t="shared" si="36"/>
        <v/>
      </c>
      <c r="AH635" s="57"/>
      <c r="AI635" s="64"/>
      <c r="AJ635" s="57"/>
      <c r="AK635" s="64"/>
      <c r="AL635" s="64"/>
      <c r="AM635" s="57"/>
      <c r="AN635" s="64"/>
      <c r="AO635" s="273" t="str">
        <f t="shared" si="37"/>
        <v/>
      </c>
      <c r="AP635" s="57"/>
      <c r="AQ635" s="57"/>
      <c r="AR635" s="59"/>
      <c r="AS635" s="59"/>
      <c r="AT635" s="59"/>
      <c r="AU635" s="59"/>
      <c r="AV635" s="59"/>
      <c r="AW635" s="59"/>
      <c r="AX63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35" s="59"/>
      <c r="AZ635" s="59"/>
      <c r="BA63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35" s="249"/>
      <c r="BD635" s="253"/>
      <c r="BE635" s="253"/>
    </row>
    <row r="636" spans="1:57" ht="14.95" x14ac:dyDescent="0.25">
      <c r="A636" s="60"/>
      <c r="B636" s="58"/>
      <c r="C636" s="58"/>
      <c r="D636" s="58"/>
      <c r="E636" s="61"/>
      <c r="F636" s="61"/>
      <c r="G636" s="270" t="str">
        <f>IFERROR(MATCH(I636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36" s="270" t="str">
        <f t="shared" si="38"/>
        <v/>
      </c>
      <c r="I636" s="58"/>
      <c r="J636" s="58"/>
      <c r="K636" s="250"/>
      <c r="L636" s="277"/>
      <c r="M636" s="58"/>
      <c r="N636" s="58"/>
      <c r="O636" s="58"/>
      <c r="P63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36" s="270" t="str">
        <f>IF('Participantes (A completar)'!$R636="","",IF((INT('Participantes (A completar)'!$AI636-'Participantes (A completar)'!$R636)/365.25)&lt;=0,0,(INT(('Participantes (A completar)'!$AI636-'Participantes (A completar)'!$R636)/365.25))))</f>
        <v/>
      </c>
      <c r="R636" s="61"/>
      <c r="S636" s="57"/>
      <c r="T636" s="270" t="str">
        <f>IFERROR(MATCH(V636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36" s="270" t="str">
        <f t="shared" si="39"/>
        <v/>
      </c>
      <c r="V636" s="58"/>
      <c r="W636" s="58"/>
      <c r="X636" s="62"/>
      <c r="Y63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3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36" s="245"/>
      <c r="AB636" s="246"/>
      <c r="AC636" s="246"/>
      <c r="AD636" s="247"/>
      <c r="AE636" s="248"/>
      <c r="AF636" s="270" t="str">
        <f>IFERROR(VLOOKUP(AE636,Nivel_educat!$B$6:$E$24,4,FALSE),"")</f>
        <v/>
      </c>
      <c r="AG636" s="270" t="str">
        <f t="shared" si="36"/>
        <v/>
      </c>
      <c r="AH636" s="57"/>
      <c r="AI636" s="64"/>
      <c r="AJ636" s="57"/>
      <c r="AK636" s="64"/>
      <c r="AL636" s="64"/>
      <c r="AM636" s="57"/>
      <c r="AN636" s="207"/>
      <c r="AO636" s="273" t="str">
        <f t="shared" si="37"/>
        <v/>
      </c>
      <c r="AP636" s="57"/>
      <c r="AQ636" s="57"/>
      <c r="AR636" s="59"/>
      <c r="AS636" s="59"/>
      <c r="AT636" s="59"/>
      <c r="AU636" s="59"/>
      <c r="AV636" s="59"/>
      <c r="AW636" s="59"/>
      <c r="AX63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36" s="59"/>
      <c r="AZ636" s="59"/>
      <c r="BA63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36" s="249"/>
      <c r="BD636" s="253"/>
      <c r="BE636" s="253"/>
    </row>
    <row r="637" spans="1:57" ht="14.95" x14ac:dyDescent="0.25">
      <c r="A637" s="60"/>
      <c r="B637" s="58"/>
      <c r="C637" s="58"/>
      <c r="D637" s="58"/>
      <c r="E637" s="61"/>
      <c r="F637" s="61"/>
      <c r="G637" s="270" t="str">
        <f>IFERROR(MATCH(I637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37" s="270" t="str">
        <f t="shared" si="38"/>
        <v/>
      </c>
      <c r="I637" s="58"/>
      <c r="J637" s="58"/>
      <c r="K637" s="250"/>
      <c r="L637" s="277"/>
      <c r="M637" s="58"/>
      <c r="N637" s="58"/>
      <c r="O637" s="58"/>
      <c r="P63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37" s="270" t="str">
        <f>IF('Participantes (A completar)'!$R637="","",IF((INT('Participantes (A completar)'!$AI637-'Participantes (A completar)'!$R637)/365.25)&lt;=0,0,(INT(('Participantes (A completar)'!$AI637-'Participantes (A completar)'!$R637)/365.25))))</f>
        <v/>
      </c>
      <c r="R637" s="61"/>
      <c r="S637" s="57"/>
      <c r="T637" s="270" t="str">
        <f>IFERROR(MATCH(V637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37" s="270" t="str">
        <f t="shared" si="39"/>
        <v/>
      </c>
      <c r="V637" s="216"/>
      <c r="W637" s="216"/>
      <c r="X637" s="62"/>
      <c r="Y63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3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37" s="245"/>
      <c r="AB637" s="246"/>
      <c r="AC637" s="246"/>
      <c r="AD637" s="247"/>
      <c r="AE637" s="248"/>
      <c r="AF637" s="270" t="str">
        <f>IFERROR(VLOOKUP(AE637,Nivel_educat!$B$6:$E$24,4,FALSE),"")</f>
        <v/>
      </c>
      <c r="AG637" s="270" t="str">
        <f t="shared" si="36"/>
        <v/>
      </c>
      <c r="AH637" s="57"/>
      <c r="AI637" s="64"/>
      <c r="AJ637" s="57"/>
      <c r="AK637" s="64"/>
      <c r="AL637" s="64"/>
      <c r="AM637" s="57"/>
      <c r="AN637" s="64"/>
      <c r="AO637" s="273" t="str">
        <f t="shared" si="37"/>
        <v/>
      </c>
      <c r="AP637" s="57"/>
      <c r="AQ637" s="57"/>
      <c r="AR637" s="59"/>
      <c r="AS637" s="59"/>
      <c r="AT637" s="59"/>
      <c r="AU637" s="59"/>
      <c r="AV637" s="59"/>
      <c r="AW637" s="59"/>
      <c r="AX63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37" s="59"/>
      <c r="AZ637" s="59"/>
      <c r="BA63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37" s="249"/>
      <c r="BD637" s="253"/>
      <c r="BE637" s="253"/>
    </row>
    <row r="638" spans="1:57" ht="14.95" x14ac:dyDescent="0.25">
      <c r="A638" s="60"/>
      <c r="B638" s="58"/>
      <c r="C638" s="58"/>
      <c r="D638" s="58"/>
      <c r="E638" s="61"/>
      <c r="F638" s="61"/>
      <c r="G638" s="270" t="str">
        <f>IFERROR(MATCH(I638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38" s="270" t="str">
        <f t="shared" si="38"/>
        <v/>
      </c>
      <c r="I638" s="58"/>
      <c r="J638" s="58"/>
      <c r="K638" s="250"/>
      <c r="L638" s="277"/>
      <c r="M638" s="58"/>
      <c r="N638" s="58"/>
      <c r="O638" s="58"/>
      <c r="P63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38" s="270" t="str">
        <f>IF('Participantes (A completar)'!$R638="","",IF((INT('Participantes (A completar)'!$AI638-'Participantes (A completar)'!$R638)/365.25)&lt;=0,0,(INT(('Participantes (A completar)'!$AI638-'Participantes (A completar)'!$R638)/365.25))))</f>
        <v/>
      </c>
      <c r="R638" s="61"/>
      <c r="S638" s="57"/>
      <c r="T638" s="270" t="str">
        <f>IFERROR(MATCH(V638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38" s="270" t="str">
        <f t="shared" si="39"/>
        <v/>
      </c>
      <c r="V638" s="58"/>
      <c r="W638" s="58"/>
      <c r="X638" s="62"/>
      <c r="Y63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3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38" s="245"/>
      <c r="AB638" s="246"/>
      <c r="AC638" s="246"/>
      <c r="AD638" s="247"/>
      <c r="AE638" s="248"/>
      <c r="AF638" s="270" t="str">
        <f>IFERROR(VLOOKUP(AE638,Nivel_educat!$B$6:$E$24,4,FALSE),"")</f>
        <v/>
      </c>
      <c r="AG638" s="270" t="str">
        <f t="shared" si="36"/>
        <v/>
      </c>
      <c r="AH638" s="57"/>
      <c r="AI638" s="64"/>
      <c r="AJ638" s="57"/>
      <c r="AK638" s="64"/>
      <c r="AL638" s="64"/>
      <c r="AM638" s="57"/>
      <c r="AN638" s="207"/>
      <c r="AO638" s="273" t="str">
        <f t="shared" si="37"/>
        <v/>
      </c>
      <c r="AP638" s="57"/>
      <c r="AQ638" s="57"/>
      <c r="AR638" s="59"/>
      <c r="AS638" s="59"/>
      <c r="AT638" s="59"/>
      <c r="AU638" s="59"/>
      <c r="AV638" s="59"/>
      <c r="AW638" s="59"/>
      <c r="AX63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38" s="59"/>
      <c r="AZ638" s="59"/>
      <c r="BA63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38" s="249"/>
      <c r="BD638" s="253"/>
      <c r="BE638" s="253"/>
    </row>
    <row r="639" spans="1:57" ht="14.95" x14ac:dyDescent="0.25">
      <c r="A639" s="60"/>
      <c r="B639" s="58"/>
      <c r="C639" s="58"/>
      <c r="D639" s="58"/>
      <c r="E639" s="61"/>
      <c r="F639" s="61"/>
      <c r="G639" s="270" t="str">
        <f>IFERROR(MATCH(I639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39" s="270" t="str">
        <f t="shared" si="38"/>
        <v/>
      </c>
      <c r="I639" s="58"/>
      <c r="J639" s="58"/>
      <c r="K639" s="250"/>
      <c r="L639" s="277"/>
      <c r="M639" s="58"/>
      <c r="N639" s="58"/>
      <c r="O639" s="58"/>
      <c r="P63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39" s="270" t="str">
        <f>IF('Participantes (A completar)'!$R639="","",IF((INT('Participantes (A completar)'!$AI639-'Participantes (A completar)'!$R639)/365.25)&lt;=0,0,(INT(('Participantes (A completar)'!$AI639-'Participantes (A completar)'!$R639)/365.25))))</f>
        <v/>
      </c>
      <c r="R639" s="61"/>
      <c r="S639" s="57"/>
      <c r="T639" s="270" t="str">
        <f>IFERROR(MATCH(V639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39" s="270" t="str">
        <f t="shared" si="39"/>
        <v/>
      </c>
      <c r="V639" s="216"/>
      <c r="W639" s="216"/>
      <c r="X639" s="62"/>
      <c r="Y63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3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39" s="245"/>
      <c r="AB639" s="246"/>
      <c r="AC639" s="246"/>
      <c r="AD639" s="247"/>
      <c r="AE639" s="248"/>
      <c r="AF639" s="270" t="str">
        <f>IFERROR(VLOOKUP(AE639,Nivel_educat!$B$6:$E$24,4,FALSE),"")</f>
        <v/>
      </c>
      <c r="AG639" s="270" t="str">
        <f t="shared" si="36"/>
        <v/>
      </c>
      <c r="AH639" s="57"/>
      <c r="AI639" s="64"/>
      <c r="AJ639" s="57"/>
      <c r="AK639" s="64"/>
      <c r="AL639" s="64"/>
      <c r="AM639" s="57"/>
      <c r="AN639" s="64"/>
      <c r="AO639" s="273" t="str">
        <f t="shared" si="37"/>
        <v/>
      </c>
      <c r="AP639" s="57"/>
      <c r="AQ639" s="57"/>
      <c r="AR639" s="59"/>
      <c r="AS639" s="59"/>
      <c r="AT639" s="59"/>
      <c r="AU639" s="59"/>
      <c r="AV639" s="59"/>
      <c r="AW639" s="59"/>
      <c r="AX63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39" s="59"/>
      <c r="AZ639" s="59"/>
      <c r="BA63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39" s="249"/>
      <c r="BD639" s="253"/>
      <c r="BE639" s="253"/>
    </row>
    <row r="640" spans="1:57" ht="14.95" x14ac:dyDescent="0.25">
      <c r="A640" s="60"/>
      <c r="B640" s="58"/>
      <c r="C640" s="58"/>
      <c r="D640" s="58"/>
      <c r="E640" s="61"/>
      <c r="F640" s="61"/>
      <c r="G640" s="270" t="str">
        <f>IFERROR(MATCH(I640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40" s="270" t="str">
        <f t="shared" si="38"/>
        <v/>
      </c>
      <c r="I640" s="58"/>
      <c r="J640" s="58"/>
      <c r="K640" s="250"/>
      <c r="L640" s="277"/>
      <c r="M640" s="58"/>
      <c r="N640" s="58"/>
      <c r="O640" s="58"/>
      <c r="P64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40" s="270" t="str">
        <f>IF('Participantes (A completar)'!$R640="","",IF((INT('Participantes (A completar)'!$AI640-'Participantes (A completar)'!$R640)/365.25)&lt;=0,0,(INT(('Participantes (A completar)'!$AI640-'Participantes (A completar)'!$R640)/365.25))))</f>
        <v/>
      </c>
      <c r="R640" s="61"/>
      <c r="S640" s="57"/>
      <c r="T640" s="270" t="str">
        <f>IFERROR(MATCH(V640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40" s="270" t="str">
        <f t="shared" si="39"/>
        <v/>
      </c>
      <c r="V640" s="58"/>
      <c r="W640" s="58"/>
      <c r="X640" s="62"/>
      <c r="Y64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4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40" s="245"/>
      <c r="AB640" s="246"/>
      <c r="AC640" s="246"/>
      <c r="AD640" s="247"/>
      <c r="AE640" s="248"/>
      <c r="AF640" s="270" t="str">
        <f>IFERROR(VLOOKUP(AE640,Nivel_educat!$B$6:$E$24,4,FALSE),"")</f>
        <v/>
      </c>
      <c r="AG640" s="270" t="str">
        <f t="shared" si="36"/>
        <v/>
      </c>
      <c r="AH640" s="57"/>
      <c r="AI640" s="64"/>
      <c r="AJ640" s="57"/>
      <c r="AK640" s="64"/>
      <c r="AL640" s="64"/>
      <c r="AM640" s="57"/>
      <c r="AN640" s="207"/>
      <c r="AO640" s="273" t="str">
        <f t="shared" si="37"/>
        <v/>
      </c>
      <c r="AP640" s="57"/>
      <c r="AQ640" s="57"/>
      <c r="AR640" s="59"/>
      <c r="AS640" s="59"/>
      <c r="AT640" s="59"/>
      <c r="AU640" s="59"/>
      <c r="AV640" s="59"/>
      <c r="AW640" s="59"/>
      <c r="AX64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40" s="59"/>
      <c r="AZ640" s="59"/>
      <c r="BA64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40" s="249"/>
      <c r="BD640" s="253"/>
      <c r="BE640" s="253"/>
    </row>
    <row r="641" spans="1:57" ht="14.95" x14ac:dyDescent="0.25">
      <c r="A641" s="60"/>
      <c r="B641" s="58"/>
      <c r="C641" s="58"/>
      <c r="D641" s="58"/>
      <c r="E641" s="61"/>
      <c r="F641" s="61"/>
      <c r="G641" s="270" t="str">
        <f>IFERROR(MATCH(I641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41" s="270" t="str">
        <f t="shared" si="38"/>
        <v/>
      </c>
      <c r="I641" s="58"/>
      <c r="J641" s="58"/>
      <c r="K641" s="250"/>
      <c r="L641" s="277"/>
      <c r="M641" s="58"/>
      <c r="N641" s="58"/>
      <c r="O641" s="58"/>
      <c r="P64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41" s="270" t="str">
        <f>IF('Participantes (A completar)'!$R641="","",IF((INT('Participantes (A completar)'!$AI641-'Participantes (A completar)'!$R641)/365.25)&lt;=0,0,(INT(('Participantes (A completar)'!$AI641-'Participantes (A completar)'!$R641)/365.25))))</f>
        <v/>
      </c>
      <c r="R641" s="61"/>
      <c r="S641" s="57"/>
      <c r="T641" s="270" t="str">
        <f>IFERROR(MATCH(V641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41" s="270" t="str">
        <f t="shared" si="39"/>
        <v/>
      </c>
      <c r="V641" s="216"/>
      <c r="W641" s="216"/>
      <c r="X641" s="62"/>
      <c r="Y64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4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41" s="245"/>
      <c r="AB641" s="246"/>
      <c r="AC641" s="246"/>
      <c r="AD641" s="247"/>
      <c r="AE641" s="248"/>
      <c r="AF641" s="270" t="str">
        <f>IFERROR(VLOOKUP(AE641,Nivel_educat!$B$6:$E$24,4,FALSE),"")</f>
        <v/>
      </c>
      <c r="AG641" s="270" t="str">
        <f t="shared" si="36"/>
        <v/>
      </c>
      <c r="AH641" s="57"/>
      <c r="AI641" s="64"/>
      <c r="AJ641" s="57"/>
      <c r="AK641" s="64"/>
      <c r="AL641" s="64"/>
      <c r="AM641" s="57"/>
      <c r="AN641" s="64"/>
      <c r="AO641" s="273" t="str">
        <f t="shared" si="37"/>
        <v/>
      </c>
      <c r="AP641" s="57"/>
      <c r="AQ641" s="57"/>
      <c r="AR641" s="59"/>
      <c r="AS641" s="59"/>
      <c r="AT641" s="59"/>
      <c r="AU641" s="59"/>
      <c r="AV641" s="59"/>
      <c r="AW641" s="59"/>
      <c r="AX64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41" s="59"/>
      <c r="AZ641" s="59"/>
      <c r="BA64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41" s="249"/>
      <c r="BD641" s="253"/>
      <c r="BE641" s="253"/>
    </row>
    <row r="642" spans="1:57" ht="14.95" x14ac:dyDescent="0.25">
      <c r="A642" s="60"/>
      <c r="B642" s="58"/>
      <c r="C642" s="58"/>
      <c r="D642" s="58"/>
      <c r="E642" s="61"/>
      <c r="F642" s="61"/>
      <c r="G642" s="270" t="str">
        <f>IFERROR(MATCH(I642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42" s="270" t="str">
        <f t="shared" si="38"/>
        <v/>
      </c>
      <c r="I642" s="58"/>
      <c r="J642" s="58"/>
      <c r="K642" s="250"/>
      <c r="L642" s="277"/>
      <c r="M642" s="58"/>
      <c r="N642" s="58"/>
      <c r="O642" s="58"/>
      <c r="P64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42" s="270" t="str">
        <f>IF('Participantes (A completar)'!$R642="","",IF((INT('Participantes (A completar)'!$AI642-'Participantes (A completar)'!$R642)/365.25)&lt;=0,0,(INT(('Participantes (A completar)'!$AI642-'Participantes (A completar)'!$R642)/365.25))))</f>
        <v/>
      </c>
      <c r="R642" s="61"/>
      <c r="S642" s="57"/>
      <c r="T642" s="270" t="str">
        <f>IFERROR(MATCH(V642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42" s="270" t="str">
        <f t="shared" si="39"/>
        <v/>
      </c>
      <c r="V642" s="58"/>
      <c r="W642" s="58"/>
      <c r="X642" s="62"/>
      <c r="Y64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4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42" s="245"/>
      <c r="AB642" s="246"/>
      <c r="AC642" s="246"/>
      <c r="AD642" s="247"/>
      <c r="AE642" s="248"/>
      <c r="AF642" s="270" t="str">
        <f>IFERROR(VLOOKUP(AE642,Nivel_educat!$B$6:$E$24,4,FALSE),"")</f>
        <v/>
      </c>
      <c r="AG642" s="270" t="str">
        <f t="shared" si="36"/>
        <v/>
      </c>
      <c r="AH642" s="57"/>
      <c r="AI642" s="64"/>
      <c r="AJ642" s="57"/>
      <c r="AK642" s="64"/>
      <c r="AL642" s="64"/>
      <c r="AM642" s="57"/>
      <c r="AN642" s="207"/>
      <c r="AO642" s="273" t="str">
        <f t="shared" si="37"/>
        <v/>
      </c>
      <c r="AP642" s="57"/>
      <c r="AQ642" s="57"/>
      <c r="AR642" s="59"/>
      <c r="AS642" s="59"/>
      <c r="AT642" s="59"/>
      <c r="AU642" s="59"/>
      <c r="AV642" s="59"/>
      <c r="AW642" s="59"/>
      <c r="AX64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42" s="59"/>
      <c r="AZ642" s="59"/>
      <c r="BA64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42" s="249"/>
      <c r="BD642" s="253"/>
      <c r="BE642" s="253"/>
    </row>
    <row r="643" spans="1:57" ht="14.95" x14ac:dyDescent="0.25">
      <c r="A643" s="60"/>
      <c r="B643" s="58"/>
      <c r="C643" s="58"/>
      <c r="D643" s="58"/>
      <c r="E643" s="61"/>
      <c r="F643" s="61"/>
      <c r="G643" s="270" t="str">
        <f>IFERROR(MATCH(I643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43" s="270" t="str">
        <f t="shared" si="38"/>
        <v/>
      </c>
      <c r="I643" s="58"/>
      <c r="J643" s="58"/>
      <c r="K643" s="250"/>
      <c r="L643" s="277"/>
      <c r="M643" s="58"/>
      <c r="N643" s="58"/>
      <c r="O643" s="58"/>
      <c r="P64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43" s="270" t="str">
        <f>IF('Participantes (A completar)'!$R643="","",IF((INT('Participantes (A completar)'!$AI643-'Participantes (A completar)'!$R643)/365.25)&lt;=0,0,(INT(('Participantes (A completar)'!$AI643-'Participantes (A completar)'!$R643)/365.25))))</f>
        <v/>
      </c>
      <c r="R643" s="61"/>
      <c r="S643" s="57"/>
      <c r="T643" s="270" t="str">
        <f>IFERROR(MATCH(V643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43" s="270" t="str">
        <f t="shared" si="39"/>
        <v/>
      </c>
      <c r="V643" s="216"/>
      <c r="W643" s="216"/>
      <c r="X643" s="62"/>
      <c r="Y64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4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43" s="245"/>
      <c r="AB643" s="246"/>
      <c r="AC643" s="246"/>
      <c r="AD643" s="247"/>
      <c r="AE643" s="248"/>
      <c r="AF643" s="270" t="str">
        <f>IFERROR(VLOOKUP(AE643,Nivel_educat!$B$6:$E$24,4,FALSE),"")</f>
        <v/>
      </c>
      <c r="AG643" s="270" t="str">
        <f t="shared" si="36"/>
        <v/>
      </c>
      <c r="AH643" s="57"/>
      <c r="AI643" s="64"/>
      <c r="AJ643" s="57"/>
      <c r="AK643" s="64"/>
      <c r="AL643" s="64"/>
      <c r="AM643" s="57"/>
      <c r="AN643" s="64"/>
      <c r="AO643" s="273" t="str">
        <f t="shared" si="37"/>
        <v/>
      </c>
      <c r="AP643" s="57"/>
      <c r="AQ643" s="57"/>
      <c r="AR643" s="59"/>
      <c r="AS643" s="59"/>
      <c r="AT643" s="59"/>
      <c r="AU643" s="59"/>
      <c r="AV643" s="59"/>
      <c r="AW643" s="59"/>
      <c r="AX64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43" s="59"/>
      <c r="AZ643" s="59"/>
      <c r="BA64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43" s="249"/>
      <c r="BD643" s="253"/>
      <c r="BE643" s="253"/>
    </row>
    <row r="644" spans="1:57" ht="14.95" x14ac:dyDescent="0.25">
      <c r="A644" s="60"/>
      <c r="B644" s="58"/>
      <c r="C644" s="58"/>
      <c r="D644" s="58"/>
      <c r="E644" s="61"/>
      <c r="F644" s="61"/>
      <c r="G644" s="270" t="str">
        <f>IFERROR(MATCH(I644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44" s="270" t="str">
        <f t="shared" si="38"/>
        <v/>
      </c>
      <c r="I644" s="58"/>
      <c r="J644" s="58"/>
      <c r="K644" s="250"/>
      <c r="L644" s="277"/>
      <c r="M644" s="58"/>
      <c r="N644" s="58"/>
      <c r="O644" s="58"/>
      <c r="P64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44" s="270" t="str">
        <f>IF('Participantes (A completar)'!$R644="","",IF((INT('Participantes (A completar)'!$AI644-'Participantes (A completar)'!$R644)/365.25)&lt;=0,0,(INT(('Participantes (A completar)'!$AI644-'Participantes (A completar)'!$R644)/365.25))))</f>
        <v/>
      </c>
      <c r="R644" s="61"/>
      <c r="S644" s="57"/>
      <c r="T644" s="270" t="str">
        <f>IFERROR(MATCH(V644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44" s="270" t="str">
        <f t="shared" si="39"/>
        <v/>
      </c>
      <c r="V644" s="58"/>
      <c r="W644" s="58"/>
      <c r="X644" s="62"/>
      <c r="Y64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4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44" s="245"/>
      <c r="AB644" s="246"/>
      <c r="AC644" s="246"/>
      <c r="AD644" s="247"/>
      <c r="AE644" s="248"/>
      <c r="AF644" s="270" t="str">
        <f>IFERROR(VLOOKUP(AE644,Nivel_educat!$B$6:$E$24,4,FALSE),"")</f>
        <v/>
      </c>
      <c r="AG644" s="270" t="str">
        <f t="shared" si="36"/>
        <v/>
      </c>
      <c r="AH644" s="57"/>
      <c r="AI644" s="64"/>
      <c r="AJ644" s="57"/>
      <c r="AK644" s="64"/>
      <c r="AL644" s="64"/>
      <c r="AM644" s="57"/>
      <c r="AN644" s="207"/>
      <c r="AO644" s="273" t="str">
        <f t="shared" si="37"/>
        <v/>
      </c>
      <c r="AP644" s="57"/>
      <c r="AQ644" s="57"/>
      <c r="AR644" s="59"/>
      <c r="AS644" s="59"/>
      <c r="AT644" s="59"/>
      <c r="AU644" s="59"/>
      <c r="AV644" s="59"/>
      <c r="AW644" s="59"/>
      <c r="AX64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44" s="59"/>
      <c r="AZ644" s="59"/>
      <c r="BA64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44" s="249"/>
      <c r="BD644" s="253"/>
      <c r="BE644" s="253"/>
    </row>
    <row r="645" spans="1:57" ht="14.95" x14ac:dyDescent="0.25">
      <c r="A645" s="60"/>
      <c r="B645" s="58"/>
      <c r="C645" s="58"/>
      <c r="D645" s="58"/>
      <c r="E645" s="61"/>
      <c r="F645" s="61"/>
      <c r="G645" s="270" t="str">
        <f>IFERROR(MATCH(I645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45" s="270" t="str">
        <f t="shared" si="38"/>
        <v/>
      </c>
      <c r="I645" s="58"/>
      <c r="J645" s="58"/>
      <c r="K645" s="250"/>
      <c r="L645" s="277"/>
      <c r="M645" s="58"/>
      <c r="N645" s="58"/>
      <c r="O645" s="58"/>
      <c r="P64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45" s="270" t="str">
        <f>IF('Participantes (A completar)'!$R645="","",IF((INT('Participantes (A completar)'!$AI645-'Participantes (A completar)'!$R645)/365.25)&lt;=0,0,(INT(('Participantes (A completar)'!$AI645-'Participantes (A completar)'!$R645)/365.25))))</f>
        <v/>
      </c>
      <c r="R645" s="61"/>
      <c r="S645" s="57"/>
      <c r="T645" s="270" t="str">
        <f>IFERROR(MATCH(V645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45" s="270" t="str">
        <f t="shared" si="39"/>
        <v/>
      </c>
      <c r="V645" s="216"/>
      <c r="W645" s="216"/>
      <c r="X645" s="62"/>
      <c r="Y64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4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45" s="245"/>
      <c r="AB645" s="246"/>
      <c r="AC645" s="246"/>
      <c r="AD645" s="247"/>
      <c r="AE645" s="248"/>
      <c r="AF645" s="270" t="str">
        <f>IFERROR(VLOOKUP(AE645,Nivel_educat!$B$6:$E$24,4,FALSE),"")</f>
        <v/>
      </c>
      <c r="AG645" s="270" t="str">
        <f t="shared" si="36"/>
        <v/>
      </c>
      <c r="AH645" s="57"/>
      <c r="AI645" s="64"/>
      <c r="AJ645" s="57"/>
      <c r="AK645" s="64"/>
      <c r="AL645" s="64"/>
      <c r="AM645" s="57"/>
      <c r="AN645" s="64"/>
      <c r="AO645" s="273" t="str">
        <f t="shared" si="37"/>
        <v/>
      </c>
      <c r="AP645" s="57"/>
      <c r="AQ645" s="57"/>
      <c r="AR645" s="59"/>
      <c r="AS645" s="59"/>
      <c r="AT645" s="59"/>
      <c r="AU645" s="59"/>
      <c r="AV645" s="59"/>
      <c r="AW645" s="59"/>
      <c r="AX64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45" s="59"/>
      <c r="AZ645" s="59"/>
      <c r="BA64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45" s="249"/>
      <c r="BD645" s="253"/>
      <c r="BE645" s="253"/>
    </row>
    <row r="646" spans="1:57" ht="14.95" x14ac:dyDescent="0.25">
      <c r="A646" s="60"/>
      <c r="B646" s="58"/>
      <c r="C646" s="58"/>
      <c r="D646" s="58"/>
      <c r="E646" s="61"/>
      <c r="F646" s="61"/>
      <c r="G646" s="270" t="str">
        <f>IFERROR(MATCH(I646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46" s="270" t="str">
        <f t="shared" si="38"/>
        <v/>
      </c>
      <c r="I646" s="58"/>
      <c r="J646" s="58"/>
      <c r="K646" s="250"/>
      <c r="L646" s="277"/>
      <c r="M646" s="58"/>
      <c r="N646" s="58"/>
      <c r="O646" s="58"/>
      <c r="P64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46" s="270" t="str">
        <f>IF('Participantes (A completar)'!$R646="","",IF((INT('Participantes (A completar)'!$AI646-'Participantes (A completar)'!$R646)/365.25)&lt;=0,0,(INT(('Participantes (A completar)'!$AI646-'Participantes (A completar)'!$R646)/365.25))))</f>
        <v/>
      </c>
      <c r="R646" s="61"/>
      <c r="S646" s="57"/>
      <c r="T646" s="270" t="str">
        <f>IFERROR(MATCH(V646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46" s="270" t="str">
        <f t="shared" si="39"/>
        <v/>
      </c>
      <c r="V646" s="58"/>
      <c r="W646" s="58"/>
      <c r="X646" s="62"/>
      <c r="Y64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4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46" s="245"/>
      <c r="AB646" s="246"/>
      <c r="AC646" s="246"/>
      <c r="AD646" s="247"/>
      <c r="AE646" s="248"/>
      <c r="AF646" s="270" t="str">
        <f>IFERROR(VLOOKUP(AE646,Nivel_educat!$B$6:$E$24,4,FALSE),"")</f>
        <v/>
      </c>
      <c r="AG646" s="270" t="str">
        <f t="shared" si="36"/>
        <v/>
      </c>
      <c r="AH646" s="57"/>
      <c r="AI646" s="64"/>
      <c r="AJ646" s="57"/>
      <c r="AK646" s="64"/>
      <c r="AL646" s="64"/>
      <c r="AM646" s="57"/>
      <c r="AN646" s="207"/>
      <c r="AO646" s="273" t="str">
        <f t="shared" si="37"/>
        <v/>
      </c>
      <c r="AP646" s="57"/>
      <c r="AQ646" s="57"/>
      <c r="AR646" s="59"/>
      <c r="AS646" s="59"/>
      <c r="AT646" s="59"/>
      <c r="AU646" s="59"/>
      <c r="AV646" s="59"/>
      <c r="AW646" s="59"/>
      <c r="AX64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46" s="59"/>
      <c r="AZ646" s="59"/>
      <c r="BA64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46" s="249"/>
      <c r="BD646" s="253"/>
      <c r="BE646" s="253"/>
    </row>
    <row r="647" spans="1:57" ht="14.95" x14ac:dyDescent="0.25">
      <c r="A647" s="60"/>
      <c r="B647" s="58"/>
      <c r="C647" s="58"/>
      <c r="D647" s="58"/>
      <c r="E647" s="61"/>
      <c r="F647" s="61"/>
      <c r="G647" s="270" t="str">
        <f>IFERROR(MATCH(I647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47" s="270" t="str">
        <f t="shared" si="38"/>
        <v/>
      </c>
      <c r="I647" s="58"/>
      <c r="J647" s="58"/>
      <c r="K647" s="250"/>
      <c r="L647" s="277"/>
      <c r="M647" s="58"/>
      <c r="N647" s="58"/>
      <c r="O647" s="58"/>
      <c r="P64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47" s="270" t="str">
        <f>IF('Participantes (A completar)'!$R647="","",IF((INT('Participantes (A completar)'!$AI647-'Participantes (A completar)'!$R647)/365.25)&lt;=0,0,(INT(('Participantes (A completar)'!$AI647-'Participantes (A completar)'!$R647)/365.25))))</f>
        <v/>
      </c>
      <c r="R647" s="61"/>
      <c r="S647" s="57"/>
      <c r="T647" s="270" t="str">
        <f>IFERROR(MATCH(V647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47" s="270" t="str">
        <f t="shared" si="39"/>
        <v/>
      </c>
      <c r="V647" s="216"/>
      <c r="W647" s="216"/>
      <c r="X647" s="62"/>
      <c r="Y64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4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47" s="245"/>
      <c r="AB647" s="246"/>
      <c r="AC647" s="246"/>
      <c r="AD647" s="247"/>
      <c r="AE647" s="248"/>
      <c r="AF647" s="270" t="str">
        <f>IFERROR(VLOOKUP(AE647,Nivel_educat!$B$6:$E$24,4,FALSE),"")</f>
        <v/>
      </c>
      <c r="AG647" s="270" t="str">
        <f t="shared" si="36"/>
        <v/>
      </c>
      <c r="AH647" s="57"/>
      <c r="AI647" s="64"/>
      <c r="AJ647" s="57"/>
      <c r="AK647" s="64"/>
      <c r="AL647" s="64"/>
      <c r="AM647" s="57"/>
      <c r="AN647" s="64"/>
      <c r="AO647" s="273" t="str">
        <f t="shared" si="37"/>
        <v/>
      </c>
      <c r="AP647" s="57"/>
      <c r="AQ647" s="57"/>
      <c r="AR647" s="59"/>
      <c r="AS647" s="59"/>
      <c r="AT647" s="59"/>
      <c r="AU647" s="59"/>
      <c r="AV647" s="59"/>
      <c r="AW647" s="59"/>
      <c r="AX64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47" s="59"/>
      <c r="AZ647" s="59"/>
      <c r="BA64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47" s="249"/>
      <c r="BD647" s="253"/>
      <c r="BE647" s="253"/>
    </row>
    <row r="648" spans="1:57" ht="14.95" x14ac:dyDescent="0.25">
      <c r="A648" s="60"/>
      <c r="B648" s="58"/>
      <c r="C648" s="58"/>
      <c r="D648" s="58"/>
      <c r="E648" s="61"/>
      <c r="F648" s="61"/>
      <c r="G648" s="270" t="str">
        <f>IFERROR(MATCH(I648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48" s="270" t="str">
        <f t="shared" si="38"/>
        <v/>
      </c>
      <c r="I648" s="58"/>
      <c r="J648" s="58"/>
      <c r="K648" s="250"/>
      <c r="L648" s="277"/>
      <c r="M648" s="58"/>
      <c r="N648" s="58"/>
      <c r="O648" s="58"/>
      <c r="P64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48" s="270" t="str">
        <f>IF('Participantes (A completar)'!$R648="","",IF((INT('Participantes (A completar)'!$AI648-'Participantes (A completar)'!$R648)/365.25)&lt;=0,0,(INT(('Participantes (A completar)'!$AI648-'Participantes (A completar)'!$R648)/365.25))))</f>
        <v/>
      </c>
      <c r="R648" s="61"/>
      <c r="S648" s="57"/>
      <c r="T648" s="270" t="str">
        <f>IFERROR(MATCH(V648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48" s="270" t="str">
        <f t="shared" si="39"/>
        <v/>
      </c>
      <c r="V648" s="58"/>
      <c r="W648" s="58"/>
      <c r="X648" s="62"/>
      <c r="Y64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4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48" s="245"/>
      <c r="AB648" s="246"/>
      <c r="AC648" s="246"/>
      <c r="AD648" s="247"/>
      <c r="AE648" s="248"/>
      <c r="AF648" s="270" t="str">
        <f>IFERROR(VLOOKUP(AE648,Nivel_educat!$B$6:$E$24,4,FALSE),"")</f>
        <v/>
      </c>
      <c r="AG648" s="270" t="str">
        <f t="shared" si="36"/>
        <v/>
      </c>
      <c r="AH648" s="57"/>
      <c r="AI648" s="64"/>
      <c r="AJ648" s="57"/>
      <c r="AK648" s="64"/>
      <c r="AL648" s="64"/>
      <c r="AM648" s="57"/>
      <c r="AN648" s="207"/>
      <c r="AO648" s="273" t="str">
        <f t="shared" si="37"/>
        <v/>
      </c>
      <c r="AP648" s="57"/>
      <c r="AQ648" s="57"/>
      <c r="AR648" s="59"/>
      <c r="AS648" s="59"/>
      <c r="AT648" s="59"/>
      <c r="AU648" s="59"/>
      <c r="AV648" s="59"/>
      <c r="AW648" s="59"/>
      <c r="AX64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48" s="59"/>
      <c r="AZ648" s="59"/>
      <c r="BA64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48" s="249"/>
      <c r="BD648" s="253"/>
      <c r="BE648" s="253"/>
    </row>
    <row r="649" spans="1:57" ht="14.95" x14ac:dyDescent="0.25">
      <c r="A649" s="60"/>
      <c r="B649" s="58"/>
      <c r="C649" s="58"/>
      <c r="D649" s="58"/>
      <c r="E649" s="61"/>
      <c r="F649" s="61"/>
      <c r="G649" s="270" t="str">
        <f>IFERROR(MATCH(I649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49" s="270" t="str">
        <f t="shared" si="38"/>
        <v/>
      </c>
      <c r="I649" s="58"/>
      <c r="J649" s="58"/>
      <c r="K649" s="250"/>
      <c r="L649" s="277"/>
      <c r="M649" s="58"/>
      <c r="N649" s="58"/>
      <c r="O649" s="58"/>
      <c r="P64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49" s="270" t="str">
        <f>IF('Participantes (A completar)'!$R649="","",IF((INT('Participantes (A completar)'!$AI649-'Participantes (A completar)'!$R649)/365.25)&lt;=0,0,(INT(('Participantes (A completar)'!$AI649-'Participantes (A completar)'!$R649)/365.25))))</f>
        <v/>
      </c>
      <c r="R649" s="61"/>
      <c r="S649" s="57"/>
      <c r="T649" s="270" t="str">
        <f>IFERROR(MATCH(V649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49" s="270" t="str">
        <f t="shared" si="39"/>
        <v/>
      </c>
      <c r="V649" s="216"/>
      <c r="W649" s="216"/>
      <c r="X649" s="62"/>
      <c r="Y64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4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49" s="245"/>
      <c r="AB649" s="246"/>
      <c r="AC649" s="246"/>
      <c r="AD649" s="247"/>
      <c r="AE649" s="248"/>
      <c r="AF649" s="270" t="str">
        <f>IFERROR(VLOOKUP(AE649,Nivel_educat!$B$6:$E$24,4,FALSE),"")</f>
        <v/>
      </c>
      <c r="AG649" s="270" t="str">
        <f t="shared" si="36"/>
        <v/>
      </c>
      <c r="AH649" s="57"/>
      <c r="AI649" s="64"/>
      <c r="AJ649" s="57"/>
      <c r="AK649" s="64"/>
      <c r="AL649" s="64"/>
      <c r="AM649" s="57"/>
      <c r="AN649" s="64"/>
      <c r="AO649" s="273" t="str">
        <f t="shared" si="37"/>
        <v/>
      </c>
      <c r="AP649" s="57"/>
      <c r="AQ649" s="57"/>
      <c r="AR649" s="59"/>
      <c r="AS649" s="59"/>
      <c r="AT649" s="59"/>
      <c r="AU649" s="59"/>
      <c r="AV649" s="59"/>
      <c r="AW649" s="59"/>
      <c r="AX64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49" s="59"/>
      <c r="AZ649" s="59"/>
      <c r="BA64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49" s="249"/>
      <c r="BD649" s="253"/>
      <c r="BE649" s="253"/>
    </row>
    <row r="650" spans="1:57" ht="14.95" x14ac:dyDescent="0.25">
      <c r="A650" s="60"/>
      <c r="B650" s="58"/>
      <c r="C650" s="58"/>
      <c r="D650" s="58"/>
      <c r="E650" s="61"/>
      <c r="F650" s="61"/>
      <c r="G650" s="270" t="str">
        <f>IFERROR(MATCH(I650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50" s="270" t="str">
        <f t="shared" si="38"/>
        <v/>
      </c>
      <c r="I650" s="58"/>
      <c r="J650" s="58"/>
      <c r="K650" s="250"/>
      <c r="L650" s="277"/>
      <c r="M650" s="58"/>
      <c r="N650" s="58"/>
      <c r="O650" s="58"/>
      <c r="P65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50" s="270" t="str">
        <f>IF('Participantes (A completar)'!$R650="","",IF((INT('Participantes (A completar)'!$AI650-'Participantes (A completar)'!$R650)/365.25)&lt;=0,0,(INT(('Participantes (A completar)'!$AI650-'Participantes (A completar)'!$R650)/365.25))))</f>
        <v/>
      </c>
      <c r="R650" s="61"/>
      <c r="S650" s="57"/>
      <c r="T650" s="270" t="str">
        <f>IFERROR(MATCH(V650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50" s="270" t="str">
        <f t="shared" si="39"/>
        <v/>
      </c>
      <c r="V650" s="58"/>
      <c r="W650" s="58"/>
      <c r="X650" s="62"/>
      <c r="Y65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5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50" s="245"/>
      <c r="AB650" s="246"/>
      <c r="AC650" s="246"/>
      <c r="AD650" s="247"/>
      <c r="AE650" s="248"/>
      <c r="AF650" s="270" t="str">
        <f>IFERROR(VLOOKUP(AE650,Nivel_educat!$B$6:$E$24,4,FALSE),"")</f>
        <v/>
      </c>
      <c r="AG650" s="270" t="str">
        <f t="shared" si="36"/>
        <v/>
      </c>
      <c r="AH650" s="57"/>
      <c r="AI650" s="64"/>
      <c r="AJ650" s="57"/>
      <c r="AK650" s="64"/>
      <c r="AL650" s="64"/>
      <c r="AM650" s="57"/>
      <c r="AN650" s="207"/>
      <c r="AO650" s="273" t="str">
        <f t="shared" si="37"/>
        <v/>
      </c>
      <c r="AP650" s="57"/>
      <c r="AQ650" s="57"/>
      <c r="AR650" s="59"/>
      <c r="AS650" s="59"/>
      <c r="AT650" s="59"/>
      <c r="AU650" s="59"/>
      <c r="AV650" s="59"/>
      <c r="AW650" s="59"/>
      <c r="AX65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50" s="59"/>
      <c r="AZ650" s="59"/>
      <c r="BA65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50" s="249"/>
      <c r="BD650" s="253"/>
      <c r="BE650" s="253"/>
    </row>
    <row r="651" spans="1:57" ht="14.95" x14ac:dyDescent="0.25">
      <c r="A651" s="60"/>
      <c r="B651" s="58"/>
      <c r="C651" s="58"/>
      <c r="D651" s="58"/>
      <c r="E651" s="61"/>
      <c r="F651" s="61"/>
      <c r="G651" s="270" t="str">
        <f>IFERROR(MATCH(I651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51" s="270" t="str">
        <f t="shared" si="38"/>
        <v/>
      </c>
      <c r="I651" s="58"/>
      <c r="J651" s="58"/>
      <c r="K651" s="250"/>
      <c r="L651" s="277"/>
      <c r="M651" s="58"/>
      <c r="N651" s="58"/>
      <c r="O651" s="58"/>
      <c r="P65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51" s="270" t="str">
        <f>IF('Participantes (A completar)'!$R651="","",IF((INT('Participantes (A completar)'!$AI651-'Participantes (A completar)'!$R651)/365.25)&lt;=0,0,(INT(('Participantes (A completar)'!$AI651-'Participantes (A completar)'!$R651)/365.25))))</f>
        <v/>
      </c>
      <c r="R651" s="61"/>
      <c r="S651" s="57"/>
      <c r="T651" s="270" t="str">
        <f>IFERROR(MATCH(V651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51" s="270" t="str">
        <f t="shared" si="39"/>
        <v/>
      </c>
      <c r="V651" s="216"/>
      <c r="W651" s="216"/>
      <c r="X651" s="62"/>
      <c r="Y65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5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51" s="245"/>
      <c r="AB651" s="246"/>
      <c r="AC651" s="246"/>
      <c r="AD651" s="247"/>
      <c r="AE651" s="248"/>
      <c r="AF651" s="270" t="str">
        <f>IFERROR(VLOOKUP(AE651,Nivel_educat!$B$6:$E$24,4,FALSE),"")</f>
        <v/>
      </c>
      <c r="AG651" s="270" t="str">
        <f t="shared" ref="AG651:AG714" si="40">IFERROR(MID(AE651,1,FIND("-",AE651,1)-1),"")</f>
        <v/>
      </c>
      <c r="AH651" s="57"/>
      <c r="AI651" s="64"/>
      <c r="AJ651" s="57"/>
      <c r="AK651" s="64"/>
      <c r="AL651" s="64"/>
      <c r="AM651" s="57"/>
      <c r="AN651" s="64"/>
      <c r="AO651" s="273" t="str">
        <f t="shared" ref="AO651:AO714" si="41">IF(AM651="N","Null",IF(AN651="","",IF(INT((AI651-R651)/365.25)&lt;25,IF(((AI651-AN651)/365.25*12)&gt;6,"S","N"),IF(INT((AI651-R651)/365.25)&gt;=25,IF(((AI651-AN651)/365.25*12)&gt;=12,"S","N")))))</f>
        <v/>
      </c>
      <c r="AP651" s="57"/>
      <c r="AQ651" s="57"/>
      <c r="AR651" s="59"/>
      <c r="AS651" s="59"/>
      <c r="AT651" s="59"/>
      <c r="AU651" s="59"/>
      <c r="AV651" s="59"/>
      <c r="AW651" s="59"/>
      <c r="AX65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51" s="59"/>
      <c r="AZ651" s="59"/>
      <c r="BA65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51" s="249"/>
      <c r="BD651" s="253"/>
      <c r="BE651" s="253"/>
    </row>
    <row r="652" spans="1:57" ht="14.95" x14ac:dyDescent="0.25">
      <c r="A652" s="60"/>
      <c r="B652" s="58"/>
      <c r="C652" s="58"/>
      <c r="D652" s="58"/>
      <c r="E652" s="61"/>
      <c r="F652" s="61"/>
      <c r="G652" s="270" t="str">
        <f>IFERROR(MATCH(I652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52" s="270" t="str">
        <f t="shared" ref="H652:H715" si="42">IFERROR(MID(J652,1,FIND("-",J652,1)-1),"")</f>
        <v/>
      </c>
      <c r="I652" s="58"/>
      <c r="J652" s="58"/>
      <c r="K652" s="250"/>
      <c r="L652" s="277"/>
      <c r="M652" s="58"/>
      <c r="N652" s="58"/>
      <c r="O652" s="58"/>
      <c r="P65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52" s="270" t="str">
        <f>IF('Participantes (A completar)'!$R652="","",IF((INT('Participantes (A completar)'!$AI652-'Participantes (A completar)'!$R652)/365.25)&lt;=0,0,(INT(('Participantes (A completar)'!$AI652-'Participantes (A completar)'!$R652)/365.25))))</f>
        <v/>
      </c>
      <c r="R652" s="61"/>
      <c r="S652" s="57"/>
      <c r="T652" s="270" t="str">
        <f>IFERROR(MATCH(V652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52" s="270" t="str">
        <f t="shared" ref="U652:U715" si="43">IFERROR(MID(W652,1,FIND("-",W652,1)-1),"")</f>
        <v/>
      </c>
      <c r="V652" s="58"/>
      <c r="W652" s="58"/>
      <c r="X652" s="62"/>
      <c r="Y65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5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52" s="245"/>
      <c r="AB652" s="246"/>
      <c r="AC652" s="246"/>
      <c r="AD652" s="247"/>
      <c r="AE652" s="248"/>
      <c r="AF652" s="270" t="str">
        <f>IFERROR(VLOOKUP(AE652,Nivel_educat!$B$6:$E$24,4,FALSE),"")</f>
        <v/>
      </c>
      <c r="AG652" s="270" t="str">
        <f t="shared" si="40"/>
        <v/>
      </c>
      <c r="AH652" s="57"/>
      <c r="AI652" s="64"/>
      <c r="AJ652" s="57"/>
      <c r="AK652" s="64"/>
      <c r="AL652" s="64"/>
      <c r="AM652" s="57"/>
      <c r="AN652" s="207"/>
      <c r="AO652" s="273" t="str">
        <f t="shared" si="41"/>
        <v/>
      </c>
      <c r="AP652" s="57"/>
      <c r="AQ652" s="57"/>
      <c r="AR652" s="59"/>
      <c r="AS652" s="59"/>
      <c r="AT652" s="59"/>
      <c r="AU652" s="59"/>
      <c r="AV652" s="59"/>
      <c r="AW652" s="59"/>
      <c r="AX65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52" s="59"/>
      <c r="AZ652" s="59"/>
      <c r="BA65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52" s="249"/>
      <c r="BD652" s="253"/>
      <c r="BE652" s="253"/>
    </row>
    <row r="653" spans="1:57" ht="14.95" x14ac:dyDescent="0.25">
      <c r="A653" s="60"/>
      <c r="B653" s="58"/>
      <c r="C653" s="58"/>
      <c r="D653" s="58"/>
      <c r="E653" s="61"/>
      <c r="F653" s="61"/>
      <c r="G653" s="270" t="str">
        <f>IFERROR(MATCH(I653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53" s="270" t="str">
        <f t="shared" si="42"/>
        <v/>
      </c>
      <c r="I653" s="58"/>
      <c r="J653" s="58"/>
      <c r="K653" s="250"/>
      <c r="L653" s="277"/>
      <c r="M653" s="58"/>
      <c r="N653" s="58"/>
      <c r="O653" s="58"/>
      <c r="P65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53" s="270" t="str">
        <f>IF('Participantes (A completar)'!$R653="","",IF((INT('Participantes (A completar)'!$AI653-'Participantes (A completar)'!$R653)/365.25)&lt;=0,0,(INT(('Participantes (A completar)'!$AI653-'Participantes (A completar)'!$R653)/365.25))))</f>
        <v/>
      </c>
      <c r="R653" s="61"/>
      <c r="S653" s="57"/>
      <c r="T653" s="270" t="str">
        <f>IFERROR(MATCH(V653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53" s="270" t="str">
        <f t="shared" si="43"/>
        <v/>
      </c>
      <c r="V653" s="216"/>
      <c r="W653" s="216"/>
      <c r="X653" s="62"/>
      <c r="Y65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5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53" s="245"/>
      <c r="AB653" s="246"/>
      <c r="AC653" s="246"/>
      <c r="AD653" s="247"/>
      <c r="AE653" s="248"/>
      <c r="AF653" s="270" t="str">
        <f>IFERROR(VLOOKUP(AE653,Nivel_educat!$B$6:$E$24,4,FALSE),"")</f>
        <v/>
      </c>
      <c r="AG653" s="270" t="str">
        <f t="shared" si="40"/>
        <v/>
      </c>
      <c r="AH653" s="57"/>
      <c r="AI653" s="64"/>
      <c r="AJ653" s="57"/>
      <c r="AK653" s="64"/>
      <c r="AL653" s="64"/>
      <c r="AM653" s="57"/>
      <c r="AN653" s="64"/>
      <c r="AO653" s="273" t="str">
        <f t="shared" si="41"/>
        <v/>
      </c>
      <c r="AP653" s="57"/>
      <c r="AQ653" s="57"/>
      <c r="AR653" s="59"/>
      <c r="AS653" s="59"/>
      <c r="AT653" s="59"/>
      <c r="AU653" s="59"/>
      <c r="AV653" s="59"/>
      <c r="AW653" s="59"/>
      <c r="AX65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53" s="59"/>
      <c r="AZ653" s="59"/>
      <c r="BA65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53" s="249"/>
      <c r="BD653" s="253"/>
      <c r="BE653" s="253"/>
    </row>
    <row r="654" spans="1:57" ht="14.95" x14ac:dyDescent="0.25">
      <c r="A654" s="60"/>
      <c r="B654" s="58"/>
      <c r="C654" s="58"/>
      <c r="D654" s="58"/>
      <c r="E654" s="61"/>
      <c r="F654" s="61"/>
      <c r="G654" s="270" t="str">
        <f>IFERROR(MATCH(I654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54" s="270" t="str">
        <f t="shared" si="42"/>
        <v/>
      </c>
      <c r="I654" s="58"/>
      <c r="J654" s="58"/>
      <c r="K654" s="250"/>
      <c r="L654" s="277"/>
      <c r="M654" s="58"/>
      <c r="N654" s="58"/>
      <c r="O654" s="58"/>
      <c r="P65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54" s="270" t="str">
        <f>IF('Participantes (A completar)'!$R654="","",IF((INT('Participantes (A completar)'!$AI654-'Participantes (A completar)'!$R654)/365.25)&lt;=0,0,(INT(('Participantes (A completar)'!$AI654-'Participantes (A completar)'!$R654)/365.25))))</f>
        <v/>
      </c>
      <c r="R654" s="61"/>
      <c r="S654" s="57"/>
      <c r="T654" s="270" t="str">
        <f>IFERROR(MATCH(V654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54" s="270" t="str">
        <f t="shared" si="43"/>
        <v/>
      </c>
      <c r="V654" s="58"/>
      <c r="W654" s="58"/>
      <c r="X654" s="62"/>
      <c r="Y65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5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54" s="245"/>
      <c r="AB654" s="246"/>
      <c r="AC654" s="246"/>
      <c r="AD654" s="247"/>
      <c r="AE654" s="248"/>
      <c r="AF654" s="270" t="str">
        <f>IFERROR(VLOOKUP(AE654,Nivel_educat!$B$6:$E$24,4,FALSE),"")</f>
        <v/>
      </c>
      <c r="AG654" s="270" t="str">
        <f t="shared" si="40"/>
        <v/>
      </c>
      <c r="AH654" s="57"/>
      <c r="AI654" s="64"/>
      <c r="AJ654" s="57"/>
      <c r="AK654" s="64"/>
      <c r="AL654" s="64"/>
      <c r="AM654" s="57"/>
      <c r="AN654" s="207"/>
      <c r="AO654" s="273" t="str">
        <f t="shared" si="41"/>
        <v/>
      </c>
      <c r="AP654" s="57"/>
      <c r="AQ654" s="57"/>
      <c r="AR654" s="59"/>
      <c r="AS654" s="59"/>
      <c r="AT654" s="59"/>
      <c r="AU654" s="59"/>
      <c r="AV654" s="59"/>
      <c r="AW654" s="59"/>
      <c r="AX65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54" s="59"/>
      <c r="AZ654" s="59"/>
      <c r="BA65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54" s="249"/>
      <c r="BD654" s="253"/>
      <c r="BE654" s="253"/>
    </row>
    <row r="655" spans="1:57" ht="14.95" x14ac:dyDescent="0.25">
      <c r="A655" s="60"/>
      <c r="B655" s="58"/>
      <c r="C655" s="58"/>
      <c r="D655" s="58"/>
      <c r="E655" s="61"/>
      <c r="F655" s="61"/>
      <c r="G655" s="270" t="str">
        <f>IFERROR(MATCH(I655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55" s="270" t="str">
        <f t="shared" si="42"/>
        <v/>
      </c>
      <c r="I655" s="58"/>
      <c r="J655" s="58"/>
      <c r="K655" s="250"/>
      <c r="L655" s="277"/>
      <c r="M655" s="58"/>
      <c r="N655" s="58"/>
      <c r="O655" s="58"/>
      <c r="P65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55" s="270" t="str">
        <f>IF('Participantes (A completar)'!$R655="","",IF((INT('Participantes (A completar)'!$AI655-'Participantes (A completar)'!$R655)/365.25)&lt;=0,0,(INT(('Participantes (A completar)'!$AI655-'Participantes (A completar)'!$R655)/365.25))))</f>
        <v/>
      </c>
      <c r="R655" s="61"/>
      <c r="S655" s="57"/>
      <c r="T655" s="270" t="str">
        <f>IFERROR(MATCH(V655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55" s="270" t="str">
        <f t="shared" si="43"/>
        <v/>
      </c>
      <c r="V655" s="216"/>
      <c r="W655" s="216"/>
      <c r="X655" s="62"/>
      <c r="Y65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5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55" s="245"/>
      <c r="AB655" s="246"/>
      <c r="AC655" s="246"/>
      <c r="AD655" s="247"/>
      <c r="AE655" s="248"/>
      <c r="AF655" s="270" t="str">
        <f>IFERROR(VLOOKUP(AE655,Nivel_educat!$B$6:$E$24,4,FALSE),"")</f>
        <v/>
      </c>
      <c r="AG655" s="270" t="str">
        <f t="shared" si="40"/>
        <v/>
      </c>
      <c r="AH655" s="57"/>
      <c r="AI655" s="64"/>
      <c r="AJ655" s="57"/>
      <c r="AK655" s="64"/>
      <c r="AL655" s="64"/>
      <c r="AM655" s="57"/>
      <c r="AN655" s="64"/>
      <c r="AO655" s="273" t="str">
        <f t="shared" si="41"/>
        <v/>
      </c>
      <c r="AP655" s="57"/>
      <c r="AQ655" s="57"/>
      <c r="AR655" s="59"/>
      <c r="AS655" s="59"/>
      <c r="AT655" s="59"/>
      <c r="AU655" s="59"/>
      <c r="AV655" s="59"/>
      <c r="AW655" s="59"/>
      <c r="AX65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55" s="59"/>
      <c r="AZ655" s="59"/>
      <c r="BA65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55" s="249"/>
      <c r="BD655" s="253"/>
      <c r="BE655" s="253"/>
    </row>
    <row r="656" spans="1:57" ht="14.95" x14ac:dyDescent="0.25">
      <c r="A656" s="60"/>
      <c r="B656" s="58"/>
      <c r="C656" s="58"/>
      <c r="D656" s="58"/>
      <c r="E656" s="61"/>
      <c r="F656" s="61"/>
      <c r="G656" s="270" t="str">
        <f>IFERROR(MATCH(I656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56" s="270" t="str">
        <f t="shared" si="42"/>
        <v/>
      </c>
      <c r="I656" s="58"/>
      <c r="J656" s="58"/>
      <c r="K656" s="250"/>
      <c r="L656" s="277"/>
      <c r="M656" s="58"/>
      <c r="N656" s="58"/>
      <c r="O656" s="58"/>
      <c r="P65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56" s="270" t="str">
        <f>IF('Participantes (A completar)'!$R656="","",IF((INT('Participantes (A completar)'!$AI656-'Participantes (A completar)'!$R656)/365.25)&lt;=0,0,(INT(('Participantes (A completar)'!$AI656-'Participantes (A completar)'!$R656)/365.25))))</f>
        <v/>
      </c>
      <c r="R656" s="61"/>
      <c r="S656" s="57"/>
      <c r="T656" s="270" t="str">
        <f>IFERROR(MATCH(V656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56" s="270" t="str">
        <f t="shared" si="43"/>
        <v/>
      </c>
      <c r="V656" s="58"/>
      <c r="W656" s="58"/>
      <c r="X656" s="62"/>
      <c r="Y65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5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56" s="245"/>
      <c r="AB656" s="246"/>
      <c r="AC656" s="246"/>
      <c r="AD656" s="247"/>
      <c r="AE656" s="248"/>
      <c r="AF656" s="270" t="str">
        <f>IFERROR(VLOOKUP(AE656,Nivel_educat!$B$6:$E$24,4,FALSE),"")</f>
        <v/>
      </c>
      <c r="AG656" s="270" t="str">
        <f t="shared" si="40"/>
        <v/>
      </c>
      <c r="AH656" s="57"/>
      <c r="AI656" s="64"/>
      <c r="AJ656" s="57"/>
      <c r="AK656" s="64"/>
      <c r="AL656" s="64"/>
      <c r="AM656" s="57"/>
      <c r="AN656" s="207"/>
      <c r="AO656" s="273" t="str">
        <f t="shared" si="41"/>
        <v/>
      </c>
      <c r="AP656" s="57"/>
      <c r="AQ656" s="57"/>
      <c r="AR656" s="59"/>
      <c r="AS656" s="59"/>
      <c r="AT656" s="59"/>
      <c r="AU656" s="59"/>
      <c r="AV656" s="59"/>
      <c r="AW656" s="59"/>
      <c r="AX65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56" s="59"/>
      <c r="AZ656" s="59"/>
      <c r="BA65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56" s="249"/>
      <c r="BD656" s="253"/>
      <c r="BE656" s="253"/>
    </row>
    <row r="657" spans="1:57" ht="14.95" x14ac:dyDescent="0.25">
      <c r="A657" s="60"/>
      <c r="B657" s="58"/>
      <c r="C657" s="58"/>
      <c r="D657" s="58"/>
      <c r="E657" s="61"/>
      <c r="F657" s="61"/>
      <c r="G657" s="270" t="str">
        <f>IFERROR(MATCH(I657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57" s="270" t="str">
        <f t="shared" si="42"/>
        <v/>
      </c>
      <c r="I657" s="58"/>
      <c r="J657" s="58"/>
      <c r="K657" s="250"/>
      <c r="L657" s="277"/>
      <c r="M657" s="58"/>
      <c r="N657" s="58"/>
      <c r="O657" s="58"/>
      <c r="P65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57" s="270" t="str">
        <f>IF('Participantes (A completar)'!$R657="","",IF((INT('Participantes (A completar)'!$AI657-'Participantes (A completar)'!$R657)/365.25)&lt;=0,0,(INT(('Participantes (A completar)'!$AI657-'Participantes (A completar)'!$R657)/365.25))))</f>
        <v/>
      </c>
      <c r="R657" s="61"/>
      <c r="S657" s="57"/>
      <c r="T657" s="270" t="str">
        <f>IFERROR(MATCH(V657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57" s="270" t="str">
        <f t="shared" si="43"/>
        <v/>
      </c>
      <c r="V657" s="216"/>
      <c r="W657" s="216"/>
      <c r="X657" s="62"/>
      <c r="Y65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5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57" s="245"/>
      <c r="AB657" s="246"/>
      <c r="AC657" s="246"/>
      <c r="AD657" s="247"/>
      <c r="AE657" s="248"/>
      <c r="AF657" s="270" t="str">
        <f>IFERROR(VLOOKUP(AE657,Nivel_educat!$B$6:$E$24,4,FALSE),"")</f>
        <v/>
      </c>
      <c r="AG657" s="270" t="str">
        <f t="shared" si="40"/>
        <v/>
      </c>
      <c r="AH657" s="57"/>
      <c r="AI657" s="64"/>
      <c r="AJ657" s="57"/>
      <c r="AK657" s="64"/>
      <c r="AL657" s="64"/>
      <c r="AM657" s="57"/>
      <c r="AN657" s="64"/>
      <c r="AO657" s="273" t="str">
        <f t="shared" si="41"/>
        <v/>
      </c>
      <c r="AP657" s="57"/>
      <c r="AQ657" s="57"/>
      <c r="AR657" s="59"/>
      <c r="AS657" s="59"/>
      <c r="AT657" s="59"/>
      <c r="AU657" s="59"/>
      <c r="AV657" s="59"/>
      <c r="AW657" s="59"/>
      <c r="AX65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57" s="59"/>
      <c r="AZ657" s="59"/>
      <c r="BA65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57" s="249"/>
      <c r="BD657" s="253"/>
      <c r="BE657" s="253"/>
    </row>
    <row r="658" spans="1:57" ht="14.95" x14ac:dyDescent="0.25">
      <c r="A658" s="60"/>
      <c r="B658" s="58"/>
      <c r="C658" s="58"/>
      <c r="D658" s="58"/>
      <c r="E658" s="61"/>
      <c r="F658" s="61"/>
      <c r="G658" s="270" t="str">
        <f>IFERROR(MATCH(I658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58" s="270" t="str">
        <f t="shared" si="42"/>
        <v/>
      </c>
      <c r="I658" s="58"/>
      <c r="J658" s="58"/>
      <c r="K658" s="250"/>
      <c r="L658" s="277"/>
      <c r="M658" s="58"/>
      <c r="N658" s="58"/>
      <c r="O658" s="58"/>
      <c r="P65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58" s="270" t="str">
        <f>IF('Participantes (A completar)'!$R658="","",IF((INT('Participantes (A completar)'!$AI658-'Participantes (A completar)'!$R658)/365.25)&lt;=0,0,(INT(('Participantes (A completar)'!$AI658-'Participantes (A completar)'!$R658)/365.25))))</f>
        <v/>
      </c>
      <c r="R658" s="61"/>
      <c r="S658" s="57"/>
      <c r="T658" s="270" t="str">
        <f>IFERROR(MATCH(V658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58" s="270" t="str">
        <f t="shared" si="43"/>
        <v/>
      </c>
      <c r="V658" s="58"/>
      <c r="W658" s="58"/>
      <c r="X658" s="62"/>
      <c r="Y65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5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58" s="245"/>
      <c r="AB658" s="246"/>
      <c r="AC658" s="246"/>
      <c r="AD658" s="247"/>
      <c r="AE658" s="248"/>
      <c r="AF658" s="270" t="str">
        <f>IFERROR(VLOOKUP(AE658,Nivel_educat!$B$6:$E$24,4,FALSE),"")</f>
        <v/>
      </c>
      <c r="AG658" s="270" t="str">
        <f t="shared" si="40"/>
        <v/>
      </c>
      <c r="AH658" s="57"/>
      <c r="AI658" s="64"/>
      <c r="AJ658" s="57"/>
      <c r="AK658" s="64"/>
      <c r="AL658" s="64"/>
      <c r="AM658" s="57"/>
      <c r="AN658" s="207"/>
      <c r="AO658" s="273" t="str">
        <f t="shared" si="41"/>
        <v/>
      </c>
      <c r="AP658" s="57"/>
      <c r="AQ658" s="57"/>
      <c r="AR658" s="59"/>
      <c r="AS658" s="59"/>
      <c r="AT658" s="59"/>
      <c r="AU658" s="59"/>
      <c r="AV658" s="59"/>
      <c r="AW658" s="59"/>
      <c r="AX65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58" s="59"/>
      <c r="AZ658" s="59"/>
      <c r="BA65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58" s="249"/>
      <c r="BD658" s="253"/>
      <c r="BE658" s="253"/>
    </row>
    <row r="659" spans="1:57" ht="14.95" x14ac:dyDescent="0.25">
      <c r="A659" s="60"/>
      <c r="B659" s="58"/>
      <c r="C659" s="58"/>
      <c r="D659" s="58"/>
      <c r="E659" s="61"/>
      <c r="F659" s="61"/>
      <c r="G659" s="270" t="str">
        <f>IFERROR(MATCH(I659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59" s="270" t="str">
        <f t="shared" si="42"/>
        <v/>
      </c>
      <c r="I659" s="58"/>
      <c r="J659" s="58"/>
      <c r="K659" s="250"/>
      <c r="L659" s="277"/>
      <c r="M659" s="58"/>
      <c r="N659" s="58"/>
      <c r="O659" s="58"/>
      <c r="P65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59" s="270" t="str">
        <f>IF('Participantes (A completar)'!$R659="","",IF((INT('Participantes (A completar)'!$AI659-'Participantes (A completar)'!$R659)/365.25)&lt;=0,0,(INT(('Participantes (A completar)'!$AI659-'Participantes (A completar)'!$R659)/365.25))))</f>
        <v/>
      </c>
      <c r="R659" s="61"/>
      <c r="S659" s="57"/>
      <c r="T659" s="270" t="str">
        <f>IFERROR(MATCH(V659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59" s="270" t="str">
        <f t="shared" si="43"/>
        <v/>
      </c>
      <c r="V659" s="216"/>
      <c r="W659" s="216"/>
      <c r="X659" s="62"/>
      <c r="Y65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5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59" s="245"/>
      <c r="AB659" s="246"/>
      <c r="AC659" s="246"/>
      <c r="AD659" s="247"/>
      <c r="AE659" s="248"/>
      <c r="AF659" s="270" t="str">
        <f>IFERROR(VLOOKUP(AE659,Nivel_educat!$B$6:$E$24,4,FALSE),"")</f>
        <v/>
      </c>
      <c r="AG659" s="270" t="str">
        <f t="shared" si="40"/>
        <v/>
      </c>
      <c r="AH659" s="57"/>
      <c r="AI659" s="64"/>
      <c r="AJ659" s="57"/>
      <c r="AK659" s="64"/>
      <c r="AL659" s="64"/>
      <c r="AM659" s="57"/>
      <c r="AN659" s="64"/>
      <c r="AO659" s="273" t="str">
        <f t="shared" si="41"/>
        <v/>
      </c>
      <c r="AP659" s="57"/>
      <c r="AQ659" s="57"/>
      <c r="AR659" s="59"/>
      <c r="AS659" s="59"/>
      <c r="AT659" s="59"/>
      <c r="AU659" s="59"/>
      <c r="AV659" s="59"/>
      <c r="AW659" s="59"/>
      <c r="AX65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59" s="59"/>
      <c r="AZ659" s="59"/>
      <c r="BA65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59" s="249"/>
      <c r="BD659" s="253"/>
      <c r="BE659" s="253"/>
    </row>
    <row r="660" spans="1:57" ht="14.95" x14ac:dyDescent="0.25">
      <c r="A660" s="60"/>
      <c r="B660" s="58"/>
      <c r="C660" s="58"/>
      <c r="D660" s="58"/>
      <c r="E660" s="61"/>
      <c r="F660" s="61"/>
      <c r="G660" s="270" t="str">
        <f>IFERROR(MATCH(I660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60" s="270" t="str">
        <f t="shared" si="42"/>
        <v/>
      </c>
      <c r="I660" s="58"/>
      <c r="J660" s="58"/>
      <c r="K660" s="250"/>
      <c r="L660" s="277"/>
      <c r="M660" s="58"/>
      <c r="N660" s="58"/>
      <c r="O660" s="58"/>
      <c r="P66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60" s="270" t="str">
        <f>IF('Participantes (A completar)'!$R660="","",IF((INT('Participantes (A completar)'!$AI660-'Participantes (A completar)'!$R660)/365.25)&lt;=0,0,(INT(('Participantes (A completar)'!$AI660-'Participantes (A completar)'!$R660)/365.25))))</f>
        <v/>
      </c>
      <c r="R660" s="61"/>
      <c r="S660" s="57"/>
      <c r="T660" s="270" t="str">
        <f>IFERROR(MATCH(V660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60" s="270" t="str">
        <f t="shared" si="43"/>
        <v/>
      </c>
      <c r="V660" s="58"/>
      <c r="W660" s="58"/>
      <c r="X660" s="62"/>
      <c r="Y66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6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60" s="245"/>
      <c r="AB660" s="246"/>
      <c r="AC660" s="246"/>
      <c r="AD660" s="247"/>
      <c r="AE660" s="248"/>
      <c r="AF660" s="270" t="str">
        <f>IFERROR(VLOOKUP(AE660,Nivel_educat!$B$6:$E$24,4,FALSE),"")</f>
        <v/>
      </c>
      <c r="AG660" s="270" t="str">
        <f t="shared" si="40"/>
        <v/>
      </c>
      <c r="AH660" s="57"/>
      <c r="AI660" s="64"/>
      <c r="AJ660" s="57"/>
      <c r="AK660" s="64"/>
      <c r="AL660" s="64"/>
      <c r="AM660" s="57"/>
      <c r="AN660" s="207"/>
      <c r="AO660" s="273" t="str">
        <f t="shared" si="41"/>
        <v/>
      </c>
      <c r="AP660" s="57"/>
      <c r="AQ660" s="57"/>
      <c r="AR660" s="59"/>
      <c r="AS660" s="59"/>
      <c r="AT660" s="59"/>
      <c r="AU660" s="59"/>
      <c r="AV660" s="59"/>
      <c r="AW660" s="59"/>
      <c r="AX66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60" s="59"/>
      <c r="AZ660" s="59"/>
      <c r="BA66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60" s="249"/>
      <c r="BD660" s="253"/>
      <c r="BE660" s="253"/>
    </row>
    <row r="661" spans="1:57" ht="14.95" x14ac:dyDescent="0.25">
      <c r="A661" s="60"/>
      <c r="B661" s="58"/>
      <c r="C661" s="58"/>
      <c r="D661" s="58"/>
      <c r="E661" s="61"/>
      <c r="F661" s="61"/>
      <c r="G661" s="270" t="str">
        <f>IFERROR(MATCH(I661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61" s="270" t="str">
        <f t="shared" si="42"/>
        <v/>
      </c>
      <c r="I661" s="58"/>
      <c r="J661" s="58"/>
      <c r="K661" s="250"/>
      <c r="L661" s="277"/>
      <c r="M661" s="58"/>
      <c r="N661" s="58"/>
      <c r="O661" s="58"/>
      <c r="P66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61" s="270" t="str">
        <f>IF('Participantes (A completar)'!$R661="","",IF((INT('Participantes (A completar)'!$AI661-'Participantes (A completar)'!$R661)/365.25)&lt;=0,0,(INT(('Participantes (A completar)'!$AI661-'Participantes (A completar)'!$R661)/365.25))))</f>
        <v/>
      </c>
      <c r="R661" s="61"/>
      <c r="S661" s="57"/>
      <c r="T661" s="270" t="str">
        <f>IFERROR(MATCH(V661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61" s="270" t="str">
        <f t="shared" si="43"/>
        <v/>
      </c>
      <c r="V661" s="216"/>
      <c r="W661" s="216"/>
      <c r="X661" s="62"/>
      <c r="Y66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6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61" s="245"/>
      <c r="AB661" s="246"/>
      <c r="AC661" s="246"/>
      <c r="AD661" s="247"/>
      <c r="AE661" s="248"/>
      <c r="AF661" s="270" t="str">
        <f>IFERROR(VLOOKUP(AE661,Nivel_educat!$B$6:$E$24,4,FALSE),"")</f>
        <v/>
      </c>
      <c r="AG661" s="270" t="str">
        <f t="shared" si="40"/>
        <v/>
      </c>
      <c r="AH661" s="57"/>
      <c r="AI661" s="64"/>
      <c r="AJ661" s="57"/>
      <c r="AK661" s="64"/>
      <c r="AL661" s="64"/>
      <c r="AM661" s="57"/>
      <c r="AN661" s="64"/>
      <c r="AO661" s="273" t="str">
        <f t="shared" si="41"/>
        <v/>
      </c>
      <c r="AP661" s="57"/>
      <c r="AQ661" s="57"/>
      <c r="AR661" s="59"/>
      <c r="AS661" s="59"/>
      <c r="AT661" s="59"/>
      <c r="AU661" s="59"/>
      <c r="AV661" s="59"/>
      <c r="AW661" s="59"/>
      <c r="AX66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61" s="59"/>
      <c r="AZ661" s="59"/>
      <c r="BA66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61" s="249"/>
      <c r="BD661" s="253"/>
      <c r="BE661" s="253"/>
    </row>
    <row r="662" spans="1:57" ht="14.95" x14ac:dyDescent="0.25">
      <c r="A662" s="60"/>
      <c r="B662" s="58"/>
      <c r="C662" s="58"/>
      <c r="D662" s="58"/>
      <c r="E662" s="61"/>
      <c r="F662" s="61"/>
      <c r="G662" s="270" t="str">
        <f>IFERROR(MATCH(I662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62" s="270" t="str">
        <f t="shared" si="42"/>
        <v/>
      </c>
      <c r="I662" s="58"/>
      <c r="J662" s="58"/>
      <c r="K662" s="250"/>
      <c r="L662" s="277"/>
      <c r="M662" s="58"/>
      <c r="N662" s="58"/>
      <c r="O662" s="58"/>
      <c r="P66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62" s="270" t="str">
        <f>IF('Participantes (A completar)'!$R662="","",IF((INT('Participantes (A completar)'!$AI662-'Participantes (A completar)'!$R662)/365.25)&lt;=0,0,(INT(('Participantes (A completar)'!$AI662-'Participantes (A completar)'!$R662)/365.25))))</f>
        <v/>
      </c>
      <c r="R662" s="61"/>
      <c r="S662" s="57"/>
      <c r="T662" s="270" t="str">
        <f>IFERROR(MATCH(V662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62" s="270" t="str">
        <f t="shared" si="43"/>
        <v/>
      </c>
      <c r="V662" s="58"/>
      <c r="W662" s="58"/>
      <c r="X662" s="62"/>
      <c r="Y66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6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62" s="245"/>
      <c r="AB662" s="246"/>
      <c r="AC662" s="246"/>
      <c r="AD662" s="247"/>
      <c r="AE662" s="248"/>
      <c r="AF662" s="270" t="str">
        <f>IFERROR(VLOOKUP(AE662,Nivel_educat!$B$6:$E$24,4,FALSE),"")</f>
        <v/>
      </c>
      <c r="AG662" s="270" t="str">
        <f t="shared" si="40"/>
        <v/>
      </c>
      <c r="AH662" s="57"/>
      <c r="AI662" s="64"/>
      <c r="AJ662" s="57"/>
      <c r="AK662" s="64"/>
      <c r="AL662" s="64"/>
      <c r="AM662" s="57"/>
      <c r="AN662" s="207"/>
      <c r="AO662" s="273" t="str">
        <f t="shared" si="41"/>
        <v/>
      </c>
      <c r="AP662" s="57"/>
      <c r="AQ662" s="57"/>
      <c r="AR662" s="59"/>
      <c r="AS662" s="59"/>
      <c r="AT662" s="59"/>
      <c r="AU662" s="59"/>
      <c r="AV662" s="59"/>
      <c r="AW662" s="59"/>
      <c r="AX66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62" s="59"/>
      <c r="AZ662" s="59"/>
      <c r="BA66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62" s="249"/>
      <c r="BD662" s="253"/>
      <c r="BE662" s="253"/>
    </row>
    <row r="663" spans="1:57" ht="14.95" x14ac:dyDescent="0.25">
      <c r="A663" s="60"/>
      <c r="B663" s="58"/>
      <c r="C663" s="58"/>
      <c r="D663" s="58"/>
      <c r="E663" s="61"/>
      <c r="F663" s="61"/>
      <c r="G663" s="270" t="str">
        <f>IFERROR(MATCH(I663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63" s="270" t="str">
        <f t="shared" si="42"/>
        <v/>
      </c>
      <c r="I663" s="58"/>
      <c r="J663" s="58"/>
      <c r="K663" s="250"/>
      <c r="L663" s="277"/>
      <c r="M663" s="58"/>
      <c r="N663" s="58"/>
      <c r="O663" s="58"/>
      <c r="P66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63" s="270" t="str">
        <f>IF('Participantes (A completar)'!$R663="","",IF((INT('Participantes (A completar)'!$AI663-'Participantes (A completar)'!$R663)/365.25)&lt;=0,0,(INT(('Participantes (A completar)'!$AI663-'Participantes (A completar)'!$R663)/365.25))))</f>
        <v/>
      </c>
      <c r="R663" s="61"/>
      <c r="S663" s="57"/>
      <c r="T663" s="270" t="str">
        <f>IFERROR(MATCH(V663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63" s="270" t="str">
        <f t="shared" si="43"/>
        <v/>
      </c>
      <c r="V663" s="216"/>
      <c r="W663" s="216"/>
      <c r="X663" s="62"/>
      <c r="Y66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6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63" s="245"/>
      <c r="AB663" s="246"/>
      <c r="AC663" s="246"/>
      <c r="AD663" s="247"/>
      <c r="AE663" s="248"/>
      <c r="AF663" s="270" t="str">
        <f>IFERROR(VLOOKUP(AE663,Nivel_educat!$B$6:$E$24,4,FALSE),"")</f>
        <v/>
      </c>
      <c r="AG663" s="270" t="str">
        <f t="shared" si="40"/>
        <v/>
      </c>
      <c r="AH663" s="57"/>
      <c r="AI663" s="64"/>
      <c r="AJ663" s="57"/>
      <c r="AK663" s="64"/>
      <c r="AL663" s="64"/>
      <c r="AM663" s="57"/>
      <c r="AN663" s="64"/>
      <c r="AO663" s="273" t="str">
        <f t="shared" si="41"/>
        <v/>
      </c>
      <c r="AP663" s="57"/>
      <c r="AQ663" s="57"/>
      <c r="AR663" s="59"/>
      <c r="AS663" s="59"/>
      <c r="AT663" s="59"/>
      <c r="AU663" s="59"/>
      <c r="AV663" s="59"/>
      <c r="AW663" s="59"/>
      <c r="AX66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63" s="59"/>
      <c r="AZ663" s="59"/>
      <c r="BA66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63" s="249"/>
      <c r="BD663" s="253"/>
      <c r="BE663" s="253"/>
    </row>
    <row r="664" spans="1:57" ht="14.95" x14ac:dyDescent="0.25">
      <c r="A664" s="60"/>
      <c r="B664" s="58"/>
      <c r="C664" s="58"/>
      <c r="D664" s="58"/>
      <c r="E664" s="61"/>
      <c r="F664" s="61"/>
      <c r="G664" s="270" t="str">
        <f>IFERROR(MATCH(I664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64" s="270" t="str">
        <f t="shared" si="42"/>
        <v/>
      </c>
      <c r="I664" s="58"/>
      <c r="J664" s="58"/>
      <c r="K664" s="250"/>
      <c r="L664" s="277"/>
      <c r="M664" s="58"/>
      <c r="N664" s="58"/>
      <c r="O664" s="58"/>
      <c r="P66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64" s="270" t="str">
        <f>IF('Participantes (A completar)'!$R664="","",IF((INT('Participantes (A completar)'!$AI664-'Participantes (A completar)'!$R664)/365.25)&lt;=0,0,(INT(('Participantes (A completar)'!$AI664-'Participantes (A completar)'!$R664)/365.25))))</f>
        <v/>
      </c>
      <c r="R664" s="61"/>
      <c r="S664" s="57"/>
      <c r="T664" s="270" t="str">
        <f>IFERROR(MATCH(V664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64" s="270" t="str">
        <f t="shared" si="43"/>
        <v/>
      </c>
      <c r="V664" s="58"/>
      <c r="W664" s="58"/>
      <c r="X664" s="62"/>
      <c r="Y66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6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64" s="245"/>
      <c r="AB664" s="246"/>
      <c r="AC664" s="246"/>
      <c r="AD664" s="247"/>
      <c r="AE664" s="248"/>
      <c r="AF664" s="270" t="str">
        <f>IFERROR(VLOOKUP(AE664,Nivel_educat!$B$6:$E$24,4,FALSE),"")</f>
        <v/>
      </c>
      <c r="AG664" s="270" t="str">
        <f t="shared" si="40"/>
        <v/>
      </c>
      <c r="AH664" s="57"/>
      <c r="AI664" s="64"/>
      <c r="AJ664" s="57"/>
      <c r="AK664" s="64"/>
      <c r="AL664" s="64"/>
      <c r="AM664" s="57"/>
      <c r="AN664" s="207"/>
      <c r="AO664" s="273" t="str">
        <f t="shared" si="41"/>
        <v/>
      </c>
      <c r="AP664" s="57"/>
      <c r="AQ664" s="57"/>
      <c r="AR664" s="59"/>
      <c r="AS664" s="59"/>
      <c r="AT664" s="59"/>
      <c r="AU664" s="59"/>
      <c r="AV664" s="59"/>
      <c r="AW664" s="59"/>
      <c r="AX66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64" s="59"/>
      <c r="AZ664" s="59"/>
      <c r="BA66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64" s="249"/>
      <c r="BD664" s="253"/>
      <c r="BE664" s="253"/>
    </row>
    <row r="665" spans="1:57" ht="14.95" x14ac:dyDescent="0.25">
      <c r="A665" s="60"/>
      <c r="B665" s="58"/>
      <c r="C665" s="58"/>
      <c r="D665" s="58"/>
      <c r="E665" s="61"/>
      <c r="F665" s="61"/>
      <c r="G665" s="270" t="str">
        <f>IFERROR(MATCH(I665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65" s="270" t="str">
        <f t="shared" si="42"/>
        <v/>
      </c>
      <c r="I665" s="58"/>
      <c r="J665" s="58"/>
      <c r="K665" s="250"/>
      <c r="L665" s="277"/>
      <c r="M665" s="58"/>
      <c r="N665" s="58"/>
      <c r="O665" s="58"/>
      <c r="P66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65" s="270" t="str">
        <f>IF('Participantes (A completar)'!$R665="","",IF((INT('Participantes (A completar)'!$AI665-'Participantes (A completar)'!$R665)/365.25)&lt;=0,0,(INT(('Participantes (A completar)'!$AI665-'Participantes (A completar)'!$R665)/365.25))))</f>
        <v/>
      </c>
      <c r="R665" s="61"/>
      <c r="S665" s="57"/>
      <c r="T665" s="270" t="str">
        <f>IFERROR(MATCH(V665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65" s="270" t="str">
        <f t="shared" si="43"/>
        <v/>
      </c>
      <c r="V665" s="216"/>
      <c r="W665" s="216"/>
      <c r="X665" s="62"/>
      <c r="Y66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6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65" s="245"/>
      <c r="AB665" s="246"/>
      <c r="AC665" s="246"/>
      <c r="AD665" s="247"/>
      <c r="AE665" s="248"/>
      <c r="AF665" s="270" t="str">
        <f>IFERROR(VLOOKUP(AE665,Nivel_educat!$B$6:$E$24,4,FALSE),"")</f>
        <v/>
      </c>
      <c r="AG665" s="270" t="str">
        <f t="shared" si="40"/>
        <v/>
      </c>
      <c r="AH665" s="57"/>
      <c r="AI665" s="64"/>
      <c r="AJ665" s="57"/>
      <c r="AK665" s="64"/>
      <c r="AL665" s="64"/>
      <c r="AM665" s="57"/>
      <c r="AN665" s="64"/>
      <c r="AO665" s="273" t="str">
        <f t="shared" si="41"/>
        <v/>
      </c>
      <c r="AP665" s="57"/>
      <c r="AQ665" s="57"/>
      <c r="AR665" s="59"/>
      <c r="AS665" s="59"/>
      <c r="AT665" s="59"/>
      <c r="AU665" s="59"/>
      <c r="AV665" s="59"/>
      <c r="AW665" s="59"/>
      <c r="AX66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65" s="59"/>
      <c r="AZ665" s="59"/>
      <c r="BA66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65" s="249"/>
      <c r="BD665" s="253"/>
      <c r="BE665" s="253"/>
    </row>
    <row r="666" spans="1:57" ht="14.95" x14ac:dyDescent="0.25">
      <c r="A666" s="60"/>
      <c r="B666" s="58"/>
      <c r="C666" s="58"/>
      <c r="D666" s="58"/>
      <c r="E666" s="61"/>
      <c r="F666" s="61"/>
      <c r="G666" s="270" t="str">
        <f>IFERROR(MATCH(I666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66" s="270" t="str">
        <f t="shared" si="42"/>
        <v/>
      </c>
      <c r="I666" s="58"/>
      <c r="J666" s="58"/>
      <c r="K666" s="250"/>
      <c r="L666" s="277"/>
      <c r="M666" s="58"/>
      <c r="N666" s="58"/>
      <c r="O666" s="58"/>
      <c r="P66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66" s="270" t="str">
        <f>IF('Participantes (A completar)'!$R666="","",IF((INT('Participantes (A completar)'!$AI666-'Participantes (A completar)'!$R666)/365.25)&lt;=0,0,(INT(('Participantes (A completar)'!$AI666-'Participantes (A completar)'!$R666)/365.25))))</f>
        <v/>
      </c>
      <c r="R666" s="61"/>
      <c r="S666" s="57"/>
      <c r="T666" s="270" t="str">
        <f>IFERROR(MATCH(V666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66" s="270" t="str">
        <f t="shared" si="43"/>
        <v/>
      </c>
      <c r="V666" s="58"/>
      <c r="W666" s="58"/>
      <c r="X666" s="62"/>
      <c r="Y66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6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66" s="245"/>
      <c r="AB666" s="246"/>
      <c r="AC666" s="246"/>
      <c r="AD666" s="247"/>
      <c r="AE666" s="248"/>
      <c r="AF666" s="270" t="str">
        <f>IFERROR(VLOOKUP(AE666,Nivel_educat!$B$6:$E$24,4,FALSE),"")</f>
        <v/>
      </c>
      <c r="AG666" s="270" t="str">
        <f t="shared" si="40"/>
        <v/>
      </c>
      <c r="AH666" s="57"/>
      <c r="AI666" s="64"/>
      <c r="AJ666" s="57"/>
      <c r="AK666" s="64"/>
      <c r="AL666" s="64"/>
      <c r="AM666" s="57"/>
      <c r="AN666" s="207"/>
      <c r="AO666" s="273" t="str">
        <f t="shared" si="41"/>
        <v/>
      </c>
      <c r="AP666" s="57"/>
      <c r="AQ666" s="57"/>
      <c r="AR666" s="59"/>
      <c r="AS666" s="59"/>
      <c r="AT666" s="59"/>
      <c r="AU666" s="59"/>
      <c r="AV666" s="59"/>
      <c r="AW666" s="59"/>
      <c r="AX66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66" s="59"/>
      <c r="AZ666" s="59"/>
      <c r="BA66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66" s="249"/>
      <c r="BD666" s="253"/>
      <c r="BE666" s="253"/>
    </row>
    <row r="667" spans="1:57" ht="14.95" x14ac:dyDescent="0.25">
      <c r="A667" s="60"/>
      <c r="B667" s="58"/>
      <c r="C667" s="58"/>
      <c r="D667" s="58"/>
      <c r="E667" s="61"/>
      <c r="F667" s="61"/>
      <c r="G667" s="270" t="str">
        <f>IFERROR(MATCH(I667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67" s="270" t="str">
        <f t="shared" si="42"/>
        <v/>
      </c>
      <c r="I667" s="58"/>
      <c r="J667" s="58"/>
      <c r="K667" s="250"/>
      <c r="L667" s="277"/>
      <c r="M667" s="58"/>
      <c r="N667" s="58"/>
      <c r="O667" s="58"/>
      <c r="P66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67" s="270" t="str">
        <f>IF('Participantes (A completar)'!$R667="","",IF((INT('Participantes (A completar)'!$AI667-'Participantes (A completar)'!$R667)/365.25)&lt;=0,0,(INT(('Participantes (A completar)'!$AI667-'Participantes (A completar)'!$R667)/365.25))))</f>
        <v/>
      </c>
      <c r="R667" s="61"/>
      <c r="S667" s="57"/>
      <c r="T667" s="270" t="str">
        <f>IFERROR(MATCH(V667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67" s="270" t="str">
        <f t="shared" si="43"/>
        <v/>
      </c>
      <c r="V667" s="216"/>
      <c r="W667" s="216"/>
      <c r="X667" s="62"/>
      <c r="Y66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6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67" s="245"/>
      <c r="AB667" s="246"/>
      <c r="AC667" s="246"/>
      <c r="AD667" s="247"/>
      <c r="AE667" s="248"/>
      <c r="AF667" s="270" t="str">
        <f>IFERROR(VLOOKUP(AE667,Nivel_educat!$B$6:$E$24,4,FALSE),"")</f>
        <v/>
      </c>
      <c r="AG667" s="270" t="str">
        <f t="shared" si="40"/>
        <v/>
      </c>
      <c r="AH667" s="57"/>
      <c r="AI667" s="64"/>
      <c r="AJ667" s="57"/>
      <c r="AK667" s="64"/>
      <c r="AL667" s="64"/>
      <c r="AM667" s="57"/>
      <c r="AN667" s="64"/>
      <c r="AO667" s="273" t="str">
        <f t="shared" si="41"/>
        <v/>
      </c>
      <c r="AP667" s="57"/>
      <c r="AQ667" s="57"/>
      <c r="AR667" s="59"/>
      <c r="AS667" s="59"/>
      <c r="AT667" s="59"/>
      <c r="AU667" s="59"/>
      <c r="AV667" s="59"/>
      <c r="AW667" s="59"/>
      <c r="AX66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67" s="59"/>
      <c r="AZ667" s="59"/>
      <c r="BA66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67" s="249"/>
      <c r="BD667" s="253"/>
      <c r="BE667" s="253"/>
    </row>
    <row r="668" spans="1:57" ht="14.95" x14ac:dyDescent="0.25">
      <c r="A668" s="60"/>
      <c r="B668" s="58"/>
      <c r="C668" s="58"/>
      <c r="D668" s="58"/>
      <c r="E668" s="61"/>
      <c r="F668" s="61"/>
      <c r="G668" s="270" t="str">
        <f>IFERROR(MATCH(I668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68" s="270" t="str">
        <f t="shared" si="42"/>
        <v/>
      </c>
      <c r="I668" s="58"/>
      <c r="J668" s="58"/>
      <c r="K668" s="250"/>
      <c r="L668" s="277"/>
      <c r="M668" s="58"/>
      <c r="N668" s="58"/>
      <c r="O668" s="58"/>
      <c r="P66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68" s="270" t="str">
        <f>IF('Participantes (A completar)'!$R668="","",IF((INT('Participantes (A completar)'!$AI668-'Participantes (A completar)'!$R668)/365.25)&lt;=0,0,(INT(('Participantes (A completar)'!$AI668-'Participantes (A completar)'!$R668)/365.25))))</f>
        <v/>
      </c>
      <c r="R668" s="61"/>
      <c r="S668" s="57"/>
      <c r="T668" s="270" t="str">
        <f>IFERROR(MATCH(V668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68" s="270" t="str">
        <f t="shared" si="43"/>
        <v/>
      </c>
      <c r="V668" s="58"/>
      <c r="W668" s="58"/>
      <c r="X668" s="62"/>
      <c r="Y66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6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68" s="245"/>
      <c r="AB668" s="246"/>
      <c r="AC668" s="246"/>
      <c r="AD668" s="247"/>
      <c r="AE668" s="248"/>
      <c r="AF668" s="270" t="str">
        <f>IFERROR(VLOOKUP(AE668,Nivel_educat!$B$6:$E$24,4,FALSE),"")</f>
        <v/>
      </c>
      <c r="AG668" s="270" t="str">
        <f t="shared" si="40"/>
        <v/>
      </c>
      <c r="AH668" s="57"/>
      <c r="AI668" s="64"/>
      <c r="AJ668" s="57"/>
      <c r="AK668" s="64"/>
      <c r="AL668" s="64"/>
      <c r="AM668" s="57"/>
      <c r="AN668" s="207"/>
      <c r="AO668" s="273" t="str">
        <f t="shared" si="41"/>
        <v/>
      </c>
      <c r="AP668" s="57"/>
      <c r="AQ668" s="57"/>
      <c r="AR668" s="59"/>
      <c r="AS668" s="59"/>
      <c r="AT668" s="59"/>
      <c r="AU668" s="59"/>
      <c r="AV668" s="59"/>
      <c r="AW668" s="59"/>
      <c r="AX66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68" s="59"/>
      <c r="AZ668" s="59"/>
      <c r="BA66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68" s="249"/>
      <c r="BD668" s="253"/>
      <c r="BE668" s="253"/>
    </row>
    <row r="669" spans="1:57" ht="14.95" x14ac:dyDescent="0.25">
      <c r="A669" s="60"/>
      <c r="B669" s="58"/>
      <c r="C669" s="58"/>
      <c r="D669" s="58"/>
      <c r="E669" s="61"/>
      <c r="F669" s="61"/>
      <c r="G669" s="270" t="str">
        <f>IFERROR(MATCH(I669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69" s="270" t="str">
        <f t="shared" si="42"/>
        <v/>
      </c>
      <c r="I669" s="58"/>
      <c r="J669" s="58"/>
      <c r="K669" s="250"/>
      <c r="L669" s="277"/>
      <c r="M669" s="58"/>
      <c r="N669" s="58"/>
      <c r="O669" s="58"/>
      <c r="P66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69" s="270" t="str">
        <f>IF('Participantes (A completar)'!$R669="","",IF((INT('Participantes (A completar)'!$AI669-'Participantes (A completar)'!$R669)/365.25)&lt;=0,0,(INT(('Participantes (A completar)'!$AI669-'Participantes (A completar)'!$R669)/365.25))))</f>
        <v/>
      </c>
      <c r="R669" s="61"/>
      <c r="S669" s="57"/>
      <c r="T669" s="270" t="str">
        <f>IFERROR(MATCH(V669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69" s="270" t="str">
        <f t="shared" si="43"/>
        <v/>
      </c>
      <c r="V669" s="216"/>
      <c r="W669" s="216"/>
      <c r="X669" s="62"/>
      <c r="Y66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6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69" s="245"/>
      <c r="AB669" s="246"/>
      <c r="AC669" s="246"/>
      <c r="AD669" s="247"/>
      <c r="AE669" s="248"/>
      <c r="AF669" s="270" t="str">
        <f>IFERROR(VLOOKUP(AE669,Nivel_educat!$B$6:$E$24,4,FALSE),"")</f>
        <v/>
      </c>
      <c r="AG669" s="270" t="str">
        <f t="shared" si="40"/>
        <v/>
      </c>
      <c r="AH669" s="57"/>
      <c r="AI669" s="64"/>
      <c r="AJ669" s="57"/>
      <c r="AK669" s="64"/>
      <c r="AL669" s="64"/>
      <c r="AM669" s="57"/>
      <c r="AN669" s="64"/>
      <c r="AO669" s="273" t="str">
        <f t="shared" si="41"/>
        <v/>
      </c>
      <c r="AP669" s="57"/>
      <c r="AQ669" s="57"/>
      <c r="AR669" s="59"/>
      <c r="AS669" s="59"/>
      <c r="AT669" s="59"/>
      <c r="AU669" s="59"/>
      <c r="AV669" s="59"/>
      <c r="AW669" s="59"/>
      <c r="AX66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69" s="59"/>
      <c r="AZ669" s="59"/>
      <c r="BA66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69" s="249"/>
      <c r="BD669" s="253"/>
      <c r="BE669" s="253"/>
    </row>
    <row r="670" spans="1:57" ht="14.95" x14ac:dyDescent="0.25">
      <c r="A670" s="60"/>
      <c r="B670" s="58"/>
      <c r="C670" s="58"/>
      <c r="D670" s="58"/>
      <c r="E670" s="61"/>
      <c r="F670" s="61"/>
      <c r="G670" s="270" t="str">
        <f>IFERROR(MATCH(I670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70" s="270" t="str">
        <f t="shared" si="42"/>
        <v/>
      </c>
      <c r="I670" s="58"/>
      <c r="J670" s="58"/>
      <c r="K670" s="250"/>
      <c r="L670" s="277"/>
      <c r="M670" s="58"/>
      <c r="N670" s="58"/>
      <c r="O670" s="58"/>
      <c r="P67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70" s="270" t="str">
        <f>IF('Participantes (A completar)'!$R670="","",IF((INT('Participantes (A completar)'!$AI670-'Participantes (A completar)'!$R670)/365.25)&lt;=0,0,(INT(('Participantes (A completar)'!$AI670-'Participantes (A completar)'!$R670)/365.25))))</f>
        <v/>
      </c>
      <c r="R670" s="61"/>
      <c r="S670" s="57"/>
      <c r="T670" s="270" t="str">
        <f>IFERROR(MATCH(V670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70" s="270" t="str">
        <f t="shared" si="43"/>
        <v/>
      </c>
      <c r="V670" s="58"/>
      <c r="W670" s="58"/>
      <c r="X670" s="62"/>
      <c r="Y67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7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70" s="245"/>
      <c r="AB670" s="246"/>
      <c r="AC670" s="246"/>
      <c r="AD670" s="247"/>
      <c r="AE670" s="248"/>
      <c r="AF670" s="270" t="str">
        <f>IFERROR(VLOOKUP(AE670,Nivel_educat!$B$6:$E$24,4,FALSE),"")</f>
        <v/>
      </c>
      <c r="AG670" s="270" t="str">
        <f t="shared" si="40"/>
        <v/>
      </c>
      <c r="AH670" s="57"/>
      <c r="AI670" s="64"/>
      <c r="AJ670" s="57"/>
      <c r="AK670" s="64"/>
      <c r="AL670" s="64"/>
      <c r="AM670" s="57"/>
      <c r="AN670" s="207"/>
      <c r="AO670" s="273" t="str">
        <f t="shared" si="41"/>
        <v/>
      </c>
      <c r="AP670" s="57"/>
      <c r="AQ670" s="57"/>
      <c r="AR670" s="59"/>
      <c r="AS670" s="59"/>
      <c r="AT670" s="59"/>
      <c r="AU670" s="59"/>
      <c r="AV670" s="59"/>
      <c r="AW670" s="59"/>
      <c r="AX67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70" s="59"/>
      <c r="AZ670" s="59"/>
      <c r="BA67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70" s="249"/>
      <c r="BD670" s="253"/>
      <c r="BE670" s="253"/>
    </row>
    <row r="671" spans="1:57" ht="14.95" x14ac:dyDescent="0.25">
      <c r="A671" s="60"/>
      <c r="B671" s="58"/>
      <c r="C671" s="58"/>
      <c r="D671" s="58"/>
      <c r="E671" s="61"/>
      <c r="F671" s="61"/>
      <c r="G671" s="270" t="str">
        <f>IFERROR(MATCH(I671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71" s="270" t="str">
        <f t="shared" si="42"/>
        <v/>
      </c>
      <c r="I671" s="58"/>
      <c r="J671" s="58"/>
      <c r="K671" s="250"/>
      <c r="L671" s="277"/>
      <c r="M671" s="58"/>
      <c r="N671" s="58"/>
      <c r="O671" s="58"/>
      <c r="P67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71" s="270" t="str">
        <f>IF('Participantes (A completar)'!$R671="","",IF((INT('Participantes (A completar)'!$AI671-'Participantes (A completar)'!$R671)/365.25)&lt;=0,0,(INT(('Participantes (A completar)'!$AI671-'Participantes (A completar)'!$R671)/365.25))))</f>
        <v/>
      </c>
      <c r="R671" s="61"/>
      <c r="S671" s="57"/>
      <c r="T671" s="270" t="str">
        <f>IFERROR(MATCH(V671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71" s="270" t="str">
        <f t="shared" si="43"/>
        <v/>
      </c>
      <c r="V671" s="216"/>
      <c r="W671" s="216"/>
      <c r="X671" s="62"/>
      <c r="Y67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7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71" s="245"/>
      <c r="AB671" s="246"/>
      <c r="AC671" s="246"/>
      <c r="AD671" s="247"/>
      <c r="AE671" s="248"/>
      <c r="AF671" s="270" t="str">
        <f>IFERROR(VLOOKUP(AE671,Nivel_educat!$B$6:$E$24,4,FALSE),"")</f>
        <v/>
      </c>
      <c r="AG671" s="270" t="str">
        <f t="shared" si="40"/>
        <v/>
      </c>
      <c r="AH671" s="57"/>
      <c r="AI671" s="64"/>
      <c r="AJ671" s="57"/>
      <c r="AK671" s="64"/>
      <c r="AL671" s="64"/>
      <c r="AM671" s="57"/>
      <c r="AN671" s="64"/>
      <c r="AO671" s="273" t="str">
        <f t="shared" si="41"/>
        <v/>
      </c>
      <c r="AP671" s="57"/>
      <c r="AQ671" s="57"/>
      <c r="AR671" s="59"/>
      <c r="AS671" s="59"/>
      <c r="AT671" s="59"/>
      <c r="AU671" s="59"/>
      <c r="AV671" s="59"/>
      <c r="AW671" s="59"/>
      <c r="AX67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71" s="59"/>
      <c r="AZ671" s="59"/>
      <c r="BA67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71" s="249"/>
      <c r="BD671" s="253"/>
      <c r="BE671" s="253"/>
    </row>
    <row r="672" spans="1:57" ht="14.95" x14ac:dyDescent="0.25">
      <c r="A672" s="60"/>
      <c r="B672" s="58"/>
      <c r="C672" s="58"/>
      <c r="D672" s="58"/>
      <c r="E672" s="61"/>
      <c r="F672" s="61"/>
      <c r="G672" s="270" t="str">
        <f>IFERROR(MATCH(I672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72" s="270" t="str">
        <f t="shared" si="42"/>
        <v/>
      </c>
      <c r="I672" s="58"/>
      <c r="J672" s="58"/>
      <c r="K672" s="250"/>
      <c r="L672" s="277"/>
      <c r="M672" s="58"/>
      <c r="N672" s="58"/>
      <c r="O672" s="58"/>
      <c r="P67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72" s="270" t="str">
        <f>IF('Participantes (A completar)'!$R672="","",IF((INT('Participantes (A completar)'!$AI672-'Participantes (A completar)'!$R672)/365.25)&lt;=0,0,(INT(('Participantes (A completar)'!$AI672-'Participantes (A completar)'!$R672)/365.25))))</f>
        <v/>
      </c>
      <c r="R672" s="61"/>
      <c r="S672" s="57"/>
      <c r="T672" s="270" t="str">
        <f>IFERROR(MATCH(V672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72" s="270" t="str">
        <f t="shared" si="43"/>
        <v/>
      </c>
      <c r="V672" s="58"/>
      <c r="W672" s="58"/>
      <c r="X672" s="62"/>
      <c r="Y67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7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72" s="245"/>
      <c r="AB672" s="246"/>
      <c r="AC672" s="246"/>
      <c r="AD672" s="247"/>
      <c r="AE672" s="248"/>
      <c r="AF672" s="270" t="str">
        <f>IFERROR(VLOOKUP(AE672,Nivel_educat!$B$6:$E$24,4,FALSE),"")</f>
        <v/>
      </c>
      <c r="AG672" s="270" t="str">
        <f t="shared" si="40"/>
        <v/>
      </c>
      <c r="AH672" s="57"/>
      <c r="AI672" s="64"/>
      <c r="AJ672" s="57"/>
      <c r="AK672" s="64"/>
      <c r="AL672" s="64"/>
      <c r="AM672" s="57"/>
      <c r="AN672" s="207"/>
      <c r="AO672" s="273" t="str">
        <f t="shared" si="41"/>
        <v/>
      </c>
      <c r="AP672" s="57"/>
      <c r="AQ672" s="57"/>
      <c r="AR672" s="59"/>
      <c r="AS672" s="59"/>
      <c r="AT672" s="59"/>
      <c r="AU672" s="59"/>
      <c r="AV672" s="59"/>
      <c r="AW672" s="59"/>
      <c r="AX67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72" s="59"/>
      <c r="AZ672" s="59"/>
      <c r="BA67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72" s="249"/>
      <c r="BD672" s="253"/>
      <c r="BE672" s="253"/>
    </row>
    <row r="673" spans="1:57" ht="14.95" x14ac:dyDescent="0.25">
      <c r="A673" s="60"/>
      <c r="B673" s="58"/>
      <c r="C673" s="58"/>
      <c r="D673" s="58"/>
      <c r="E673" s="61"/>
      <c r="F673" s="61"/>
      <c r="G673" s="270" t="str">
        <f>IFERROR(MATCH(I673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73" s="270" t="str">
        <f t="shared" si="42"/>
        <v/>
      </c>
      <c r="I673" s="58"/>
      <c r="J673" s="58"/>
      <c r="K673" s="250"/>
      <c r="L673" s="277"/>
      <c r="M673" s="58"/>
      <c r="N673" s="58"/>
      <c r="O673" s="58"/>
      <c r="P67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73" s="270" t="str">
        <f>IF('Participantes (A completar)'!$R673="","",IF((INT('Participantes (A completar)'!$AI673-'Participantes (A completar)'!$R673)/365.25)&lt;=0,0,(INT(('Participantes (A completar)'!$AI673-'Participantes (A completar)'!$R673)/365.25))))</f>
        <v/>
      </c>
      <c r="R673" s="61"/>
      <c r="S673" s="57"/>
      <c r="T673" s="270" t="str">
        <f>IFERROR(MATCH(V673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73" s="270" t="str">
        <f t="shared" si="43"/>
        <v/>
      </c>
      <c r="V673" s="216"/>
      <c r="W673" s="216"/>
      <c r="X673" s="62"/>
      <c r="Y67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7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73" s="245"/>
      <c r="AB673" s="246"/>
      <c r="AC673" s="246"/>
      <c r="AD673" s="247"/>
      <c r="AE673" s="248"/>
      <c r="AF673" s="270" t="str">
        <f>IFERROR(VLOOKUP(AE673,Nivel_educat!$B$6:$E$24,4,FALSE),"")</f>
        <v/>
      </c>
      <c r="AG673" s="270" t="str">
        <f t="shared" si="40"/>
        <v/>
      </c>
      <c r="AH673" s="57"/>
      <c r="AI673" s="64"/>
      <c r="AJ673" s="57"/>
      <c r="AK673" s="64"/>
      <c r="AL673" s="64"/>
      <c r="AM673" s="57"/>
      <c r="AN673" s="64"/>
      <c r="AO673" s="273" t="str">
        <f t="shared" si="41"/>
        <v/>
      </c>
      <c r="AP673" s="57"/>
      <c r="AQ673" s="57"/>
      <c r="AR673" s="59"/>
      <c r="AS673" s="59"/>
      <c r="AT673" s="59"/>
      <c r="AU673" s="59"/>
      <c r="AV673" s="59"/>
      <c r="AW673" s="59"/>
      <c r="AX67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73" s="59"/>
      <c r="AZ673" s="59"/>
      <c r="BA67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73" s="249"/>
      <c r="BD673" s="253"/>
      <c r="BE673" s="253"/>
    </row>
    <row r="674" spans="1:57" ht="14.95" x14ac:dyDescent="0.25">
      <c r="A674" s="60"/>
      <c r="B674" s="58"/>
      <c r="C674" s="58"/>
      <c r="D674" s="58"/>
      <c r="E674" s="61"/>
      <c r="F674" s="61"/>
      <c r="G674" s="270" t="str">
        <f>IFERROR(MATCH(I674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74" s="270" t="str">
        <f t="shared" si="42"/>
        <v/>
      </c>
      <c r="I674" s="58"/>
      <c r="J674" s="58"/>
      <c r="K674" s="250"/>
      <c r="L674" s="277"/>
      <c r="M674" s="58"/>
      <c r="N674" s="58"/>
      <c r="O674" s="58"/>
      <c r="P67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74" s="270" t="str">
        <f>IF('Participantes (A completar)'!$R674="","",IF((INT('Participantes (A completar)'!$AI674-'Participantes (A completar)'!$R674)/365.25)&lt;=0,0,(INT(('Participantes (A completar)'!$AI674-'Participantes (A completar)'!$R674)/365.25))))</f>
        <v/>
      </c>
      <c r="R674" s="61"/>
      <c r="S674" s="57"/>
      <c r="T674" s="270" t="str">
        <f>IFERROR(MATCH(V674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74" s="270" t="str">
        <f t="shared" si="43"/>
        <v/>
      </c>
      <c r="V674" s="58"/>
      <c r="W674" s="58"/>
      <c r="X674" s="62"/>
      <c r="Y67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7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74" s="245"/>
      <c r="AB674" s="246"/>
      <c r="AC674" s="246"/>
      <c r="AD674" s="247"/>
      <c r="AE674" s="248"/>
      <c r="AF674" s="270" t="str">
        <f>IFERROR(VLOOKUP(AE674,Nivel_educat!$B$6:$E$24,4,FALSE),"")</f>
        <v/>
      </c>
      <c r="AG674" s="270" t="str">
        <f t="shared" si="40"/>
        <v/>
      </c>
      <c r="AH674" s="57"/>
      <c r="AI674" s="64"/>
      <c r="AJ674" s="57"/>
      <c r="AK674" s="64"/>
      <c r="AL674" s="64"/>
      <c r="AM674" s="57"/>
      <c r="AN674" s="207"/>
      <c r="AO674" s="273" t="str">
        <f t="shared" si="41"/>
        <v/>
      </c>
      <c r="AP674" s="57"/>
      <c r="AQ674" s="57"/>
      <c r="AR674" s="59"/>
      <c r="AS674" s="59"/>
      <c r="AT674" s="59"/>
      <c r="AU674" s="59"/>
      <c r="AV674" s="59"/>
      <c r="AW674" s="59"/>
      <c r="AX67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74" s="59"/>
      <c r="AZ674" s="59"/>
      <c r="BA67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74" s="249"/>
      <c r="BD674" s="253"/>
      <c r="BE674" s="253"/>
    </row>
    <row r="675" spans="1:57" ht="14.95" x14ac:dyDescent="0.25">
      <c r="A675" s="60"/>
      <c r="B675" s="58"/>
      <c r="C675" s="58"/>
      <c r="D675" s="58"/>
      <c r="E675" s="61"/>
      <c r="F675" s="61"/>
      <c r="G675" s="270" t="str">
        <f>IFERROR(MATCH(I675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75" s="270" t="str">
        <f t="shared" si="42"/>
        <v/>
      </c>
      <c r="I675" s="58"/>
      <c r="J675" s="58"/>
      <c r="K675" s="250"/>
      <c r="L675" s="277"/>
      <c r="M675" s="58"/>
      <c r="N675" s="58"/>
      <c r="O675" s="58"/>
      <c r="P67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75" s="270" t="str">
        <f>IF('Participantes (A completar)'!$R675="","",IF((INT('Participantes (A completar)'!$AI675-'Participantes (A completar)'!$R675)/365.25)&lt;=0,0,(INT(('Participantes (A completar)'!$AI675-'Participantes (A completar)'!$R675)/365.25))))</f>
        <v/>
      </c>
      <c r="R675" s="61"/>
      <c r="S675" s="57"/>
      <c r="T675" s="270" t="str">
        <f>IFERROR(MATCH(V675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75" s="270" t="str">
        <f t="shared" si="43"/>
        <v/>
      </c>
      <c r="V675" s="216"/>
      <c r="W675" s="216"/>
      <c r="X675" s="62"/>
      <c r="Y67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7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75" s="245"/>
      <c r="AB675" s="246"/>
      <c r="AC675" s="246"/>
      <c r="AD675" s="247"/>
      <c r="AE675" s="248"/>
      <c r="AF675" s="270" t="str">
        <f>IFERROR(VLOOKUP(AE675,Nivel_educat!$B$6:$E$24,4,FALSE),"")</f>
        <v/>
      </c>
      <c r="AG675" s="270" t="str">
        <f t="shared" si="40"/>
        <v/>
      </c>
      <c r="AH675" s="57"/>
      <c r="AI675" s="64"/>
      <c r="AJ675" s="57"/>
      <c r="AK675" s="64"/>
      <c r="AL675" s="64"/>
      <c r="AM675" s="57"/>
      <c r="AN675" s="64"/>
      <c r="AO675" s="273" t="str">
        <f t="shared" si="41"/>
        <v/>
      </c>
      <c r="AP675" s="57"/>
      <c r="AQ675" s="57"/>
      <c r="AR675" s="59"/>
      <c r="AS675" s="59"/>
      <c r="AT675" s="59"/>
      <c r="AU675" s="59"/>
      <c r="AV675" s="59"/>
      <c r="AW675" s="59"/>
      <c r="AX67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75" s="59"/>
      <c r="AZ675" s="59"/>
      <c r="BA67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75" s="249"/>
      <c r="BD675" s="253"/>
      <c r="BE675" s="253"/>
    </row>
    <row r="676" spans="1:57" ht="14.95" x14ac:dyDescent="0.25">
      <c r="A676" s="60"/>
      <c r="B676" s="58"/>
      <c r="C676" s="58"/>
      <c r="D676" s="58"/>
      <c r="E676" s="61"/>
      <c r="F676" s="61"/>
      <c r="G676" s="270" t="str">
        <f>IFERROR(MATCH(I676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76" s="270" t="str">
        <f t="shared" si="42"/>
        <v/>
      </c>
      <c r="I676" s="58"/>
      <c r="J676" s="58"/>
      <c r="K676" s="250"/>
      <c r="L676" s="277"/>
      <c r="M676" s="58"/>
      <c r="N676" s="58"/>
      <c r="O676" s="58"/>
      <c r="P67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76" s="270" t="str">
        <f>IF('Participantes (A completar)'!$R676="","",IF((INT('Participantes (A completar)'!$AI676-'Participantes (A completar)'!$R676)/365.25)&lt;=0,0,(INT(('Participantes (A completar)'!$AI676-'Participantes (A completar)'!$R676)/365.25))))</f>
        <v/>
      </c>
      <c r="R676" s="61"/>
      <c r="S676" s="57"/>
      <c r="T676" s="270" t="str">
        <f>IFERROR(MATCH(V676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76" s="270" t="str">
        <f t="shared" si="43"/>
        <v/>
      </c>
      <c r="V676" s="58"/>
      <c r="W676" s="58"/>
      <c r="X676" s="62"/>
      <c r="Y67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7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76" s="245"/>
      <c r="AB676" s="246"/>
      <c r="AC676" s="246"/>
      <c r="AD676" s="247"/>
      <c r="AE676" s="248"/>
      <c r="AF676" s="270" t="str">
        <f>IFERROR(VLOOKUP(AE676,Nivel_educat!$B$6:$E$24,4,FALSE),"")</f>
        <v/>
      </c>
      <c r="AG676" s="270" t="str">
        <f t="shared" si="40"/>
        <v/>
      </c>
      <c r="AH676" s="57"/>
      <c r="AI676" s="64"/>
      <c r="AJ676" s="57"/>
      <c r="AK676" s="64"/>
      <c r="AL676" s="64"/>
      <c r="AM676" s="57"/>
      <c r="AN676" s="207"/>
      <c r="AO676" s="273" t="str">
        <f t="shared" si="41"/>
        <v/>
      </c>
      <c r="AP676" s="57"/>
      <c r="AQ676" s="57"/>
      <c r="AR676" s="59"/>
      <c r="AS676" s="59"/>
      <c r="AT676" s="59"/>
      <c r="AU676" s="59"/>
      <c r="AV676" s="59"/>
      <c r="AW676" s="59"/>
      <c r="AX67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76" s="59"/>
      <c r="AZ676" s="59"/>
      <c r="BA67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76" s="249"/>
      <c r="BD676" s="253"/>
      <c r="BE676" s="253"/>
    </row>
    <row r="677" spans="1:57" ht="14.95" x14ac:dyDescent="0.25">
      <c r="A677" s="60"/>
      <c r="B677" s="58"/>
      <c r="C677" s="58"/>
      <c r="D677" s="58"/>
      <c r="E677" s="61"/>
      <c r="F677" s="61"/>
      <c r="G677" s="270" t="str">
        <f>IFERROR(MATCH(I677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77" s="270" t="str">
        <f t="shared" si="42"/>
        <v/>
      </c>
      <c r="I677" s="58"/>
      <c r="J677" s="58"/>
      <c r="K677" s="250"/>
      <c r="L677" s="277"/>
      <c r="M677" s="58"/>
      <c r="N677" s="58"/>
      <c r="O677" s="58"/>
      <c r="P67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77" s="270" t="str">
        <f>IF('Participantes (A completar)'!$R677="","",IF((INT('Participantes (A completar)'!$AI677-'Participantes (A completar)'!$R677)/365.25)&lt;=0,0,(INT(('Participantes (A completar)'!$AI677-'Participantes (A completar)'!$R677)/365.25))))</f>
        <v/>
      </c>
      <c r="R677" s="61"/>
      <c r="S677" s="57"/>
      <c r="T677" s="270" t="str">
        <f>IFERROR(MATCH(V677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77" s="270" t="str">
        <f t="shared" si="43"/>
        <v/>
      </c>
      <c r="V677" s="216"/>
      <c r="W677" s="216"/>
      <c r="X677" s="62"/>
      <c r="Y67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7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77" s="245"/>
      <c r="AB677" s="246"/>
      <c r="AC677" s="246"/>
      <c r="AD677" s="247"/>
      <c r="AE677" s="248"/>
      <c r="AF677" s="270" t="str">
        <f>IFERROR(VLOOKUP(AE677,Nivel_educat!$B$6:$E$24,4,FALSE),"")</f>
        <v/>
      </c>
      <c r="AG677" s="270" t="str">
        <f t="shared" si="40"/>
        <v/>
      </c>
      <c r="AH677" s="57"/>
      <c r="AI677" s="64"/>
      <c r="AJ677" s="57"/>
      <c r="AK677" s="64"/>
      <c r="AL677" s="64"/>
      <c r="AM677" s="57"/>
      <c r="AN677" s="64"/>
      <c r="AO677" s="273" t="str">
        <f t="shared" si="41"/>
        <v/>
      </c>
      <c r="AP677" s="57"/>
      <c r="AQ677" s="57"/>
      <c r="AR677" s="59"/>
      <c r="AS677" s="59"/>
      <c r="AT677" s="59"/>
      <c r="AU677" s="59"/>
      <c r="AV677" s="59"/>
      <c r="AW677" s="59"/>
      <c r="AX67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77" s="59"/>
      <c r="AZ677" s="59"/>
      <c r="BA67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77" s="249"/>
      <c r="BD677" s="253"/>
      <c r="BE677" s="253"/>
    </row>
    <row r="678" spans="1:57" ht="14.95" x14ac:dyDescent="0.25">
      <c r="A678" s="60"/>
      <c r="B678" s="58"/>
      <c r="C678" s="58"/>
      <c r="D678" s="58"/>
      <c r="E678" s="61"/>
      <c r="F678" s="61"/>
      <c r="G678" s="270" t="str">
        <f>IFERROR(MATCH(I678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78" s="270" t="str">
        <f t="shared" si="42"/>
        <v/>
      </c>
      <c r="I678" s="58"/>
      <c r="J678" s="58"/>
      <c r="K678" s="250"/>
      <c r="L678" s="277"/>
      <c r="M678" s="58"/>
      <c r="N678" s="58"/>
      <c r="O678" s="58"/>
      <c r="P67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78" s="270" t="str">
        <f>IF('Participantes (A completar)'!$R678="","",IF((INT('Participantes (A completar)'!$AI678-'Participantes (A completar)'!$R678)/365.25)&lt;=0,0,(INT(('Participantes (A completar)'!$AI678-'Participantes (A completar)'!$R678)/365.25))))</f>
        <v/>
      </c>
      <c r="R678" s="61"/>
      <c r="S678" s="57"/>
      <c r="T678" s="270" t="str">
        <f>IFERROR(MATCH(V678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78" s="270" t="str">
        <f t="shared" si="43"/>
        <v/>
      </c>
      <c r="V678" s="58"/>
      <c r="W678" s="58"/>
      <c r="X678" s="62"/>
      <c r="Y67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7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78" s="245"/>
      <c r="AB678" s="246"/>
      <c r="AC678" s="246"/>
      <c r="AD678" s="247"/>
      <c r="AE678" s="248"/>
      <c r="AF678" s="270" t="str">
        <f>IFERROR(VLOOKUP(AE678,Nivel_educat!$B$6:$E$24,4,FALSE),"")</f>
        <v/>
      </c>
      <c r="AG678" s="270" t="str">
        <f t="shared" si="40"/>
        <v/>
      </c>
      <c r="AH678" s="57"/>
      <c r="AI678" s="64"/>
      <c r="AJ678" s="57"/>
      <c r="AK678" s="64"/>
      <c r="AL678" s="64"/>
      <c r="AM678" s="57"/>
      <c r="AN678" s="207"/>
      <c r="AO678" s="273" t="str">
        <f t="shared" si="41"/>
        <v/>
      </c>
      <c r="AP678" s="57"/>
      <c r="AQ678" s="57"/>
      <c r="AR678" s="59"/>
      <c r="AS678" s="59"/>
      <c r="AT678" s="59"/>
      <c r="AU678" s="59"/>
      <c r="AV678" s="59"/>
      <c r="AW678" s="59"/>
      <c r="AX67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78" s="59"/>
      <c r="AZ678" s="59"/>
      <c r="BA67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78" s="249"/>
      <c r="BD678" s="253"/>
      <c r="BE678" s="253"/>
    </row>
    <row r="679" spans="1:57" ht="14.95" x14ac:dyDescent="0.25">
      <c r="A679" s="60"/>
      <c r="B679" s="58"/>
      <c r="C679" s="58"/>
      <c r="D679" s="58"/>
      <c r="E679" s="61"/>
      <c r="F679" s="61"/>
      <c r="G679" s="270" t="str">
        <f>IFERROR(MATCH(I679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79" s="270" t="str">
        <f t="shared" si="42"/>
        <v/>
      </c>
      <c r="I679" s="58"/>
      <c r="J679" s="58"/>
      <c r="K679" s="250"/>
      <c r="L679" s="277"/>
      <c r="M679" s="58"/>
      <c r="N679" s="58"/>
      <c r="O679" s="58"/>
      <c r="P67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79" s="270" t="str">
        <f>IF('Participantes (A completar)'!$R679="","",IF((INT('Participantes (A completar)'!$AI679-'Participantes (A completar)'!$R679)/365.25)&lt;=0,0,(INT(('Participantes (A completar)'!$AI679-'Participantes (A completar)'!$R679)/365.25))))</f>
        <v/>
      </c>
      <c r="R679" s="61"/>
      <c r="S679" s="57"/>
      <c r="T679" s="270" t="str">
        <f>IFERROR(MATCH(V679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79" s="270" t="str">
        <f t="shared" si="43"/>
        <v/>
      </c>
      <c r="V679" s="216"/>
      <c r="W679" s="216"/>
      <c r="X679" s="62"/>
      <c r="Y67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7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79" s="245"/>
      <c r="AB679" s="246"/>
      <c r="AC679" s="246"/>
      <c r="AD679" s="247"/>
      <c r="AE679" s="248"/>
      <c r="AF679" s="270" t="str">
        <f>IFERROR(VLOOKUP(AE679,Nivel_educat!$B$6:$E$24,4,FALSE),"")</f>
        <v/>
      </c>
      <c r="AG679" s="270" t="str">
        <f t="shared" si="40"/>
        <v/>
      </c>
      <c r="AH679" s="57"/>
      <c r="AI679" s="64"/>
      <c r="AJ679" s="57"/>
      <c r="AK679" s="64"/>
      <c r="AL679" s="64"/>
      <c r="AM679" s="57"/>
      <c r="AN679" s="64"/>
      <c r="AO679" s="273" t="str">
        <f t="shared" si="41"/>
        <v/>
      </c>
      <c r="AP679" s="57"/>
      <c r="AQ679" s="57"/>
      <c r="AR679" s="59"/>
      <c r="AS679" s="59"/>
      <c r="AT679" s="59"/>
      <c r="AU679" s="59"/>
      <c r="AV679" s="59"/>
      <c r="AW679" s="59"/>
      <c r="AX67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79" s="59"/>
      <c r="AZ679" s="59"/>
      <c r="BA67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79" s="249"/>
      <c r="BD679" s="253"/>
      <c r="BE679" s="253"/>
    </row>
    <row r="680" spans="1:57" ht="14.95" x14ac:dyDescent="0.25">
      <c r="A680" s="60"/>
      <c r="B680" s="58"/>
      <c r="C680" s="58"/>
      <c r="D680" s="58"/>
      <c r="E680" s="61"/>
      <c r="F680" s="61"/>
      <c r="G680" s="270" t="str">
        <f>IFERROR(MATCH(I680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80" s="270" t="str">
        <f t="shared" si="42"/>
        <v/>
      </c>
      <c r="I680" s="58"/>
      <c r="J680" s="58"/>
      <c r="K680" s="250"/>
      <c r="L680" s="277"/>
      <c r="M680" s="58"/>
      <c r="N680" s="58"/>
      <c r="O680" s="58"/>
      <c r="P68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80" s="270" t="str">
        <f>IF('Participantes (A completar)'!$R680="","",IF((INT('Participantes (A completar)'!$AI680-'Participantes (A completar)'!$R680)/365.25)&lt;=0,0,(INT(('Participantes (A completar)'!$AI680-'Participantes (A completar)'!$R680)/365.25))))</f>
        <v/>
      </c>
      <c r="R680" s="61"/>
      <c r="S680" s="57"/>
      <c r="T680" s="270" t="str">
        <f>IFERROR(MATCH(V680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80" s="270" t="str">
        <f t="shared" si="43"/>
        <v/>
      </c>
      <c r="V680" s="58"/>
      <c r="W680" s="58"/>
      <c r="X680" s="62"/>
      <c r="Y68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8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80" s="245"/>
      <c r="AB680" s="246"/>
      <c r="AC680" s="246"/>
      <c r="AD680" s="247"/>
      <c r="AE680" s="248"/>
      <c r="AF680" s="270" t="str">
        <f>IFERROR(VLOOKUP(AE680,Nivel_educat!$B$6:$E$24,4,FALSE),"")</f>
        <v/>
      </c>
      <c r="AG680" s="270" t="str">
        <f t="shared" si="40"/>
        <v/>
      </c>
      <c r="AH680" s="57"/>
      <c r="AI680" s="64"/>
      <c r="AJ680" s="57"/>
      <c r="AK680" s="64"/>
      <c r="AL680" s="64"/>
      <c r="AM680" s="57"/>
      <c r="AN680" s="207"/>
      <c r="AO680" s="273" t="str">
        <f t="shared" si="41"/>
        <v/>
      </c>
      <c r="AP680" s="57"/>
      <c r="AQ680" s="57"/>
      <c r="AR680" s="59"/>
      <c r="AS680" s="59"/>
      <c r="AT680" s="59"/>
      <c r="AU680" s="59"/>
      <c r="AV680" s="59"/>
      <c r="AW680" s="59"/>
      <c r="AX68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80" s="59"/>
      <c r="AZ680" s="59"/>
      <c r="BA68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80" s="249"/>
      <c r="BD680" s="253"/>
      <c r="BE680" s="253"/>
    </row>
    <row r="681" spans="1:57" ht="14.95" x14ac:dyDescent="0.25">
      <c r="A681" s="60"/>
      <c r="B681" s="58"/>
      <c r="C681" s="58"/>
      <c r="D681" s="58"/>
      <c r="E681" s="61"/>
      <c r="F681" s="61"/>
      <c r="G681" s="270" t="str">
        <f>IFERROR(MATCH(I681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81" s="270" t="str">
        <f t="shared" si="42"/>
        <v/>
      </c>
      <c r="I681" s="58"/>
      <c r="J681" s="58"/>
      <c r="K681" s="250"/>
      <c r="L681" s="277"/>
      <c r="M681" s="58"/>
      <c r="N681" s="58"/>
      <c r="O681" s="58"/>
      <c r="P68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81" s="270" t="str">
        <f>IF('Participantes (A completar)'!$R681="","",IF((INT('Participantes (A completar)'!$AI681-'Participantes (A completar)'!$R681)/365.25)&lt;=0,0,(INT(('Participantes (A completar)'!$AI681-'Participantes (A completar)'!$R681)/365.25))))</f>
        <v/>
      </c>
      <c r="R681" s="61"/>
      <c r="S681" s="57"/>
      <c r="T681" s="270" t="str">
        <f>IFERROR(MATCH(V681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81" s="270" t="str">
        <f t="shared" si="43"/>
        <v/>
      </c>
      <c r="V681" s="216"/>
      <c r="W681" s="216"/>
      <c r="X681" s="62"/>
      <c r="Y68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8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81" s="245"/>
      <c r="AB681" s="246"/>
      <c r="AC681" s="246"/>
      <c r="AD681" s="247"/>
      <c r="AE681" s="248"/>
      <c r="AF681" s="270" t="str">
        <f>IFERROR(VLOOKUP(AE681,Nivel_educat!$B$6:$E$24,4,FALSE),"")</f>
        <v/>
      </c>
      <c r="AG681" s="270" t="str">
        <f t="shared" si="40"/>
        <v/>
      </c>
      <c r="AH681" s="57"/>
      <c r="AI681" s="64"/>
      <c r="AJ681" s="57"/>
      <c r="AK681" s="64"/>
      <c r="AL681" s="64"/>
      <c r="AM681" s="57"/>
      <c r="AN681" s="64"/>
      <c r="AO681" s="273" t="str">
        <f t="shared" si="41"/>
        <v/>
      </c>
      <c r="AP681" s="57"/>
      <c r="AQ681" s="57"/>
      <c r="AR681" s="59"/>
      <c r="AS681" s="59"/>
      <c r="AT681" s="59"/>
      <c r="AU681" s="59"/>
      <c r="AV681" s="59"/>
      <c r="AW681" s="59"/>
      <c r="AX68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81" s="59"/>
      <c r="AZ681" s="59"/>
      <c r="BA68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81" s="249"/>
      <c r="BD681" s="253"/>
      <c r="BE681" s="253"/>
    </row>
    <row r="682" spans="1:57" ht="14.95" x14ac:dyDescent="0.25">
      <c r="A682" s="60"/>
      <c r="B682" s="58"/>
      <c r="C682" s="58"/>
      <c r="D682" s="58"/>
      <c r="E682" s="61"/>
      <c r="F682" s="61"/>
      <c r="G682" s="270" t="str">
        <f>IFERROR(MATCH(I682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82" s="270" t="str">
        <f t="shared" si="42"/>
        <v/>
      </c>
      <c r="I682" s="58"/>
      <c r="J682" s="58"/>
      <c r="K682" s="250"/>
      <c r="L682" s="277"/>
      <c r="M682" s="58"/>
      <c r="N682" s="58"/>
      <c r="O682" s="58"/>
      <c r="P68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82" s="270" t="str">
        <f>IF('Participantes (A completar)'!$R682="","",IF((INT('Participantes (A completar)'!$AI682-'Participantes (A completar)'!$R682)/365.25)&lt;=0,0,(INT(('Participantes (A completar)'!$AI682-'Participantes (A completar)'!$R682)/365.25))))</f>
        <v/>
      </c>
      <c r="R682" s="61"/>
      <c r="S682" s="57"/>
      <c r="T682" s="270" t="str">
        <f>IFERROR(MATCH(V682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82" s="270" t="str">
        <f t="shared" si="43"/>
        <v/>
      </c>
      <c r="V682" s="58"/>
      <c r="W682" s="58"/>
      <c r="X682" s="62"/>
      <c r="Y68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8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82" s="245"/>
      <c r="AB682" s="246"/>
      <c r="AC682" s="246"/>
      <c r="AD682" s="247"/>
      <c r="AE682" s="248"/>
      <c r="AF682" s="270" t="str">
        <f>IFERROR(VLOOKUP(AE682,Nivel_educat!$B$6:$E$24,4,FALSE),"")</f>
        <v/>
      </c>
      <c r="AG682" s="270" t="str">
        <f t="shared" si="40"/>
        <v/>
      </c>
      <c r="AH682" s="57"/>
      <c r="AI682" s="64"/>
      <c r="AJ682" s="57"/>
      <c r="AK682" s="64"/>
      <c r="AL682" s="64"/>
      <c r="AM682" s="57"/>
      <c r="AN682" s="207"/>
      <c r="AO682" s="273" t="str">
        <f t="shared" si="41"/>
        <v/>
      </c>
      <c r="AP682" s="57"/>
      <c r="AQ682" s="57"/>
      <c r="AR682" s="59"/>
      <c r="AS682" s="59"/>
      <c r="AT682" s="59"/>
      <c r="AU682" s="59"/>
      <c r="AV682" s="59"/>
      <c r="AW682" s="59"/>
      <c r="AX68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82" s="59"/>
      <c r="AZ682" s="59"/>
      <c r="BA68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82" s="249"/>
      <c r="BD682" s="253"/>
      <c r="BE682" s="253"/>
    </row>
    <row r="683" spans="1:57" ht="14.95" x14ac:dyDescent="0.25">
      <c r="A683" s="60"/>
      <c r="B683" s="58"/>
      <c r="C683" s="58"/>
      <c r="D683" s="58"/>
      <c r="E683" s="61"/>
      <c r="F683" s="61"/>
      <c r="G683" s="270" t="str">
        <f>IFERROR(MATCH(I683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83" s="270" t="str">
        <f t="shared" si="42"/>
        <v/>
      </c>
      <c r="I683" s="58"/>
      <c r="J683" s="58"/>
      <c r="K683" s="250"/>
      <c r="L683" s="277"/>
      <c r="M683" s="58"/>
      <c r="N683" s="58"/>
      <c r="O683" s="58"/>
      <c r="P68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83" s="270" t="str">
        <f>IF('Participantes (A completar)'!$R683="","",IF((INT('Participantes (A completar)'!$AI683-'Participantes (A completar)'!$R683)/365.25)&lt;=0,0,(INT(('Participantes (A completar)'!$AI683-'Participantes (A completar)'!$R683)/365.25))))</f>
        <v/>
      </c>
      <c r="R683" s="61"/>
      <c r="S683" s="57"/>
      <c r="T683" s="270" t="str">
        <f>IFERROR(MATCH(V683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83" s="270" t="str">
        <f t="shared" si="43"/>
        <v/>
      </c>
      <c r="V683" s="216"/>
      <c r="W683" s="216"/>
      <c r="X683" s="62"/>
      <c r="Y68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8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83" s="245"/>
      <c r="AB683" s="246"/>
      <c r="AC683" s="246"/>
      <c r="AD683" s="247"/>
      <c r="AE683" s="248"/>
      <c r="AF683" s="270" t="str">
        <f>IFERROR(VLOOKUP(AE683,Nivel_educat!$B$6:$E$24,4,FALSE),"")</f>
        <v/>
      </c>
      <c r="AG683" s="270" t="str">
        <f t="shared" si="40"/>
        <v/>
      </c>
      <c r="AH683" s="57"/>
      <c r="AI683" s="64"/>
      <c r="AJ683" s="57"/>
      <c r="AK683" s="64"/>
      <c r="AL683" s="64"/>
      <c r="AM683" s="57"/>
      <c r="AN683" s="64"/>
      <c r="AO683" s="273" t="str">
        <f t="shared" si="41"/>
        <v/>
      </c>
      <c r="AP683" s="57"/>
      <c r="AQ683" s="57"/>
      <c r="AR683" s="59"/>
      <c r="AS683" s="59"/>
      <c r="AT683" s="59"/>
      <c r="AU683" s="59"/>
      <c r="AV683" s="59"/>
      <c r="AW683" s="59"/>
      <c r="AX68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83" s="59"/>
      <c r="AZ683" s="59"/>
      <c r="BA68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83" s="249"/>
      <c r="BD683" s="253"/>
      <c r="BE683" s="253"/>
    </row>
    <row r="684" spans="1:57" ht="14.95" x14ac:dyDescent="0.25">
      <c r="A684" s="60"/>
      <c r="B684" s="58"/>
      <c r="C684" s="58"/>
      <c r="D684" s="58"/>
      <c r="E684" s="61"/>
      <c r="F684" s="61"/>
      <c r="G684" s="270" t="str">
        <f>IFERROR(MATCH(I684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84" s="270" t="str">
        <f t="shared" si="42"/>
        <v/>
      </c>
      <c r="I684" s="58"/>
      <c r="J684" s="58"/>
      <c r="K684" s="250"/>
      <c r="L684" s="277"/>
      <c r="M684" s="58"/>
      <c r="N684" s="58"/>
      <c r="O684" s="58"/>
      <c r="P68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84" s="270" t="str">
        <f>IF('Participantes (A completar)'!$R684="","",IF((INT('Participantes (A completar)'!$AI684-'Participantes (A completar)'!$R684)/365.25)&lt;=0,0,(INT(('Participantes (A completar)'!$AI684-'Participantes (A completar)'!$R684)/365.25))))</f>
        <v/>
      </c>
      <c r="R684" s="61"/>
      <c r="S684" s="57"/>
      <c r="T684" s="270" t="str">
        <f>IFERROR(MATCH(V684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84" s="270" t="str">
        <f t="shared" si="43"/>
        <v/>
      </c>
      <c r="V684" s="58"/>
      <c r="W684" s="58"/>
      <c r="X684" s="62"/>
      <c r="Y68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8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84" s="245"/>
      <c r="AB684" s="246"/>
      <c r="AC684" s="246"/>
      <c r="AD684" s="247"/>
      <c r="AE684" s="248"/>
      <c r="AF684" s="270" t="str">
        <f>IFERROR(VLOOKUP(AE684,Nivel_educat!$B$6:$E$24,4,FALSE),"")</f>
        <v/>
      </c>
      <c r="AG684" s="270" t="str">
        <f t="shared" si="40"/>
        <v/>
      </c>
      <c r="AH684" s="57"/>
      <c r="AI684" s="64"/>
      <c r="AJ684" s="57"/>
      <c r="AK684" s="64"/>
      <c r="AL684" s="64"/>
      <c r="AM684" s="57"/>
      <c r="AN684" s="207"/>
      <c r="AO684" s="273" t="str">
        <f t="shared" si="41"/>
        <v/>
      </c>
      <c r="AP684" s="57"/>
      <c r="AQ684" s="57"/>
      <c r="AR684" s="59"/>
      <c r="AS684" s="59"/>
      <c r="AT684" s="59"/>
      <c r="AU684" s="59"/>
      <c r="AV684" s="59"/>
      <c r="AW684" s="59"/>
      <c r="AX68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84" s="59"/>
      <c r="AZ684" s="59"/>
      <c r="BA68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84" s="249"/>
      <c r="BD684" s="253"/>
      <c r="BE684" s="253"/>
    </row>
    <row r="685" spans="1:57" ht="14.95" x14ac:dyDescent="0.25">
      <c r="A685" s="60"/>
      <c r="B685" s="58"/>
      <c r="C685" s="58"/>
      <c r="D685" s="58"/>
      <c r="E685" s="61"/>
      <c r="F685" s="61"/>
      <c r="G685" s="270" t="str">
        <f>IFERROR(MATCH(I685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85" s="270" t="str">
        <f t="shared" si="42"/>
        <v/>
      </c>
      <c r="I685" s="58"/>
      <c r="J685" s="58"/>
      <c r="K685" s="250"/>
      <c r="L685" s="277"/>
      <c r="M685" s="58"/>
      <c r="N685" s="58"/>
      <c r="O685" s="58"/>
      <c r="P68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85" s="270" t="str">
        <f>IF('Participantes (A completar)'!$R685="","",IF((INT('Participantes (A completar)'!$AI685-'Participantes (A completar)'!$R685)/365.25)&lt;=0,0,(INT(('Participantes (A completar)'!$AI685-'Participantes (A completar)'!$R685)/365.25))))</f>
        <v/>
      </c>
      <c r="R685" s="61"/>
      <c r="S685" s="57"/>
      <c r="T685" s="270" t="str">
        <f>IFERROR(MATCH(V685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85" s="270" t="str">
        <f t="shared" si="43"/>
        <v/>
      </c>
      <c r="V685" s="216"/>
      <c r="W685" s="216"/>
      <c r="X685" s="62"/>
      <c r="Y68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8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85" s="245"/>
      <c r="AB685" s="246"/>
      <c r="AC685" s="246"/>
      <c r="AD685" s="247"/>
      <c r="AE685" s="248"/>
      <c r="AF685" s="270" t="str">
        <f>IFERROR(VLOOKUP(AE685,Nivel_educat!$B$6:$E$24,4,FALSE),"")</f>
        <v/>
      </c>
      <c r="AG685" s="270" t="str">
        <f t="shared" si="40"/>
        <v/>
      </c>
      <c r="AH685" s="57"/>
      <c r="AI685" s="64"/>
      <c r="AJ685" s="57"/>
      <c r="AK685" s="64"/>
      <c r="AL685" s="64"/>
      <c r="AM685" s="57"/>
      <c r="AN685" s="64"/>
      <c r="AO685" s="273" t="str">
        <f t="shared" si="41"/>
        <v/>
      </c>
      <c r="AP685" s="57"/>
      <c r="AQ685" s="57"/>
      <c r="AR685" s="59"/>
      <c r="AS685" s="59"/>
      <c r="AT685" s="59"/>
      <c r="AU685" s="59"/>
      <c r="AV685" s="59"/>
      <c r="AW685" s="59"/>
      <c r="AX68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85" s="59"/>
      <c r="AZ685" s="59"/>
      <c r="BA68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85" s="249"/>
      <c r="BD685" s="253"/>
      <c r="BE685" s="253"/>
    </row>
    <row r="686" spans="1:57" ht="14.95" x14ac:dyDescent="0.25">
      <c r="A686" s="60"/>
      <c r="B686" s="58"/>
      <c r="C686" s="58"/>
      <c r="D686" s="58"/>
      <c r="E686" s="61"/>
      <c r="F686" s="61"/>
      <c r="G686" s="270" t="str">
        <f>IFERROR(MATCH(I686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86" s="270" t="str">
        <f t="shared" si="42"/>
        <v/>
      </c>
      <c r="I686" s="58"/>
      <c r="J686" s="58"/>
      <c r="K686" s="250"/>
      <c r="L686" s="277"/>
      <c r="M686" s="58"/>
      <c r="N686" s="58"/>
      <c r="O686" s="58"/>
      <c r="P68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86" s="270" t="str">
        <f>IF('Participantes (A completar)'!$R686="","",IF((INT('Participantes (A completar)'!$AI686-'Participantes (A completar)'!$R686)/365.25)&lt;=0,0,(INT(('Participantes (A completar)'!$AI686-'Participantes (A completar)'!$R686)/365.25))))</f>
        <v/>
      </c>
      <c r="R686" s="61"/>
      <c r="S686" s="57"/>
      <c r="T686" s="270" t="str">
        <f>IFERROR(MATCH(V686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86" s="270" t="str">
        <f t="shared" si="43"/>
        <v/>
      </c>
      <c r="V686" s="58"/>
      <c r="W686" s="58"/>
      <c r="X686" s="62"/>
      <c r="Y68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8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86" s="245"/>
      <c r="AB686" s="246"/>
      <c r="AC686" s="246"/>
      <c r="AD686" s="247"/>
      <c r="AE686" s="248"/>
      <c r="AF686" s="270" t="str">
        <f>IFERROR(VLOOKUP(AE686,Nivel_educat!$B$6:$E$24,4,FALSE),"")</f>
        <v/>
      </c>
      <c r="AG686" s="270" t="str">
        <f t="shared" si="40"/>
        <v/>
      </c>
      <c r="AH686" s="57"/>
      <c r="AI686" s="64"/>
      <c r="AJ686" s="57"/>
      <c r="AK686" s="64"/>
      <c r="AL686" s="64"/>
      <c r="AM686" s="57"/>
      <c r="AN686" s="207"/>
      <c r="AO686" s="273" t="str">
        <f t="shared" si="41"/>
        <v/>
      </c>
      <c r="AP686" s="57"/>
      <c r="AQ686" s="57"/>
      <c r="AR686" s="59"/>
      <c r="AS686" s="59"/>
      <c r="AT686" s="59"/>
      <c r="AU686" s="59"/>
      <c r="AV686" s="59"/>
      <c r="AW686" s="59"/>
      <c r="AX68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86" s="59"/>
      <c r="AZ686" s="59"/>
      <c r="BA68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86" s="249"/>
      <c r="BD686" s="253"/>
      <c r="BE686" s="253"/>
    </row>
    <row r="687" spans="1:57" ht="14.95" x14ac:dyDescent="0.25">
      <c r="A687" s="60"/>
      <c r="B687" s="58"/>
      <c r="C687" s="58"/>
      <c r="D687" s="58"/>
      <c r="E687" s="61"/>
      <c r="F687" s="61"/>
      <c r="G687" s="270" t="str">
        <f>IFERROR(MATCH(I687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87" s="270" t="str">
        <f t="shared" si="42"/>
        <v/>
      </c>
      <c r="I687" s="58"/>
      <c r="J687" s="58"/>
      <c r="K687" s="250"/>
      <c r="L687" s="277"/>
      <c r="M687" s="58"/>
      <c r="N687" s="58"/>
      <c r="O687" s="58"/>
      <c r="P68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87" s="270" t="str">
        <f>IF('Participantes (A completar)'!$R687="","",IF((INT('Participantes (A completar)'!$AI687-'Participantes (A completar)'!$R687)/365.25)&lt;=0,0,(INT(('Participantes (A completar)'!$AI687-'Participantes (A completar)'!$R687)/365.25))))</f>
        <v/>
      </c>
      <c r="R687" s="61"/>
      <c r="S687" s="57"/>
      <c r="T687" s="270" t="str">
        <f>IFERROR(MATCH(V687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87" s="270" t="str">
        <f t="shared" si="43"/>
        <v/>
      </c>
      <c r="V687" s="216"/>
      <c r="W687" s="216"/>
      <c r="X687" s="62"/>
      <c r="Y68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8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87" s="245"/>
      <c r="AB687" s="246"/>
      <c r="AC687" s="246"/>
      <c r="AD687" s="247"/>
      <c r="AE687" s="248"/>
      <c r="AF687" s="270" t="str">
        <f>IFERROR(VLOOKUP(AE687,Nivel_educat!$B$6:$E$24,4,FALSE),"")</f>
        <v/>
      </c>
      <c r="AG687" s="270" t="str">
        <f t="shared" si="40"/>
        <v/>
      </c>
      <c r="AH687" s="57"/>
      <c r="AI687" s="64"/>
      <c r="AJ687" s="57"/>
      <c r="AK687" s="64"/>
      <c r="AL687" s="64"/>
      <c r="AM687" s="57"/>
      <c r="AN687" s="64"/>
      <c r="AO687" s="273" t="str">
        <f t="shared" si="41"/>
        <v/>
      </c>
      <c r="AP687" s="57"/>
      <c r="AQ687" s="57"/>
      <c r="AR687" s="59"/>
      <c r="AS687" s="59"/>
      <c r="AT687" s="59"/>
      <c r="AU687" s="59"/>
      <c r="AV687" s="59"/>
      <c r="AW687" s="59"/>
      <c r="AX68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87" s="59"/>
      <c r="AZ687" s="59"/>
      <c r="BA68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87" s="249"/>
      <c r="BD687" s="253"/>
      <c r="BE687" s="253"/>
    </row>
    <row r="688" spans="1:57" ht="14.95" x14ac:dyDescent="0.25">
      <c r="A688" s="60"/>
      <c r="B688" s="58"/>
      <c r="C688" s="58"/>
      <c r="D688" s="58"/>
      <c r="E688" s="61"/>
      <c r="F688" s="61"/>
      <c r="G688" s="270" t="str">
        <f>IFERROR(MATCH(I688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88" s="270" t="str">
        <f t="shared" si="42"/>
        <v/>
      </c>
      <c r="I688" s="58"/>
      <c r="J688" s="58"/>
      <c r="K688" s="250"/>
      <c r="L688" s="277"/>
      <c r="M688" s="58"/>
      <c r="N688" s="58"/>
      <c r="O688" s="58"/>
      <c r="P68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88" s="270" t="str">
        <f>IF('Participantes (A completar)'!$R688="","",IF((INT('Participantes (A completar)'!$AI688-'Participantes (A completar)'!$R688)/365.25)&lt;=0,0,(INT(('Participantes (A completar)'!$AI688-'Participantes (A completar)'!$R688)/365.25))))</f>
        <v/>
      </c>
      <c r="R688" s="61"/>
      <c r="S688" s="57"/>
      <c r="T688" s="270" t="str">
        <f>IFERROR(MATCH(V688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88" s="270" t="str">
        <f t="shared" si="43"/>
        <v/>
      </c>
      <c r="V688" s="58"/>
      <c r="W688" s="58"/>
      <c r="X688" s="62"/>
      <c r="Y68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8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88" s="245"/>
      <c r="AB688" s="246"/>
      <c r="AC688" s="246"/>
      <c r="AD688" s="247"/>
      <c r="AE688" s="248"/>
      <c r="AF688" s="270" t="str">
        <f>IFERROR(VLOOKUP(AE688,Nivel_educat!$B$6:$E$24,4,FALSE),"")</f>
        <v/>
      </c>
      <c r="AG688" s="270" t="str">
        <f t="shared" si="40"/>
        <v/>
      </c>
      <c r="AH688" s="57"/>
      <c r="AI688" s="64"/>
      <c r="AJ688" s="57"/>
      <c r="AK688" s="64"/>
      <c r="AL688" s="64"/>
      <c r="AM688" s="57"/>
      <c r="AN688" s="207"/>
      <c r="AO688" s="273" t="str">
        <f t="shared" si="41"/>
        <v/>
      </c>
      <c r="AP688" s="57"/>
      <c r="AQ688" s="57"/>
      <c r="AR688" s="59"/>
      <c r="AS688" s="59"/>
      <c r="AT688" s="59"/>
      <c r="AU688" s="59"/>
      <c r="AV688" s="59"/>
      <c r="AW688" s="59"/>
      <c r="AX68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88" s="59"/>
      <c r="AZ688" s="59"/>
      <c r="BA68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88" s="249"/>
      <c r="BD688" s="253"/>
      <c r="BE688" s="253"/>
    </row>
    <row r="689" spans="1:57" ht="14.95" x14ac:dyDescent="0.25">
      <c r="A689" s="60"/>
      <c r="B689" s="58"/>
      <c r="C689" s="58"/>
      <c r="D689" s="58"/>
      <c r="E689" s="61"/>
      <c r="F689" s="61"/>
      <c r="G689" s="270" t="str">
        <f>IFERROR(MATCH(I689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89" s="270" t="str">
        <f t="shared" si="42"/>
        <v/>
      </c>
      <c r="I689" s="58"/>
      <c r="J689" s="58"/>
      <c r="K689" s="250"/>
      <c r="L689" s="277"/>
      <c r="M689" s="58"/>
      <c r="N689" s="58"/>
      <c r="O689" s="58"/>
      <c r="P68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89" s="270" t="str">
        <f>IF('Participantes (A completar)'!$R689="","",IF((INT('Participantes (A completar)'!$AI689-'Participantes (A completar)'!$R689)/365.25)&lt;=0,0,(INT(('Participantes (A completar)'!$AI689-'Participantes (A completar)'!$R689)/365.25))))</f>
        <v/>
      </c>
      <c r="R689" s="61"/>
      <c r="S689" s="57"/>
      <c r="T689" s="270" t="str">
        <f>IFERROR(MATCH(V689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89" s="270" t="str">
        <f t="shared" si="43"/>
        <v/>
      </c>
      <c r="V689" s="216"/>
      <c r="W689" s="216"/>
      <c r="X689" s="62"/>
      <c r="Y68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8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89" s="245"/>
      <c r="AB689" s="246"/>
      <c r="AC689" s="246"/>
      <c r="AD689" s="247"/>
      <c r="AE689" s="248"/>
      <c r="AF689" s="270" t="str">
        <f>IFERROR(VLOOKUP(AE689,Nivel_educat!$B$6:$E$24,4,FALSE),"")</f>
        <v/>
      </c>
      <c r="AG689" s="270" t="str">
        <f t="shared" si="40"/>
        <v/>
      </c>
      <c r="AH689" s="57"/>
      <c r="AI689" s="64"/>
      <c r="AJ689" s="57"/>
      <c r="AK689" s="64"/>
      <c r="AL689" s="64"/>
      <c r="AM689" s="57"/>
      <c r="AN689" s="64"/>
      <c r="AO689" s="273" t="str">
        <f t="shared" si="41"/>
        <v/>
      </c>
      <c r="AP689" s="57"/>
      <c r="AQ689" s="57"/>
      <c r="AR689" s="59"/>
      <c r="AS689" s="59"/>
      <c r="AT689" s="59"/>
      <c r="AU689" s="59"/>
      <c r="AV689" s="59"/>
      <c r="AW689" s="59"/>
      <c r="AX68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89" s="59"/>
      <c r="AZ689" s="59"/>
      <c r="BA68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89" s="249"/>
      <c r="BD689" s="253"/>
      <c r="BE689" s="253"/>
    </row>
    <row r="690" spans="1:57" ht="14.95" x14ac:dyDescent="0.25">
      <c r="A690" s="60"/>
      <c r="B690" s="58"/>
      <c r="C690" s="58"/>
      <c r="D690" s="58"/>
      <c r="E690" s="61"/>
      <c r="F690" s="61"/>
      <c r="G690" s="270" t="str">
        <f>IFERROR(MATCH(I690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90" s="270" t="str">
        <f t="shared" si="42"/>
        <v/>
      </c>
      <c r="I690" s="58"/>
      <c r="J690" s="58"/>
      <c r="K690" s="250"/>
      <c r="L690" s="277"/>
      <c r="M690" s="58"/>
      <c r="N690" s="58"/>
      <c r="O690" s="58"/>
      <c r="P69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90" s="270" t="str">
        <f>IF('Participantes (A completar)'!$R690="","",IF((INT('Participantes (A completar)'!$AI690-'Participantes (A completar)'!$R690)/365.25)&lt;=0,0,(INT(('Participantes (A completar)'!$AI690-'Participantes (A completar)'!$R690)/365.25))))</f>
        <v/>
      </c>
      <c r="R690" s="61"/>
      <c r="S690" s="57"/>
      <c r="T690" s="270" t="str">
        <f>IFERROR(MATCH(V690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90" s="270" t="str">
        <f t="shared" si="43"/>
        <v/>
      </c>
      <c r="V690" s="58"/>
      <c r="W690" s="58"/>
      <c r="X690" s="62"/>
      <c r="Y69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9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90" s="245"/>
      <c r="AB690" s="246"/>
      <c r="AC690" s="246"/>
      <c r="AD690" s="247"/>
      <c r="AE690" s="248"/>
      <c r="AF690" s="270" t="str">
        <f>IFERROR(VLOOKUP(AE690,Nivel_educat!$B$6:$E$24,4,FALSE),"")</f>
        <v/>
      </c>
      <c r="AG690" s="270" t="str">
        <f t="shared" si="40"/>
        <v/>
      </c>
      <c r="AH690" s="57"/>
      <c r="AI690" s="64"/>
      <c r="AJ690" s="57"/>
      <c r="AK690" s="64"/>
      <c r="AL690" s="64"/>
      <c r="AM690" s="57"/>
      <c r="AN690" s="207"/>
      <c r="AO690" s="273" t="str">
        <f t="shared" si="41"/>
        <v/>
      </c>
      <c r="AP690" s="57"/>
      <c r="AQ690" s="57"/>
      <c r="AR690" s="59"/>
      <c r="AS690" s="59"/>
      <c r="AT690" s="59"/>
      <c r="AU690" s="59"/>
      <c r="AV690" s="59"/>
      <c r="AW690" s="59"/>
      <c r="AX69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90" s="59"/>
      <c r="AZ690" s="59"/>
      <c r="BA69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90" s="249"/>
      <c r="BD690" s="253"/>
      <c r="BE690" s="253"/>
    </row>
    <row r="691" spans="1:57" ht="14.95" x14ac:dyDescent="0.25">
      <c r="A691" s="60"/>
      <c r="B691" s="58"/>
      <c r="C691" s="58"/>
      <c r="D691" s="58"/>
      <c r="E691" s="61"/>
      <c r="F691" s="61"/>
      <c r="G691" s="270" t="str">
        <f>IFERROR(MATCH(I691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91" s="270" t="str">
        <f t="shared" si="42"/>
        <v/>
      </c>
      <c r="I691" s="58"/>
      <c r="J691" s="58"/>
      <c r="K691" s="250"/>
      <c r="L691" s="277"/>
      <c r="M691" s="58"/>
      <c r="N691" s="58"/>
      <c r="O691" s="58"/>
      <c r="P69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91" s="270" t="str">
        <f>IF('Participantes (A completar)'!$R691="","",IF((INT('Participantes (A completar)'!$AI691-'Participantes (A completar)'!$R691)/365.25)&lt;=0,0,(INT(('Participantes (A completar)'!$AI691-'Participantes (A completar)'!$R691)/365.25))))</f>
        <v/>
      </c>
      <c r="R691" s="61"/>
      <c r="S691" s="57"/>
      <c r="T691" s="270" t="str">
        <f>IFERROR(MATCH(V691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91" s="270" t="str">
        <f t="shared" si="43"/>
        <v/>
      </c>
      <c r="V691" s="216"/>
      <c r="W691" s="216"/>
      <c r="X691" s="62"/>
      <c r="Y69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9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91" s="245"/>
      <c r="AB691" s="246"/>
      <c r="AC691" s="246"/>
      <c r="AD691" s="247"/>
      <c r="AE691" s="248"/>
      <c r="AF691" s="270" t="str">
        <f>IFERROR(VLOOKUP(AE691,Nivel_educat!$B$6:$E$24,4,FALSE),"")</f>
        <v/>
      </c>
      <c r="AG691" s="270" t="str">
        <f t="shared" si="40"/>
        <v/>
      </c>
      <c r="AH691" s="57"/>
      <c r="AI691" s="64"/>
      <c r="AJ691" s="57"/>
      <c r="AK691" s="64"/>
      <c r="AL691" s="64"/>
      <c r="AM691" s="57"/>
      <c r="AN691" s="64"/>
      <c r="AO691" s="273" t="str">
        <f t="shared" si="41"/>
        <v/>
      </c>
      <c r="AP691" s="57"/>
      <c r="AQ691" s="57"/>
      <c r="AR691" s="59"/>
      <c r="AS691" s="59"/>
      <c r="AT691" s="59"/>
      <c r="AU691" s="59"/>
      <c r="AV691" s="59"/>
      <c r="AW691" s="59"/>
      <c r="AX69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91" s="59"/>
      <c r="AZ691" s="59"/>
      <c r="BA69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91" s="249"/>
      <c r="BD691" s="253"/>
      <c r="BE691" s="253"/>
    </row>
    <row r="692" spans="1:57" ht="14.95" x14ac:dyDescent="0.25">
      <c r="A692" s="60"/>
      <c r="B692" s="58"/>
      <c r="C692" s="58"/>
      <c r="D692" s="58"/>
      <c r="E692" s="61"/>
      <c r="F692" s="61"/>
      <c r="G692" s="270" t="str">
        <f>IFERROR(MATCH(I692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92" s="270" t="str">
        <f t="shared" si="42"/>
        <v/>
      </c>
      <c r="I692" s="58"/>
      <c r="J692" s="58"/>
      <c r="K692" s="250"/>
      <c r="L692" s="277"/>
      <c r="M692" s="58"/>
      <c r="N692" s="58"/>
      <c r="O692" s="58"/>
      <c r="P69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92" s="270" t="str">
        <f>IF('Participantes (A completar)'!$R692="","",IF((INT('Participantes (A completar)'!$AI692-'Participantes (A completar)'!$R692)/365.25)&lt;=0,0,(INT(('Participantes (A completar)'!$AI692-'Participantes (A completar)'!$R692)/365.25))))</f>
        <v/>
      </c>
      <c r="R692" s="61"/>
      <c r="S692" s="57"/>
      <c r="T692" s="270" t="str">
        <f>IFERROR(MATCH(V692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92" s="270" t="str">
        <f t="shared" si="43"/>
        <v/>
      </c>
      <c r="V692" s="58"/>
      <c r="W692" s="58"/>
      <c r="X692" s="62"/>
      <c r="Y69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9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92" s="245"/>
      <c r="AB692" s="246"/>
      <c r="AC692" s="246"/>
      <c r="AD692" s="247"/>
      <c r="AE692" s="248"/>
      <c r="AF692" s="270" t="str">
        <f>IFERROR(VLOOKUP(AE692,Nivel_educat!$B$6:$E$24,4,FALSE),"")</f>
        <v/>
      </c>
      <c r="AG692" s="270" t="str">
        <f t="shared" si="40"/>
        <v/>
      </c>
      <c r="AH692" s="57"/>
      <c r="AI692" s="64"/>
      <c r="AJ692" s="57"/>
      <c r="AK692" s="64"/>
      <c r="AL692" s="64"/>
      <c r="AM692" s="57"/>
      <c r="AN692" s="207"/>
      <c r="AO692" s="273" t="str">
        <f t="shared" si="41"/>
        <v/>
      </c>
      <c r="AP692" s="57"/>
      <c r="AQ692" s="57"/>
      <c r="AR692" s="59"/>
      <c r="AS692" s="59"/>
      <c r="AT692" s="59"/>
      <c r="AU692" s="59"/>
      <c r="AV692" s="59"/>
      <c r="AW692" s="59"/>
      <c r="AX69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92" s="59"/>
      <c r="AZ692" s="59"/>
      <c r="BA69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92" s="249"/>
      <c r="BD692" s="253"/>
      <c r="BE692" s="253"/>
    </row>
    <row r="693" spans="1:57" ht="14.95" x14ac:dyDescent="0.25">
      <c r="A693" s="60"/>
      <c r="B693" s="58"/>
      <c r="C693" s="58"/>
      <c r="D693" s="58"/>
      <c r="E693" s="61"/>
      <c r="F693" s="61"/>
      <c r="G693" s="270" t="str">
        <f>IFERROR(MATCH(I693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93" s="270" t="str">
        <f t="shared" si="42"/>
        <v/>
      </c>
      <c r="I693" s="58"/>
      <c r="J693" s="58"/>
      <c r="K693" s="250"/>
      <c r="L693" s="277"/>
      <c r="M693" s="58"/>
      <c r="N693" s="58"/>
      <c r="O693" s="58"/>
      <c r="P69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93" s="270" t="str">
        <f>IF('Participantes (A completar)'!$R693="","",IF((INT('Participantes (A completar)'!$AI693-'Participantes (A completar)'!$R693)/365.25)&lt;=0,0,(INT(('Participantes (A completar)'!$AI693-'Participantes (A completar)'!$R693)/365.25))))</f>
        <v/>
      </c>
      <c r="R693" s="61"/>
      <c r="S693" s="57"/>
      <c r="T693" s="270" t="str">
        <f>IFERROR(MATCH(V693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93" s="270" t="str">
        <f t="shared" si="43"/>
        <v/>
      </c>
      <c r="V693" s="216"/>
      <c r="W693" s="216"/>
      <c r="X693" s="62"/>
      <c r="Y69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9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93" s="245"/>
      <c r="AB693" s="246"/>
      <c r="AC693" s="246"/>
      <c r="AD693" s="247"/>
      <c r="AE693" s="248"/>
      <c r="AF693" s="270" t="str">
        <f>IFERROR(VLOOKUP(AE693,Nivel_educat!$B$6:$E$24,4,FALSE),"")</f>
        <v/>
      </c>
      <c r="AG693" s="270" t="str">
        <f t="shared" si="40"/>
        <v/>
      </c>
      <c r="AH693" s="57"/>
      <c r="AI693" s="64"/>
      <c r="AJ693" s="57"/>
      <c r="AK693" s="64"/>
      <c r="AL693" s="64"/>
      <c r="AM693" s="57"/>
      <c r="AN693" s="64"/>
      <c r="AO693" s="273" t="str">
        <f t="shared" si="41"/>
        <v/>
      </c>
      <c r="AP693" s="57"/>
      <c r="AQ693" s="57"/>
      <c r="AR693" s="59"/>
      <c r="AS693" s="59"/>
      <c r="AT693" s="59"/>
      <c r="AU693" s="59"/>
      <c r="AV693" s="59"/>
      <c r="AW693" s="59"/>
      <c r="AX69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93" s="59"/>
      <c r="AZ693" s="59"/>
      <c r="BA69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93" s="249"/>
      <c r="BD693" s="253"/>
      <c r="BE693" s="253"/>
    </row>
    <row r="694" spans="1:57" ht="14.95" x14ac:dyDescent="0.25">
      <c r="A694" s="60"/>
      <c r="B694" s="58"/>
      <c r="C694" s="58"/>
      <c r="D694" s="58"/>
      <c r="E694" s="61"/>
      <c r="F694" s="61"/>
      <c r="G694" s="270" t="str">
        <f>IFERROR(MATCH(I694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94" s="270" t="str">
        <f t="shared" si="42"/>
        <v/>
      </c>
      <c r="I694" s="58"/>
      <c r="J694" s="58"/>
      <c r="K694" s="250"/>
      <c r="L694" s="277"/>
      <c r="M694" s="58"/>
      <c r="N694" s="58"/>
      <c r="O694" s="58"/>
      <c r="P69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94" s="270" t="str">
        <f>IF('Participantes (A completar)'!$R694="","",IF((INT('Participantes (A completar)'!$AI694-'Participantes (A completar)'!$R694)/365.25)&lt;=0,0,(INT(('Participantes (A completar)'!$AI694-'Participantes (A completar)'!$R694)/365.25))))</f>
        <v/>
      </c>
      <c r="R694" s="61"/>
      <c r="S694" s="57"/>
      <c r="T694" s="270" t="str">
        <f>IFERROR(MATCH(V694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94" s="270" t="str">
        <f t="shared" si="43"/>
        <v/>
      </c>
      <c r="V694" s="58"/>
      <c r="W694" s="58"/>
      <c r="X694" s="62"/>
      <c r="Y69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9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94" s="245"/>
      <c r="AB694" s="246"/>
      <c r="AC694" s="246"/>
      <c r="AD694" s="247"/>
      <c r="AE694" s="248"/>
      <c r="AF694" s="270" t="str">
        <f>IFERROR(VLOOKUP(AE694,Nivel_educat!$B$6:$E$24,4,FALSE),"")</f>
        <v/>
      </c>
      <c r="AG694" s="270" t="str">
        <f t="shared" si="40"/>
        <v/>
      </c>
      <c r="AH694" s="57"/>
      <c r="AI694" s="64"/>
      <c r="AJ694" s="57"/>
      <c r="AK694" s="64"/>
      <c r="AL694" s="64"/>
      <c r="AM694" s="57"/>
      <c r="AN694" s="207"/>
      <c r="AO694" s="273" t="str">
        <f t="shared" si="41"/>
        <v/>
      </c>
      <c r="AP694" s="57"/>
      <c r="AQ694" s="57"/>
      <c r="AR694" s="59"/>
      <c r="AS694" s="59"/>
      <c r="AT694" s="59"/>
      <c r="AU694" s="59"/>
      <c r="AV694" s="59"/>
      <c r="AW694" s="59"/>
      <c r="AX69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94" s="59"/>
      <c r="AZ694" s="59"/>
      <c r="BA69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94" s="249"/>
      <c r="BD694" s="253"/>
      <c r="BE694" s="253"/>
    </row>
    <row r="695" spans="1:57" ht="14.95" x14ac:dyDescent="0.25">
      <c r="A695" s="60"/>
      <c r="B695" s="58"/>
      <c r="C695" s="58"/>
      <c r="D695" s="58"/>
      <c r="E695" s="61"/>
      <c r="F695" s="61"/>
      <c r="G695" s="270" t="str">
        <f>IFERROR(MATCH(I695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95" s="270" t="str">
        <f t="shared" si="42"/>
        <v/>
      </c>
      <c r="I695" s="58"/>
      <c r="J695" s="58"/>
      <c r="K695" s="250"/>
      <c r="L695" s="277"/>
      <c r="M695" s="58"/>
      <c r="N695" s="58"/>
      <c r="O695" s="58"/>
      <c r="P69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95" s="270" t="str">
        <f>IF('Participantes (A completar)'!$R695="","",IF((INT('Participantes (A completar)'!$AI695-'Participantes (A completar)'!$R695)/365.25)&lt;=0,0,(INT(('Participantes (A completar)'!$AI695-'Participantes (A completar)'!$R695)/365.25))))</f>
        <v/>
      </c>
      <c r="R695" s="61"/>
      <c r="S695" s="57"/>
      <c r="T695" s="270" t="str">
        <f>IFERROR(MATCH(V695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95" s="270" t="str">
        <f t="shared" si="43"/>
        <v/>
      </c>
      <c r="V695" s="216"/>
      <c r="W695" s="216"/>
      <c r="X695" s="62"/>
      <c r="Y69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9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95" s="245"/>
      <c r="AB695" s="246"/>
      <c r="AC695" s="246"/>
      <c r="AD695" s="247"/>
      <c r="AE695" s="248"/>
      <c r="AF695" s="270" t="str">
        <f>IFERROR(VLOOKUP(AE695,Nivel_educat!$B$6:$E$24,4,FALSE),"")</f>
        <v/>
      </c>
      <c r="AG695" s="270" t="str">
        <f t="shared" si="40"/>
        <v/>
      </c>
      <c r="AH695" s="57"/>
      <c r="AI695" s="64"/>
      <c r="AJ695" s="57"/>
      <c r="AK695" s="64"/>
      <c r="AL695" s="64"/>
      <c r="AM695" s="57"/>
      <c r="AN695" s="64"/>
      <c r="AO695" s="273" t="str">
        <f t="shared" si="41"/>
        <v/>
      </c>
      <c r="AP695" s="57"/>
      <c r="AQ695" s="57"/>
      <c r="AR695" s="59"/>
      <c r="AS695" s="59"/>
      <c r="AT695" s="59"/>
      <c r="AU695" s="59"/>
      <c r="AV695" s="59"/>
      <c r="AW695" s="59"/>
      <c r="AX69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95" s="59"/>
      <c r="AZ695" s="59"/>
      <c r="BA69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95" s="249"/>
      <c r="BD695" s="253"/>
      <c r="BE695" s="253"/>
    </row>
    <row r="696" spans="1:57" ht="14.95" x14ac:dyDescent="0.25">
      <c r="A696" s="60"/>
      <c r="B696" s="58"/>
      <c r="C696" s="58"/>
      <c r="D696" s="58"/>
      <c r="E696" s="61"/>
      <c r="F696" s="61"/>
      <c r="G696" s="270" t="str">
        <f>IFERROR(MATCH(I696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96" s="270" t="str">
        <f t="shared" si="42"/>
        <v/>
      </c>
      <c r="I696" s="58"/>
      <c r="J696" s="58"/>
      <c r="K696" s="250"/>
      <c r="L696" s="277"/>
      <c r="M696" s="58"/>
      <c r="N696" s="58"/>
      <c r="O696" s="58"/>
      <c r="P69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96" s="270" t="str">
        <f>IF('Participantes (A completar)'!$R696="","",IF((INT('Participantes (A completar)'!$AI696-'Participantes (A completar)'!$R696)/365.25)&lt;=0,0,(INT(('Participantes (A completar)'!$AI696-'Participantes (A completar)'!$R696)/365.25))))</f>
        <v/>
      </c>
      <c r="R696" s="61"/>
      <c r="S696" s="57"/>
      <c r="T696" s="270" t="str">
        <f>IFERROR(MATCH(V696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96" s="270" t="str">
        <f t="shared" si="43"/>
        <v/>
      </c>
      <c r="V696" s="58"/>
      <c r="W696" s="58"/>
      <c r="X696" s="62"/>
      <c r="Y69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9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96" s="245"/>
      <c r="AB696" s="246"/>
      <c r="AC696" s="246"/>
      <c r="AD696" s="247"/>
      <c r="AE696" s="248"/>
      <c r="AF696" s="270" t="str">
        <f>IFERROR(VLOOKUP(AE696,Nivel_educat!$B$6:$E$24,4,FALSE),"")</f>
        <v/>
      </c>
      <c r="AG696" s="270" t="str">
        <f t="shared" si="40"/>
        <v/>
      </c>
      <c r="AH696" s="57"/>
      <c r="AI696" s="64"/>
      <c r="AJ696" s="57"/>
      <c r="AK696" s="64"/>
      <c r="AL696" s="64"/>
      <c r="AM696" s="57"/>
      <c r="AN696" s="207"/>
      <c r="AO696" s="273" t="str">
        <f t="shared" si="41"/>
        <v/>
      </c>
      <c r="AP696" s="57"/>
      <c r="AQ696" s="57"/>
      <c r="AR696" s="59"/>
      <c r="AS696" s="59"/>
      <c r="AT696" s="59"/>
      <c r="AU696" s="59"/>
      <c r="AV696" s="59"/>
      <c r="AW696" s="59"/>
      <c r="AX69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96" s="59"/>
      <c r="AZ696" s="59"/>
      <c r="BA69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96" s="249"/>
      <c r="BD696" s="253"/>
      <c r="BE696" s="253"/>
    </row>
    <row r="697" spans="1:57" ht="14.95" x14ac:dyDescent="0.25">
      <c r="A697" s="60"/>
      <c r="B697" s="58"/>
      <c r="C697" s="58"/>
      <c r="D697" s="58"/>
      <c r="E697" s="61"/>
      <c r="F697" s="61"/>
      <c r="G697" s="270" t="str">
        <f>IFERROR(MATCH(I697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97" s="270" t="str">
        <f t="shared" si="42"/>
        <v/>
      </c>
      <c r="I697" s="58"/>
      <c r="J697" s="58"/>
      <c r="K697" s="250"/>
      <c r="L697" s="277"/>
      <c r="M697" s="58"/>
      <c r="N697" s="58"/>
      <c r="O697" s="58"/>
      <c r="P69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97" s="270" t="str">
        <f>IF('Participantes (A completar)'!$R697="","",IF((INT('Participantes (A completar)'!$AI697-'Participantes (A completar)'!$R697)/365.25)&lt;=0,0,(INT(('Participantes (A completar)'!$AI697-'Participantes (A completar)'!$R697)/365.25))))</f>
        <v/>
      </c>
      <c r="R697" s="61"/>
      <c r="S697" s="57"/>
      <c r="T697" s="270" t="str">
        <f>IFERROR(MATCH(V697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97" s="270" t="str">
        <f t="shared" si="43"/>
        <v/>
      </c>
      <c r="V697" s="216"/>
      <c r="W697" s="216"/>
      <c r="X697" s="62"/>
      <c r="Y69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9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97" s="245"/>
      <c r="AB697" s="246"/>
      <c r="AC697" s="246"/>
      <c r="AD697" s="247"/>
      <c r="AE697" s="248"/>
      <c r="AF697" s="270" t="str">
        <f>IFERROR(VLOOKUP(AE697,Nivel_educat!$B$6:$E$24,4,FALSE),"")</f>
        <v/>
      </c>
      <c r="AG697" s="270" t="str">
        <f t="shared" si="40"/>
        <v/>
      </c>
      <c r="AH697" s="57"/>
      <c r="AI697" s="64"/>
      <c r="AJ697" s="57"/>
      <c r="AK697" s="64"/>
      <c r="AL697" s="64"/>
      <c r="AM697" s="57"/>
      <c r="AN697" s="64"/>
      <c r="AO697" s="273" t="str">
        <f t="shared" si="41"/>
        <v/>
      </c>
      <c r="AP697" s="57"/>
      <c r="AQ697" s="57"/>
      <c r="AR697" s="59"/>
      <c r="AS697" s="59"/>
      <c r="AT697" s="59"/>
      <c r="AU697" s="59"/>
      <c r="AV697" s="59"/>
      <c r="AW697" s="59"/>
      <c r="AX69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97" s="59"/>
      <c r="AZ697" s="59"/>
      <c r="BA69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97" s="249"/>
      <c r="BD697" s="253"/>
      <c r="BE697" s="253"/>
    </row>
    <row r="698" spans="1:57" ht="14.95" x14ac:dyDescent="0.25">
      <c r="A698" s="60"/>
      <c r="B698" s="58"/>
      <c r="C698" s="58"/>
      <c r="D698" s="58"/>
      <c r="E698" s="61"/>
      <c r="F698" s="61"/>
      <c r="G698" s="270" t="str">
        <f>IFERROR(MATCH(I698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98" s="270" t="str">
        <f t="shared" si="42"/>
        <v/>
      </c>
      <c r="I698" s="58"/>
      <c r="J698" s="58"/>
      <c r="K698" s="250"/>
      <c r="L698" s="277"/>
      <c r="M698" s="58"/>
      <c r="N698" s="58"/>
      <c r="O698" s="58"/>
      <c r="P69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98" s="270" t="str">
        <f>IF('Participantes (A completar)'!$R698="","",IF((INT('Participantes (A completar)'!$AI698-'Participantes (A completar)'!$R698)/365.25)&lt;=0,0,(INT(('Participantes (A completar)'!$AI698-'Participantes (A completar)'!$R698)/365.25))))</f>
        <v/>
      </c>
      <c r="R698" s="61"/>
      <c r="S698" s="57"/>
      <c r="T698" s="270" t="str">
        <f>IFERROR(MATCH(V698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98" s="270" t="str">
        <f t="shared" si="43"/>
        <v/>
      </c>
      <c r="V698" s="58"/>
      <c r="W698" s="58"/>
      <c r="X698" s="62"/>
      <c r="Y69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9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98" s="245"/>
      <c r="AB698" s="246"/>
      <c r="AC698" s="246"/>
      <c r="AD698" s="247"/>
      <c r="AE698" s="248"/>
      <c r="AF698" s="270" t="str">
        <f>IFERROR(VLOOKUP(AE698,Nivel_educat!$B$6:$E$24,4,FALSE),"")</f>
        <v/>
      </c>
      <c r="AG698" s="270" t="str">
        <f t="shared" si="40"/>
        <v/>
      </c>
      <c r="AH698" s="57"/>
      <c r="AI698" s="64"/>
      <c r="AJ698" s="57"/>
      <c r="AK698" s="64"/>
      <c r="AL698" s="64"/>
      <c r="AM698" s="57"/>
      <c r="AN698" s="207"/>
      <c r="AO698" s="273" t="str">
        <f t="shared" si="41"/>
        <v/>
      </c>
      <c r="AP698" s="57"/>
      <c r="AQ698" s="57"/>
      <c r="AR698" s="59"/>
      <c r="AS698" s="59"/>
      <c r="AT698" s="59"/>
      <c r="AU698" s="59"/>
      <c r="AV698" s="59"/>
      <c r="AW698" s="59"/>
      <c r="AX69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98" s="59"/>
      <c r="AZ698" s="59"/>
      <c r="BA69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98" s="249"/>
      <c r="BD698" s="253"/>
      <c r="BE698" s="253"/>
    </row>
    <row r="699" spans="1:57" ht="14.95" x14ac:dyDescent="0.25">
      <c r="A699" s="60"/>
      <c r="B699" s="58"/>
      <c r="C699" s="58"/>
      <c r="D699" s="58"/>
      <c r="E699" s="61"/>
      <c r="F699" s="61"/>
      <c r="G699" s="270" t="str">
        <f>IFERROR(MATCH(I699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699" s="270" t="str">
        <f t="shared" si="42"/>
        <v/>
      </c>
      <c r="I699" s="58"/>
      <c r="J699" s="58"/>
      <c r="K699" s="250"/>
      <c r="L699" s="277"/>
      <c r="M699" s="58"/>
      <c r="N699" s="58"/>
      <c r="O699" s="58"/>
      <c r="P69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699" s="270" t="str">
        <f>IF('Participantes (A completar)'!$R699="","",IF((INT('Participantes (A completar)'!$AI699-'Participantes (A completar)'!$R699)/365.25)&lt;=0,0,(INT(('Participantes (A completar)'!$AI699-'Participantes (A completar)'!$R699)/365.25))))</f>
        <v/>
      </c>
      <c r="R699" s="61"/>
      <c r="S699" s="57"/>
      <c r="T699" s="270" t="str">
        <f>IFERROR(MATCH(V699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699" s="270" t="str">
        <f t="shared" si="43"/>
        <v/>
      </c>
      <c r="V699" s="216"/>
      <c r="W699" s="216"/>
      <c r="X699" s="62"/>
      <c r="Y69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69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699" s="245"/>
      <c r="AB699" s="246"/>
      <c r="AC699" s="246"/>
      <c r="AD699" s="247"/>
      <c r="AE699" s="248"/>
      <c r="AF699" s="270" t="str">
        <f>IFERROR(VLOOKUP(AE699,Nivel_educat!$B$6:$E$24,4,FALSE),"")</f>
        <v/>
      </c>
      <c r="AG699" s="270" t="str">
        <f t="shared" si="40"/>
        <v/>
      </c>
      <c r="AH699" s="57"/>
      <c r="AI699" s="64"/>
      <c r="AJ699" s="57"/>
      <c r="AK699" s="64"/>
      <c r="AL699" s="64"/>
      <c r="AM699" s="57"/>
      <c r="AN699" s="64"/>
      <c r="AO699" s="273" t="str">
        <f t="shared" si="41"/>
        <v/>
      </c>
      <c r="AP699" s="57"/>
      <c r="AQ699" s="57"/>
      <c r="AR699" s="59"/>
      <c r="AS699" s="59"/>
      <c r="AT699" s="59"/>
      <c r="AU699" s="59"/>
      <c r="AV699" s="59"/>
      <c r="AW699" s="59"/>
      <c r="AX69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699" s="59"/>
      <c r="AZ699" s="59"/>
      <c r="BA69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699" s="249"/>
      <c r="BD699" s="253"/>
      <c r="BE699" s="253"/>
    </row>
    <row r="700" spans="1:57" ht="14.95" x14ac:dyDescent="0.25">
      <c r="A700" s="60"/>
      <c r="B700" s="58"/>
      <c r="C700" s="58"/>
      <c r="D700" s="58"/>
      <c r="E700" s="61"/>
      <c r="F700" s="61"/>
      <c r="G700" s="270" t="str">
        <f>IFERROR(MATCH(I700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00" s="270" t="str">
        <f t="shared" si="42"/>
        <v/>
      </c>
      <c r="I700" s="58"/>
      <c r="J700" s="58"/>
      <c r="K700" s="250"/>
      <c r="L700" s="277"/>
      <c r="M700" s="58"/>
      <c r="N700" s="58"/>
      <c r="O700" s="58"/>
      <c r="P70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00" s="270" t="str">
        <f>IF('Participantes (A completar)'!$R700="","",IF((INT('Participantes (A completar)'!$AI700-'Participantes (A completar)'!$R700)/365.25)&lt;=0,0,(INT(('Participantes (A completar)'!$AI700-'Participantes (A completar)'!$R700)/365.25))))</f>
        <v/>
      </c>
      <c r="R700" s="61"/>
      <c r="S700" s="57"/>
      <c r="T700" s="270" t="str">
        <f>IFERROR(MATCH(V700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00" s="270" t="str">
        <f t="shared" si="43"/>
        <v/>
      </c>
      <c r="V700" s="58"/>
      <c r="W700" s="58"/>
      <c r="X700" s="62"/>
      <c r="Y70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0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00" s="245"/>
      <c r="AB700" s="246"/>
      <c r="AC700" s="246"/>
      <c r="AD700" s="247"/>
      <c r="AE700" s="248"/>
      <c r="AF700" s="270" t="str">
        <f>IFERROR(VLOOKUP(AE700,Nivel_educat!$B$6:$E$24,4,FALSE),"")</f>
        <v/>
      </c>
      <c r="AG700" s="270" t="str">
        <f t="shared" si="40"/>
        <v/>
      </c>
      <c r="AH700" s="57"/>
      <c r="AI700" s="64"/>
      <c r="AJ700" s="57"/>
      <c r="AK700" s="64"/>
      <c r="AL700" s="64"/>
      <c r="AM700" s="57"/>
      <c r="AN700" s="207"/>
      <c r="AO700" s="273" t="str">
        <f t="shared" si="41"/>
        <v/>
      </c>
      <c r="AP700" s="57"/>
      <c r="AQ700" s="57"/>
      <c r="AR700" s="59"/>
      <c r="AS700" s="59"/>
      <c r="AT700" s="59"/>
      <c r="AU700" s="59"/>
      <c r="AV700" s="59"/>
      <c r="AW700" s="59"/>
      <c r="AX70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00" s="59"/>
      <c r="AZ700" s="59"/>
      <c r="BA70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00" s="249"/>
      <c r="BD700" s="253"/>
      <c r="BE700" s="253"/>
    </row>
    <row r="701" spans="1:57" ht="14.95" x14ac:dyDescent="0.25">
      <c r="A701" s="60"/>
      <c r="B701" s="58"/>
      <c r="C701" s="58"/>
      <c r="D701" s="58"/>
      <c r="E701" s="61"/>
      <c r="F701" s="61"/>
      <c r="G701" s="270" t="str">
        <f>IFERROR(MATCH(I701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01" s="270" t="str">
        <f t="shared" si="42"/>
        <v/>
      </c>
      <c r="I701" s="58"/>
      <c r="J701" s="58"/>
      <c r="K701" s="250"/>
      <c r="L701" s="277"/>
      <c r="M701" s="58"/>
      <c r="N701" s="58"/>
      <c r="O701" s="58"/>
      <c r="P70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01" s="270" t="str">
        <f>IF('Participantes (A completar)'!$R701="","",IF((INT('Participantes (A completar)'!$AI701-'Participantes (A completar)'!$R701)/365.25)&lt;=0,0,(INT(('Participantes (A completar)'!$AI701-'Participantes (A completar)'!$R701)/365.25))))</f>
        <v/>
      </c>
      <c r="R701" s="61"/>
      <c r="S701" s="57"/>
      <c r="T701" s="270" t="str">
        <f>IFERROR(MATCH(V701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01" s="270" t="str">
        <f t="shared" si="43"/>
        <v/>
      </c>
      <c r="V701" s="216"/>
      <c r="W701" s="216"/>
      <c r="X701" s="62"/>
      <c r="Y70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0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01" s="245"/>
      <c r="AB701" s="246"/>
      <c r="AC701" s="246"/>
      <c r="AD701" s="247"/>
      <c r="AE701" s="248"/>
      <c r="AF701" s="270" t="str">
        <f>IFERROR(VLOOKUP(AE701,Nivel_educat!$B$6:$E$24,4,FALSE),"")</f>
        <v/>
      </c>
      <c r="AG701" s="270" t="str">
        <f t="shared" si="40"/>
        <v/>
      </c>
      <c r="AH701" s="57"/>
      <c r="AI701" s="64"/>
      <c r="AJ701" s="57"/>
      <c r="AK701" s="64"/>
      <c r="AL701" s="64"/>
      <c r="AM701" s="57"/>
      <c r="AN701" s="64"/>
      <c r="AO701" s="273" t="str">
        <f t="shared" si="41"/>
        <v/>
      </c>
      <c r="AP701" s="57"/>
      <c r="AQ701" s="57"/>
      <c r="AR701" s="59"/>
      <c r="AS701" s="59"/>
      <c r="AT701" s="59"/>
      <c r="AU701" s="59"/>
      <c r="AV701" s="59"/>
      <c r="AW701" s="59"/>
      <c r="AX70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01" s="59"/>
      <c r="AZ701" s="59"/>
      <c r="BA70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01" s="249"/>
      <c r="BD701" s="253"/>
      <c r="BE701" s="253"/>
    </row>
    <row r="702" spans="1:57" ht="14.95" x14ac:dyDescent="0.25">
      <c r="A702" s="60"/>
      <c r="B702" s="58"/>
      <c r="C702" s="58"/>
      <c r="D702" s="58"/>
      <c r="E702" s="61"/>
      <c r="F702" s="61"/>
      <c r="G702" s="270" t="str">
        <f>IFERROR(MATCH(I702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02" s="270" t="str">
        <f t="shared" si="42"/>
        <v/>
      </c>
      <c r="I702" s="58"/>
      <c r="J702" s="58"/>
      <c r="K702" s="250"/>
      <c r="L702" s="277"/>
      <c r="M702" s="58"/>
      <c r="N702" s="58"/>
      <c r="O702" s="58"/>
      <c r="P70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02" s="270" t="str">
        <f>IF('Participantes (A completar)'!$R702="","",IF((INT('Participantes (A completar)'!$AI702-'Participantes (A completar)'!$R702)/365.25)&lt;=0,0,(INT(('Participantes (A completar)'!$AI702-'Participantes (A completar)'!$R702)/365.25))))</f>
        <v/>
      </c>
      <c r="R702" s="61"/>
      <c r="S702" s="57"/>
      <c r="T702" s="270" t="str">
        <f>IFERROR(MATCH(V702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02" s="270" t="str">
        <f t="shared" si="43"/>
        <v/>
      </c>
      <c r="V702" s="58"/>
      <c r="W702" s="58"/>
      <c r="X702" s="62"/>
      <c r="Y70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0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02" s="245"/>
      <c r="AB702" s="246"/>
      <c r="AC702" s="246"/>
      <c r="AD702" s="247"/>
      <c r="AE702" s="248"/>
      <c r="AF702" s="270" t="str">
        <f>IFERROR(VLOOKUP(AE702,Nivel_educat!$B$6:$E$24,4,FALSE),"")</f>
        <v/>
      </c>
      <c r="AG702" s="270" t="str">
        <f t="shared" si="40"/>
        <v/>
      </c>
      <c r="AH702" s="57"/>
      <c r="AI702" s="64"/>
      <c r="AJ702" s="57"/>
      <c r="AK702" s="64"/>
      <c r="AL702" s="64"/>
      <c r="AM702" s="57"/>
      <c r="AN702" s="207"/>
      <c r="AO702" s="273" t="str">
        <f t="shared" si="41"/>
        <v/>
      </c>
      <c r="AP702" s="57"/>
      <c r="AQ702" s="57"/>
      <c r="AR702" s="59"/>
      <c r="AS702" s="59"/>
      <c r="AT702" s="59"/>
      <c r="AU702" s="59"/>
      <c r="AV702" s="59"/>
      <c r="AW702" s="59"/>
      <c r="AX70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02" s="59"/>
      <c r="AZ702" s="59"/>
      <c r="BA70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02" s="249"/>
      <c r="BD702" s="253"/>
      <c r="BE702" s="253"/>
    </row>
    <row r="703" spans="1:57" ht="14.95" x14ac:dyDescent="0.25">
      <c r="A703" s="60"/>
      <c r="B703" s="58"/>
      <c r="C703" s="58"/>
      <c r="D703" s="58"/>
      <c r="E703" s="61"/>
      <c r="F703" s="61"/>
      <c r="G703" s="270" t="str">
        <f>IFERROR(MATCH(I703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03" s="270" t="str">
        <f t="shared" si="42"/>
        <v/>
      </c>
      <c r="I703" s="58"/>
      <c r="J703" s="58"/>
      <c r="K703" s="250"/>
      <c r="L703" s="277"/>
      <c r="M703" s="58"/>
      <c r="N703" s="58"/>
      <c r="O703" s="58"/>
      <c r="P70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03" s="270" t="str">
        <f>IF('Participantes (A completar)'!$R703="","",IF((INT('Participantes (A completar)'!$AI703-'Participantes (A completar)'!$R703)/365.25)&lt;=0,0,(INT(('Participantes (A completar)'!$AI703-'Participantes (A completar)'!$R703)/365.25))))</f>
        <v/>
      </c>
      <c r="R703" s="61"/>
      <c r="S703" s="57"/>
      <c r="T703" s="270" t="str">
        <f>IFERROR(MATCH(V703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03" s="270" t="str">
        <f t="shared" si="43"/>
        <v/>
      </c>
      <c r="V703" s="216"/>
      <c r="W703" s="216"/>
      <c r="X703" s="62"/>
      <c r="Y70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0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03" s="245"/>
      <c r="AB703" s="246"/>
      <c r="AC703" s="246"/>
      <c r="AD703" s="247"/>
      <c r="AE703" s="248"/>
      <c r="AF703" s="270" t="str">
        <f>IFERROR(VLOOKUP(AE703,Nivel_educat!$B$6:$E$24,4,FALSE),"")</f>
        <v/>
      </c>
      <c r="AG703" s="270" t="str">
        <f t="shared" si="40"/>
        <v/>
      </c>
      <c r="AH703" s="57"/>
      <c r="AI703" s="64"/>
      <c r="AJ703" s="57"/>
      <c r="AK703" s="64"/>
      <c r="AL703" s="64"/>
      <c r="AM703" s="57"/>
      <c r="AN703" s="64"/>
      <c r="AO703" s="273" t="str">
        <f t="shared" si="41"/>
        <v/>
      </c>
      <c r="AP703" s="57"/>
      <c r="AQ703" s="57"/>
      <c r="AR703" s="59"/>
      <c r="AS703" s="59"/>
      <c r="AT703" s="59"/>
      <c r="AU703" s="59"/>
      <c r="AV703" s="59"/>
      <c r="AW703" s="59"/>
      <c r="AX70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03" s="59"/>
      <c r="AZ703" s="59"/>
      <c r="BA70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03" s="249"/>
      <c r="BD703" s="253"/>
      <c r="BE703" s="253"/>
    </row>
    <row r="704" spans="1:57" ht="14.95" x14ac:dyDescent="0.25">
      <c r="A704" s="60"/>
      <c r="B704" s="58"/>
      <c r="C704" s="58"/>
      <c r="D704" s="58"/>
      <c r="E704" s="61"/>
      <c r="F704" s="61"/>
      <c r="G704" s="270" t="str">
        <f>IFERROR(MATCH(I704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04" s="270" t="str">
        <f t="shared" si="42"/>
        <v/>
      </c>
      <c r="I704" s="58"/>
      <c r="J704" s="58"/>
      <c r="K704" s="250"/>
      <c r="L704" s="277"/>
      <c r="M704" s="58"/>
      <c r="N704" s="58"/>
      <c r="O704" s="58"/>
      <c r="P70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04" s="270" t="str">
        <f>IF('Participantes (A completar)'!$R704="","",IF((INT('Participantes (A completar)'!$AI704-'Participantes (A completar)'!$R704)/365.25)&lt;=0,0,(INT(('Participantes (A completar)'!$AI704-'Participantes (A completar)'!$R704)/365.25))))</f>
        <v/>
      </c>
      <c r="R704" s="61"/>
      <c r="S704" s="57"/>
      <c r="T704" s="270" t="str">
        <f>IFERROR(MATCH(V704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04" s="270" t="str">
        <f t="shared" si="43"/>
        <v/>
      </c>
      <c r="V704" s="58"/>
      <c r="W704" s="58"/>
      <c r="X704" s="62"/>
      <c r="Y70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0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04" s="245"/>
      <c r="AB704" s="246"/>
      <c r="AC704" s="246"/>
      <c r="AD704" s="247"/>
      <c r="AE704" s="248"/>
      <c r="AF704" s="270" t="str">
        <f>IFERROR(VLOOKUP(AE704,Nivel_educat!$B$6:$E$24,4,FALSE),"")</f>
        <v/>
      </c>
      <c r="AG704" s="270" t="str">
        <f t="shared" si="40"/>
        <v/>
      </c>
      <c r="AH704" s="57"/>
      <c r="AI704" s="64"/>
      <c r="AJ704" s="57"/>
      <c r="AK704" s="64"/>
      <c r="AL704" s="64"/>
      <c r="AM704" s="57"/>
      <c r="AN704" s="207"/>
      <c r="AO704" s="273" t="str">
        <f t="shared" si="41"/>
        <v/>
      </c>
      <c r="AP704" s="57"/>
      <c r="AQ704" s="57"/>
      <c r="AR704" s="59"/>
      <c r="AS704" s="59"/>
      <c r="AT704" s="59"/>
      <c r="AU704" s="59"/>
      <c r="AV704" s="59"/>
      <c r="AW704" s="59"/>
      <c r="AX70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04" s="59"/>
      <c r="AZ704" s="59"/>
      <c r="BA70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04" s="249"/>
      <c r="BD704" s="253"/>
      <c r="BE704" s="253"/>
    </row>
    <row r="705" spans="1:57" ht="14.95" x14ac:dyDescent="0.25">
      <c r="A705" s="60"/>
      <c r="B705" s="58"/>
      <c r="C705" s="58"/>
      <c r="D705" s="58"/>
      <c r="E705" s="61"/>
      <c r="F705" s="61"/>
      <c r="G705" s="270" t="str">
        <f>IFERROR(MATCH(I705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05" s="270" t="str">
        <f t="shared" si="42"/>
        <v/>
      </c>
      <c r="I705" s="58"/>
      <c r="J705" s="58"/>
      <c r="K705" s="250"/>
      <c r="L705" s="277"/>
      <c r="M705" s="58"/>
      <c r="N705" s="58"/>
      <c r="O705" s="58"/>
      <c r="P70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05" s="270" t="str">
        <f>IF('Participantes (A completar)'!$R705="","",IF((INT('Participantes (A completar)'!$AI705-'Participantes (A completar)'!$R705)/365.25)&lt;=0,0,(INT(('Participantes (A completar)'!$AI705-'Participantes (A completar)'!$R705)/365.25))))</f>
        <v/>
      </c>
      <c r="R705" s="61"/>
      <c r="S705" s="57"/>
      <c r="T705" s="270" t="str">
        <f>IFERROR(MATCH(V705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05" s="270" t="str">
        <f t="shared" si="43"/>
        <v/>
      </c>
      <c r="V705" s="216"/>
      <c r="W705" s="216"/>
      <c r="X705" s="62"/>
      <c r="Y70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0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05" s="245"/>
      <c r="AB705" s="246"/>
      <c r="AC705" s="246"/>
      <c r="AD705" s="247"/>
      <c r="AE705" s="248"/>
      <c r="AF705" s="270" t="str">
        <f>IFERROR(VLOOKUP(AE705,Nivel_educat!$B$6:$E$24,4,FALSE),"")</f>
        <v/>
      </c>
      <c r="AG705" s="270" t="str">
        <f t="shared" si="40"/>
        <v/>
      </c>
      <c r="AH705" s="57"/>
      <c r="AI705" s="64"/>
      <c r="AJ705" s="57"/>
      <c r="AK705" s="64"/>
      <c r="AL705" s="64"/>
      <c r="AM705" s="57"/>
      <c r="AN705" s="64"/>
      <c r="AO705" s="273" t="str">
        <f t="shared" si="41"/>
        <v/>
      </c>
      <c r="AP705" s="57"/>
      <c r="AQ705" s="57"/>
      <c r="AR705" s="59"/>
      <c r="AS705" s="59"/>
      <c r="AT705" s="59"/>
      <c r="AU705" s="59"/>
      <c r="AV705" s="59"/>
      <c r="AW705" s="59"/>
      <c r="AX70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05" s="59"/>
      <c r="AZ705" s="59"/>
      <c r="BA70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05" s="249"/>
      <c r="BD705" s="253"/>
      <c r="BE705" s="253"/>
    </row>
    <row r="706" spans="1:57" ht="14.95" x14ac:dyDescent="0.25">
      <c r="A706" s="60"/>
      <c r="B706" s="58"/>
      <c r="C706" s="58"/>
      <c r="D706" s="58"/>
      <c r="E706" s="61"/>
      <c r="F706" s="61"/>
      <c r="G706" s="270" t="str">
        <f>IFERROR(MATCH(I706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06" s="270" t="str">
        <f t="shared" si="42"/>
        <v/>
      </c>
      <c r="I706" s="58"/>
      <c r="J706" s="58"/>
      <c r="K706" s="250"/>
      <c r="L706" s="277"/>
      <c r="M706" s="58"/>
      <c r="N706" s="58"/>
      <c r="O706" s="58"/>
      <c r="P70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06" s="270" t="str">
        <f>IF('Participantes (A completar)'!$R706="","",IF((INT('Participantes (A completar)'!$AI706-'Participantes (A completar)'!$R706)/365.25)&lt;=0,0,(INT(('Participantes (A completar)'!$AI706-'Participantes (A completar)'!$R706)/365.25))))</f>
        <v/>
      </c>
      <c r="R706" s="61"/>
      <c r="S706" s="57"/>
      <c r="T706" s="270" t="str">
        <f>IFERROR(MATCH(V706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06" s="270" t="str">
        <f t="shared" si="43"/>
        <v/>
      </c>
      <c r="V706" s="58"/>
      <c r="W706" s="58"/>
      <c r="X706" s="62"/>
      <c r="Y70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0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06" s="245"/>
      <c r="AB706" s="246"/>
      <c r="AC706" s="246"/>
      <c r="AD706" s="247"/>
      <c r="AE706" s="248"/>
      <c r="AF706" s="270" t="str">
        <f>IFERROR(VLOOKUP(AE706,Nivel_educat!$B$6:$E$24,4,FALSE),"")</f>
        <v/>
      </c>
      <c r="AG706" s="270" t="str">
        <f t="shared" si="40"/>
        <v/>
      </c>
      <c r="AH706" s="57"/>
      <c r="AI706" s="64"/>
      <c r="AJ706" s="57"/>
      <c r="AK706" s="64"/>
      <c r="AL706" s="64"/>
      <c r="AM706" s="57"/>
      <c r="AN706" s="207"/>
      <c r="AO706" s="273" t="str">
        <f t="shared" si="41"/>
        <v/>
      </c>
      <c r="AP706" s="57"/>
      <c r="AQ706" s="57"/>
      <c r="AR706" s="59"/>
      <c r="AS706" s="59"/>
      <c r="AT706" s="59"/>
      <c r="AU706" s="59"/>
      <c r="AV706" s="59"/>
      <c r="AW706" s="59"/>
      <c r="AX70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06" s="59"/>
      <c r="AZ706" s="59"/>
      <c r="BA70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06" s="249"/>
      <c r="BD706" s="253"/>
      <c r="BE706" s="253"/>
    </row>
    <row r="707" spans="1:57" ht="14.95" x14ac:dyDescent="0.25">
      <c r="A707" s="60"/>
      <c r="B707" s="58"/>
      <c r="C707" s="58"/>
      <c r="D707" s="58"/>
      <c r="E707" s="61"/>
      <c r="F707" s="61"/>
      <c r="G707" s="270" t="str">
        <f>IFERROR(MATCH(I707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07" s="270" t="str">
        <f t="shared" si="42"/>
        <v/>
      </c>
      <c r="I707" s="58"/>
      <c r="J707" s="58"/>
      <c r="K707" s="250"/>
      <c r="L707" s="277"/>
      <c r="M707" s="58"/>
      <c r="N707" s="58"/>
      <c r="O707" s="58"/>
      <c r="P70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07" s="270" t="str">
        <f>IF('Participantes (A completar)'!$R707="","",IF((INT('Participantes (A completar)'!$AI707-'Participantes (A completar)'!$R707)/365.25)&lt;=0,0,(INT(('Participantes (A completar)'!$AI707-'Participantes (A completar)'!$R707)/365.25))))</f>
        <v/>
      </c>
      <c r="R707" s="61"/>
      <c r="S707" s="57"/>
      <c r="T707" s="270" t="str">
        <f>IFERROR(MATCH(V707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07" s="270" t="str">
        <f t="shared" si="43"/>
        <v/>
      </c>
      <c r="V707" s="216"/>
      <c r="W707" s="216"/>
      <c r="X707" s="62"/>
      <c r="Y70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0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07" s="245"/>
      <c r="AB707" s="246"/>
      <c r="AC707" s="246"/>
      <c r="AD707" s="247"/>
      <c r="AE707" s="248"/>
      <c r="AF707" s="270" t="str">
        <f>IFERROR(VLOOKUP(AE707,Nivel_educat!$B$6:$E$24,4,FALSE),"")</f>
        <v/>
      </c>
      <c r="AG707" s="270" t="str">
        <f t="shared" si="40"/>
        <v/>
      </c>
      <c r="AH707" s="57"/>
      <c r="AI707" s="64"/>
      <c r="AJ707" s="57"/>
      <c r="AK707" s="64"/>
      <c r="AL707" s="64"/>
      <c r="AM707" s="57"/>
      <c r="AN707" s="64"/>
      <c r="AO707" s="273" t="str">
        <f t="shared" si="41"/>
        <v/>
      </c>
      <c r="AP707" s="57"/>
      <c r="AQ707" s="57"/>
      <c r="AR707" s="59"/>
      <c r="AS707" s="59"/>
      <c r="AT707" s="59"/>
      <c r="AU707" s="59"/>
      <c r="AV707" s="59"/>
      <c r="AW707" s="59"/>
      <c r="AX70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07" s="59"/>
      <c r="AZ707" s="59"/>
      <c r="BA70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07" s="249"/>
      <c r="BD707" s="253"/>
      <c r="BE707" s="253"/>
    </row>
    <row r="708" spans="1:57" ht="14.95" x14ac:dyDescent="0.25">
      <c r="A708" s="60"/>
      <c r="B708" s="58"/>
      <c r="C708" s="58"/>
      <c r="D708" s="58"/>
      <c r="E708" s="61"/>
      <c r="F708" s="61"/>
      <c r="G708" s="270" t="str">
        <f>IFERROR(MATCH(I708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08" s="270" t="str">
        <f t="shared" si="42"/>
        <v/>
      </c>
      <c r="I708" s="58"/>
      <c r="J708" s="58"/>
      <c r="K708" s="250"/>
      <c r="L708" s="277"/>
      <c r="M708" s="58"/>
      <c r="N708" s="58"/>
      <c r="O708" s="58"/>
      <c r="P70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08" s="270" t="str">
        <f>IF('Participantes (A completar)'!$R708="","",IF((INT('Participantes (A completar)'!$AI708-'Participantes (A completar)'!$R708)/365.25)&lt;=0,0,(INT(('Participantes (A completar)'!$AI708-'Participantes (A completar)'!$R708)/365.25))))</f>
        <v/>
      </c>
      <c r="R708" s="61"/>
      <c r="S708" s="57"/>
      <c r="T708" s="270" t="str">
        <f>IFERROR(MATCH(V708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08" s="270" t="str">
        <f t="shared" si="43"/>
        <v/>
      </c>
      <c r="V708" s="58"/>
      <c r="W708" s="58"/>
      <c r="X708" s="62"/>
      <c r="Y70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0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08" s="245"/>
      <c r="AB708" s="246"/>
      <c r="AC708" s="246"/>
      <c r="AD708" s="247"/>
      <c r="AE708" s="248"/>
      <c r="AF708" s="270" t="str">
        <f>IFERROR(VLOOKUP(AE708,Nivel_educat!$B$6:$E$24,4,FALSE),"")</f>
        <v/>
      </c>
      <c r="AG708" s="270" t="str">
        <f t="shared" si="40"/>
        <v/>
      </c>
      <c r="AH708" s="57"/>
      <c r="AI708" s="64"/>
      <c r="AJ708" s="57"/>
      <c r="AK708" s="64"/>
      <c r="AL708" s="64"/>
      <c r="AM708" s="57"/>
      <c r="AN708" s="207"/>
      <c r="AO708" s="273" t="str">
        <f t="shared" si="41"/>
        <v/>
      </c>
      <c r="AP708" s="57"/>
      <c r="AQ708" s="57"/>
      <c r="AR708" s="59"/>
      <c r="AS708" s="59"/>
      <c r="AT708" s="59"/>
      <c r="AU708" s="59"/>
      <c r="AV708" s="59"/>
      <c r="AW708" s="59"/>
      <c r="AX70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08" s="59"/>
      <c r="AZ708" s="59"/>
      <c r="BA70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08" s="249"/>
      <c r="BD708" s="253"/>
      <c r="BE708" s="253"/>
    </row>
    <row r="709" spans="1:57" ht="14.95" x14ac:dyDescent="0.25">
      <c r="A709" s="60"/>
      <c r="B709" s="58"/>
      <c r="C709" s="58"/>
      <c r="D709" s="58"/>
      <c r="E709" s="61"/>
      <c r="F709" s="61"/>
      <c r="G709" s="270" t="str">
        <f>IFERROR(MATCH(I709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09" s="270" t="str">
        <f t="shared" si="42"/>
        <v/>
      </c>
      <c r="I709" s="58"/>
      <c r="J709" s="58"/>
      <c r="K709" s="250"/>
      <c r="L709" s="277"/>
      <c r="M709" s="58"/>
      <c r="N709" s="58"/>
      <c r="O709" s="58"/>
      <c r="P70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09" s="270" t="str">
        <f>IF('Participantes (A completar)'!$R709="","",IF((INT('Participantes (A completar)'!$AI709-'Participantes (A completar)'!$R709)/365.25)&lt;=0,0,(INT(('Participantes (A completar)'!$AI709-'Participantes (A completar)'!$R709)/365.25))))</f>
        <v/>
      </c>
      <c r="R709" s="61"/>
      <c r="S709" s="57"/>
      <c r="T709" s="270" t="str">
        <f>IFERROR(MATCH(V709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09" s="270" t="str">
        <f t="shared" si="43"/>
        <v/>
      </c>
      <c r="V709" s="216"/>
      <c r="W709" s="216"/>
      <c r="X709" s="62"/>
      <c r="Y70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0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09" s="245"/>
      <c r="AB709" s="246"/>
      <c r="AC709" s="246"/>
      <c r="AD709" s="247"/>
      <c r="AE709" s="248"/>
      <c r="AF709" s="270" t="str">
        <f>IFERROR(VLOOKUP(AE709,Nivel_educat!$B$6:$E$24,4,FALSE),"")</f>
        <v/>
      </c>
      <c r="AG709" s="270" t="str">
        <f t="shared" si="40"/>
        <v/>
      </c>
      <c r="AH709" s="57"/>
      <c r="AI709" s="64"/>
      <c r="AJ709" s="57"/>
      <c r="AK709" s="64"/>
      <c r="AL709" s="64"/>
      <c r="AM709" s="57"/>
      <c r="AN709" s="64"/>
      <c r="AO709" s="273" t="str">
        <f t="shared" si="41"/>
        <v/>
      </c>
      <c r="AP709" s="57"/>
      <c r="AQ709" s="57"/>
      <c r="AR709" s="59"/>
      <c r="AS709" s="59"/>
      <c r="AT709" s="59"/>
      <c r="AU709" s="59"/>
      <c r="AV709" s="59"/>
      <c r="AW709" s="59"/>
      <c r="AX70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09" s="59"/>
      <c r="AZ709" s="59"/>
      <c r="BA70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09" s="249"/>
      <c r="BD709" s="253"/>
      <c r="BE709" s="253"/>
    </row>
    <row r="710" spans="1:57" ht="14.95" x14ac:dyDescent="0.25">
      <c r="A710" s="60"/>
      <c r="B710" s="58"/>
      <c r="C710" s="58"/>
      <c r="D710" s="58"/>
      <c r="E710" s="61"/>
      <c r="F710" s="61"/>
      <c r="G710" s="270" t="str">
        <f>IFERROR(MATCH(I710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10" s="270" t="str">
        <f t="shared" si="42"/>
        <v/>
      </c>
      <c r="I710" s="58"/>
      <c r="J710" s="58"/>
      <c r="K710" s="250"/>
      <c r="L710" s="277"/>
      <c r="M710" s="58"/>
      <c r="N710" s="58"/>
      <c r="O710" s="58"/>
      <c r="P71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10" s="270" t="str">
        <f>IF('Participantes (A completar)'!$R710="","",IF((INT('Participantes (A completar)'!$AI710-'Participantes (A completar)'!$R710)/365.25)&lt;=0,0,(INT(('Participantes (A completar)'!$AI710-'Participantes (A completar)'!$R710)/365.25))))</f>
        <v/>
      </c>
      <c r="R710" s="61"/>
      <c r="S710" s="57"/>
      <c r="T710" s="270" t="str">
        <f>IFERROR(MATCH(V710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10" s="270" t="str">
        <f t="shared" si="43"/>
        <v/>
      </c>
      <c r="V710" s="58"/>
      <c r="W710" s="58"/>
      <c r="X710" s="62"/>
      <c r="Y71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1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10" s="245"/>
      <c r="AB710" s="246"/>
      <c r="AC710" s="246"/>
      <c r="AD710" s="247"/>
      <c r="AE710" s="248"/>
      <c r="AF710" s="270" t="str">
        <f>IFERROR(VLOOKUP(AE710,Nivel_educat!$B$6:$E$24,4,FALSE),"")</f>
        <v/>
      </c>
      <c r="AG710" s="270" t="str">
        <f t="shared" si="40"/>
        <v/>
      </c>
      <c r="AH710" s="57"/>
      <c r="AI710" s="64"/>
      <c r="AJ710" s="57"/>
      <c r="AK710" s="64"/>
      <c r="AL710" s="64"/>
      <c r="AM710" s="57"/>
      <c r="AN710" s="207"/>
      <c r="AO710" s="273" t="str">
        <f t="shared" si="41"/>
        <v/>
      </c>
      <c r="AP710" s="57"/>
      <c r="AQ710" s="57"/>
      <c r="AR710" s="59"/>
      <c r="AS710" s="59"/>
      <c r="AT710" s="59"/>
      <c r="AU710" s="59"/>
      <c r="AV710" s="59"/>
      <c r="AW710" s="59"/>
      <c r="AX71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10" s="59"/>
      <c r="AZ710" s="59"/>
      <c r="BA71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10" s="249"/>
      <c r="BD710" s="253"/>
      <c r="BE710" s="253"/>
    </row>
    <row r="711" spans="1:57" ht="14.95" x14ac:dyDescent="0.25">
      <c r="A711" s="60"/>
      <c r="B711" s="58"/>
      <c r="C711" s="58"/>
      <c r="D711" s="58"/>
      <c r="E711" s="61"/>
      <c r="F711" s="61"/>
      <c r="G711" s="270" t="str">
        <f>IFERROR(MATCH(I711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11" s="270" t="str">
        <f t="shared" si="42"/>
        <v/>
      </c>
      <c r="I711" s="58"/>
      <c r="J711" s="58"/>
      <c r="K711" s="250"/>
      <c r="L711" s="277"/>
      <c r="M711" s="58"/>
      <c r="N711" s="58"/>
      <c r="O711" s="58"/>
      <c r="P71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11" s="270" t="str">
        <f>IF('Participantes (A completar)'!$R711="","",IF((INT('Participantes (A completar)'!$AI711-'Participantes (A completar)'!$R711)/365.25)&lt;=0,0,(INT(('Participantes (A completar)'!$AI711-'Participantes (A completar)'!$R711)/365.25))))</f>
        <v/>
      </c>
      <c r="R711" s="61"/>
      <c r="S711" s="57"/>
      <c r="T711" s="270" t="str">
        <f>IFERROR(MATCH(V711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11" s="270" t="str">
        <f t="shared" si="43"/>
        <v/>
      </c>
      <c r="V711" s="216"/>
      <c r="W711" s="216"/>
      <c r="X711" s="62"/>
      <c r="Y71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1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11" s="245"/>
      <c r="AB711" s="246"/>
      <c r="AC711" s="246"/>
      <c r="AD711" s="247"/>
      <c r="AE711" s="248"/>
      <c r="AF711" s="270" t="str">
        <f>IFERROR(VLOOKUP(AE711,Nivel_educat!$B$6:$E$24,4,FALSE),"")</f>
        <v/>
      </c>
      <c r="AG711" s="270" t="str">
        <f t="shared" si="40"/>
        <v/>
      </c>
      <c r="AH711" s="57"/>
      <c r="AI711" s="64"/>
      <c r="AJ711" s="57"/>
      <c r="AK711" s="64"/>
      <c r="AL711" s="64"/>
      <c r="AM711" s="57"/>
      <c r="AN711" s="64"/>
      <c r="AO711" s="273" t="str">
        <f t="shared" si="41"/>
        <v/>
      </c>
      <c r="AP711" s="57"/>
      <c r="AQ711" s="57"/>
      <c r="AR711" s="59"/>
      <c r="AS711" s="59"/>
      <c r="AT711" s="59"/>
      <c r="AU711" s="59"/>
      <c r="AV711" s="59"/>
      <c r="AW711" s="59"/>
      <c r="AX71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11" s="59"/>
      <c r="AZ711" s="59"/>
      <c r="BA71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11" s="249"/>
      <c r="BD711" s="253"/>
      <c r="BE711" s="253"/>
    </row>
    <row r="712" spans="1:57" ht="14.95" x14ac:dyDescent="0.25">
      <c r="A712" s="60"/>
      <c r="B712" s="58"/>
      <c r="C712" s="58"/>
      <c r="D712" s="58"/>
      <c r="E712" s="61"/>
      <c r="F712" s="61"/>
      <c r="G712" s="270" t="str">
        <f>IFERROR(MATCH(I712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12" s="270" t="str">
        <f t="shared" si="42"/>
        <v/>
      </c>
      <c r="I712" s="58"/>
      <c r="J712" s="58"/>
      <c r="K712" s="250"/>
      <c r="L712" s="277"/>
      <c r="M712" s="58"/>
      <c r="N712" s="58"/>
      <c r="O712" s="58"/>
      <c r="P71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12" s="270" t="str">
        <f>IF('Participantes (A completar)'!$R712="","",IF((INT('Participantes (A completar)'!$AI712-'Participantes (A completar)'!$R712)/365.25)&lt;=0,0,(INT(('Participantes (A completar)'!$AI712-'Participantes (A completar)'!$R712)/365.25))))</f>
        <v/>
      </c>
      <c r="R712" s="61"/>
      <c r="S712" s="57"/>
      <c r="T712" s="270" t="str">
        <f>IFERROR(MATCH(V712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12" s="270" t="str">
        <f t="shared" si="43"/>
        <v/>
      </c>
      <c r="V712" s="58"/>
      <c r="W712" s="58"/>
      <c r="X712" s="62"/>
      <c r="Y71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1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12" s="245"/>
      <c r="AB712" s="246"/>
      <c r="AC712" s="246"/>
      <c r="AD712" s="247"/>
      <c r="AE712" s="248"/>
      <c r="AF712" s="270" t="str">
        <f>IFERROR(VLOOKUP(AE712,Nivel_educat!$B$6:$E$24,4,FALSE),"")</f>
        <v/>
      </c>
      <c r="AG712" s="270" t="str">
        <f t="shared" si="40"/>
        <v/>
      </c>
      <c r="AH712" s="57"/>
      <c r="AI712" s="64"/>
      <c r="AJ712" s="57"/>
      <c r="AK712" s="64"/>
      <c r="AL712" s="64"/>
      <c r="AM712" s="57"/>
      <c r="AN712" s="207"/>
      <c r="AO712" s="273" t="str">
        <f t="shared" si="41"/>
        <v/>
      </c>
      <c r="AP712" s="57"/>
      <c r="AQ712" s="57"/>
      <c r="AR712" s="59"/>
      <c r="AS712" s="59"/>
      <c r="AT712" s="59"/>
      <c r="AU712" s="59"/>
      <c r="AV712" s="59"/>
      <c r="AW712" s="59"/>
      <c r="AX71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12" s="59"/>
      <c r="AZ712" s="59"/>
      <c r="BA71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12" s="249"/>
      <c r="BD712" s="253"/>
      <c r="BE712" s="253"/>
    </row>
    <row r="713" spans="1:57" ht="14.95" x14ac:dyDescent="0.25">
      <c r="A713" s="60"/>
      <c r="B713" s="58"/>
      <c r="C713" s="58"/>
      <c r="D713" s="58"/>
      <c r="E713" s="61"/>
      <c r="F713" s="61"/>
      <c r="G713" s="270" t="str">
        <f>IFERROR(MATCH(I713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13" s="270" t="str">
        <f t="shared" si="42"/>
        <v/>
      </c>
      <c r="I713" s="58"/>
      <c r="J713" s="58"/>
      <c r="K713" s="250"/>
      <c r="L713" s="277"/>
      <c r="M713" s="58"/>
      <c r="N713" s="58"/>
      <c r="O713" s="58"/>
      <c r="P71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13" s="270" t="str">
        <f>IF('Participantes (A completar)'!$R713="","",IF((INT('Participantes (A completar)'!$AI713-'Participantes (A completar)'!$R713)/365.25)&lt;=0,0,(INT(('Participantes (A completar)'!$AI713-'Participantes (A completar)'!$R713)/365.25))))</f>
        <v/>
      </c>
      <c r="R713" s="61"/>
      <c r="S713" s="57"/>
      <c r="T713" s="270" t="str">
        <f>IFERROR(MATCH(V713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13" s="270" t="str">
        <f t="shared" si="43"/>
        <v/>
      </c>
      <c r="V713" s="216"/>
      <c r="W713" s="216"/>
      <c r="X713" s="62"/>
      <c r="Y71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1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13" s="245"/>
      <c r="AB713" s="246"/>
      <c r="AC713" s="246"/>
      <c r="AD713" s="247"/>
      <c r="AE713" s="248"/>
      <c r="AF713" s="270" t="str">
        <f>IFERROR(VLOOKUP(AE713,Nivel_educat!$B$6:$E$24,4,FALSE),"")</f>
        <v/>
      </c>
      <c r="AG713" s="270" t="str">
        <f t="shared" si="40"/>
        <v/>
      </c>
      <c r="AH713" s="57"/>
      <c r="AI713" s="64"/>
      <c r="AJ713" s="57"/>
      <c r="AK713" s="64"/>
      <c r="AL713" s="64"/>
      <c r="AM713" s="57"/>
      <c r="AN713" s="64"/>
      <c r="AO713" s="273" t="str">
        <f t="shared" si="41"/>
        <v/>
      </c>
      <c r="AP713" s="57"/>
      <c r="AQ713" s="57"/>
      <c r="AR713" s="59"/>
      <c r="AS713" s="59"/>
      <c r="AT713" s="59"/>
      <c r="AU713" s="59"/>
      <c r="AV713" s="59"/>
      <c r="AW713" s="59"/>
      <c r="AX71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13" s="59"/>
      <c r="AZ713" s="59"/>
      <c r="BA71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13" s="249"/>
      <c r="BD713" s="253"/>
      <c r="BE713" s="253"/>
    </row>
    <row r="714" spans="1:57" ht="14.95" x14ac:dyDescent="0.25">
      <c r="A714" s="60"/>
      <c r="B714" s="58"/>
      <c r="C714" s="58"/>
      <c r="D714" s="58"/>
      <c r="E714" s="61"/>
      <c r="F714" s="61"/>
      <c r="G714" s="270" t="str">
        <f>IFERROR(MATCH(I714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14" s="270" t="str">
        <f t="shared" si="42"/>
        <v/>
      </c>
      <c r="I714" s="58"/>
      <c r="J714" s="58"/>
      <c r="K714" s="250"/>
      <c r="L714" s="277"/>
      <c r="M714" s="58"/>
      <c r="N714" s="58"/>
      <c r="O714" s="58"/>
      <c r="P71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14" s="270" t="str">
        <f>IF('Participantes (A completar)'!$R714="","",IF((INT('Participantes (A completar)'!$AI714-'Participantes (A completar)'!$R714)/365.25)&lt;=0,0,(INT(('Participantes (A completar)'!$AI714-'Participantes (A completar)'!$R714)/365.25))))</f>
        <v/>
      </c>
      <c r="R714" s="61"/>
      <c r="S714" s="57"/>
      <c r="T714" s="270" t="str">
        <f>IFERROR(MATCH(V714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14" s="270" t="str">
        <f t="shared" si="43"/>
        <v/>
      </c>
      <c r="V714" s="58"/>
      <c r="W714" s="58"/>
      <c r="X714" s="62"/>
      <c r="Y71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1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14" s="245"/>
      <c r="AB714" s="246"/>
      <c r="AC714" s="246"/>
      <c r="AD714" s="247"/>
      <c r="AE714" s="248"/>
      <c r="AF714" s="270" t="str">
        <f>IFERROR(VLOOKUP(AE714,Nivel_educat!$B$6:$E$24,4,FALSE),"")</f>
        <v/>
      </c>
      <c r="AG714" s="270" t="str">
        <f t="shared" si="40"/>
        <v/>
      </c>
      <c r="AH714" s="57"/>
      <c r="AI714" s="64"/>
      <c r="AJ714" s="57"/>
      <c r="AK714" s="64"/>
      <c r="AL714" s="64"/>
      <c r="AM714" s="57"/>
      <c r="AN714" s="207"/>
      <c r="AO714" s="273" t="str">
        <f t="shared" si="41"/>
        <v/>
      </c>
      <c r="AP714" s="57"/>
      <c r="AQ714" s="57"/>
      <c r="AR714" s="59"/>
      <c r="AS714" s="59"/>
      <c r="AT714" s="59"/>
      <c r="AU714" s="59"/>
      <c r="AV714" s="59"/>
      <c r="AW714" s="59"/>
      <c r="AX71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14" s="59"/>
      <c r="AZ714" s="59"/>
      <c r="BA71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14" s="249"/>
      <c r="BD714" s="253"/>
      <c r="BE714" s="253"/>
    </row>
    <row r="715" spans="1:57" ht="14.95" x14ac:dyDescent="0.25">
      <c r="A715" s="60"/>
      <c r="B715" s="58"/>
      <c r="C715" s="58"/>
      <c r="D715" s="58"/>
      <c r="E715" s="61"/>
      <c r="F715" s="61"/>
      <c r="G715" s="270" t="str">
        <f>IFERROR(MATCH(I715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15" s="270" t="str">
        <f t="shared" si="42"/>
        <v/>
      </c>
      <c r="I715" s="58"/>
      <c r="J715" s="58"/>
      <c r="K715" s="250"/>
      <c r="L715" s="277"/>
      <c r="M715" s="58"/>
      <c r="N715" s="58"/>
      <c r="O715" s="58"/>
      <c r="P71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15" s="270" t="str">
        <f>IF('Participantes (A completar)'!$R715="","",IF((INT('Participantes (A completar)'!$AI715-'Participantes (A completar)'!$R715)/365.25)&lt;=0,0,(INT(('Participantes (A completar)'!$AI715-'Participantes (A completar)'!$R715)/365.25))))</f>
        <v/>
      </c>
      <c r="R715" s="61"/>
      <c r="S715" s="57"/>
      <c r="T715" s="270" t="str">
        <f>IFERROR(MATCH(V715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15" s="270" t="str">
        <f t="shared" si="43"/>
        <v/>
      </c>
      <c r="V715" s="216"/>
      <c r="W715" s="216"/>
      <c r="X715" s="62"/>
      <c r="Y71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1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15" s="245"/>
      <c r="AB715" s="246"/>
      <c r="AC715" s="246"/>
      <c r="AD715" s="247"/>
      <c r="AE715" s="248"/>
      <c r="AF715" s="270" t="str">
        <f>IFERROR(VLOOKUP(AE715,Nivel_educat!$B$6:$E$24,4,FALSE),"")</f>
        <v/>
      </c>
      <c r="AG715" s="270" t="str">
        <f t="shared" ref="AG715:AG778" si="44">IFERROR(MID(AE715,1,FIND("-",AE715,1)-1),"")</f>
        <v/>
      </c>
      <c r="AH715" s="57"/>
      <c r="AI715" s="64"/>
      <c r="AJ715" s="57"/>
      <c r="AK715" s="64"/>
      <c r="AL715" s="64"/>
      <c r="AM715" s="57"/>
      <c r="AN715" s="64"/>
      <c r="AO715" s="273" t="str">
        <f t="shared" ref="AO715:AO778" si="45">IF(AM715="N","Null",IF(AN715="","",IF(INT((AI715-R715)/365.25)&lt;25,IF(((AI715-AN715)/365.25*12)&gt;6,"S","N"),IF(INT((AI715-R715)/365.25)&gt;=25,IF(((AI715-AN715)/365.25*12)&gt;=12,"S","N")))))</f>
        <v/>
      </c>
      <c r="AP715" s="57"/>
      <c r="AQ715" s="57"/>
      <c r="AR715" s="59"/>
      <c r="AS715" s="59"/>
      <c r="AT715" s="59"/>
      <c r="AU715" s="59"/>
      <c r="AV715" s="59"/>
      <c r="AW715" s="59"/>
      <c r="AX71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15" s="59"/>
      <c r="AZ715" s="59"/>
      <c r="BA71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15" s="249"/>
      <c r="BD715" s="253"/>
      <c r="BE715" s="253"/>
    </row>
    <row r="716" spans="1:57" ht="14.95" x14ac:dyDescent="0.25">
      <c r="A716" s="60"/>
      <c r="B716" s="58"/>
      <c r="C716" s="58"/>
      <c r="D716" s="58"/>
      <c r="E716" s="61"/>
      <c r="F716" s="61"/>
      <c r="G716" s="270" t="str">
        <f>IFERROR(MATCH(I716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16" s="270" t="str">
        <f t="shared" ref="H716:H779" si="46">IFERROR(MID(J716,1,FIND("-",J716,1)-1),"")</f>
        <v/>
      </c>
      <c r="I716" s="58"/>
      <c r="J716" s="58"/>
      <c r="K716" s="250"/>
      <c r="L716" s="277"/>
      <c r="M716" s="58"/>
      <c r="N716" s="58"/>
      <c r="O716" s="58"/>
      <c r="P71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16" s="270" t="str">
        <f>IF('Participantes (A completar)'!$R716="","",IF((INT('Participantes (A completar)'!$AI716-'Participantes (A completar)'!$R716)/365.25)&lt;=0,0,(INT(('Participantes (A completar)'!$AI716-'Participantes (A completar)'!$R716)/365.25))))</f>
        <v/>
      </c>
      <c r="R716" s="61"/>
      <c r="S716" s="57"/>
      <c r="T716" s="270" t="str">
        <f>IFERROR(MATCH(V716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16" s="270" t="str">
        <f t="shared" ref="U716:U779" si="47">IFERROR(MID(W716,1,FIND("-",W716,1)-1),"")</f>
        <v/>
      </c>
      <c r="V716" s="58"/>
      <c r="W716" s="58"/>
      <c r="X716" s="62"/>
      <c r="Y71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1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16" s="245"/>
      <c r="AB716" s="246"/>
      <c r="AC716" s="246"/>
      <c r="AD716" s="247"/>
      <c r="AE716" s="248"/>
      <c r="AF716" s="270" t="str">
        <f>IFERROR(VLOOKUP(AE716,Nivel_educat!$B$6:$E$24,4,FALSE),"")</f>
        <v/>
      </c>
      <c r="AG716" s="270" t="str">
        <f t="shared" si="44"/>
        <v/>
      </c>
      <c r="AH716" s="57"/>
      <c r="AI716" s="64"/>
      <c r="AJ716" s="57"/>
      <c r="AK716" s="64"/>
      <c r="AL716" s="64"/>
      <c r="AM716" s="57"/>
      <c r="AN716" s="207"/>
      <c r="AO716" s="273" t="str">
        <f t="shared" si="45"/>
        <v/>
      </c>
      <c r="AP716" s="57"/>
      <c r="AQ716" s="57"/>
      <c r="AR716" s="59"/>
      <c r="AS716" s="59"/>
      <c r="AT716" s="59"/>
      <c r="AU716" s="59"/>
      <c r="AV716" s="59"/>
      <c r="AW716" s="59"/>
      <c r="AX71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16" s="59"/>
      <c r="AZ716" s="59"/>
      <c r="BA71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16" s="249"/>
      <c r="BD716" s="253"/>
      <c r="BE716" s="253"/>
    </row>
    <row r="717" spans="1:57" ht="14.95" x14ac:dyDescent="0.25">
      <c r="A717" s="60"/>
      <c r="B717" s="58"/>
      <c r="C717" s="58"/>
      <c r="D717" s="58"/>
      <c r="E717" s="61"/>
      <c r="F717" s="61"/>
      <c r="G717" s="270" t="str">
        <f>IFERROR(MATCH(I717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17" s="270" t="str">
        <f t="shared" si="46"/>
        <v/>
      </c>
      <c r="I717" s="58"/>
      <c r="J717" s="58"/>
      <c r="K717" s="250"/>
      <c r="L717" s="277"/>
      <c r="M717" s="58"/>
      <c r="N717" s="58"/>
      <c r="O717" s="58"/>
      <c r="P71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17" s="270" t="str">
        <f>IF('Participantes (A completar)'!$R717="","",IF((INT('Participantes (A completar)'!$AI717-'Participantes (A completar)'!$R717)/365.25)&lt;=0,0,(INT(('Participantes (A completar)'!$AI717-'Participantes (A completar)'!$R717)/365.25))))</f>
        <v/>
      </c>
      <c r="R717" s="61"/>
      <c r="S717" s="57"/>
      <c r="T717" s="270" t="str">
        <f>IFERROR(MATCH(V717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17" s="270" t="str">
        <f t="shared" si="47"/>
        <v/>
      </c>
      <c r="V717" s="216"/>
      <c r="W717" s="216"/>
      <c r="X717" s="62"/>
      <c r="Y71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1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17" s="245"/>
      <c r="AB717" s="246"/>
      <c r="AC717" s="246"/>
      <c r="AD717" s="247"/>
      <c r="AE717" s="248"/>
      <c r="AF717" s="270" t="str">
        <f>IFERROR(VLOOKUP(AE717,Nivel_educat!$B$6:$E$24,4,FALSE),"")</f>
        <v/>
      </c>
      <c r="AG717" s="270" t="str">
        <f t="shared" si="44"/>
        <v/>
      </c>
      <c r="AH717" s="57"/>
      <c r="AI717" s="64"/>
      <c r="AJ717" s="57"/>
      <c r="AK717" s="64"/>
      <c r="AL717" s="64"/>
      <c r="AM717" s="57"/>
      <c r="AN717" s="64"/>
      <c r="AO717" s="273" t="str">
        <f t="shared" si="45"/>
        <v/>
      </c>
      <c r="AP717" s="57"/>
      <c r="AQ717" s="57"/>
      <c r="AR717" s="59"/>
      <c r="AS717" s="59"/>
      <c r="AT717" s="59"/>
      <c r="AU717" s="59"/>
      <c r="AV717" s="59"/>
      <c r="AW717" s="59"/>
      <c r="AX71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17" s="59"/>
      <c r="AZ717" s="59"/>
      <c r="BA71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17" s="249"/>
      <c r="BD717" s="253"/>
      <c r="BE717" s="253"/>
    </row>
    <row r="718" spans="1:57" ht="14.95" x14ac:dyDescent="0.25">
      <c r="A718" s="60"/>
      <c r="B718" s="58"/>
      <c r="C718" s="58"/>
      <c r="D718" s="58"/>
      <c r="E718" s="61"/>
      <c r="F718" s="61"/>
      <c r="G718" s="270" t="str">
        <f>IFERROR(MATCH(I718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18" s="270" t="str">
        <f t="shared" si="46"/>
        <v/>
      </c>
      <c r="I718" s="58"/>
      <c r="J718" s="58"/>
      <c r="K718" s="250"/>
      <c r="L718" s="277"/>
      <c r="M718" s="58"/>
      <c r="N718" s="58"/>
      <c r="O718" s="58"/>
      <c r="P71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18" s="270" t="str">
        <f>IF('Participantes (A completar)'!$R718="","",IF((INT('Participantes (A completar)'!$AI718-'Participantes (A completar)'!$R718)/365.25)&lt;=0,0,(INT(('Participantes (A completar)'!$AI718-'Participantes (A completar)'!$R718)/365.25))))</f>
        <v/>
      </c>
      <c r="R718" s="61"/>
      <c r="S718" s="57"/>
      <c r="T718" s="270" t="str">
        <f>IFERROR(MATCH(V718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18" s="270" t="str">
        <f t="shared" si="47"/>
        <v/>
      </c>
      <c r="V718" s="58"/>
      <c r="W718" s="58"/>
      <c r="X718" s="62"/>
      <c r="Y71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1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18" s="245"/>
      <c r="AB718" s="246"/>
      <c r="AC718" s="246"/>
      <c r="AD718" s="247"/>
      <c r="AE718" s="248"/>
      <c r="AF718" s="270" t="str">
        <f>IFERROR(VLOOKUP(AE718,Nivel_educat!$B$6:$E$24,4,FALSE),"")</f>
        <v/>
      </c>
      <c r="AG718" s="270" t="str">
        <f t="shared" si="44"/>
        <v/>
      </c>
      <c r="AH718" s="57"/>
      <c r="AI718" s="64"/>
      <c r="AJ718" s="57"/>
      <c r="AK718" s="64"/>
      <c r="AL718" s="64"/>
      <c r="AM718" s="57"/>
      <c r="AN718" s="207"/>
      <c r="AO718" s="273" t="str">
        <f t="shared" si="45"/>
        <v/>
      </c>
      <c r="AP718" s="57"/>
      <c r="AQ718" s="57"/>
      <c r="AR718" s="59"/>
      <c r="AS718" s="59"/>
      <c r="AT718" s="59"/>
      <c r="AU718" s="59"/>
      <c r="AV718" s="59"/>
      <c r="AW718" s="59"/>
      <c r="AX71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18" s="59"/>
      <c r="AZ718" s="59"/>
      <c r="BA71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18" s="249"/>
      <c r="BD718" s="253"/>
      <c r="BE718" s="253"/>
    </row>
    <row r="719" spans="1:57" ht="14.95" x14ac:dyDescent="0.25">
      <c r="A719" s="60"/>
      <c r="B719" s="58"/>
      <c r="C719" s="58"/>
      <c r="D719" s="58"/>
      <c r="E719" s="61"/>
      <c r="F719" s="61"/>
      <c r="G719" s="270" t="str">
        <f>IFERROR(MATCH(I719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19" s="270" t="str">
        <f t="shared" si="46"/>
        <v/>
      </c>
      <c r="I719" s="58"/>
      <c r="J719" s="58"/>
      <c r="K719" s="250"/>
      <c r="L719" s="277"/>
      <c r="M719" s="58"/>
      <c r="N719" s="58"/>
      <c r="O719" s="58"/>
      <c r="P71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19" s="270" t="str">
        <f>IF('Participantes (A completar)'!$R719="","",IF((INT('Participantes (A completar)'!$AI719-'Participantes (A completar)'!$R719)/365.25)&lt;=0,0,(INT(('Participantes (A completar)'!$AI719-'Participantes (A completar)'!$R719)/365.25))))</f>
        <v/>
      </c>
      <c r="R719" s="61"/>
      <c r="S719" s="57"/>
      <c r="T719" s="270" t="str">
        <f>IFERROR(MATCH(V719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19" s="270" t="str">
        <f t="shared" si="47"/>
        <v/>
      </c>
      <c r="V719" s="216"/>
      <c r="W719" s="216"/>
      <c r="X719" s="62"/>
      <c r="Y71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1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19" s="245"/>
      <c r="AB719" s="246"/>
      <c r="AC719" s="246"/>
      <c r="AD719" s="247"/>
      <c r="AE719" s="248"/>
      <c r="AF719" s="270" t="str">
        <f>IFERROR(VLOOKUP(AE719,Nivel_educat!$B$6:$E$24,4,FALSE),"")</f>
        <v/>
      </c>
      <c r="AG719" s="270" t="str">
        <f t="shared" si="44"/>
        <v/>
      </c>
      <c r="AH719" s="57"/>
      <c r="AI719" s="64"/>
      <c r="AJ719" s="57"/>
      <c r="AK719" s="64"/>
      <c r="AL719" s="64"/>
      <c r="AM719" s="57"/>
      <c r="AN719" s="64"/>
      <c r="AO719" s="273" t="str">
        <f t="shared" si="45"/>
        <v/>
      </c>
      <c r="AP719" s="57"/>
      <c r="AQ719" s="57"/>
      <c r="AR719" s="59"/>
      <c r="AS719" s="59"/>
      <c r="AT719" s="59"/>
      <c r="AU719" s="59"/>
      <c r="AV719" s="59"/>
      <c r="AW719" s="59"/>
      <c r="AX71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19" s="59"/>
      <c r="AZ719" s="59"/>
      <c r="BA71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19" s="249"/>
      <c r="BD719" s="253"/>
      <c r="BE719" s="253"/>
    </row>
    <row r="720" spans="1:57" ht="14.95" x14ac:dyDescent="0.25">
      <c r="A720" s="60"/>
      <c r="B720" s="58"/>
      <c r="C720" s="58"/>
      <c r="D720" s="58"/>
      <c r="E720" s="61"/>
      <c r="F720" s="61"/>
      <c r="G720" s="270" t="str">
        <f>IFERROR(MATCH(I720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20" s="270" t="str">
        <f t="shared" si="46"/>
        <v/>
      </c>
      <c r="I720" s="58"/>
      <c r="J720" s="58"/>
      <c r="K720" s="250"/>
      <c r="L720" s="277"/>
      <c r="M720" s="58"/>
      <c r="N720" s="58"/>
      <c r="O720" s="58"/>
      <c r="P72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20" s="270" t="str">
        <f>IF('Participantes (A completar)'!$R720="","",IF((INT('Participantes (A completar)'!$AI720-'Participantes (A completar)'!$R720)/365.25)&lt;=0,0,(INT(('Participantes (A completar)'!$AI720-'Participantes (A completar)'!$R720)/365.25))))</f>
        <v/>
      </c>
      <c r="R720" s="61"/>
      <c r="S720" s="57"/>
      <c r="T720" s="270" t="str">
        <f>IFERROR(MATCH(V720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20" s="270" t="str">
        <f t="shared" si="47"/>
        <v/>
      </c>
      <c r="V720" s="58"/>
      <c r="W720" s="58"/>
      <c r="X720" s="62"/>
      <c r="Y72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2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20" s="245"/>
      <c r="AB720" s="246"/>
      <c r="AC720" s="246"/>
      <c r="AD720" s="247"/>
      <c r="AE720" s="248"/>
      <c r="AF720" s="270" t="str">
        <f>IFERROR(VLOOKUP(AE720,Nivel_educat!$B$6:$E$24,4,FALSE),"")</f>
        <v/>
      </c>
      <c r="AG720" s="270" t="str">
        <f t="shared" si="44"/>
        <v/>
      </c>
      <c r="AH720" s="57"/>
      <c r="AI720" s="64"/>
      <c r="AJ720" s="57"/>
      <c r="AK720" s="64"/>
      <c r="AL720" s="64"/>
      <c r="AM720" s="57"/>
      <c r="AN720" s="207"/>
      <c r="AO720" s="273" t="str">
        <f t="shared" si="45"/>
        <v/>
      </c>
      <c r="AP720" s="57"/>
      <c r="AQ720" s="57"/>
      <c r="AR720" s="59"/>
      <c r="AS720" s="59"/>
      <c r="AT720" s="59"/>
      <c r="AU720" s="59"/>
      <c r="AV720" s="59"/>
      <c r="AW720" s="59"/>
      <c r="AX72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20" s="59"/>
      <c r="AZ720" s="59"/>
      <c r="BA72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20" s="249"/>
      <c r="BD720" s="253"/>
      <c r="BE720" s="253"/>
    </row>
    <row r="721" spans="1:57" ht="14.95" x14ac:dyDescent="0.25">
      <c r="A721" s="60"/>
      <c r="B721" s="58"/>
      <c r="C721" s="58"/>
      <c r="D721" s="58"/>
      <c r="E721" s="61"/>
      <c r="F721" s="61"/>
      <c r="G721" s="270" t="str">
        <f>IFERROR(MATCH(I721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21" s="270" t="str">
        <f t="shared" si="46"/>
        <v/>
      </c>
      <c r="I721" s="58"/>
      <c r="J721" s="58"/>
      <c r="K721" s="250"/>
      <c r="L721" s="277"/>
      <c r="M721" s="58"/>
      <c r="N721" s="58"/>
      <c r="O721" s="58"/>
      <c r="P72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21" s="270" t="str">
        <f>IF('Participantes (A completar)'!$R721="","",IF((INT('Participantes (A completar)'!$AI721-'Participantes (A completar)'!$R721)/365.25)&lt;=0,0,(INT(('Participantes (A completar)'!$AI721-'Participantes (A completar)'!$R721)/365.25))))</f>
        <v/>
      </c>
      <c r="R721" s="61"/>
      <c r="S721" s="57"/>
      <c r="T721" s="270" t="str">
        <f>IFERROR(MATCH(V721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21" s="270" t="str">
        <f t="shared" si="47"/>
        <v/>
      </c>
      <c r="V721" s="216"/>
      <c r="W721" s="216"/>
      <c r="X721" s="62"/>
      <c r="Y72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2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21" s="245"/>
      <c r="AB721" s="246"/>
      <c r="AC721" s="246"/>
      <c r="AD721" s="247"/>
      <c r="AE721" s="248"/>
      <c r="AF721" s="270" t="str">
        <f>IFERROR(VLOOKUP(AE721,Nivel_educat!$B$6:$E$24,4,FALSE),"")</f>
        <v/>
      </c>
      <c r="AG721" s="270" t="str">
        <f t="shared" si="44"/>
        <v/>
      </c>
      <c r="AH721" s="57"/>
      <c r="AI721" s="64"/>
      <c r="AJ721" s="57"/>
      <c r="AK721" s="64"/>
      <c r="AL721" s="64"/>
      <c r="AM721" s="57"/>
      <c r="AN721" s="64"/>
      <c r="AO721" s="273" t="str">
        <f t="shared" si="45"/>
        <v/>
      </c>
      <c r="AP721" s="57"/>
      <c r="AQ721" s="57"/>
      <c r="AR721" s="59"/>
      <c r="AS721" s="59"/>
      <c r="AT721" s="59"/>
      <c r="AU721" s="59"/>
      <c r="AV721" s="59"/>
      <c r="AW721" s="59"/>
      <c r="AX72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21" s="59"/>
      <c r="AZ721" s="59"/>
      <c r="BA72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21" s="249"/>
      <c r="BD721" s="253"/>
      <c r="BE721" s="253"/>
    </row>
    <row r="722" spans="1:57" ht="14.95" x14ac:dyDescent="0.25">
      <c r="A722" s="60"/>
      <c r="B722" s="58"/>
      <c r="C722" s="58"/>
      <c r="D722" s="58"/>
      <c r="E722" s="61"/>
      <c r="F722" s="61"/>
      <c r="G722" s="270" t="str">
        <f>IFERROR(MATCH(I722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22" s="270" t="str">
        <f t="shared" si="46"/>
        <v/>
      </c>
      <c r="I722" s="58"/>
      <c r="J722" s="58"/>
      <c r="K722" s="250"/>
      <c r="L722" s="277"/>
      <c r="M722" s="58"/>
      <c r="N722" s="58"/>
      <c r="O722" s="58"/>
      <c r="P72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22" s="270" t="str">
        <f>IF('Participantes (A completar)'!$R722="","",IF((INT('Participantes (A completar)'!$AI722-'Participantes (A completar)'!$R722)/365.25)&lt;=0,0,(INT(('Participantes (A completar)'!$AI722-'Participantes (A completar)'!$R722)/365.25))))</f>
        <v/>
      </c>
      <c r="R722" s="61"/>
      <c r="S722" s="57"/>
      <c r="T722" s="270" t="str">
        <f>IFERROR(MATCH(V722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22" s="270" t="str">
        <f t="shared" si="47"/>
        <v/>
      </c>
      <c r="V722" s="58"/>
      <c r="W722" s="58"/>
      <c r="X722" s="62"/>
      <c r="Y72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2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22" s="245"/>
      <c r="AB722" s="246"/>
      <c r="AC722" s="246"/>
      <c r="AD722" s="247"/>
      <c r="AE722" s="248"/>
      <c r="AF722" s="270" t="str">
        <f>IFERROR(VLOOKUP(AE722,Nivel_educat!$B$6:$E$24,4,FALSE),"")</f>
        <v/>
      </c>
      <c r="AG722" s="270" t="str">
        <f t="shared" si="44"/>
        <v/>
      </c>
      <c r="AH722" s="57"/>
      <c r="AI722" s="64"/>
      <c r="AJ722" s="57"/>
      <c r="AK722" s="64"/>
      <c r="AL722" s="64"/>
      <c r="AM722" s="57"/>
      <c r="AN722" s="207"/>
      <c r="AO722" s="273" t="str">
        <f t="shared" si="45"/>
        <v/>
      </c>
      <c r="AP722" s="57"/>
      <c r="AQ722" s="57"/>
      <c r="AR722" s="59"/>
      <c r="AS722" s="59"/>
      <c r="AT722" s="59"/>
      <c r="AU722" s="59"/>
      <c r="AV722" s="59"/>
      <c r="AW722" s="59"/>
      <c r="AX72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22" s="59"/>
      <c r="AZ722" s="59"/>
      <c r="BA72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22" s="249"/>
      <c r="BD722" s="253"/>
      <c r="BE722" s="253"/>
    </row>
    <row r="723" spans="1:57" ht="14.95" x14ac:dyDescent="0.25">
      <c r="A723" s="60"/>
      <c r="B723" s="58"/>
      <c r="C723" s="58"/>
      <c r="D723" s="58"/>
      <c r="E723" s="61"/>
      <c r="F723" s="61"/>
      <c r="G723" s="270" t="str">
        <f>IFERROR(MATCH(I723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23" s="270" t="str">
        <f t="shared" si="46"/>
        <v/>
      </c>
      <c r="I723" s="58"/>
      <c r="J723" s="58"/>
      <c r="K723" s="250"/>
      <c r="L723" s="277"/>
      <c r="M723" s="58"/>
      <c r="N723" s="58"/>
      <c r="O723" s="58"/>
      <c r="P72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23" s="270" t="str">
        <f>IF('Participantes (A completar)'!$R723="","",IF((INT('Participantes (A completar)'!$AI723-'Participantes (A completar)'!$R723)/365.25)&lt;=0,0,(INT(('Participantes (A completar)'!$AI723-'Participantes (A completar)'!$R723)/365.25))))</f>
        <v/>
      </c>
      <c r="R723" s="61"/>
      <c r="S723" s="57"/>
      <c r="T723" s="270" t="str">
        <f>IFERROR(MATCH(V723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23" s="270" t="str">
        <f t="shared" si="47"/>
        <v/>
      </c>
      <c r="V723" s="216"/>
      <c r="W723" s="216"/>
      <c r="X723" s="62"/>
      <c r="Y72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2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23" s="245"/>
      <c r="AB723" s="246"/>
      <c r="AC723" s="246"/>
      <c r="AD723" s="247"/>
      <c r="AE723" s="248"/>
      <c r="AF723" s="270" t="str">
        <f>IFERROR(VLOOKUP(AE723,Nivel_educat!$B$6:$E$24,4,FALSE),"")</f>
        <v/>
      </c>
      <c r="AG723" s="270" t="str">
        <f t="shared" si="44"/>
        <v/>
      </c>
      <c r="AH723" s="57"/>
      <c r="AI723" s="64"/>
      <c r="AJ723" s="57"/>
      <c r="AK723" s="64"/>
      <c r="AL723" s="64"/>
      <c r="AM723" s="57"/>
      <c r="AN723" s="64"/>
      <c r="AO723" s="273" t="str">
        <f t="shared" si="45"/>
        <v/>
      </c>
      <c r="AP723" s="57"/>
      <c r="AQ723" s="57"/>
      <c r="AR723" s="59"/>
      <c r="AS723" s="59"/>
      <c r="AT723" s="59"/>
      <c r="AU723" s="59"/>
      <c r="AV723" s="59"/>
      <c r="AW723" s="59"/>
      <c r="AX72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23" s="59"/>
      <c r="AZ723" s="59"/>
      <c r="BA72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23" s="249"/>
      <c r="BD723" s="253"/>
      <c r="BE723" s="253"/>
    </row>
    <row r="724" spans="1:57" ht="14.95" x14ac:dyDescent="0.25">
      <c r="A724" s="60"/>
      <c r="B724" s="58"/>
      <c r="C724" s="58"/>
      <c r="D724" s="58"/>
      <c r="E724" s="61"/>
      <c r="F724" s="61"/>
      <c r="G724" s="270" t="str">
        <f>IFERROR(MATCH(I724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24" s="270" t="str">
        <f t="shared" si="46"/>
        <v/>
      </c>
      <c r="I724" s="58"/>
      <c r="J724" s="58"/>
      <c r="K724" s="250"/>
      <c r="L724" s="277"/>
      <c r="M724" s="58"/>
      <c r="N724" s="58"/>
      <c r="O724" s="58"/>
      <c r="P72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24" s="270" t="str">
        <f>IF('Participantes (A completar)'!$R724="","",IF((INT('Participantes (A completar)'!$AI724-'Participantes (A completar)'!$R724)/365.25)&lt;=0,0,(INT(('Participantes (A completar)'!$AI724-'Participantes (A completar)'!$R724)/365.25))))</f>
        <v/>
      </c>
      <c r="R724" s="61"/>
      <c r="S724" s="57"/>
      <c r="T724" s="270" t="str">
        <f>IFERROR(MATCH(V724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24" s="270" t="str">
        <f t="shared" si="47"/>
        <v/>
      </c>
      <c r="V724" s="58"/>
      <c r="W724" s="58"/>
      <c r="X724" s="62"/>
      <c r="Y72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2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24" s="245"/>
      <c r="AB724" s="246"/>
      <c r="AC724" s="246"/>
      <c r="AD724" s="247"/>
      <c r="AE724" s="248"/>
      <c r="AF724" s="270" t="str">
        <f>IFERROR(VLOOKUP(AE724,Nivel_educat!$B$6:$E$24,4,FALSE),"")</f>
        <v/>
      </c>
      <c r="AG724" s="270" t="str">
        <f t="shared" si="44"/>
        <v/>
      </c>
      <c r="AH724" s="57"/>
      <c r="AI724" s="64"/>
      <c r="AJ724" s="57"/>
      <c r="AK724" s="64"/>
      <c r="AL724" s="64"/>
      <c r="AM724" s="57"/>
      <c r="AN724" s="207"/>
      <c r="AO724" s="273" t="str">
        <f t="shared" si="45"/>
        <v/>
      </c>
      <c r="AP724" s="57"/>
      <c r="AQ724" s="57"/>
      <c r="AR724" s="59"/>
      <c r="AS724" s="59"/>
      <c r="AT724" s="59"/>
      <c r="AU724" s="59"/>
      <c r="AV724" s="59"/>
      <c r="AW724" s="59"/>
      <c r="AX72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24" s="59"/>
      <c r="AZ724" s="59"/>
      <c r="BA72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24" s="249"/>
      <c r="BD724" s="253"/>
      <c r="BE724" s="253"/>
    </row>
    <row r="725" spans="1:57" ht="14.95" x14ac:dyDescent="0.25">
      <c r="A725" s="60"/>
      <c r="B725" s="58"/>
      <c r="C725" s="58"/>
      <c r="D725" s="58"/>
      <c r="E725" s="61"/>
      <c r="F725" s="61"/>
      <c r="G725" s="270" t="str">
        <f>IFERROR(MATCH(I725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25" s="270" t="str">
        <f t="shared" si="46"/>
        <v/>
      </c>
      <c r="I725" s="58"/>
      <c r="J725" s="58"/>
      <c r="K725" s="250"/>
      <c r="L725" s="277"/>
      <c r="M725" s="58"/>
      <c r="N725" s="58"/>
      <c r="O725" s="58"/>
      <c r="P72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25" s="270" t="str">
        <f>IF('Participantes (A completar)'!$R725="","",IF((INT('Participantes (A completar)'!$AI725-'Participantes (A completar)'!$R725)/365.25)&lt;=0,0,(INT(('Participantes (A completar)'!$AI725-'Participantes (A completar)'!$R725)/365.25))))</f>
        <v/>
      </c>
      <c r="R725" s="61"/>
      <c r="S725" s="57"/>
      <c r="T725" s="270" t="str">
        <f>IFERROR(MATCH(V725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25" s="270" t="str">
        <f t="shared" si="47"/>
        <v/>
      </c>
      <c r="V725" s="216"/>
      <c r="W725" s="216"/>
      <c r="X725" s="62"/>
      <c r="Y72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2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25" s="245"/>
      <c r="AB725" s="246"/>
      <c r="AC725" s="246"/>
      <c r="AD725" s="247"/>
      <c r="AE725" s="248"/>
      <c r="AF725" s="270" t="str">
        <f>IFERROR(VLOOKUP(AE725,Nivel_educat!$B$6:$E$24,4,FALSE),"")</f>
        <v/>
      </c>
      <c r="AG725" s="270" t="str">
        <f t="shared" si="44"/>
        <v/>
      </c>
      <c r="AH725" s="57"/>
      <c r="AI725" s="64"/>
      <c r="AJ725" s="57"/>
      <c r="AK725" s="64"/>
      <c r="AL725" s="64"/>
      <c r="AM725" s="57"/>
      <c r="AN725" s="64"/>
      <c r="AO725" s="273" t="str">
        <f t="shared" si="45"/>
        <v/>
      </c>
      <c r="AP725" s="57"/>
      <c r="AQ725" s="57"/>
      <c r="AR725" s="59"/>
      <c r="AS725" s="59"/>
      <c r="AT725" s="59"/>
      <c r="AU725" s="59"/>
      <c r="AV725" s="59"/>
      <c r="AW725" s="59"/>
      <c r="AX72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25" s="59"/>
      <c r="AZ725" s="59"/>
      <c r="BA72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25" s="249"/>
      <c r="BD725" s="253"/>
      <c r="BE725" s="253"/>
    </row>
    <row r="726" spans="1:57" ht="14.95" x14ac:dyDescent="0.25">
      <c r="A726" s="60"/>
      <c r="B726" s="58"/>
      <c r="C726" s="58"/>
      <c r="D726" s="58"/>
      <c r="E726" s="61"/>
      <c r="F726" s="61"/>
      <c r="G726" s="270" t="str">
        <f>IFERROR(MATCH(I726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26" s="270" t="str">
        <f t="shared" si="46"/>
        <v/>
      </c>
      <c r="I726" s="58"/>
      <c r="J726" s="58"/>
      <c r="K726" s="250"/>
      <c r="L726" s="277"/>
      <c r="M726" s="58"/>
      <c r="N726" s="58"/>
      <c r="O726" s="58"/>
      <c r="P72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26" s="270" t="str">
        <f>IF('Participantes (A completar)'!$R726="","",IF((INT('Participantes (A completar)'!$AI726-'Participantes (A completar)'!$R726)/365.25)&lt;=0,0,(INT(('Participantes (A completar)'!$AI726-'Participantes (A completar)'!$R726)/365.25))))</f>
        <v/>
      </c>
      <c r="R726" s="61"/>
      <c r="S726" s="57"/>
      <c r="T726" s="270" t="str">
        <f>IFERROR(MATCH(V726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26" s="270" t="str">
        <f t="shared" si="47"/>
        <v/>
      </c>
      <c r="V726" s="58"/>
      <c r="W726" s="58"/>
      <c r="X726" s="62"/>
      <c r="Y72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2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26" s="245"/>
      <c r="AB726" s="246"/>
      <c r="AC726" s="246"/>
      <c r="AD726" s="247"/>
      <c r="AE726" s="248"/>
      <c r="AF726" s="270" t="str">
        <f>IFERROR(VLOOKUP(AE726,Nivel_educat!$B$6:$E$24,4,FALSE),"")</f>
        <v/>
      </c>
      <c r="AG726" s="270" t="str">
        <f t="shared" si="44"/>
        <v/>
      </c>
      <c r="AH726" s="57"/>
      <c r="AI726" s="64"/>
      <c r="AJ726" s="57"/>
      <c r="AK726" s="64"/>
      <c r="AL726" s="64"/>
      <c r="AM726" s="57"/>
      <c r="AN726" s="207"/>
      <c r="AO726" s="273" t="str">
        <f t="shared" si="45"/>
        <v/>
      </c>
      <c r="AP726" s="57"/>
      <c r="AQ726" s="57"/>
      <c r="AR726" s="59"/>
      <c r="AS726" s="59"/>
      <c r="AT726" s="59"/>
      <c r="AU726" s="59"/>
      <c r="AV726" s="59"/>
      <c r="AW726" s="59"/>
      <c r="AX72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26" s="59"/>
      <c r="AZ726" s="59"/>
      <c r="BA72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26" s="249"/>
      <c r="BD726" s="253"/>
      <c r="BE726" s="253"/>
    </row>
    <row r="727" spans="1:57" ht="14.95" x14ac:dyDescent="0.25">
      <c r="A727" s="60"/>
      <c r="B727" s="58"/>
      <c r="C727" s="58"/>
      <c r="D727" s="58"/>
      <c r="E727" s="61"/>
      <c r="F727" s="61"/>
      <c r="G727" s="270" t="str">
        <f>IFERROR(MATCH(I727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27" s="270" t="str">
        <f t="shared" si="46"/>
        <v/>
      </c>
      <c r="I727" s="58"/>
      <c r="J727" s="58"/>
      <c r="K727" s="250"/>
      <c r="L727" s="277"/>
      <c r="M727" s="58"/>
      <c r="N727" s="58"/>
      <c r="O727" s="58"/>
      <c r="P72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27" s="270" t="str">
        <f>IF('Participantes (A completar)'!$R727="","",IF((INT('Participantes (A completar)'!$AI727-'Participantes (A completar)'!$R727)/365.25)&lt;=0,0,(INT(('Participantes (A completar)'!$AI727-'Participantes (A completar)'!$R727)/365.25))))</f>
        <v/>
      </c>
      <c r="R727" s="61"/>
      <c r="S727" s="57"/>
      <c r="T727" s="270" t="str">
        <f>IFERROR(MATCH(V727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27" s="270" t="str">
        <f t="shared" si="47"/>
        <v/>
      </c>
      <c r="V727" s="216"/>
      <c r="W727" s="216"/>
      <c r="X727" s="62"/>
      <c r="Y72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2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27" s="245"/>
      <c r="AB727" s="246"/>
      <c r="AC727" s="246"/>
      <c r="AD727" s="247"/>
      <c r="AE727" s="248"/>
      <c r="AF727" s="270" t="str">
        <f>IFERROR(VLOOKUP(AE727,Nivel_educat!$B$6:$E$24,4,FALSE),"")</f>
        <v/>
      </c>
      <c r="AG727" s="270" t="str">
        <f t="shared" si="44"/>
        <v/>
      </c>
      <c r="AH727" s="57"/>
      <c r="AI727" s="64"/>
      <c r="AJ727" s="57"/>
      <c r="AK727" s="64"/>
      <c r="AL727" s="64"/>
      <c r="AM727" s="57"/>
      <c r="AN727" s="64"/>
      <c r="AO727" s="273" t="str">
        <f t="shared" si="45"/>
        <v/>
      </c>
      <c r="AP727" s="57"/>
      <c r="AQ727" s="57"/>
      <c r="AR727" s="59"/>
      <c r="AS727" s="59"/>
      <c r="AT727" s="59"/>
      <c r="AU727" s="59"/>
      <c r="AV727" s="59"/>
      <c r="AW727" s="59"/>
      <c r="AX72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27" s="59"/>
      <c r="AZ727" s="59"/>
      <c r="BA72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27" s="249"/>
      <c r="BD727" s="253"/>
      <c r="BE727" s="253"/>
    </row>
    <row r="728" spans="1:57" ht="14.95" x14ac:dyDescent="0.25">
      <c r="A728" s="60"/>
      <c r="B728" s="58"/>
      <c r="C728" s="58"/>
      <c r="D728" s="58"/>
      <c r="E728" s="61"/>
      <c r="F728" s="61"/>
      <c r="G728" s="270" t="str">
        <f>IFERROR(MATCH(I728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28" s="270" t="str">
        <f t="shared" si="46"/>
        <v/>
      </c>
      <c r="I728" s="58"/>
      <c r="J728" s="58"/>
      <c r="K728" s="250"/>
      <c r="L728" s="277"/>
      <c r="M728" s="58"/>
      <c r="N728" s="58"/>
      <c r="O728" s="58"/>
      <c r="P72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28" s="270" t="str">
        <f>IF('Participantes (A completar)'!$R728="","",IF((INT('Participantes (A completar)'!$AI728-'Participantes (A completar)'!$R728)/365.25)&lt;=0,0,(INT(('Participantes (A completar)'!$AI728-'Participantes (A completar)'!$R728)/365.25))))</f>
        <v/>
      </c>
      <c r="R728" s="61"/>
      <c r="S728" s="57"/>
      <c r="T728" s="270" t="str">
        <f>IFERROR(MATCH(V728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28" s="270" t="str">
        <f t="shared" si="47"/>
        <v/>
      </c>
      <c r="V728" s="58"/>
      <c r="W728" s="58"/>
      <c r="X728" s="62"/>
      <c r="Y72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2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28" s="245"/>
      <c r="AB728" s="246"/>
      <c r="AC728" s="246"/>
      <c r="AD728" s="247"/>
      <c r="AE728" s="248"/>
      <c r="AF728" s="270" t="str">
        <f>IFERROR(VLOOKUP(AE728,Nivel_educat!$B$6:$E$24,4,FALSE),"")</f>
        <v/>
      </c>
      <c r="AG728" s="270" t="str">
        <f t="shared" si="44"/>
        <v/>
      </c>
      <c r="AH728" s="57"/>
      <c r="AI728" s="64"/>
      <c r="AJ728" s="57"/>
      <c r="AK728" s="64"/>
      <c r="AL728" s="64"/>
      <c r="AM728" s="57"/>
      <c r="AN728" s="207"/>
      <c r="AO728" s="273" t="str">
        <f t="shared" si="45"/>
        <v/>
      </c>
      <c r="AP728" s="57"/>
      <c r="AQ728" s="57"/>
      <c r="AR728" s="59"/>
      <c r="AS728" s="59"/>
      <c r="AT728" s="59"/>
      <c r="AU728" s="59"/>
      <c r="AV728" s="59"/>
      <c r="AW728" s="59"/>
      <c r="AX72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28" s="59"/>
      <c r="AZ728" s="59"/>
      <c r="BA72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28" s="249"/>
      <c r="BD728" s="253"/>
      <c r="BE728" s="253"/>
    </row>
    <row r="729" spans="1:57" ht="14.95" x14ac:dyDescent="0.25">
      <c r="A729" s="60"/>
      <c r="B729" s="58"/>
      <c r="C729" s="58"/>
      <c r="D729" s="58"/>
      <c r="E729" s="61"/>
      <c r="F729" s="61"/>
      <c r="G729" s="270" t="str">
        <f>IFERROR(MATCH(I729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29" s="270" t="str">
        <f t="shared" si="46"/>
        <v/>
      </c>
      <c r="I729" s="58"/>
      <c r="J729" s="58"/>
      <c r="K729" s="250"/>
      <c r="L729" s="277"/>
      <c r="M729" s="58"/>
      <c r="N729" s="58"/>
      <c r="O729" s="58"/>
      <c r="P72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29" s="270" t="str">
        <f>IF('Participantes (A completar)'!$R729="","",IF((INT('Participantes (A completar)'!$AI729-'Participantes (A completar)'!$R729)/365.25)&lt;=0,0,(INT(('Participantes (A completar)'!$AI729-'Participantes (A completar)'!$R729)/365.25))))</f>
        <v/>
      </c>
      <c r="R729" s="61"/>
      <c r="S729" s="57"/>
      <c r="T729" s="270" t="str">
        <f>IFERROR(MATCH(V729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29" s="270" t="str">
        <f t="shared" si="47"/>
        <v/>
      </c>
      <c r="V729" s="216"/>
      <c r="W729" s="216"/>
      <c r="X729" s="62"/>
      <c r="Y72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2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29" s="245"/>
      <c r="AB729" s="246"/>
      <c r="AC729" s="246"/>
      <c r="AD729" s="247"/>
      <c r="AE729" s="248"/>
      <c r="AF729" s="270" t="str">
        <f>IFERROR(VLOOKUP(AE729,Nivel_educat!$B$6:$E$24,4,FALSE),"")</f>
        <v/>
      </c>
      <c r="AG729" s="270" t="str">
        <f t="shared" si="44"/>
        <v/>
      </c>
      <c r="AH729" s="57"/>
      <c r="AI729" s="64"/>
      <c r="AJ729" s="57"/>
      <c r="AK729" s="64"/>
      <c r="AL729" s="64"/>
      <c r="AM729" s="57"/>
      <c r="AN729" s="64"/>
      <c r="AO729" s="273" t="str">
        <f t="shared" si="45"/>
        <v/>
      </c>
      <c r="AP729" s="57"/>
      <c r="AQ729" s="57"/>
      <c r="AR729" s="59"/>
      <c r="AS729" s="59"/>
      <c r="AT729" s="59"/>
      <c r="AU729" s="59"/>
      <c r="AV729" s="59"/>
      <c r="AW729" s="59"/>
      <c r="AX72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29" s="59"/>
      <c r="AZ729" s="59"/>
      <c r="BA72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29" s="249"/>
      <c r="BD729" s="253"/>
      <c r="BE729" s="253"/>
    </row>
    <row r="730" spans="1:57" ht="14.95" x14ac:dyDescent="0.25">
      <c r="A730" s="60"/>
      <c r="B730" s="58"/>
      <c r="C730" s="58"/>
      <c r="D730" s="58"/>
      <c r="E730" s="61"/>
      <c r="F730" s="61"/>
      <c r="G730" s="270" t="str">
        <f>IFERROR(MATCH(I730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30" s="270" t="str">
        <f t="shared" si="46"/>
        <v/>
      </c>
      <c r="I730" s="58"/>
      <c r="J730" s="58"/>
      <c r="K730" s="250"/>
      <c r="L730" s="277"/>
      <c r="M730" s="58"/>
      <c r="N730" s="58"/>
      <c r="O730" s="58"/>
      <c r="P73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30" s="270" t="str">
        <f>IF('Participantes (A completar)'!$R730="","",IF((INT('Participantes (A completar)'!$AI730-'Participantes (A completar)'!$R730)/365.25)&lt;=0,0,(INT(('Participantes (A completar)'!$AI730-'Participantes (A completar)'!$R730)/365.25))))</f>
        <v/>
      </c>
      <c r="R730" s="61"/>
      <c r="S730" s="57"/>
      <c r="T730" s="270" t="str">
        <f>IFERROR(MATCH(V730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30" s="270" t="str">
        <f t="shared" si="47"/>
        <v/>
      </c>
      <c r="V730" s="58"/>
      <c r="W730" s="58"/>
      <c r="X730" s="62"/>
      <c r="Y73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3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30" s="245"/>
      <c r="AB730" s="246"/>
      <c r="AC730" s="246"/>
      <c r="AD730" s="247"/>
      <c r="AE730" s="248"/>
      <c r="AF730" s="270" t="str">
        <f>IFERROR(VLOOKUP(AE730,Nivel_educat!$B$6:$E$24,4,FALSE),"")</f>
        <v/>
      </c>
      <c r="AG730" s="270" t="str">
        <f t="shared" si="44"/>
        <v/>
      </c>
      <c r="AH730" s="57"/>
      <c r="AI730" s="64"/>
      <c r="AJ730" s="57"/>
      <c r="AK730" s="64"/>
      <c r="AL730" s="64"/>
      <c r="AM730" s="57"/>
      <c r="AN730" s="207"/>
      <c r="AO730" s="273" t="str">
        <f t="shared" si="45"/>
        <v/>
      </c>
      <c r="AP730" s="57"/>
      <c r="AQ730" s="57"/>
      <c r="AR730" s="59"/>
      <c r="AS730" s="59"/>
      <c r="AT730" s="59"/>
      <c r="AU730" s="59"/>
      <c r="AV730" s="59"/>
      <c r="AW730" s="59"/>
      <c r="AX73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30" s="59"/>
      <c r="AZ730" s="59"/>
      <c r="BA73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30" s="249"/>
      <c r="BD730" s="253"/>
      <c r="BE730" s="253"/>
    </row>
    <row r="731" spans="1:57" ht="14.95" x14ac:dyDescent="0.25">
      <c r="A731" s="60"/>
      <c r="B731" s="58"/>
      <c r="C731" s="58"/>
      <c r="D731" s="58"/>
      <c r="E731" s="61"/>
      <c r="F731" s="61"/>
      <c r="G731" s="270" t="str">
        <f>IFERROR(MATCH(I731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31" s="270" t="str">
        <f t="shared" si="46"/>
        <v/>
      </c>
      <c r="I731" s="58"/>
      <c r="J731" s="58"/>
      <c r="K731" s="250"/>
      <c r="L731" s="277"/>
      <c r="M731" s="58"/>
      <c r="N731" s="58"/>
      <c r="O731" s="58"/>
      <c r="P73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31" s="270" t="str">
        <f>IF('Participantes (A completar)'!$R731="","",IF((INT('Participantes (A completar)'!$AI731-'Participantes (A completar)'!$R731)/365.25)&lt;=0,0,(INT(('Participantes (A completar)'!$AI731-'Participantes (A completar)'!$R731)/365.25))))</f>
        <v/>
      </c>
      <c r="R731" s="61"/>
      <c r="S731" s="57"/>
      <c r="T731" s="270" t="str">
        <f>IFERROR(MATCH(V731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31" s="270" t="str">
        <f t="shared" si="47"/>
        <v/>
      </c>
      <c r="V731" s="216"/>
      <c r="W731" s="216"/>
      <c r="X731" s="62"/>
      <c r="Y73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3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31" s="245"/>
      <c r="AB731" s="246"/>
      <c r="AC731" s="246"/>
      <c r="AD731" s="247"/>
      <c r="AE731" s="248"/>
      <c r="AF731" s="270" t="str">
        <f>IFERROR(VLOOKUP(AE731,Nivel_educat!$B$6:$E$24,4,FALSE),"")</f>
        <v/>
      </c>
      <c r="AG731" s="270" t="str">
        <f t="shared" si="44"/>
        <v/>
      </c>
      <c r="AH731" s="57"/>
      <c r="AI731" s="64"/>
      <c r="AJ731" s="57"/>
      <c r="AK731" s="64"/>
      <c r="AL731" s="64"/>
      <c r="AM731" s="57"/>
      <c r="AN731" s="64"/>
      <c r="AO731" s="273" t="str">
        <f t="shared" si="45"/>
        <v/>
      </c>
      <c r="AP731" s="57"/>
      <c r="AQ731" s="57"/>
      <c r="AR731" s="59"/>
      <c r="AS731" s="59"/>
      <c r="AT731" s="59"/>
      <c r="AU731" s="59"/>
      <c r="AV731" s="59"/>
      <c r="AW731" s="59"/>
      <c r="AX73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31" s="59"/>
      <c r="AZ731" s="59"/>
      <c r="BA73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31" s="249"/>
      <c r="BD731" s="253"/>
      <c r="BE731" s="253"/>
    </row>
    <row r="732" spans="1:57" ht="14.95" x14ac:dyDescent="0.25">
      <c r="A732" s="60"/>
      <c r="B732" s="58"/>
      <c r="C732" s="58"/>
      <c r="D732" s="58"/>
      <c r="E732" s="61"/>
      <c r="F732" s="61"/>
      <c r="G732" s="270" t="str">
        <f>IFERROR(MATCH(I732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32" s="270" t="str">
        <f t="shared" si="46"/>
        <v/>
      </c>
      <c r="I732" s="58"/>
      <c r="J732" s="58"/>
      <c r="K732" s="250"/>
      <c r="L732" s="277"/>
      <c r="M732" s="58"/>
      <c r="N732" s="58"/>
      <c r="O732" s="58"/>
      <c r="P73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32" s="270" t="str">
        <f>IF('Participantes (A completar)'!$R732="","",IF((INT('Participantes (A completar)'!$AI732-'Participantes (A completar)'!$R732)/365.25)&lt;=0,0,(INT(('Participantes (A completar)'!$AI732-'Participantes (A completar)'!$R732)/365.25))))</f>
        <v/>
      </c>
      <c r="R732" s="61"/>
      <c r="S732" s="57"/>
      <c r="T732" s="270" t="str">
        <f>IFERROR(MATCH(V732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32" s="270" t="str">
        <f t="shared" si="47"/>
        <v/>
      </c>
      <c r="V732" s="58"/>
      <c r="W732" s="58"/>
      <c r="X732" s="62"/>
      <c r="Y73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3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32" s="245"/>
      <c r="AB732" s="246"/>
      <c r="AC732" s="246"/>
      <c r="AD732" s="247"/>
      <c r="AE732" s="248"/>
      <c r="AF732" s="270" t="str">
        <f>IFERROR(VLOOKUP(AE732,Nivel_educat!$B$6:$E$24,4,FALSE),"")</f>
        <v/>
      </c>
      <c r="AG732" s="270" t="str">
        <f t="shared" si="44"/>
        <v/>
      </c>
      <c r="AH732" s="57"/>
      <c r="AI732" s="64"/>
      <c r="AJ732" s="57"/>
      <c r="AK732" s="64"/>
      <c r="AL732" s="64"/>
      <c r="AM732" s="57"/>
      <c r="AN732" s="207"/>
      <c r="AO732" s="273" t="str">
        <f t="shared" si="45"/>
        <v/>
      </c>
      <c r="AP732" s="57"/>
      <c r="AQ732" s="57"/>
      <c r="AR732" s="59"/>
      <c r="AS732" s="59"/>
      <c r="AT732" s="59"/>
      <c r="AU732" s="59"/>
      <c r="AV732" s="59"/>
      <c r="AW732" s="59"/>
      <c r="AX73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32" s="59"/>
      <c r="AZ732" s="59"/>
      <c r="BA73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32" s="249"/>
      <c r="BD732" s="253"/>
      <c r="BE732" s="253"/>
    </row>
    <row r="733" spans="1:57" ht="14.95" x14ac:dyDescent="0.25">
      <c r="A733" s="60"/>
      <c r="B733" s="58"/>
      <c r="C733" s="58"/>
      <c r="D733" s="58"/>
      <c r="E733" s="61"/>
      <c r="F733" s="61"/>
      <c r="G733" s="270" t="str">
        <f>IFERROR(MATCH(I733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33" s="270" t="str">
        <f t="shared" si="46"/>
        <v/>
      </c>
      <c r="I733" s="58"/>
      <c r="J733" s="58"/>
      <c r="K733" s="250"/>
      <c r="L733" s="277"/>
      <c r="M733" s="58"/>
      <c r="N733" s="58"/>
      <c r="O733" s="58"/>
      <c r="P73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33" s="270" t="str">
        <f>IF('Participantes (A completar)'!$R733="","",IF((INT('Participantes (A completar)'!$AI733-'Participantes (A completar)'!$R733)/365.25)&lt;=0,0,(INT(('Participantes (A completar)'!$AI733-'Participantes (A completar)'!$R733)/365.25))))</f>
        <v/>
      </c>
      <c r="R733" s="61"/>
      <c r="S733" s="57"/>
      <c r="T733" s="270" t="str">
        <f>IFERROR(MATCH(V733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33" s="270" t="str">
        <f t="shared" si="47"/>
        <v/>
      </c>
      <c r="V733" s="216"/>
      <c r="W733" s="216"/>
      <c r="X733" s="62"/>
      <c r="Y73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3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33" s="245"/>
      <c r="AB733" s="246"/>
      <c r="AC733" s="246"/>
      <c r="AD733" s="247"/>
      <c r="AE733" s="248"/>
      <c r="AF733" s="270" t="str">
        <f>IFERROR(VLOOKUP(AE733,Nivel_educat!$B$6:$E$24,4,FALSE),"")</f>
        <v/>
      </c>
      <c r="AG733" s="270" t="str">
        <f t="shared" si="44"/>
        <v/>
      </c>
      <c r="AH733" s="57"/>
      <c r="AI733" s="64"/>
      <c r="AJ733" s="57"/>
      <c r="AK733" s="64"/>
      <c r="AL733" s="64"/>
      <c r="AM733" s="57"/>
      <c r="AN733" s="64"/>
      <c r="AO733" s="273" t="str">
        <f t="shared" si="45"/>
        <v/>
      </c>
      <c r="AP733" s="57"/>
      <c r="AQ733" s="57"/>
      <c r="AR733" s="59"/>
      <c r="AS733" s="59"/>
      <c r="AT733" s="59"/>
      <c r="AU733" s="59"/>
      <c r="AV733" s="59"/>
      <c r="AW733" s="59"/>
      <c r="AX73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33" s="59"/>
      <c r="AZ733" s="59"/>
      <c r="BA73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33" s="249"/>
      <c r="BD733" s="253"/>
      <c r="BE733" s="253"/>
    </row>
    <row r="734" spans="1:57" ht="14.95" x14ac:dyDescent="0.25">
      <c r="A734" s="60"/>
      <c r="B734" s="58"/>
      <c r="C734" s="58"/>
      <c r="D734" s="58"/>
      <c r="E734" s="61"/>
      <c r="F734" s="61"/>
      <c r="G734" s="270" t="str">
        <f>IFERROR(MATCH(I734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34" s="270" t="str">
        <f t="shared" si="46"/>
        <v/>
      </c>
      <c r="I734" s="58"/>
      <c r="J734" s="58"/>
      <c r="K734" s="250"/>
      <c r="L734" s="277"/>
      <c r="M734" s="58"/>
      <c r="N734" s="58"/>
      <c r="O734" s="58"/>
      <c r="P73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34" s="270" t="str">
        <f>IF('Participantes (A completar)'!$R734="","",IF((INT('Participantes (A completar)'!$AI734-'Participantes (A completar)'!$R734)/365.25)&lt;=0,0,(INT(('Participantes (A completar)'!$AI734-'Participantes (A completar)'!$R734)/365.25))))</f>
        <v/>
      </c>
      <c r="R734" s="61"/>
      <c r="S734" s="57"/>
      <c r="T734" s="270" t="str">
        <f>IFERROR(MATCH(V734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34" s="270" t="str">
        <f t="shared" si="47"/>
        <v/>
      </c>
      <c r="V734" s="58"/>
      <c r="W734" s="58"/>
      <c r="X734" s="62"/>
      <c r="Y73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3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34" s="245"/>
      <c r="AB734" s="246"/>
      <c r="AC734" s="246"/>
      <c r="AD734" s="247"/>
      <c r="AE734" s="248"/>
      <c r="AF734" s="270" t="str">
        <f>IFERROR(VLOOKUP(AE734,Nivel_educat!$B$6:$E$24,4,FALSE),"")</f>
        <v/>
      </c>
      <c r="AG734" s="270" t="str">
        <f t="shared" si="44"/>
        <v/>
      </c>
      <c r="AH734" s="57"/>
      <c r="AI734" s="64"/>
      <c r="AJ734" s="57"/>
      <c r="AK734" s="64"/>
      <c r="AL734" s="64"/>
      <c r="AM734" s="57"/>
      <c r="AN734" s="207"/>
      <c r="AO734" s="273" t="str">
        <f t="shared" si="45"/>
        <v/>
      </c>
      <c r="AP734" s="57"/>
      <c r="AQ734" s="57"/>
      <c r="AR734" s="59"/>
      <c r="AS734" s="59"/>
      <c r="AT734" s="59"/>
      <c r="AU734" s="59"/>
      <c r="AV734" s="59"/>
      <c r="AW734" s="59"/>
      <c r="AX73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34" s="59"/>
      <c r="AZ734" s="59"/>
      <c r="BA73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34" s="249"/>
      <c r="BD734" s="253"/>
      <c r="BE734" s="253"/>
    </row>
    <row r="735" spans="1:57" ht="14.95" x14ac:dyDescent="0.25">
      <c r="A735" s="60"/>
      <c r="B735" s="58"/>
      <c r="C735" s="58"/>
      <c r="D735" s="58"/>
      <c r="E735" s="61"/>
      <c r="F735" s="61"/>
      <c r="G735" s="270" t="str">
        <f>IFERROR(MATCH(I735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35" s="270" t="str">
        <f t="shared" si="46"/>
        <v/>
      </c>
      <c r="I735" s="58"/>
      <c r="J735" s="58"/>
      <c r="K735" s="250"/>
      <c r="L735" s="277"/>
      <c r="M735" s="58"/>
      <c r="N735" s="58"/>
      <c r="O735" s="58"/>
      <c r="P73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35" s="270" t="str">
        <f>IF('Participantes (A completar)'!$R735="","",IF((INT('Participantes (A completar)'!$AI735-'Participantes (A completar)'!$R735)/365.25)&lt;=0,0,(INT(('Participantes (A completar)'!$AI735-'Participantes (A completar)'!$R735)/365.25))))</f>
        <v/>
      </c>
      <c r="R735" s="61"/>
      <c r="S735" s="57"/>
      <c r="T735" s="270" t="str">
        <f>IFERROR(MATCH(V735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35" s="270" t="str">
        <f t="shared" si="47"/>
        <v/>
      </c>
      <c r="V735" s="216"/>
      <c r="W735" s="216"/>
      <c r="X735" s="62"/>
      <c r="Y73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3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35" s="245"/>
      <c r="AB735" s="246"/>
      <c r="AC735" s="246"/>
      <c r="AD735" s="247"/>
      <c r="AE735" s="248"/>
      <c r="AF735" s="270" t="str">
        <f>IFERROR(VLOOKUP(AE735,Nivel_educat!$B$6:$E$24,4,FALSE),"")</f>
        <v/>
      </c>
      <c r="AG735" s="270" t="str">
        <f t="shared" si="44"/>
        <v/>
      </c>
      <c r="AH735" s="57"/>
      <c r="AI735" s="64"/>
      <c r="AJ735" s="57"/>
      <c r="AK735" s="64"/>
      <c r="AL735" s="64"/>
      <c r="AM735" s="57"/>
      <c r="AN735" s="64"/>
      <c r="AO735" s="273" t="str">
        <f t="shared" si="45"/>
        <v/>
      </c>
      <c r="AP735" s="57"/>
      <c r="AQ735" s="57"/>
      <c r="AR735" s="59"/>
      <c r="AS735" s="59"/>
      <c r="AT735" s="59"/>
      <c r="AU735" s="59"/>
      <c r="AV735" s="59"/>
      <c r="AW735" s="59"/>
      <c r="AX73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35" s="59"/>
      <c r="AZ735" s="59"/>
      <c r="BA73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35" s="249"/>
      <c r="BD735" s="253"/>
      <c r="BE735" s="253"/>
    </row>
    <row r="736" spans="1:57" ht="14.95" x14ac:dyDescent="0.25">
      <c r="A736" s="60"/>
      <c r="B736" s="58"/>
      <c r="C736" s="58"/>
      <c r="D736" s="58"/>
      <c r="E736" s="61"/>
      <c r="F736" s="61"/>
      <c r="G736" s="270" t="str">
        <f>IFERROR(MATCH(I736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36" s="270" t="str">
        <f t="shared" si="46"/>
        <v/>
      </c>
      <c r="I736" s="58"/>
      <c r="J736" s="58"/>
      <c r="K736" s="250"/>
      <c r="L736" s="277"/>
      <c r="M736" s="58"/>
      <c r="N736" s="58"/>
      <c r="O736" s="58"/>
      <c r="P73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36" s="270" t="str">
        <f>IF('Participantes (A completar)'!$R736="","",IF((INT('Participantes (A completar)'!$AI736-'Participantes (A completar)'!$R736)/365.25)&lt;=0,0,(INT(('Participantes (A completar)'!$AI736-'Participantes (A completar)'!$R736)/365.25))))</f>
        <v/>
      </c>
      <c r="R736" s="61"/>
      <c r="S736" s="57"/>
      <c r="T736" s="270" t="str">
        <f>IFERROR(MATCH(V736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36" s="270" t="str">
        <f t="shared" si="47"/>
        <v/>
      </c>
      <c r="V736" s="58"/>
      <c r="W736" s="58"/>
      <c r="X736" s="62"/>
      <c r="Y73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3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36" s="245"/>
      <c r="AB736" s="246"/>
      <c r="AC736" s="246"/>
      <c r="AD736" s="247"/>
      <c r="AE736" s="248"/>
      <c r="AF736" s="270" t="str">
        <f>IFERROR(VLOOKUP(AE736,Nivel_educat!$B$6:$E$24,4,FALSE),"")</f>
        <v/>
      </c>
      <c r="AG736" s="270" t="str">
        <f t="shared" si="44"/>
        <v/>
      </c>
      <c r="AH736" s="57"/>
      <c r="AI736" s="64"/>
      <c r="AJ736" s="57"/>
      <c r="AK736" s="64"/>
      <c r="AL736" s="64"/>
      <c r="AM736" s="57"/>
      <c r="AN736" s="207"/>
      <c r="AO736" s="273" t="str">
        <f t="shared" si="45"/>
        <v/>
      </c>
      <c r="AP736" s="57"/>
      <c r="AQ736" s="57"/>
      <c r="AR736" s="59"/>
      <c r="AS736" s="59"/>
      <c r="AT736" s="59"/>
      <c r="AU736" s="59"/>
      <c r="AV736" s="59"/>
      <c r="AW736" s="59"/>
      <c r="AX73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36" s="59"/>
      <c r="AZ736" s="59"/>
      <c r="BA73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36" s="249"/>
      <c r="BD736" s="253"/>
      <c r="BE736" s="253"/>
    </row>
    <row r="737" spans="1:57" ht="14.95" x14ac:dyDescent="0.25">
      <c r="A737" s="60"/>
      <c r="B737" s="58"/>
      <c r="C737" s="58"/>
      <c r="D737" s="58"/>
      <c r="E737" s="61"/>
      <c r="F737" s="61"/>
      <c r="G737" s="270" t="str">
        <f>IFERROR(MATCH(I737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37" s="270" t="str">
        <f t="shared" si="46"/>
        <v/>
      </c>
      <c r="I737" s="58"/>
      <c r="J737" s="58"/>
      <c r="K737" s="250"/>
      <c r="L737" s="277"/>
      <c r="M737" s="58"/>
      <c r="N737" s="58"/>
      <c r="O737" s="58"/>
      <c r="P73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37" s="270" t="str">
        <f>IF('Participantes (A completar)'!$R737="","",IF((INT('Participantes (A completar)'!$AI737-'Participantes (A completar)'!$R737)/365.25)&lt;=0,0,(INT(('Participantes (A completar)'!$AI737-'Participantes (A completar)'!$R737)/365.25))))</f>
        <v/>
      </c>
      <c r="R737" s="61"/>
      <c r="S737" s="57"/>
      <c r="T737" s="270" t="str">
        <f>IFERROR(MATCH(V737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37" s="270" t="str">
        <f t="shared" si="47"/>
        <v/>
      </c>
      <c r="V737" s="216"/>
      <c r="W737" s="216"/>
      <c r="X737" s="62"/>
      <c r="Y73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3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37" s="245"/>
      <c r="AB737" s="246"/>
      <c r="AC737" s="246"/>
      <c r="AD737" s="247"/>
      <c r="AE737" s="248"/>
      <c r="AF737" s="270" t="str">
        <f>IFERROR(VLOOKUP(AE737,Nivel_educat!$B$6:$E$24,4,FALSE),"")</f>
        <v/>
      </c>
      <c r="AG737" s="270" t="str">
        <f t="shared" si="44"/>
        <v/>
      </c>
      <c r="AH737" s="57"/>
      <c r="AI737" s="64"/>
      <c r="AJ737" s="57"/>
      <c r="AK737" s="64"/>
      <c r="AL737" s="64"/>
      <c r="AM737" s="57"/>
      <c r="AN737" s="64"/>
      <c r="AO737" s="273" t="str">
        <f t="shared" si="45"/>
        <v/>
      </c>
      <c r="AP737" s="57"/>
      <c r="AQ737" s="57"/>
      <c r="AR737" s="59"/>
      <c r="AS737" s="59"/>
      <c r="AT737" s="59"/>
      <c r="AU737" s="59"/>
      <c r="AV737" s="59"/>
      <c r="AW737" s="59"/>
      <c r="AX73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37" s="59"/>
      <c r="AZ737" s="59"/>
      <c r="BA73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37" s="249"/>
      <c r="BD737" s="253"/>
      <c r="BE737" s="253"/>
    </row>
    <row r="738" spans="1:57" ht="14.95" x14ac:dyDescent="0.25">
      <c r="A738" s="60"/>
      <c r="B738" s="58"/>
      <c r="C738" s="58"/>
      <c r="D738" s="58"/>
      <c r="E738" s="61"/>
      <c r="F738" s="61"/>
      <c r="G738" s="270" t="str">
        <f>IFERROR(MATCH(I738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38" s="270" t="str">
        <f t="shared" si="46"/>
        <v/>
      </c>
      <c r="I738" s="58"/>
      <c r="J738" s="58"/>
      <c r="K738" s="250"/>
      <c r="L738" s="277"/>
      <c r="M738" s="58"/>
      <c r="N738" s="58"/>
      <c r="O738" s="58"/>
      <c r="P73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38" s="270" t="str">
        <f>IF('Participantes (A completar)'!$R738="","",IF((INT('Participantes (A completar)'!$AI738-'Participantes (A completar)'!$R738)/365.25)&lt;=0,0,(INT(('Participantes (A completar)'!$AI738-'Participantes (A completar)'!$R738)/365.25))))</f>
        <v/>
      </c>
      <c r="R738" s="61"/>
      <c r="S738" s="57"/>
      <c r="T738" s="270" t="str">
        <f>IFERROR(MATCH(V738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38" s="270" t="str">
        <f t="shared" si="47"/>
        <v/>
      </c>
      <c r="V738" s="58"/>
      <c r="W738" s="58"/>
      <c r="X738" s="62"/>
      <c r="Y73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3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38" s="245"/>
      <c r="AB738" s="246"/>
      <c r="AC738" s="246"/>
      <c r="AD738" s="247"/>
      <c r="AE738" s="248"/>
      <c r="AF738" s="270" t="str">
        <f>IFERROR(VLOOKUP(AE738,Nivel_educat!$B$6:$E$24,4,FALSE),"")</f>
        <v/>
      </c>
      <c r="AG738" s="270" t="str">
        <f t="shared" si="44"/>
        <v/>
      </c>
      <c r="AH738" s="57"/>
      <c r="AI738" s="64"/>
      <c r="AJ738" s="57"/>
      <c r="AK738" s="64"/>
      <c r="AL738" s="64"/>
      <c r="AM738" s="57"/>
      <c r="AN738" s="207"/>
      <c r="AO738" s="273" t="str">
        <f t="shared" si="45"/>
        <v/>
      </c>
      <c r="AP738" s="57"/>
      <c r="AQ738" s="57"/>
      <c r="AR738" s="59"/>
      <c r="AS738" s="59"/>
      <c r="AT738" s="59"/>
      <c r="AU738" s="59"/>
      <c r="AV738" s="59"/>
      <c r="AW738" s="59"/>
      <c r="AX73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38" s="59"/>
      <c r="AZ738" s="59"/>
      <c r="BA73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38" s="249"/>
      <c r="BD738" s="253"/>
      <c r="BE738" s="253"/>
    </row>
    <row r="739" spans="1:57" ht="14.95" x14ac:dyDescent="0.25">
      <c r="A739" s="60"/>
      <c r="B739" s="58"/>
      <c r="C739" s="58"/>
      <c r="D739" s="58"/>
      <c r="E739" s="61"/>
      <c r="F739" s="61"/>
      <c r="G739" s="270" t="str">
        <f>IFERROR(MATCH(I739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39" s="270" t="str">
        <f t="shared" si="46"/>
        <v/>
      </c>
      <c r="I739" s="58"/>
      <c r="J739" s="58"/>
      <c r="K739" s="250"/>
      <c r="L739" s="277"/>
      <c r="M739" s="58"/>
      <c r="N739" s="58"/>
      <c r="O739" s="58"/>
      <c r="P73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39" s="270" t="str">
        <f>IF('Participantes (A completar)'!$R739="","",IF((INT('Participantes (A completar)'!$AI739-'Participantes (A completar)'!$R739)/365.25)&lt;=0,0,(INT(('Participantes (A completar)'!$AI739-'Participantes (A completar)'!$R739)/365.25))))</f>
        <v/>
      </c>
      <c r="R739" s="61"/>
      <c r="S739" s="57"/>
      <c r="T739" s="270" t="str">
        <f>IFERROR(MATCH(V739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39" s="270" t="str">
        <f t="shared" si="47"/>
        <v/>
      </c>
      <c r="V739" s="216"/>
      <c r="W739" s="216"/>
      <c r="X739" s="62"/>
      <c r="Y73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3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39" s="245"/>
      <c r="AB739" s="246"/>
      <c r="AC739" s="246"/>
      <c r="AD739" s="247"/>
      <c r="AE739" s="248"/>
      <c r="AF739" s="270" t="str">
        <f>IFERROR(VLOOKUP(AE739,Nivel_educat!$B$6:$E$24,4,FALSE),"")</f>
        <v/>
      </c>
      <c r="AG739" s="270" t="str">
        <f t="shared" si="44"/>
        <v/>
      </c>
      <c r="AH739" s="57"/>
      <c r="AI739" s="64"/>
      <c r="AJ739" s="57"/>
      <c r="AK739" s="64"/>
      <c r="AL739" s="64"/>
      <c r="AM739" s="57"/>
      <c r="AN739" s="64"/>
      <c r="AO739" s="273" t="str">
        <f t="shared" si="45"/>
        <v/>
      </c>
      <c r="AP739" s="57"/>
      <c r="AQ739" s="57"/>
      <c r="AR739" s="59"/>
      <c r="AS739" s="59"/>
      <c r="AT739" s="59"/>
      <c r="AU739" s="59"/>
      <c r="AV739" s="59"/>
      <c r="AW739" s="59"/>
      <c r="AX73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39" s="59"/>
      <c r="AZ739" s="59"/>
      <c r="BA73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39" s="249"/>
      <c r="BD739" s="253"/>
      <c r="BE739" s="253"/>
    </row>
    <row r="740" spans="1:57" ht="14.95" x14ac:dyDescent="0.25">
      <c r="A740" s="60"/>
      <c r="B740" s="58"/>
      <c r="C740" s="58"/>
      <c r="D740" s="58"/>
      <c r="E740" s="61"/>
      <c r="F740" s="61"/>
      <c r="G740" s="270" t="str">
        <f>IFERROR(MATCH(I740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40" s="270" t="str">
        <f t="shared" si="46"/>
        <v/>
      </c>
      <c r="I740" s="58"/>
      <c r="J740" s="58"/>
      <c r="K740" s="250"/>
      <c r="L740" s="277"/>
      <c r="M740" s="58"/>
      <c r="N740" s="58"/>
      <c r="O740" s="58"/>
      <c r="P74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40" s="270" t="str">
        <f>IF('Participantes (A completar)'!$R740="","",IF((INT('Participantes (A completar)'!$AI740-'Participantes (A completar)'!$R740)/365.25)&lt;=0,0,(INT(('Participantes (A completar)'!$AI740-'Participantes (A completar)'!$R740)/365.25))))</f>
        <v/>
      </c>
      <c r="R740" s="61"/>
      <c r="S740" s="57"/>
      <c r="T740" s="270" t="str">
        <f>IFERROR(MATCH(V740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40" s="270" t="str">
        <f t="shared" si="47"/>
        <v/>
      </c>
      <c r="V740" s="58"/>
      <c r="W740" s="58"/>
      <c r="X740" s="62"/>
      <c r="Y74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4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40" s="245"/>
      <c r="AB740" s="246"/>
      <c r="AC740" s="246"/>
      <c r="AD740" s="247"/>
      <c r="AE740" s="248"/>
      <c r="AF740" s="270" t="str">
        <f>IFERROR(VLOOKUP(AE740,Nivel_educat!$B$6:$E$24,4,FALSE),"")</f>
        <v/>
      </c>
      <c r="AG740" s="270" t="str">
        <f t="shared" si="44"/>
        <v/>
      </c>
      <c r="AH740" s="57"/>
      <c r="AI740" s="64"/>
      <c r="AJ740" s="57"/>
      <c r="AK740" s="64"/>
      <c r="AL740" s="64"/>
      <c r="AM740" s="57"/>
      <c r="AN740" s="207"/>
      <c r="AO740" s="273" t="str">
        <f t="shared" si="45"/>
        <v/>
      </c>
      <c r="AP740" s="57"/>
      <c r="AQ740" s="57"/>
      <c r="AR740" s="59"/>
      <c r="AS740" s="59"/>
      <c r="AT740" s="59"/>
      <c r="AU740" s="59"/>
      <c r="AV740" s="59"/>
      <c r="AW740" s="59"/>
      <c r="AX74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40" s="59"/>
      <c r="AZ740" s="59"/>
      <c r="BA74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40" s="249"/>
      <c r="BD740" s="253"/>
      <c r="BE740" s="253"/>
    </row>
    <row r="741" spans="1:57" ht="14.95" x14ac:dyDescent="0.25">
      <c r="A741" s="60"/>
      <c r="B741" s="58"/>
      <c r="C741" s="58"/>
      <c r="D741" s="58"/>
      <c r="E741" s="61"/>
      <c r="F741" s="61"/>
      <c r="G741" s="270" t="str">
        <f>IFERROR(MATCH(I741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41" s="270" t="str">
        <f t="shared" si="46"/>
        <v/>
      </c>
      <c r="I741" s="58"/>
      <c r="J741" s="58"/>
      <c r="K741" s="250"/>
      <c r="L741" s="277"/>
      <c r="M741" s="58"/>
      <c r="N741" s="58"/>
      <c r="O741" s="58"/>
      <c r="P74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41" s="270" t="str">
        <f>IF('Participantes (A completar)'!$R741="","",IF((INT('Participantes (A completar)'!$AI741-'Participantes (A completar)'!$R741)/365.25)&lt;=0,0,(INT(('Participantes (A completar)'!$AI741-'Participantes (A completar)'!$R741)/365.25))))</f>
        <v/>
      </c>
      <c r="R741" s="61"/>
      <c r="S741" s="57"/>
      <c r="T741" s="270" t="str">
        <f>IFERROR(MATCH(V741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41" s="270" t="str">
        <f t="shared" si="47"/>
        <v/>
      </c>
      <c r="V741" s="216"/>
      <c r="W741" s="216"/>
      <c r="X741" s="62"/>
      <c r="Y74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4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41" s="245"/>
      <c r="AB741" s="246"/>
      <c r="AC741" s="246"/>
      <c r="AD741" s="247"/>
      <c r="AE741" s="248"/>
      <c r="AF741" s="270" t="str">
        <f>IFERROR(VLOOKUP(AE741,Nivel_educat!$B$6:$E$24,4,FALSE),"")</f>
        <v/>
      </c>
      <c r="AG741" s="270" t="str">
        <f t="shared" si="44"/>
        <v/>
      </c>
      <c r="AH741" s="57"/>
      <c r="AI741" s="64"/>
      <c r="AJ741" s="57"/>
      <c r="AK741" s="64"/>
      <c r="AL741" s="64"/>
      <c r="AM741" s="57"/>
      <c r="AN741" s="64"/>
      <c r="AO741" s="273" t="str">
        <f t="shared" si="45"/>
        <v/>
      </c>
      <c r="AP741" s="57"/>
      <c r="AQ741" s="57"/>
      <c r="AR741" s="59"/>
      <c r="AS741" s="59"/>
      <c r="AT741" s="59"/>
      <c r="AU741" s="59"/>
      <c r="AV741" s="59"/>
      <c r="AW741" s="59"/>
      <c r="AX74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41" s="59"/>
      <c r="AZ741" s="59"/>
      <c r="BA74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41" s="249"/>
      <c r="BD741" s="253"/>
      <c r="BE741" s="253"/>
    </row>
    <row r="742" spans="1:57" ht="14.95" x14ac:dyDescent="0.25">
      <c r="A742" s="60"/>
      <c r="B742" s="58"/>
      <c r="C742" s="58"/>
      <c r="D742" s="58"/>
      <c r="E742" s="61"/>
      <c r="F742" s="61"/>
      <c r="G742" s="270" t="str">
        <f>IFERROR(MATCH(I742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42" s="270" t="str">
        <f t="shared" si="46"/>
        <v/>
      </c>
      <c r="I742" s="58"/>
      <c r="J742" s="58"/>
      <c r="K742" s="250"/>
      <c r="L742" s="277"/>
      <c r="M742" s="58"/>
      <c r="N742" s="58"/>
      <c r="O742" s="58"/>
      <c r="P74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42" s="270" t="str">
        <f>IF('Participantes (A completar)'!$R742="","",IF((INT('Participantes (A completar)'!$AI742-'Participantes (A completar)'!$R742)/365.25)&lt;=0,0,(INT(('Participantes (A completar)'!$AI742-'Participantes (A completar)'!$R742)/365.25))))</f>
        <v/>
      </c>
      <c r="R742" s="61"/>
      <c r="S742" s="57"/>
      <c r="T742" s="270" t="str">
        <f>IFERROR(MATCH(V742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42" s="270" t="str">
        <f t="shared" si="47"/>
        <v/>
      </c>
      <c r="V742" s="58"/>
      <c r="W742" s="58"/>
      <c r="X742" s="62"/>
      <c r="Y74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4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42" s="245"/>
      <c r="AB742" s="246"/>
      <c r="AC742" s="246"/>
      <c r="AD742" s="247"/>
      <c r="AE742" s="248"/>
      <c r="AF742" s="270" t="str">
        <f>IFERROR(VLOOKUP(AE742,Nivel_educat!$B$6:$E$24,4,FALSE),"")</f>
        <v/>
      </c>
      <c r="AG742" s="270" t="str">
        <f t="shared" si="44"/>
        <v/>
      </c>
      <c r="AH742" s="57"/>
      <c r="AI742" s="64"/>
      <c r="AJ742" s="57"/>
      <c r="AK742" s="64"/>
      <c r="AL742" s="64"/>
      <c r="AM742" s="57"/>
      <c r="AN742" s="207"/>
      <c r="AO742" s="273" t="str">
        <f t="shared" si="45"/>
        <v/>
      </c>
      <c r="AP742" s="57"/>
      <c r="AQ742" s="57"/>
      <c r="AR742" s="59"/>
      <c r="AS742" s="59"/>
      <c r="AT742" s="59"/>
      <c r="AU742" s="59"/>
      <c r="AV742" s="59"/>
      <c r="AW742" s="59"/>
      <c r="AX74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42" s="59"/>
      <c r="AZ742" s="59"/>
      <c r="BA74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42" s="249"/>
      <c r="BD742" s="253"/>
      <c r="BE742" s="253"/>
    </row>
    <row r="743" spans="1:57" ht="14.95" x14ac:dyDescent="0.25">
      <c r="A743" s="60"/>
      <c r="B743" s="58"/>
      <c r="C743" s="58"/>
      <c r="D743" s="58"/>
      <c r="E743" s="61"/>
      <c r="F743" s="61"/>
      <c r="G743" s="270" t="str">
        <f>IFERROR(MATCH(I743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43" s="270" t="str">
        <f t="shared" si="46"/>
        <v/>
      </c>
      <c r="I743" s="58"/>
      <c r="J743" s="58"/>
      <c r="K743" s="250"/>
      <c r="L743" s="277"/>
      <c r="M743" s="58"/>
      <c r="N743" s="58"/>
      <c r="O743" s="58"/>
      <c r="P74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43" s="270" t="str">
        <f>IF('Participantes (A completar)'!$R743="","",IF((INT('Participantes (A completar)'!$AI743-'Participantes (A completar)'!$R743)/365.25)&lt;=0,0,(INT(('Participantes (A completar)'!$AI743-'Participantes (A completar)'!$R743)/365.25))))</f>
        <v/>
      </c>
      <c r="R743" s="61"/>
      <c r="S743" s="57"/>
      <c r="T743" s="270" t="str">
        <f>IFERROR(MATCH(V743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43" s="270" t="str">
        <f t="shared" si="47"/>
        <v/>
      </c>
      <c r="V743" s="216"/>
      <c r="W743" s="216"/>
      <c r="X743" s="62"/>
      <c r="Y74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4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43" s="245"/>
      <c r="AB743" s="246"/>
      <c r="AC743" s="246"/>
      <c r="AD743" s="247"/>
      <c r="AE743" s="248"/>
      <c r="AF743" s="270" t="str">
        <f>IFERROR(VLOOKUP(AE743,Nivel_educat!$B$6:$E$24,4,FALSE),"")</f>
        <v/>
      </c>
      <c r="AG743" s="270" t="str">
        <f t="shared" si="44"/>
        <v/>
      </c>
      <c r="AH743" s="57"/>
      <c r="AI743" s="64"/>
      <c r="AJ743" s="57"/>
      <c r="AK743" s="64"/>
      <c r="AL743" s="64"/>
      <c r="AM743" s="57"/>
      <c r="AN743" s="64"/>
      <c r="AO743" s="273" t="str">
        <f t="shared" si="45"/>
        <v/>
      </c>
      <c r="AP743" s="57"/>
      <c r="AQ743" s="57"/>
      <c r="AR743" s="59"/>
      <c r="AS743" s="59"/>
      <c r="AT743" s="59"/>
      <c r="AU743" s="59"/>
      <c r="AV743" s="59"/>
      <c r="AW743" s="59"/>
      <c r="AX74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43" s="59"/>
      <c r="AZ743" s="59"/>
      <c r="BA74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43" s="249"/>
      <c r="BD743" s="253"/>
      <c r="BE743" s="253"/>
    </row>
    <row r="744" spans="1:57" ht="14.95" x14ac:dyDescent="0.25">
      <c r="A744" s="60"/>
      <c r="B744" s="58"/>
      <c r="C744" s="58"/>
      <c r="D744" s="58"/>
      <c r="E744" s="61"/>
      <c r="F744" s="61"/>
      <c r="G744" s="270" t="str">
        <f>IFERROR(MATCH(I744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44" s="270" t="str">
        <f t="shared" si="46"/>
        <v/>
      </c>
      <c r="I744" s="58"/>
      <c r="J744" s="58"/>
      <c r="K744" s="250"/>
      <c r="L744" s="277"/>
      <c r="M744" s="58"/>
      <c r="N744" s="58"/>
      <c r="O744" s="58"/>
      <c r="P74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44" s="270" t="str">
        <f>IF('Participantes (A completar)'!$R744="","",IF((INT('Participantes (A completar)'!$AI744-'Participantes (A completar)'!$R744)/365.25)&lt;=0,0,(INT(('Participantes (A completar)'!$AI744-'Participantes (A completar)'!$R744)/365.25))))</f>
        <v/>
      </c>
      <c r="R744" s="61"/>
      <c r="S744" s="57"/>
      <c r="T744" s="270" t="str">
        <f>IFERROR(MATCH(V744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44" s="270" t="str">
        <f t="shared" si="47"/>
        <v/>
      </c>
      <c r="V744" s="58"/>
      <c r="W744" s="58"/>
      <c r="X744" s="62"/>
      <c r="Y74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4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44" s="245"/>
      <c r="AB744" s="246"/>
      <c r="AC744" s="246"/>
      <c r="AD744" s="247"/>
      <c r="AE744" s="248"/>
      <c r="AF744" s="270" t="str">
        <f>IFERROR(VLOOKUP(AE744,Nivel_educat!$B$6:$E$24,4,FALSE),"")</f>
        <v/>
      </c>
      <c r="AG744" s="270" t="str">
        <f t="shared" si="44"/>
        <v/>
      </c>
      <c r="AH744" s="57"/>
      <c r="AI744" s="64"/>
      <c r="AJ744" s="57"/>
      <c r="AK744" s="64"/>
      <c r="AL744" s="64"/>
      <c r="AM744" s="57"/>
      <c r="AN744" s="207"/>
      <c r="AO744" s="273" t="str">
        <f t="shared" si="45"/>
        <v/>
      </c>
      <c r="AP744" s="57"/>
      <c r="AQ744" s="57"/>
      <c r="AR744" s="59"/>
      <c r="AS744" s="59"/>
      <c r="AT744" s="59"/>
      <c r="AU744" s="59"/>
      <c r="AV744" s="59"/>
      <c r="AW744" s="59"/>
      <c r="AX74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44" s="59"/>
      <c r="AZ744" s="59"/>
      <c r="BA74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44" s="249"/>
      <c r="BD744" s="253"/>
      <c r="BE744" s="253"/>
    </row>
    <row r="745" spans="1:57" ht="14.95" x14ac:dyDescent="0.25">
      <c r="A745" s="60"/>
      <c r="B745" s="58"/>
      <c r="C745" s="58"/>
      <c r="D745" s="58"/>
      <c r="E745" s="61"/>
      <c r="F745" s="61"/>
      <c r="G745" s="270" t="str">
        <f>IFERROR(MATCH(I745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45" s="270" t="str">
        <f t="shared" si="46"/>
        <v/>
      </c>
      <c r="I745" s="58"/>
      <c r="J745" s="58"/>
      <c r="K745" s="250"/>
      <c r="L745" s="277"/>
      <c r="M745" s="58"/>
      <c r="N745" s="58"/>
      <c r="O745" s="58"/>
      <c r="P74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45" s="270" t="str">
        <f>IF('Participantes (A completar)'!$R745="","",IF((INT('Participantes (A completar)'!$AI745-'Participantes (A completar)'!$R745)/365.25)&lt;=0,0,(INT(('Participantes (A completar)'!$AI745-'Participantes (A completar)'!$R745)/365.25))))</f>
        <v/>
      </c>
      <c r="R745" s="61"/>
      <c r="S745" s="57"/>
      <c r="T745" s="270" t="str">
        <f>IFERROR(MATCH(V745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45" s="270" t="str">
        <f t="shared" si="47"/>
        <v/>
      </c>
      <c r="V745" s="216"/>
      <c r="W745" s="216"/>
      <c r="X745" s="62"/>
      <c r="Y74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4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45" s="245"/>
      <c r="AB745" s="246"/>
      <c r="AC745" s="246"/>
      <c r="AD745" s="247"/>
      <c r="AE745" s="248"/>
      <c r="AF745" s="270" t="str">
        <f>IFERROR(VLOOKUP(AE745,Nivel_educat!$B$6:$E$24,4,FALSE),"")</f>
        <v/>
      </c>
      <c r="AG745" s="270" t="str">
        <f t="shared" si="44"/>
        <v/>
      </c>
      <c r="AH745" s="57"/>
      <c r="AI745" s="64"/>
      <c r="AJ745" s="57"/>
      <c r="AK745" s="64"/>
      <c r="AL745" s="64"/>
      <c r="AM745" s="57"/>
      <c r="AN745" s="64"/>
      <c r="AO745" s="273" t="str">
        <f t="shared" si="45"/>
        <v/>
      </c>
      <c r="AP745" s="57"/>
      <c r="AQ745" s="57"/>
      <c r="AR745" s="59"/>
      <c r="AS745" s="59"/>
      <c r="AT745" s="59"/>
      <c r="AU745" s="59"/>
      <c r="AV745" s="59"/>
      <c r="AW745" s="59"/>
      <c r="AX74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45" s="59"/>
      <c r="AZ745" s="59"/>
      <c r="BA74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45" s="249"/>
      <c r="BD745" s="253"/>
      <c r="BE745" s="253"/>
    </row>
    <row r="746" spans="1:57" ht="14.95" x14ac:dyDescent="0.25">
      <c r="A746" s="60"/>
      <c r="B746" s="58"/>
      <c r="C746" s="58"/>
      <c r="D746" s="58"/>
      <c r="E746" s="61"/>
      <c r="F746" s="61"/>
      <c r="G746" s="270" t="str">
        <f>IFERROR(MATCH(I746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46" s="270" t="str">
        <f t="shared" si="46"/>
        <v/>
      </c>
      <c r="I746" s="58"/>
      <c r="J746" s="58"/>
      <c r="K746" s="250"/>
      <c r="L746" s="277"/>
      <c r="M746" s="58"/>
      <c r="N746" s="58"/>
      <c r="O746" s="58"/>
      <c r="P74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46" s="270" t="str">
        <f>IF('Participantes (A completar)'!$R746="","",IF((INT('Participantes (A completar)'!$AI746-'Participantes (A completar)'!$R746)/365.25)&lt;=0,0,(INT(('Participantes (A completar)'!$AI746-'Participantes (A completar)'!$R746)/365.25))))</f>
        <v/>
      </c>
      <c r="R746" s="61"/>
      <c r="S746" s="57"/>
      <c r="T746" s="270" t="str">
        <f>IFERROR(MATCH(V746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46" s="270" t="str">
        <f t="shared" si="47"/>
        <v/>
      </c>
      <c r="V746" s="58"/>
      <c r="W746" s="58"/>
      <c r="X746" s="62"/>
      <c r="Y74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4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46" s="245"/>
      <c r="AB746" s="246"/>
      <c r="AC746" s="246"/>
      <c r="AD746" s="247"/>
      <c r="AE746" s="248"/>
      <c r="AF746" s="270" t="str">
        <f>IFERROR(VLOOKUP(AE746,Nivel_educat!$B$6:$E$24,4,FALSE),"")</f>
        <v/>
      </c>
      <c r="AG746" s="270" t="str">
        <f t="shared" si="44"/>
        <v/>
      </c>
      <c r="AH746" s="57"/>
      <c r="AI746" s="64"/>
      <c r="AJ746" s="57"/>
      <c r="AK746" s="64"/>
      <c r="AL746" s="64"/>
      <c r="AM746" s="57"/>
      <c r="AN746" s="207"/>
      <c r="AO746" s="273" t="str">
        <f t="shared" si="45"/>
        <v/>
      </c>
      <c r="AP746" s="57"/>
      <c r="AQ746" s="57"/>
      <c r="AR746" s="59"/>
      <c r="AS746" s="59"/>
      <c r="AT746" s="59"/>
      <c r="AU746" s="59"/>
      <c r="AV746" s="59"/>
      <c r="AW746" s="59"/>
      <c r="AX74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46" s="59"/>
      <c r="AZ746" s="59"/>
      <c r="BA74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46" s="249"/>
      <c r="BD746" s="253"/>
      <c r="BE746" s="253"/>
    </row>
    <row r="747" spans="1:57" ht="14.95" x14ac:dyDescent="0.25">
      <c r="A747" s="60"/>
      <c r="B747" s="58"/>
      <c r="C747" s="58"/>
      <c r="D747" s="58"/>
      <c r="E747" s="61"/>
      <c r="F747" s="61"/>
      <c r="G747" s="270" t="str">
        <f>IFERROR(MATCH(I747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47" s="270" t="str">
        <f t="shared" si="46"/>
        <v/>
      </c>
      <c r="I747" s="58"/>
      <c r="J747" s="58"/>
      <c r="K747" s="250"/>
      <c r="L747" s="277"/>
      <c r="M747" s="58"/>
      <c r="N747" s="58"/>
      <c r="O747" s="58"/>
      <c r="P74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47" s="270" t="str">
        <f>IF('Participantes (A completar)'!$R747="","",IF((INT('Participantes (A completar)'!$AI747-'Participantes (A completar)'!$R747)/365.25)&lt;=0,0,(INT(('Participantes (A completar)'!$AI747-'Participantes (A completar)'!$R747)/365.25))))</f>
        <v/>
      </c>
      <c r="R747" s="61"/>
      <c r="S747" s="57"/>
      <c r="T747" s="270" t="str">
        <f>IFERROR(MATCH(V747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47" s="270" t="str">
        <f t="shared" si="47"/>
        <v/>
      </c>
      <c r="V747" s="216"/>
      <c r="W747" s="216"/>
      <c r="X747" s="62"/>
      <c r="Y74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4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47" s="245"/>
      <c r="AB747" s="246"/>
      <c r="AC747" s="246"/>
      <c r="AD747" s="247"/>
      <c r="AE747" s="248"/>
      <c r="AF747" s="270" t="str">
        <f>IFERROR(VLOOKUP(AE747,Nivel_educat!$B$6:$E$24,4,FALSE),"")</f>
        <v/>
      </c>
      <c r="AG747" s="270" t="str">
        <f t="shared" si="44"/>
        <v/>
      </c>
      <c r="AH747" s="57"/>
      <c r="AI747" s="64"/>
      <c r="AJ747" s="57"/>
      <c r="AK747" s="64"/>
      <c r="AL747" s="64"/>
      <c r="AM747" s="57"/>
      <c r="AN747" s="64"/>
      <c r="AO747" s="273" t="str">
        <f t="shared" si="45"/>
        <v/>
      </c>
      <c r="AP747" s="57"/>
      <c r="AQ747" s="57"/>
      <c r="AR747" s="59"/>
      <c r="AS747" s="59"/>
      <c r="AT747" s="59"/>
      <c r="AU747" s="59"/>
      <c r="AV747" s="59"/>
      <c r="AW747" s="59"/>
      <c r="AX74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47" s="59"/>
      <c r="AZ747" s="59"/>
      <c r="BA74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47" s="249"/>
      <c r="BD747" s="253"/>
      <c r="BE747" s="253"/>
    </row>
    <row r="748" spans="1:57" ht="14.95" x14ac:dyDescent="0.25">
      <c r="A748" s="60"/>
      <c r="B748" s="58"/>
      <c r="C748" s="58"/>
      <c r="D748" s="58"/>
      <c r="E748" s="61"/>
      <c r="F748" s="61"/>
      <c r="G748" s="270" t="str">
        <f>IFERROR(MATCH(I748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48" s="270" t="str">
        <f t="shared" si="46"/>
        <v/>
      </c>
      <c r="I748" s="58"/>
      <c r="J748" s="58"/>
      <c r="K748" s="250"/>
      <c r="L748" s="277"/>
      <c r="M748" s="58"/>
      <c r="N748" s="58"/>
      <c r="O748" s="58"/>
      <c r="P74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48" s="270" t="str">
        <f>IF('Participantes (A completar)'!$R748="","",IF((INT('Participantes (A completar)'!$AI748-'Participantes (A completar)'!$R748)/365.25)&lt;=0,0,(INT(('Participantes (A completar)'!$AI748-'Participantes (A completar)'!$R748)/365.25))))</f>
        <v/>
      </c>
      <c r="R748" s="61"/>
      <c r="S748" s="57"/>
      <c r="T748" s="270" t="str">
        <f>IFERROR(MATCH(V748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48" s="270" t="str">
        <f t="shared" si="47"/>
        <v/>
      </c>
      <c r="V748" s="58"/>
      <c r="W748" s="58"/>
      <c r="X748" s="62"/>
      <c r="Y74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4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48" s="245"/>
      <c r="AB748" s="246"/>
      <c r="AC748" s="246"/>
      <c r="AD748" s="247"/>
      <c r="AE748" s="248"/>
      <c r="AF748" s="270" t="str">
        <f>IFERROR(VLOOKUP(AE748,Nivel_educat!$B$6:$E$24,4,FALSE),"")</f>
        <v/>
      </c>
      <c r="AG748" s="270" t="str">
        <f t="shared" si="44"/>
        <v/>
      </c>
      <c r="AH748" s="57"/>
      <c r="AI748" s="64"/>
      <c r="AJ748" s="57"/>
      <c r="AK748" s="64"/>
      <c r="AL748" s="64"/>
      <c r="AM748" s="57"/>
      <c r="AN748" s="207"/>
      <c r="AO748" s="273" t="str">
        <f t="shared" si="45"/>
        <v/>
      </c>
      <c r="AP748" s="57"/>
      <c r="AQ748" s="57"/>
      <c r="AR748" s="59"/>
      <c r="AS748" s="59"/>
      <c r="AT748" s="59"/>
      <c r="AU748" s="59"/>
      <c r="AV748" s="59"/>
      <c r="AW748" s="59"/>
      <c r="AX74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48" s="59"/>
      <c r="AZ748" s="59"/>
      <c r="BA74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48" s="249"/>
      <c r="BD748" s="253"/>
      <c r="BE748" s="253"/>
    </row>
    <row r="749" spans="1:57" ht="14.95" x14ac:dyDescent="0.25">
      <c r="A749" s="60"/>
      <c r="B749" s="58"/>
      <c r="C749" s="58"/>
      <c r="D749" s="58"/>
      <c r="E749" s="61"/>
      <c r="F749" s="61"/>
      <c r="G749" s="270" t="str">
        <f>IFERROR(MATCH(I749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49" s="270" t="str">
        <f t="shared" si="46"/>
        <v/>
      </c>
      <c r="I749" s="58"/>
      <c r="J749" s="58"/>
      <c r="K749" s="250"/>
      <c r="L749" s="277"/>
      <c r="M749" s="58"/>
      <c r="N749" s="58"/>
      <c r="O749" s="58"/>
      <c r="P74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49" s="270" t="str">
        <f>IF('Participantes (A completar)'!$R749="","",IF((INT('Participantes (A completar)'!$AI749-'Participantes (A completar)'!$R749)/365.25)&lt;=0,0,(INT(('Participantes (A completar)'!$AI749-'Participantes (A completar)'!$R749)/365.25))))</f>
        <v/>
      </c>
      <c r="R749" s="61"/>
      <c r="S749" s="57"/>
      <c r="T749" s="270" t="str">
        <f>IFERROR(MATCH(V749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49" s="270" t="str">
        <f t="shared" si="47"/>
        <v/>
      </c>
      <c r="V749" s="216"/>
      <c r="W749" s="216"/>
      <c r="X749" s="62"/>
      <c r="Y74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4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49" s="245"/>
      <c r="AB749" s="246"/>
      <c r="AC749" s="246"/>
      <c r="AD749" s="247"/>
      <c r="AE749" s="248"/>
      <c r="AF749" s="270" t="str">
        <f>IFERROR(VLOOKUP(AE749,Nivel_educat!$B$6:$E$24,4,FALSE),"")</f>
        <v/>
      </c>
      <c r="AG749" s="270" t="str">
        <f t="shared" si="44"/>
        <v/>
      </c>
      <c r="AH749" s="57"/>
      <c r="AI749" s="64"/>
      <c r="AJ749" s="57"/>
      <c r="AK749" s="64"/>
      <c r="AL749" s="64"/>
      <c r="AM749" s="57"/>
      <c r="AN749" s="64"/>
      <c r="AO749" s="273" t="str">
        <f t="shared" si="45"/>
        <v/>
      </c>
      <c r="AP749" s="57"/>
      <c r="AQ749" s="57"/>
      <c r="AR749" s="59"/>
      <c r="AS749" s="59"/>
      <c r="AT749" s="59"/>
      <c r="AU749" s="59"/>
      <c r="AV749" s="59"/>
      <c r="AW749" s="59"/>
      <c r="AX74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49" s="59"/>
      <c r="AZ749" s="59"/>
      <c r="BA74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49" s="249"/>
      <c r="BD749" s="253"/>
      <c r="BE749" s="253"/>
    </row>
    <row r="750" spans="1:57" ht="14.95" x14ac:dyDescent="0.25">
      <c r="A750" s="60"/>
      <c r="B750" s="58"/>
      <c r="C750" s="58"/>
      <c r="D750" s="58"/>
      <c r="E750" s="61"/>
      <c r="F750" s="61"/>
      <c r="G750" s="270" t="str">
        <f>IFERROR(MATCH(I750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50" s="270" t="str">
        <f t="shared" si="46"/>
        <v/>
      </c>
      <c r="I750" s="58"/>
      <c r="J750" s="58"/>
      <c r="K750" s="250"/>
      <c r="L750" s="277"/>
      <c r="M750" s="58"/>
      <c r="N750" s="58"/>
      <c r="O750" s="58"/>
      <c r="P75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50" s="270" t="str">
        <f>IF('Participantes (A completar)'!$R750="","",IF((INT('Participantes (A completar)'!$AI750-'Participantes (A completar)'!$R750)/365.25)&lt;=0,0,(INT(('Participantes (A completar)'!$AI750-'Participantes (A completar)'!$R750)/365.25))))</f>
        <v/>
      </c>
      <c r="R750" s="61"/>
      <c r="S750" s="57"/>
      <c r="T750" s="270" t="str">
        <f>IFERROR(MATCH(V750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50" s="270" t="str">
        <f t="shared" si="47"/>
        <v/>
      </c>
      <c r="V750" s="58"/>
      <c r="W750" s="58"/>
      <c r="X750" s="62"/>
      <c r="Y75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5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50" s="245"/>
      <c r="AB750" s="246"/>
      <c r="AC750" s="246"/>
      <c r="AD750" s="247"/>
      <c r="AE750" s="248"/>
      <c r="AF750" s="270" t="str">
        <f>IFERROR(VLOOKUP(AE750,Nivel_educat!$B$6:$E$24,4,FALSE),"")</f>
        <v/>
      </c>
      <c r="AG750" s="270" t="str">
        <f t="shared" si="44"/>
        <v/>
      </c>
      <c r="AH750" s="57"/>
      <c r="AI750" s="64"/>
      <c r="AJ750" s="57"/>
      <c r="AK750" s="64"/>
      <c r="AL750" s="64"/>
      <c r="AM750" s="57"/>
      <c r="AN750" s="207"/>
      <c r="AO750" s="273" t="str">
        <f t="shared" si="45"/>
        <v/>
      </c>
      <c r="AP750" s="57"/>
      <c r="AQ750" s="57"/>
      <c r="AR750" s="59"/>
      <c r="AS750" s="59"/>
      <c r="AT750" s="59"/>
      <c r="AU750" s="59"/>
      <c r="AV750" s="59"/>
      <c r="AW750" s="59"/>
      <c r="AX75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50" s="59"/>
      <c r="AZ750" s="59"/>
      <c r="BA75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50" s="249"/>
      <c r="BD750" s="253"/>
      <c r="BE750" s="253"/>
    </row>
    <row r="751" spans="1:57" ht="14.95" x14ac:dyDescent="0.25">
      <c r="A751" s="60"/>
      <c r="B751" s="58"/>
      <c r="C751" s="58"/>
      <c r="D751" s="58"/>
      <c r="E751" s="61"/>
      <c r="F751" s="61"/>
      <c r="G751" s="270" t="str">
        <f>IFERROR(MATCH(I751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51" s="270" t="str">
        <f t="shared" si="46"/>
        <v/>
      </c>
      <c r="I751" s="58"/>
      <c r="J751" s="58"/>
      <c r="K751" s="250"/>
      <c r="L751" s="277"/>
      <c r="M751" s="58"/>
      <c r="N751" s="58"/>
      <c r="O751" s="58"/>
      <c r="P75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51" s="270" t="str">
        <f>IF('Participantes (A completar)'!$R751="","",IF((INT('Participantes (A completar)'!$AI751-'Participantes (A completar)'!$R751)/365.25)&lt;=0,0,(INT(('Participantes (A completar)'!$AI751-'Participantes (A completar)'!$R751)/365.25))))</f>
        <v/>
      </c>
      <c r="R751" s="61"/>
      <c r="S751" s="57"/>
      <c r="T751" s="270" t="str">
        <f>IFERROR(MATCH(V751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51" s="270" t="str">
        <f t="shared" si="47"/>
        <v/>
      </c>
      <c r="V751" s="216"/>
      <c r="W751" s="216"/>
      <c r="X751" s="62"/>
      <c r="Y75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5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51" s="245"/>
      <c r="AB751" s="246"/>
      <c r="AC751" s="246"/>
      <c r="AD751" s="247"/>
      <c r="AE751" s="248"/>
      <c r="AF751" s="270" t="str">
        <f>IFERROR(VLOOKUP(AE751,Nivel_educat!$B$6:$E$24,4,FALSE),"")</f>
        <v/>
      </c>
      <c r="AG751" s="270" t="str">
        <f t="shared" si="44"/>
        <v/>
      </c>
      <c r="AH751" s="57"/>
      <c r="AI751" s="64"/>
      <c r="AJ751" s="57"/>
      <c r="AK751" s="64"/>
      <c r="AL751" s="64"/>
      <c r="AM751" s="57"/>
      <c r="AN751" s="64"/>
      <c r="AO751" s="273" t="str">
        <f t="shared" si="45"/>
        <v/>
      </c>
      <c r="AP751" s="57"/>
      <c r="AQ751" s="57"/>
      <c r="AR751" s="59"/>
      <c r="AS751" s="59"/>
      <c r="AT751" s="59"/>
      <c r="AU751" s="59"/>
      <c r="AV751" s="59"/>
      <c r="AW751" s="59"/>
      <c r="AX75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51" s="59"/>
      <c r="AZ751" s="59"/>
      <c r="BA75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51" s="249"/>
      <c r="BD751" s="253"/>
      <c r="BE751" s="253"/>
    </row>
    <row r="752" spans="1:57" ht="14.95" x14ac:dyDescent="0.25">
      <c r="A752" s="60"/>
      <c r="B752" s="58"/>
      <c r="C752" s="58"/>
      <c r="D752" s="58"/>
      <c r="E752" s="61"/>
      <c r="F752" s="61"/>
      <c r="G752" s="270" t="str">
        <f>IFERROR(MATCH(I752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52" s="270" t="str">
        <f t="shared" si="46"/>
        <v/>
      </c>
      <c r="I752" s="58"/>
      <c r="J752" s="58"/>
      <c r="K752" s="250"/>
      <c r="L752" s="277"/>
      <c r="M752" s="58"/>
      <c r="N752" s="58"/>
      <c r="O752" s="58"/>
      <c r="P75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52" s="270" t="str">
        <f>IF('Participantes (A completar)'!$R752="","",IF((INT('Participantes (A completar)'!$AI752-'Participantes (A completar)'!$R752)/365.25)&lt;=0,0,(INT(('Participantes (A completar)'!$AI752-'Participantes (A completar)'!$R752)/365.25))))</f>
        <v/>
      </c>
      <c r="R752" s="61"/>
      <c r="S752" s="57"/>
      <c r="T752" s="270" t="str">
        <f>IFERROR(MATCH(V752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52" s="270" t="str">
        <f t="shared" si="47"/>
        <v/>
      </c>
      <c r="V752" s="58"/>
      <c r="W752" s="58"/>
      <c r="X752" s="62"/>
      <c r="Y75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5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52" s="245"/>
      <c r="AB752" s="246"/>
      <c r="AC752" s="246"/>
      <c r="AD752" s="247"/>
      <c r="AE752" s="248"/>
      <c r="AF752" s="270" t="str">
        <f>IFERROR(VLOOKUP(AE752,Nivel_educat!$B$6:$E$24,4,FALSE),"")</f>
        <v/>
      </c>
      <c r="AG752" s="270" t="str">
        <f t="shared" si="44"/>
        <v/>
      </c>
      <c r="AH752" s="57"/>
      <c r="AI752" s="64"/>
      <c r="AJ752" s="57"/>
      <c r="AK752" s="64"/>
      <c r="AL752" s="64"/>
      <c r="AM752" s="57"/>
      <c r="AN752" s="207"/>
      <c r="AO752" s="273" t="str">
        <f t="shared" si="45"/>
        <v/>
      </c>
      <c r="AP752" s="57"/>
      <c r="AQ752" s="57"/>
      <c r="AR752" s="59"/>
      <c r="AS752" s="59"/>
      <c r="AT752" s="59"/>
      <c r="AU752" s="59"/>
      <c r="AV752" s="59"/>
      <c r="AW752" s="59"/>
      <c r="AX75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52" s="59"/>
      <c r="AZ752" s="59"/>
      <c r="BA75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52" s="249"/>
      <c r="BD752" s="253"/>
      <c r="BE752" s="253"/>
    </row>
    <row r="753" spans="1:57" ht="14.95" x14ac:dyDescent="0.25">
      <c r="A753" s="60"/>
      <c r="B753" s="58"/>
      <c r="C753" s="58"/>
      <c r="D753" s="58"/>
      <c r="E753" s="61"/>
      <c r="F753" s="61"/>
      <c r="G753" s="270" t="str">
        <f>IFERROR(MATCH(I753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53" s="270" t="str">
        <f t="shared" si="46"/>
        <v/>
      </c>
      <c r="I753" s="58"/>
      <c r="J753" s="58"/>
      <c r="K753" s="250"/>
      <c r="L753" s="277"/>
      <c r="M753" s="58"/>
      <c r="N753" s="58"/>
      <c r="O753" s="58"/>
      <c r="P75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53" s="270" t="str">
        <f>IF('Participantes (A completar)'!$R753="","",IF((INT('Participantes (A completar)'!$AI753-'Participantes (A completar)'!$R753)/365.25)&lt;=0,0,(INT(('Participantes (A completar)'!$AI753-'Participantes (A completar)'!$R753)/365.25))))</f>
        <v/>
      </c>
      <c r="R753" s="61"/>
      <c r="S753" s="57"/>
      <c r="T753" s="270" t="str">
        <f>IFERROR(MATCH(V753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53" s="270" t="str">
        <f t="shared" si="47"/>
        <v/>
      </c>
      <c r="V753" s="216"/>
      <c r="W753" s="216"/>
      <c r="X753" s="62"/>
      <c r="Y75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5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53" s="245"/>
      <c r="AB753" s="246"/>
      <c r="AC753" s="246"/>
      <c r="AD753" s="247"/>
      <c r="AE753" s="248"/>
      <c r="AF753" s="270" t="str">
        <f>IFERROR(VLOOKUP(AE753,Nivel_educat!$B$6:$E$24,4,FALSE),"")</f>
        <v/>
      </c>
      <c r="AG753" s="270" t="str">
        <f t="shared" si="44"/>
        <v/>
      </c>
      <c r="AH753" s="57"/>
      <c r="AI753" s="64"/>
      <c r="AJ753" s="57"/>
      <c r="AK753" s="64"/>
      <c r="AL753" s="64"/>
      <c r="AM753" s="57"/>
      <c r="AN753" s="64"/>
      <c r="AO753" s="273" t="str">
        <f t="shared" si="45"/>
        <v/>
      </c>
      <c r="AP753" s="57"/>
      <c r="AQ753" s="57"/>
      <c r="AR753" s="59"/>
      <c r="AS753" s="59"/>
      <c r="AT753" s="59"/>
      <c r="AU753" s="59"/>
      <c r="AV753" s="59"/>
      <c r="AW753" s="59"/>
      <c r="AX75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53" s="59"/>
      <c r="AZ753" s="59"/>
      <c r="BA75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53" s="249"/>
      <c r="BD753" s="253"/>
      <c r="BE753" s="253"/>
    </row>
    <row r="754" spans="1:57" ht="14.95" x14ac:dyDescent="0.25">
      <c r="A754" s="60"/>
      <c r="B754" s="58"/>
      <c r="C754" s="58"/>
      <c r="D754" s="58"/>
      <c r="E754" s="61"/>
      <c r="F754" s="61"/>
      <c r="G754" s="270" t="str">
        <f>IFERROR(MATCH(I754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54" s="270" t="str">
        <f t="shared" si="46"/>
        <v/>
      </c>
      <c r="I754" s="58"/>
      <c r="J754" s="58"/>
      <c r="K754" s="250"/>
      <c r="L754" s="277"/>
      <c r="M754" s="58"/>
      <c r="N754" s="58"/>
      <c r="O754" s="58"/>
      <c r="P75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54" s="270" t="str">
        <f>IF('Participantes (A completar)'!$R754="","",IF((INT('Participantes (A completar)'!$AI754-'Participantes (A completar)'!$R754)/365.25)&lt;=0,0,(INT(('Participantes (A completar)'!$AI754-'Participantes (A completar)'!$R754)/365.25))))</f>
        <v/>
      </c>
      <c r="R754" s="61"/>
      <c r="S754" s="57"/>
      <c r="T754" s="270" t="str">
        <f>IFERROR(MATCH(V754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54" s="270" t="str">
        <f t="shared" si="47"/>
        <v/>
      </c>
      <c r="V754" s="58"/>
      <c r="W754" s="58"/>
      <c r="X754" s="62"/>
      <c r="Y75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5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54" s="245"/>
      <c r="AB754" s="246"/>
      <c r="AC754" s="246"/>
      <c r="AD754" s="247"/>
      <c r="AE754" s="248"/>
      <c r="AF754" s="270" t="str">
        <f>IFERROR(VLOOKUP(AE754,Nivel_educat!$B$6:$E$24,4,FALSE),"")</f>
        <v/>
      </c>
      <c r="AG754" s="270" t="str">
        <f t="shared" si="44"/>
        <v/>
      </c>
      <c r="AH754" s="57"/>
      <c r="AI754" s="64"/>
      <c r="AJ754" s="57"/>
      <c r="AK754" s="64"/>
      <c r="AL754" s="64"/>
      <c r="AM754" s="57"/>
      <c r="AN754" s="207"/>
      <c r="AO754" s="273" t="str">
        <f t="shared" si="45"/>
        <v/>
      </c>
      <c r="AP754" s="57"/>
      <c r="AQ754" s="57"/>
      <c r="AR754" s="59"/>
      <c r="AS754" s="59"/>
      <c r="AT754" s="59"/>
      <c r="AU754" s="59"/>
      <c r="AV754" s="59"/>
      <c r="AW754" s="59"/>
      <c r="AX75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54" s="59"/>
      <c r="AZ754" s="59"/>
      <c r="BA75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54" s="249"/>
      <c r="BD754" s="253"/>
      <c r="BE754" s="253"/>
    </row>
    <row r="755" spans="1:57" ht="14.95" x14ac:dyDescent="0.25">
      <c r="A755" s="60"/>
      <c r="B755" s="58"/>
      <c r="C755" s="58"/>
      <c r="D755" s="58"/>
      <c r="E755" s="61"/>
      <c r="F755" s="61"/>
      <c r="G755" s="270" t="str">
        <f>IFERROR(MATCH(I755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55" s="270" t="str">
        <f t="shared" si="46"/>
        <v/>
      </c>
      <c r="I755" s="58"/>
      <c r="J755" s="58"/>
      <c r="K755" s="250"/>
      <c r="L755" s="277"/>
      <c r="M755" s="58"/>
      <c r="N755" s="58"/>
      <c r="O755" s="58"/>
      <c r="P75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55" s="270" t="str">
        <f>IF('Participantes (A completar)'!$R755="","",IF((INT('Participantes (A completar)'!$AI755-'Participantes (A completar)'!$R755)/365.25)&lt;=0,0,(INT(('Participantes (A completar)'!$AI755-'Participantes (A completar)'!$R755)/365.25))))</f>
        <v/>
      </c>
      <c r="R755" s="61"/>
      <c r="S755" s="57"/>
      <c r="T755" s="270" t="str">
        <f>IFERROR(MATCH(V755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55" s="270" t="str">
        <f t="shared" si="47"/>
        <v/>
      </c>
      <c r="V755" s="216"/>
      <c r="W755" s="216"/>
      <c r="X755" s="62"/>
      <c r="Y75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5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55" s="245"/>
      <c r="AB755" s="246"/>
      <c r="AC755" s="246"/>
      <c r="AD755" s="247"/>
      <c r="AE755" s="248"/>
      <c r="AF755" s="270" t="str">
        <f>IFERROR(VLOOKUP(AE755,Nivel_educat!$B$6:$E$24,4,FALSE),"")</f>
        <v/>
      </c>
      <c r="AG755" s="270" t="str">
        <f t="shared" si="44"/>
        <v/>
      </c>
      <c r="AH755" s="57"/>
      <c r="AI755" s="64"/>
      <c r="AJ755" s="57"/>
      <c r="AK755" s="64"/>
      <c r="AL755" s="64"/>
      <c r="AM755" s="57"/>
      <c r="AN755" s="64"/>
      <c r="AO755" s="273" t="str">
        <f t="shared" si="45"/>
        <v/>
      </c>
      <c r="AP755" s="57"/>
      <c r="AQ755" s="57"/>
      <c r="AR755" s="59"/>
      <c r="AS755" s="59"/>
      <c r="AT755" s="59"/>
      <c r="AU755" s="59"/>
      <c r="AV755" s="59"/>
      <c r="AW755" s="59"/>
      <c r="AX75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55" s="59"/>
      <c r="AZ755" s="59"/>
      <c r="BA75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55" s="249"/>
      <c r="BD755" s="253"/>
      <c r="BE755" s="253"/>
    </row>
    <row r="756" spans="1:57" ht="14.95" x14ac:dyDescent="0.25">
      <c r="A756" s="60"/>
      <c r="B756" s="58"/>
      <c r="C756" s="58"/>
      <c r="D756" s="58"/>
      <c r="E756" s="61"/>
      <c r="F756" s="61"/>
      <c r="G756" s="270" t="str">
        <f>IFERROR(MATCH(I756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56" s="270" t="str">
        <f t="shared" si="46"/>
        <v/>
      </c>
      <c r="I756" s="58"/>
      <c r="J756" s="58"/>
      <c r="K756" s="250"/>
      <c r="L756" s="277"/>
      <c r="M756" s="58"/>
      <c r="N756" s="58"/>
      <c r="O756" s="58"/>
      <c r="P75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56" s="270" t="str">
        <f>IF('Participantes (A completar)'!$R756="","",IF((INT('Participantes (A completar)'!$AI756-'Participantes (A completar)'!$R756)/365.25)&lt;=0,0,(INT(('Participantes (A completar)'!$AI756-'Participantes (A completar)'!$R756)/365.25))))</f>
        <v/>
      </c>
      <c r="R756" s="61"/>
      <c r="S756" s="57"/>
      <c r="T756" s="270" t="str">
        <f>IFERROR(MATCH(V756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56" s="270" t="str">
        <f t="shared" si="47"/>
        <v/>
      </c>
      <c r="V756" s="58"/>
      <c r="W756" s="58"/>
      <c r="X756" s="62"/>
      <c r="Y75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5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56" s="245"/>
      <c r="AB756" s="246"/>
      <c r="AC756" s="246"/>
      <c r="AD756" s="247"/>
      <c r="AE756" s="248"/>
      <c r="AF756" s="270" t="str">
        <f>IFERROR(VLOOKUP(AE756,Nivel_educat!$B$6:$E$24,4,FALSE),"")</f>
        <v/>
      </c>
      <c r="AG756" s="270" t="str">
        <f t="shared" si="44"/>
        <v/>
      </c>
      <c r="AH756" s="57"/>
      <c r="AI756" s="64"/>
      <c r="AJ756" s="57"/>
      <c r="AK756" s="64"/>
      <c r="AL756" s="64"/>
      <c r="AM756" s="57"/>
      <c r="AN756" s="207"/>
      <c r="AO756" s="273" t="str">
        <f t="shared" si="45"/>
        <v/>
      </c>
      <c r="AP756" s="57"/>
      <c r="AQ756" s="57"/>
      <c r="AR756" s="59"/>
      <c r="AS756" s="59"/>
      <c r="AT756" s="59"/>
      <c r="AU756" s="59"/>
      <c r="AV756" s="59"/>
      <c r="AW756" s="59"/>
      <c r="AX75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56" s="59"/>
      <c r="AZ756" s="59"/>
      <c r="BA75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56" s="249"/>
      <c r="BD756" s="253"/>
      <c r="BE756" s="253"/>
    </row>
    <row r="757" spans="1:57" ht="14.95" x14ac:dyDescent="0.25">
      <c r="A757" s="60"/>
      <c r="B757" s="58"/>
      <c r="C757" s="58"/>
      <c r="D757" s="58"/>
      <c r="E757" s="61"/>
      <c r="F757" s="61"/>
      <c r="G757" s="270" t="str">
        <f>IFERROR(MATCH(I757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57" s="270" t="str">
        <f t="shared" si="46"/>
        <v/>
      </c>
      <c r="I757" s="58"/>
      <c r="J757" s="58"/>
      <c r="K757" s="250"/>
      <c r="L757" s="277"/>
      <c r="M757" s="58"/>
      <c r="N757" s="58"/>
      <c r="O757" s="58"/>
      <c r="P75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57" s="270" t="str">
        <f>IF('Participantes (A completar)'!$R757="","",IF((INT('Participantes (A completar)'!$AI757-'Participantes (A completar)'!$R757)/365.25)&lt;=0,0,(INT(('Participantes (A completar)'!$AI757-'Participantes (A completar)'!$R757)/365.25))))</f>
        <v/>
      </c>
      <c r="R757" s="61"/>
      <c r="S757" s="57"/>
      <c r="T757" s="270" t="str">
        <f>IFERROR(MATCH(V757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57" s="270" t="str">
        <f t="shared" si="47"/>
        <v/>
      </c>
      <c r="V757" s="216"/>
      <c r="W757" s="216"/>
      <c r="X757" s="62"/>
      <c r="Y75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5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57" s="245"/>
      <c r="AB757" s="246"/>
      <c r="AC757" s="246"/>
      <c r="AD757" s="247"/>
      <c r="AE757" s="248"/>
      <c r="AF757" s="270" t="str">
        <f>IFERROR(VLOOKUP(AE757,Nivel_educat!$B$6:$E$24,4,FALSE),"")</f>
        <v/>
      </c>
      <c r="AG757" s="270" t="str">
        <f t="shared" si="44"/>
        <v/>
      </c>
      <c r="AH757" s="57"/>
      <c r="AI757" s="64"/>
      <c r="AJ757" s="57"/>
      <c r="AK757" s="64"/>
      <c r="AL757" s="64"/>
      <c r="AM757" s="57"/>
      <c r="AN757" s="64"/>
      <c r="AO757" s="273" t="str">
        <f t="shared" si="45"/>
        <v/>
      </c>
      <c r="AP757" s="57"/>
      <c r="AQ757" s="57"/>
      <c r="AR757" s="59"/>
      <c r="AS757" s="59"/>
      <c r="AT757" s="59"/>
      <c r="AU757" s="59"/>
      <c r="AV757" s="59"/>
      <c r="AW757" s="59"/>
      <c r="AX75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57" s="59"/>
      <c r="AZ757" s="59"/>
      <c r="BA75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57" s="249"/>
      <c r="BD757" s="253"/>
      <c r="BE757" s="253"/>
    </row>
    <row r="758" spans="1:57" ht="14.95" x14ac:dyDescent="0.25">
      <c r="A758" s="60"/>
      <c r="B758" s="58"/>
      <c r="C758" s="58"/>
      <c r="D758" s="58"/>
      <c r="E758" s="61"/>
      <c r="F758" s="61"/>
      <c r="G758" s="270" t="str">
        <f>IFERROR(MATCH(I758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58" s="270" t="str">
        <f t="shared" si="46"/>
        <v/>
      </c>
      <c r="I758" s="58"/>
      <c r="J758" s="58"/>
      <c r="K758" s="250"/>
      <c r="L758" s="277"/>
      <c r="M758" s="58"/>
      <c r="N758" s="58"/>
      <c r="O758" s="58"/>
      <c r="P75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58" s="270" t="str">
        <f>IF('Participantes (A completar)'!$R758="","",IF((INT('Participantes (A completar)'!$AI758-'Participantes (A completar)'!$R758)/365.25)&lt;=0,0,(INT(('Participantes (A completar)'!$AI758-'Participantes (A completar)'!$R758)/365.25))))</f>
        <v/>
      </c>
      <c r="R758" s="61"/>
      <c r="S758" s="57"/>
      <c r="T758" s="270" t="str">
        <f>IFERROR(MATCH(V758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58" s="270" t="str">
        <f t="shared" si="47"/>
        <v/>
      </c>
      <c r="V758" s="58"/>
      <c r="W758" s="58"/>
      <c r="X758" s="62"/>
      <c r="Y75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5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58" s="245"/>
      <c r="AB758" s="246"/>
      <c r="AC758" s="246"/>
      <c r="AD758" s="247"/>
      <c r="AE758" s="248"/>
      <c r="AF758" s="270" t="str">
        <f>IFERROR(VLOOKUP(AE758,Nivel_educat!$B$6:$E$24,4,FALSE),"")</f>
        <v/>
      </c>
      <c r="AG758" s="270" t="str">
        <f t="shared" si="44"/>
        <v/>
      </c>
      <c r="AH758" s="57"/>
      <c r="AI758" s="64"/>
      <c r="AJ758" s="57"/>
      <c r="AK758" s="64"/>
      <c r="AL758" s="64"/>
      <c r="AM758" s="57"/>
      <c r="AN758" s="207"/>
      <c r="AO758" s="273" t="str">
        <f t="shared" si="45"/>
        <v/>
      </c>
      <c r="AP758" s="57"/>
      <c r="AQ758" s="57"/>
      <c r="AR758" s="59"/>
      <c r="AS758" s="59"/>
      <c r="AT758" s="59"/>
      <c r="AU758" s="59"/>
      <c r="AV758" s="59"/>
      <c r="AW758" s="59"/>
      <c r="AX75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58" s="59"/>
      <c r="AZ758" s="59"/>
      <c r="BA75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58" s="249"/>
      <c r="BD758" s="253"/>
      <c r="BE758" s="253"/>
    </row>
    <row r="759" spans="1:57" ht="14.95" x14ac:dyDescent="0.25">
      <c r="A759" s="60"/>
      <c r="B759" s="58"/>
      <c r="C759" s="58"/>
      <c r="D759" s="58"/>
      <c r="E759" s="61"/>
      <c r="F759" s="61"/>
      <c r="G759" s="270" t="str">
        <f>IFERROR(MATCH(I759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59" s="270" t="str">
        <f t="shared" si="46"/>
        <v/>
      </c>
      <c r="I759" s="58"/>
      <c r="J759" s="58"/>
      <c r="K759" s="250"/>
      <c r="L759" s="277"/>
      <c r="M759" s="58"/>
      <c r="N759" s="58"/>
      <c r="O759" s="58"/>
      <c r="P75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59" s="270" t="str">
        <f>IF('Participantes (A completar)'!$R759="","",IF((INT('Participantes (A completar)'!$AI759-'Participantes (A completar)'!$R759)/365.25)&lt;=0,0,(INT(('Participantes (A completar)'!$AI759-'Participantes (A completar)'!$R759)/365.25))))</f>
        <v/>
      </c>
      <c r="R759" s="61"/>
      <c r="S759" s="57"/>
      <c r="T759" s="270" t="str">
        <f>IFERROR(MATCH(V759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59" s="270" t="str">
        <f t="shared" si="47"/>
        <v/>
      </c>
      <c r="V759" s="216"/>
      <c r="W759" s="216"/>
      <c r="X759" s="62"/>
      <c r="Y75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5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59" s="245"/>
      <c r="AB759" s="246"/>
      <c r="AC759" s="246"/>
      <c r="AD759" s="247"/>
      <c r="AE759" s="248"/>
      <c r="AF759" s="270" t="str">
        <f>IFERROR(VLOOKUP(AE759,Nivel_educat!$B$6:$E$24,4,FALSE),"")</f>
        <v/>
      </c>
      <c r="AG759" s="270" t="str">
        <f t="shared" si="44"/>
        <v/>
      </c>
      <c r="AH759" s="57"/>
      <c r="AI759" s="64"/>
      <c r="AJ759" s="57"/>
      <c r="AK759" s="64"/>
      <c r="AL759" s="64"/>
      <c r="AM759" s="57"/>
      <c r="AN759" s="64"/>
      <c r="AO759" s="273" t="str">
        <f t="shared" si="45"/>
        <v/>
      </c>
      <c r="AP759" s="57"/>
      <c r="AQ759" s="57"/>
      <c r="AR759" s="59"/>
      <c r="AS759" s="59"/>
      <c r="AT759" s="59"/>
      <c r="AU759" s="59"/>
      <c r="AV759" s="59"/>
      <c r="AW759" s="59"/>
      <c r="AX75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59" s="59"/>
      <c r="AZ759" s="59"/>
      <c r="BA75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59" s="249"/>
      <c r="BD759" s="253"/>
      <c r="BE759" s="253"/>
    </row>
    <row r="760" spans="1:57" ht="14.95" x14ac:dyDescent="0.25">
      <c r="A760" s="60"/>
      <c r="B760" s="58"/>
      <c r="C760" s="58"/>
      <c r="D760" s="58"/>
      <c r="E760" s="61"/>
      <c r="F760" s="61"/>
      <c r="G760" s="270" t="str">
        <f>IFERROR(MATCH(I760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60" s="270" t="str">
        <f t="shared" si="46"/>
        <v/>
      </c>
      <c r="I760" s="58"/>
      <c r="J760" s="58"/>
      <c r="K760" s="250"/>
      <c r="L760" s="277"/>
      <c r="M760" s="58"/>
      <c r="N760" s="58"/>
      <c r="O760" s="58"/>
      <c r="P76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60" s="270" t="str">
        <f>IF('Participantes (A completar)'!$R760="","",IF((INT('Participantes (A completar)'!$AI760-'Participantes (A completar)'!$R760)/365.25)&lt;=0,0,(INT(('Participantes (A completar)'!$AI760-'Participantes (A completar)'!$R760)/365.25))))</f>
        <v/>
      </c>
      <c r="R760" s="61"/>
      <c r="S760" s="57"/>
      <c r="T760" s="270" t="str">
        <f>IFERROR(MATCH(V760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60" s="270" t="str">
        <f t="shared" si="47"/>
        <v/>
      </c>
      <c r="V760" s="58"/>
      <c r="W760" s="58"/>
      <c r="X760" s="62"/>
      <c r="Y76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6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60" s="245"/>
      <c r="AB760" s="246"/>
      <c r="AC760" s="246"/>
      <c r="AD760" s="247"/>
      <c r="AE760" s="248"/>
      <c r="AF760" s="270" t="str">
        <f>IFERROR(VLOOKUP(AE760,Nivel_educat!$B$6:$E$24,4,FALSE),"")</f>
        <v/>
      </c>
      <c r="AG760" s="270" t="str">
        <f t="shared" si="44"/>
        <v/>
      </c>
      <c r="AH760" s="57"/>
      <c r="AI760" s="64"/>
      <c r="AJ760" s="57"/>
      <c r="AK760" s="64"/>
      <c r="AL760" s="64"/>
      <c r="AM760" s="57"/>
      <c r="AN760" s="207"/>
      <c r="AO760" s="273" t="str">
        <f t="shared" si="45"/>
        <v/>
      </c>
      <c r="AP760" s="57"/>
      <c r="AQ760" s="57"/>
      <c r="AR760" s="59"/>
      <c r="AS760" s="59"/>
      <c r="AT760" s="59"/>
      <c r="AU760" s="59"/>
      <c r="AV760" s="59"/>
      <c r="AW760" s="59"/>
      <c r="AX76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60" s="59"/>
      <c r="AZ760" s="59"/>
      <c r="BA76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60" s="249"/>
      <c r="BD760" s="253"/>
      <c r="BE760" s="253"/>
    </row>
    <row r="761" spans="1:57" ht="14.95" x14ac:dyDescent="0.25">
      <c r="A761" s="60"/>
      <c r="B761" s="58"/>
      <c r="C761" s="58"/>
      <c r="D761" s="58"/>
      <c r="E761" s="61"/>
      <c r="F761" s="61"/>
      <c r="G761" s="270" t="str">
        <f>IFERROR(MATCH(I761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61" s="270" t="str">
        <f t="shared" si="46"/>
        <v/>
      </c>
      <c r="I761" s="58"/>
      <c r="J761" s="58"/>
      <c r="K761" s="250"/>
      <c r="L761" s="277"/>
      <c r="M761" s="58"/>
      <c r="N761" s="58"/>
      <c r="O761" s="58"/>
      <c r="P76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61" s="270" t="str">
        <f>IF('Participantes (A completar)'!$R761="","",IF((INT('Participantes (A completar)'!$AI761-'Participantes (A completar)'!$R761)/365.25)&lt;=0,0,(INT(('Participantes (A completar)'!$AI761-'Participantes (A completar)'!$R761)/365.25))))</f>
        <v/>
      </c>
      <c r="R761" s="61"/>
      <c r="S761" s="57"/>
      <c r="T761" s="270" t="str">
        <f>IFERROR(MATCH(V761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61" s="270" t="str">
        <f t="shared" si="47"/>
        <v/>
      </c>
      <c r="V761" s="216"/>
      <c r="W761" s="216"/>
      <c r="X761" s="62"/>
      <c r="Y76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6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61" s="245"/>
      <c r="AB761" s="246"/>
      <c r="AC761" s="246"/>
      <c r="AD761" s="247"/>
      <c r="AE761" s="248"/>
      <c r="AF761" s="270" t="str">
        <f>IFERROR(VLOOKUP(AE761,Nivel_educat!$B$6:$E$24,4,FALSE),"")</f>
        <v/>
      </c>
      <c r="AG761" s="270" t="str">
        <f t="shared" si="44"/>
        <v/>
      </c>
      <c r="AH761" s="57"/>
      <c r="AI761" s="64"/>
      <c r="AJ761" s="57"/>
      <c r="AK761" s="64"/>
      <c r="AL761" s="64"/>
      <c r="AM761" s="57"/>
      <c r="AN761" s="64"/>
      <c r="AO761" s="273" t="str">
        <f t="shared" si="45"/>
        <v/>
      </c>
      <c r="AP761" s="57"/>
      <c r="AQ761" s="57"/>
      <c r="AR761" s="59"/>
      <c r="AS761" s="59"/>
      <c r="AT761" s="59"/>
      <c r="AU761" s="59"/>
      <c r="AV761" s="59"/>
      <c r="AW761" s="59"/>
      <c r="AX76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61" s="59"/>
      <c r="AZ761" s="59"/>
      <c r="BA76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61" s="249"/>
      <c r="BD761" s="253"/>
      <c r="BE761" s="253"/>
    </row>
    <row r="762" spans="1:57" ht="14.95" x14ac:dyDescent="0.25">
      <c r="A762" s="60"/>
      <c r="B762" s="58"/>
      <c r="C762" s="58"/>
      <c r="D762" s="58"/>
      <c r="E762" s="61"/>
      <c r="F762" s="61"/>
      <c r="G762" s="270" t="str">
        <f>IFERROR(MATCH(I762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62" s="270" t="str">
        <f t="shared" si="46"/>
        <v/>
      </c>
      <c r="I762" s="58"/>
      <c r="J762" s="58"/>
      <c r="K762" s="250"/>
      <c r="L762" s="277"/>
      <c r="M762" s="58"/>
      <c r="N762" s="58"/>
      <c r="O762" s="58"/>
      <c r="P76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62" s="270" t="str">
        <f>IF('Participantes (A completar)'!$R762="","",IF((INT('Participantes (A completar)'!$AI762-'Participantes (A completar)'!$R762)/365.25)&lt;=0,0,(INT(('Participantes (A completar)'!$AI762-'Participantes (A completar)'!$R762)/365.25))))</f>
        <v/>
      </c>
      <c r="R762" s="61"/>
      <c r="S762" s="57"/>
      <c r="T762" s="270" t="str">
        <f>IFERROR(MATCH(V762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62" s="270" t="str">
        <f t="shared" si="47"/>
        <v/>
      </c>
      <c r="V762" s="58"/>
      <c r="W762" s="58"/>
      <c r="X762" s="62"/>
      <c r="Y76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6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62" s="245"/>
      <c r="AB762" s="246"/>
      <c r="AC762" s="246"/>
      <c r="AD762" s="247"/>
      <c r="AE762" s="248"/>
      <c r="AF762" s="270" t="str">
        <f>IFERROR(VLOOKUP(AE762,Nivel_educat!$B$6:$E$24,4,FALSE),"")</f>
        <v/>
      </c>
      <c r="AG762" s="270" t="str">
        <f t="shared" si="44"/>
        <v/>
      </c>
      <c r="AH762" s="57"/>
      <c r="AI762" s="64"/>
      <c r="AJ762" s="57"/>
      <c r="AK762" s="64"/>
      <c r="AL762" s="64"/>
      <c r="AM762" s="57"/>
      <c r="AN762" s="207"/>
      <c r="AO762" s="273" t="str">
        <f t="shared" si="45"/>
        <v/>
      </c>
      <c r="AP762" s="57"/>
      <c r="AQ762" s="57"/>
      <c r="AR762" s="59"/>
      <c r="AS762" s="59"/>
      <c r="AT762" s="59"/>
      <c r="AU762" s="59"/>
      <c r="AV762" s="59"/>
      <c r="AW762" s="59"/>
      <c r="AX76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62" s="59"/>
      <c r="AZ762" s="59"/>
      <c r="BA76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62" s="249"/>
      <c r="BD762" s="253"/>
      <c r="BE762" s="253"/>
    </row>
    <row r="763" spans="1:57" ht="14.95" x14ac:dyDescent="0.25">
      <c r="A763" s="60"/>
      <c r="B763" s="58"/>
      <c r="C763" s="58"/>
      <c r="D763" s="58"/>
      <c r="E763" s="61"/>
      <c r="F763" s="61"/>
      <c r="G763" s="270" t="str">
        <f>IFERROR(MATCH(I763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63" s="270" t="str">
        <f t="shared" si="46"/>
        <v/>
      </c>
      <c r="I763" s="58"/>
      <c r="J763" s="58"/>
      <c r="K763" s="250"/>
      <c r="L763" s="277"/>
      <c r="M763" s="58"/>
      <c r="N763" s="58"/>
      <c r="O763" s="58"/>
      <c r="P76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63" s="270" t="str">
        <f>IF('Participantes (A completar)'!$R763="","",IF((INT('Participantes (A completar)'!$AI763-'Participantes (A completar)'!$R763)/365.25)&lt;=0,0,(INT(('Participantes (A completar)'!$AI763-'Participantes (A completar)'!$R763)/365.25))))</f>
        <v/>
      </c>
      <c r="R763" s="61"/>
      <c r="S763" s="57"/>
      <c r="T763" s="270" t="str">
        <f>IFERROR(MATCH(V763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63" s="270" t="str">
        <f t="shared" si="47"/>
        <v/>
      </c>
      <c r="V763" s="216"/>
      <c r="W763" s="216"/>
      <c r="X763" s="62"/>
      <c r="Y76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6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63" s="245"/>
      <c r="AB763" s="246"/>
      <c r="AC763" s="246"/>
      <c r="AD763" s="247"/>
      <c r="AE763" s="248"/>
      <c r="AF763" s="270" t="str">
        <f>IFERROR(VLOOKUP(AE763,Nivel_educat!$B$6:$E$24,4,FALSE),"")</f>
        <v/>
      </c>
      <c r="AG763" s="270" t="str">
        <f t="shared" si="44"/>
        <v/>
      </c>
      <c r="AH763" s="57"/>
      <c r="AI763" s="64"/>
      <c r="AJ763" s="57"/>
      <c r="AK763" s="64"/>
      <c r="AL763" s="64"/>
      <c r="AM763" s="57"/>
      <c r="AN763" s="64"/>
      <c r="AO763" s="273" t="str">
        <f t="shared" si="45"/>
        <v/>
      </c>
      <c r="AP763" s="57"/>
      <c r="AQ763" s="57"/>
      <c r="AR763" s="59"/>
      <c r="AS763" s="59"/>
      <c r="AT763" s="59"/>
      <c r="AU763" s="59"/>
      <c r="AV763" s="59"/>
      <c r="AW763" s="59"/>
      <c r="AX76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63" s="59"/>
      <c r="AZ763" s="59"/>
      <c r="BA76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63" s="249"/>
      <c r="BD763" s="253"/>
      <c r="BE763" s="253"/>
    </row>
    <row r="764" spans="1:57" ht="14.95" x14ac:dyDescent="0.25">
      <c r="A764" s="60"/>
      <c r="B764" s="58"/>
      <c r="C764" s="58"/>
      <c r="D764" s="58"/>
      <c r="E764" s="61"/>
      <c r="F764" s="61"/>
      <c r="G764" s="270" t="str">
        <f>IFERROR(MATCH(I764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64" s="270" t="str">
        <f t="shared" si="46"/>
        <v/>
      </c>
      <c r="I764" s="58"/>
      <c r="J764" s="58"/>
      <c r="K764" s="250"/>
      <c r="L764" s="277"/>
      <c r="M764" s="58"/>
      <c r="N764" s="58"/>
      <c r="O764" s="58"/>
      <c r="P76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64" s="270" t="str">
        <f>IF('Participantes (A completar)'!$R764="","",IF((INT('Participantes (A completar)'!$AI764-'Participantes (A completar)'!$R764)/365.25)&lt;=0,0,(INT(('Participantes (A completar)'!$AI764-'Participantes (A completar)'!$R764)/365.25))))</f>
        <v/>
      </c>
      <c r="R764" s="61"/>
      <c r="S764" s="57"/>
      <c r="T764" s="270" t="str">
        <f>IFERROR(MATCH(V764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64" s="270" t="str">
        <f t="shared" si="47"/>
        <v/>
      </c>
      <c r="V764" s="58"/>
      <c r="W764" s="58"/>
      <c r="X764" s="62"/>
      <c r="Y76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6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64" s="245"/>
      <c r="AB764" s="246"/>
      <c r="AC764" s="246"/>
      <c r="AD764" s="247"/>
      <c r="AE764" s="248"/>
      <c r="AF764" s="270" t="str">
        <f>IFERROR(VLOOKUP(AE764,Nivel_educat!$B$6:$E$24,4,FALSE),"")</f>
        <v/>
      </c>
      <c r="AG764" s="270" t="str">
        <f t="shared" si="44"/>
        <v/>
      </c>
      <c r="AH764" s="57"/>
      <c r="AI764" s="64"/>
      <c r="AJ764" s="57"/>
      <c r="AK764" s="64"/>
      <c r="AL764" s="64"/>
      <c r="AM764" s="57"/>
      <c r="AN764" s="207"/>
      <c r="AO764" s="273" t="str">
        <f t="shared" si="45"/>
        <v/>
      </c>
      <c r="AP764" s="57"/>
      <c r="AQ764" s="57"/>
      <c r="AR764" s="59"/>
      <c r="AS764" s="59"/>
      <c r="AT764" s="59"/>
      <c r="AU764" s="59"/>
      <c r="AV764" s="59"/>
      <c r="AW764" s="59"/>
      <c r="AX76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64" s="59"/>
      <c r="AZ764" s="59"/>
      <c r="BA76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64" s="249"/>
      <c r="BD764" s="253"/>
      <c r="BE764" s="253"/>
    </row>
    <row r="765" spans="1:57" ht="14.95" x14ac:dyDescent="0.25">
      <c r="A765" s="60"/>
      <c r="B765" s="58"/>
      <c r="C765" s="58"/>
      <c r="D765" s="58"/>
      <c r="E765" s="61"/>
      <c r="F765" s="61"/>
      <c r="G765" s="270" t="str">
        <f>IFERROR(MATCH(I765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65" s="270" t="str">
        <f t="shared" si="46"/>
        <v/>
      </c>
      <c r="I765" s="58"/>
      <c r="J765" s="58"/>
      <c r="K765" s="250"/>
      <c r="L765" s="277"/>
      <c r="M765" s="58"/>
      <c r="N765" s="58"/>
      <c r="O765" s="58"/>
      <c r="P76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65" s="270" t="str">
        <f>IF('Participantes (A completar)'!$R765="","",IF((INT('Participantes (A completar)'!$AI765-'Participantes (A completar)'!$R765)/365.25)&lt;=0,0,(INT(('Participantes (A completar)'!$AI765-'Participantes (A completar)'!$R765)/365.25))))</f>
        <v/>
      </c>
      <c r="R765" s="61"/>
      <c r="S765" s="57"/>
      <c r="T765" s="270" t="str">
        <f>IFERROR(MATCH(V765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65" s="270" t="str">
        <f t="shared" si="47"/>
        <v/>
      </c>
      <c r="V765" s="216"/>
      <c r="W765" s="216"/>
      <c r="X765" s="62"/>
      <c r="Y76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6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65" s="245"/>
      <c r="AB765" s="246"/>
      <c r="AC765" s="246"/>
      <c r="AD765" s="247"/>
      <c r="AE765" s="248"/>
      <c r="AF765" s="270" t="str">
        <f>IFERROR(VLOOKUP(AE765,Nivel_educat!$B$6:$E$24,4,FALSE),"")</f>
        <v/>
      </c>
      <c r="AG765" s="270" t="str">
        <f t="shared" si="44"/>
        <v/>
      </c>
      <c r="AH765" s="57"/>
      <c r="AI765" s="64"/>
      <c r="AJ765" s="57"/>
      <c r="AK765" s="64"/>
      <c r="AL765" s="64"/>
      <c r="AM765" s="57"/>
      <c r="AN765" s="64"/>
      <c r="AO765" s="273" t="str">
        <f t="shared" si="45"/>
        <v/>
      </c>
      <c r="AP765" s="57"/>
      <c r="AQ765" s="57"/>
      <c r="AR765" s="59"/>
      <c r="AS765" s="59"/>
      <c r="AT765" s="59"/>
      <c r="AU765" s="59"/>
      <c r="AV765" s="59"/>
      <c r="AW765" s="59"/>
      <c r="AX76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65" s="59"/>
      <c r="AZ765" s="59"/>
      <c r="BA76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65" s="249"/>
      <c r="BD765" s="253"/>
      <c r="BE765" s="253"/>
    </row>
    <row r="766" spans="1:57" ht="14.95" x14ac:dyDescent="0.25">
      <c r="A766" s="60"/>
      <c r="B766" s="58"/>
      <c r="C766" s="58"/>
      <c r="D766" s="58"/>
      <c r="E766" s="61"/>
      <c r="F766" s="61"/>
      <c r="G766" s="270" t="str">
        <f>IFERROR(MATCH(I766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66" s="270" t="str">
        <f t="shared" si="46"/>
        <v/>
      </c>
      <c r="I766" s="58"/>
      <c r="J766" s="58"/>
      <c r="K766" s="250"/>
      <c r="L766" s="277"/>
      <c r="M766" s="58"/>
      <c r="N766" s="58"/>
      <c r="O766" s="58"/>
      <c r="P76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66" s="270" t="str">
        <f>IF('Participantes (A completar)'!$R766="","",IF((INT('Participantes (A completar)'!$AI766-'Participantes (A completar)'!$R766)/365.25)&lt;=0,0,(INT(('Participantes (A completar)'!$AI766-'Participantes (A completar)'!$R766)/365.25))))</f>
        <v/>
      </c>
      <c r="R766" s="61"/>
      <c r="S766" s="57"/>
      <c r="T766" s="270" t="str">
        <f>IFERROR(MATCH(V766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66" s="270" t="str">
        <f t="shared" si="47"/>
        <v/>
      </c>
      <c r="V766" s="58"/>
      <c r="W766" s="58"/>
      <c r="X766" s="62"/>
      <c r="Y76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6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66" s="245"/>
      <c r="AB766" s="246"/>
      <c r="AC766" s="246"/>
      <c r="AD766" s="247"/>
      <c r="AE766" s="248"/>
      <c r="AF766" s="270" t="str">
        <f>IFERROR(VLOOKUP(AE766,Nivel_educat!$B$6:$E$24,4,FALSE),"")</f>
        <v/>
      </c>
      <c r="AG766" s="270" t="str">
        <f t="shared" si="44"/>
        <v/>
      </c>
      <c r="AH766" s="57"/>
      <c r="AI766" s="64"/>
      <c r="AJ766" s="57"/>
      <c r="AK766" s="64"/>
      <c r="AL766" s="64"/>
      <c r="AM766" s="57"/>
      <c r="AN766" s="207"/>
      <c r="AO766" s="273" t="str">
        <f t="shared" si="45"/>
        <v/>
      </c>
      <c r="AP766" s="57"/>
      <c r="AQ766" s="57"/>
      <c r="AR766" s="59"/>
      <c r="AS766" s="59"/>
      <c r="AT766" s="59"/>
      <c r="AU766" s="59"/>
      <c r="AV766" s="59"/>
      <c r="AW766" s="59"/>
      <c r="AX76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66" s="59"/>
      <c r="AZ766" s="59"/>
      <c r="BA76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66" s="249"/>
      <c r="BD766" s="253"/>
      <c r="BE766" s="253"/>
    </row>
    <row r="767" spans="1:57" ht="14.95" x14ac:dyDescent="0.25">
      <c r="A767" s="60"/>
      <c r="B767" s="58"/>
      <c r="C767" s="58"/>
      <c r="D767" s="58"/>
      <c r="E767" s="61"/>
      <c r="F767" s="61"/>
      <c r="G767" s="270" t="str">
        <f>IFERROR(MATCH(I767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67" s="270" t="str">
        <f t="shared" si="46"/>
        <v/>
      </c>
      <c r="I767" s="58"/>
      <c r="J767" s="58"/>
      <c r="K767" s="250"/>
      <c r="L767" s="277"/>
      <c r="M767" s="58"/>
      <c r="N767" s="58"/>
      <c r="O767" s="58"/>
      <c r="P76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67" s="270" t="str">
        <f>IF('Participantes (A completar)'!$R767="","",IF((INT('Participantes (A completar)'!$AI767-'Participantes (A completar)'!$R767)/365.25)&lt;=0,0,(INT(('Participantes (A completar)'!$AI767-'Participantes (A completar)'!$R767)/365.25))))</f>
        <v/>
      </c>
      <c r="R767" s="61"/>
      <c r="S767" s="57"/>
      <c r="T767" s="270" t="str">
        <f>IFERROR(MATCH(V767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67" s="270" t="str">
        <f t="shared" si="47"/>
        <v/>
      </c>
      <c r="V767" s="216"/>
      <c r="W767" s="216"/>
      <c r="X767" s="62"/>
      <c r="Y76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6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67" s="245"/>
      <c r="AB767" s="246"/>
      <c r="AC767" s="246"/>
      <c r="AD767" s="247"/>
      <c r="AE767" s="248"/>
      <c r="AF767" s="270" t="str">
        <f>IFERROR(VLOOKUP(AE767,Nivel_educat!$B$6:$E$24,4,FALSE),"")</f>
        <v/>
      </c>
      <c r="AG767" s="270" t="str">
        <f t="shared" si="44"/>
        <v/>
      </c>
      <c r="AH767" s="57"/>
      <c r="AI767" s="64"/>
      <c r="AJ767" s="57"/>
      <c r="AK767" s="64"/>
      <c r="AL767" s="64"/>
      <c r="AM767" s="57"/>
      <c r="AN767" s="64"/>
      <c r="AO767" s="273" t="str">
        <f t="shared" si="45"/>
        <v/>
      </c>
      <c r="AP767" s="57"/>
      <c r="AQ767" s="57"/>
      <c r="AR767" s="59"/>
      <c r="AS767" s="59"/>
      <c r="AT767" s="59"/>
      <c r="AU767" s="59"/>
      <c r="AV767" s="59"/>
      <c r="AW767" s="59"/>
      <c r="AX76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67" s="59"/>
      <c r="AZ767" s="59"/>
      <c r="BA76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67" s="249"/>
      <c r="BD767" s="253"/>
      <c r="BE767" s="253"/>
    </row>
    <row r="768" spans="1:57" ht="14.95" x14ac:dyDescent="0.25">
      <c r="A768" s="60"/>
      <c r="B768" s="58"/>
      <c r="C768" s="58"/>
      <c r="D768" s="58"/>
      <c r="E768" s="61"/>
      <c r="F768" s="61"/>
      <c r="G768" s="270" t="str">
        <f>IFERROR(MATCH(I768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68" s="270" t="str">
        <f t="shared" si="46"/>
        <v/>
      </c>
      <c r="I768" s="58"/>
      <c r="J768" s="58"/>
      <c r="K768" s="250"/>
      <c r="L768" s="277"/>
      <c r="M768" s="58"/>
      <c r="N768" s="58"/>
      <c r="O768" s="58"/>
      <c r="P76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68" s="270" t="str">
        <f>IF('Participantes (A completar)'!$R768="","",IF((INT('Participantes (A completar)'!$AI768-'Participantes (A completar)'!$R768)/365.25)&lt;=0,0,(INT(('Participantes (A completar)'!$AI768-'Participantes (A completar)'!$R768)/365.25))))</f>
        <v/>
      </c>
      <c r="R768" s="61"/>
      <c r="S768" s="57"/>
      <c r="T768" s="270" t="str">
        <f>IFERROR(MATCH(V768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68" s="270" t="str">
        <f t="shared" si="47"/>
        <v/>
      </c>
      <c r="V768" s="58"/>
      <c r="W768" s="58"/>
      <c r="X768" s="62"/>
      <c r="Y76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6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68" s="245"/>
      <c r="AB768" s="246"/>
      <c r="AC768" s="246"/>
      <c r="AD768" s="247"/>
      <c r="AE768" s="248"/>
      <c r="AF768" s="270" t="str">
        <f>IFERROR(VLOOKUP(AE768,Nivel_educat!$B$6:$E$24,4,FALSE),"")</f>
        <v/>
      </c>
      <c r="AG768" s="270" t="str">
        <f t="shared" si="44"/>
        <v/>
      </c>
      <c r="AH768" s="57"/>
      <c r="AI768" s="64"/>
      <c r="AJ768" s="57"/>
      <c r="AK768" s="64"/>
      <c r="AL768" s="64"/>
      <c r="AM768" s="57"/>
      <c r="AN768" s="207"/>
      <c r="AO768" s="273" t="str">
        <f t="shared" si="45"/>
        <v/>
      </c>
      <c r="AP768" s="57"/>
      <c r="AQ768" s="57"/>
      <c r="AR768" s="59"/>
      <c r="AS768" s="59"/>
      <c r="AT768" s="59"/>
      <c r="AU768" s="59"/>
      <c r="AV768" s="59"/>
      <c r="AW768" s="59"/>
      <c r="AX76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68" s="59"/>
      <c r="AZ768" s="59"/>
      <c r="BA76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68" s="249"/>
      <c r="BD768" s="253"/>
      <c r="BE768" s="253"/>
    </row>
    <row r="769" spans="1:57" ht="14.95" x14ac:dyDescent="0.25">
      <c r="A769" s="60"/>
      <c r="B769" s="58"/>
      <c r="C769" s="58"/>
      <c r="D769" s="58"/>
      <c r="E769" s="61"/>
      <c r="F769" s="61"/>
      <c r="G769" s="270" t="str">
        <f>IFERROR(MATCH(I769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69" s="270" t="str">
        <f t="shared" si="46"/>
        <v/>
      </c>
      <c r="I769" s="58"/>
      <c r="J769" s="58"/>
      <c r="K769" s="250"/>
      <c r="L769" s="277"/>
      <c r="M769" s="58"/>
      <c r="N769" s="58"/>
      <c r="O769" s="58"/>
      <c r="P76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69" s="270" t="str">
        <f>IF('Participantes (A completar)'!$R769="","",IF((INT('Participantes (A completar)'!$AI769-'Participantes (A completar)'!$R769)/365.25)&lt;=0,0,(INT(('Participantes (A completar)'!$AI769-'Participantes (A completar)'!$R769)/365.25))))</f>
        <v/>
      </c>
      <c r="R769" s="61"/>
      <c r="S769" s="57"/>
      <c r="T769" s="270" t="str">
        <f>IFERROR(MATCH(V769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69" s="270" t="str">
        <f t="shared" si="47"/>
        <v/>
      </c>
      <c r="V769" s="216"/>
      <c r="W769" s="216"/>
      <c r="X769" s="62"/>
      <c r="Y76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6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69" s="245"/>
      <c r="AB769" s="246"/>
      <c r="AC769" s="246"/>
      <c r="AD769" s="247"/>
      <c r="AE769" s="248"/>
      <c r="AF769" s="270" t="str">
        <f>IFERROR(VLOOKUP(AE769,Nivel_educat!$B$6:$E$24,4,FALSE),"")</f>
        <v/>
      </c>
      <c r="AG769" s="270" t="str">
        <f t="shared" si="44"/>
        <v/>
      </c>
      <c r="AH769" s="57"/>
      <c r="AI769" s="64"/>
      <c r="AJ769" s="57"/>
      <c r="AK769" s="64"/>
      <c r="AL769" s="64"/>
      <c r="AM769" s="57"/>
      <c r="AN769" s="64"/>
      <c r="AO769" s="273" t="str">
        <f t="shared" si="45"/>
        <v/>
      </c>
      <c r="AP769" s="57"/>
      <c r="AQ769" s="57"/>
      <c r="AR769" s="59"/>
      <c r="AS769" s="59"/>
      <c r="AT769" s="59"/>
      <c r="AU769" s="59"/>
      <c r="AV769" s="59"/>
      <c r="AW769" s="59"/>
      <c r="AX76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69" s="59"/>
      <c r="AZ769" s="59"/>
      <c r="BA76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69" s="249"/>
      <c r="BD769" s="253"/>
      <c r="BE769" s="253"/>
    </row>
    <row r="770" spans="1:57" ht="14.95" x14ac:dyDescent="0.25">
      <c r="A770" s="60"/>
      <c r="B770" s="58"/>
      <c r="C770" s="58"/>
      <c r="D770" s="58"/>
      <c r="E770" s="61"/>
      <c r="F770" s="61"/>
      <c r="G770" s="270" t="str">
        <f>IFERROR(MATCH(I770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70" s="270" t="str">
        <f t="shared" si="46"/>
        <v/>
      </c>
      <c r="I770" s="58"/>
      <c r="J770" s="58"/>
      <c r="K770" s="250"/>
      <c r="L770" s="277"/>
      <c r="M770" s="58"/>
      <c r="N770" s="58"/>
      <c r="O770" s="58"/>
      <c r="P77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70" s="270" t="str">
        <f>IF('Participantes (A completar)'!$R770="","",IF((INT('Participantes (A completar)'!$AI770-'Participantes (A completar)'!$R770)/365.25)&lt;=0,0,(INT(('Participantes (A completar)'!$AI770-'Participantes (A completar)'!$R770)/365.25))))</f>
        <v/>
      </c>
      <c r="R770" s="61"/>
      <c r="S770" s="57"/>
      <c r="T770" s="270" t="str">
        <f>IFERROR(MATCH(V770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70" s="270" t="str">
        <f t="shared" si="47"/>
        <v/>
      </c>
      <c r="V770" s="58"/>
      <c r="W770" s="58"/>
      <c r="X770" s="62"/>
      <c r="Y77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7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70" s="245"/>
      <c r="AB770" s="246"/>
      <c r="AC770" s="246"/>
      <c r="AD770" s="247"/>
      <c r="AE770" s="248"/>
      <c r="AF770" s="270" t="str">
        <f>IFERROR(VLOOKUP(AE770,Nivel_educat!$B$6:$E$24,4,FALSE),"")</f>
        <v/>
      </c>
      <c r="AG770" s="270" t="str">
        <f t="shared" si="44"/>
        <v/>
      </c>
      <c r="AH770" s="57"/>
      <c r="AI770" s="64"/>
      <c r="AJ770" s="57"/>
      <c r="AK770" s="64"/>
      <c r="AL770" s="64"/>
      <c r="AM770" s="57"/>
      <c r="AN770" s="207"/>
      <c r="AO770" s="273" t="str">
        <f t="shared" si="45"/>
        <v/>
      </c>
      <c r="AP770" s="57"/>
      <c r="AQ770" s="57"/>
      <c r="AR770" s="59"/>
      <c r="AS770" s="59"/>
      <c r="AT770" s="59"/>
      <c r="AU770" s="59"/>
      <c r="AV770" s="59"/>
      <c r="AW770" s="59"/>
      <c r="AX77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70" s="59"/>
      <c r="AZ770" s="59"/>
      <c r="BA77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70" s="249"/>
      <c r="BD770" s="253"/>
      <c r="BE770" s="253"/>
    </row>
    <row r="771" spans="1:57" ht="14.95" x14ac:dyDescent="0.25">
      <c r="A771" s="60"/>
      <c r="B771" s="58"/>
      <c r="C771" s="58"/>
      <c r="D771" s="58"/>
      <c r="E771" s="61"/>
      <c r="F771" s="61"/>
      <c r="G771" s="270" t="str">
        <f>IFERROR(MATCH(I771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71" s="270" t="str">
        <f t="shared" si="46"/>
        <v/>
      </c>
      <c r="I771" s="58"/>
      <c r="J771" s="58"/>
      <c r="K771" s="250"/>
      <c r="L771" s="277"/>
      <c r="M771" s="58"/>
      <c r="N771" s="58"/>
      <c r="O771" s="58"/>
      <c r="P77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71" s="270" t="str">
        <f>IF('Participantes (A completar)'!$R771="","",IF((INT('Participantes (A completar)'!$AI771-'Participantes (A completar)'!$R771)/365.25)&lt;=0,0,(INT(('Participantes (A completar)'!$AI771-'Participantes (A completar)'!$R771)/365.25))))</f>
        <v/>
      </c>
      <c r="R771" s="61"/>
      <c r="S771" s="57"/>
      <c r="T771" s="270" t="str">
        <f>IFERROR(MATCH(V771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71" s="270" t="str">
        <f t="shared" si="47"/>
        <v/>
      </c>
      <c r="V771" s="216"/>
      <c r="W771" s="216"/>
      <c r="X771" s="62"/>
      <c r="Y77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7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71" s="245"/>
      <c r="AB771" s="246"/>
      <c r="AC771" s="246"/>
      <c r="AD771" s="247"/>
      <c r="AE771" s="248"/>
      <c r="AF771" s="270" t="str">
        <f>IFERROR(VLOOKUP(AE771,Nivel_educat!$B$6:$E$24,4,FALSE),"")</f>
        <v/>
      </c>
      <c r="AG771" s="270" t="str">
        <f t="shared" si="44"/>
        <v/>
      </c>
      <c r="AH771" s="57"/>
      <c r="AI771" s="64"/>
      <c r="AJ771" s="57"/>
      <c r="AK771" s="64"/>
      <c r="AL771" s="64"/>
      <c r="AM771" s="57"/>
      <c r="AN771" s="64"/>
      <c r="AO771" s="273" t="str">
        <f t="shared" si="45"/>
        <v/>
      </c>
      <c r="AP771" s="57"/>
      <c r="AQ771" s="57"/>
      <c r="AR771" s="59"/>
      <c r="AS771" s="59"/>
      <c r="AT771" s="59"/>
      <c r="AU771" s="59"/>
      <c r="AV771" s="59"/>
      <c r="AW771" s="59"/>
      <c r="AX77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71" s="59"/>
      <c r="AZ771" s="59"/>
      <c r="BA77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71" s="249"/>
      <c r="BD771" s="253"/>
      <c r="BE771" s="253"/>
    </row>
    <row r="772" spans="1:57" ht="14.95" x14ac:dyDescent="0.25">
      <c r="A772" s="60"/>
      <c r="B772" s="58"/>
      <c r="C772" s="58"/>
      <c r="D772" s="58"/>
      <c r="E772" s="61"/>
      <c r="F772" s="61"/>
      <c r="G772" s="270" t="str">
        <f>IFERROR(MATCH(I772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72" s="270" t="str">
        <f t="shared" si="46"/>
        <v/>
      </c>
      <c r="I772" s="58"/>
      <c r="J772" s="58"/>
      <c r="K772" s="250"/>
      <c r="L772" s="277"/>
      <c r="M772" s="58"/>
      <c r="N772" s="58"/>
      <c r="O772" s="58"/>
      <c r="P77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72" s="270" t="str">
        <f>IF('Participantes (A completar)'!$R772="","",IF((INT('Participantes (A completar)'!$AI772-'Participantes (A completar)'!$R772)/365.25)&lt;=0,0,(INT(('Participantes (A completar)'!$AI772-'Participantes (A completar)'!$R772)/365.25))))</f>
        <v/>
      </c>
      <c r="R772" s="61"/>
      <c r="S772" s="57"/>
      <c r="T772" s="270" t="str">
        <f>IFERROR(MATCH(V772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72" s="270" t="str">
        <f t="shared" si="47"/>
        <v/>
      </c>
      <c r="V772" s="58"/>
      <c r="W772" s="58"/>
      <c r="X772" s="62"/>
      <c r="Y77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7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72" s="245"/>
      <c r="AB772" s="246"/>
      <c r="AC772" s="246"/>
      <c r="AD772" s="247"/>
      <c r="AE772" s="248"/>
      <c r="AF772" s="270" t="str">
        <f>IFERROR(VLOOKUP(AE772,Nivel_educat!$B$6:$E$24,4,FALSE),"")</f>
        <v/>
      </c>
      <c r="AG772" s="270" t="str">
        <f t="shared" si="44"/>
        <v/>
      </c>
      <c r="AH772" s="57"/>
      <c r="AI772" s="64"/>
      <c r="AJ772" s="57"/>
      <c r="AK772" s="64"/>
      <c r="AL772" s="64"/>
      <c r="AM772" s="57"/>
      <c r="AN772" s="207"/>
      <c r="AO772" s="273" t="str">
        <f t="shared" si="45"/>
        <v/>
      </c>
      <c r="AP772" s="57"/>
      <c r="AQ772" s="57"/>
      <c r="AR772" s="59"/>
      <c r="AS772" s="59"/>
      <c r="AT772" s="59"/>
      <c r="AU772" s="59"/>
      <c r="AV772" s="59"/>
      <c r="AW772" s="59"/>
      <c r="AX77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72" s="59"/>
      <c r="AZ772" s="59"/>
      <c r="BA77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72" s="249"/>
      <c r="BD772" s="253"/>
      <c r="BE772" s="253"/>
    </row>
    <row r="773" spans="1:57" ht="14.95" x14ac:dyDescent="0.25">
      <c r="A773" s="60"/>
      <c r="B773" s="58"/>
      <c r="C773" s="58"/>
      <c r="D773" s="58"/>
      <c r="E773" s="61"/>
      <c r="F773" s="61"/>
      <c r="G773" s="270" t="str">
        <f>IFERROR(MATCH(I773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73" s="270" t="str">
        <f t="shared" si="46"/>
        <v/>
      </c>
      <c r="I773" s="58"/>
      <c r="J773" s="58"/>
      <c r="K773" s="250"/>
      <c r="L773" s="277"/>
      <c r="M773" s="58"/>
      <c r="N773" s="58"/>
      <c r="O773" s="58"/>
      <c r="P77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73" s="270" t="str">
        <f>IF('Participantes (A completar)'!$R773="","",IF((INT('Participantes (A completar)'!$AI773-'Participantes (A completar)'!$R773)/365.25)&lt;=0,0,(INT(('Participantes (A completar)'!$AI773-'Participantes (A completar)'!$R773)/365.25))))</f>
        <v/>
      </c>
      <c r="R773" s="61"/>
      <c r="S773" s="57"/>
      <c r="T773" s="270" t="str">
        <f>IFERROR(MATCH(V773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73" s="270" t="str">
        <f t="shared" si="47"/>
        <v/>
      </c>
      <c r="V773" s="216"/>
      <c r="W773" s="216"/>
      <c r="X773" s="62"/>
      <c r="Y77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7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73" s="245"/>
      <c r="AB773" s="246"/>
      <c r="AC773" s="246"/>
      <c r="AD773" s="247"/>
      <c r="AE773" s="248"/>
      <c r="AF773" s="270" t="str">
        <f>IFERROR(VLOOKUP(AE773,Nivel_educat!$B$6:$E$24,4,FALSE),"")</f>
        <v/>
      </c>
      <c r="AG773" s="270" t="str">
        <f t="shared" si="44"/>
        <v/>
      </c>
      <c r="AH773" s="57"/>
      <c r="AI773" s="64"/>
      <c r="AJ773" s="57"/>
      <c r="AK773" s="64"/>
      <c r="AL773" s="64"/>
      <c r="AM773" s="57"/>
      <c r="AN773" s="64"/>
      <c r="AO773" s="273" t="str">
        <f t="shared" si="45"/>
        <v/>
      </c>
      <c r="AP773" s="57"/>
      <c r="AQ773" s="57"/>
      <c r="AR773" s="59"/>
      <c r="AS773" s="59"/>
      <c r="AT773" s="59"/>
      <c r="AU773" s="59"/>
      <c r="AV773" s="59"/>
      <c r="AW773" s="59"/>
      <c r="AX77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73" s="59"/>
      <c r="AZ773" s="59"/>
      <c r="BA77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73" s="249"/>
      <c r="BD773" s="253"/>
      <c r="BE773" s="253"/>
    </row>
    <row r="774" spans="1:57" ht="14.95" x14ac:dyDescent="0.25">
      <c r="A774" s="60"/>
      <c r="B774" s="58"/>
      <c r="C774" s="58"/>
      <c r="D774" s="58"/>
      <c r="E774" s="61"/>
      <c r="F774" s="61"/>
      <c r="G774" s="270" t="str">
        <f>IFERROR(MATCH(I774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74" s="270" t="str">
        <f t="shared" si="46"/>
        <v/>
      </c>
      <c r="I774" s="58"/>
      <c r="J774" s="58"/>
      <c r="K774" s="250"/>
      <c r="L774" s="277"/>
      <c r="M774" s="58"/>
      <c r="N774" s="58"/>
      <c r="O774" s="58"/>
      <c r="P77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74" s="270" t="str">
        <f>IF('Participantes (A completar)'!$R774="","",IF((INT('Participantes (A completar)'!$AI774-'Participantes (A completar)'!$R774)/365.25)&lt;=0,0,(INT(('Participantes (A completar)'!$AI774-'Participantes (A completar)'!$R774)/365.25))))</f>
        <v/>
      </c>
      <c r="R774" s="61"/>
      <c r="S774" s="57"/>
      <c r="T774" s="270" t="str">
        <f>IFERROR(MATCH(V774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74" s="270" t="str">
        <f t="shared" si="47"/>
        <v/>
      </c>
      <c r="V774" s="58"/>
      <c r="W774" s="58"/>
      <c r="X774" s="62"/>
      <c r="Y77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7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74" s="245"/>
      <c r="AB774" s="246"/>
      <c r="AC774" s="246"/>
      <c r="AD774" s="247"/>
      <c r="AE774" s="248"/>
      <c r="AF774" s="270" t="str">
        <f>IFERROR(VLOOKUP(AE774,Nivel_educat!$B$6:$E$24,4,FALSE),"")</f>
        <v/>
      </c>
      <c r="AG774" s="270" t="str">
        <f t="shared" si="44"/>
        <v/>
      </c>
      <c r="AH774" s="57"/>
      <c r="AI774" s="64"/>
      <c r="AJ774" s="57"/>
      <c r="AK774" s="64"/>
      <c r="AL774" s="64"/>
      <c r="AM774" s="57"/>
      <c r="AN774" s="207"/>
      <c r="AO774" s="273" t="str">
        <f t="shared" si="45"/>
        <v/>
      </c>
      <c r="AP774" s="57"/>
      <c r="AQ774" s="57"/>
      <c r="AR774" s="59"/>
      <c r="AS774" s="59"/>
      <c r="AT774" s="59"/>
      <c r="AU774" s="59"/>
      <c r="AV774" s="59"/>
      <c r="AW774" s="59"/>
      <c r="AX77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74" s="59"/>
      <c r="AZ774" s="59"/>
      <c r="BA77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74" s="249"/>
      <c r="BD774" s="253"/>
      <c r="BE774" s="253"/>
    </row>
    <row r="775" spans="1:57" ht="14.95" x14ac:dyDescent="0.25">
      <c r="A775" s="60"/>
      <c r="B775" s="58"/>
      <c r="C775" s="58"/>
      <c r="D775" s="58"/>
      <c r="E775" s="61"/>
      <c r="F775" s="61"/>
      <c r="G775" s="270" t="str">
        <f>IFERROR(MATCH(I775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75" s="270" t="str">
        <f t="shared" si="46"/>
        <v/>
      </c>
      <c r="I775" s="58"/>
      <c r="J775" s="58"/>
      <c r="K775" s="250"/>
      <c r="L775" s="277"/>
      <c r="M775" s="58"/>
      <c r="N775" s="58"/>
      <c r="O775" s="58"/>
      <c r="P77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75" s="270" t="str">
        <f>IF('Participantes (A completar)'!$R775="","",IF((INT('Participantes (A completar)'!$AI775-'Participantes (A completar)'!$R775)/365.25)&lt;=0,0,(INT(('Participantes (A completar)'!$AI775-'Participantes (A completar)'!$R775)/365.25))))</f>
        <v/>
      </c>
      <c r="R775" s="61"/>
      <c r="S775" s="57"/>
      <c r="T775" s="270" t="str">
        <f>IFERROR(MATCH(V775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75" s="270" t="str">
        <f t="shared" si="47"/>
        <v/>
      </c>
      <c r="V775" s="216"/>
      <c r="W775" s="216"/>
      <c r="X775" s="62"/>
      <c r="Y77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7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75" s="245"/>
      <c r="AB775" s="246"/>
      <c r="AC775" s="246"/>
      <c r="AD775" s="247"/>
      <c r="AE775" s="248"/>
      <c r="AF775" s="270" t="str">
        <f>IFERROR(VLOOKUP(AE775,Nivel_educat!$B$6:$E$24,4,FALSE),"")</f>
        <v/>
      </c>
      <c r="AG775" s="270" t="str">
        <f t="shared" si="44"/>
        <v/>
      </c>
      <c r="AH775" s="57"/>
      <c r="AI775" s="64"/>
      <c r="AJ775" s="57"/>
      <c r="AK775" s="64"/>
      <c r="AL775" s="64"/>
      <c r="AM775" s="57"/>
      <c r="AN775" s="64"/>
      <c r="AO775" s="273" t="str">
        <f t="shared" si="45"/>
        <v/>
      </c>
      <c r="AP775" s="57"/>
      <c r="AQ775" s="57"/>
      <c r="AR775" s="59"/>
      <c r="AS775" s="59"/>
      <c r="AT775" s="59"/>
      <c r="AU775" s="59"/>
      <c r="AV775" s="59"/>
      <c r="AW775" s="59"/>
      <c r="AX77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75" s="59"/>
      <c r="AZ775" s="59"/>
      <c r="BA77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75" s="249"/>
      <c r="BD775" s="253"/>
      <c r="BE775" s="253"/>
    </row>
    <row r="776" spans="1:57" ht="14.95" x14ac:dyDescent="0.25">
      <c r="A776" s="60"/>
      <c r="B776" s="58"/>
      <c r="C776" s="58"/>
      <c r="D776" s="58"/>
      <c r="E776" s="61"/>
      <c r="F776" s="61"/>
      <c r="G776" s="270" t="str">
        <f>IFERROR(MATCH(I776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76" s="270" t="str">
        <f t="shared" si="46"/>
        <v/>
      </c>
      <c r="I776" s="58"/>
      <c r="J776" s="58"/>
      <c r="K776" s="250"/>
      <c r="L776" s="277"/>
      <c r="M776" s="58"/>
      <c r="N776" s="58"/>
      <c r="O776" s="58"/>
      <c r="P77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76" s="270" t="str">
        <f>IF('Participantes (A completar)'!$R776="","",IF((INT('Participantes (A completar)'!$AI776-'Participantes (A completar)'!$R776)/365.25)&lt;=0,0,(INT(('Participantes (A completar)'!$AI776-'Participantes (A completar)'!$R776)/365.25))))</f>
        <v/>
      </c>
      <c r="R776" s="61"/>
      <c r="S776" s="57"/>
      <c r="T776" s="270" t="str">
        <f>IFERROR(MATCH(V776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76" s="270" t="str">
        <f t="shared" si="47"/>
        <v/>
      </c>
      <c r="V776" s="58"/>
      <c r="W776" s="58"/>
      <c r="X776" s="62"/>
      <c r="Y77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7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76" s="245"/>
      <c r="AB776" s="246"/>
      <c r="AC776" s="246"/>
      <c r="AD776" s="247"/>
      <c r="AE776" s="248"/>
      <c r="AF776" s="270" t="str">
        <f>IFERROR(VLOOKUP(AE776,Nivel_educat!$B$6:$E$24,4,FALSE),"")</f>
        <v/>
      </c>
      <c r="AG776" s="270" t="str">
        <f t="shared" si="44"/>
        <v/>
      </c>
      <c r="AH776" s="57"/>
      <c r="AI776" s="64"/>
      <c r="AJ776" s="57"/>
      <c r="AK776" s="64"/>
      <c r="AL776" s="64"/>
      <c r="AM776" s="57"/>
      <c r="AN776" s="207"/>
      <c r="AO776" s="273" t="str">
        <f t="shared" si="45"/>
        <v/>
      </c>
      <c r="AP776" s="57"/>
      <c r="AQ776" s="57"/>
      <c r="AR776" s="59"/>
      <c r="AS776" s="59"/>
      <c r="AT776" s="59"/>
      <c r="AU776" s="59"/>
      <c r="AV776" s="59"/>
      <c r="AW776" s="59"/>
      <c r="AX77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76" s="59"/>
      <c r="AZ776" s="59"/>
      <c r="BA77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76" s="249"/>
      <c r="BD776" s="253"/>
      <c r="BE776" s="253"/>
    </row>
    <row r="777" spans="1:57" ht="14.95" x14ac:dyDescent="0.25">
      <c r="A777" s="60"/>
      <c r="B777" s="58"/>
      <c r="C777" s="58"/>
      <c r="D777" s="58"/>
      <c r="E777" s="61"/>
      <c r="F777" s="61"/>
      <c r="G777" s="270" t="str">
        <f>IFERROR(MATCH(I777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77" s="270" t="str">
        <f t="shared" si="46"/>
        <v/>
      </c>
      <c r="I777" s="58"/>
      <c r="J777" s="58"/>
      <c r="K777" s="250"/>
      <c r="L777" s="277"/>
      <c r="M777" s="58"/>
      <c r="N777" s="58"/>
      <c r="O777" s="58"/>
      <c r="P77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77" s="270" t="str">
        <f>IF('Participantes (A completar)'!$R777="","",IF((INT('Participantes (A completar)'!$AI777-'Participantes (A completar)'!$R777)/365.25)&lt;=0,0,(INT(('Participantes (A completar)'!$AI777-'Participantes (A completar)'!$R777)/365.25))))</f>
        <v/>
      </c>
      <c r="R777" s="61"/>
      <c r="S777" s="57"/>
      <c r="T777" s="270" t="str">
        <f>IFERROR(MATCH(V777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77" s="270" t="str">
        <f t="shared" si="47"/>
        <v/>
      </c>
      <c r="V777" s="216"/>
      <c r="W777" s="216"/>
      <c r="X777" s="62"/>
      <c r="Y77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7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77" s="245"/>
      <c r="AB777" s="246"/>
      <c r="AC777" s="246"/>
      <c r="AD777" s="247"/>
      <c r="AE777" s="248"/>
      <c r="AF777" s="270" t="str">
        <f>IFERROR(VLOOKUP(AE777,Nivel_educat!$B$6:$E$24,4,FALSE),"")</f>
        <v/>
      </c>
      <c r="AG777" s="270" t="str">
        <f t="shared" si="44"/>
        <v/>
      </c>
      <c r="AH777" s="57"/>
      <c r="AI777" s="64"/>
      <c r="AJ777" s="57"/>
      <c r="AK777" s="64"/>
      <c r="AL777" s="64"/>
      <c r="AM777" s="57"/>
      <c r="AN777" s="64"/>
      <c r="AO777" s="273" t="str">
        <f t="shared" si="45"/>
        <v/>
      </c>
      <c r="AP777" s="57"/>
      <c r="AQ777" s="57"/>
      <c r="AR777" s="59"/>
      <c r="AS777" s="59"/>
      <c r="AT777" s="59"/>
      <c r="AU777" s="59"/>
      <c r="AV777" s="59"/>
      <c r="AW777" s="59"/>
      <c r="AX77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77" s="59"/>
      <c r="AZ777" s="59"/>
      <c r="BA77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77" s="249"/>
      <c r="BD777" s="253"/>
      <c r="BE777" s="253"/>
    </row>
    <row r="778" spans="1:57" ht="14.95" x14ac:dyDescent="0.25">
      <c r="A778" s="60"/>
      <c r="B778" s="58"/>
      <c r="C778" s="58"/>
      <c r="D778" s="58"/>
      <c r="E778" s="61"/>
      <c r="F778" s="61"/>
      <c r="G778" s="270" t="str">
        <f>IFERROR(MATCH(I778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78" s="270" t="str">
        <f t="shared" si="46"/>
        <v/>
      </c>
      <c r="I778" s="58"/>
      <c r="J778" s="58"/>
      <c r="K778" s="250"/>
      <c r="L778" s="277"/>
      <c r="M778" s="58"/>
      <c r="N778" s="58"/>
      <c r="O778" s="58"/>
      <c r="P77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78" s="270" t="str">
        <f>IF('Participantes (A completar)'!$R778="","",IF((INT('Participantes (A completar)'!$AI778-'Participantes (A completar)'!$R778)/365.25)&lt;=0,0,(INT(('Participantes (A completar)'!$AI778-'Participantes (A completar)'!$R778)/365.25))))</f>
        <v/>
      </c>
      <c r="R778" s="61"/>
      <c r="S778" s="57"/>
      <c r="T778" s="270" t="str">
        <f>IFERROR(MATCH(V778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78" s="270" t="str">
        <f t="shared" si="47"/>
        <v/>
      </c>
      <c r="V778" s="58"/>
      <c r="W778" s="58"/>
      <c r="X778" s="62"/>
      <c r="Y77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7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78" s="245"/>
      <c r="AB778" s="246"/>
      <c r="AC778" s="246"/>
      <c r="AD778" s="247"/>
      <c r="AE778" s="248"/>
      <c r="AF778" s="270" t="str">
        <f>IFERROR(VLOOKUP(AE778,Nivel_educat!$B$6:$E$24,4,FALSE),"")</f>
        <v/>
      </c>
      <c r="AG778" s="270" t="str">
        <f t="shared" si="44"/>
        <v/>
      </c>
      <c r="AH778" s="57"/>
      <c r="AI778" s="64"/>
      <c r="AJ778" s="57"/>
      <c r="AK778" s="64"/>
      <c r="AL778" s="64"/>
      <c r="AM778" s="57"/>
      <c r="AN778" s="207"/>
      <c r="AO778" s="273" t="str">
        <f t="shared" si="45"/>
        <v/>
      </c>
      <c r="AP778" s="57"/>
      <c r="AQ778" s="57"/>
      <c r="AR778" s="59"/>
      <c r="AS778" s="59"/>
      <c r="AT778" s="59"/>
      <c r="AU778" s="59"/>
      <c r="AV778" s="59"/>
      <c r="AW778" s="59"/>
      <c r="AX77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78" s="59"/>
      <c r="AZ778" s="59"/>
      <c r="BA77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78" s="249"/>
      <c r="BD778" s="253"/>
      <c r="BE778" s="253"/>
    </row>
    <row r="779" spans="1:57" ht="14.95" x14ac:dyDescent="0.25">
      <c r="A779" s="60"/>
      <c r="B779" s="58"/>
      <c r="C779" s="58"/>
      <c r="D779" s="58"/>
      <c r="E779" s="61"/>
      <c r="F779" s="61"/>
      <c r="G779" s="270" t="str">
        <f>IFERROR(MATCH(I779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79" s="270" t="str">
        <f t="shared" si="46"/>
        <v/>
      </c>
      <c r="I779" s="58"/>
      <c r="J779" s="58"/>
      <c r="K779" s="250"/>
      <c r="L779" s="277"/>
      <c r="M779" s="58"/>
      <c r="N779" s="58"/>
      <c r="O779" s="58"/>
      <c r="P77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79" s="270" t="str">
        <f>IF('Participantes (A completar)'!$R779="","",IF((INT('Participantes (A completar)'!$AI779-'Participantes (A completar)'!$R779)/365.25)&lt;=0,0,(INT(('Participantes (A completar)'!$AI779-'Participantes (A completar)'!$R779)/365.25))))</f>
        <v/>
      </c>
      <c r="R779" s="61"/>
      <c r="S779" s="57"/>
      <c r="T779" s="270" t="str">
        <f>IFERROR(MATCH(V779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79" s="270" t="str">
        <f t="shared" si="47"/>
        <v/>
      </c>
      <c r="V779" s="216"/>
      <c r="W779" s="216"/>
      <c r="X779" s="62"/>
      <c r="Y77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7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79" s="245"/>
      <c r="AB779" s="246"/>
      <c r="AC779" s="246"/>
      <c r="AD779" s="247"/>
      <c r="AE779" s="248"/>
      <c r="AF779" s="270" t="str">
        <f>IFERROR(VLOOKUP(AE779,Nivel_educat!$B$6:$E$24,4,FALSE),"")</f>
        <v/>
      </c>
      <c r="AG779" s="270" t="str">
        <f t="shared" ref="AG779:AG842" si="48">IFERROR(MID(AE779,1,FIND("-",AE779,1)-1),"")</f>
        <v/>
      </c>
      <c r="AH779" s="57"/>
      <c r="AI779" s="64"/>
      <c r="AJ779" s="57"/>
      <c r="AK779" s="64"/>
      <c r="AL779" s="64"/>
      <c r="AM779" s="57"/>
      <c r="AN779" s="64"/>
      <c r="AO779" s="273" t="str">
        <f t="shared" ref="AO779:AO842" si="49">IF(AM779="N","Null",IF(AN779="","",IF(INT((AI779-R779)/365.25)&lt;25,IF(((AI779-AN779)/365.25*12)&gt;6,"S","N"),IF(INT((AI779-R779)/365.25)&gt;=25,IF(((AI779-AN779)/365.25*12)&gt;=12,"S","N")))))</f>
        <v/>
      </c>
      <c r="AP779" s="57"/>
      <c r="AQ779" s="57"/>
      <c r="AR779" s="59"/>
      <c r="AS779" s="59"/>
      <c r="AT779" s="59"/>
      <c r="AU779" s="59"/>
      <c r="AV779" s="59"/>
      <c r="AW779" s="59"/>
      <c r="AX77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79" s="59"/>
      <c r="AZ779" s="59"/>
      <c r="BA77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79" s="249"/>
      <c r="BD779" s="253"/>
      <c r="BE779" s="253"/>
    </row>
    <row r="780" spans="1:57" ht="14.95" x14ac:dyDescent="0.25">
      <c r="A780" s="60"/>
      <c r="B780" s="58"/>
      <c r="C780" s="58"/>
      <c r="D780" s="58"/>
      <c r="E780" s="61"/>
      <c r="F780" s="61"/>
      <c r="G780" s="270" t="str">
        <f>IFERROR(MATCH(I780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80" s="270" t="str">
        <f t="shared" ref="H780:H843" si="50">IFERROR(MID(J780,1,FIND("-",J780,1)-1),"")</f>
        <v/>
      </c>
      <c r="I780" s="58"/>
      <c r="J780" s="58"/>
      <c r="K780" s="250"/>
      <c r="L780" s="277"/>
      <c r="M780" s="58"/>
      <c r="N780" s="58"/>
      <c r="O780" s="58"/>
      <c r="P78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80" s="270" t="str">
        <f>IF('Participantes (A completar)'!$R780="","",IF((INT('Participantes (A completar)'!$AI780-'Participantes (A completar)'!$R780)/365.25)&lt;=0,0,(INT(('Participantes (A completar)'!$AI780-'Participantes (A completar)'!$R780)/365.25))))</f>
        <v/>
      </c>
      <c r="R780" s="61"/>
      <c r="S780" s="57"/>
      <c r="T780" s="270" t="str">
        <f>IFERROR(MATCH(V780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80" s="270" t="str">
        <f t="shared" ref="U780:U843" si="51">IFERROR(MID(W780,1,FIND("-",W780,1)-1),"")</f>
        <v/>
      </c>
      <c r="V780" s="58"/>
      <c r="W780" s="58"/>
      <c r="X780" s="62"/>
      <c r="Y78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8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80" s="245"/>
      <c r="AB780" s="246"/>
      <c r="AC780" s="246"/>
      <c r="AD780" s="247"/>
      <c r="AE780" s="248"/>
      <c r="AF780" s="270" t="str">
        <f>IFERROR(VLOOKUP(AE780,Nivel_educat!$B$6:$E$24,4,FALSE),"")</f>
        <v/>
      </c>
      <c r="AG780" s="270" t="str">
        <f t="shared" si="48"/>
        <v/>
      </c>
      <c r="AH780" s="57"/>
      <c r="AI780" s="64"/>
      <c r="AJ780" s="57"/>
      <c r="AK780" s="64"/>
      <c r="AL780" s="64"/>
      <c r="AM780" s="57"/>
      <c r="AN780" s="207"/>
      <c r="AO780" s="273" t="str">
        <f t="shared" si="49"/>
        <v/>
      </c>
      <c r="AP780" s="57"/>
      <c r="AQ780" s="57"/>
      <c r="AR780" s="59"/>
      <c r="AS780" s="59"/>
      <c r="AT780" s="59"/>
      <c r="AU780" s="59"/>
      <c r="AV780" s="59"/>
      <c r="AW780" s="59"/>
      <c r="AX78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80" s="59"/>
      <c r="AZ780" s="59"/>
      <c r="BA78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80" s="249"/>
      <c r="BD780" s="253"/>
      <c r="BE780" s="253"/>
    </row>
    <row r="781" spans="1:57" ht="14.95" x14ac:dyDescent="0.25">
      <c r="A781" s="60"/>
      <c r="B781" s="58"/>
      <c r="C781" s="58"/>
      <c r="D781" s="58"/>
      <c r="E781" s="61"/>
      <c r="F781" s="61"/>
      <c r="G781" s="270" t="str">
        <f>IFERROR(MATCH(I781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81" s="270" t="str">
        <f t="shared" si="50"/>
        <v/>
      </c>
      <c r="I781" s="58"/>
      <c r="J781" s="58"/>
      <c r="K781" s="250"/>
      <c r="L781" s="277"/>
      <c r="M781" s="58"/>
      <c r="N781" s="58"/>
      <c r="O781" s="58"/>
      <c r="P78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81" s="270" t="str">
        <f>IF('Participantes (A completar)'!$R781="","",IF((INT('Participantes (A completar)'!$AI781-'Participantes (A completar)'!$R781)/365.25)&lt;=0,0,(INT(('Participantes (A completar)'!$AI781-'Participantes (A completar)'!$R781)/365.25))))</f>
        <v/>
      </c>
      <c r="R781" s="61"/>
      <c r="S781" s="57"/>
      <c r="T781" s="270" t="str">
        <f>IFERROR(MATCH(V781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81" s="270" t="str">
        <f t="shared" si="51"/>
        <v/>
      </c>
      <c r="V781" s="216"/>
      <c r="W781" s="216"/>
      <c r="X781" s="62"/>
      <c r="Y78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8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81" s="245"/>
      <c r="AB781" s="246"/>
      <c r="AC781" s="246"/>
      <c r="AD781" s="247"/>
      <c r="AE781" s="248"/>
      <c r="AF781" s="270" t="str">
        <f>IFERROR(VLOOKUP(AE781,Nivel_educat!$B$6:$E$24,4,FALSE),"")</f>
        <v/>
      </c>
      <c r="AG781" s="270" t="str">
        <f t="shared" si="48"/>
        <v/>
      </c>
      <c r="AH781" s="57"/>
      <c r="AI781" s="64"/>
      <c r="AJ781" s="57"/>
      <c r="AK781" s="64"/>
      <c r="AL781" s="64"/>
      <c r="AM781" s="57"/>
      <c r="AN781" s="64"/>
      <c r="AO781" s="273" t="str">
        <f t="shared" si="49"/>
        <v/>
      </c>
      <c r="AP781" s="57"/>
      <c r="AQ781" s="57"/>
      <c r="AR781" s="59"/>
      <c r="AS781" s="59"/>
      <c r="AT781" s="59"/>
      <c r="AU781" s="59"/>
      <c r="AV781" s="59"/>
      <c r="AW781" s="59"/>
      <c r="AX78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81" s="59"/>
      <c r="AZ781" s="59"/>
      <c r="BA78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81" s="249"/>
      <c r="BD781" s="253"/>
      <c r="BE781" s="253"/>
    </row>
    <row r="782" spans="1:57" ht="14.95" x14ac:dyDescent="0.25">
      <c r="A782" s="60"/>
      <c r="B782" s="58"/>
      <c r="C782" s="58"/>
      <c r="D782" s="58"/>
      <c r="E782" s="61"/>
      <c r="F782" s="61"/>
      <c r="G782" s="270" t="str">
        <f>IFERROR(MATCH(I782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82" s="270" t="str">
        <f t="shared" si="50"/>
        <v/>
      </c>
      <c r="I782" s="58"/>
      <c r="J782" s="58"/>
      <c r="K782" s="250"/>
      <c r="L782" s="277"/>
      <c r="M782" s="58"/>
      <c r="N782" s="58"/>
      <c r="O782" s="58"/>
      <c r="P78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82" s="270" t="str">
        <f>IF('Participantes (A completar)'!$R782="","",IF((INT('Participantes (A completar)'!$AI782-'Participantes (A completar)'!$R782)/365.25)&lt;=0,0,(INT(('Participantes (A completar)'!$AI782-'Participantes (A completar)'!$R782)/365.25))))</f>
        <v/>
      </c>
      <c r="R782" s="61"/>
      <c r="S782" s="57"/>
      <c r="T782" s="270" t="str">
        <f>IFERROR(MATCH(V782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82" s="270" t="str">
        <f t="shared" si="51"/>
        <v/>
      </c>
      <c r="V782" s="58"/>
      <c r="W782" s="58"/>
      <c r="X782" s="62"/>
      <c r="Y78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8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82" s="245"/>
      <c r="AB782" s="246"/>
      <c r="AC782" s="246"/>
      <c r="AD782" s="247"/>
      <c r="AE782" s="248"/>
      <c r="AF782" s="270" t="str">
        <f>IFERROR(VLOOKUP(AE782,Nivel_educat!$B$6:$E$24,4,FALSE),"")</f>
        <v/>
      </c>
      <c r="AG782" s="270" t="str">
        <f t="shared" si="48"/>
        <v/>
      </c>
      <c r="AH782" s="57"/>
      <c r="AI782" s="64"/>
      <c r="AJ782" s="57"/>
      <c r="AK782" s="64"/>
      <c r="AL782" s="64"/>
      <c r="AM782" s="57"/>
      <c r="AN782" s="207"/>
      <c r="AO782" s="273" t="str">
        <f t="shared" si="49"/>
        <v/>
      </c>
      <c r="AP782" s="57"/>
      <c r="AQ782" s="57"/>
      <c r="AR782" s="59"/>
      <c r="AS782" s="59"/>
      <c r="AT782" s="59"/>
      <c r="AU782" s="59"/>
      <c r="AV782" s="59"/>
      <c r="AW782" s="59"/>
      <c r="AX78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82" s="59"/>
      <c r="AZ782" s="59"/>
      <c r="BA78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82" s="249"/>
      <c r="BD782" s="253"/>
      <c r="BE782" s="253"/>
    </row>
    <row r="783" spans="1:57" ht="14.95" x14ac:dyDescent="0.25">
      <c r="A783" s="60"/>
      <c r="B783" s="58"/>
      <c r="C783" s="58"/>
      <c r="D783" s="58"/>
      <c r="E783" s="61"/>
      <c r="F783" s="61"/>
      <c r="G783" s="270" t="str">
        <f>IFERROR(MATCH(I783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83" s="270" t="str">
        <f t="shared" si="50"/>
        <v/>
      </c>
      <c r="I783" s="58"/>
      <c r="J783" s="58"/>
      <c r="K783" s="250"/>
      <c r="L783" s="277"/>
      <c r="M783" s="58"/>
      <c r="N783" s="58"/>
      <c r="O783" s="58"/>
      <c r="P78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83" s="270" t="str">
        <f>IF('Participantes (A completar)'!$R783="","",IF((INT('Participantes (A completar)'!$AI783-'Participantes (A completar)'!$R783)/365.25)&lt;=0,0,(INT(('Participantes (A completar)'!$AI783-'Participantes (A completar)'!$R783)/365.25))))</f>
        <v/>
      </c>
      <c r="R783" s="61"/>
      <c r="S783" s="57"/>
      <c r="T783" s="270" t="str">
        <f>IFERROR(MATCH(V783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83" s="270" t="str">
        <f t="shared" si="51"/>
        <v/>
      </c>
      <c r="V783" s="216"/>
      <c r="W783" s="216"/>
      <c r="X783" s="62"/>
      <c r="Y78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8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83" s="245"/>
      <c r="AB783" s="246"/>
      <c r="AC783" s="246"/>
      <c r="AD783" s="247"/>
      <c r="AE783" s="248"/>
      <c r="AF783" s="270" t="str">
        <f>IFERROR(VLOOKUP(AE783,Nivel_educat!$B$6:$E$24,4,FALSE),"")</f>
        <v/>
      </c>
      <c r="AG783" s="270" t="str">
        <f t="shared" si="48"/>
        <v/>
      </c>
      <c r="AH783" s="57"/>
      <c r="AI783" s="64"/>
      <c r="AJ783" s="57"/>
      <c r="AK783" s="64"/>
      <c r="AL783" s="64"/>
      <c r="AM783" s="57"/>
      <c r="AN783" s="64"/>
      <c r="AO783" s="273" t="str">
        <f t="shared" si="49"/>
        <v/>
      </c>
      <c r="AP783" s="57"/>
      <c r="AQ783" s="57"/>
      <c r="AR783" s="59"/>
      <c r="AS783" s="59"/>
      <c r="AT783" s="59"/>
      <c r="AU783" s="59"/>
      <c r="AV783" s="59"/>
      <c r="AW783" s="59"/>
      <c r="AX78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83" s="59"/>
      <c r="AZ783" s="59"/>
      <c r="BA78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83" s="249"/>
      <c r="BD783" s="253"/>
      <c r="BE783" s="253"/>
    </row>
    <row r="784" spans="1:57" ht="14.95" x14ac:dyDescent="0.25">
      <c r="A784" s="60"/>
      <c r="B784" s="58"/>
      <c r="C784" s="58"/>
      <c r="D784" s="58"/>
      <c r="E784" s="61"/>
      <c r="F784" s="61"/>
      <c r="G784" s="270" t="str">
        <f>IFERROR(MATCH(I784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84" s="270" t="str">
        <f t="shared" si="50"/>
        <v/>
      </c>
      <c r="I784" s="58"/>
      <c r="J784" s="58"/>
      <c r="K784" s="250"/>
      <c r="L784" s="277"/>
      <c r="M784" s="58"/>
      <c r="N784" s="58"/>
      <c r="O784" s="58"/>
      <c r="P78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84" s="270" t="str">
        <f>IF('Participantes (A completar)'!$R784="","",IF((INT('Participantes (A completar)'!$AI784-'Participantes (A completar)'!$R784)/365.25)&lt;=0,0,(INT(('Participantes (A completar)'!$AI784-'Participantes (A completar)'!$R784)/365.25))))</f>
        <v/>
      </c>
      <c r="R784" s="61"/>
      <c r="S784" s="57"/>
      <c r="T784" s="270" t="str">
        <f>IFERROR(MATCH(V784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84" s="270" t="str">
        <f t="shared" si="51"/>
        <v/>
      </c>
      <c r="V784" s="58"/>
      <c r="W784" s="58"/>
      <c r="X784" s="62"/>
      <c r="Y78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8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84" s="245"/>
      <c r="AB784" s="246"/>
      <c r="AC784" s="246"/>
      <c r="AD784" s="247"/>
      <c r="AE784" s="248"/>
      <c r="AF784" s="270" t="str">
        <f>IFERROR(VLOOKUP(AE784,Nivel_educat!$B$6:$E$24,4,FALSE),"")</f>
        <v/>
      </c>
      <c r="AG784" s="270" t="str">
        <f t="shared" si="48"/>
        <v/>
      </c>
      <c r="AH784" s="57"/>
      <c r="AI784" s="64"/>
      <c r="AJ784" s="57"/>
      <c r="AK784" s="64"/>
      <c r="AL784" s="64"/>
      <c r="AM784" s="57"/>
      <c r="AN784" s="207"/>
      <c r="AO784" s="273" t="str">
        <f t="shared" si="49"/>
        <v/>
      </c>
      <c r="AP784" s="57"/>
      <c r="AQ784" s="57"/>
      <c r="AR784" s="59"/>
      <c r="AS784" s="59"/>
      <c r="AT784" s="59"/>
      <c r="AU784" s="59"/>
      <c r="AV784" s="59"/>
      <c r="AW784" s="59"/>
      <c r="AX78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84" s="59"/>
      <c r="AZ784" s="59"/>
      <c r="BA78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84" s="249"/>
      <c r="BD784" s="253"/>
      <c r="BE784" s="253"/>
    </row>
    <row r="785" spans="1:57" ht="14.95" x14ac:dyDescent="0.25">
      <c r="A785" s="60"/>
      <c r="B785" s="58"/>
      <c r="C785" s="58"/>
      <c r="D785" s="58"/>
      <c r="E785" s="61"/>
      <c r="F785" s="61"/>
      <c r="G785" s="270" t="str">
        <f>IFERROR(MATCH(I785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85" s="270" t="str">
        <f t="shared" si="50"/>
        <v/>
      </c>
      <c r="I785" s="58"/>
      <c r="J785" s="58"/>
      <c r="K785" s="250"/>
      <c r="L785" s="277"/>
      <c r="M785" s="58"/>
      <c r="N785" s="58"/>
      <c r="O785" s="58"/>
      <c r="P78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85" s="270" t="str">
        <f>IF('Participantes (A completar)'!$R785="","",IF((INT('Participantes (A completar)'!$AI785-'Participantes (A completar)'!$R785)/365.25)&lt;=0,0,(INT(('Participantes (A completar)'!$AI785-'Participantes (A completar)'!$R785)/365.25))))</f>
        <v/>
      </c>
      <c r="R785" s="61"/>
      <c r="S785" s="57"/>
      <c r="T785" s="270" t="str">
        <f>IFERROR(MATCH(V785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85" s="270" t="str">
        <f t="shared" si="51"/>
        <v/>
      </c>
      <c r="V785" s="216"/>
      <c r="W785" s="216"/>
      <c r="X785" s="62"/>
      <c r="Y78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8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85" s="245"/>
      <c r="AB785" s="246"/>
      <c r="AC785" s="246"/>
      <c r="AD785" s="247"/>
      <c r="AE785" s="248"/>
      <c r="AF785" s="270" t="str">
        <f>IFERROR(VLOOKUP(AE785,Nivel_educat!$B$6:$E$24,4,FALSE),"")</f>
        <v/>
      </c>
      <c r="AG785" s="270" t="str">
        <f t="shared" si="48"/>
        <v/>
      </c>
      <c r="AH785" s="57"/>
      <c r="AI785" s="64"/>
      <c r="AJ785" s="57"/>
      <c r="AK785" s="64"/>
      <c r="AL785" s="64"/>
      <c r="AM785" s="57"/>
      <c r="AN785" s="64"/>
      <c r="AO785" s="273" t="str">
        <f t="shared" si="49"/>
        <v/>
      </c>
      <c r="AP785" s="57"/>
      <c r="AQ785" s="57"/>
      <c r="AR785" s="59"/>
      <c r="AS785" s="59"/>
      <c r="AT785" s="59"/>
      <c r="AU785" s="59"/>
      <c r="AV785" s="59"/>
      <c r="AW785" s="59"/>
      <c r="AX78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85" s="59"/>
      <c r="AZ785" s="59"/>
      <c r="BA78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85" s="249"/>
      <c r="BD785" s="253"/>
      <c r="BE785" s="253"/>
    </row>
    <row r="786" spans="1:57" ht="14.95" x14ac:dyDescent="0.25">
      <c r="A786" s="60"/>
      <c r="B786" s="58"/>
      <c r="C786" s="58"/>
      <c r="D786" s="58"/>
      <c r="E786" s="61"/>
      <c r="F786" s="61"/>
      <c r="G786" s="270" t="str">
        <f>IFERROR(MATCH(I786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86" s="270" t="str">
        <f t="shared" si="50"/>
        <v/>
      </c>
      <c r="I786" s="58"/>
      <c r="J786" s="58"/>
      <c r="K786" s="250"/>
      <c r="L786" s="277"/>
      <c r="M786" s="58"/>
      <c r="N786" s="58"/>
      <c r="O786" s="58"/>
      <c r="P78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86" s="270" t="str">
        <f>IF('Participantes (A completar)'!$R786="","",IF((INT('Participantes (A completar)'!$AI786-'Participantes (A completar)'!$R786)/365.25)&lt;=0,0,(INT(('Participantes (A completar)'!$AI786-'Participantes (A completar)'!$R786)/365.25))))</f>
        <v/>
      </c>
      <c r="R786" s="61"/>
      <c r="S786" s="57"/>
      <c r="T786" s="270" t="str">
        <f>IFERROR(MATCH(V786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86" s="270" t="str">
        <f t="shared" si="51"/>
        <v/>
      </c>
      <c r="V786" s="58"/>
      <c r="W786" s="58"/>
      <c r="X786" s="62"/>
      <c r="Y78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8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86" s="245"/>
      <c r="AB786" s="246"/>
      <c r="AC786" s="246"/>
      <c r="AD786" s="247"/>
      <c r="AE786" s="248"/>
      <c r="AF786" s="270" t="str">
        <f>IFERROR(VLOOKUP(AE786,Nivel_educat!$B$6:$E$24,4,FALSE),"")</f>
        <v/>
      </c>
      <c r="AG786" s="270" t="str">
        <f t="shared" si="48"/>
        <v/>
      </c>
      <c r="AH786" s="57"/>
      <c r="AI786" s="64"/>
      <c r="AJ786" s="57"/>
      <c r="AK786" s="64"/>
      <c r="AL786" s="64"/>
      <c r="AM786" s="57"/>
      <c r="AN786" s="207"/>
      <c r="AO786" s="273" t="str">
        <f t="shared" si="49"/>
        <v/>
      </c>
      <c r="AP786" s="57"/>
      <c r="AQ786" s="57"/>
      <c r="AR786" s="59"/>
      <c r="AS786" s="59"/>
      <c r="AT786" s="59"/>
      <c r="AU786" s="59"/>
      <c r="AV786" s="59"/>
      <c r="AW786" s="59"/>
      <c r="AX78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86" s="59"/>
      <c r="AZ786" s="59"/>
      <c r="BA78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86" s="249"/>
      <c r="BD786" s="253"/>
      <c r="BE786" s="253"/>
    </row>
    <row r="787" spans="1:57" ht="14.95" x14ac:dyDescent="0.25">
      <c r="A787" s="60"/>
      <c r="B787" s="58"/>
      <c r="C787" s="58"/>
      <c r="D787" s="58"/>
      <c r="E787" s="61"/>
      <c r="F787" s="61"/>
      <c r="G787" s="270" t="str">
        <f>IFERROR(MATCH(I787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87" s="270" t="str">
        <f t="shared" si="50"/>
        <v/>
      </c>
      <c r="I787" s="58"/>
      <c r="J787" s="58"/>
      <c r="K787" s="250"/>
      <c r="L787" s="277"/>
      <c r="M787" s="58"/>
      <c r="N787" s="58"/>
      <c r="O787" s="58"/>
      <c r="P78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87" s="270" t="str">
        <f>IF('Participantes (A completar)'!$R787="","",IF((INT('Participantes (A completar)'!$AI787-'Participantes (A completar)'!$R787)/365.25)&lt;=0,0,(INT(('Participantes (A completar)'!$AI787-'Participantes (A completar)'!$R787)/365.25))))</f>
        <v/>
      </c>
      <c r="R787" s="61"/>
      <c r="S787" s="57"/>
      <c r="T787" s="270" t="str">
        <f>IFERROR(MATCH(V787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87" s="270" t="str">
        <f t="shared" si="51"/>
        <v/>
      </c>
      <c r="V787" s="216"/>
      <c r="W787" s="216"/>
      <c r="X787" s="62"/>
      <c r="Y78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8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87" s="245"/>
      <c r="AB787" s="246"/>
      <c r="AC787" s="246"/>
      <c r="AD787" s="247"/>
      <c r="AE787" s="248"/>
      <c r="AF787" s="270" t="str">
        <f>IFERROR(VLOOKUP(AE787,Nivel_educat!$B$6:$E$24,4,FALSE),"")</f>
        <v/>
      </c>
      <c r="AG787" s="270" t="str">
        <f t="shared" si="48"/>
        <v/>
      </c>
      <c r="AH787" s="57"/>
      <c r="AI787" s="64"/>
      <c r="AJ787" s="57"/>
      <c r="AK787" s="64"/>
      <c r="AL787" s="64"/>
      <c r="AM787" s="57"/>
      <c r="AN787" s="64"/>
      <c r="AO787" s="273" t="str">
        <f t="shared" si="49"/>
        <v/>
      </c>
      <c r="AP787" s="57"/>
      <c r="AQ787" s="57"/>
      <c r="AR787" s="59"/>
      <c r="AS787" s="59"/>
      <c r="AT787" s="59"/>
      <c r="AU787" s="59"/>
      <c r="AV787" s="59"/>
      <c r="AW787" s="59"/>
      <c r="AX78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87" s="59"/>
      <c r="AZ787" s="59"/>
      <c r="BA78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87" s="249"/>
      <c r="BD787" s="253"/>
      <c r="BE787" s="253"/>
    </row>
    <row r="788" spans="1:57" ht="14.95" x14ac:dyDescent="0.25">
      <c r="A788" s="60"/>
      <c r="B788" s="58"/>
      <c r="C788" s="58"/>
      <c r="D788" s="58"/>
      <c r="E788" s="61"/>
      <c r="F788" s="61"/>
      <c r="G788" s="270" t="str">
        <f>IFERROR(MATCH(I788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88" s="270" t="str">
        <f t="shared" si="50"/>
        <v/>
      </c>
      <c r="I788" s="58"/>
      <c r="J788" s="58"/>
      <c r="K788" s="250"/>
      <c r="L788" s="277"/>
      <c r="M788" s="58"/>
      <c r="N788" s="58"/>
      <c r="O788" s="58"/>
      <c r="P78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88" s="270" t="str">
        <f>IF('Participantes (A completar)'!$R788="","",IF((INT('Participantes (A completar)'!$AI788-'Participantes (A completar)'!$R788)/365.25)&lt;=0,0,(INT(('Participantes (A completar)'!$AI788-'Participantes (A completar)'!$R788)/365.25))))</f>
        <v/>
      </c>
      <c r="R788" s="61"/>
      <c r="S788" s="57"/>
      <c r="T788" s="270" t="str">
        <f>IFERROR(MATCH(V788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88" s="270" t="str">
        <f t="shared" si="51"/>
        <v/>
      </c>
      <c r="V788" s="58"/>
      <c r="W788" s="58"/>
      <c r="X788" s="62"/>
      <c r="Y78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8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88" s="245"/>
      <c r="AB788" s="246"/>
      <c r="AC788" s="246"/>
      <c r="AD788" s="247"/>
      <c r="AE788" s="248"/>
      <c r="AF788" s="270" t="str">
        <f>IFERROR(VLOOKUP(AE788,Nivel_educat!$B$6:$E$24,4,FALSE),"")</f>
        <v/>
      </c>
      <c r="AG788" s="270" t="str">
        <f t="shared" si="48"/>
        <v/>
      </c>
      <c r="AH788" s="57"/>
      <c r="AI788" s="64"/>
      <c r="AJ788" s="57"/>
      <c r="AK788" s="64"/>
      <c r="AL788" s="64"/>
      <c r="AM788" s="57"/>
      <c r="AN788" s="207"/>
      <c r="AO788" s="273" t="str">
        <f t="shared" si="49"/>
        <v/>
      </c>
      <c r="AP788" s="57"/>
      <c r="AQ788" s="57"/>
      <c r="AR788" s="59"/>
      <c r="AS788" s="59"/>
      <c r="AT788" s="59"/>
      <c r="AU788" s="59"/>
      <c r="AV788" s="59"/>
      <c r="AW788" s="59"/>
      <c r="AX78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88" s="59"/>
      <c r="AZ788" s="59"/>
      <c r="BA78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88" s="249"/>
      <c r="BD788" s="253"/>
      <c r="BE788" s="253"/>
    </row>
    <row r="789" spans="1:57" ht="14.95" x14ac:dyDescent="0.25">
      <c r="A789" s="60"/>
      <c r="B789" s="58"/>
      <c r="C789" s="58"/>
      <c r="D789" s="58"/>
      <c r="E789" s="61"/>
      <c r="F789" s="61"/>
      <c r="G789" s="270" t="str">
        <f>IFERROR(MATCH(I789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89" s="270" t="str">
        <f t="shared" si="50"/>
        <v/>
      </c>
      <c r="I789" s="58"/>
      <c r="J789" s="58"/>
      <c r="K789" s="250"/>
      <c r="L789" s="277"/>
      <c r="M789" s="58"/>
      <c r="N789" s="58"/>
      <c r="O789" s="58"/>
      <c r="P78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89" s="270" t="str">
        <f>IF('Participantes (A completar)'!$R789="","",IF((INT('Participantes (A completar)'!$AI789-'Participantes (A completar)'!$R789)/365.25)&lt;=0,0,(INT(('Participantes (A completar)'!$AI789-'Participantes (A completar)'!$R789)/365.25))))</f>
        <v/>
      </c>
      <c r="R789" s="61"/>
      <c r="S789" s="57"/>
      <c r="T789" s="270" t="str">
        <f>IFERROR(MATCH(V789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89" s="270" t="str">
        <f t="shared" si="51"/>
        <v/>
      </c>
      <c r="V789" s="216"/>
      <c r="W789" s="216"/>
      <c r="X789" s="62"/>
      <c r="Y78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8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89" s="245"/>
      <c r="AB789" s="246"/>
      <c r="AC789" s="246"/>
      <c r="AD789" s="247"/>
      <c r="AE789" s="248"/>
      <c r="AF789" s="270" t="str">
        <f>IFERROR(VLOOKUP(AE789,Nivel_educat!$B$6:$E$24,4,FALSE),"")</f>
        <v/>
      </c>
      <c r="AG789" s="270" t="str">
        <f t="shared" si="48"/>
        <v/>
      </c>
      <c r="AH789" s="57"/>
      <c r="AI789" s="64"/>
      <c r="AJ789" s="57"/>
      <c r="AK789" s="64"/>
      <c r="AL789" s="64"/>
      <c r="AM789" s="57"/>
      <c r="AN789" s="64"/>
      <c r="AO789" s="273" t="str">
        <f t="shared" si="49"/>
        <v/>
      </c>
      <c r="AP789" s="57"/>
      <c r="AQ789" s="57"/>
      <c r="AR789" s="59"/>
      <c r="AS789" s="59"/>
      <c r="AT789" s="59"/>
      <c r="AU789" s="59"/>
      <c r="AV789" s="59"/>
      <c r="AW789" s="59"/>
      <c r="AX78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89" s="59"/>
      <c r="AZ789" s="59"/>
      <c r="BA78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89" s="249"/>
      <c r="BD789" s="253"/>
      <c r="BE789" s="253"/>
    </row>
    <row r="790" spans="1:57" ht="14.95" x14ac:dyDescent="0.25">
      <c r="A790" s="60"/>
      <c r="B790" s="58"/>
      <c r="C790" s="58"/>
      <c r="D790" s="58"/>
      <c r="E790" s="61"/>
      <c r="F790" s="61"/>
      <c r="G790" s="270" t="str">
        <f>IFERROR(MATCH(I790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90" s="270" t="str">
        <f t="shared" si="50"/>
        <v/>
      </c>
      <c r="I790" s="58"/>
      <c r="J790" s="58"/>
      <c r="K790" s="250"/>
      <c r="L790" s="277"/>
      <c r="M790" s="58"/>
      <c r="N790" s="58"/>
      <c r="O790" s="58"/>
      <c r="P79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90" s="270" t="str">
        <f>IF('Participantes (A completar)'!$R790="","",IF((INT('Participantes (A completar)'!$AI790-'Participantes (A completar)'!$R790)/365.25)&lt;=0,0,(INT(('Participantes (A completar)'!$AI790-'Participantes (A completar)'!$R790)/365.25))))</f>
        <v/>
      </c>
      <c r="R790" s="61"/>
      <c r="S790" s="57"/>
      <c r="T790" s="270" t="str">
        <f>IFERROR(MATCH(V790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90" s="270" t="str">
        <f t="shared" si="51"/>
        <v/>
      </c>
      <c r="V790" s="58"/>
      <c r="W790" s="58"/>
      <c r="X790" s="62"/>
      <c r="Y79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9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90" s="245"/>
      <c r="AB790" s="246"/>
      <c r="AC790" s="246"/>
      <c r="AD790" s="247"/>
      <c r="AE790" s="248"/>
      <c r="AF790" s="270" t="str">
        <f>IFERROR(VLOOKUP(AE790,Nivel_educat!$B$6:$E$24,4,FALSE),"")</f>
        <v/>
      </c>
      <c r="AG790" s="270" t="str">
        <f t="shared" si="48"/>
        <v/>
      </c>
      <c r="AH790" s="57"/>
      <c r="AI790" s="64"/>
      <c r="AJ790" s="57"/>
      <c r="AK790" s="64"/>
      <c r="AL790" s="64"/>
      <c r="AM790" s="57"/>
      <c r="AN790" s="207"/>
      <c r="AO790" s="273" t="str">
        <f t="shared" si="49"/>
        <v/>
      </c>
      <c r="AP790" s="57"/>
      <c r="AQ790" s="57"/>
      <c r="AR790" s="59"/>
      <c r="AS790" s="59"/>
      <c r="AT790" s="59"/>
      <c r="AU790" s="59"/>
      <c r="AV790" s="59"/>
      <c r="AW790" s="59"/>
      <c r="AX79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90" s="59"/>
      <c r="AZ790" s="59"/>
      <c r="BA79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90" s="249"/>
      <c r="BD790" s="253"/>
      <c r="BE790" s="253"/>
    </row>
    <row r="791" spans="1:57" ht="14.95" x14ac:dyDescent="0.25">
      <c r="A791" s="60"/>
      <c r="B791" s="58"/>
      <c r="C791" s="58"/>
      <c r="D791" s="58"/>
      <c r="E791" s="61"/>
      <c r="F791" s="61"/>
      <c r="G791" s="270" t="str">
        <f>IFERROR(MATCH(I791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91" s="270" t="str">
        <f t="shared" si="50"/>
        <v/>
      </c>
      <c r="I791" s="58"/>
      <c r="J791" s="58"/>
      <c r="K791" s="250"/>
      <c r="L791" s="277"/>
      <c r="M791" s="58"/>
      <c r="N791" s="58"/>
      <c r="O791" s="58"/>
      <c r="P79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91" s="270" t="str">
        <f>IF('Participantes (A completar)'!$R791="","",IF((INT('Participantes (A completar)'!$AI791-'Participantes (A completar)'!$R791)/365.25)&lt;=0,0,(INT(('Participantes (A completar)'!$AI791-'Participantes (A completar)'!$R791)/365.25))))</f>
        <v/>
      </c>
      <c r="R791" s="61"/>
      <c r="S791" s="57"/>
      <c r="T791" s="270" t="str">
        <f>IFERROR(MATCH(V791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91" s="270" t="str">
        <f t="shared" si="51"/>
        <v/>
      </c>
      <c r="V791" s="216"/>
      <c r="W791" s="216"/>
      <c r="X791" s="62"/>
      <c r="Y79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9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91" s="245"/>
      <c r="AB791" s="246"/>
      <c r="AC791" s="246"/>
      <c r="AD791" s="247"/>
      <c r="AE791" s="248"/>
      <c r="AF791" s="270" t="str">
        <f>IFERROR(VLOOKUP(AE791,Nivel_educat!$B$6:$E$24,4,FALSE),"")</f>
        <v/>
      </c>
      <c r="AG791" s="270" t="str">
        <f t="shared" si="48"/>
        <v/>
      </c>
      <c r="AH791" s="57"/>
      <c r="AI791" s="64"/>
      <c r="AJ791" s="57"/>
      <c r="AK791" s="64"/>
      <c r="AL791" s="64"/>
      <c r="AM791" s="57"/>
      <c r="AN791" s="64"/>
      <c r="AO791" s="273" t="str">
        <f t="shared" si="49"/>
        <v/>
      </c>
      <c r="AP791" s="57"/>
      <c r="AQ791" s="57"/>
      <c r="AR791" s="59"/>
      <c r="AS791" s="59"/>
      <c r="AT791" s="59"/>
      <c r="AU791" s="59"/>
      <c r="AV791" s="59"/>
      <c r="AW791" s="59"/>
      <c r="AX79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91" s="59"/>
      <c r="AZ791" s="59"/>
      <c r="BA79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91" s="249"/>
      <c r="BD791" s="253"/>
      <c r="BE791" s="253"/>
    </row>
    <row r="792" spans="1:57" ht="14.95" x14ac:dyDescent="0.25">
      <c r="A792" s="60"/>
      <c r="B792" s="58"/>
      <c r="C792" s="58"/>
      <c r="D792" s="58"/>
      <c r="E792" s="61"/>
      <c r="F792" s="61"/>
      <c r="G792" s="270" t="str">
        <f>IFERROR(MATCH(I792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92" s="270" t="str">
        <f t="shared" si="50"/>
        <v/>
      </c>
      <c r="I792" s="58"/>
      <c r="J792" s="58"/>
      <c r="K792" s="250"/>
      <c r="L792" s="277"/>
      <c r="M792" s="58"/>
      <c r="N792" s="58"/>
      <c r="O792" s="58"/>
      <c r="P79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92" s="270" t="str">
        <f>IF('Participantes (A completar)'!$R792="","",IF((INT('Participantes (A completar)'!$AI792-'Participantes (A completar)'!$R792)/365.25)&lt;=0,0,(INT(('Participantes (A completar)'!$AI792-'Participantes (A completar)'!$R792)/365.25))))</f>
        <v/>
      </c>
      <c r="R792" s="61"/>
      <c r="S792" s="57"/>
      <c r="T792" s="270" t="str">
        <f>IFERROR(MATCH(V792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92" s="270" t="str">
        <f t="shared" si="51"/>
        <v/>
      </c>
      <c r="V792" s="58"/>
      <c r="W792" s="58"/>
      <c r="X792" s="62"/>
      <c r="Y79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9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92" s="245"/>
      <c r="AB792" s="246"/>
      <c r="AC792" s="246"/>
      <c r="AD792" s="247"/>
      <c r="AE792" s="248"/>
      <c r="AF792" s="270" t="str">
        <f>IFERROR(VLOOKUP(AE792,Nivel_educat!$B$6:$E$24,4,FALSE),"")</f>
        <v/>
      </c>
      <c r="AG792" s="270" t="str">
        <f t="shared" si="48"/>
        <v/>
      </c>
      <c r="AH792" s="57"/>
      <c r="AI792" s="64"/>
      <c r="AJ792" s="57"/>
      <c r="AK792" s="64"/>
      <c r="AL792" s="64"/>
      <c r="AM792" s="57"/>
      <c r="AN792" s="207"/>
      <c r="AO792" s="273" t="str">
        <f t="shared" si="49"/>
        <v/>
      </c>
      <c r="AP792" s="57"/>
      <c r="AQ792" s="57"/>
      <c r="AR792" s="59"/>
      <c r="AS792" s="59"/>
      <c r="AT792" s="59"/>
      <c r="AU792" s="59"/>
      <c r="AV792" s="59"/>
      <c r="AW792" s="59"/>
      <c r="AX79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92" s="59"/>
      <c r="AZ792" s="59"/>
      <c r="BA79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92" s="249"/>
      <c r="BD792" s="253"/>
      <c r="BE792" s="253"/>
    </row>
    <row r="793" spans="1:57" ht="14.95" x14ac:dyDescent="0.25">
      <c r="A793" s="60"/>
      <c r="B793" s="58"/>
      <c r="C793" s="58"/>
      <c r="D793" s="58"/>
      <c r="E793" s="61"/>
      <c r="F793" s="61"/>
      <c r="G793" s="270" t="str">
        <f>IFERROR(MATCH(I793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93" s="270" t="str">
        <f t="shared" si="50"/>
        <v/>
      </c>
      <c r="I793" s="58"/>
      <c r="J793" s="58"/>
      <c r="K793" s="250"/>
      <c r="L793" s="277"/>
      <c r="M793" s="58"/>
      <c r="N793" s="58"/>
      <c r="O793" s="58"/>
      <c r="P79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93" s="270" t="str">
        <f>IF('Participantes (A completar)'!$R793="","",IF((INT('Participantes (A completar)'!$AI793-'Participantes (A completar)'!$R793)/365.25)&lt;=0,0,(INT(('Participantes (A completar)'!$AI793-'Participantes (A completar)'!$R793)/365.25))))</f>
        <v/>
      </c>
      <c r="R793" s="61"/>
      <c r="S793" s="57"/>
      <c r="T793" s="270" t="str">
        <f>IFERROR(MATCH(V793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93" s="270" t="str">
        <f t="shared" si="51"/>
        <v/>
      </c>
      <c r="V793" s="216"/>
      <c r="W793" s="216"/>
      <c r="X793" s="62"/>
      <c r="Y79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9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93" s="245"/>
      <c r="AB793" s="246"/>
      <c r="AC793" s="246"/>
      <c r="AD793" s="247"/>
      <c r="AE793" s="248"/>
      <c r="AF793" s="270" t="str">
        <f>IFERROR(VLOOKUP(AE793,Nivel_educat!$B$6:$E$24,4,FALSE),"")</f>
        <v/>
      </c>
      <c r="AG793" s="270" t="str">
        <f t="shared" si="48"/>
        <v/>
      </c>
      <c r="AH793" s="57"/>
      <c r="AI793" s="64"/>
      <c r="AJ793" s="57"/>
      <c r="AK793" s="64"/>
      <c r="AL793" s="64"/>
      <c r="AM793" s="57"/>
      <c r="AN793" s="64"/>
      <c r="AO793" s="273" t="str">
        <f t="shared" si="49"/>
        <v/>
      </c>
      <c r="AP793" s="57"/>
      <c r="AQ793" s="57"/>
      <c r="AR793" s="59"/>
      <c r="AS793" s="59"/>
      <c r="AT793" s="59"/>
      <c r="AU793" s="59"/>
      <c r="AV793" s="59"/>
      <c r="AW793" s="59"/>
      <c r="AX79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93" s="59"/>
      <c r="AZ793" s="59"/>
      <c r="BA79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93" s="249"/>
      <c r="BD793" s="253"/>
      <c r="BE793" s="253"/>
    </row>
    <row r="794" spans="1:57" ht="14.95" x14ac:dyDescent="0.25">
      <c r="A794" s="60"/>
      <c r="B794" s="58"/>
      <c r="C794" s="58"/>
      <c r="D794" s="58"/>
      <c r="E794" s="61"/>
      <c r="F794" s="61"/>
      <c r="G794" s="270" t="str">
        <f>IFERROR(MATCH(I794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94" s="270" t="str">
        <f t="shared" si="50"/>
        <v/>
      </c>
      <c r="I794" s="58"/>
      <c r="J794" s="58"/>
      <c r="K794" s="250"/>
      <c r="L794" s="277"/>
      <c r="M794" s="58"/>
      <c r="N794" s="58"/>
      <c r="O794" s="58"/>
      <c r="P79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94" s="270" t="str">
        <f>IF('Participantes (A completar)'!$R794="","",IF((INT('Participantes (A completar)'!$AI794-'Participantes (A completar)'!$R794)/365.25)&lt;=0,0,(INT(('Participantes (A completar)'!$AI794-'Participantes (A completar)'!$R794)/365.25))))</f>
        <v/>
      </c>
      <c r="R794" s="61"/>
      <c r="S794" s="57"/>
      <c r="T794" s="270" t="str">
        <f>IFERROR(MATCH(V794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94" s="270" t="str">
        <f t="shared" si="51"/>
        <v/>
      </c>
      <c r="V794" s="58"/>
      <c r="W794" s="58"/>
      <c r="X794" s="62"/>
      <c r="Y79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9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94" s="245"/>
      <c r="AB794" s="246"/>
      <c r="AC794" s="246"/>
      <c r="AD794" s="247"/>
      <c r="AE794" s="248"/>
      <c r="AF794" s="270" t="str">
        <f>IFERROR(VLOOKUP(AE794,Nivel_educat!$B$6:$E$24,4,FALSE),"")</f>
        <v/>
      </c>
      <c r="AG794" s="270" t="str">
        <f t="shared" si="48"/>
        <v/>
      </c>
      <c r="AH794" s="57"/>
      <c r="AI794" s="64"/>
      <c r="AJ794" s="57"/>
      <c r="AK794" s="64"/>
      <c r="AL794" s="64"/>
      <c r="AM794" s="57"/>
      <c r="AN794" s="207"/>
      <c r="AO794" s="273" t="str">
        <f t="shared" si="49"/>
        <v/>
      </c>
      <c r="AP794" s="57"/>
      <c r="AQ794" s="57"/>
      <c r="AR794" s="59"/>
      <c r="AS794" s="59"/>
      <c r="AT794" s="59"/>
      <c r="AU794" s="59"/>
      <c r="AV794" s="59"/>
      <c r="AW794" s="59"/>
      <c r="AX79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94" s="59"/>
      <c r="AZ794" s="59"/>
      <c r="BA79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94" s="249"/>
      <c r="BD794" s="253"/>
      <c r="BE794" s="253"/>
    </row>
    <row r="795" spans="1:57" ht="14.95" x14ac:dyDescent="0.25">
      <c r="A795" s="60"/>
      <c r="B795" s="58"/>
      <c r="C795" s="58"/>
      <c r="D795" s="58"/>
      <c r="E795" s="61"/>
      <c r="F795" s="61"/>
      <c r="G795" s="270" t="str">
        <f>IFERROR(MATCH(I795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95" s="270" t="str">
        <f t="shared" si="50"/>
        <v/>
      </c>
      <c r="I795" s="58"/>
      <c r="J795" s="58"/>
      <c r="K795" s="250"/>
      <c r="L795" s="277"/>
      <c r="M795" s="58"/>
      <c r="N795" s="58"/>
      <c r="O795" s="58"/>
      <c r="P79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95" s="270" t="str">
        <f>IF('Participantes (A completar)'!$R795="","",IF((INT('Participantes (A completar)'!$AI795-'Participantes (A completar)'!$R795)/365.25)&lt;=0,0,(INT(('Participantes (A completar)'!$AI795-'Participantes (A completar)'!$R795)/365.25))))</f>
        <v/>
      </c>
      <c r="R795" s="61"/>
      <c r="S795" s="57"/>
      <c r="T795" s="270" t="str">
        <f>IFERROR(MATCH(V795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95" s="270" t="str">
        <f t="shared" si="51"/>
        <v/>
      </c>
      <c r="V795" s="216"/>
      <c r="W795" s="216"/>
      <c r="X795" s="62"/>
      <c r="Y79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9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95" s="245"/>
      <c r="AB795" s="246"/>
      <c r="AC795" s="246"/>
      <c r="AD795" s="247"/>
      <c r="AE795" s="248"/>
      <c r="AF795" s="270" t="str">
        <f>IFERROR(VLOOKUP(AE795,Nivel_educat!$B$6:$E$24,4,FALSE),"")</f>
        <v/>
      </c>
      <c r="AG795" s="270" t="str">
        <f t="shared" si="48"/>
        <v/>
      </c>
      <c r="AH795" s="57"/>
      <c r="AI795" s="64"/>
      <c r="AJ795" s="57"/>
      <c r="AK795" s="64"/>
      <c r="AL795" s="64"/>
      <c r="AM795" s="57"/>
      <c r="AN795" s="64"/>
      <c r="AO795" s="273" t="str">
        <f t="shared" si="49"/>
        <v/>
      </c>
      <c r="AP795" s="57"/>
      <c r="AQ795" s="57"/>
      <c r="AR795" s="59"/>
      <c r="AS795" s="59"/>
      <c r="AT795" s="59"/>
      <c r="AU795" s="59"/>
      <c r="AV795" s="59"/>
      <c r="AW795" s="59"/>
      <c r="AX79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95" s="59"/>
      <c r="AZ795" s="59"/>
      <c r="BA79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95" s="249"/>
      <c r="BD795" s="253"/>
      <c r="BE795" s="253"/>
    </row>
    <row r="796" spans="1:57" ht="14.95" x14ac:dyDescent="0.25">
      <c r="A796" s="60"/>
      <c r="B796" s="58"/>
      <c r="C796" s="58"/>
      <c r="D796" s="58"/>
      <c r="E796" s="61"/>
      <c r="F796" s="61"/>
      <c r="G796" s="270" t="str">
        <f>IFERROR(MATCH(I796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96" s="270" t="str">
        <f t="shared" si="50"/>
        <v/>
      </c>
      <c r="I796" s="58"/>
      <c r="J796" s="58"/>
      <c r="K796" s="250"/>
      <c r="L796" s="277"/>
      <c r="M796" s="58"/>
      <c r="N796" s="58"/>
      <c r="O796" s="58"/>
      <c r="P79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96" s="270" t="str">
        <f>IF('Participantes (A completar)'!$R796="","",IF((INT('Participantes (A completar)'!$AI796-'Participantes (A completar)'!$R796)/365.25)&lt;=0,0,(INT(('Participantes (A completar)'!$AI796-'Participantes (A completar)'!$R796)/365.25))))</f>
        <v/>
      </c>
      <c r="R796" s="61"/>
      <c r="S796" s="57"/>
      <c r="T796" s="270" t="str">
        <f>IFERROR(MATCH(V796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96" s="270" t="str">
        <f t="shared" si="51"/>
        <v/>
      </c>
      <c r="V796" s="58"/>
      <c r="W796" s="58"/>
      <c r="X796" s="62"/>
      <c r="Y79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9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96" s="245"/>
      <c r="AB796" s="246"/>
      <c r="AC796" s="246"/>
      <c r="AD796" s="247"/>
      <c r="AE796" s="248"/>
      <c r="AF796" s="270" t="str">
        <f>IFERROR(VLOOKUP(AE796,Nivel_educat!$B$6:$E$24,4,FALSE),"")</f>
        <v/>
      </c>
      <c r="AG796" s="270" t="str">
        <f t="shared" si="48"/>
        <v/>
      </c>
      <c r="AH796" s="57"/>
      <c r="AI796" s="64"/>
      <c r="AJ796" s="57"/>
      <c r="AK796" s="64"/>
      <c r="AL796" s="64"/>
      <c r="AM796" s="57"/>
      <c r="AN796" s="207"/>
      <c r="AO796" s="273" t="str">
        <f t="shared" si="49"/>
        <v/>
      </c>
      <c r="AP796" s="57"/>
      <c r="AQ796" s="57"/>
      <c r="AR796" s="59"/>
      <c r="AS796" s="59"/>
      <c r="AT796" s="59"/>
      <c r="AU796" s="59"/>
      <c r="AV796" s="59"/>
      <c r="AW796" s="59"/>
      <c r="AX79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96" s="59"/>
      <c r="AZ796" s="59"/>
      <c r="BA79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96" s="249"/>
      <c r="BD796" s="253"/>
      <c r="BE796" s="253"/>
    </row>
    <row r="797" spans="1:57" ht="14.95" x14ac:dyDescent="0.25">
      <c r="A797" s="60"/>
      <c r="B797" s="58"/>
      <c r="C797" s="58"/>
      <c r="D797" s="58"/>
      <c r="E797" s="61"/>
      <c r="F797" s="61"/>
      <c r="G797" s="270" t="str">
        <f>IFERROR(MATCH(I797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97" s="270" t="str">
        <f t="shared" si="50"/>
        <v/>
      </c>
      <c r="I797" s="58"/>
      <c r="J797" s="58"/>
      <c r="K797" s="250"/>
      <c r="L797" s="277"/>
      <c r="M797" s="58"/>
      <c r="N797" s="58"/>
      <c r="O797" s="58"/>
      <c r="P79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97" s="270" t="str">
        <f>IF('Participantes (A completar)'!$R797="","",IF((INT('Participantes (A completar)'!$AI797-'Participantes (A completar)'!$R797)/365.25)&lt;=0,0,(INT(('Participantes (A completar)'!$AI797-'Participantes (A completar)'!$R797)/365.25))))</f>
        <v/>
      </c>
      <c r="R797" s="61"/>
      <c r="S797" s="57"/>
      <c r="T797" s="270" t="str">
        <f>IFERROR(MATCH(V797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97" s="270" t="str">
        <f t="shared" si="51"/>
        <v/>
      </c>
      <c r="V797" s="216"/>
      <c r="W797" s="216"/>
      <c r="X797" s="62"/>
      <c r="Y79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9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97" s="245"/>
      <c r="AB797" s="246"/>
      <c r="AC797" s="246"/>
      <c r="AD797" s="247"/>
      <c r="AE797" s="248"/>
      <c r="AF797" s="270" t="str">
        <f>IFERROR(VLOOKUP(AE797,Nivel_educat!$B$6:$E$24,4,FALSE),"")</f>
        <v/>
      </c>
      <c r="AG797" s="270" t="str">
        <f t="shared" si="48"/>
        <v/>
      </c>
      <c r="AH797" s="57"/>
      <c r="AI797" s="64"/>
      <c r="AJ797" s="57"/>
      <c r="AK797" s="64"/>
      <c r="AL797" s="64"/>
      <c r="AM797" s="57"/>
      <c r="AN797" s="64"/>
      <c r="AO797" s="273" t="str">
        <f t="shared" si="49"/>
        <v/>
      </c>
      <c r="AP797" s="57"/>
      <c r="AQ797" s="57"/>
      <c r="AR797" s="59"/>
      <c r="AS797" s="59"/>
      <c r="AT797" s="59"/>
      <c r="AU797" s="59"/>
      <c r="AV797" s="59"/>
      <c r="AW797" s="59"/>
      <c r="AX79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97" s="59"/>
      <c r="AZ797" s="59"/>
      <c r="BA79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97" s="249"/>
      <c r="BD797" s="253"/>
      <c r="BE797" s="253"/>
    </row>
    <row r="798" spans="1:57" ht="14.95" x14ac:dyDescent="0.25">
      <c r="A798" s="60"/>
      <c r="B798" s="58"/>
      <c r="C798" s="58"/>
      <c r="D798" s="58"/>
      <c r="E798" s="61"/>
      <c r="F798" s="61"/>
      <c r="G798" s="270" t="str">
        <f>IFERROR(MATCH(I798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98" s="270" t="str">
        <f t="shared" si="50"/>
        <v/>
      </c>
      <c r="I798" s="58"/>
      <c r="J798" s="58"/>
      <c r="K798" s="250"/>
      <c r="L798" s="277"/>
      <c r="M798" s="58"/>
      <c r="N798" s="58"/>
      <c r="O798" s="58"/>
      <c r="P79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98" s="270" t="str">
        <f>IF('Participantes (A completar)'!$R798="","",IF((INT('Participantes (A completar)'!$AI798-'Participantes (A completar)'!$R798)/365.25)&lt;=0,0,(INT(('Participantes (A completar)'!$AI798-'Participantes (A completar)'!$R798)/365.25))))</f>
        <v/>
      </c>
      <c r="R798" s="61"/>
      <c r="S798" s="57"/>
      <c r="T798" s="270" t="str">
        <f>IFERROR(MATCH(V798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98" s="270" t="str">
        <f t="shared" si="51"/>
        <v/>
      </c>
      <c r="V798" s="58"/>
      <c r="W798" s="58"/>
      <c r="X798" s="62"/>
      <c r="Y79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9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98" s="245"/>
      <c r="AB798" s="246"/>
      <c r="AC798" s="246"/>
      <c r="AD798" s="247"/>
      <c r="AE798" s="248"/>
      <c r="AF798" s="270" t="str">
        <f>IFERROR(VLOOKUP(AE798,Nivel_educat!$B$6:$E$24,4,FALSE),"")</f>
        <v/>
      </c>
      <c r="AG798" s="270" t="str">
        <f t="shared" si="48"/>
        <v/>
      </c>
      <c r="AH798" s="57"/>
      <c r="AI798" s="64"/>
      <c r="AJ798" s="57"/>
      <c r="AK798" s="64"/>
      <c r="AL798" s="64"/>
      <c r="AM798" s="57"/>
      <c r="AN798" s="207"/>
      <c r="AO798" s="273" t="str">
        <f t="shared" si="49"/>
        <v/>
      </c>
      <c r="AP798" s="57"/>
      <c r="AQ798" s="57"/>
      <c r="AR798" s="59"/>
      <c r="AS798" s="59"/>
      <c r="AT798" s="59"/>
      <c r="AU798" s="59"/>
      <c r="AV798" s="59"/>
      <c r="AW798" s="59"/>
      <c r="AX79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98" s="59"/>
      <c r="AZ798" s="59"/>
      <c r="BA79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98" s="249"/>
      <c r="BD798" s="253"/>
      <c r="BE798" s="253"/>
    </row>
    <row r="799" spans="1:57" ht="14.95" x14ac:dyDescent="0.25">
      <c r="A799" s="60"/>
      <c r="B799" s="58"/>
      <c r="C799" s="58"/>
      <c r="D799" s="58"/>
      <c r="E799" s="61"/>
      <c r="F799" s="61"/>
      <c r="G799" s="270" t="str">
        <f>IFERROR(MATCH(I799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799" s="270" t="str">
        <f t="shared" si="50"/>
        <v/>
      </c>
      <c r="I799" s="58"/>
      <c r="J799" s="58"/>
      <c r="K799" s="250"/>
      <c r="L799" s="277"/>
      <c r="M799" s="58"/>
      <c r="N799" s="58"/>
      <c r="O799" s="58"/>
      <c r="P79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799" s="270" t="str">
        <f>IF('Participantes (A completar)'!$R799="","",IF((INT('Participantes (A completar)'!$AI799-'Participantes (A completar)'!$R799)/365.25)&lt;=0,0,(INT(('Participantes (A completar)'!$AI799-'Participantes (A completar)'!$R799)/365.25))))</f>
        <v/>
      </c>
      <c r="R799" s="61"/>
      <c r="S799" s="57"/>
      <c r="T799" s="270" t="str">
        <f>IFERROR(MATCH(V799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799" s="270" t="str">
        <f t="shared" si="51"/>
        <v/>
      </c>
      <c r="V799" s="216"/>
      <c r="W799" s="216"/>
      <c r="X799" s="62"/>
      <c r="Y79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79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799" s="245"/>
      <c r="AB799" s="246"/>
      <c r="AC799" s="246"/>
      <c r="AD799" s="247"/>
      <c r="AE799" s="248"/>
      <c r="AF799" s="270" t="str">
        <f>IFERROR(VLOOKUP(AE799,Nivel_educat!$B$6:$E$24,4,FALSE),"")</f>
        <v/>
      </c>
      <c r="AG799" s="270" t="str">
        <f t="shared" si="48"/>
        <v/>
      </c>
      <c r="AH799" s="57"/>
      <c r="AI799" s="64"/>
      <c r="AJ799" s="57"/>
      <c r="AK799" s="64"/>
      <c r="AL799" s="64"/>
      <c r="AM799" s="57"/>
      <c r="AN799" s="64"/>
      <c r="AO799" s="273" t="str">
        <f t="shared" si="49"/>
        <v/>
      </c>
      <c r="AP799" s="57"/>
      <c r="AQ799" s="57"/>
      <c r="AR799" s="59"/>
      <c r="AS799" s="59"/>
      <c r="AT799" s="59"/>
      <c r="AU799" s="59"/>
      <c r="AV799" s="59"/>
      <c r="AW799" s="59"/>
      <c r="AX79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799" s="59"/>
      <c r="AZ799" s="59"/>
      <c r="BA79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799" s="249"/>
      <c r="BD799" s="253"/>
      <c r="BE799" s="253"/>
    </row>
    <row r="800" spans="1:57" ht="14.95" x14ac:dyDescent="0.25">
      <c r="A800" s="60"/>
      <c r="B800" s="58"/>
      <c r="C800" s="58"/>
      <c r="D800" s="58"/>
      <c r="E800" s="61"/>
      <c r="F800" s="61"/>
      <c r="G800" s="270" t="str">
        <f>IFERROR(MATCH(I800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00" s="270" t="str">
        <f t="shared" si="50"/>
        <v/>
      </c>
      <c r="I800" s="58"/>
      <c r="J800" s="58"/>
      <c r="K800" s="250"/>
      <c r="L800" s="277"/>
      <c r="M800" s="58"/>
      <c r="N800" s="58"/>
      <c r="O800" s="58"/>
      <c r="P80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00" s="270" t="str">
        <f>IF('Participantes (A completar)'!$R800="","",IF((INT('Participantes (A completar)'!$AI800-'Participantes (A completar)'!$R800)/365.25)&lt;=0,0,(INT(('Participantes (A completar)'!$AI800-'Participantes (A completar)'!$R800)/365.25))))</f>
        <v/>
      </c>
      <c r="R800" s="61"/>
      <c r="S800" s="57"/>
      <c r="T800" s="270" t="str">
        <f>IFERROR(MATCH(V800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00" s="270" t="str">
        <f t="shared" si="51"/>
        <v/>
      </c>
      <c r="V800" s="58"/>
      <c r="W800" s="58"/>
      <c r="X800" s="62"/>
      <c r="Y80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0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00" s="245"/>
      <c r="AB800" s="246"/>
      <c r="AC800" s="246"/>
      <c r="AD800" s="247"/>
      <c r="AE800" s="248"/>
      <c r="AF800" s="270" t="str">
        <f>IFERROR(VLOOKUP(AE800,Nivel_educat!$B$6:$E$24,4,FALSE),"")</f>
        <v/>
      </c>
      <c r="AG800" s="270" t="str">
        <f t="shared" si="48"/>
        <v/>
      </c>
      <c r="AH800" s="57"/>
      <c r="AI800" s="64"/>
      <c r="AJ800" s="57"/>
      <c r="AK800" s="64"/>
      <c r="AL800" s="64"/>
      <c r="AM800" s="57"/>
      <c r="AN800" s="207"/>
      <c r="AO800" s="273" t="str">
        <f t="shared" si="49"/>
        <v/>
      </c>
      <c r="AP800" s="57"/>
      <c r="AQ800" s="57"/>
      <c r="AR800" s="59"/>
      <c r="AS800" s="59"/>
      <c r="AT800" s="59"/>
      <c r="AU800" s="59"/>
      <c r="AV800" s="59"/>
      <c r="AW800" s="59"/>
      <c r="AX80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00" s="59"/>
      <c r="AZ800" s="59"/>
      <c r="BA80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00" s="249"/>
      <c r="BD800" s="253"/>
      <c r="BE800" s="253"/>
    </row>
    <row r="801" spans="1:57" ht="14.95" x14ac:dyDescent="0.25">
      <c r="A801" s="60"/>
      <c r="B801" s="58"/>
      <c r="C801" s="58"/>
      <c r="D801" s="58"/>
      <c r="E801" s="61"/>
      <c r="F801" s="61"/>
      <c r="G801" s="270" t="str">
        <f>IFERROR(MATCH(I801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01" s="270" t="str">
        <f t="shared" si="50"/>
        <v/>
      </c>
      <c r="I801" s="58"/>
      <c r="J801" s="58"/>
      <c r="K801" s="250"/>
      <c r="L801" s="277"/>
      <c r="M801" s="58"/>
      <c r="N801" s="58"/>
      <c r="O801" s="58"/>
      <c r="P80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01" s="270" t="str">
        <f>IF('Participantes (A completar)'!$R801="","",IF((INT('Participantes (A completar)'!$AI801-'Participantes (A completar)'!$R801)/365.25)&lt;=0,0,(INT(('Participantes (A completar)'!$AI801-'Participantes (A completar)'!$R801)/365.25))))</f>
        <v/>
      </c>
      <c r="R801" s="61"/>
      <c r="S801" s="57"/>
      <c r="T801" s="270" t="str">
        <f>IFERROR(MATCH(V801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01" s="270" t="str">
        <f t="shared" si="51"/>
        <v/>
      </c>
      <c r="V801" s="216"/>
      <c r="W801" s="216"/>
      <c r="X801" s="62"/>
      <c r="Y80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0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01" s="245"/>
      <c r="AB801" s="246"/>
      <c r="AC801" s="246"/>
      <c r="AD801" s="247"/>
      <c r="AE801" s="248"/>
      <c r="AF801" s="270" t="str">
        <f>IFERROR(VLOOKUP(AE801,Nivel_educat!$B$6:$E$24,4,FALSE),"")</f>
        <v/>
      </c>
      <c r="AG801" s="270" t="str">
        <f t="shared" si="48"/>
        <v/>
      </c>
      <c r="AH801" s="57"/>
      <c r="AI801" s="64"/>
      <c r="AJ801" s="57"/>
      <c r="AK801" s="64"/>
      <c r="AL801" s="64"/>
      <c r="AM801" s="57"/>
      <c r="AN801" s="64"/>
      <c r="AO801" s="273" t="str">
        <f t="shared" si="49"/>
        <v/>
      </c>
      <c r="AP801" s="57"/>
      <c r="AQ801" s="57"/>
      <c r="AR801" s="59"/>
      <c r="AS801" s="59"/>
      <c r="AT801" s="59"/>
      <c r="AU801" s="59"/>
      <c r="AV801" s="59"/>
      <c r="AW801" s="59"/>
      <c r="AX80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01" s="59"/>
      <c r="AZ801" s="59"/>
      <c r="BA80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01" s="249"/>
      <c r="BD801" s="253"/>
      <c r="BE801" s="253"/>
    </row>
    <row r="802" spans="1:57" ht="14.95" x14ac:dyDescent="0.25">
      <c r="A802" s="60"/>
      <c r="B802" s="58"/>
      <c r="C802" s="58"/>
      <c r="D802" s="58"/>
      <c r="E802" s="61"/>
      <c r="F802" s="61"/>
      <c r="G802" s="270" t="str">
        <f>IFERROR(MATCH(I802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02" s="270" t="str">
        <f t="shared" si="50"/>
        <v/>
      </c>
      <c r="I802" s="58"/>
      <c r="J802" s="58"/>
      <c r="K802" s="250"/>
      <c r="L802" s="277"/>
      <c r="M802" s="58"/>
      <c r="N802" s="58"/>
      <c r="O802" s="58"/>
      <c r="P80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02" s="270" t="str">
        <f>IF('Participantes (A completar)'!$R802="","",IF((INT('Participantes (A completar)'!$AI802-'Participantes (A completar)'!$R802)/365.25)&lt;=0,0,(INT(('Participantes (A completar)'!$AI802-'Participantes (A completar)'!$R802)/365.25))))</f>
        <v/>
      </c>
      <c r="R802" s="61"/>
      <c r="S802" s="57"/>
      <c r="T802" s="270" t="str">
        <f>IFERROR(MATCH(V802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02" s="270" t="str">
        <f t="shared" si="51"/>
        <v/>
      </c>
      <c r="V802" s="58"/>
      <c r="W802" s="58"/>
      <c r="X802" s="62"/>
      <c r="Y80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0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02" s="245"/>
      <c r="AB802" s="246"/>
      <c r="AC802" s="246"/>
      <c r="AD802" s="247"/>
      <c r="AE802" s="248"/>
      <c r="AF802" s="270" t="str">
        <f>IFERROR(VLOOKUP(AE802,Nivel_educat!$B$6:$E$24,4,FALSE),"")</f>
        <v/>
      </c>
      <c r="AG802" s="270" t="str">
        <f t="shared" si="48"/>
        <v/>
      </c>
      <c r="AH802" s="57"/>
      <c r="AI802" s="64"/>
      <c r="AJ802" s="57"/>
      <c r="AK802" s="64"/>
      <c r="AL802" s="64"/>
      <c r="AM802" s="57"/>
      <c r="AN802" s="207"/>
      <c r="AO802" s="273" t="str">
        <f t="shared" si="49"/>
        <v/>
      </c>
      <c r="AP802" s="57"/>
      <c r="AQ802" s="57"/>
      <c r="AR802" s="59"/>
      <c r="AS802" s="59"/>
      <c r="AT802" s="59"/>
      <c r="AU802" s="59"/>
      <c r="AV802" s="59"/>
      <c r="AW802" s="59"/>
      <c r="AX80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02" s="59"/>
      <c r="AZ802" s="59"/>
      <c r="BA80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02" s="249"/>
      <c r="BD802" s="253"/>
      <c r="BE802" s="253"/>
    </row>
    <row r="803" spans="1:57" ht="14.95" x14ac:dyDescent="0.25">
      <c r="A803" s="60"/>
      <c r="B803" s="58"/>
      <c r="C803" s="58"/>
      <c r="D803" s="58"/>
      <c r="E803" s="61"/>
      <c r="F803" s="61"/>
      <c r="G803" s="270" t="str">
        <f>IFERROR(MATCH(I803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03" s="270" t="str">
        <f t="shared" si="50"/>
        <v/>
      </c>
      <c r="I803" s="58"/>
      <c r="J803" s="58"/>
      <c r="K803" s="250"/>
      <c r="L803" s="277"/>
      <c r="M803" s="58"/>
      <c r="N803" s="58"/>
      <c r="O803" s="58"/>
      <c r="P80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03" s="270" t="str">
        <f>IF('Participantes (A completar)'!$R803="","",IF((INT('Participantes (A completar)'!$AI803-'Participantes (A completar)'!$R803)/365.25)&lt;=0,0,(INT(('Participantes (A completar)'!$AI803-'Participantes (A completar)'!$R803)/365.25))))</f>
        <v/>
      </c>
      <c r="R803" s="61"/>
      <c r="S803" s="57"/>
      <c r="T803" s="270" t="str">
        <f>IFERROR(MATCH(V803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03" s="270" t="str">
        <f t="shared" si="51"/>
        <v/>
      </c>
      <c r="V803" s="216"/>
      <c r="W803" s="216"/>
      <c r="X803" s="62"/>
      <c r="Y80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0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03" s="245"/>
      <c r="AB803" s="246"/>
      <c r="AC803" s="246"/>
      <c r="AD803" s="247"/>
      <c r="AE803" s="248"/>
      <c r="AF803" s="270" t="str">
        <f>IFERROR(VLOOKUP(AE803,Nivel_educat!$B$6:$E$24,4,FALSE),"")</f>
        <v/>
      </c>
      <c r="AG803" s="270" t="str">
        <f t="shared" si="48"/>
        <v/>
      </c>
      <c r="AH803" s="57"/>
      <c r="AI803" s="64"/>
      <c r="AJ803" s="57"/>
      <c r="AK803" s="64"/>
      <c r="AL803" s="64"/>
      <c r="AM803" s="57"/>
      <c r="AN803" s="64"/>
      <c r="AO803" s="273" t="str">
        <f t="shared" si="49"/>
        <v/>
      </c>
      <c r="AP803" s="57"/>
      <c r="AQ803" s="57"/>
      <c r="AR803" s="59"/>
      <c r="AS803" s="59"/>
      <c r="AT803" s="59"/>
      <c r="AU803" s="59"/>
      <c r="AV803" s="59"/>
      <c r="AW803" s="59"/>
      <c r="AX80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03" s="59"/>
      <c r="AZ803" s="59"/>
      <c r="BA80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03" s="249"/>
      <c r="BD803" s="253"/>
      <c r="BE803" s="253"/>
    </row>
    <row r="804" spans="1:57" ht="14.95" x14ac:dyDescent="0.25">
      <c r="A804" s="60"/>
      <c r="B804" s="58"/>
      <c r="C804" s="58"/>
      <c r="D804" s="58"/>
      <c r="E804" s="61"/>
      <c r="F804" s="61"/>
      <c r="G804" s="270" t="str">
        <f>IFERROR(MATCH(I804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04" s="270" t="str">
        <f t="shared" si="50"/>
        <v/>
      </c>
      <c r="I804" s="58"/>
      <c r="J804" s="58"/>
      <c r="K804" s="250"/>
      <c r="L804" s="277"/>
      <c r="M804" s="58"/>
      <c r="N804" s="58"/>
      <c r="O804" s="58"/>
      <c r="P80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04" s="270" t="str">
        <f>IF('Participantes (A completar)'!$R804="","",IF((INT('Participantes (A completar)'!$AI804-'Participantes (A completar)'!$R804)/365.25)&lt;=0,0,(INT(('Participantes (A completar)'!$AI804-'Participantes (A completar)'!$R804)/365.25))))</f>
        <v/>
      </c>
      <c r="R804" s="61"/>
      <c r="S804" s="57"/>
      <c r="T804" s="270" t="str">
        <f>IFERROR(MATCH(V804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04" s="270" t="str">
        <f t="shared" si="51"/>
        <v/>
      </c>
      <c r="V804" s="58"/>
      <c r="W804" s="58"/>
      <c r="X804" s="62"/>
      <c r="Y80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0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04" s="245"/>
      <c r="AB804" s="246"/>
      <c r="AC804" s="246"/>
      <c r="AD804" s="247"/>
      <c r="AE804" s="248"/>
      <c r="AF804" s="270" t="str">
        <f>IFERROR(VLOOKUP(AE804,Nivel_educat!$B$6:$E$24,4,FALSE),"")</f>
        <v/>
      </c>
      <c r="AG804" s="270" t="str">
        <f t="shared" si="48"/>
        <v/>
      </c>
      <c r="AH804" s="57"/>
      <c r="AI804" s="64"/>
      <c r="AJ804" s="57"/>
      <c r="AK804" s="64"/>
      <c r="AL804" s="64"/>
      <c r="AM804" s="57"/>
      <c r="AN804" s="207"/>
      <c r="AO804" s="273" t="str">
        <f t="shared" si="49"/>
        <v/>
      </c>
      <c r="AP804" s="57"/>
      <c r="AQ804" s="57"/>
      <c r="AR804" s="59"/>
      <c r="AS804" s="59"/>
      <c r="AT804" s="59"/>
      <c r="AU804" s="59"/>
      <c r="AV804" s="59"/>
      <c r="AW804" s="59"/>
      <c r="AX80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04" s="59"/>
      <c r="AZ804" s="59"/>
      <c r="BA80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04" s="249"/>
      <c r="BD804" s="253"/>
      <c r="BE804" s="253"/>
    </row>
    <row r="805" spans="1:57" ht="14.95" x14ac:dyDescent="0.25">
      <c r="A805" s="60"/>
      <c r="B805" s="58"/>
      <c r="C805" s="58"/>
      <c r="D805" s="58"/>
      <c r="E805" s="61"/>
      <c r="F805" s="61"/>
      <c r="G805" s="270" t="str">
        <f>IFERROR(MATCH(I805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05" s="270" t="str">
        <f t="shared" si="50"/>
        <v/>
      </c>
      <c r="I805" s="58"/>
      <c r="J805" s="58"/>
      <c r="K805" s="250"/>
      <c r="L805" s="277"/>
      <c r="M805" s="58"/>
      <c r="N805" s="58"/>
      <c r="O805" s="58"/>
      <c r="P80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05" s="270" t="str">
        <f>IF('Participantes (A completar)'!$R805="","",IF((INT('Participantes (A completar)'!$AI805-'Participantes (A completar)'!$R805)/365.25)&lt;=0,0,(INT(('Participantes (A completar)'!$AI805-'Participantes (A completar)'!$R805)/365.25))))</f>
        <v/>
      </c>
      <c r="R805" s="61"/>
      <c r="S805" s="57"/>
      <c r="T805" s="270" t="str">
        <f>IFERROR(MATCH(V805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05" s="270" t="str">
        <f t="shared" si="51"/>
        <v/>
      </c>
      <c r="V805" s="216"/>
      <c r="W805" s="216"/>
      <c r="X805" s="62"/>
      <c r="Y80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0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05" s="245"/>
      <c r="AB805" s="246"/>
      <c r="AC805" s="246"/>
      <c r="AD805" s="247"/>
      <c r="AE805" s="248"/>
      <c r="AF805" s="270" t="str">
        <f>IFERROR(VLOOKUP(AE805,Nivel_educat!$B$6:$E$24,4,FALSE),"")</f>
        <v/>
      </c>
      <c r="AG805" s="270" t="str">
        <f t="shared" si="48"/>
        <v/>
      </c>
      <c r="AH805" s="57"/>
      <c r="AI805" s="64"/>
      <c r="AJ805" s="57"/>
      <c r="AK805" s="64"/>
      <c r="AL805" s="64"/>
      <c r="AM805" s="57"/>
      <c r="AN805" s="64"/>
      <c r="AO805" s="273" t="str">
        <f t="shared" si="49"/>
        <v/>
      </c>
      <c r="AP805" s="57"/>
      <c r="AQ805" s="57"/>
      <c r="AR805" s="59"/>
      <c r="AS805" s="59"/>
      <c r="AT805" s="59"/>
      <c r="AU805" s="59"/>
      <c r="AV805" s="59"/>
      <c r="AW805" s="59"/>
      <c r="AX80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05" s="59"/>
      <c r="AZ805" s="59"/>
      <c r="BA80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05" s="249"/>
      <c r="BD805" s="253"/>
      <c r="BE805" s="253"/>
    </row>
    <row r="806" spans="1:57" ht="14.95" x14ac:dyDescent="0.25">
      <c r="A806" s="60"/>
      <c r="B806" s="58"/>
      <c r="C806" s="58"/>
      <c r="D806" s="58"/>
      <c r="E806" s="61"/>
      <c r="F806" s="61"/>
      <c r="G806" s="270" t="str">
        <f>IFERROR(MATCH(I806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06" s="270" t="str">
        <f t="shared" si="50"/>
        <v/>
      </c>
      <c r="I806" s="58"/>
      <c r="J806" s="58"/>
      <c r="K806" s="250"/>
      <c r="L806" s="277"/>
      <c r="M806" s="58"/>
      <c r="N806" s="58"/>
      <c r="O806" s="58"/>
      <c r="P80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06" s="270" t="str">
        <f>IF('Participantes (A completar)'!$R806="","",IF((INT('Participantes (A completar)'!$AI806-'Participantes (A completar)'!$R806)/365.25)&lt;=0,0,(INT(('Participantes (A completar)'!$AI806-'Participantes (A completar)'!$R806)/365.25))))</f>
        <v/>
      </c>
      <c r="R806" s="61"/>
      <c r="S806" s="57"/>
      <c r="T806" s="270" t="str">
        <f>IFERROR(MATCH(V806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06" s="270" t="str">
        <f t="shared" si="51"/>
        <v/>
      </c>
      <c r="V806" s="58"/>
      <c r="W806" s="58"/>
      <c r="X806" s="62"/>
      <c r="Y80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0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06" s="245"/>
      <c r="AB806" s="246"/>
      <c r="AC806" s="246"/>
      <c r="AD806" s="247"/>
      <c r="AE806" s="248"/>
      <c r="AF806" s="270" t="str">
        <f>IFERROR(VLOOKUP(AE806,Nivel_educat!$B$6:$E$24,4,FALSE),"")</f>
        <v/>
      </c>
      <c r="AG806" s="270" t="str">
        <f t="shared" si="48"/>
        <v/>
      </c>
      <c r="AH806" s="57"/>
      <c r="AI806" s="64"/>
      <c r="AJ806" s="57"/>
      <c r="AK806" s="64"/>
      <c r="AL806" s="64"/>
      <c r="AM806" s="57"/>
      <c r="AN806" s="207"/>
      <c r="AO806" s="273" t="str">
        <f t="shared" si="49"/>
        <v/>
      </c>
      <c r="AP806" s="57"/>
      <c r="AQ806" s="57"/>
      <c r="AR806" s="59"/>
      <c r="AS806" s="59"/>
      <c r="AT806" s="59"/>
      <c r="AU806" s="59"/>
      <c r="AV806" s="59"/>
      <c r="AW806" s="59"/>
      <c r="AX80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06" s="59"/>
      <c r="AZ806" s="59"/>
      <c r="BA80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06" s="249"/>
      <c r="BD806" s="253"/>
      <c r="BE806" s="253"/>
    </row>
    <row r="807" spans="1:57" ht="14.95" x14ac:dyDescent="0.25">
      <c r="A807" s="60"/>
      <c r="B807" s="58"/>
      <c r="C807" s="58"/>
      <c r="D807" s="58"/>
      <c r="E807" s="61"/>
      <c r="F807" s="61"/>
      <c r="G807" s="270" t="str">
        <f>IFERROR(MATCH(I807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07" s="270" t="str">
        <f t="shared" si="50"/>
        <v/>
      </c>
      <c r="I807" s="58"/>
      <c r="J807" s="58"/>
      <c r="K807" s="250"/>
      <c r="L807" s="277"/>
      <c r="M807" s="58"/>
      <c r="N807" s="58"/>
      <c r="O807" s="58"/>
      <c r="P80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07" s="270" t="str">
        <f>IF('Participantes (A completar)'!$R807="","",IF((INT('Participantes (A completar)'!$AI807-'Participantes (A completar)'!$R807)/365.25)&lt;=0,0,(INT(('Participantes (A completar)'!$AI807-'Participantes (A completar)'!$R807)/365.25))))</f>
        <v/>
      </c>
      <c r="R807" s="61"/>
      <c r="S807" s="57"/>
      <c r="T807" s="270" t="str">
        <f>IFERROR(MATCH(V807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07" s="270" t="str">
        <f t="shared" si="51"/>
        <v/>
      </c>
      <c r="V807" s="216"/>
      <c r="W807" s="216"/>
      <c r="X807" s="62"/>
      <c r="Y80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0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07" s="245"/>
      <c r="AB807" s="246"/>
      <c r="AC807" s="246"/>
      <c r="AD807" s="247"/>
      <c r="AE807" s="248"/>
      <c r="AF807" s="270" t="str">
        <f>IFERROR(VLOOKUP(AE807,Nivel_educat!$B$6:$E$24,4,FALSE),"")</f>
        <v/>
      </c>
      <c r="AG807" s="270" t="str">
        <f t="shared" si="48"/>
        <v/>
      </c>
      <c r="AH807" s="57"/>
      <c r="AI807" s="64"/>
      <c r="AJ807" s="57"/>
      <c r="AK807" s="64"/>
      <c r="AL807" s="64"/>
      <c r="AM807" s="57"/>
      <c r="AN807" s="64"/>
      <c r="AO807" s="273" t="str">
        <f t="shared" si="49"/>
        <v/>
      </c>
      <c r="AP807" s="57"/>
      <c r="AQ807" s="57"/>
      <c r="AR807" s="59"/>
      <c r="AS807" s="59"/>
      <c r="AT807" s="59"/>
      <c r="AU807" s="59"/>
      <c r="AV807" s="59"/>
      <c r="AW807" s="59"/>
      <c r="AX80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07" s="59"/>
      <c r="AZ807" s="59"/>
      <c r="BA80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07" s="249"/>
      <c r="BD807" s="253"/>
      <c r="BE807" s="253"/>
    </row>
    <row r="808" spans="1:57" ht="14.95" x14ac:dyDescent="0.25">
      <c r="A808" s="60"/>
      <c r="B808" s="58"/>
      <c r="C808" s="58"/>
      <c r="D808" s="58"/>
      <c r="E808" s="61"/>
      <c r="F808" s="61"/>
      <c r="G808" s="270" t="str">
        <f>IFERROR(MATCH(I808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08" s="270" t="str">
        <f t="shared" si="50"/>
        <v/>
      </c>
      <c r="I808" s="58"/>
      <c r="J808" s="58"/>
      <c r="K808" s="250"/>
      <c r="L808" s="277"/>
      <c r="M808" s="58"/>
      <c r="N808" s="58"/>
      <c r="O808" s="58"/>
      <c r="P80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08" s="270" t="str">
        <f>IF('Participantes (A completar)'!$R808="","",IF((INT('Participantes (A completar)'!$AI808-'Participantes (A completar)'!$R808)/365.25)&lt;=0,0,(INT(('Participantes (A completar)'!$AI808-'Participantes (A completar)'!$R808)/365.25))))</f>
        <v/>
      </c>
      <c r="R808" s="61"/>
      <c r="S808" s="57"/>
      <c r="T808" s="270" t="str">
        <f>IFERROR(MATCH(V808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08" s="270" t="str">
        <f t="shared" si="51"/>
        <v/>
      </c>
      <c r="V808" s="58"/>
      <c r="W808" s="58"/>
      <c r="X808" s="62"/>
      <c r="Y80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0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08" s="245"/>
      <c r="AB808" s="246"/>
      <c r="AC808" s="246"/>
      <c r="AD808" s="247"/>
      <c r="AE808" s="248"/>
      <c r="AF808" s="270" t="str">
        <f>IFERROR(VLOOKUP(AE808,Nivel_educat!$B$6:$E$24,4,FALSE),"")</f>
        <v/>
      </c>
      <c r="AG808" s="270" t="str">
        <f t="shared" si="48"/>
        <v/>
      </c>
      <c r="AH808" s="57"/>
      <c r="AI808" s="64"/>
      <c r="AJ808" s="57"/>
      <c r="AK808" s="64"/>
      <c r="AL808" s="64"/>
      <c r="AM808" s="57"/>
      <c r="AN808" s="207"/>
      <c r="AO808" s="273" t="str">
        <f t="shared" si="49"/>
        <v/>
      </c>
      <c r="AP808" s="57"/>
      <c r="AQ808" s="57"/>
      <c r="AR808" s="59"/>
      <c r="AS808" s="59"/>
      <c r="AT808" s="59"/>
      <c r="AU808" s="59"/>
      <c r="AV808" s="59"/>
      <c r="AW808" s="59"/>
      <c r="AX80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08" s="59"/>
      <c r="AZ808" s="59"/>
      <c r="BA80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08" s="249"/>
      <c r="BD808" s="253"/>
      <c r="BE808" s="253"/>
    </row>
    <row r="809" spans="1:57" ht="14.95" x14ac:dyDescent="0.25">
      <c r="A809" s="60"/>
      <c r="B809" s="58"/>
      <c r="C809" s="58"/>
      <c r="D809" s="58"/>
      <c r="E809" s="61"/>
      <c r="F809" s="61"/>
      <c r="G809" s="270" t="str">
        <f>IFERROR(MATCH(I809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09" s="270" t="str">
        <f t="shared" si="50"/>
        <v/>
      </c>
      <c r="I809" s="58"/>
      <c r="J809" s="58"/>
      <c r="K809" s="250"/>
      <c r="L809" s="277"/>
      <c r="M809" s="58"/>
      <c r="N809" s="58"/>
      <c r="O809" s="58"/>
      <c r="P80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09" s="270" t="str">
        <f>IF('Participantes (A completar)'!$R809="","",IF((INT('Participantes (A completar)'!$AI809-'Participantes (A completar)'!$R809)/365.25)&lt;=0,0,(INT(('Participantes (A completar)'!$AI809-'Participantes (A completar)'!$R809)/365.25))))</f>
        <v/>
      </c>
      <c r="R809" s="61"/>
      <c r="S809" s="57"/>
      <c r="T809" s="270" t="str">
        <f>IFERROR(MATCH(V809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09" s="270" t="str">
        <f t="shared" si="51"/>
        <v/>
      </c>
      <c r="V809" s="216"/>
      <c r="W809" s="216"/>
      <c r="X809" s="62"/>
      <c r="Y80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0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09" s="245"/>
      <c r="AB809" s="246"/>
      <c r="AC809" s="246"/>
      <c r="AD809" s="247"/>
      <c r="AE809" s="248"/>
      <c r="AF809" s="270" t="str">
        <f>IFERROR(VLOOKUP(AE809,Nivel_educat!$B$6:$E$24,4,FALSE),"")</f>
        <v/>
      </c>
      <c r="AG809" s="270" t="str">
        <f t="shared" si="48"/>
        <v/>
      </c>
      <c r="AH809" s="57"/>
      <c r="AI809" s="64"/>
      <c r="AJ809" s="57"/>
      <c r="AK809" s="64"/>
      <c r="AL809" s="64"/>
      <c r="AM809" s="57"/>
      <c r="AN809" s="64"/>
      <c r="AO809" s="273" t="str">
        <f t="shared" si="49"/>
        <v/>
      </c>
      <c r="AP809" s="57"/>
      <c r="AQ809" s="57"/>
      <c r="AR809" s="59"/>
      <c r="AS809" s="59"/>
      <c r="AT809" s="59"/>
      <c r="AU809" s="59"/>
      <c r="AV809" s="59"/>
      <c r="AW809" s="59"/>
      <c r="AX80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09" s="59"/>
      <c r="AZ809" s="59"/>
      <c r="BA80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09" s="249"/>
      <c r="BD809" s="253"/>
      <c r="BE809" s="253"/>
    </row>
    <row r="810" spans="1:57" ht="14.95" x14ac:dyDescent="0.25">
      <c r="A810" s="60"/>
      <c r="B810" s="58"/>
      <c r="C810" s="58"/>
      <c r="D810" s="58"/>
      <c r="E810" s="61"/>
      <c r="F810" s="61"/>
      <c r="G810" s="270" t="str">
        <f>IFERROR(MATCH(I810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10" s="270" t="str">
        <f t="shared" si="50"/>
        <v/>
      </c>
      <c r="I810" s="58"/>
      <c r="J810" s="58"/>
      <c r="K810" s="250"/>
      <c r="L810" s="277"/>
      <c r="M810" s="58"/>
      <c r="N810" s="58"/>
      <c r="O810" s="58"/>
      <c r="P81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10" s="270" t="str">
        <f>IF('Participantes (A completar)'!$R810="","",IF((INT('Participantes (A completar)'!$AI810-'Participantes (A completar)'!$R810)/365.25)&lt;=0,0,(INT(('Participantes (A completar)'!$AI810-'Participantes (A completar)'!$R810)/365.25))))</f>
        <v/>
      </c>
      <c r="R810" s="61"/>
      <c r="S810" s="57"/>
      <c r="T810" s="270" t="str">
        <f>IFERROR(MATCH(V810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10" s="270" t="str">
        <f t="shared" si="51"/>
        <v/>
      </c>
      <c r="V810" s="58"/>
      <c r="W810" s="58"/>
      <c r="X810" s="62"/>
      <c r="Y81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1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10" s="245"/>
      <c r="AB810" s="246"/>
      <c r="AC810" s="246"/>
      <c r="AD810" s="247"/>
      <c r="AE810" s="248"/>
      <c r="AF810" s="270" t="str">
        <f>IFERROR(VLOOKUP(AE810,Nivel_educat!$B$6:$E$24,4,FALSE),"")</f>
        <v/>
      </c>
      <c r="AG810" s="270" t="str">
        <f t="shared" si="48"/>
        <v/>
      </c>
      <c r="AH810" s="57"/>
      <c r="AI810" s="64"/>
      <c r="AJ810" s="57"/>
      <c r="AK810" s="64"/>
      <c r="AL810" s="64"/>
      <c r="AM810" s="57"/>
      <c r="AN810" s="207"/>
      <c r="AO810" s="273" t="str">
        <f t="shared" si="49"/>
        <v/>
      </c>
      <c r="AP810" s="57"/>
      <c r="AQ810" s="57"/>
      <c r="AR810" s="59"/>
      <c r="AS810" s="59"/>
      <c r="AT810" s="59"/>
      <c r="AU810" s="59"/>
      <c r="AV810" s="59"/>
      <c r="AW810" s="59"/>
      <c r="AX81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10" s="59"/>
      <c r="AZ810" s="59"/>
      <c r="BA81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10" s="249"/>
      <c r="BD810" s="253"/>
      <c r="BE810" s="253"/>
    </row>
    <row r="811" spans="1:57" ht="14.95" x14ac:dyDescent="0.25">
      <c r="A811" s="60"/>
      <c r="B811" s="58"/>
      <c r="C811" s="58"/>
      <c r="D811" s="58"/>
      <c r="E811" s="61"/>
      <c r="F811" s="61"/>
      <c r="G811" s="270" t="str">
        <f>IFERROR(MATCH(I811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11" s="270" t="str">
        <f t="shared" si="50"/>
        <v/>
      </c>
      <c r="I811" s="58"/>
      <c r="J811" s="58"/>
      <c r="K811" s="250"/>
      <c r="L811" s="277"/>
      <c r="M811" s="58"/>
      <c r="N811" s="58"/>
      <c r="O811" s="58"/>
      <c r="P81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11" s="270" t="str">
        <f>IF('Participantes (A completar)'!$R811="","",IF((INT('Participantes (A completar)'!$AI811-'Participantes (A completar)'!$R811)/365.25)&lt;=0,0,(INT(('Participantes (A completar)'!$AI811-'Participantes (A completar)'!$R811)/365.25))))</f>
        <v/>
      </c>
      <c r="R811" s="61"/>
      <c r="S811" s="57"/>
      <c r="T811" s="270" t="str">
        <f>IFERROR(MATCH(V811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11" s="270" t="str">
        <f t="shared" si="51"/>
        <v/>
      </c>
      <c r="V811" s="216"/>
      <c r="W811" s="216"/>
      <c r="X811" s="62"/>
      <c r="Y81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1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11" s="245"/>
      <c r="AB811" s="246"/>
      <c r="AC811" s="246"/>
      <c r="AD811" s="247"/>
      <c r="AE811" s="248"/>
      <c r="AF811" s="270" t="str">
        <f>IFERROR(VLOOKUP(AE811,Nivel_educat!$B$6:$E$24,4,FALSE),"")</f>
        <v/>
      </c>
      <c r="AG811" s="270" t="str">
        <f t="shared" si="48"/>
        <v/>
      </c>
      <c r="AH811" s="57"/>
      <c r="AI811" s="64"/>
      <c r="AJ811" s="57"/>
      <c r="AK811" s="64"/>
      <c r="AL811" s="64"/>
      <c r="AM811" s="57"/>
      <c r="AN811" s="64"/>
      <c r="AO811" s="273" t="str">
        <f t="shared" si="49"/>
        <v/>
      </c>
      <c r="AP811" s="57"/>
      <c r="AQ811" s="57"/>
      <c r="AR811" s="59"/>
      <c r="AS811" s="59"/>
      <c r="AT811" s="59"/>
      <c r="AU811" s="59"/>
      <c r="AV811" s="59"/>
      <c r="AW811" s="59"/>
      <c r="AX81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11" s="59"/>
      <c r="AZ811" s="59"/>
      <c r="BA81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11" s="249"/>
      <c r="BD811" s="253"/>
      <c r="BE811" s="253"/>
    </row>
    <row r="812" spans="1:57" ht="14.95" x14ac:dyDescent="0.25">
      <c r="A812" s="60"/>
      <c r="B812" s="58"/>
      <c r="C812" s="58"/>
      <c r="D812" s="58"/>
      <c r="E812" s="61"/>
      <c r="F812" s="61"/>
      <c r="G812" s="270" t="str">
        <f>IFERROR(MATCH(I812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12" s="270" t="str">
        <f t="shared" si="50"/>
        <v/>
      </c>
      <c r="I812" s="58"/>
      <c r="J812" s="58"/>
      <c r="K812" s="250"/>
      <c r="L812" s="277"/>
      <c r="M812" s="58"/>
      <c r="N812" s="58"/>
      <c r="O812" s="58"/>
      <c r="P81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12" s="270" t="str">
        <f>IF('Participantes (A completar)'!$R812="","",IF((INT('Participantes (A completar)'!$AI812-'Participantes (A completar)'!$R812)/365.25)&lt;=0,0,(INT(('Participantes (A completar)'!$AI812-'Participantes (A completar)'!$R812)/365.25))))</f>
        <v/>
      </c>
      <c r="R812" s="61"/>
      <c r="S812" s="57"/>
      <c r="T812" s="270" t="str">
        <f>IFERROR(MATCH(V812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12" s="270" t="str">
        <f t="shared" si="51"/>
        <v/>
      </c>
      <c r="V812" s="58"/>
      <c r="W812" s="58"/>
      <c r="X812" s="62"/>
      <c r="Y81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1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12" s="245"/>
      <c r="AB812" s="246"/>
      <c r="AC812" s="246"/>
      <c r="AD812" s="247"/>
      <c r="AE812" s="248"/>
      <c r="AF812" s="270" t="str">
        <f>IFERROR(VLOOKUP(AE812,Nivel_educat!$B$6:$E$24,4,FALSE),"")</f>
        <v/>
      </c>
      <c r="AG812" s="270" t="str">
        <f t="shared" si="48"/>
        <v/>
      </c>
      <c r="AH812" s="57"/>
      <c r="AI812" s="64"/>
      <c r="AJ812" s="57"/>
      <c r="AK812" s="64"/>
      <c r="AL812" s="64"/>
      <c r="AM812" s="57"/>
      <c r="AN812" s="207"/>
      <c r="AO812" s="273" t="str">
        <f t="shared" si="49"/>
        <v/>
      </c>
      <c r="AP812" s="57"/>
      <c r="AQ812" s="57"/>
      <c r="AR812" s="59"/>
      <c r="AS812" s="59"/>
      <c r="AT812" s="59"/>
      <c r="AU812" s="59"/>
      <c r="AV812" s="59"/>
      <c r="AW812" s="59"/>
      <c r="AX81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12" s="59"/>
      <c r="AZ812" s="59"/>
      <c r="BA81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12" s="249"/>
      <c r="BD812" s="253"/>
      <c r="BE812" s="253"/>
    </row>
    <row r="813" spans="1:57" ht="14.95" x14ac:dyDescent="0.25">
      <c r="A813" s="60"/>
      <c r="B813" s="58"/>
      <c r="C813" s="58"/>
      <c r="D813" s="58"/>
      <c r="E813" s="61"/>
      <c r="F813" s="61"/>
      <c r="G813" s="270" t="str">
        <f>IFERROR(MATCH(I813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13" s="270" t="str">
        <f t="shared" si="50"/>
        <v/>
      </c>
      <c r="I813" s="58"/>
      <c r="J813" s="58"/>
      <c r="K813" s="250"/>
      <c r="L813" s="277"/>
      <c r="M813" s="58"/>
      <c r="N813" s="58"/>
      <c r="O813" s="58"/>
      <c r="P81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13" s="270" t="str">
        <f>IF('Participantes (A completar)'!$R813="","",IF((INT('Participantes (A completar)'!$AI813-'Participantes (A completar)'!$R813)/365.25)&lt;=0,0,(INT(('Participantes (A completar)'!$AI813-'Participantes (A completar)'!$R813)/365.25))))</f>
        <v/>
      </c>
      <c r="R813" s="61"/>
      <c r="S813" s="57"/>
      <c r="T813" s="270" t="str">
        <f>IFERROR(MATCH(V813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13" s="270" t="str">
        <f t="shared" si="51"/>
        <v/>
      </c>
      <c r="V813" s="216"/>
      <c r="W813" s="216"/>
      <c r="X813" s="62"/>
      <c r="Y81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1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13" s="245"/>
      <c r="AB813" s="246"/>
      <c r="AC813" s="246"/>
      <c r="AD813" s="247"/>
      <c r="AE813" s="248"/>
      <c r="AF813" s="270" t="str">
        <f>IFERROR(VLOOKUP(AE813,Nivel_educat!$B$6:$E$24,4,FALSE),"")</f>
        <v/>
      </c>
      <c r="AG813" s="270" t="str">
        <f t="shared" si="48"/>
        <v/>
      </c>
      <c r="AH813" s="57"/>
      <c r="AI813" s="64"/>
      <c r="AJ813" s="57"/>
      <c r="AK813" s="64"/>
      <c r="AL813" s="64"/>
      <c r="AM813" s="57"/>
      <c r="AN813" s="64"/>
      <c r="AO813" s="273" t="str">
        <f t="shared" si="49"/>
        <v/>
      </c>
      <c r="AP813" s="57"/>
      <c r="AQ813" s="57"/>
      <c r="AR813" s="59"/>
      <c r="AS813" s="59"/>
      <c r="AT813" s="59"/>
      <c r="AU813" s="59"/>
      <c r="AV813" s="59"/>
      <c r="AW813" s="59"/>
      <c r="AX81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13" s="59"/>
      <c r="AZ813" s="59"/>
      <c r="BA81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13" s="249"/>
      <c r="BD813" s="253"/>
      <c r="BE813" s="253"/>
    </row>
    <row r="814" spans="1:57" ht="14.95" x14ac:dyDescent="0.25">
      <c r="A814" s="60"/>
      <c r="B814" s="58"/>
      <c r="C814" s="58"/>
      <c r="D814" s="58"/>
      <c r="E814" s="61"/>
      <c r="F814" s="61"/>
      <c r="G814" s="270" t="str">
        <f>IFERROR(MATCH(I814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14" s="270" t="str">
        <f t="shared" si="50"/>
        <v/>
      </c>
      <c r="I814" s="58"/>
      <c r="J814" s="58"/>
      <c r="K814" s="250"/>
      <c r="L814" s="277"/>
      <c r="M814" s="58"/>
      <c r="N814" s="58"/>
      <c r="O814" s="58"/>
      <c r="P81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14" s="270" t="str">
        <f>IF('Participantes (A completar)'!$R814="","",IF((INT('Participantes (A completar)'!$AI814-'Participantes (A completar)'!$R814)/365.25)&lt;=0,0,(INT(('Participantes (A completar)'!$AI814-'Participantes (A completar)'!$R814)/365.25))))</f>
        <v/>
      </c>
      <c r="R814" s="61"/>
      <c r="S814" s="57"/>
      <c r="T814" s="270" t="str">
        <f>IFERROR(MATCH(V814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14" s="270" t="str">
        <f t="shared" si="51"/>
        <v/>
      </c>
      <c r="V814" s="58"/>
      <c r="W814" s="58"/>
      <c r="X814" s="62"/>
      <c r="Y81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1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14" s="245"/>
      <c r="AB814" s="246"/>
      <c r="AC814" s="246"/>
      <c r="AD814" s="247"/>
      <c r="AE814" s="248"/>
      <c r="AF814" s="270" t="str">
        <f>IFERROR(VLOOKUP(AE814,Nivel_educat!$B$6:$E$24,4,FALSE),"")</f>
        <v/>
      </c>
      <c r="AG814" s="270" t="str">
        <f t="shared" si="48"/>
        <v/>
      </c>
      <c r="AH814" s="57"/>
      <c r="AI814" s="64"/>
      <c r="AJ814" s="57"/>
      <c r="AK814" s="64"/>
      <c r="AL814" s="64"/>
      <c r="AM814" s="57"/>
      <c r="AN814" s="207"/>
      <c r="AO814" s="273" t="str">
        <f t="shared" si="49"/>
        <v/>
      </c>
      <c r="AP814" s="57"/>
      <c r="AQ814" s="57"/>
      <c r="AR814" s="59"/>
      <c r="AS814" s="59"/>
      <c r="AT814" s="59"/>
      <c r="AU814" s="59"/>
      <c r="AV814" s="59"/>
      <c r="AW814" s="59"/>
      <c r="AX81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14" s="59"/>
      <c r="AZ814" s="59"/>
      <c r="BA81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14" s="249"/>
      <c r="BD814" s="253"/>
      <c r="BE814" s="253"/>
    </row>
    <row r="815" spans="1:57" ht="14.95" x14ac:dyDescent="0.25">
      <c r="A815" s="60"/>
      <c r="B815" s="58"/>
      <c r="C815" s="58"/>
      <c r="D815" s="58"/>
      <c r="E815" s="61"/>
      <c r="F815" s="61"/>
      <c r="G815" s="270" t="str">
        <f>IFERROR(MATCH(I815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15" s="270" t="str">
        <f t="shared" si="50"/>
        <v/>
      </c>
      <c r="I815" s="58"/>
      <c r="J815" s="58"/>
      <c r="K815" s="250"/>
      <c r="L815" s="277"/>
      <c r="M815" s="58"/>
      <c r="N815" s="58"/>
      <c r="O815" s="58"/>
      <c r="P81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15" s="270" t="str">
        <f>IF('Participantes (A completar)'!$R815="","",IF((INT('Participantes (A completar)'!$AI815-'Participantes (A completar)'!$R815)/365.25)&lt;=0,0,(INT(('Participantes (A completar)'!$AI815-'Participantes (A completar)'!$R815)/365.25))))</f>
        <v/>
      </c>
      <c r="R815" s="61"/>
      <c r="S815" s="57"/>
      <c r="T815" s="270" t="str">
        <f>IFERROR(MATCH(V815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15" s="270" t="str">
        <f t="shared" si="51"/>
        <v/>
      </c>
      <c r="V815" s="216"/>
      <c r="W815" s="216"/>
      <c r="X815" s="62"/>
      <c r="Y81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1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15" s="245"/>
      <c r="AB815" s="246"/>
      <c r="AC815" s="246"/>
      <c r="AD815" s="247"/>
      <c r="AE815" s="248"/>
      <c r="AF815" s="270" t="str">
        <f>IFERROR(VLOOKUP(AE815,Nivel_educat!$B$6:$E$24,4,FALSE),"")</f>
        <v/>
      </c>
      <c r="AG815" s="270" t="str">
        <f t="shared" si="48"/>
        <v/>
      </c>
      <c r="AH815" s="57"/>
      <c r="AI815" s="64"/>
      <c r="AJ815" s="57"/>
      <c r="AK815" s="64"/>
      <c r="AL815" s="64"/>
      <c r="AM815" s="57"/>
      <c r="AN815" s="64"/>
      <c r="AO815" s="273" t="str">
        <f t="shared" si="49"/>
        <v/>
      </c>
      <c r="AP815" s="57"/>
      <c r="AQ815" s="57"/>
      <c r="AR815" s="59"/>
      <c r="AS815" s="59"/>
      <c r="AT815" s="59"/>
      <c r="AU815" s="59"/>
      <c r="AV815" s="59"/>
      <c r="AW815" s="59"/>
      <c r="AX81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15" s="59"/>
      <c r="AZ815" s="59"/>
      <c r="BA81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15" s="249"/>
      <c r="BD815" s="253"/>
      <c r="BE815" s="253"/>
    </row>
    <row r="816" spans="1:57" ht="14.95" x14ac:dyDescent="0.25">
      <c r="A816" s="60"/>
      <c r="B816" s="58"/>
      <c r="C816" s="58"/>
      <c r="D816" s="58"/>
      <c r="E816" s="61"/>
      <c r="F816" s="61"/>
      <c r="G816" s="270" t="str">
        <f>IFERROR(MATCH(I816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16" s="270" t="str">
        <f t="shared" si="50"/>
        <v/>
      </c>
      <c r="I816" s="58"/>
      <c r="J816" s="58"/>
      <c r="K816" s="250"/>
      <c r="L816" s="277"/>
      <c r="M816" s="58"/>
      <c r="N816" s="58"/>
      <c r="O816" s="58"/>
      <c r="P81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16" s="270" t="str">
        <f>IF('Participantes (A completar)'!$R816="","",IF((INT('Participantes (A completar)'!$AI816-'Participantes (A completar)'!$R816)/365.25)&lt;=0,0,(INT(('Participantes (A completar)'!$AI816-'Participantes (A completar)'!$R816)/365.25))))</f>
        <v/>
      </c>
      <c r="R816" s="61"/>
      <c r="S816" s="57"/>
      <c r="T816" s="270" t="str">
        <f>IFERROR(MATCH(V816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16" s="270" t="str">
        <f t="shared" si="51"/>
        <v/>
      </c>
      <c r="V816" s="58"/>
      <c r="W816" s="58"/>
      <c r="X816" s="62"/>
      <c r="Y81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1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16" s="245"/>
      <c r="AB816" s="246"/>
      <c r="AC816" s="246"/>
      <c r="AD816" s="247"/>
      <c r="AE816" s="248"/>
      <c r="AF816" s="270" t="str">
        <f>IFERROR(VLOOKUP(AE816,Nivel_educat!$B$6:$E$24,4,FALSE),"")</f>
        <v/>
      </c>
      <c r="AG816" s="270" t="str">
        <f t="shared" si="48"/>
        <v/>
      </c>
      <c r="AH816" s="57"/>
      <c r="AI816" s="64"/>
      <c r="AJ816" s="57"/>
      <c r="AK816" s="64"/>
      <c r="AL816" s="64"/>
      <c r="AM816" s="57"/>
      <c r="AN816" s="207"/>
      <c r="AO816" s="273" t="str">
        <f t="shared" si="49"/>
        <v/>
      </c>
      <c r="AP816" s="57"/>
      <c r="AQ816" s="57"/>
      <c r="AR816" s="59"/>
      <c r="AS816" s="59"/>
      <c r="AT816" s="59"/>
      <c r="AU816" s="59"/>
      <c r="AV816" s="59"/>
      <c r="AW816" s="59"/>
      <c r="AX81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16" s="59"/>
      <c r="AZ816" s="59"/>
      <c r="BA81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16" s="249"/>
      <c r="BD816" s="253"/>
      <c r="BE816" s="253"/>
    </row>
    <row r="817" spans="1:57" ht="14.95" x14ac:dyDescent="0.25">
      <c r="A817" s="60"/>
      <c r="B817" s="58"/>
      <c r="C817" s="58"/>
      <c r="D817" s="58"/>
      <c r="E817" s="61"/>
      <c r="F817" s="61"/>
      <c r="G817" s="270" t="str">
        <f>IFERROR(MATCH(I817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17" s="270" t="str">
        <f t="shared" si="50"/>
        <v/>
      </c>
      <c r="I817" s="58"/>
      <c r="J817" s="58"/>
      <c r="K817" s="250"/>
      <c r="L817" s="277"/>
      <c r="M817" s="58"/>
      <c r="N817" s="58"/>
      <c r="O817" s="58"/>
      <c r="P81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17" s="270" t="str">
        <f>IF('Participantes (A completar)'!$R817="","",IF((INT('Participantes (A completar)'!$AI817-'Participantes (A completar)'!$R817)/365.25)&lt;=0,0,(INT(('Participantes (A completar)'!$AI817-'Participantes (A completar)'!$R817)/365.25))))</f>
        <v/>
      </c>
      <c r="R817" s="61"/>
      <c r="S817" s="57"/>
      <c r="T817" s="270" t="str">
        <f>IFERROR(MATCH(V817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17" s="270" t="str">
        <f t="shared" si="51"/>
        <v/>
      </c>
      <c r="V817" s="216"/>
      <c r="W817" s="216"/>
      <c r="X817" s="62"/>
      <c r="Y81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1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17" s="245"/>
      <c r="AB817" s="246"/>
      <c r="AC817" s="246"/>
      <c r="AD817" s="247"/>
      <c r="AE817" s="248"/>
      <c r="AF817" s="270" t="str">
        <f>IFERROR(VLOOKUP(AE817,Nivel_educat!$B$6:$E$24,4,FALSE),"")</f>
        <v/>
      </c>
      <c r="AG817" s="270" t="str">
        <f t="shared" si="48"/>
        <v/>
      </c>
      <c r="AH817" s="57"/>
      <c r="AI817" s="64"/>
      <c r="AJ817" s="57"/>
      <c r="AK817" s="64"/>
      <c r="AL817" s="64"/>
      <c r="AM817" s="57"/>
      <c r="AN817" s="64"/>
      <c r="AO817" s="273" t="str">
        <f t="shared" si="49"/>
        <v/>
      </c>
      <c r="AP817" s="57"/>
      <c r="AQ817" s="57"/>
      <c r="AR817" s="59"/>
      <c r="AS817" s="59"/>
      <c r="AT817" s="59"/>
      <c r="AU817" s="59"/>
      <c r="AV817" s="59"/>
      <c r="AW817" s="59"/>
      <c r="AX81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17" s="59"/>
      <c r="AZ817" s="59"/>
      <c r="BA81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17" s="249"/>
      <c r="BD817" s="253"/>
      <c r="BE817" s="253"/>
    </row>
    <row r="818" spans="1:57" ht="14.95" x14ac:dyDescent="0.25">
      <c r="A818" s="60"/>
      <c r="B818" s="58"/>
      <c r="C818" s="58"/>
      <c r="D818" s="58"/>
      <c r="E818" s="61"/>
      <c r="F818" s="61"/>
      <c r="G818" s="270" t="str">
        <f>IFERROR(MATCH(I818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18" s="270" t="str">
        <f t="shared" si="50"/>
        <v/>
      </c>
      <c r="I818" s="58"/>
      <c r="J818" s="58"/>
      <c r="K818" s="250"/>
      <c r="L818" s="277"/>
      <c r="M818" s="58"/>
      <c r="N818" s="58"/>
      <c r="O818" s="58"/>
      <c r="P81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18" s="270" t="str">
        <f>IF('Participantes (A completar)'!$R818="","",IF((INT('Participantes (A completar)'!$AI818-'Participantes (A completar)'!$R818)/365.25)&lt;=0,0,(INT(('Participantes (A completar)'!$AI818-'Participantes (A completar)'!$R818)/365.25))))</f>
        <v/>
      </c>
      <c r="R818" s="61"/>
      <c r="S818" s="57"/>
      <c r="T818" s="270" t="str">
        <f>IFERROR(MATCH(V818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18" s="270" t="str">
        <f t="shared" si="51"/>
        <v/>
      </c>
      <c r="V818" s="58"/>
      <c r="W818" s="58"/>
      <c r="X818" s="62"/>
      <c r="Y81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1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18" s="245"/>
      <c r="AB818" s="246"/>
      <c r="AC818" s="246"/>
      <c r="AD818" s="247"/>
      <c r="AE818" s="248"/>
      <c r="AF818" s="270" t="str">
        <f>IFERROR(VLOOKUP(AE818,Nivel_educat!$B$6:$E$24,4,FALSE),"")</f>
        <v/>
      </c>
      <c r="AG818" s="270" t="str">
        <f t="shared" si="48"/>
        <v/>
      </c>
      <c r="AH818" s="57"/>
      <c r="AI818" s="64"/>
      <c r="AJ818" s="57"/>
      <c r="AK818" s="64"/>
      <c r="AL818" s="64"/>
      <c r="AM818" s="57"/>
      <c r="AN818" s="207"/>
      <c r="AO818" s="273" t="str">
        <f t="shared" si="49"/>
        <v/>
      </c>
      <c r="AP818" s="57"/>
      <c r="AQ818" s="57"/>
      <c r="AR818" s="59"/>
      <c r="AS818" s="59"/>
      <c r="AT818" s="59"/>
      <c r="AU818" s="59"/>
      <c r="AV818" s="59"/>
      <c r="AW818" s="59"/>
      <c r="AX81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18" s="59"/>
      <c r="AZ818" s="59"/>
      <c r="BA81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18" s="249"/>
      <c r="BD818" s="253"/>
      <c r="BE818" s="253"/>
    </row>
    <row r="819" spans="1:57" ht="14.95" x14ac:dyDescent="0.25">
      <c r="A819" s="60"/>
      <c r="B819" s="58"/>
      <c r="C819" s="58"/>
      <c r="D819" s="58"/>
      <c r="E819" s="61"/>
      <c r="F819" s="61"/>
      <c r="G819" s="270" t="str">
        <f>IFERROR(MATCH(I819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19" s="270" t="str">
        <f t="shared" si="50"/>
        <v/>
      </c>
      <c r="I819" s="58"/>
      <c r="J819" s="58"/>
      <c r="K819" s="250"/>
      <c r="L819" s="277"/>
      <c r="M819" s="58"/>
      <c r="N819" s="58"/>
      <c r="O819" s="58"/>
      <c r="P81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19" s="270" t="str">
        <f>IF('Participantes (A completar)'!$R819="","",IF((INT('Participantes (A completar)'!$AI819-'Participantes (A completar)'!$R819)/365.25)&lt;=0,0,(INT(('Participantes (A completar)'!$AI819-'Participantes (A completar)'!$R819)/365.25))))</f>
        <v/>
      </c>
      <c r="R819" s="61"/>
      <c r="S819" s="57"/>
      <c r="T819" s="270" t="str">
        <f>IFERROR(MATCH(V819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19" s="270" t="str">
        <f t="shared" si="51"/>
        <v/>
      </c>
      <c r="V819" s="216"/>
      <c r="W819" s="216"/>
      <c r="X819" s="62"/>
      <c r="Y81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1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19" s="245"/>
      <c r="AB819" s="246"/>
      <c r="AC819" s="246"/>
      <c r="AD819" s="247"/>
      <c r="AE819" s="248"/>
      <c r="AF819" s="270" t="str">
        <f>IFERROR(VLOOKUP(AE819,Nivel_educat!$B$6:$E$24,4,FALSE),"")</f>
        <v/>
      </c>
      <c r="AG819" s="270" t="str">
        <f t="shared" si="48"/>
        <v/>
      </c>
      <c r="AH819" s="57"/>
      <c r="AI819" s="64"/>
      <c r="AJ819" s="57"/>
      <c r="AK819" s="64"/>
      <c r="AL819" s="64"/>
      <c r="AM819" s="57"/>
      <c r="AN819" s="64"/>
      <c r="AO819" s="273" t="str">
        <f t="shared" si="49"/>
        <v/>
      </c>
      <c r="AP819" s="57"/>
      <c r="AQ819" s="57"/>
      <c r="AR819" s="59"/>
      <c r="AS819" s="59"/>
      <c r="AT819" s="59"/>
      <c r="AU819" s="59"/>
      <c r="AV819" s="59"/>
      <c r="AW819" s="59"/>
      <c r="AX81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19" s="59"/>
      <c r="AZ819" s="59"/>
      <c r="BA81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19" s="249"/>
      <c r="BD819" s="253"/>
      <c r="BE819" s="253"/>
    </row>
    <row r="820" spans="1:57" ht="14.95" x14ac:dyDescent="0.25">
      <c r="A820" s="60"/>
      <c r="B820" s="58"/>
      <c r="C820" s="58"/>
      <c r="D820" s="58"/>
      <c r="E820" s="61"/>
      <c r="F820" s="61"/>
      <c r="G820" s="270" t="str">
        <f>IFERROR(MATCH(I820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20" s="270" t="str">
        <f t="shared" si="50"/>
        <v/>
      </c>
      <c r="I820" s="58"/>
      <c r="J820" s="58"/>
      <c r="K820" s="250"/>
      <c r="L820" s="277"/>
      <c r="M820" s="58"/>
      <c r="N820" s="58"/>
      <c r="O820" s="58"/>
      <c r="P82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20" s="270" t="str">
        <f>IF('Participantes (A completar)'!$R820="","",IF((INT('Participantes (A completar)'!$AI820-'Participantes (A completar)'!$R820)/365.25)&lt;=0,0,(INT(('Participantes (A completar)'!$AI820-'Participantes (A completar)'!$R820)/365.25))))</f>
        <v/>
      </c>
      <c r="R820" s="61"/>
      <c r="S820" s="57"/>
      <c r="T820" s="270" t="str">
        <f>IFERROR(MATCH(V820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20" s="270" t="str">
        <f t="shared" si="51"/>
        <v/>
      </c>
      <c r="V820" s="58"/>
      <c r="W820" s="58"/>
      <c r="X820" s="62"/>
      <c r="Y82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2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20" s="245"/>
      <c r="AB820" s="246"/>
      <c r="AC820" s="246"/>
      <c r="AD820" s="247"/>
      <c r="AE820" s="248"/>
      <c r="AF820" s="270" t="str">
        <f>IFERROR(VLOOKUP(AE820,Nivel_educat!$B$6:$E$24,4,FALSE),"")</f>
        <v/>
      </c>
      <c r="AG820" s="270" t="str">
        <f t="shared" si="48"/>
        <v/>
      </c>
      <c r="AH820" s="57"/>
      <c r="AI820" s="64"/>
      <c r="AJ820" s="57"/>
      <c r="AK820" s="64"/>
      <c r="AL820" s="64"/>
      <c r="AM820" s="57"/>
      <c r="AN820" s="207"/>
      <c r="AO820" s="273" t="str">
        <f t="shared" si="49"/>
        <v/>
      </c>
      <c r="AP820" s="57"/>
      <c r="AQ820" s="57"/>
      <c r="AR820" s="59"/>
      <c r="AS820" s="59"/>
      <c r="AT820" s="59"/>
      <c r="AU820" s="59"/>
      <c r="AV820" s="59"/>
      <c r="AW820" s="59"/>
      <c r="AX82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20" s="59"/>
      <c r="AZ820" s="59"/>
      <c r="BA82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20" s="249"/>
      <c r="BD820" s="253"/>
      <c r="BE820" s="253"/>
    </row>
    <row r="821" spans="1:57" ht="14.95" x14ac:dyDescent="0.25">
      <c r="A821" s="60"/>
      <c r="B821" s="58"/>
      <c r="C821" s="58"/>
      <c r="D821" s="58"/>
      <c r="E821" s="61"/>
      <c r="F821" s="61"/>
      <c r="G821" s="270" t="str">
        <f>IFERROR(MATCH(I821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21" s="270" t="str">
        <f t="shared" si="50"/>
        <v/>
      </c>
      <c r="I821" s="58"/>
      <c r="J821" s="58"/>
      <c r="K821" s="250"/>
      <c r="L821" s="277"/>
      <c r="M821" s="58"/>
      <c r="N821" s="58"/>
      <c r="O821" s="58"/>
      <c r="P82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21" s="270" t="str">
        <f>IF('Participantes (A completar)'!$R821="","",IF((INT('Participantes (A completar)'!$AI821-'Participantes (A completar)'!$R821)/365.25)&lt;=0,0,(INT(('Participantes (A completar)'!$AI821-'Participantes (A completar)'!$R821)/365.25))))</f>
        <v/>
      </c>
      <c r="R821" s="61"/>
      <c r="S821" s="57"/>
      <c r="T821" s="270" t="str">
        <f>IFERROR(MATCH(V821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21" s="270" t="str">
        <f t="shared" si="51"/>
        <v/>
      </c>
      <c r="V821" s="216"/>
      <c r="W821" s="216"/>
      <c r="X821" s="62"/>
      <c r="Y82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2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21" s="245"/>
      <c r="AB821" s="246"/>
      <c r="AC821" s="246"/>
      <c r="AD821" s="247"/>
      <c r="AE821" s="248"/>
      <c r="AF821" s="270" t="str">
        <f>IFERROR(VLOOKUP(AE821,Nivel_educat!$B$6:$E$24,4,FALSE),"")</f>
        <v/>
      </c>
      <c r="AG821" s="270" t="str">
        <f t="shared" si="48"/>
        <v/>
      </c>
      <c r="AH821" s="57"/>
      <c r="AI821" s="64"/>
      <c r="AJ821" s="57"/>
      <c r="AK821" s="64"/>
      <c r="AL821" s="64"/>
      <c r="AM821" s="57"/>
      <c r="AN821" s="64"/>
      <c r="AO821" s="273" t="str">
        <f t="shared" si="49"/>
        <v/>
      </c>
      <c r="AP821" s="57"/>
      <c r="AQ821" s="57"/>
      <c r="AR821" s="59"/>
      <c r="AS821" s="59"/>
      <c r="AT821" s="59"/>
      <c r="AU821" s="59"/>
      <c r="AV821" s="59"/>
      <c r="AW821" s="59"/>
      <c r="AX82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21" s="59"/>
      <c r="AZ821" s="59"/>
      <c r="BA82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21" s="249"/>
      <c r="BD821" s="253"/>
      <c r="BE821" s="253"/>
    </row>
    <row r="822" spans="1:57" ht="14.95" x14ac:dyDescent="0.25">
      <c r="A822" s="60"/>
      <c r="B822" s="58"/>
      <c r="C822" s="58"/>
      <c r="D822" s="58"/>
      <c r="E822" s="61"/>
      <c r="F822" s="61"/>
      <c r="G822" s="270" t="str">
        <f>IFERROR(MATCH(I822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22" s="270" t="str">
        <f t="shared" si="50"/>
        <v/>
      </c>
      <c r="I822" s="58"/>
      <c r="J822" s="58"/>
      <c r="K822" s="250"/>
      <c r="L822" s="277"/>
      <c r="M822" s="58"/>
      <c r="N822" s="58"/>
      <c r="O822" s="58"/>
      <c r="P82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22" s="270" t="str">
        <f>IF('Participantes (A completar)'!$R822="","",IF((INT('Participantes (A completar)'!$AI822-'Participantes (A completar)'!$R822)/365.25)&lt;=0,0,(INT(('Participantes (A completar)'!$AI822-'Participantes (A completar)'!$R822)/365.25))))</f>
        <v/>
      </c>
      <c r="R822" s="61"/>
      <c r="S822" s="57"/>
      <c r="T822" s="270" t="str">
        <f>IFERROR(MATCH(V822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22" s="270" t="str">
        <f t="shared" si="51"/>
        <v/>
      </c>
      <c r="V822" s="58"/>
      <c r="W822" s="58"/>
      <c r="X822" s="62"/>
      <c r="Y82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2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22" s="245"/>
      <c r="AB822" s="246"/>
      <c r="AC822" s="246"/>
      <c r="AD822" s="247"/>
      <c r="AE822" s="248"/>
      <c r="AF822" s="270" t="str">
        <f>IFERROR(VLOOKUP(AE822,Nivel_educat!$B$6:$E$24,4,FALSE),"")</f>
        <v/>
      </c>
      <c r="AG822" s="270" t="str">
        <f t="shared" si="48"/>
        <v/>
      </c>
      <c r="AH822" s="57"/>
      <c r="AI822" s="64"/>
      <c r="AJ822" s="57"/>
      <c r="AK822" s="64"/>
      <c r="AL822" s="64"/>
      <c r="AM822" s="57"/>
      <c r="AN822" s="207"/>
      <c r="AO822" s="273" t="str">
        <f t="shared" si="49"/>
        <v/>
      </c>
      <c r="AP822" s="57"/>
      <c r="AQ822" s="57"/>
      <c r="AR822" s="59"/>
      <c r="AS822" s="59"/>
      <c r="AT822" s="59"/>
      <c r="AU822" s="59"/>
      <c r="AV822" s="59"/>
      <c r="AW822" s="59"/>
      <c r="AX82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22" s="59"/>
      <c r="AZ822" s="59"/>
      <c r="BA82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22" s="249"/>
      <c r="BD822" s="253"/>
      <c r="BE822" s="253"/>
    </row>
    <row r="823" spans="1:57" ht="14.95" x14ac:dyDescent="0.25">
      <c r="A823" s="60"/>
      <c r="B823" s="58"/>
      <c r="C823" s="58"/>
      <c r="D823" s="58"/>
      <c r="E823" s="61"/>
      <c r="F823" s="61"/>
      <c r="G823" s="270" t="str">
        <f>IFERROR(MATCH(I823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23" s="270" t="str">
        <f t="shared" si="50"/>
        <v/>
      </c>
      <c r="I823" s="58"/>
      <c r="J823" s="58"/>
      <c r="K823" s="250"/>
      <c r="L823" s="277"/>
      <c r="M823" s="58"/>
      <c r="N823" s="58"/>
      <c r="O823" s="58"/>
      <c r="P82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23" s="270" t="str">
        <f>IF('Participantes (A completar)'!$R823="","",IF((INT('Participantes (A completar)'!$AI823-'Participantes (A completar)'!$R823)/365.25)&lt;=0,0,(INT(('Participantes (A completar)'!$AI823-'Participantes (A completar)'!$R823)/365.25))))</f>
        <v/>
      </c>
      <c r="R823" s="61"/>
      <c r="S823" s="57"/>
      <c r="T823" s="270" t="str">
        <f>IFERROR(MATCH(V823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23" s="270" t="str">
        <f t="shared" si="51"/>
        <v/>
      </c>
      <c r="V823" s="216"/>
      <c r="W823" s="216"/>
      <c r="X823" s="62"/>
      <c r="Y82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2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23" s="245"/>
      <c r="AB823" s="246"/>
      <c r="AC823" s="246"/>
      <c r="AD823" s="247"/>
      <c r="AE823" s="248"/>
      <c r="AF823" s="270" t="str">
        <f>IFERROR(VLOOKUP(AE823,Nivel_educat!$B$6:$E$24,4,FALSE),"")</f>
        <v/>
      </c>
      <c r="AG823" s="270" t="str">
        <f t="shared" si="48"/>
        <v/>
      </c>
      <c r="AH823" s="57"/>
      <c r="AI823" s="64"/>
      <c r="AJ823" s="57"/>
      <c r="AK823" s="64"/>
      <c r="AL823" s="64"/>
      <c r="AM823" s="57"/>
      <c r="AN823" s="64"/>
      <c r="AO823" s="273" t="str">
        <f t="shared" si="49"/>
        <v/>
      </c>
      <c r="AP823" s="57"/>
      <c r="AQ823" s="57"/>
      <c r="AR823" s="59"/>
      <c r="AS823" s="59"/>
      <c r="AT823" s="59"/>
      <c r="AU823" s="59"/>
      <c r="AV823" s="59"/>
      <c r="AW823" s="59"/>
      <c r="AX82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23" s="59"/>
      <c r="AZ823" s="59"/>
      <c r="BA82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23" s="249"/>
      <c r="BD823" s="253"/>
      <c r="BE823" s="253"/>
    </row>
    <row r="824" spans="1:57" ht="14.95" x14ac:dyDescent="0.25">
      <c r="A824" s="60"/>
      <c r="B824" s="58"/>
      <c r="C824" s="58"/>
      <c r="D824" s="58"/>
      <c r="E824" s="61"/>
      <c r="F824" s="61"/>
      <c r="G824" s="270" t="str">
        <f>IFERROR(MATCH(I824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24" s="270" t="str">
        <f t="shared" si="50"/>
        <v/>
      </c>
      <c r="I824" s="58"/>
      <c r="J824" s="58"/>
      <c r="K824" s="250"/>
      <c r="L824" s="277"/>
      <c r="M824" s="58"/>
      <c r="N824" s="58"/>
      <c r="O824" s="58"/>
      <c r="P82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24" s="270" t="str">
        <f>IF('Participantes (A completar)'!$R824="","",IF((INT('Participantes (A completar)'!$AI824-'Participantes (A completar)'!$R824)/365.25)&lt;=0,0,(INT(('Participantes (A completar)'!$AI824-'Participantes (A completar)'!$R824)/365.25))))</f>
        <v/>
      </c>
      <c r="R824" s="61"/>
      <c r="S824" s="57"/>
      <c r="T824" s="270" t="str">
        <f>IFERROR(MATCH(V824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24" s="270" t="str">
        <f t="shared" si="51"/>
        <v/>
      </c>
      <c r="V824" s="58"/>
      <c r="W824" s="58"/>
      <c r="X824" s="62"/>
      <c r="Y82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2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24" s="245"/>
      <c r="AB824" s="246"/>
      <c r="AC824" s="246"/>
      <c r="AD824" s="247"/>
      <c r="AE824" s="248"/>
      <c r="AF824" s="270" t="str">
        <f>IFERROR(VLOOKUP(AE824,Nivel_educat!$B$6:$E$24,4,FALSE),"")</f>
        <v/>
      </c>
      <c r="AG824" s="270" t="str">
        <f t="shared" si="48"/>
        <v/>
      </c>
      <c r="AH824" s="57"/>
      <c r="AI824" s="64"/>
      <c r="AJ824" s="57"/>
      <c r="AK824" s="64"/>
      <c r="AL824" s="64"/>
      <c r="AM824" s="57"/>
      <c r="AN824" s="207"/>
      <c r="AO824" s="273" t="str">
        <f t="shared" si="49"/>
        <v/>
      </c>
      <c r="AP824" s="57"/>
      <c r="AQ824" s="57"/>
      <c r="AR824" s="59"/>
      <c r="AS824" s="59"/>
      <c r="AT824" s="59"/>
      <c r="AU824" s="59"/>
      <c r="AV824" s="59"/>
      <c r="AW824" s="59"/>
      <c r="AX82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24" s="59"/>
      <c r="AZ824" s="59"/>
      <c r="BA82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24" s="249"/>
      <c r="BD824" s="253"/>
      <c r="BE824" s="253"/>
    </row>
    <row r="825" spans="1:57" ht="14.95" x14ac:dyDescent="0.25">
      <c r="A825" s="60"/>
      <c r="B825" s="58"/>
      <c r="C825" s="58"/>
      <c r="D825" s="58"/>
      <c r="E825" s="61"/>
      <c r="F825" s="61"/>
      <c r="G825" s="270" t="str">
        <f>IFERROR(MATCH(I825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25" s="270" t="str">
        <f t="shared" si="50"/>
        <v/>
      </c>
      <c r="I825" s="58"/>
      <c r="J825" s="58"/>
      <c r="K825" s="250"/>
      <c r="L825" s="277"/>
      <c r="M825" s="58"/>
      <c r="N825" s="58"/>
      <c r="O825" s="58"/>
      <c r="P82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25" s="270" t="str">
        <f>IF('Participantes (A completar)'!$R825="","",IF((INT('Participantes (A completar)'!$AI825-'Participantes (A completar)'!$R825)/365.25)&lt;=0,0,(INT(('Participantes (A completar)'!$AI825-'Participantes (A completar)'!$R825)/365.25))))</f>
        <v/>
      </c>
      <c r="R825" s="61"/>
      <c r="S825" s="57"/>
      <c r="T825" s="270" t="str">
        <f>IFERROR(MATCH(V825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25" s="270" t="str">
        <f t="shared" si="51"/>
        <v/>
      </c>
      <c r="V825" s="216"/>
      <c r="W825" s="216"/>
      <c r="X825" s="62"/>
      <c r="Y82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2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25" s="245"/>
      <c r="AB825" s="246"/>
      <c r="AC825" s="246"/>
      <c r="AD825" s="247"/>
      <c r="AE825" s="248"/>
      <c r="AF825" s="270" t="str">
        <f>IFERROR(VLOOKUP(AE825,Nivel_educat!$B$6:$E$24,4,FALSE),"")</f>
        <v/>
      </c>
      <c r="AG825" s="270" t="str">
        <f t="shared" si="48"/>
        <v/>
      </c>
      <c r="AH825" s="57"/>
      <c r="AI825" s="64"/>
      <c r="AJ825" s="57"/>
      <c r="AK825" s="64"/>
      <c r="AL825" s="64"/>
      <c r="AM825" s="57"/>
      <c r="AN825" s="64"/>
      <c r="AO825" s="273" t="str">
        <f t="shared" si="49"/>
        <v/>
      </c>
      <c r="AP825" s="57"/>
      <c r="AQ825" s="57"/>
      <c r="AR825" s="59"/>
      <c r="AS825" s="59"/>
      <c r="AT825" s="59"/>
      <c r="AU825" s="59"/>
      <c r="AV825" s="59"/>
      <c r="AW825" s="59"/>
      <c r="AX82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25" s="59"/>
      <c r="AZ825" s="59"/>
      <c r="BA82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25" s="249"/>
      <c r="BD825" s="253"/>
      <c r="BE825" s="253"/>
    </row>
    <row r="826" spans="1:57" ht="14.95" x14ac:dyDescent="0.25">
      <c r="A826" s="60"/>
      <c r="B826" s="58"/>
      <c r="C826" s="58"/>
      <c r="D826" s="58"/>
      <c r="E826" s="61"/>
      <c r="F826" s="61"/>
      <c r="G826" s="270" t="str">
        <f>IFERROR(MATCH(I826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26" s="270" t="str">
        <f t="shared" si="50"/>
        <v/>
      </c>
      <c r="I826" s="58"/>
      <c r="J826" s="58"/>
      <c r="K826" s="250"/>
      <c r="L826" s="277"/>
      <c r="M826" s="58"/>
      <c r="N826" s="58"/>
      <c r="O826" s="58"/>
      <c r="P82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26" s="270" t="str">
        <f>IF('Participantes (A completar)'!$R826="","",IF((INT('Participantes (A completar)'!$AI826-'Participantes (A completar)'!$R826)/365.25)&lt;=0,0,(INT(('Participantes (A completar)'!$AI826-'Participantes (A completar)'!$R826)/365.25))))</f>
        <v/>
      </c>
      <c r="R826" s="61"/>
      <c r="S826" s="57"/>
      <c r="T826" s="270" t="str">
        <f>IFERROR(MATCH(V826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26" s="270" t="str">
        <f t="shared" si="51"/>
        <v/>
      </c>
      <c r="V826" s="58"/>
      <c r="W826" s="58"/>
      <c r="X826" s="62"/>
      <c r="Y82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2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26" s="245"/>
      <c r="AB826" s="246"/>
      <c r="AC826" s="246"/>
      <c r="AD826" s="247"/>
      <c r="AE826" s="248"/>
      <c r="AF826" s="270" t="str">
        <f>IFERROR(VLOOKUP(AE826,Nivel_educat!$B$6:$E$24,4,FALSE),"")</f>
        <v/>
      </c>
      <c r="AG826" s="270" t="str">
        <f t="shared" si="48"/>
        <v/>
      </c>
      <c r="AH826" s="57"/>
      <c r="AI826" s="64"/>
      <c r="AJ826" s="57"/>
      <c r="AK826" s="64"/>
      <c r="AL826" s="64"/>
      <c r="AM826" s="57"/>
      <c r="AN826" s="207"/>
      <c r="AO826" s="273" t="str">
        <f t="shared" si="49"/>
        <v/>
      </c>
      <c r="AP826" s="57"/>
      <c r="AQ826" s="57"/>
      <c r="AR826" s="59"/>
      <c r="AS826" s="59"/>
      <c r="AT826" s="59"/>
      <c r="AU826" s="59"/>
      <c r="AV826" s="59"/>
      <c r="AW826" s="59"/>
      <c r="AX82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26" s="59"/>
      <c r="AZ826" s="59"/>
      <c r="BA82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26" s="249"/>
      <c r="BD826" s="253"/>
      <c r="BE826" s="253"/>
    </row>
    <row r="827" spans="1:57" ht="14.95" x14ac:dyDescent="0.25">
      <c r="A827" s="60"/>
      <c r="B827" s="58"/>
      <c r="C827" s="58"/>
      <c r="D827" s="58"/>
      <c r="E827" s="61"/>
      <c r="F827" s="61"/>
      <c r="G827" s="270" t="str">
        <f>IFERROR(MATCH(I827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27" s="270" t="str">
        <f t="shared" si="50"/>
        <v/>
      </c>
      <c r="I827" s="58"/>
      <c r="J827" s="58"/>
      <c r="K827" s="250"/>
      <c r="L827" s="277"/>
      <c r="M827" s="58"/>
      <c r="N827" s="58"/>
      <c r="O827" s="58"/>
      <c r="P82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27" s="270" t="str">
        <f>IF('Participantes (A completar)'!$R827="","",IF((INT('Participantes (A completar)'!$AI827-'Participantes (A completar)'!$R827)/365.25)&lt;=0,0,(INT(('Participantes (A completar)'!$AI827-'Participantes (A completar)'!$R827)/365.25))))</f>
        <v/>
      </c>
      <c r="R827" s="61"/>
      <c r="S827" s="57"/>
      <c r="T827" s="270" t="str">
        <f>IFERROR(MATCH(V827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27" s="270" t="str">
        <f t="shared" si="51"/>
        <v/>
      </c>
      <c r="V827" s="216"/>
      <c r="W827" s="216"/>
      <c r="X827" s="62"/>
      <c r="Y82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2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27" s="245"/>
      <c r="AB827" s="246"/>
      <c r="AC827" s="246"/>
      <c r="AD827" s="247"/>
      <c r="AE827" s="248"/>
      <c r="AF827" s="270" t="str">
        <f>IFERROR(VLOOKUP(AE827,Nivel_educat!$B$6:$E$24,4,FALSE),"")</f>
        <v/>
      </c>
      <c r="AG827" s="270" t="str">
        <f t="shared" si="48"/>
        <v/>
      </c>
      <c r="AH827" s="57"/>
      <c r="AI827" s="64"/>
      <c r="AJ827" s="57"/>
      <c r="AK827" s="64"/>
      <c r="AL827" s="64"/>
      <c r="AM827" s="57"/>
      <c r="AN827" s="64"/>
      <c r="AO827" s="273" t="str">
        <f t="shared" si="49"/>
        <v/>
      </c>
      <c r="AP827" s="57"/>
      <c r="AQ827" s="57"/>
      <c r="AR827" s="59"/>
      <c r="AS827" s="59"/>
      <c r="AT827" s="59"/>
      <c r="AU827" s="59"/>
      <c r="AV827" s="59"/>
      <c r="AW827" s="59"/>
      <c r="AX82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27" s="59"/>
      <c r="AZ827" s="59"/>
      <c r="BA82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27" s="249"/>
      <c r="BD827" s="253"/>
      <c r="BE827" s="253"/>
    </row>
    <row r="828" spans="1:57" ht="14.95" x14ac:dyDescent="0.25">
      <c r="A828" s="60"/>
      <c r="B828" s="58"/>
      <c r="C828" s="58"/>
      <c r="D828" s="58"/>
      <c r="E828" s="61"/>
      <c r="F828" s="61"/>
      <c r="G828" s="270" t="str">
        <f>IFERROR(MATCH(I828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28" s="270" t="str">
        <f t="shared" si="50"/>
        <v/>
      </c>
      <c r="I828" s="58"/>
      <c r="J828" s="58"/>
      <c r="K828" s="250"/>
      <c r="L828" s="277"/>
      <c r="M828" s="58"/>
      <c r="N828" s="58"/>
      <c r="O828" s="58"/>
      <c r="P82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28" s="270" t="str">
        <f>IF('Participantes (A completar)'!$R828="","",IF((INT('Participantes (A completar)'!$AI828-'Participantes (A completar)'!$R828)/365.25)&lt;=0,0,(INT(('Participantes (A completar)'!$AI828-'Participantes (A completar)'!$R828)/365.25))))</f>
        <v/>
      </c>
      <c r="R828" s="61"/>
      <c r="S828" s="57"/>
      <c r="T828" s="270" t="str">
        <f>IFERROR(MATCH(V828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28" s="270" t="str">
        <f t="shared" si="51"/>
        <v/>
      </c>
      <c r="V828" s="58"/>
      <c r="W828" s="58"/>
      <c r="X828" s="62"/>
      <c r="Y82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2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28" s="245"/>
      <c r="AB828" s="246"/>
      <c r="AC828" s="246"/>
      <c r="AD828" s="247"/>
      <c r="AE828" s="248"/>
      <c r="AF828" s="270" t="str">
        <f>IFERROR(VLOOKUP(AE828,Nivel_educat!$B$6:$E$24,4,FALSE),"")</f>
        <v/>
      </c>
      <c r="AG828" s="270" t="str">
        <f t="shared" si="48"/>
        <v/>
      </c>
      <c r="AH828" s="57"/>
      <c r="AI828" s="64"/>
      <c r="AJ828" s="57"/>
      <c r="AK828" s="64"/>
      <c r="AL828" s="64"/>
      <c r="AM828" s="57"/>
      <c r="AN828" s="207"/>
      <c r="AO828" s="273" t="str">
        <f t="shared" si="49"/>
        <v/>
      </c>
      <c r="AP828" s="57"/>
      <c r="AQ828" s="57"/>
      <c r="AR828" s="59"/>
      <c r="AS828" s="59"/>
      <c r="AT828" s="59"/>
      <c r="AU828" s="59"/>
      <c r="AV828" s="59"/>
      <c r="AW828" s="59"/>
      <c r="AX82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28" s="59"/>
      <c r="AZ828" s="59"/>
      <c r="BA82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28" s="249"/>
      <c r="BD828" s="253"/>
      <c r="BE828" s="253"/>
    </row>
    <row r="829" spans="1:57" ht="14.95" x14ac:dyDescent="0.25">
      <c r="A829" s="60"/>
      <c r="B829" s="58"/>
      <c r="C829" s="58"/>
      <c r="D829" s="58"/>
      <c r="E829" s="61"/>
      <c r="F829" s="61"/>
      <c r="G829" s="270" t="str">
        <f>IFERROR(MATCH(I829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29" s="270" t="str">
        <f t="shared" si="50"/>
        <v/>
      </c>
      <c r="I829" s="58"/>
      <c r="J829" s="58"/>
      <c r="K829" s="250"/>
      <c r="L829" s="277"/>
      <c r="M829" s="58"/>
      <c r="N829" s="58"/>
      <c r="O829" s="58"/>
      <c r="P82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29" s="270" t="str">
        <f>IF('Participantes (A completar)'!$R829="","",IF((INT('Participantes (A completar)'!$AI829-'Participantes (A completar)'!$R829)/365.25)&lt;=0,0,(INT(('Participantes (A completar)'!$AI829-'Participantes (A completar)'!$R829)/365.25))))</f>
        <v/>
      </c>
      <c r="R829" s="61"/>
      <c r="S829" s="57"/>
      <c r="T829" s="270" t="str">
        <f>IFERROR(MATCH(V829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29" s="270" t="str">
        <f t="shared" si="51"/>
        <v/>
      </c>
      <c r="V829" s="216"/>
      <c r="W829" s="216"/>
      <c r="X829" s="62"/>
      <c r="Y82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2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29" s="245"/>
      <c r="AB829" s="246"/>
      <c r="AC829" s="246"/>
      <c r="AD829" s="247"/>
      <c r="AE829" s="248"/>
      <c r="AF829" s="270" t="str">
        <f>IFERROR(VLOOKUP(AE829,Nivel_educat!$B$6:$E$24,4,FALSE),"")</f>
        <v/>
      </c>
      <c r="AG829" s="270" t="str">
        <f t="shared" si="48"/>
        <v/>
      </c>
      <c r="AH829" s="57"/>
      <c r="AI829" s="64"/>
      <c r="AJ829" s="57"/>
      <c r="AK829" s="64"/>
      <c r="AL829" s="64"/>
      <c r="AM829" s="57"/>
      <c r="AN829" s="64"/>
      <c r="AO829" s="273" t="str">
        <f t="shared" si="49"/>
        <v/>
      </c>
      <c r="AP829" s="57"/>
      <c r="AQ829" s="57"/>
      <c r="AR829" s="59"/>
      <c r="AS829" s="59"/>
      <c r="AT829" s="59"/>
      <c r="AU829" s="59"/>
      <c r="AV829" s="59"/>
      <c r="AW829" s="59"/>
      <c r="AX82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29" s="59"/>
      <c r="AZ829" s="59"/>
      <c r="BA82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29" s="249"/>
      <c r="BD829" s="253"/>
      <c r="BE829" s="253"/>
    </row>
    <row r="830" spans="1:57" ht="14.95" x14ac:dyDescent="0.25">
      <c r="A830" s="60"/>
      <c r="B830" s="58"/>
      <c r="C830" s="58"/>
      <c r="D830" s="58"/>
      <c r="E830" s="61"/>
      <c r="F830" s="61"/>
      <c r="G830" s="270" t="str">
        <f>IFERROR(MATCH(I830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30" s="270" t="str">
        <f t="shared" si="50"/>
        <v/>
      </c>
      <c r="I830" s="58"/>
      <c r="J830" s="58"/>
      <c r="K830" s="250"/>
      <c r="L830" s="277"/>
      <c r="M830" s="58"/>
      <c r="N830" s="58"/>
      <c r="O830" s="58"/>
      <c r="P83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30" s="270" t="str">
        <f>IF('Participantes (A completar)'!$R830="","",IF((INT('Participantes (A completar)'!$AI830-'Participantes (A completar)'!$R830)/365.25)&lt;=0,0,(INT(('Participantes (A completar)'!$AI830-'Participantes (A completar)'!$R830)/365.25))))</f>
        <v/>
      </c>
      <c r="R830" s="61"/>
      <c r="S830" s="57"/>
      <c r="T830" s="270" t="str">
        <f>IFERROR(MATCH(V830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30" s="270" t="str">
        <f t="shared" si="51"/>
        <v/>
      </c>
      <c r="V830" s="58"/>
      <c r="W830" s="58"/>
      <c r="X830" s="62"/>
      <c r="Y83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3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30" s="245"/>
      <c r="AB830" s="246"/>
      <c r="AC830" s="246"/>
      <c r="AD830" s="247"/>
      <c r="AE830" s="248"/>
      <c r="AF830" s="270" t="str">
        <f>IFERROR(VLOOKUP(AE830,Nivel_educat!$B$6:$E$24,4,FALSE),"")</f>
        <v/>
      </c>
      <c r="AG830" s="270" t="str">
        <f t="shared" si="48"/>
        <v/>
      </c>
      <c r="AH830" s="57"/>
      <c r="AI830" s="64"/>
      <c r="AJ830" s="57"/>
      <c r="AK830" s="64"/>
      <c r="AL830" s="64"/>
      <c r="AM830" s="57"/>
      <c r="AN830" s="207"/>
      <c r="AO830" s="273" t="str">
        <f t="shared" si="49"/>
        <v/>
      </c>
      <c r="AP830" s="57"/>
      <c r="AQ830" s="57"/>
      <c r="AR830" s="59"/>
      <c r="AS830" s="59"/>
      <c r="AT830" s="59"/>
      <c r="AU830" s="59"/>
      <c r="AV830" s="59"/>
      <c r="AW830" s="59"/>
      <c r="AX83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30" s="59"/>
      <c r="AZ830" s="59"/>
      <c r="BA83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30" s="249"/>
      <c r="BD830" s="253"/>
      <c r="BE830" s="253"/>
    </row>
    <row r="831" spans="1:57" ht="14.95" x14ac:dyDescent="0.25">
      <c r="A831" s="60"/>
      <c r="B831" s="58"/>
      <c r="C831" s="58"/>
      <c r="D831" s="58"/>
      <c r="E831" s="61"/>
      <c r="F831" s="61"/>
      <c r="G831" s="270" t="str">
        <f>IFERROR(MATCH(I831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31" s="270" t="str">
        <f t="shared" si="50"/>
        <v/>
      </c>
      <c r="I831" s="58"/>
      <c r="J831" s="58"/>
      <c r="K831" s="250"/>
      <c r="L831" s="277"/>
      <c r="M831" s="58"/>
      <c r="N831" s="58"/>
      <c r="O831" s="58"/>
      <c r="P83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31" s="270" t="str">
        <f>IF('Participantes (A completar)'!$R831="","",IF((INT('Participantes (A completar)'!$AI831-'Participantes (A completar)'!$R831)/365.25)&lt;=0,0,(INT(('Participantes (A completar)'!$AI831-'Participantes (A completar)'!$R831)/365.25))))</f>
        <v/>
      </c>
      <c r="R831" s="61"/>
      <c r="S831" s="57"/>
      <c r="T831" s="270" t="str">
        <f>IFERROR(MATCH(V831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31" s="270" t="str">
        <f t="shared" si="51"/>
        <v/>
      </c>
      <c r="V831" s="216"/>
      <c r="W831" s="216"/>
      <c r="X831" s="62"/>
      <c r="Y83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3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31" s="245"/>
      <c r="AB831" s="246"/>
      <c r="AC831" s="246"/>
      <c r="AD831" s="247"/>
      <c r="AE831" s="248"/>
      <c r="AF831" s="270" t="str">
        <f>IFERROR(VLOOKUP(AE831,Nivel_educat!$B$6:$E$24,4,FALSE),"")</f>
        <v/>
      </c>
      <c r="AG831" s="270" t="str">
        <f t="shared" si="48"/>
        <v/>
      </c>
      <c r="AH831" s="57"/>
      <c r="AI831" s="64"/>
      <c r="AJ831" s="57"/>
      <c r="AK831" s="64"/>
      <c r="AL831" s="64"/>
      <c r="AM831" s="57"/>
      <c r="AN831" s="64"/>
      <c r="AO831" s="273" t="str">
        <f t="shared" si="49"/>
        <v/>
      </c>
      <c r="AP831" s="57"/>
      <c r="AQ831" s="57"/>
      <c r="AR831" s="59"/>
      <c r="AS831" s="59"/>
      <c r="AT831" s="59"/>
      <c r="AU831" s="59"/>
      <c r="AV831" s="59"/>
      <c r="AW831" s="59"/>
      <c r="AX83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31" s="59"/>
      <c r="AZ831" s="59"/>
      <c r="BA83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31" s="249"/>
      <c r="BD831" s="253"/>
      <c r="BE831" s="253"/>
    </row>
    <row r="832" spans="1:57" ht="14.95" x14ac:dyDescent="0.25">
      <c r="A832" s="60"/>
      <c r="B832" s="58"/>
      <c r="C832" s="58"/>
      <c r="D832" s="58"/>
      <c r="E832" s="61"/>
      <c r="F832" s="61"/>
      <c r="G832" s="270" t="str">
        <f>IFERROR(MATCH(I832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32" s="270" t="str">
        <f t="shared" si="50"/>
        <v/>
      </c>
      <c r="I832" s="58"/>
      <c r="J832" s="58"/>
      <c r="K832" s="250"/>
      <c r="L832" s="277"/>
      <c r="M832" s="58"/>
      <c r="N832" s="58"/>
      <c r="O832" s="58"/>
      <c r="P83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32" s="270" t="str">
        <f>IF('Participantes (A completar)'!$R832="","",IF((INT('Participantes (A completar)'!$AI832-'Participantes (A completar)'!$R832)/365.25)&lt;=0,0,(INT(('Participantes (A completar)'!$AI832-'Participantes (A completar)'!$R832)/365.25))))</f>
        <v/>
      </c>
      <c r="R832" s="61"/>
      <c r="S832" s="57"/>
      <c r="T832" s="270" t="str">
        <f>IFERROR(MATCH(V832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32" s="270" t="str">
        <f t="shared" si="51"/>
        <v/>
      </c>
      <c r="V832" s="58"/>
      <c r="W832" s="58"/>
      <c r="X832" s="62"/>
      <c r="Y83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3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32" s="245"/>
      <c r="AB832" s="246"/>
      <c r="AC832" s="246"/>
      <c r="AD832" s="247"/>
      <c r="AE832" s="248"/>
      <c r="AF832" s="270" t="str">
        <f>IFERROR(VLOOKUP(AE832,Nivel_educat!$B$6:$E$24,4,FALSE),"")</f>
        <v/>
      </c>
      <c r="AG832" s="270" t="str">
        <f t="shared" si="48"/>
        <v/>
      </c>
      <c r="AH832" s="57"/>
      <c r="AI832" s="64"/>
      <c r="AJ832" s="57"/>
      <c r="AK832" s="64"/>
      <c r="AL832" s="64"/>
      <c r="AM832" s="57"/>
      <c r="AN832" s="207"/>
      <c r="AO832" s="273" t="str">
        <f t="shared" si="49"/>
        <v/>
      </c>
      <c r="AP832" s="57"/>
      <c r="AQ832" s="57"/>
      <c r="AR832" s="59"/>
      <c r="AS832" s="59"/>
      <c r="AT832" s="59"/>
      <c r="AU832" s="59"/>
      <c r="AV832" s="59"/>
      <c r="AW832" s="59"/>
      <c r="AX83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32" s="59"/>
      <c r="AZ832" s="59"/>
      <c r="BA83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32" s="249"/>
      <c r="BD832" s="253"/>
      <c r="BE832" s="253"/>
    </row>
    <row r="833" spans="1:57" ht="14.95" x14ac:dyDescent="0.25">
      <c r="A833" s="60"/>
      <c r="B833" s="58"/>
      <c r="C833" s="58"/>
      <c r="D833" s="58"/>
      <c r="E833" s="61"/>
      <c r="F833" s="61"/>
      <c r="G833" s="270" t="str">
        <f>IFERROR(MATCH(I833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33" s="270" t="str">
        <f t="shared" si="50"/>
        <v/>
      </c>
      <c r="I833" s="58"/>
      <c r="J833" s="58"/>
      <c r="K833" s="250"/>
      <c r="L833" s="277"/>
      <c r="M833" s="58"/>
      <c r="N833" s="58"/>
      <c r="O833" s="58"/>
      <c r="P83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33" s="270" t="str">
        <f>IF('Participantes (A completar)'!$R833="","",IF((INT('Participantes (A completar)'!$AI833-'Participantes (A completar)'!$R833)/365.25)&lt;=0,0,(INT(('Participantes (A completar)'!$AI833-'Participantes (A completar)'!$R833)/365.25))))</f>
        <v/>
      </c>
      <c r="R833" s="61"/>
      <c r="S833" s="57"/>
      <c r="T833" s="270" t="str">
        <f>IFERROR(MATCH(V833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33" s="270" t="str">
        <f t="shared" si="51"/>
        <v/>
      </c>
      <c r="V833" s="216"/>
      <c r="W833" s="216"/>
      <c r="X833" s="62"/>
      <c r="Y83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3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33" s="245"/>
      <c r="AB833" s="246"/>
      <c r="AC833" s="246"/>
      <c r="AD833" s="247"/>
      <c r="AE833" s="248"/>
      <c r="AF833" s="270" t="str">
        <f>IFERROR(VLOOKUP(AE833,Nivel_educat!$B$6:$E$24,4,FALSE),"")</f>
        <v/>
      </c>
      <c r="AG833" s="270" t="str">
        <f t="shared" si="48"/>
        <v/>
      </c>
      <c r="AH833" s="57"/>
      <c r="AI833" s="64"/>
      <c r="AJ833" s="57"/>
      <c r="AK833" s="64"/>
      <c r="AL833" s="64"/>
      <c r="AM833" s="57"/>
      <c r="AN833" s="64"/>
      <c r="AO833" s="273" t="str">
        <f t="shared" si="49"/>
        <v/>
      </c>
      <c r="AP833" s="57"/>
      <c r="AQ833" s="57"/>
      <c r="AR833" s="59"/>
      <c r="AS833" s="59"/>
      <c r="AT833" s="59"/>
      <c r="AU833" s="59"/>
      <c r="AV833" s="59"/>
      <c r="AW833" s="59"/>
      <c r="AX83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33" s="59"/>
      <c r="AZ833" s="59"/>
      <c r="BA83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33" s="249"/>
      <c r="BD833" s="253"/>
      <c r="BE833" s="253"/>
    </row>
    <row r="834" spans="1:57" ht="14.95" x14ac:dyDescent="0.25">
      <c r="A834" s="60"/>
      <c r="B834" s="58"/>
      <c r="C834" s="58"/>
      <c r="D834" s="58"/>
      <c r="E834" s="61"/>
      <c r="F834" s="61"/>
      <c r="G834" s="270" t="str">
        <f>IFERROR(MATCH(I834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34" s="270" t="str">
        <f t="shared" si="50"/>
        <v/>
      </c>
      <c r="I834" s="58"/>
      <c r="J834" s="58"/>
      <c r="K834" s="250"/>
      <c r="L834" s="277"/>
      <c r="M834" s="58"/>
      <c r="N834" s="58"/>
      <c r="O834" s="58"/>
      <c r="P83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34" s="270" t="str">
        <f>IF('Participantes (A completar)'!$R834="","",IF((INT('Participantes (A completar)'!$AI834-'Participantes (A completar)'!$R834)/365.25)&lt;=0,0,(INT(('Participantes (A completar)'!$AI834-'Participantes (A completar)'!$R834)/365.25))))</f>
        <v/>
      </c>
      <c r="R834" s="61"/>
      <c r="S834" s="57"/>
      <c r="T834" s="270" t="str">
        <f>IFERROR(MATCH(V834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34" s="270" t="str">
        <f t="shared" si="51"/>
        <v/>
      </c>
      <c r="V834" s="58"/>
      <c r="W834" s="58"/>
      <c r="X834" s="62"/>
      <c r="Y83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3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34" s="245"/>
      <c r="AB834" s="246"/>
      <c r="AC834" s="246"/>
      <c r="AD834" s="247"/>
      <c r="AE834" s="248"/>
      <c r="AF834" s="270" t="str">
        <f>IFERROR(VLOOKUP(AE834,Nivel_educat!$B$6:$E$24,4,FALSE),"")</f>
        <v/>
      </c>
      <c r="AG834" s="270" t="str">
        <f t="shared" si="48"/>
        <v/>
      </c>
      <c r="AH834" s="57"/>
      <c r="AI834" s="64"/>
      <c r="AJ834" s="57"/>
      <c r="AK834" s="64"/>
      <c r="AL834" s="64"/>
      <c r="AM834" s="57"/>
      <c r="AN834" s="207"/>
      <c r="AO834" s="273" t="str">
        <f t="shared" si="49"/>
        <v/>
      </c>
      <c r="AP834" s="57"/>
      <c r="AQ834" s="57"/>
      <c r="AR834" s="59"/>
      <c r="AS834" s="59"/>
      <c r="AT834" s="59"/>
      <c r="AU834" s="59"/>
      <c r="AV834" s="59"/>
      <c r="AW834" s="59"/>
      <c r="AX83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34" s="59"/>
      <c r="AZ834" s="59"/>
      <c r="BA83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34" s="249"/>
      <c r="BD834" s="253"/>
      <c r="BE834" s="253"/>
    </row>
    <row r="835" spans="1:57" ht="14.95" x14ac:dyDescent="0.25">
      <c r="A835" s="60"/>
      <c r="B835" s="58"/>
      <c r="C835" s="58"/>
      <c r="D835" s="58"/>
      <c r="E835" s="61"/>
      <c r="F835" s="61"/>
      <c r="G835" s="270" t="str">
        <f>IFERROR(MATCH(I835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35" s="270" t="str">
        <f t="shared" si="50"/>
        <v/>
      </c>
      <c r="I835" s="58"/>
      <c r="J835" s="58"/>
      <c r="K835" s="250"/>
      <c r="L835" s="277"/>
      <c r="M835" s="58"/>
      <c r="N835" s="58"/>
      <c r="O835" s="58"/>
      <c r="P83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35" s="270" t="str">
        <f>IF('Participantes (A completar)'!$R835="","",IF((INT('Participantes (A completar)'!$AI835-'Participantes (A completar)'!$R835)/365.25)&lt;=0,0,(INT(('Participantes (A completar)'!$AI835-'Participantes (A completar)'!$R835)/365.25))))</f>
        <v/>
      </c>
      <c r="R835" s="61"/>
      <c r="S835" s="57"/>
      <c r="T835" s="270" t="str">
        <f>IFERROR(MATCH(V835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35" s="270" t="str">
        <f t="shared" si="51"/>
        <v/>
      </c>
      <c r="V835" s="216"/>
      <c r="W835" s="216"/>
      <c r="X835" s="62"/>
      <c r="Y83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3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35" s="245"/>
      <c r="AB835" s="246"/>
      <c r="AC835" s="246"/>
      <c r="AD835" s="247"/>
      <c r="AE835" s="248"/>
      <c r="AF835" s="270" t="str">
        <f>IFERROR(VLOOKUP(AE835,Nivel_educat!$B$6:$E$24,4,FALSE),"")</f>
        <v/>
      </c>
      <c r="AG835" s="270" t="str">
        <f t="shared" si="48"/>
        <v/>
      </c>
      <c r="AH835" s="57"/>
      <c r="AI835" s="64"/>
      <c r="AJ835" s="57"/>
      <c r="AK835" s="64"/>
      <c r="AL835" s="64"/>
      <c r="AM835" s="57"/>
      <c r="AN835" s="64"/>
      <c r="AO835" s="273" t="str">
        <f t="shared" si="49"/>
        <v/>
      </c>
      <c r="AP835" s="57"/>
      <c r="AQ835" s="57"/>
      <c r="AR835" s="59"/>
      <c r="AS835" s="59"/>
      <c r="AT835" s="59"/>
      <c r="AU835" s="59"/>
      <c r="AV835" s="59"/>
      <c r="AW835" s="59"/>
      <c r="AX83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35" s="59"/>
      <c r="AZ835" s="59"/>
      <c r="BA83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35" s="249"/>
      <c r="BD835" s="253"/>
      <c r="BE835" s="253"/>
    </row>
    <row r="836" spans="1:57" ht="14.95" x14ac:dyDescent="0.25">
      <c r="A836" s="60"/>
      <c r="B836" s="58"/>
      <c r="C836" s="58"/>
      <c r="D836" s="58"/>
      <c r="E836" s="61"/>
      <c r="F836" s="61"/>
      <c r="G836" s="270" t="str">
        <f>IFERROR(MATCH(I836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36" s="270" t="str">
        <f t="shared" si="50"/>
        <v/>
      </c>
      <c r="I836" s="58"/>
      <c r="J836" s="58"/>
      <c r="K836" s="250"/>
      <c r="L836" s="277"/>
      <c r="M836" s="58"/>
      <c r="N836" s="58"/>
      <c r="O836" s="58"/>
      <c r="P83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36" s="270" t="str">
        <f>IF('Participantes (A completar)'!$R836="","",IF((INT('Participantes (A completar)'!$AI836-'Participantes (A completar)'!$R836)/365.25)&lt;=0,0,(INT(('Participantes (A completar)'!$AI836-'Participantes (A completar)'!$R836)/365.25))))</f>
        <v/>
      </c>
      <c r="R836" s="61"/>
      <c r="S836" s="57"/>
      <c r="T836" s="270" t="str">
        <f>IFERROR(MATCH(V836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36" s="270" t="str">
        <f t="shared" si="51"/>
        <v/>
      </c>
      <c r="V836" s="58"/>
      <c r="W836" s="58"/>
      <c r="X836" s="62"/>
      <c r="Y83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3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36" s="245"/>
      <c r="AB836" s="246"/>
      <c r="AC836" s="246"/>
      <c r="AD836" s="247"/>
      <c r="AE836" s="248"/>
      <c r="AF836" s="270" t="str">
        <f>IFERROR(VLOOKUP(AE836,Nivel_educat!$B$6:$E$24,4,FALSE),"")</f>
        <v/>
      </c>
      <c r="AG836" s="270" t="str">
        <f t="shared" si="48"/>
        <v/>
      </c>
      <c r="AH836" s="57"/>
      <c r="AI836" s="64"/>
      <c r="AJ836" s="57"/>
      <c r="AK836" s="64"/>
      <c r="AL836" s="64"/>
      <c r="AM836" s="57"/>
      <c r="AN836" s="207"/>
      <c r="AO836" s="273" t="str">
        <f t="shared" si="49"/>
        <v/>
      </c>
      <c r="AP836" s="57"/>
      <c r="AQ836" s="57"/>
      <c r="AR836" s="59"/>
      <c r="AS836" s="59"/>
      <c r="AT836" s="59"/>
      <c r="AU836" s="59"/>
      <c r="AV836" s="59"/>
      <c r="AW836" s="59"/>
      <c r="AX83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36" s="59"/>
      <c r="AZ836" s="59"/>
      <c r="BA83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36" s="249"/>
      <c r="BD836" s="253"/>
      <c r="BE836" s="253"/>
    </row>
    <row r="837" spans="1:57" ht="14.95" x14ac:dyDescent="0.25">
      <c r="A837" s="60"/>
      <c r="B837" s="58"/>
      <c r="C837" s="58"/>
      <c r="D837" s="58"/>
      <c r="E837" s="61"/>
      <c r="F837" s="61"/>
      <c r="G837" s="270" t="str">
        <f>IFERROR(MATCH(I837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37" s="270" t="str">
        <f t="shared" si="50"/>
        <v/>
      </c>
      <c r="I837" s="58"/>
      <c r="J837" s="58"/>
      <c r="K837" s="250"/>
      <c r="L837" s="277"/>
      <c r="M837" s="58"/>
      <c r="N837" s="58"/>
      <c r="O837" s="58"/>
      <c r="P83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37" s="270" t="str">
        <f>IF('Participantes (A completar)'!$R837="","",IF((INT('Participantes (A completar)'!$AI837-'Participantes (A completar)'!$R837)/365.25)&lt;=0,0,(INT(('Participantes (A completar)'!$AI837-'Participantes (A completar)'!$R837)/365.25))))</f>
        <v/>
      </c>
      <c r="R837" s="61"/>
      <c r="S837" s="57"/>
      <c r="T837" s="270" t="str">
        <f>IFERROR(MATCH(V837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37" s="270" t="str">
        <f t="shared" si="51"/>
        <v/>
      </c>
      <c r="V837" s="216"/>
      <c r="W837" s="216"/>
      <c r="X837" s="62"/>
      <c r="Y83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3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37" s="245"/>
      <c r="AB837" s="246"/>
      <c r="AC837" s="246"/>
      <c r="AD837" s="247"/>
      <c r="AE837" s="248"/>
      <c r="AF837" s="270" t="str">
        <f>IFERROR(VLOOKUP(AE837,Nivel_educat!$B$6:$E$24,4,FALSE),"")</f>
        <v/>
      </c>
      <c r="AG837" s="270" t="str">
        <f t="shared" si="48"/>
        <v/>
      </c>
      <c r="AH837" s="57"/>
      <c r="AI837" s="64"/>
      <c r="AJ837" s="57"/>
      <c r="AK837" s="64"/>
      <c r="AL837" s="64"/>
      <c r="AM837" s="57"/>
      <c r="AN837" s="64"/>
      <c r="AO837" s="273" t="str">
        <f t="shared" si="49"/>
        <v/>
      </c>
      <c r="AP837" s="57"/>
      <c r="AQ837" s="57"/>
      <c r="AR837" s="59"/>
      <c r="AS837" s="59"/>
      <c r="AT837" s="59"/>
      <c r="AU837" s="59"/>
      <c r="AV837" s="59"/>
      <c r="AW837" s="59"/>
      <c r="AX83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37" s="59"/>
      <c r="AZ837" s="59"/>
      <c r="BA83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37" s="249"/>
      <c r="BD837" s="253"/>
      <c r="BE837" s="253"/>
    </row>
    <row r="838" spans="1:57" ht="14.95" x14ac:dyDescent="0.25">
      <c r="A838" s="60"/>
      <c r="B838" s="58"/>
      <c r="C838" s="58"/>
      <c r="D838" s="58"/>
      <c r="E838" s="61"/>
      <c r="F838" s="61"/>
      <c r="G838" s="270" t="str">
        <f>IFERROR(MATCH(I838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38" s="270" t="str">
        <f t="shared" si="50"/>
        <v/>
      </c>
      <c r="I838" s="58"/>
      <c r="J838" s="58"/>
      <c r="K838" s="250"/>
      <c r="L838" s="277"/>
      <c r="M838" s="58"/>
      <c r="N838" s="58"/>
      <c r="O838" s="58"/>
      <c r="P83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38" s="270" t="str">
        <f>IF('Participantes (A completar)'!$R838="","",IF((INT('Participantes (A completar)'!$AI838-'Participantes (A completar)'!$R838)/365.25)&lt;=0,0,(INT(('Participantes (A completar)'!$AI838-'Participantes (A completar)'!$R838)/365.25))))</f>
        <v/>
      </c>
      <c r="R838" s="61"/>
      <c r="S838" s="57"/>
      <c r="T838" s="270" t="str">
        <f>IFERROR(MATCH(V838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38" s="270" t="str">
        <f t="shared" si="51"/>
        <v/>
      </c>
      <c r="V838" s="58"/>
      <c r="W838" s="58"/>
      <c r="X838" s="62"/>
      <c r="Y83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3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38" s="245"/>
      <c r="AB838" s="246"/>
      <c r="AC838" s="246"/>
      <c r="AD838" s="247"/>
      <c r="AE838" s="248"/>
      <c r="AF838" s="270" t="str">
        <f>IFERROR(VLOOKUP(AE838,Nivel_educat!$B$6:$E$24,4,FALSE),"")</f>
        <v/>
      </c>
      <c r="AG838" s="270" t="str">
        <f t="shared" si="48"/>
        <v/>
      </c>
      <c r="AH838" s="57"/>
      <c r="AI838" s="64"/>
      <c r="AJ838" s="57"/>
      <c r="AK838" s="64"/>
      <c r="AL838" s="64"/>
      <c r="AM838" s="57"/>
      <c r="AN838" s="207"/>
      <c r="AO838" s="273" t="str">
        <f t="shared" si="49"/>
        <v/>
      </c>
      <c r="AP838" s="57"/>
      <c r="AQ838" s="57"/>
      <c r="AR838" s="59"/>
      <c r="AS838" s="59"/>
      <c r="AT838" s="59"/>
      <c r="AU838" s="59"/>
      <c r="AV838" s="59"/>
      <c r="AW838" s="59"/>
      <c r="AX83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38" s="59"/>
      <c r="AZ838" s="59"/>
      <c r="BA83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38" s="249"/>
      <c r="BD838" s="253"/>
      <c r="BE838" s="253"/>
    </row>
    <row r="839" spans="1:57" ht="14.95" x14ac:dyDescent="0.25">
      <c r="A839" s="60"/>
      <c r="B839" s="58"/>
      <c r="C839" s="58"/>
      <c r="D839" s="58"/>
      <c r="E839" s="61"/>
      <c r="F839" s="61"/>
      <c r="G839" s="270" t="str">
        <f>IFERROR(MATCH(I839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39" s="270" t="str">
        <f t="shared" si="50"/>
        <v/>
      </c>
      <c r="I839" s="58"/>
      <c r="J839" s="58"/>
      <c r="K839" s="250"/>
      <c r="L839" s="277"/>
      <c r="M839" s="58"/>
      <c r="N839" s="58"/>
      <c r="O839" s="58"/>
      <c r="P83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39" s="270" t="str">
        <f>IF('Participantes (A completar)'!$R839="","",IF((INT('Participantes (A completar)'!$AI839-'Participantes (A completar)'!$R839)/365.25)&lt;=0,0,(INT(('Participantes (A completar)'!$AI839-'Participantes (A completar)'!$R839)/365.25))))</f>
        <v/>
      </c>
      <c r="R839" s="61"/>
      <c r="S839" s="57"/>
      <c r="T839" s="270" t="str">
        <f>IFERROR(MATCH(V839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39" s="270" t="str">
        <f t="shared" si="51"/>
        <v/>
      </c>
      <c r="V839" s="216"/>
      <c r="W839" s="216"/>
      <c r="X839" s="62"/>
      <c r="Y83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3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39" s="245"/>
      <c r="AB839" s="246"/>
      <c r="AC839" s="246"/>
      <c r="AD839" s="247"/>
      <c r="AE839" s="248"/>
      <c r="AF839" s="270" t="str">
        <f>IFERROR(VLOOKUP(AE839,Nivel_educat!$B$6:$E$24,4,FALSE),"")</f>
        <v/>
      </c>
      <c r="AG839" s="270" t="str">
        <f t="shared" si="48"/>
        <v/>
      </c>
      <c r="AH839" s="57"/>
      <c r="AI839" s="64"/>
      <c r="AJ839" s="57"/>
      <c r="AK839" s="64"/>
      <c r="AL839" s="64"/>
      <c r="AM839" s="57"/>
      <c r="AN839" s="64"/>
      <c r="AO839" s="273" t="str">
        <f t="shared" si="49"/>
        <v/>
      </c>
      <c r="AP839" s="57"/>
      <c r="AQ839" s="57"/>
      <c r="AR839" s="59"/>
      <c r="AS839" s="59"/>
      <c r="AT839" s="59"/>
      <c r="AU839" s="59"/>
      <c r="AV839" s="59"/>
      <c r="AW839" s="59"/>
      <c r="AX83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39" s="59"/>
      <c r="AZ839" s="59"/>
      <c r="BA83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39" s="249"/>
      <c r="BD839" s="253"/>
      <c r="BE839" s="253"/>
    </row>
    <row r="840" spans="1:57" ht="14.95" x14ac:dyDescent="0.25">
      <c r="A840" s="60"/>
      <c r="B840" s="58"/>
      <c r="C840" s="58"/>
      <c r="D840" s="58"/>
      <c r="E840" s="61"/>
      <c r="F840" s="61"/>
      <c r="G840" s="270" t="str">
        <f>IFERROR(MATCH(I840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40" s="270" t="str">
        <f t="shared" si="50"/>
        <v/>
      </c>
      <c r="I840" s="58"/>
      <c r="J840" s="58"/>
      <c r="K840" s="250"/>
      <c r="L840" s="277"/>
      <c r="M840" s="58"/>
      <c r="N840" s="58"/>
      <c r="O840" s="58"/>
      <c r="P84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40" s="270" t="str">
        <f>IF('Participantes (A completar)'!$R840="","",IF((INT('Participantes (A completar)'!$AI840-'Participantes (A completar)'!$R840)/365.25)&lt;=0,0,(INT(('Participantes (A completar)'!$AI840-'Participantes (A completar)'!$R840)/365.25))))</f>
        <v/>
      </c>
      <c r="R840" s="61"/>
      <c r="S840" s="57"/>
      <c r="T840" s="270" t="str">
        <f>IFERROR(MATCH(V840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40" s="270" t="str">
        <f t="shared" si="51"/>
        <v/>
      </c>
      <c r="V840" s="58"/>
      <c r="W840" s="58"/>
      <c r="X840" s="62"/>
      <c r="Y84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4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40" s="245"/>
      <c r="AB840" s="246"/>
      <c r="AC840" s="246"/>
      <c r="AD840" s="247"/>
      <c r="AE840" s="248"/>
      <c r="AF840" s="270" t="str">
        <f>IFERROR(VLOOKUP(AE840,Nivel_educat!$B$6:$E$24,4,FALSE),"")</f>
        <v/>
      </c>
      <c r="AG840" s="270" t="str">
        <f t="shared" si="48"/>
        <v/>
      </c>
      <c r="AH840" s="57"/>
      <c r="AI840" s="64"/>
      <c r="AJ840" s="57"/>
      <c r="AK840" s="64"/>
      <c r="AL840" s="64"/>
      <c r="AM840" s="57"/>
      <c r="AN840" s="207"/>
      <c r="AO840" s="273" t="str">
        <f t="shared" si="49"/>
        <v/>
      </c>
      <c r="AP840" s="57"/>
      <c r="AQ840" s="57"/>
      <c r="AR840" s="59"/>
      <c r="AS840" s="59"/>
      <c r="AT840" s="59"/>
      <c r="AU840" s="59"/>
      <c r="AV840" s="59"/>
      <c r="AW840" s="59"/>
      <c r="AX84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40" s="59"/>
      <c r="AZ840" s="59"/>
      <c r="BA84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40" s="249"/>
      <c r="BD840" s="253"/>
      <c r="BE840" s="253"/>
    </row>
    <row r="841" spans="1:57" ht="14.95" x14ac:dyDescent="0.25">
      <c r="A841" s="60"/>
      <c r="B841" s="58"/>
      <c r="C841" s="58"/>
      <c r="D841" s="58"/>
      <c r="E841" s="61"/>
      <c r="F841" s="61"/>
      <c r="G841" s="270" t="str">
        <f>IFERROR(MATCH(I841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41" s="270" t="str">
        <f t="shared" si="50"/>
        <v/>
      </c>
      <c r="I841" s="58"/>
      <c r="J841" s="58"/>
      <c r="K841" s="250"/>
      <c r="L841" s="277"/>
      <c r="M841" s="58"/>
      <c r="N841" s="58"/>
      <c r="O841" s="58"/>
      <c r="P84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41" s="270" t="str">
        <f>IF('Participantes (A completar)'!$R841="","",IF((INT('Participantes (A completar)'!$AI841-'Participantes (A completar)'!$R841)/365.25)&lt;=0,0,(INT(('Participantes (A completar)'!$AI841-'Participantes (A completar)'!$R841)/365.25))))</f>
        <v/>
      </c>
      <c r="R841" s="61"/>
      <c r="S841" s="57"/>
      <c r="T841" s="270" t="str">
        <f>IFERROR(MATCH(V841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41" s="270" t="str">
        <f t="shared" si="51"/>
        <v/>
      </c>
      <c r="V841" s="216"/>
      <c r="W841" s="216"/>
      <c r="X841" s="62"/>
      <c r="Y84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4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41" s="245"/>
      <c r="AB841" s="246"/>
      <c r="AC841" s="246"/>
      <c r="AD841" s="247"/>
      <c r="AE841" s="248"/>
      <c r="AF841" s="270" t="str">
        <f>IFERROR(VLOOKUP(AE841,Nivel_educat!$B$6:$E$24,4,FALSE),"")</f>
        <v/>
      </c>
      <c r="AG841" s="270" t="str">
        <f t="shared" si="48"/>
        <v/>
      </c>
      <c r="AH841" s="57"/>
      <c r="AI841" s="64"/>
      <c r="AJ841" s="57"/>
      <c r="AK841" s="64"/>
      <c r="AL841" s="64"/>
      <c r="AM841" s="57"/>
      <c r="AN841" s="64"/>
      <c r="AO841" s="273" t="str">
        <f t="shared" si="49"/>
        <v/>
      </c>
      <c r="AP841" s="57"/>
      <c r="AQ841" s="57"/>
      <c r="AR841" s="59"/>
      <c r="AS841" s="59"/>
      <c r="AT841" s="59"/>
      <c r="AU841" s="59"/>
      <c r="AV841" s="59"/>
      <c r="AW841" s="59"/>
      <c r="AX84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41" s="59"/>
      <c r="AZ841" s="59"/>
      <c r="BA84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41" s="249"/>
      <c r="BD841" s="253"/>
      <c r="BE841" s="253"/>
    </row>
    <row r="842" spans="1:57" ht="14.95" x14ac:dyDescent="0.25">
      <c r="A842" s="60"/>
      <c r="B842" s="58"/>
      <c r="C842" s="58"/>
      <c r="D842" s="58"/>
      <c r="E842" s="61"/>
      <c r="F842" s="61"/>
      <c r="G842" s="270" t="str">
        <f>IFERROR(MATCH(I842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42" s="270" t="str">
        <f t="shared" si="50"/>
        <v/>
      </c>
      <c r="I842" s="58"/>
      <c r="J842" s="58"/>
      <c r="K842" s="250"/>
      <c r="L842" s="277"/>
      <c r="M842" s="58"/>
      <c r="N842" s="58"/>
      <c r="O842" s="58"/>
      <c r="P84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42" s="270" t="str">
        <f>IF('Participantes (A completar)'!$R842="","",IF((INT('Participantes (A completar)'!$AI842-'Participantes (A completar)'!$R842)/365.25)&lt;=0,0,(INT(('Participantes (A completar)'!$AI842-'Participantes (A completar)'!$R842)/365.25))))</f>
        <v/>
      </c>
      <c r="R842" s="61"/>
      <c r="S842" s="57"/>
      <c r="T842" s="270" t="str">
        <f>IFERROR(MATCH(V842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42" s="270" t="str">
        <f t="shared" si="51"/>
        <v/>
      </c>
      <c r="V842" s="58"/>
      <c r="W842" s="58"/>
      <c r="X842" s="62"/>
      <c r="Y84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4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42" s="245"/>
      <c r="AB842" s="246"/>
      <c r="AC842" s="246"/>
      <c r="AD842" s="247"/>
      <c r="AE842" s="248"/>
      <c r="AF842" s="270" t="str">
        <f>IFERROR(VLOOKUP(AE842,Nivel_educat!$B$6:$E$24,4,FALSE),"")</f>
        <v/>
      </c>
      <c r="AG842" s="270" t="str">
        <f t="shared" si="48"/>
        <v/>
      </c>
      <c r="AH842" s="57"/>
      <c r="AI842" s="64"/>
      <c r="AJ842" s="57"/>
      <c r="AK842" s="64"/>
      <c r="AL842" s="64"/>
      <c r="AM842" s="57"/>
      <c r="AN842" s="207"/>
      <c r="AO842" s="273" t="str">
        <f t="shared" si="49"/>
        <v/>
      </c>
      <c r="AP842" s="57"/>
      <c r="AQ842" s="57"/>
      <c r="AR842" s="59"/>
      <c r="AS842" s="59"/>
      <c r="AT842" s="59"/>
      <c r="AU842" s="59"/>
      <c r="AV842" s="59"/>
      <c r="AW842" s="59"/>
      <c r="AX84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42" s="59"/>
      <c r="AZ842" s="59"/>
      <c r="BA84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42" s="249"/>
      <c r="BD842" s="253"/>
      <c r="BE842" s="253"/>
    </row>
    <row r="843" spans="1:57" ht="14.95" x14ac:dyDescent="0.25">
      <c r="A843" s="60"/>
      <c r="B843" s="58"/>
      <c r="C843" s="58"/>
      <c r="D843" s="58"/>
      <c r="E843" s="61"/>
      <c r="F843" s="61"/>
      <c r="G843" s="270" t="str">
        <f>IFERROR(MATCH(I843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43" s="270" t="str">
        <f t="shared" si="50"/>
        <v/>
      </c>
      <c r="I843" s="58"/>
      <c r="J843" s="58"/>
      <c r="K843" s="250"/>
      <c r="L843" s="277"/>
      <c r="M843" s="58"/>
      <c r="N843" s="58"/>
      <c r="O843" s="58"/>
      <c r="P84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43" s="270" t="str">
        <f>IF('Participantes (A completar)'!$R843="","",IF((INT('Participantes (A completar)'!$AI843-'Participantes (A completar)'!$R843)/365.25)&lt;=0,0,(INT(('Participantes (A completar)'!$AI843-'Participantes (A completar)'!$R843)/365.25))))</f>
        <v/>
      </c>
      <c r="R843" s="61"/>
      <c r="S843" s="57"/>
      <c r="T843" s="270" t="str">
        <f>IFERROR(MATCH(V843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43" s="270" t="str">
        <f t="shared" si="51"/>
        <v/>
      </c>
      <c r="V843" s="216"/>
      <c r="W843" s="216"/>
      <c r="X843" s="62"/>
      <c r="Y84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4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43" s="245"/>
      <c r="AB843" s="246"/>
      <c r="AC843" s="246"/>
      <c r="AD843" s="247"/>
      <c r="AE843" s="248"/>
      <c r="AF843" s="270" t="str">
        <f>IFERROR(VLOOKUP(AE843,Nivel_educat!$B$6:$E$24,4,FALSE),"")</f>
        <v/>
      </c>
      <c r="AG843" s="270" t="str">
        <f t="shared" ref="AG843:AG906" si="52">IFERROR(MID(AE843,1,FIND("-",AE843,1)-1),"")</f>
        <v/>
      </c>
      <c r="AH843" s="57"/>
      <c r="AI843" s="64"/>
      <c r="AJ843" s="57"/>
      <c r="AK843" s="64"/>
      <c r="AL843" s="64"/>
      <c r="AM843" s="57"/>
      <c r="AN843" s="64"/>
      <c r="AO843" s="273" t="str">
        <f t="shared" ref="AO843:AO906" si="53">IF(AM843="N","Null",IF(AN843="","",IF(INT((AI843-R843)/365.25)&lt;25,IF(((AI843-AN843)/365.25*12)&gt;6,"S","N"),IF(INT((AI843-R843)/365.25)&gt;=25,IF(((AI843-AN843)/365.25*12)&gt;=12,"S","N")))))</f>
        <v/>
      </c>
      <c r="AP843" s="57"/>
      <c r="AQ843" s="57"/>
      <c r="AR843" s="59"/>
      <c r="AS843" s="59"/>
      <c r="AT843" s="59"/>
      <c r="AU843" s="59"/>
      <c r="AV843" s="59"/>
      <c r="AW843" s="59"/>
      <c r="AX84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43" s="59"/>
      <c r="AZ843" s="59"/>
      <c r="BA84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43" s="249"/>
      <c r="BD843" s="253"/>
      <c r="BE843" s="253"/>
    </row>
    <row r="844" spans="1:57" ht="14.95" x14ac:dyDescent="0.25">
      <c r="A844" s="60"/>
      <c r="B844" s="58"/>
      <c r="C844" s="58"/>
      <c r="D844" s="58"/>
      <c r="E844" s="61"/>
      <c r="F844" s="61"/>
      <c r="G844" s="270" t="str">
        <f>IFERROR(MATCH(I844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44" s="270" t="str">
        <f t="shared" ref="H844:H907" si="54">IFERROR(MID(J844,1,FIND("-",J844,1)-1),"")</f>
        <v/>
      </c>
      <c r="I844" s="58"/>
      <c r="J844" s="58"/>
      <c r="K844" s="250"/>
      <c r="L844" s="277"/>
      <c r="M844" s="58"/>
      <c r="N844" s="58"/>
      <c r="O844" s="58"/>
      <c r="P84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44" s="270" t="str">
        <f>IF('Participantes (A completar)'!$R844="","",IF((INT('Participantes (A completar)'!$AI844-'Participantes (A completar)'!$R844)/365.25)&lt;=0,0,(INT(('Participantes (A completar)'!$AI844-'Participantes (A completar)'!$R844)/365.25))))</f>
        <v/>
      </c>
      <c r="R844" s="61"/>
      <c r="S844" s="57"/>
      <c r="T844" s="270" t="str">
        <f>IFERROR(MATCH(V844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44" s="270" t="str">
        <f t="shared" ref="U844:U907" si="55">IFERROR(MID(W844,1,FIND("-",W844,1)-1),"")</f>
        <v/>
      </c>
      <c r="V844" s="58"/>
      <c r="W844" s="58"/>
      <c r="X844" s="62"/>
      <c r="Y84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4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44" s="245"/>
      <c r="AB844" s="246"/>
      <c r="AC844" s="246"/>
      <c r="AD844" s="247"/>
      <c r="AE844" s="248"/>
      <c r="AF844" s="270" t="str">
        <f>IFERROR(VLOOKUP(AE844,Nivel_educat!$B$6:$E$24,4,FALSE),"")</f>
        <v/>
      </c>
      <c r="AG844" s="270" t="str">
        <f t="shared" si="52"/>
        <v/>
      </c>
      <c r="AH844" s="57"/>
      <c r="AI844" s="64"/>
      <c r="AJ844" s="57"/>
      <c r="AK844" s="64"/>
      <c r="AL844" s="64"/>
      <c r="AM844" s="57"/>
      <c r="AN844" s="207"/>
      <c r="AO844" s="273" t="str">
        <f t="shared" si="53"/>
        <v/>
      </c>
      <c r="AP844" s="57"/>
      <c r="AQ844" s="57"/>
      <c r="AR844" s="59"/>
      <c r="AS844" s="59"/>
      <c r="AT844" s="59"/>
      <c r="AU844" s="59"/>
      <c r="AV844" s="59"/>
      <c r="AW844" s="59"/>
      <c r="AX84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44" s="59"/>
      <c r="AZ844" s="59"/>
      <c r="BA84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44" s="249"/>
      <c r="BD844" s="253"/>
      <c r="BE844" s="253"/>
    </row>
    <row r="845" spans="1:57" ht="14.95" x14ac:dyDescent="0.25">
      <c r="A845" s="60"/>
      <c r="B845" s="58"/>
      <c r="C845" s="58"/>
      <c r="D845" s="58"/>
      <c r="E845" s="61"/>
      <c r="F845" s="61"/>
      <c r="G845" s="270" t="str">
        <f>IFERROR(MATCH(I845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45" s="270" t="str">
        <f t="shared" si="54"/>
        <v/>
      </c>
      <c r="I845" s="58"/>
      <c r="J845" s="58"/>
      <c r="K845" s="250"/>
      <c r="L845" s="277"/>
      <c r="M845" s="58"/>
      <c r="N845" s="58"/>
      <c r="O845" s="58"/>
      <c r="P84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45" s="270" t="str">
        <f>IF('Participantes (A completar)'!$R845="","",IF((INT('Participantes (A completar)'!$AI845-'Participantes (A completar)'!$R845)/365.25)&lt;=0,0,(INT(('Participantes (A completar)'!$AI845-'Participantes (A completar)'!$R845)/365.25))))</f>
        <v/>
      </c>
      <c r="R845" s="61"/>
      <c r="S845" s="57"/>
      <c r="T845" s="270" t="str">
        <f>IFERROR(MATCH(V845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45" s="270" t="str">
        <f t="shared" si="55"/>
        <v/>
      </c>
      <c r="V845" s="216"/>
      <c r="W845" s="216"/>
      <c r="X845" s="62"/>
      <c r="Y84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4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45" s="245"/>
      <c r="AB845" s="246"/>
      <c r="AC845" s="246"/>
      <c r="AD845" s="247"/>
      <c r="AE845" s="248"/>
      <c r="AF845" s="270" t="str">
        <f>IFERROR(VLOOKUP(AE845,Nivel_educat!$B$6:$E$24,4,FALSE),"")</f>
        <v/>
      </c>
      <c r="AG845" s="270" t="str">
        <f t="shared" si="52"/>
        <v/>
      </c>
      <c r="AH845" s="57"/>
      <c r="AI845" s="64"/>
      <c r="AJ845" s="57"/>
      <c r="AK845" s="64"/>
      <c r="AL845" s="64"/>
      <c r="AM845" s="57"/>
      <c r="AN845" s="64"/>
      <c r="AO845" s="273" t="str">
        <f t="shared" si="53"/>
        <v/>
      </c>
      <c r="AP845" s="57"/>
      <c r="AQ845" s="57"/>
      <c r="AR845" s="59"/>
      <c r="AS845" s="59"/>
      <c r="AT845" s="59"/>
      <c r="AU845" s="59"/>
      <c r="AV845" s="59"/>
      <c r="AW845" s="59"/>
      <c r="AX84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45" s="59"/>
      <c r="AZ845" s="59"/>
      <c r="BA84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45" s="249"/>
      <c r="BD845" s="253"/>
      <c r="BE845" s="253"/>
    </row>
    <row r="846" spans="1:57" ht="14.95" x14ac:dyDescent="0.25">
      <c r="A846" s="60"/>
      <c r="B846" s="58"/>
      <c r="C846" s="58"/>
      <c r="D846" s="58"/>
      <c r="E846" s="61"/>
      <c r="F846" s="61"/>
      <c r="G846" s="270" t="str">
        <f>IFERROR(MATCH(I846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46" s="270" t="str">
        <f t="shared" si="54"/>
        <v/>
      </c>
      <c r="I846" s="58"/>
      <c r="J846" s="58"/>
      <c r="K846" s="250"/>
      <c r="L846" s="277"/>
      <c r="M846" s="58"/>
      <c r="N846" s="58"/>
      <c r="O846" s="58"/>
      <c r="P84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46" s="270" t="str">
        <f>IF('Participantes (A completar)'!$R846="","",IF((INT('Participantes (A completar)'!$AI846-'Participantes (A completar)'!$R846)/365.25)&lt;=0,0,(INT(('Participantes (A completar)'!$AI846-'Participantes (A completar)'!$R846)/365.25))))</f>
        <v/>
      </c>
      <c r="R846" s="61"/>
      <c r="S846" s="57"/>
      <c r="T846" s="270" t="str">
        <f>IFERROR(MATCH(V846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46" s="270" t="str">
        <f t="shared" si="55"/>
        <v/>
      </c>
      <c r="V846" s="58"/>
      <c r="W846" s="58"/>
      <c r="X846" s="62"/>
      <c r="Y84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4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46" s="245"/>
      <c r="AB846" s="246"/>
      <c r="AC846" s="246"/>
      <c r="AD846" s="247"/>
      <c r="AE846" s="248"/>
      <c r="AF846" s="270" t="str">
        <f>IFERROR(VLOOKUP(AE846,Nivel_educat!$B$6:$E$24,4,FALSE),"")</f>
        <v/>
      </c>
      <c r="AG846" s="270" t="str">
        <f t="shared" si="52"/>
        <v/>
      </c>
      <c r="AH846" s="57"/>
      <c r="AI846" s="64"/>
      <c r="AJ846" s="57"/>
      <c r="AK846" s="64"/>
      <c r="AL846" s="64"/>
      <c r="AM846" s="57"/>
      <c r="AN846" s="207"/>
      <c r="AO846" s="273" t="str">
        <f t="shared" si="53"/>
        <v/>
      </c>
      <c r="AP846" s="57"/>
      <c r="AQ846" s="57"/>
      <c r="AR846" s="59"/>
      <c r="AS846" s="59"/>
      <c r="AT846" s="59"/>
      <c r="AU846" s="59"/>
      <c r="AV846" s="59"/>
      <c r="AW846" s="59"/>
      <c r="AX84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46" s="59"/>
      <c r="AZ846" s="59"/>
      <c r="BA84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46" s="249"/>
      <c r="BD846" s="253"/>
      <c r="BE846" s="253"/>
    </row>
    <row r="847" spans="1:57" ht="14.95" x14ac:dyDescent="0.25">
      <c r="A847" s="60"/>
      <c r="B847" s="58"/>
      <c r="C847" s="58"/>
      <c r="D847" s="58"/>
      <c r="E847" s="61"/>
      <c r="F847" s="61"/>
      <c r="G847" s="270" t="str">
        <f>IFERROR(MATCH(I847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47" s="270" t="str">
        <f t="shared" si="54"/>
        <v/>
      </c>
      <c r="I847" s="58"/>
      <c r="J847" s="58"/>
      <c r="K847" s="250"/>
      <c r="L847" s="277"/>
      <c r="M847" s="58"/>
      <c r="N847" s="58"/>
      <c r="O847" s="58"/>
      <c r="P84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47" s="270" t="str">
        <f>IF('Participantes (A completar)'!$R847="","",IF((INT('Participantes (A completar)'!$AI847-'Participantes (A completar)'!$R847)/365.25)&lt;=0,0,(INT(('Participantes (A completar)'!$AI847-'Participantes (A completar)'!$R847)/365.25))))</f>
        <v/>
      </c>
      <c r="R847" s="61"/>
      <c r="S847" s="57"/>
      <c r="T847" s="270" t="str">
        <f>IFERROR(MATCH(V847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47" s="270" t="str">
        <f t="shared" si="55"/>
        <v/>
      </c>
      <c r="V847" s="216"/>
      <c r="W847" s="216"/>
      <c r="X847" s="62"/>
      <c r="Y84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4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47" s="245"/>
      <c r="AB847" s="246"/>
      <c r="AC847" s="246"/>
      <c r="AD847" s="247"/>
      <c r="AE847" s="248"/>
      <c r="AF847" s="270" t="str">
        <f>IFERROR(VLOOKUP(AE847,Nivel_educat!$B$6:$E$24,4,FALSE),"")</f>
        <v/>
      </c>
      <c r="AG847" s="270" t="str">
        <f t="shared" si="52"/>
        <v/>
      </c>
      <c r="AH847" s="57"/>
      <c r="AI847" s="64"/>
      <c r="AJ847" s="57"/>
      <c r="AK847" s="64"/>
      <c r="AL847" s="64"/>
      <c r="AM847" s="57"/>
      <c r="AN847" s="64"/>
      <c r="AO847" s="273" t="str">
        <f t="shared" si="53"/>
        <v/>
      </c>
      <c r="AP847" s="57"/>
      <c r="AQ847" s="57"/>
      <c r="AR847" s="59"/>
      <c r="AS847" s="59"/>
      <c r="AT847" s="59"/>
      <c r="AU847" s="59"/>
      <c r="AV847" s="59"/>
      <c r="AW847" s="59"/>
      <c r="AX84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47" s="59"/>
      <c r="AZ847" s="59"/>
      <c r="BA84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47" s="249"/>
      <c r="BD847" s="253"/>
      <c r="BE847" s="253"/>
    </row>
    <row r="848" spans="1:57" ht="14.95" x14ac:dyDescent="0.25">
      <c r="A848" s="60"/>
      <c r="B848" s="58"/>
      <c r="C848" s="58"/>
      <c r="D848" s="58"/>
      <c r="E848" s="61"/>
      <c r="F848" s="61"/>
      <c r="G848" s="270" t="str">
        <f>IFERROR(MATCH(I848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48" s="270" t="str">
        <f t="shared" si="54"/>
        <v/>
      </c>
      <c r="I848" s="58"/>
      <c r="J848" s="58"/>
      <c r="K848" s="250"/>
      <c r="L848" s="277"/>
      <c r="M848" s="58"/>
      <c r="N848" s="58"/>
      <c r="O848" s="58"/>
      <c r="P84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48" s="270" t="str">
        <f>IF('Participantes (A completar)'!$R848="","",IF((INT('Participantes (A completar)'!$AI848-'Participantes (A completar)'!$R848)/365.25)&lt;=0,0,(INT(('Participantes (A completar)'!$AI848-'Participantes (A completar)'!$R848)/365.25))))</f>
        <v/>
      </c>
      <c r="R848" s="61"/>
      <c r="S848" s="57"/>
      <c r="T848" s="270" t="str">
        <f>IFERROR(MATCH(V848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48" s="270" t="str">
        <f t="shared" si="55"/>
        <v/>
      </c>
      <c r="V848" s="58"/>
      <c r="W848" s="58"/>
      <c r="X848" s="62"/>
      <c r="Y84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4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48" s="245"/>
      <c r="AB848" s="246"/>
      <c r="AC848" s="246"/>
      <c r="AD848" s="247"/>
      <c r="AE848" s="248"/>
      <c r="AF848" s="270" t="str">
        <f>IFERROR(VLOOKUP(AE848,Nivel_educat!$B$6:$E$24,4,FALSE),"")</f>
        <v/>
      </c>
      <c r="AG848" s="270" t="str">
        <f t="shared" si="52"/>
        <v/>
      </c>
      <c r="AH848" s="57"/>
      <c r="AI848" s="64"/>
      <c r="AJ848" s="57"/>
      <c r="AK848" s="64"/>
      <c r="AL848" s="64"/>
      <c r="AM848" s="57"/>
      <c r="AN848" s="207"/>
      <c r="AO848" s="273" t="str">
        <f t="shared" si="53"/>
        <v/>
      </c>
      <c r="AP848" s="57"/>
      <c r="AQ848" s="57"/>
      <c r="AR848" s="59"/>
      <c r="AS848" s="59"/>
      <c r="AT848" s="59"/>
      <c r="AU848" s="59"/>
      <c r="AV848" s="59"/>
      <c r="AW848" s="59"/>
      <c r="AX84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48" s="59"/>
      <c r="AZ848" s="59"/>
      <c r="BA84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48" s="249"/>
      <c r="BD848" s="253"/>
      <c r="BE848" s="253"/>
    </row>
    <row r="849" spans="1:57" ht="14.95" x14ac:dyDescent="0.25">
      <c r="A849" s="60"/>
      <c r="B849" s="58"/>
      <c r="C849" s="58"/>
      <c r="D849" s="58"/>
      <c r="E849" s="61"/>
      <c r="F849" s="61"/>
      <c r="G849" s="270" t="str">
        <f>IFERROR(MATCH(I849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49" s="270" t="str">
        <f t="shared" si="54"/>
        <v/>
      </c>
      <c r="I849" s="58"/>
      <c r="J849" s="58"/>
      <c r="K849" s="250"/>
      <c r="L849" s="277"/>
      <c r="M849" s="58"/>
      <c r="N849" s="58"/>
      <c r="O849" s="58"/>
      <c r="P84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49" s="270" t="str">
        <f>IF('Participantes (A completar)'!$R849="","",IF((INT('Participantes (A completar)'!$AI849-'Participantes (A completar)'!$R849)/365.25)&lt;=0,0,(INT(('Participantes (A completar)'!$AI849-'Participantes (A completar)'!$R849)/365.25))))</f>
        <v/>
      </c>
      <c r="R849" s="61"/>
      <c r="S849" s="57"/>
      <c r="T849" s="270" t="str">
        <f>IFERROR(MATCH(V849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49" s="270" t="str">
        <f t="shared" si="55"/>
        <v/>
      </c>
      <c r="V849" s="216"/>
      <c r="W849" s="216"/>
      <c r="X849" s="62"/>
      <c r="Y84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4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49" s="245"/>
      <c r="AB849" s="246"/>
      <c r="AC849" s="246"/>
      <c r="AD849" s="247"/>
      <c r="AE849" s="248"/>
      <c r="AF849" s="270" t="str">
        <f>IFERROR(VLOOKUP(AE849,Nivel_educat!$B$6:$E$24,4,FALSE),"")</f>
        <v/>
      </c>
      <c r="AG849" s="270" t="str">
        <f t="shared" si="52"/>
        <v/>
      </c>
      <c r="AH849" s="57"/>
      <c r="AI849" s="64"/>
      <c r="AJ849" s="57"/>
      <c r="AK849" s="64"/>
      <c r="AL849" s="64"/>
      <c r="AM849" s="57"/>
      <c r="AN849" s="64"/>
      <c r="AO849" s="273" t="str">
        <f t="shared" si="53"/>
        <v/>
      </c>
      <c r="AP849" s="57"/>
      <c r="AQ849" s="57"/>
      <c r="AR849" s="59"/>
      <c r="AS849" s="59"/>
      <c r="AT849" s="59"/>
      <c r="AU849" s="59"/>
      <c r="AV849" s="59"/>
      <c r="AW849" s="59"/>
      <c r="AX84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49" s="59"/>
      <c r="AZ849" s="59"/>
      <c r="BA84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49" s="249"/>
      <c r="BD849" s="253"/>
      <c r="BE849" s="253"/>
    </row>
    <row r="850" spans="1:57" ht="14.95" x14ac:dyDescent="0.25">
      <c r="A850" s="60"/>
      <c r="B850" s="58"/>
      <c r="C850" s="58"/>
      <c r="D850" s="58"/>
      <c r="E850" s="61"/>
      <c r="F850" s="61"/>
      <c r="G850" s="270" t="str">
        <f>IFERROR(MATCH(I850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50" s="270" t="str">
        <f t="shared" si="54"/>
        <v/>
      </c>
      <c r="I850" s="58"/>
      <c r="J850" s="58"/>
      <c r="K850" s="250"/>
      <c r="L850" s="277"/>
      <c r="M850" s="58"/>
      <c r="N850" s="58"/>
      <c r="O850" s="58"/>
      <c r="P85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50" s="270" t="str">
        <f>IF('Participantes (A completar)'!$R850="","",IF((INT('Participantes (A completar)'!$AI850-'Participantes (A completar)'!$R850)/365.25)&lt;=0,0,(INT(('Participantes (A completar)'!$AI850-'Participantes (A completar)'!$R850)/365.25))))</f>
        <v/>
      </c>
      <c r="R850" s="61"/>
      <c r="S850" s="57"/>
      <c r="T850" s="270" t="str">
        <f>IFERROR(MATCH(V850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50" s="270" t="str">
        <f t="shared" si="55"/>
        <v/>
      </c>
      <c r="V850" s="58"/>
      <c r="W850" s="58"/>
      <c r="X850" s="62"/>
      <c r="Y85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5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50" s="245"/>
      <c r="AB850" s="246"/>
      <c r="AC850" s="246"/>
      <c r="AD850" s="247"/>
      <c r="AE850" s="248"/>
      <c r="AF850" s="270" t="str">
        <f>IFERROR(VLOOKUP(AE850,Nivel_educat!$B$6:$E$24,4,FALSE),"")</f>
        <v/>
      </c>
      <c r="AG850" s="270" t="str">
        <f t="shared" si="52"/>
        <v/>
      </c>
      <c r="AH850" s="57"/>
      <c r="AI850" s="64"/>
      <c r="AJ850" s="57"/>
      <c r="AK850" s="64"/>
      <c r="AL850" s="64"/>
      <c r="AM850" s="57"/>
      <c r="AN850" s="207"/>
      <c r="AO850" s="273" t="str">
        <f t="shared" si="53"/>
        <v/>
      </c>
      <c r="AP850" s="57"/>
      <c r="AQ850" s="57"/>
      <c r="AR850" s="59"/>
      <c r="AS850" s="59"/>
      <c r="AT850" s="59"/>
      <c r="AU850" s="59"/>
      <c r="AV850" s="59"/>
      <c r="AW850" s="59"/>
      <c r="AX85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50" s="59"/>
      <c r="AZ850" s="59"/>
      <c r="BA85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50" s="249"/>
      <c r="BD850" s="253"/>
      <c r="BE850" s="253"/>
    </row>
    <row r="851" spans="1:57" ht="14.95" x14ac:dyDescent="0.25">
      <c r="A851" s="60"/>
      <c r="B851" s="58"/>
      <c r="C851" s="58"/>
      <c r="D851" s="58"/>
      <c r="E851" s="61"/>
      <c r="F851" s="61"/>
      <c r="G851" s="270" t="str">
        <f>IFERROR(MATCH(I851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51" s="270" t="str">
        <f t="shared" si="54"/>
        <v/>
      </c>
      <c r="I851" s="58"/>
      <c r="J851" s="58"/>
      <c r="K851" s="250"/>
      <c r="L851" s="277"/>
      <c r="M851" s="58"/>
      <c r="N851" s="58"/>
      <c r="O851" s="58"/>
      <c r="P85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51" s="270" t="str">
        <f>IF('Participantes (A completar)'!$R851="","",IF((INT('Participantes (A completar)'!$AI851-'Participantes (A completar)'!$R851)/365.25)&lt;=0,0,(INT(('Participantes (A completar)'!$AI851-'Participantes (A completar)'!$R851)/365.25))))</f>
        <v/>
      </c>
      <c r="R851" s="61"/>
      <c r="S851" s="57"/>
      <c r="T851" s="270" t="str">
        <f>IFERROR(MATCH(V851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51" s="270" t="str">
        <f t="shared" si="55"/>
        <v/>
      </c>
      <c r="V851" s="216"/>
      <c r="W851" s="216"/>
      <c r="X851" s="62"/>
      <c r="Y85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5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51" s="245"/>
      <c r="AB851" s="246"/>
      <c r="AC851" s="246"/>
      <c r="AD851" s="247"/>
      <c r="AE851" s="248"/>
      <c r="AF851" s="270" t="str">
        <f>IFERROR(VLOOKUP(AE851,Nivel_educat!$B$6:$E$24,4,FALSE),"")</f>
        <v/>
      </c>
      <c r="AG851" s="270" t="str">
        <f t="shared" si="52"/>
        <v/>
      </c>
      <c r="AH851" s="57"/>
      <c r="AI851" s="64"/>
      <c r="AJ851" s="57"/>
      <c r="AK851" s="64"/>
      <c r="AL851" s="64"/>
      <c r="AM851" s="57"/>
      <c r="AN851" s="64"/>
      <c r="AO851" s="273" t="str">
        <f t="shared" si="53"/>
        <v/>
      </c>
      <c r="AP851" s="57"/>
      <c r="AQ851" s="57"/>
      <c r="AR851" s="59"/>
      <c r="AS851" s="59"/>
      <c r="AT851" s="59"/>
      <c r="AU851" s="59"/>
      <c r="AV851" s="59"/>
      <c r="AW851" s="59"/>
      <c r="AX85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51" s="59"/>
      <c r="AZ851" s="59"/>
      <c r="BA85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51" s="249"/>
      <c r="BD851" s="253"/>
      <c r="BE851" s="253"/>
    </row>
    <row r="852" spans="1:57" ht="14.95" x14ac:dyDescent="0.25">
      <c r="A852" s="60"/>
      <c r="B852" s="58"/>
      <c r="C852" s="58"/>
      <c r="D852" s="58"/>
      <c r="E852" s="61"/>
      <c r="F852" s="61"/>
      <c r="G852" s="270" t="str">
        <f>IFERROR(MATCH(I852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52" s="270" t="str">
        <f t="shared" si="54"/>
        <v/>
      </c>
      <c r="I852" s="58"/>
      <c r="J852" s="58"/>
      <c r="K852" s="250"/>
      <c r="L852" s="277"/>
      <c r="M852" s="58"/>
      <c r="N852" s="58"/>
      <c r="O852" s="58"/>
      <c r="P85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52" s="270" t="str">
        <f>IF('Participantes (A completar)'!$R852="","",IF((INT('Participantes (A completar)'!$AI852-'Participantes (A completar)'!$R852)/365.25)&lt;=0,0,(INT(('Participantes (A completar)'!$AI852-'Participantes (A completar)'!$R852)/365.25))))</f>
        <v/>
      </c>
      <c r="R852" s="61"/>
      <c r="S852" s="57"/>
      <c r="T852" s="270" t="str">
        <f>IFERROR(MATCH(V852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52" s="270" t="str">
        <f t="shared" si="55"/>
        <v/>
      </c>
      <c r="V852" s="58"/>
      <c r="W852" s="58"/>
      <c r="X852" s="62"/>
      <c r="Y85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5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52" s="245"/>
      <c r="AB852" s="246"/>
      <c r="AC852" s="246"/>
      <c r="AD852" s="247"/>
      <c r="AE852" s="248"/>
      <c r="AF852" s="270" t="str">
        <f>IFERROR(VLOOKUP(AE852,Nivel_educat!$B$6:$E$24,4,FALSE),"")</f>
        <v/>
      </c>
      <c r="AG852" s="270" t="str">
        <f t="shared" si="52"/>
        <v/>
      </c>
      <c r="AH852" s="57"/>
      <c r="AI852" s="64"/>
      <c r="AJ852" s="57"/>
      <c r="AK852" s="64"/>
      <c r="AL852" s="64"/>
      <c r="AM852" s="57"/>
      <c r="AN852" s="207"/>
      <c r="AO852" s="273" t="str">
        <f t="shared" si="53"/>
        <v/>
      </c>
      <c r="AP852" s="57"/>
      <c r="AQ852" s="57"/>
      <c r="AR852" s="59"/>
      <c r="AS852" s="59"/>
      <c r="AT852" s="59"/>
      <c r="AU852" s="59"/>
      <c r="AV852" s="59"/>
      <c r="AW852" s="59"/>
      <c r="AX85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52" s="59"/>
      <c r="AZ852" s="59"/>
      <c r="BA85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52" s="249"/>
      <c r="BD852" s="253"/>
      <c r="BE852" s="253"/>
    </row>
    <row r="853" spans="1:57" ht="14.95" x14ac:dyDescent="0.25">
      <c r="A853" s="60"/>
      <c r="B853" s="58"/>
      <c r="C853" s="58"/>
      <c r="D853" s="58"/>
      <c r="E853" s="61"/>
      <c r="F853" s="61"/>
      <c r="G853" s="270" t="str">
        <f>IFERROR(MATCH(I853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53" s="270" t="str">
        <f t="shared" si="54"/>
        <v/>
      </c>
      <c r="I853" s="58"/>
      <c r="J853" s="58"/>
      <c r="K853" s="250"/>
      <c r="L853" s="277"/>
      <c r="M853" s="58"/>
      <c r="N853" s="58"/>
      <c r="O853" s="58"/>
      <c r="P85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53" s="270" t="str">
        <f>IF('Participantes (A completar)'!$R853="","",IF((INT('Participantes (A completar)'!$AI853-'Participantes (A completar)'!$R853)/365.25)&lt;=0,0,(INT(('Participantes (A completar)'!$AI853-'Participantes (A completar)'!$R853)/365.25))))</f>
        <v/>
      </c>
      <c r="R853" s="61"/>
      <c r="S853" s="57"/>
      <c r="T853" s="270" t="str">
        <f>IFERROR(MATCH(V853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53" s="270" t="str">
        <f t="shared" si="55"/>
        <v/>
      </c>
      <c r="V853" s="216"/>
      <c r="W853" s="216"/>
      <c r="X853" s="62"/>
      <c r="Y85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5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53" s="245"/>
      <c r="AB853" s="246"/>
      <c r="AC853" s="246"/>
      <c r="AD853" s="247"/>
      <c r="AE853" s="248"/>
      <c r="AF853" s="270" t="str">
        <f>IFERROR(VLOOKUP(AE853,Nivel_educat!$B$6:$E$24,4,FALSE),"")</f>
        <v/>
      </c>
      <c r="AG853" s="270" t="str">
        <f t="shared" si="52"/>
        <v/>
      </c>
      <c r="AH853" s="57"/>
      <c r="AI853" s="64"/>
      <c r="AJ853" s="57"/>
      <c r="AK853" s="64"/>
      <c r="AL853" s="64"/>
      <c r="AM853" s="57"/>
      <c r="AN853" s="64"/>
      <c r="AO853" s="273" t="str">
        <f t="shared" si="53"/>
        <v/>
      </c>
      <c r="AP853" s="57"/>
      <c r="AQ853" s="57"/>
      <c r="AR853" s="59"/>
      <c r="AS853" s="59"/>
      <c r="AT853" s="59"/>
      <c r="AU853" s="59"/>
      <c r="AV853" s="59"/>
      <c r="AW853" s="59"/>
      <c r="AX85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53" s="59"/>
      <c r="AZ853" s="59"/>
      <c r="BA85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53" s="249"/>
      <c r="BD853" s="253"/>
      <c r="BE853" s="253"/>
    </row>
    <row r="854" spans="1:57" ht="14.95" x14ac:dyDescent="0.25">
      <c r="A854" s="60"/>
      <c r="B854" s="58"/>
      <c r="C854" s="58"/>
      <c r="D854" s="58"/>
      <c r="E854" s="61"/>
      <c r="F854" s="61"/>
      <c r="G854" s="270" t="str">
        <f>IFERROR(MATCH(I854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54" s="270" t="str">
        <f t="shared" si="54"/>
        <v/>
      </c>
      <c r="I854" s="58"/>
      <c r="J854" s="58"/>
      <c r="K854" s="250"/>
      <c r="L854" s="277"/>
      <c r="M854" s="58"/>
      <c r="N854" s="58"/>
      <c r="O854" s="58"/>
      <c r="P85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54" s="270" t="str">
        <f>IF('Participantes (A completar)'!$R854="","",IF((INT('Participantes (A completar)'!$AI854-'Participantes (A completar)'!$R854)/365.25)&lt;=0,0,(INT(('Participantes (A completar)'!$AI854-'Participantes (A completar)'!$R854)/365.25))))</f>
        <v/>
      </c>
      <c r="R854" s="61"/>
      <c r="S854" s="57"/>
      <c r="T854" s="270" t="str">
        <f>IFERROR(MATCH(V854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54" s="270" t="str">
        <f t="shared" si="55"/>
        <v/>
      </c>
      <c r="V854" s="58"/>
      <c r="W854" s="58"/>
      <c r="X854" s="62"/>
      <c r="Y85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5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54" s="245"/>
      <c r="AB854" s="246"/>
      <c r="AC854" s="246"/>
      <c r="AD854" s="247"/>
      <c r="AE854" s="248"/>
      <c r="AF854" s="270" t="str">
        <f>IFERROR(VLOOKUP(AE854,Nivel_educat!$B$6:$E$24,4,FALSE),"")</f>
        <v/>
      </c>
      <c r="AG854" s="270" t="str">
        <f t="shared" si="52"/>
        <v/>
      </c>
      <c r="AH854" s="57"/>
      <c r="AI854" s="64"/>
      <c r="AJ854" s="57"/>
      <c r="AK854" s="64"/>
      <c r="AL854" s="64"/>
      <c r="AM854" s="57"/>
      <c r="AN854" s="207"/>
      <c r="AO854" s="273" t="str">
        <f t="shared" si="53"/>
        <v/>
      </c>
      <c r="AP854" s="57"/>
      <c r="AQ854" s="57"/>
      <c r="AR854" s="59"/>
      <c r="AS854" s="59"/>
      <c r="AT854" s="59"/>
      <c r="AU854" s="59"/>
      <c r="AV854" s="59"/>
      <c r="AW854" s="59"/>
      <c r="AX85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54" s="59"/>
      <c r="AZ854" s="59"/>
      <c r="BA85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54" s="249"/>
      <c r="BD854" s="253"/>
      <c r="BE854" s="253"/>
    </row>
    <row r="855" spans="1:57" ht="14.95" x14ac:dyDescent="0.25">
      <c r="A855" s="60"/>
      <c r="B855" s="58"/>
      <c r="C855" s="58"/>
      <c r="D855" s="58"/>
      <c r="E855" s="61"/>
      <c r="F855" s="61"/>
      <c r="G855" s="270" t="str">
        <f>IFERROR(MATCH(I855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55" s="270" t="str">
        <f t="shared" si="54"/>
        <v/>
      </c>
      <c r="I855" s="58"/>
      <c r="J855" s="58"/>
      <c r="K855" s="250"/>
      <c r="L855" s="277"/>
      <c r="M855" s="58"/>
      <c r="N855" s="58"/>
      <c r="O855" s="58"/>
      <c r="P85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55" s="270" t="str">
        <f>IF('Participantes (A completar)'!$R855="","",IF((INT('Participantes (A completar)'!$AI855-'Participantes (A completar)'!$R855)/365.25)&lt;=0,0,(INT(('Participantes (A completar)'!$AI855-'Participantes (A completar)'!$R855)/365.25))))</f>
        <v/>
      </c>
      <c r="R855" s="61"/>
      <c r="S855" s="57"/>
      <c r="T855" s="270" t="str">
        <f>IFERROR(MATCH(V855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55" s="270" t="str">
        <f t="shared" si="55"/>
        <v/>
      </c>
      <c r="V855" s="216"/>
      <c r="W855" s="216"/>
      <c r="X855" s="62"/>
      <c r="Y85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5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55" s="245"/>
      <c r="AB855" s="246"/>
      <c r="AC855" s="246"/>
      <c r="AD855" s="247"/>
      <c r="AE855" s="248"/>
      <c r="AF855" s="270" t="str">
        <f>IFERROR(VLOOKUP(AE855,Nivel_educat!$B$6:$E$24,4,FALSE),"")</f>
        <v/>
      </c>
      <c r="AG855" s="270" t="str">
        <f t="shared" si="52"/>
        <v/>
      </c>
      <c r="AH855" s="57"/>
      <c r="AI855" s="64"/>
      <c r="AJ855" s="57"/>
      <c r="AK855" s="64"/>
      <c r="AL855" s="64"/>
      <c r="AM855" s="57"/>
      <c r="AN855" s="64"/>
      <c r="AO855" s="273" t="str">
        <f t="shared" si="53"/>
        <v/>
      </c>
      <c r="AP855" s="57"/>
      <c r="AQ855" s="57"/>
      <c r="AR855" s="59"/>
      <c r="AS855" s="59"/>
      <c r="AT855" s="59"/>
      <c r="AU855" s="59"/>
      <c r="AV855" s="59"/>
      <c r="AW855" s="59"/>
      <c r="AX85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55" s="59"/>
      <c r="AZ855" s="59"/>
      <c r="BA85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55" s="249"/>
      <c r="BD855" s="253"/>
      <c r="BE855" s="253"/>
    </row>
    <row r="856" spans="1:57" ht="14.95" x14ac:dyDescent="0.25">
      <c r="A856" s="60"/>
      <c r="B856" s="58"/>
      <c r="C856" s="58"/>
      <c r="D856" s="58"/>
      <c r="E856" s="61"/>
      <c r="F856" s="61"/>
      <c r="G856" s="270" t="str">
        <f>IFERROR(MATCH(I856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56" s="270" t="str">
        <f t="shared" si="54"/>
        <v/>
      </c>
      <c r="I856" s="58"/>
      <c r="J856" s="58"/>
      <c r="K856" s="250"/>
      <c r="L856" s="277"/>
      <c r="M856" s="58"/>
      <c r="N856" s="58"/>
      <c r="O856" s="58"/>
      <c r="P85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56" s="270" t="str">
        <f>IF('Participantes (A completar)'!$R856="","",IF((INT('Participantes (A completar)'!$AI856-'Participantes (A completar)'!$R856)/365.25)&lt;=0,0,(INT(('Participantes (A completar)'!$AI856-'Participantes (A completar)'!$R856)/365.25))))</f>
        <v/>
      </c>
      <c r="R856" s="61"/>
      <c r="S856" s="57"/>
      <c r="T856" s="270" t="str">
        <f>IFERROR(MATCH(V856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56" s="270" t="str">
        <f t="shared" si="55"/>
        <v/>
      </c>
      <c r="V856" s="58"/>
      <c r="W856" s="58"/>
      <c r="X856" s="62"/>
      <c r="Y85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5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56" s="245"/>
      <c r="AB856" s="246"/>
      <c r="AC856" s="246"/>
      <c r="AD856" s="247"/>
      <c r="AE856" s="248"/>
      <c r="AF856" s="270" t="str">
        <f>IFERROR(VLOOKUP(AE856,Nivel_educat!$B$6:$E$24,4,FALSE),"")</f>
        <v/>
      </c>
      <c r="AG856" s="270" t="str">
        <f t="shared" si="52"/>
        <v/>
      </c>
      <c r="AH856" s="57"/>
      <c r="AI856" s="64"/>
      <c r="AJ856" s="57"/>
      <c r="AK856" s="64"/>
      <c r="AL856" s="64"/>
      <c r="AM856" s="57"/>
      <c r="AN856" s="207"/>
      <c r="AO856" s="273" t="str">
        <f t="shared" si="53"/>
        <v/>
      </c>
      <c r="AP856" s="57"/>
      <c r="AQ856" s="57"/>
      <c r="AR856" s="59"/>
      <c r="AS856" s="59"/>
      <c r="AT856" s="59"/>
      <c r="AU856" s="59"/>
      <c r="AV856" s="59"/>
      <c r="AW856" s="59"/>
      <c r="AX85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56" s="59"/>
      <c r="AZ856" s="59"/>
      <c r="BA85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56" s="249"/>
      <c r="BD856" s="253"/>
      <c r="BE856" s="253"/>
    </row>
    <row r="857" spans="1:57" ht="14.95" x14ac:dyDescent="0.25">
      <c r="A857" s="60"/>
      <c r="B857" s="58"/>
      <c r="C857" s="58"/>
      <c r="D857" s="58"/>
      <c r="E857" s="61"/>
      <c r="F857" s="61"/>
      <c r="G857" s="270" t="str">
        <f>IFERROR(MATCH(I857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57" s="270" t="str">
        <f t="shared" si="54"/>
        <v/>
      </c>
      <c r="I857" s="58"/>
      <c r="J857" s="58"/>
      <c r="K857" s="250"/>
      <c r="L857" s="277"/>
      <c r="M857" s="58"/>
      <c r="N857" s="58"/>
      <c r="O857" s="58"/>
      <c r="P85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57" s="270" t="str">
        <f>IF('Participantes (A completar)'!$R857="","",IF((INT('Participantes (A completar)'!$AI857-'Participantes (A completar)'!$R857)/365.25)&lt;=0,0,(INT(('Participantes (A completar)'!$AI857-'Participantes (A completar)'!$R857)/365.25))))</f>
        <v/>
      </c>
      <c r="R857" s="61"/>
      <c r="S857" s="57"/>
      <c r="T857" s="270" t="str">
        <f>IFERROR(MATCH(V857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57" s="270" t="str">
        <f t="shared" si="55"/>
        <v/>
      </c>
      <c r="V857" s="216"/>
      <c r="W857" s="216"/>
      <c r="X857" s="62"/>
      <c r="Y85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5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57" s="245"/>
      <c r="AB857" s="246"/>
      <c r="AC857" s="246"/>
      <c r="AD857" s="247"/>
      <c r="AE857" s="248"/>
      <c r="AF857" s="270" t="str">
        <f>IFERROR(VLOOKUP(AE857,Nivel_educat!$B$6:$E$24,4,FALSE),"")</f>
        <v/>
      </c>
      <c r="AG857" s="270" t="str">
        <f t="shared" si="52"/>
        <v/>
      </c>
      <c r="AH857" s="57"/>
      <c r="AI857" s="64"/>
      <c r="AJ857" s="57"/>
      <c r="AK857" s="64"/>
      <c r="AL857" s="64"/>
      <c r="AM857" s="57"/>
      <c r="AN857" s="64"/>
      <c r="AO857" s="273" t="str">
        <f t="shared" si="53"/>
        <v/>
      </c>
      <c r="AP857" s="57"/>
      <c r="AQ857" s="57"/>
      <c r="AR857" s="59"/>
      <c r="AS857" s="59"/>
      <c r="AT857" s="59"/>
      <c r="AU857" s="59"/>
      <c r="AV857" s="59"/>
      <c r="AW857" s="59"/>
      <c r="AX85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57" s="59"/>
      <c r="AZ857" s="59"/>
      <c r="BA85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57" s="249"/>
      <c r="BD857" s="253"/>
      <c r="BE857" s="253"/>
    </row>
    <row r="858" spans="1:57" ht="14.95" x14ac:dyDescent="0.25">
      <c r="A858" s="60"/>
      <c r="B858" s="58"/>
      <c r="C858" s="58"/>
      <c r="D858" s="58"/>
      <c r="E858" s="61"/>
      <c r="F858" s="61"/>
      <c r="G858" s="270" t="str">
        <f>IFERROR(MATCH(I858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58" s="270" t="str">
        <f t="shared" si="54"/>
        <v/>
      </c>
      <c r="I858" s="58"/>
      <c r="J858" s="58"/>
      <c r="K858" s="250"/>
      <c r="L858" s="277"/>
      <c r="M858" s="58"/>
      <c r="N858" s="58"/>
      <c r="O858" s="58"/>
      <c r="P85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58" s="270" t="str">
        <f>IF('Participantes (A completar)'!$R858="","",IF((INT('Participantes (A completar)'!$AI858-'Participantes (A completar)'!$R858)/365.25)&lt;=0,0,(INT(('Participantes (A completar)'!$AI858-'Participantes (A completar)'!$R858)/365.25))))</f>
        <v/>
      </c>
      <c r="R858" s="61"/>
      <c r="S858" s="57"/>
      <c r="T858" s="270" t="str">
        <f>IFERROR(MATCH(V858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58" s="270" t="str">
        <f t="shared" si="55"/>
        <v/>
      </c>
      <c r="V858" s="58"/>
      <c r="W858" s="58"/>
      <c r="X858" s="62"/>
      <c r="Y85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5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58" s="245"/>
      <c r="AB858" s="246"/>
      <c r="AC858" s="246"/>
      <c r="AD858" s="247"/>
      <c r="AE858" s="248"/>
      <c r="AF858" s="270" t="str">
        <f>IFERROR(VLOOKUP(AE858,Nivel_educat!$B$6:$E$24,4,FALSE),"")</f>
        <v/>
      </c>
      <c r="AG858" s="270" t="str">
        <f t="shared" si="52"/>
        <v/>
      </c>
      <c r="AH858" s="57"/>
      <c r="AI858" s="64"/>
      <c r="AJ858" s="57"/>
      <c r="AK858" s="64"/>
      <c r="AL858" s="64"/>
      <c r="AM858" s="57"/>
      <c r="AN858" s="207"/>
      <c r="AO858" s="273" t="str">
        <f t="shared" si="53"/>
        <v/>
      </c>
      <c r="AP858" s="57"/>
      <c r="AQ858" s="57"/>
      <c r="AR858" s="59"/>
      <c r="AS858" s="59"/>
      <c r="AT858" s="59"/>
      <c r="AU858" s="59"/>
      <c r="AV858" s="59"/>
      <c r="AW858" s="59"/>
      <c r="AX85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58" s="59"/>
      <c r="AZ858" s="59"/>
      <c r="BA85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58" s="249"/>
      <c r="BD858" s="253"/>
      <c r="BE858" s="253"/>
    </row>
    <row r="859" spans="1:57" ht="14.95" x14ac:dyDescent="0.25">
      <c r="A859" s="60"/>
      <c r="B859" s="58"/>
      <c r="C859" s="58"/>
      <c r="D859" s="58"/>
      <c r="E859" s="61"/>
      <c r="F859" s="61"/>
      <c r="G859" s="270" t="str">
        <f>IFERROR(MATCH(I859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59" s="270" t="str">
        <f t="shared" si="54"/>
        <v/>
      </c>
      <c r="I859" s="58"/>
      <c r="J859" s="58"/>
      <c r="K859" s="250"/>
      <c r="L859" s="277"/>
      <c r="M859" s="58"/>
      <c r="N859" s="58"/>
      <c r="O859" s="58"/>
      <c r="P85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59" s="270" t="str">
        <f>IF('Participantes (A completar)'!$R859="","",IF((INT('Participantes (A completar)'!$AI859-'Participantes (A completar)'!$R859)/365.25)&lt;=0,0,(INT(('Participantes (A completar)'!$AI859-'Participantes (A completar)'!$R859)/365.25))))</f>
        <v/>
      </c>
      <c r="R859" s="61"/>
      <c r="S859" s="57"/>
      <c r="T859" s="270" t="str">
        <f>IFERROR(MATCH(V859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59" s="270" t="str">
        <f t="shared" si="55"/>
        <v/>
      </c>
      <c r="V859" s="216"/>
      <c r="W859" s="216"/>
      <c r="X859" s="62"/>
      <c r="Y85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5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59" s="245"/>
      <c r="AB859" s="246"/>
      <c r="AC859" s="246"/>
      <c r="AD859" s="247"/>
      <c r="AE859" s="248"/>
      <c r="AF859" s="270" t="str">
        <f>IFERROR(VLOOKUP(AE859,Nivel_educat!$B$6:$E$24,4,FALSE),"")</f>
        <v/>
      </c>
      <c r="AG859" s="270" t="str">
        <f t="shared" si="52"/>
        <v/>
      </c>
      <c r="AH859" s="57"/>
      <c r="AI859" s="64"/>
      <c r="AJ859" s="57"/>
      <c r="AK859" s="64"/>
      <c r="AL859" s="64"/>
      <c r="AM859" s="57"/>
      <c r="AN859" s="64"/>
      <c r="AO859" s="273" t="str">
        <f t="shared" si="53"/>
        <v/>
      </c>
      <c r="AP859" s="57"/>
      <c r="AQ859" s="57"/>
      <c r="AR859" s="59"/>
      <c r="AS859" s="59"/>
      <c r="AT859" s="59"/>
      <c r="AU859" s="59"/>
      <c r="AV859" s="59"/>
      <c r="AW859" s="59"/>
      <c r="AX85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59" s="59"/>
      <c r="AZ859" s="59"/>
      <c r="BA85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59" s="249"/>
      <c r="BD859" s="253"/>
      <c r="BE859" s="253"/>
    </row>
    <row r="860" spans="1:57" ht="14.95" x14ac:dyDescent="0.25">
      <c r="A860" s="60"/>
      <c r="B860" s="58"/>
      <c r="C860" s="58"/>
      <c r="D860" s="58"/>
      <c r="E860" s="61"/>
      <c r="F860" s="61"/>
      <c r="G860" s="270" t="str">
        <f>IFERROR(MATCH(I860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60" s="270" t="str">
        <f t="shared" si="54"/>
        <v/>
      </c>
      <c r="I860" s="58"/>
      <c r="J860" s="58"/>
      <c r="K860" s="250"/>
      <c r="L860" s="277"/>
      <c r="M860" s="58"/>
      <c r="N860" s="58"/>
      <c r="O860" s="58"/>
      <c r="P86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60" s="270" t="str">
        <f>IF('Participantes (A completar)'!$R860="","",IF((INT('Participantes (A completar)'!$AI860-'Participantes (A completar)'!$R860)/365.25)&lt;=0,0,(INT(('Participantes (A completar)'!$AI860-'Participantes (A completar)'!$R860)/365.25))))</f>
        <v/>
      </c>
      <c r="R860" s="61"/>
      <c r="S860" s="57"/>
      <c r="T860" s="270" t="str">
        <f>IFERROR(MATCH(V860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60" s="270" t="str">
        <f t="shared" si="55"/>
        <v/>
      </c>
      <c r="V860" s="58"/>
      <c r="W860" s="58"/>
      <c r="X860" s="62"/>
      <c r="Y86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6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60" s="245"/>
      <c r="AB860" s="246"/>
      <c r="AC860" s="246"/>
      <c r="AD860" s="247"/>
      <c r="AE860" s="248"/>
      <c r="AF860" s="270" t="str">
        <f>IFERROR(VLOOKUP(AE860,Nivel_educat!$B$6:$E$24,4,FALSE),"")</f>
        <v/>
      </c>
      <c r="AG860" s="270" t="str">
        <f t="shared" si="52"/>
        <v/>
      </c>
      <c r="AH860" s="57"/>
      <c r="AI860" s="64"/>
      <c r="AJ860" s="57"/>
      <c r="AK860" s="64"/>
      <c r="AL860" s="64"/>
      <c r="AM860" s="57"/>
      <c r="AN860" s="207"/>
      <c r="AO860" s="273" t="str">
        <f t="shared" si="53"/>
        <v/>
      </c>
      <c r="AP860" s="57"/>
      <c r="AQ860" s="57"/>
      <c r="AR860" s="59"/>
      <c r="AS860" s="59"/>
      <c r="AT860" s="59"/>
      <c r="AU860" s="59"/>
      <c r="AV860" s="59"/>
      <c r="AW860" s="59"/>
      <c r="AX86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60" s="59"/>
      <c r="AZ860" s="59"/>
      <c r="BA86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60" s="249"/>
      <c r="BD860" s="253"/>
      <c r="BE860" s="253"/>
    </row>
    <row r="861" spans="1:57" ht="14.95" x14ac:dyDescent="0.25">
      <c r="A861" s="60"/>
      <c r="B861" s="58"/>
      <c r="C861" s="58"/>
      <c r="D861" s="58"/>
      <c r="E861" s="61"/>
      <c r="F861" s="61"/>
      <c r="G861" s="270" t="str">
        <f>IFERROR(MATCH(I861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61" s="270" t="str">
        <f t="shared" si="54"/>
        <v/>
      </c>
      <c r="I861" s="58"/>
      <c r="J861" s="58"/>
      <c r="K861" s="250"/>
      <c r="L861" s="277"/>
      <c r="M861" s="58"/>
      <c r="N861" s="58"/>
      <c r="O861" s="58"/>
      <c r="P86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61" s="270" t="str">
        <f>IF('Participantes (A completar)'!$R861="","",IF((INT('Participantes (A completar)'!$AI861-'Participantes (A completar)'!$R861)/365.25)&lt;=0,0,(INT(('Participantes (A completar)'!$AI861-'Participantes (A completar)'!$R861)/365.25))))</f>
        <v/>
      </c>
      <c r="R861" s="61"/>
      <c r="S861" s="57"/>
      <c r="T861" s="270" t="str">
        <f>IFERROR(MATCH(V861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61" s="270" t="str">
        <f t="shared" si="55"/>
        <v/>
      </c>
      <c r="V861" s="216"/>
      <c r="W861" s="216"/>
      <c r="X861" s="62"/>
      <c r="Y86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6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61" s="245"/>
      <c r="AB861" s="246"/>
      <c r="AC861" s="246"/>
      <c r="AD861" s="247"/>
      <c r="AE861" s="248"/>
      <c r="AF861" s="270" t="str">
        <f>IFERROR(VLOOKUP(AE861,Nivel_educat!$B$6:$E$24,4,FALSE),"")</f>
        <v/>
      </c>
      <c r="AG861" s="270" t="str">
        <f t="shared" si="52"/>
        <v/>
      </c>
      <c r="AH861" s="57"/>
      <c r="AI861" s="64"/>
      <c r="AJ861" s="57"/>
      <c r="AK861" s="64"/>
      <c r="AL861" s="64"/>
      <c r="AM861" s="57"/>
      <c r="AN861" s="64"/>
      <c r="AO861" s="273" t="str">
        <f t="shared" si="53"/>
        <v/>
      </c>
      <c r="AP861" s="57"/>
      <c r="AQ861" s="57"/>
      <c r="AR861" s="59"/>
      <c r="AS861" s="59"/>
      <c r="AT861" s="59"/>
      <c r="AU861" s="59"/>
      <c r="AV861" s="59"/>
      <c r="AW861" s="59"/>
      <c r="AX86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61" s="59"/>
      <c r="AZ861" s="59"/>
      <c r="BA86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61" s="249"/>
      <c r="BD861" s="253"/>
      <c r="BE861" s="253"/>
    </row>
    <row r="862" spans="1:57" ht="14.95" x14ac:dyDescent="0.25">
      <c r="A862" s="60"/>
      <c r="B862" s="58"/>
      <c r="C862" s="58"/>
      <c r="D862" s="58"/>
      <c r="E862" s="61"/>
      <c r="F862" s="61"/>
      <c r="G862" s="270" t="str">
        <f>IFERROR(MATCH(I862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62" s="270" t="str">
        <f t="shared" si="54"/>
        <v/>
      </c>
      <c r="I862" s="58"/>
      <c r="J862" s="58"/>
      <c r="K862" s="250"/>
      <c r="L862" s="277"/>
      <c r="M862" s="58"/>
      <c r="N862" s="58"/>
      <c r="O862" s="58"/>
      <c r="P86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62" s="270" t="str">
        <f>IF('Participantes (A completar)'!$R862="","",IF((INT('Participantes (A completar)'!$AI862-'Participantes (A completar)'!$R862)/365.25)&lt;=0,0,(INT(('Participantes (A completar)'!$AI862-'Participantes (A completar)'!$R862)/365.25))))</f>
        <v/>
      </c>
      <c r="R862" s="61"/>
      <c r="S862" s="57"/>
      <c r="T862" s="270" t="str">
        <f>IFERROR(MATCH(V862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62" s="270" t="str">
        <f t="shared" si="55"/>
        <v/>
      </c>
      <c r="V862" s="58"/>
      <c r="W862" s="58"/>
      <c r="X862" s="62"/>
      <c r="Y86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6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62" s="245"/>
      <c r="AB862" s="246"/>
      <c r="AC862" s="246"/>
      <c r="AD862" s="247"/>
      <c r="AE862" s="248"/>
      <c r="AF862" s="270" t="str">
        <f>IFERROR(VLOOKUP(AE862,Nivel_educat!$B$6:$E$24,4,FALSE),"")</f>
        <v/>
      </c>
      <c r="AG862" s="270" t="str">
        <f t="shared" si="52"/>
        <v/>
      </c>
      <c r="AH862" s="57"/>
      <c r="AI862" s="64"/>
      <c r="AJ862" s="57"/>
      <c r="AK862" s="64"/>
      <c r="AL862" s="64"/>
      <c r="AM862" s="57"/>
      <c r="AN862" s="207"/>
      <c r="AO862" s="273" t="str">
        <f t="shared" si="53"/>
        <v/>
      </c>
      <c r="AP862" s="57"/>
      <c r="AQ862" s="57"/>
      <c r="AR862" s="59"/>
      <c r="AS862" s="59"/>
      <c r="AT862" s="59"/>
      <c r="AU862" s="59"/>
      <c r="AV862" s="59"/>
      <c r="AW862" s="59"/>
      <c r="AX86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62" s="59"/>
      <c r="AZ862" s="59"/>
      <c r="BA86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62" s="249"/>
      <c r="BD862" s="253"/>
      <c r="BE862" s="253"/>
    </row>
    <row r="863" spans="1:57" ht="14.95" x14ac:dyDescent="0.25">
      <c r="A863" s="60"/>
      <c r="B863" s="58"/>
      <c r="C863" s="58"/>
      <c r="D863" s="58"/>
      <c r="E863" s="61"/>
      <c r="F863" s="61"/>
      <c r="G863" s="270" t="str">
        <f>IFERROR(MATCH(I863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63" s="270" t="str">
        <f t="shared" si="54"/>
        <v/>
      </c>
      <c r="I863" s="58"/>
      <c r="J863" s="58"/>
      <c r="K863" s="250"/>
      <c r="L863" s="277"/>
      <c r="M863" s="58"/>
      <c r="N863" s="58"/>
      <c r="O863" s="58"/>
      <c r="P86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63" s="270" t="str">
        <f>IF('Participantes (A completar)'!$R863="","",IF((INT('Participantes (A completar)'!$AI863-'Participantes (A completar)'!$R863)/365.25)&lt;=0,0,(INT(('Participantes (A completar)'!$AI863-'Participantes (A completar)'!$R863)/365.25))))</f>
        <v/>
      </c>
      <c r="R863" s="61"/>
      <c r="S863" s="57"/>
      <c r="T863" s="270" t="str">
        <f>IFERROR(MATCH(V863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63" s="270" t="str">
        <f t="shared" si="55"/>
        <v/>
      </c>
      <c r="V863" s="216"/>
      <c r="W863" s="216"/>
      <c r="X863" s="62"/>
      <c r="Y86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6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63" s="245"/>
      <c r="AB863" s="246"/>
      <c r="AC863" s="246"/>
      <c r="AD863" s="247"/>
      <c r="AE863" s="248"/>
      <c r="AF863" s="270" t="str">
        <f>IFERROR(VLOOKUP(AE863,Nivel_educat!$B$6:$E$24,4,FALSE),"")</f>
        <v/>
      </c>
      <c r="AG863" s="270" t="str">
        <f t="shared" si="52"/>
        <v/>
      </c>
      <c r="AH863" s="57"/>
      <c r="AI863" s="64"/>
      <c r="AJ863" s="57"/>
      <c r="AK863" s="64"/>
      <c r="AL863" s="64"/>
      <c r="AM863" s="57"/>
      <c r="AN863" s="64"/>
      <c r="AO863" s="273" t="str">
        <f t="shared" si="53"/>
        <v/>
      </c>
      <c r="AP863" s="57"/>
      <c r="AQ863" s="57"/>
      <c r="AR863" s="59"/>
      <c r="AS863" s="59"/>
      <c r="AT863" s="59"/>
      <c r="AU863" s="59"/>
      <c r="AV863" s="59"/>
      <c r="AW863" s="59"/>
      <c r="AX86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63" s="59"/>
      <c r="AZ863" s="59"/>
      <c r="BA86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63" s="249"/>
      <c r="BD863" s="253"/>
      <c r="BE863" s="253"/>
    </row>
    <row r="864" spans="1:57" ht="14.95" x14ac:dyDescent="0.25">
      <c r="A864" s="60"/>
      <c r="B864" s="58"/>
      <c r="C864" s="58"/>
      <c r="D864" s="58"/>
      <c r="E864" s="61"/>
      <c r="F864" s="61"/>
      <c r="G864" s="270" t="str">
        <f>IFERROR(MATCH(I864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64" s="270" t="str">
        <f t="shared" si="54"/>
        <v/>
      </c>
      <c r="I864" s="58"/>
      <c r="J864" s="58"/>
      <c r="K864" s="250"/>
      <c r="L864" s="277"/>
      <c r="M864" s="58"/>
      <c r="N864" s="58"/>
      <c r="O864" s="58"/>
      <c r="P86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64" s="270" t="str">
        <f>IF('Participantes (A completar)'!$R864="","",IF((INT('Participantes (A completar)'!$AI864-'Participantes (A completar)'!$R864)/365.25)&lt;=0,0,(INT(('Participantes (A completar)'!$AI864-'Participantes (A completar)'!$R864)/365.25))))</f>
        <v/>
      </c>
      <c r="R864" s="61"/>
      <c r="S864" s="57"/>
      <c r="T864" s="270" t="str">
        <f>IFERROR(MATCH(V864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64" s="270" t="str">
        <f t="shared" si="55"/>
        <v/>
      </c>
      <c r="V864" s="58"/>
      <c r="W864" s="58"/>
      <c r="X864" s="62"/>
      <c r="Y86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6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64" s="245"/>
      <c r="AB864" s="246"/>
      <c r="AC864" s="246"/>
      <c r="AD864" s="247"/>
      <c r="AE864" s="248"/>
      <c r="AF864" s="270" t="str">
        <f>IFERROR(VLOOKUP(AE864,Nivel_educat!$B$6:$E$24,4,FALSE),"")</f>
        <v/>
      </c>
      <c r="AG864" s="270" t="str">
        <f t="shared" si="52"/>
        <v/>
      </c>
      <c r="AH864" s="57"/>
      <c r="AI864" s="64"/>
      <c r="AJ864" s="57"/>
      <c r="AK864" s="64"/>
      <c r="AL864" s="64"/>
      <c r="AM864" s="57"/>
      <c r="AN864" s="207"/>
      <c r="AO864" s="273" t="str">
        <f t="shared" si="53"/>
        <v/>
      </c>
      <c r="AP864" s="57"/>
      <c r="AQ864" s="57"/>
      <c r="AR864" s="59"/>
      <c r="AS864" s="59"/>
      <c r="AT864" s="59"/>
      <c r="AU864" s="59"/>
      <c r="AV864" s="59"/>
      <c r="AW864" s="59"/>
      <c r="AX86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64" s="59"/>
      <c r="AZ864" s="59"/>
      <c r="BA86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64" s="249"/>
      <c r="BD864" s="253"/>
      <c r="BE864" s="253"/>
    </row>
    <row r="865" spans="1:57" ht="14.95" x14ac:dyDescent="0.25">
      <c r="A865" s="60"/>
      <c r="B865" s="58"/>
      <c r="C865" s="58"/>
      <c r="D865" s="58"/>
      <c r="E865" s="61"/>
      <c r="F865" s="61"/>
      <c r="G865" s="270" t="str">
        <f>IFERROR(MATCH(I865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65" s="270" t="str">
        <f t="shared" si="54"/>
        <v/>
      </c>
      <c r="I865" s="58"/>
      <c r="J865" s="58"/>
      <c r="K865" s="250"/>
      <c r="L865" s="277"/>
      <c r="M865" s="58"/>
      <c r="N865" s="58"/>
      <c r="O865" s="58"/>
      <c r="P86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65" s="270" t="str">
        <f>IF('Participantes (A completar)'!$R865="","",IF((INT('Participantes (A completar)'!$AI865-'Participantes (A completar)'!$R865)/365.25)&lt;=0,0,(INT(('Participantes (A completar)'!$AI865-'Participantes (A completar)'!$R865)/365.25))))</f>
        <v/>
      </c>
      <c r="R865" s="61"/>
      <c r="S865" s="57"/>
      <c r="T865" s="270" t="str">
        <f>IFERROR(MATCH(V865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65" s="270" t="str">
        <f t="shared" si="55"/>
        <v/>
      </c>
      <c r="V865" s="216"/>
      <c r="W865" s="216"/>
      <c r="X865" s="62"/>
      <c r="Y86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6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65" s="245"/>
      <c r="AB865" s="246"/>
      <c r="AC865" s="246"/>
      <c r="AD865" s="247"/>
      <c r="AE865" s="248"/>
      <c r="AF865" s="270" t="str">
        <f>IFERROR(VLOOKUP(AE865,Nivel_educat!$B$6:$E$24,4,FALSE),"")</f>
        <v/>
      </c>
      <c r="AG865" s="270" t="str">
        <f t="shared" si="52"/>
        <v/>
      </c>
      <c r="AH865" s="57"/>
      <c r="AI865" s="64"/>
      <c r="AJ865" s="57"/>
      <c r="AK865" s="64"/>
      <c r="AL865" s="64"/>
      <c r="AM865" s="57"/>
      <c r="AN865" s="64"/>
      <c r="AO865" s="273" t="str">
        <f t="shared" si="53"/>
        <v/>
      </c>
      <c r="AP865" s="57"/>
      <c r="AQ865" s="57"/>
      <c r="AR865" s="59"/>
      <c r="AS865" s="59"/>
      <c r="AT865" s="59"/>
      <c r="AU865" s="59"/>
      <c r="AV865" s="59"/>
      <c r="AW865" s="59"/>
      <c r="AX86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65" s="59"/>
      <c r="AZ865" s="59"/>
      <c r="BA86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65" s="249"/>
      <c r="BD865" s="253"/>
      <c r="BE865" s="253"/>
    </row>
    <row r="866" spans="1:57" ht="14.95" x14ac:dyDescent="0.25">
      <c r="A866" s="60"/>
      <c r="B866" s="58"/>
      <c r="C866" s="58"/>
      <c r="D866" s="58"/>
      <c r="E866" s="61"/>
      <c r="F866" s="61"/>
      <c r="G866" s="270" t="str">
        <f>IFERROR(MATCH(I866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66" s="270" t="str">
        <f t="shared" si="54"/>
        <v/>
      </c>
      <c r="I866" s="58"/>
      <c r="J866" s="58"/>
      <c r="K866" s="250"/>
      <c r="L866" s="277"/>
      <c r="M866" s="58"/>
      <c r="N866" s="58"/>
      <c r="O866" s="58"/>
      <c r="P86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66" s="270" t="str">
        <f>IF('Participantes (A completar)'!$R866="","",IF((INT('Participantes (A completar)'!$AI866-'Participantes (A completar)'!$R866)/365.25)&lt;=0,0,(INT(('Participantes (A completar)'!$AI866-'Participantes (A completar)'!$R866)/365.25))))</f>
        <v/>
      </c>
      <c r="R866" s="61"/>
      <c r="S866" s="57"/>
      <c r="T866" s="270" t="str">
        <f>IFERROR(MATCH(V866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66" s="270" t="str">
        <f t="shared" si="55"/>
        <v/>
      </c>
      <c r="V866" s="58"/>
      <c r="W866" s="58"/>
      <c r="X866" s="62"/>
      <c r="Y86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6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66" s="245"/>
      <c r="AB866" s="246"/>
      <c r="AC866" s="246"/>
      <c r="AD866" s="247"/>
      <c r="AE866" s="248"/>
      <c r="AF866" s="270" t="str">
        <f>IFERROR(VLOOKUP(AE866,Nivel_educat!$B$6:$E$24,4,FALSE),"")</f>
        <v/>
      </c>
      <c r="AG866" s="270" t="str">
        <f t="shared" si="52"/>
        <v/>
      </c>
      <c r="AH866" s="57"/>
      <c r="AI866" s="64"/>
      <c r="AJ866" s="57"/>
      <c r="AK866" s="64"/>
      <c r="AL866" s="64"/>
      <c r="AM866" s="57"/>
      <c r="AN866" s="207"/>
      <c r="AO866" s="273" t="str">
        <f t="shared" si="53"/>
        <v/>
      </c>
      <c r="AP866" s="57"/>
      <c r="AQ866" s="57"/>
      <c r="AR866" s="59"/>
      <c r="AS866" s="59"/>
      <c r="AT866" s="59"/>
      <c r="AU866" s="59"/>
      <c r="AV866" s="59"/>
      <c r="AW866" s="59"/>
      <c r="AX86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66" s="59"/>
      <c r="AZ866" s="59"/>
      <c r="BA86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66" s="249"/>
      <c r="BD866" s="253"/>
      <c r="BE866" s="253"/>
    </row>
    <row r="867" spans="1:57" ht="14.95" x14ac:dyDescent="0.25">
      <c r="A867" s="60"/>
      <c r="B867" s="58"/>
      <c r="C867" s="58"/>
      <c r="D867" s="58"/>
      <c r="E867" s="61"/>
      <c r="F867" s="61"/>
      <c r="G867" s="270" t="str">
        <f>IFERROR(MATCH(I867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67" s="270" t="str">
        <f t="shared" si="54"/>
        <v/>
      </c>
      <c r="I867" s="58"/>
      <c r="J867" s="58"/>
      <c r="K867" s="250"/>
      <c r="L867" s="277"/>
      <c r="M867" s="58"/>
      <c r="N867" s="58"/>
      <c r="O867" s="58"/>
      <c r="P86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67" s="270" t="str">
        <f>IF('Participantes (A completar)'!$R867="","",IF((INT('Participantes (A completar)'!$AI867-'Participantes (A completar)'!$R867)/365.25)&lt;=0,0,(INT(('Participantes (A completar)'!$AI867-'Participantes (A completar)'!$R867)/365.25))))</f>
        <v/>
      </c>
      <c r="R867" s="61"/>
      <c r="S867" s="57"/>
      <c r="T867" s="270" t="str">
        <f>IFERROR(MATCH(V867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67" s="270" t="str">
        <f t="shared" si="55"/>
        <v/>
      </c>
      <c r="V867" s="216"/>
      <c r="W867" s="216"/>
      <c r="X867" s="62"/>
      <c r="Y86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6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67" s="245"/>
      <c r="AB867" s="246"/>
      <c r="AC867" s="246"/>
      <c r="AD867" s="247"/>
      <c r="AE867" s="248"/>
      <c r="AF867" s="270" t="str">
        <f>IFERROR(VLOOKUP(AE867,Nivel_educat!$B$6:$E$24,4,FALSE),"")</f>
        <v/>
      </c>
      <c r="AG867" s="270" t="str">
        <f t="shared" si="52"/>
        <v/>
      </c>
      <c r="AH867" s="57"/>
      <c r="AI867" s="64"/>
      <c r="AJ867" s="57"/>
      <c r="AK867" s="64"/>
      <c r="AL867" s="64"/>
      <c r="AM867" s="57"/>
      <c r="AN867" s="64"/>
      <c r="AO867" s="273" t="str">
        <f t="shared" si="53"/>
        <v/>
      </c>
      <c r="AP867" s="57"/>
      <c r="AQ867" s="57"/>
      <c r="AR867" s="59"/>
      <c r="AS867" s="59"/>
      <c r="AT867" s="59"/>
      <c r="AU867" s="59"/>
      <c r="AV867" s="59"/>
      <c r="AW867" s="59"/>
      <c r="AX86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67" s="59"/>
      <c r="AZ867" s="59"/>
      <c r="BA86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67" s="249"/>
      <c r="BD867" s="253"/>
      <c r="BE867" s="253"/>
    </row>
    <row r="868" spans="1:57" ht="14.95" x14ac:dyDescent="0.25">
      <c r="A868" s="60"/>
      <c r="B868" s="58"/>
      <c r="C868" s="58"/>
      <c r="D868" s="58"/>
      <c r="E868" s="61"/>
      <c r="F868" s="61"/>
      <c r="G868" s="270" t="str">
        <f>IFERROR(MATCH(I868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68" s="270" t="str">
        <f t="shared" si="54"/>
        <v/>
      </c>
      <c r="I868" s="58"/>
      <c r="J868" s="58"/>
      <c r="K868" s="250"/>
      <c r="L868" s="277"/>
      <c r="M868" s="58"/>
      <c r="N868" s="58"/>
      <c r="O868" s="58"/>
      <c r="P86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68" s="270" t="str">
        <f>IF('Participantes (A completar)'!$R868="","",IF((INT('Participantes (A completar)'!$AI868-'Participantes (A completar)'!$R868)/365.25)&lt;=0,0,(INT(('Participantes (A completar)'!$AI868-'Participantes (A completar)'!$R868)/365.25))))</f>
        <v/>
      </c>
      <c r="R868" s="61"/>
      <c r="S868" s="57"/>
      <c r="T868" s="270" t="str">
        <f>IFERROR(MATCH(V868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68" s="270" t="str">
        <f t="shared" si="55"/>
        <v/>
      </c>
      <c r="V868" s="58"/>
      <c r="W868" s="58"/>
      <c r="X868" s="62"/>
      <c r="Y86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6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68" s="245"/>
      <c r="AB868" s="246"/>
      <c r="AC868" s="246"/>
      <c r="AD868" s="247"/>
      <c r="AE868" s="248"/>
      <c r="AF868" s="270" t="str">
        <f>IFERROR(VLOOKUP(AE868,Nivel_educat!$B$6:$E$24,4,FALSE),"")</f>
        <v/>
      </c>
      <c r="AG868" s="270" t="str">
        <f t="shared" si="52"/>
        <v/>
      </c>
      <c r="AH868" s="57"/>
      <c r="AI868" s="64"/>
      <c r="AJ868" s="57"/>
      <c r="AK868" s="64"/>
      <c r="AL868" s="64"/>
      <c r="AM868" s="57"/>
      <c r="AN868" s="207"/>
      <c r="AO868" s="273" t="str">
        <f t="shared" si="53"/>
        <v/>
      </c>
      <c r="AP868" s="57"/>
      <c r="AQ868" s="57"/>
      <c r="AR868" s="59"/>
      <c r="AS868" s="59"/>
      <c r="AT868" s="59"/>
      <c r="AU868" s="59"/>
      <c r="AV868" s="59"/>
      <c r="AW868" s="59"/>
      <c r="AX86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68" s="59"/>
      <c r="AZ868" s="59"/>
      <c r="BA86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68" s="249"/>
      <c r="BD868" s="253"/>
      <c r="BE868" s="253"/>
    </row>
    <row r="869" spans="1:57" ht="14.95" x14ac:dyDescent="0.25">
      <c r="A869" s="60"/>
      <c r="B869" s="58"/>
      <c r="C869" s="58"/>
      <c r="D869" s="58"/>
      <c r="E869" s="61"/>
      <c r="F869" s="61"/>
      <c r="G869" s="270" t="str">
        <f>IFERROR(MATCH(I869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69" s="270" t="str">
        <f t="shared" si="54"/>
        <v/>
      </c>
      <c r="I869" s="58"/>
      <c r="J869" s="58"/>
      <c r="K869" s="250"/>
      <c r="L869" s="277"/>
      <c r="M869" s="58"/>
      <c r="N869" s="58"/>
      <c r="O869" s="58"/>
      <c r="P86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69" s="270" t="str">
        <f>IF('Participantes (A completar)'!$R869="","",IF((INT('Participantes (A completar)'!$AI869-'Participantes (A completar)'!$R869)/365.25)&lt;=0,0,(INT(('Participantes (A completar)'!$AI869-'Participantes (A completar)'!$R869)/365.25))))</f>
        <v/>
      </c>
      <c r="R869" s="61"/>
      <c r="S869" s="57"/>
      <c r="T869" s="270" t="str">
        <f>IFERROR(MATCH(V869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69" s="270" t="str">
        <f t="shared" si="55"/>
        <v/>
      </c>
      <c r="V869" s="216"/>
      <c r="W869" s="216"/>
      <c r="X869" s="62"/>
      <c r="Y86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6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69" s="245"/>
      <c r="AB869" s="246"/>
      <c r="AC869" s="246"/>
      <c r="AD869" s="247"/>
      <c r="AE869" s="248"/>
      <c r="AF869" s="270" t="str">
        <f>IFERROR(VLOOKUP(AE869,Nivel_educat!$B$6:$E$24,4,FALSE),"")</f>
        <v/>
      </c>
      <c r="AG869" s="270" t="str">
        <f t="shared" si="52"/>
        <v/>
      </c>
      <c r="AH869" s="57"/>
      <c r="AI869" s="64"/>
      <c r="AJ869" s="57"/>
      <c r="AK869" s="64"/>
      <c r="AL869" s="64"/>
      <c r="AM869" s="57"/>
      <c r="AN869" s="64"/>
      <c r="AO869" s="273" t="str">
        <f t="shared" si="53"/>
        <v/>
      </c>
      <c r="AP869" s="57"/>
      <c r="AQ869" s="57"/>
      <c r="AR869" s="59"/>
      <c r="AS869" s="59"/>
      <c r="AT869" s="59"/>
      <c r="AU869" s="59"/>
      <c r="AV869" s="59"/>
      <c r="AW869" s="59"/>
      <c r="AX86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69" s="59"/>
      <c r="AZ869" s="59"/>
      <c r="BA86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69" s="249"/>
      <c r="BD869" s="253"/>
      <c r="BE869" s="253"/>
    </row>
    <row r="870" spans="1:57" ht="14.95" x14ac:dyDescent="0.25">
      <c r="A870" s="60"/>
      <c r="B870" s="58"/>
      <c r="C870" s="58"/>
      <c r="D870" s="58"/>
      <c r="E870" s="61"/>
      <c r="F870" s="61"/>
      <c r="G870" s="270" t="str">
        <f>IFERROR(MATCH(I870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70" s="270" t="str">
        <f t="shared" si="54"/>
        <v/>
      </c>
      <c r="I870" s="58"/>
      <c r="J870" s="58"/>
      <c r="K870" s="250"/>
      <c r="L870" s="277"/>
      <c r="M870" s="58"/>
      <c r="N870" s="58"/>
      <c r="O870" s="58"/>
      <c r="P87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70" s="270" t="str">
        <f>IF('Participantes (A completar)'!$R870="","",IF((INT('Participantes (A completar)'!$AI870-'Participantes (A completar)'!$R870)/365.25)&lt;=0,0,(INT(('Participantes (A completar)'!$AI870-'Participantes (A completar)'!$R870)/365.25))))</f>
        <v/>
      </c>
      <c r="R870" s="61"/>
      <c r="S870" s="57"/>
      <c r="T870" s="270" t="str">
        <f>IFERROR(MATCH(V870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70" s="270" t="str">
        <f t="shared" si="55"/>
        <v/>
      </c>
      <c r="V870" s="58"/>
      <c r="W870" s="58"/>
      <c r="X870" s="62"/>
      <c r="Y87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7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70" s="245"/>
      <c r="AB870" s="246"/>
      <c r="AC870" s="246"/>
      <c r="AD870" s="247"/>
      <c r="AE870" s="248"/>
      <c r="AF870" s="270" t="str">
        <f>IFERROR(VLOOKUP(AE870,Nivel_educat!$B$6:$E$24,4,FALSE),"")</f>
        <v/>
      </c>
      <c r="AG870" s="270" t="str">
        <f t="shared" si="52"/>
        <v/>
      </c>
      <c r="AH870" s="57"/>
      <c r="AI870" s="64"/>
      <c r="AJ870" s="57"/>
      <c r="AK870" s="64"/>
      <c r="AL870" s="64"/>
      <c r="AM870" s="57"/>
      <c r="AN870" s="207"/>
      <c r="AO870" s="273" t="str">
        <f t="shared" si="53"/>
        <v/>
      </c>
      <c r="AP870" s="57"/>
      <c r="AQ870" s="57"/>
      <c r="AR870" s="59"/>
      <c r="AS870" s="59"/>
      <c r="AT870" s="59"/>
      <c r="AU870" s="59"/>
      <c r="AV870" s="59"/>
      <c r="AW870" s="59"/>
      <c r="AX87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70" s="59"/>
      <c r="AZ870" s="59"/>
      <c r="BA87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70" s="249"/>
      <c r="BD870" s="253"/>
      <c r="BE870" s="253"/>
    </row>
    <row r="871" spans="1:57" ht="14.95" x14ac:dyDescent="0.25">
      <c r="A871" s="60"/>
      <c r="B871" s="58"/>
      <c r="C871" s="58"/>
      <c r="D871" s="58"/>
      <c r="E871" s="61"/>
      <c r="F871" s="61"/>
      <c r="G871" s="270" t="str">
        <f>IFERROR(MATCH(I871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71" s="270" t="str">
        <f t="shared" si="54"/>
        <v/>
      </c>
      <c r="I871" s="58"/>
      <c r="J871" s="58"/>
      <c r="K871" s="250"/>
      <c r="L871" s="277"/>
      <c r="M871" s="58"/>
      <c r="N871" s="58"/>
      <c r="O871" s="58"/>
      <c r="P87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71" s="270" t="str">
        <f>IF('Participantes (A completar)'!$R871="","",IF((INT('Participantes (A completar)'!$AI871-'Participantes (A completar)'!$R871)/365.25)&lt;=0,0,(INT(('Participantes (A completar)'!$AI871-'Participantes (A completar)'!$R871)/365.25))))</f>
        <v/>
      </c>
      <c r="R871" s="61"/>
      <c r="S871" s="57"/>
      <c r="T871" s="270" t="str">
        <f>IFERROR(MATCH(V871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71" s="270" t="str">
        <f t="shared" si="55"/>
        <v/>
      </c>
      <c r="V871" s="216"/>
      <c r="W871" s="216"/>
      <c r="X871" s="62"/>
      <c r="Y87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7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71" s="245"/>
      <c r="AB871" s="246"/>
      <c r="AC871" s="246"/>
      <c r="AD871" s="247"/>
      <c r="AE871" s="248"/>
      <c r="AF871" s="270" t="str">
        <f>IFERROR(VLOOKUP(AE871,Nivel_educat!$B$6:$E$24,4,FALSE),"")</f>
        <v/>
      </c>
      <c r="AG871" s="270" t="str">
        <f t="shared" si="52"/>
        <v/>
      </c>
      <c r="AH871" s="57"/>
      <c r="AI871" s="64"/>
      <c r="AJ871" s="57"/>
      <c r="AK871" s="64"/>
      <c r="AL871" s="64"/>
      <c r="AM871" s="57"/>
      <c r="AN871" s="64"/>
      <c r="AO871" s="273" t="str">
        <f t="shared" si="53"/>
        <v/>
      </c>
      <c r="AP871" s="57"/>
      <c r="AQ871" s="57"/>
      <c r="AR871" s="59"/>
      <c r="AS871" s="59"/>
      <c r="AT871" s="59"/>
      <c r="AU871" s="59"/>
      <c r="AV871" s="59"/>
      <c r="AW871" s="59"/>
      <c r="AX87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71" s="59"/>
      <c r="AZ871" s="59"/>
      <c r="BA87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71" s="249"/>
      <c r="BD871" s="253"/>
      <c r="BE871" s="253"/>
    </row>
    <row r="872" spans="1:57" ht="14.95" x14ac:dyDescent="0.25">
      <c r="A872" s="60"/>
      <c r="B872" s="58"/>
      <c r="C872" s="58"/>
      <c r="D872" s="58"/>
      <c r="E872" s="61"/>
      <c r="F872" s="61"/>
      <c r="G872" s="270" t="str">
        <f>IFERROR(MATCH(I872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72" s="270" t="str">
        <f t="shared" si="54"/>
        <v/>
      </c>
      <c r="I872" s="58"/>
      <c r="J872" s="58"/>
      <c r="K872" s="250"/>
      <c r="L872" s="277"/>
      <c r="M872" s="58"/>
      <c r="N872" s="58"/>
      <c r="O872" s="58"/>
      <c r="P87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72" s="270" t="str">
        <f>IF('Participantes (A completar)'!$R872="","",IF((INT('Participantes (A completar)'!$AI872-'Participantes (A completar)'!$R872)/365.25)&lt;=0,0,(INT(('Participantes (A completar)'!$AI872-'Participantes (A completar)'!$R872)/365.25))))</f>
        <v/>
      </c>
      <c r="R872" s="61"/>
      <c r="S872" s="57"/>
      <c r="T872" s="270" t="str">
        <f>IFERROR(MATCH(V872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72" s="270" t="str">
        <f t="shared" si="55"/>
        <v/>
      </c>
      <c r="V872" s="58"/>
      <c r="W872" s="58"/>
      <c r="X872" s="62"/>
      <c r="Y87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7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72" s="245"/>
      <c r="AB872" s="246"/>
      <c r="AC872" s="246"/>
      <c r="AD872" s="247"/>
      <c r="AE872" s="248"/>
      <c r="AF872" s="270" t="str">
        <f>IFERROR(VLOOKUP(AE872,Nivel_educat!$B$6:$E$24,4,FALSE),"")</f>
        <v/>
      </c>
      <c r="AG872" s="270" t="str">
        <f t="shared" si="52"/>
        <v/>
      </c>
      <c r="AH872" s="57"/>
      <c r="AI872" s="64"/>
      <c r="AJ872" s="57"/>
      <c r="AK872" s="64"/>
      <c r="AL872" s="64"/>
      <c r="AM872" s="57"/>
      <c r="AN872" s="207"/>
      <c r="AO872" s="273" t="str">
        <f t="shared" si="53"/>
        <v/>
      </c>
      <c r="AP872" s="57"/>
      <c r="AQ872" s="57"/>
      <c r="AR872" s="59"/>
      <c r="AS872" s="59"/>
      <c r="AT872" s="59"/>
      <c r="AU872" s="59"/>
      <c r="AV872" s="59"/>
      <c r="AW872" s="59"/>
      <c r="AX87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72" s="59"/>
      <c r="AZ872" s="59"/>
      <c r="BA87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72" s="249"/>
      <c r="BD872" s="253"/>
      <c r="BE872" s="253"/>
    </row>
    <row r="873" spans="1:57" ht="14.95" x14ac:dyDescent="0.25">
      <c r="A873" s="60"/>
      <c r="B873" s="58"/>
      <c r="C873" s="58"/>
      <c r="D873" s="58"/>
      <c r="E873" s="61"/>
      <c r="F873" s="61"/>
      <c r="G873" s="270" t="str">
        <f>IFERROR(MATCH(I873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73" s="270" t="str">
        <f t="shared" si="54"/>
        <v/>
      </c>
      <c r="I873" s="58"/>
      <c r="J873" s="58"/>
      <c r="K873" s="250"/>
      <c r="L873" s="277"/>
      <c r="M873" s="58"/>
      <c r="N873" s="58"/>
      <c r="O873" s="58"/>
      <c r="P87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73" s="270" t="str">
        <f>IF('Participantes (A completar)'!$R873="","",IF((INT('Participantes (A completar)'!$AI873-'Participantes (A completar)'!$R873)/365.25)&lt;=0,0,(INT(('Participantes (A completar)'!$AI873-'Participantes (A completar)'!$R873)/365.25))))</f>
        <v/>
      </c>
      <c r="R873" s="61"/>
      <c r="S873" s="57"/>
      <c r="T873" s="270" t="str">
        <f>IFERROR(MATCH(V873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73" s="270" t="str">
        <f t="shared" si="55"/>
        <v/>
      </c>
      <c r="V873" s="216"/>
      <c r="W873" s="216"/>
      <c r="X873" s="62"/>
      <c r="Y87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7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73" s="245"/>
      <c r="AB873" s="246"/>
      <c r="AC873" s="246"/>
      <c r="AD873" s="247"/>
      <c r="AE873" s="248"/>
      <c r="AF873" s="270" t="str">
        <f>IFERROR(VLOOKUP(AE873,Nivel_educat!$B$6:$E$24,4,FALSE),"")</f>
        <v/>
      </c>
      <c r="AG873" s="270" t="str">
        <f t="shared" si="52"/>
        <v/>
      </c>
      <c r="AH873" s="57"/>
      <c r="AI873" s="64"/>
      <c r="AJ873" s="57"/>
      <c r="AK873" s="64"/>
      <c r="AL873" s="64"/>
      <c r="AM873" s="57"/>
      <c r="AN873" s="64"/>
      <c r="AO873" s="273" t="str">
        <f t="shared" si="53"/>
        <v/>
      </c>
      <c r="AP873" s="57"/>
      <c r="AQ873" s="57"/>
      <c r="AR873" s="59"/>
      <c r="AS873" s="59"/>
      <c r="AT873" s="59"/>
      <c r="AU873" s="59"/>
      <c r="AV873" s="59"/>
      <c r="AW873" s="59"/>
      <c r="AX87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73" s="59"/>
      <c r="AZ873" s="59"/>
      <c r="BA87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73" s="249"/>
      <c r="BD873" s="253"/>
      <c r="BE873" s="253"/>
    </row>
    <row r="874" spans="1:57" ht="14.95" x14ac:dyDescent="0.25">
      <c r="A874" s="60"/>
      <c r="B874" s="58"/>
      <c r="C874" s="58"/>
      <c r="D874" s="58"/>
      <c r="E874" s="61"/>
      <c r="F874" s="61"/>
      <c r="G874" s="270" t="str">
        <f>IFERROR(MATCH(I874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74" s="270" t="str">
        <f t="shared" si="54"/>
        <v/>
      </c>
      <c r="I874" s="58"/>
      <c r="J874" s="58"/>
      <c r="K874" s="250"/>
      <c r="L874" s="277"/>
      <c r="M874" s="58"/>
      <c r="N874" s="58"/>
      <c r="O874" s="58"/>
      <c r="P87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74" s="270" t="str">
        <f>IF('Participantes (A completar)'!$R874="","",IF((INT('Participantes (A completar)'!$AI874-'Participantes (A completar)'!$R874)/365.25)&lt;=0,0,(INT(('Participantes (A completar)'!$AI874-'Participantes (A completar)'!$R874)/365.25))))</f>
        <v/>
      </c>
      <c r="R874" s="61"/>
      <c r="S874" s="57"/>
      <c r="T874" s="270" t="str">
        <f>IFERROR(MATCH(V874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74" s="270" t="str">
        <f t="shared" si="55"/>
        <v/>
      </c>
      <c r="V874" s="58"/>
      <c r="W874" s="58"/>
      <c r="X874" s="62"/>
      <c r="Y87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7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74" s="245"/>
      <c r="AB874" s="246"/>
      <c r="AC874" s="246"/>
      <c r="AD874" s="247"/>
      <c r="AE874" s="248"/>
      <c r="AF874" s="270" t="str">
        <f>IFERROR(VLOOKUP(AE874,Nivel_educat!$B$6:$E$24,4,FALSE),"")</f>
        <v/>
      </c>
      <c r="AG874" s="270" t="str">
        <f t="shared" si="52"/>
        <v/>
      </c>
      <c r="AH874" s="57"/>
      <c r="AI874" s="64"/>
      <c r="AJ874" s="57"/>
      <c r="AK874" s="64"/>
      <c r="AL874" s="64"/>
      <c r="AM874" s="57"/>
      <c r="AN874" s="207"/>
      <c r="AO874" s="273" t="str">
        <f t="shared" si="53"/>
        <v/>
      </c>
      <c r="AP874" s="57"/>
      <c r="AQ874" s="57"/>
      <c r="AR874" s="59"/>
      <c r="AS874" s="59"/>
      <c r="AT874" s="59"/>
      <c r="AU874" s="59"/>
      <c r="AV874" s="59"/>
      <c r="AW874" s="59"/>
      <c r="AX87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74" s="59"/>
      <c r="AZ874" s="59"/>
      <c r="BA87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74" s="249"/>
      <c r="BD874" s="253"/>
      <c r="BE874" s="253"/>
    </row>
    <row r="875" spans="1:57" ht="14.95" x14ac:dyDescent="0.25">
      <c r="A875" s="60"/>
      <c r="B875" s="58"/>
      <c r="C875" s="58"/>
      <c r="D875" s="58"/>
      <c r="E875" s="61"/>
      <c r="F875" s="61"/>
      <c r="G875" s="270" t="str">
        <f>IFERROR(MATCH(I875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75" s="270" t="str">
        <f t="shared" si="54"/>
        <v/>
      </c>
      <c r="I875" s="58"/>
      <c r="J875" s="58"/>
      <c r="K875" s="250"/>
      <c r="L875" s="277"/>
      <c r="M875" s="58"/>
      <c r="N875" s="58"/>
      <c r="O875" s="58"/>
      <c r="P87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75" s="270" t="str">
        <f>IF('Participantes (A completar)'!$R875="","",IF((INT('Participantes (A completar)'!$AI875-'Participantes (A completar)'!$R875)/365.25)&lt;=0,0,(INT(('Participantes (A completar)'!$AI875-'Participantes (A completar)'!$R875)/365.25))))</f>
        <v/>
      </c>
      <c r="R875" s="61"/>
      <c r="S875" s="57"/>
      <c r="T875" s="270" t="str">
        <f>IFERROR(MATCH(V875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75" s="270" t="str">
        <f t="shared" si="55"/>
        <v/>
      </c>
      <c r="V875" s="216"/>
      <c r="W875" s="216"/>
      <c r="X875" s="62"/>
      <c r="Y87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7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75" s="245"/>
      <c r="AB875" s="246"/>
      <c r="AC875" s="246"/>
      <c r="AD875" s="247"/>
      <c r="AE875" s="248"/>
      <c r="AF875" s="270" t="str">
        <f>IFERROR(VLOOKUP(AE875,Nivel_educat!$B$6:$E$24,4,FALSE),"")</f>
        <v/>
      </c>
      <c r="AG875" s="270" t="str">
        <f t="shared" si="52"/>
        <v/>
      </c>
      <c r="AH875" s="57"/>
      <c r="AI875" s="64"/>
      <c r="AJ875" s="57"/>
      <c r="AK875" s="64"/>
      <c r="AL875" s="64"/>
      <c r="AM875" s="57"/>
      <c r="AN875" s="64"/>
      <c r="AO875" s="273" t="str">
        <f t="shared" si="53"/>
        <v/>
      </c>
      <c r="AP875" s="57"/>
      <c r="AQ875" s="57"/>
      <c r="AR875" s="59"/>
      <c r="AS875" s="59"/>
      <c r="AT875" s="59"/>
      <c r="AU875" s="59"/>
      <c r="AV875" s="59"/>
      <c r="AW875" s="59"/>
      <c r="AX87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75" s="59"/>
      <c r="AZ875" s="59"/>
      <c r="BA87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75" s="249"/>
      <c r="BD875" s="253"/>
      <c r="BE875" s="253"/>
    </row>
    <row r="876" spans="1:57" ht="14.95" x14ac:dyDescent="0.25">
      <c r="A876" s="60"/>
      <c r="B876" s="58"/>
      <c r="C876" s="58"/>
      <c r="D876" s="58"/>
      <c r="E876" s="61"/>
      <c r="F876" s="61"/>
      <c r="G876" s="270" t="str">
        <f>IFERROR(MATCH(I876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76" s="270" t="str">
        <f t="shared" si="54"/>
        <v/>
      </c>
      <c r="I876" s="58"/>
      <c r="J876" s="58"/>
      <c r="K876" s="250"/>
      <c r="L876" s="277"/>
      <c r="M876" s="58"/>
      <c r="N876" s="58"/>
      <c r="O876" s="58"/>
      <c r="P87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76" s="270" t="str">
        <f>IF('Participantes (A completar)'!$R876="","",IF((INT('Participantes (A completar)'!$AI876-'Participantes (A completar)'!$R876)/365.25)&lt;=0,0,(INT(('Participantes (A completar)'!$AI876-'Participantes (A completar)'!$R876)/365.25))))</f>
        <v/>
      </c>
      <c r="R876" s="61"/>
      <c r="S876" s="57"/>
      <c r="T876" s="270" t="str">
        <f>IFERROR(MATCH(V876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76" s="270" t="str">
        <f t="shared" si="55"/>
        <v/>
      </c>
      <c r="V876" s="58"/>
      <c r="W876" s="58"/>
      <c r="X876" s="62"/>
      <c r="Y87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7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76" s="245"/>
      <c r="AB876" s="246"/>
      <c r="AC876" s="246"/>
      <c r="AD876" s="247"/>
      <c r="AE876" s="248"/>
      <c r="AF876" s="270" t="str">
        <f>IFERROR(VLOOKUP(AE876,Nivel_educat!$B$6:$E$24,4,FALSE),"")</f>
        <v/>
      </c>
      <c r="AG876" s="270" t="str">
        <f t="shared" si="52"/>
        <v/>
      </c>
      <c r="AH876" s="57"/>
      <c r="AI876" s="64"/>
      <c r="AJ876" s="57"/>
      <c r="AK876" s="64"/>
      <c r="AL876" s="64"/>
      <c r="AM876" s="57"/>
      <c r="AN876" s="207"/>
      <c r="AO876" s="273" t="str">
        <f t="shared" si="53"/>
        <v/>
      </c>
      <c r="AP876" s="57"/>
      <c r="AQ876" s="57"/>
      <c r="AR876" s="59"/>
      <c r="AS876" s="59"/>
      <c r="AT876" s="59"/>
      <c r="AU876" s="59"/>
      <c r="AV876" s="59"/>
      <c r="AW876" s="59"/>
      <c r="AX87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76" s="59"/>
      <c r="AZ876" s="59"/>
      <c r="BA87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76" s="249"/>
      <c r="BD876" s="253"/>
      <c r="BE876" s="253"/>
    </row>
    <row r="877" spans="1:57" ht="14.95" x14ac:dyDescent="0.25">
      <c r="A877" s="60"/>
      <c r="B877" s="58"/>
      <c r="C877" s="58"/>
      <c r="D877" s="58"/>
      <c r="E877" s="61"/>
      <c r="F877" s="61"/>
      <c r="G877" s="270" t="str">
        <f>IFERROR(MATCH(I877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77" s="270" t="str">
        <f t="shared" si="54"/>
        <v/>
      </c>
      <c r="I877" s="58"/>
      <c r="J877" s="58"/>
      <c r="K877" s="250"/>
      <c r="L877" s="277"/>
      <c r="M877" s="58"/>
      <c r="N877" s="58"/>
      <c r="O877" s="58"/>
      <c r="P87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77" s="270" t="str">
        <f>IF('Participantes (A completar)'!$R877="","",IF((INT('Participantes (A completar)'!$AI877-'Participantes (A completar)'!$R877)/365.25)&lt;=0,0,(INT(('Participantes (A completar)'!$AI877-'Participantes (A completar)'!$R877)/365.25))))</f>
        <v/>
      </c>
      <c r="R877" s="61"/>
      <c r="S877" s="57"/>
      <c r="T877" s="270" t="str">
        <f>IFERROR(MATCH(V877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77" s="270" t="str">
        <f t="shared" si="55"/>
        <v/>
      </c>
      <c r="V877" s="216"/>
      <c r="W877" s="216"/>
      <c r="X877" s="62"/>
      <c r="Y87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7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77" s="245"/>
      <c r="AB877" s="246"/>
      <c r="AC877" s="246"/>
      <c r="AD877" s="247"/>
      <c r="AE877" s="248"/>
      <c r="AF877" s="270" t="str">
        <f>IFERROR(VLOOKUP(AE877,Nivel_educat!$B$6:$E$24,4,FALSE),"")</f>
        <v/>
      </c>
      <c r="AG877" s="270" t="str">
        <f t="shared" si="52"/>
        <v/>
      </c>
      <c r="AH877" s="57"/>
      <c r="AI877" s="64"/>
      <c r="AJ877" s="57"/>
      <c r="AK877" s="64"/>
      <c r="AL877" s="64"/>
      <c r="AM877" s="57"/>
      <c r="AN877" s="64"/>
      <c r="AO877" s="273" t="str">
        <f t="shared" si="53"/>
        <v/>
      </c>
      <c r="AP877" s="57"/>
      <c r="AQ877" s="57"/>
      <c r="AR877" s="59"/>
      <c r="AS877" s="59"/>
      <c r="AT877" s="59"/>
      <c r="AU877" s="59"/>
      <c r="AV877" s="59"/>
      <c r="AW877" s="59"/>
      <c r="AX87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77" s="59"/>
      <c r="AZ877" s="59"/>
      <c r="BA87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77" s="249"/>
      <c r="BD877" s="253"/>
      <c r="BE877" s="253"/>
    </row>
    <row r="878" spans="1:57" ht="14.95" x14ac:dyDescent="0.25">
      <c r="A878" s="60"/>
      <c r="B878" s="58"/>
      <c r="C878" s="58"/>
      <c r="D878" s="58"/>
      <c r="E878" s="61"/>
      <c r="F878" s="61"/>
      <c r="G878" s="270" t="str">
        <f>IFERROR(MATCH(I878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78" s="270" t="str">
        <f t="shared" si="54"/>
        <v/>
      </c>
      <c r="I878" s="58"/>
      <c r="J878" s="58"/>
      <c r="K878" s="250"/>
      <c r="L878" s="277"/>
      <c r="M878" s="58"/>
      <c r="N878" s="58"/>
      <c r="O878" s="58"/>
      <c r="P87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78" s="270" t="str">
        <f>IF('Participantes (A completar)'!$R878="","",IF((INT('Participantes (A completar)'!$AI878-'Participantes (A completar)'!$R878)/365.25)&lt;=0,0,(INT(('Participantes (A completar)'!$AI878-'Participantes (A completar)'!$R878)/365.25))))</f>
        <v/>
      </c>
      <c r="R878" s="61"/>
      <c r="S878" s="57"/>
      <c r="T878" s="270" t="str">
        <f>IFERROR(MATCH(V878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78" s="270" t="str">
        <f t="shared" si="55"/>
        <v/>
      </c>
      <c r="V878" s="58"/>
      <c r="W878" s="58"/>
      <c r="X878" s="62"/>
      <c r="Y87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7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78" s="245"/>
      <c r="AB878" s="246"/>
      <c r="AC878" s="246"/>
      <c r="AD878" s="247"/>
      <c r="AE878" s="248"/>
      <c r="AF878" s="270" t="str">
        <f>IFERROR(VLOOKUP(AE878,Nivel_educat!$B$6:$E$24,4,FALSE),"")</f>
        <v/>
      </c>
      <c r="AG878" s="270" t="str">
        <f t="shared" si="52"/>
        <v/>
      </c>
      <c r="AH878" s="57"/>
      <c r="AI878" s="64"/>
      <c r="AJ878" s="57"/>
      <c r="AK878" s="64"/>
      <c r="AL878" s="64"/>
      <c r="AM878" s="57"/>
      <c r="AN878" s="207"/>
      <c r="AO878" s="273" t="str">
        <f t="shared" si="53"/>
        <v/>
      </c>
      <c r="AP878" s="57"/>
      <c r="AQ878" s="57"/>
      <c r="AR878" s="59"/>
      <c r="AS878" s="59"/>
      <c r="AT878" s="59"/>
      <c r="AU878" s="59"/>
      <c r="AV878" s="59"/>
      <c r="AW878" s="59"/>
      <c r="AX87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78" s="59"/>
      <c r="AZ878" s="59"/>
      <c r="BA87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78" s="249"/>
      <c r="BD878" s="253"/>
      <c r="BE878" s="253"/>
    </row>
    <row r="879" spans="1:57" ht="14.95" x14ac:dyDescent="0.25">
      <c r="A879" s="60"/>
      <c r="B879" s="58"/>
      <c r="C879" s="58"/>
      <c r="D879" s="58"/>
      <c r="E879" s="61"/>
      <c r="F879" s="61"/>
      <c r="G879" s="270" t="str">
        <f>IFERROR(MATCH(I879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79" s="270" t="str">
        <f t="shared" si="54"/>
        <v/>
      </c>
      <c r="I879" s="58"/>
      <c r="J879" s="58"/>
      <c r="K879" s="250"/>
      <c r="L879" s="277"/>
      <c r="M879" s="58"/>
      <c r="N879" s="58"/>
      <c r="O879" s="58"/>
      <c r="P87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79" s="270" t="str">
        <f>IF('Participantes (A completar)'!$R879="","",IF((INT('Participantes (A completar)'!$AI879-'Participantes (A completar)'!$R879)/365.25)&lt;=0,0,(INT(('Participantes (A completar)'!$AI879-'Participantes (A completar)'!$R879)/365.25))))</f>
        <v/>
      </c>
      <c r="R879" s="61"/>
      <c r="S879" s="57"/>
      <c r="T879" s="270" t="str">
        <f>IFERROR(MATCH(V879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79" s="270" t="str">
        <f t="shared" si="55"/>
        <v/>
      </c>
      <c r="V879" s="216"/>
      <c r="W879" s="216"/>
      <c r="X879" s="62"/>
      <c r="Y87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7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79" s="245"/>
      <c r="AB879" s="246"/>
      <c r="AC879" s="246"/>
      <c r="AD879" s="247"/>
      <c r="AE879" s="248"/>
      <c r="AF879" s="270" t="str">
        <f>IFERROR(VLOOKUP(AE879,Nivel_educat!$B$6:$E$24,4,FALSE),"")</f>
        <v/>
      </c>
      <c r="AG879" s="270" t="str">
        <f t="shared" si="52"/>
        <v/>
      </c>
      <c r="AH879" s="57"/>
      <c r="AI879" s="64"/>
      <c r="AJ879" s="57"/>
      <c r="AK879" s="64"/>
      <c r="AL879" s="64"/>
      <c r="AM879" s="57"/>
      <c r="AN879" s="64"/>
      <c r="AO879" s="273" t="str">
        <f t="shared" si="53"/>
        <v/>
      </c>
      <c r="AP879" s="57"/>
      <c r="AQ879" s="57"/>
      <c r="AR879" s="59"/>
      <c r="AS879" s="59"/>
      <c r="AT879" s="59"/>
      <c r="AU879" s="59"/>
      <c r="AV879" s="59"/>
      <c r="AW879" s="59"/>
      <c r="AX87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79" s="59"/>
      <c r="AZ879" s="59"/>
      <c r="BA87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79" s="249"/>
      <c r="BD879" s="253"/>
      <c r="BE879" s="253"/>
    </row>
    <row r="880" spans="1:57" ht="14.95" x14ac:dyDescent="0.25">
      <c r="A880" s="60"/>
      <c r="B880" s="58"/>
      <c r="C880" s="58"/>
      <c r="D880" s="58"/>
      <c r="E880" s="61"/>
      <c r="F880" s="61"/>
      <c r="G880" s="270" t="str">
        <f>IFERROR(MATCH(I880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80" s="270" t="str">
        <f t="shared" si="54"/>
        <v/>
      </c>
      <c r="I880" s="58"/>
      <c r="J880" s="58"/>
      <c r="K880" s="250"/>
      <c r="L880" s="277"/>
      <c r="M880" s="58"/>
      <c r="N880" s="58"/>
      <c r="O880" s="58"/>
      <c r="P88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80" s="270" t="str">
        <f>IF('Participantes (A completar)'!$R880="","",IF((INT('Participantes (A completar)'!$AI880-'Participantes (A completar)'!$R880)/365.25)&lt;=0,0,(INT(('Participantes (A completar)'!$AI880-'Participantes (A completar)'!$R880)/365.25))))</f>
        <v/>
      </c>
      <c r="R880" s="61"/>
      <c r="S880" s="57"/>
      <c r="T880" s="270" t="str">
        <f>IFERROR(MATCH(V880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80" s="270" t="str">
        <f t="shared" si="55"/>
        <v/>
      </c>
      <c r="V880" s="58"/>
      <c r="W880" s="58"/>
      <c r="X880" s="62"/>
      <c r="Y88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8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80" s="245"/>
      <c r="AB880" s="246"/>
      <c r="AC880" s="246"/>
      <c r="AD880" s="247"/>
      <c r="AE880" s="248"/>
      <c r="AF880" s="270" t="str">
        <f>IFERROR(VLOOKUP(AE880,Nivel_educat!$B$6:$E$24,4,FALSE),"")</f>
        <v/>
      </c>
      <c r="AG880" s="270" t="str">
        <f t="shared" si="52"/>
        <v/>
      </c>
      <c r="AH880" s="57"/>
      <c r="AI880" s="64"/>
      <c r="AJ880" s="57"/>
      <c r="AK880" s="64"/>
      <c r="AL880" s="64"/>
      <c r="AM880" s="57"/>
      <c r="AN880" s="207"/>
      <c r="AO880" s="273" t="str">
        <f t="shared" si="53"/>
        <v/>
      </c>
      <c r="AP880" s="57"/>
      <c r="AQ880" s="57"/>
      <c r="AR880" s="59"/>
      <c r="AS880" s="59"/>
      <c r="AT880" s="59"/>
      <c r="AU880" s="59"/>
      <c r="AV880" s="59"/>
      <c r="AW880" s="59"/>
      <c r="AX88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80" s="59"/>
      <c r="AZ880" s="59"/>
      <c r="BA88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80" s="249"/>
      <c r="BD880" s="253"/>
      <c r="BE880" s="253"/>
    </row>
    <row r="881" spans="1:57" ht="14.95" x14ac:dyDescent="0.25">
      <c r="A881" s="60"/>
      <c r="B881" s="58"/>
      <c r="C881" s="58"/>
      <c r="D881" s="58"/>
      <c r="E881" s="61"/>
      <c r="F881" s="61"/>
      <c r="G881" s="270" t="str">
        <f>IFERROR(MATCH(I881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81" s="270" t="str">
        <f t="shared" si="54"/>
        <v/>
      </c>
      <c r="I881" s="58"/>
      <c r="J881" s="58"/>
      <c r="K881" s="250"/>
      <c r="L881" s="277"/>
      <c r="M881" s="58"/>
      <c r="N881" s="58"/>
      <c r="O881" s="58"/>
      <c r="P88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81" s="270" t="str">
        <f>IF('Participantes (A completar)'!$R881="","",IF((INT('Participantes (A completar)'!$AI881-'Participantes (A completar)'!$R881)/365.25)&lt;=0,0,(INT(('Participantes (A completar)'!$AI881-'Participantes (A completar)'!$R881)/365.25))))</f>
        <v/>
      </c>
      <c r="R881" s="61"/>
      <c r="S881" s="57"/>
      <c r="T881" s="270" t="str">
        <f>IFERROR(MATCH(V881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81" s="270" t="str">
        <f t="shared" si="55"/>
        <v/>
      </c>
      <c r="V881" s="216"/>
      <c r="W881" s="216"/>
      <c r="X881" s="62"/>
      <c r="Y88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8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81" s="245"/>
      <c r="AB881" s="246"/>
      <c r="AC881" s="246"/>
      <c r="AD881" s="247"/>
      <c r="AE881" s="248"/>
      <c r="AF881" s="270" t="str">
        <f>IFERROR(VLOOKUP(AE881,Nivel_educat!$B$6:$E$24,4,FALSE),"")</f>
        <v/>
      </c>
      <c r="AG881" s="270" t="str">
        <f t="shared" si="52"/>
        <v/>
      </c>
      <c r="AH881" s="57"/>
      <c r="AI881" s="64"/>
      <c r="AJ881" s="57"/>
      <c r="AK881" s="64"/>
      <c r="AL881" s="64"/>
      <c r="AM881" s="57"/>
      <c r="AN881" s="64"/>
      <c r="AO881" s="273" t="str">
        <f t="shared" si="53"/>
        <v/>
      </c>
      <c r="AP881" s="57"/>
      <c r="AQ881" s="57"/>
      <c r="AR881" s="59"/>
      <c r="AS881" s="59"/>
      <c r="AT881" s="59"/>
      <c r="AU881" s="59"/>
      <c r="AV881" s="59"/>
      <c r="AW881" s="59"/>
      <c r="AX88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81" s="59"/>
      <c r="AZ881" s="59"/>
      <c r="BA88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81" s="249"/>
      <c r="BD881" s="253"/>
      <c r="BE881" s="253"/>
    </row>
    <row r="882" spans="1:57" ht="14.95" x14ac:dyDescent="0.25">
      <c r="A882" s="60"/>
      <c r="B882" s="58"/>
      <c r="C882" s="58"/>
      <c r="D882" s="58"/>
      <c r="E882" s="61"/>
      <c r="F882" s="61"/>
      <c r="G882" s="270" t="str">
        <f>IFERROR(MATCH(I882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82" s="270" t="str">
        <f t="shared" si="54"/>
        <v/>
      </c>
      <c r="I882" s="58"/>
      <c r="J882" s="58"/>
      <c r="K882" s="250"/>
      <c r="L882" s="277"/>
      <c r="M882" s="58"/>
      <c r="N882" s="58"/>
      <c r="O882" s="58"/>
      <c r="P88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82" s="270" t="str">
        <f>IF('Participantes (A completar)'!$R882="","",IF((INT('Participantes (A completar)'!$AI882-'Participantes (A completar)'!$R882)/365.25)&lt;=0,0,(INT(('Participantes (A completar)'!$AI882-'Participantes (A completar)'!$R882)/365.25))))</f>
        <v/>
      </c>
      <c r="R882" s="61"/>
      <c r="S882" s="57"/>
      <c r="T882" s="270" t="str">
        <f>IFERROR(MATCH(V882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82" s="270" t="str">
        <f t="shared" si="55"/>
        <v/>
      </c>
      <c r="V882" s="58"/>
      <c r="W882" s="58"/>
      <c r="X882" s="62"/>
      <c r="Y88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8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82" s="245"/>
      <c r="AB882" s="246"/>
      <c r="AC882" s="246"/>
      <c r="AD882" s="247"/>
      <c r="AE882" s="248"/>
      <c r="AF882" s="270" t="str">
        <f>IFERROR(VLOOKUP(AE882,Nivel_educat!$B$6:$E$24,4,FALSE),"")</f>
        <v/>
      </c>
      <c r="AG882" s="270" t="str">
        <f t="shared" si="52"/>
        <v/>
      </c>
      <c r="AH882" s="57"/>
      <c r="AI882" s="64"/>
      <c r="AJ882" s="57"/>
      <c r="AK882" s="64"/>
      <c r="AL882" s="64"/>
      <c r="AM882" s="57"/>
      <c r="AN882" s="207"/>
      <c r="AO882" s="273" t="str">
        <f t="shared" si="53"/>
        <v/>
      </c>
      <c r="AP882" s="57"/>
      <c r="AQ882" s="57"/>
      <c r="AR882" s="59"/>
      <c r="AS882" s="59"/>
      <c r="AT882" s="59"/>
      <c r="AU882" s="59"/>
      <c r="AV882" s="59"/>
      <c r="AW882" s="59"/>
      <c r="AX88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82" s="59"/>
      <c r="AZ882" s="59"/>
      <c r="BA88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82" s="249"/>
      <c r="BD882" s="253"/>
      <c r="BE882" s="253"/>
    </row>
    <row r="883" spans="1:57" ht="14.95" x14ac:dyDescent="0.25">
      <c r="A883" s="60"/>
      <c r="B883" s="58"/>
      <c r="C883" s="58"/>
      <c r="D883" s="58"/>
      <c r="E883" s="61"/>
      <c r="F883" s="61"/>
      <c r="G883" s="270" t="str">
        <f>IFERROR(MATCH(I883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83" s="270" t="str">
        <f t="shared" si="54"/>
        <v/>
      </c>
      <c r="I883" s="58"/>
      <c r="J883" s="58"/>
      <c r="K883" s="250"/>
      <c r="L883" s="277"/>
      <c r="M883" s="58"/>
      <c r="N883" s="58"/>
      <c r="O883" s="58"/>
      <c r="P88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83" s="270" t="str">
        <f>IF('Participantes (A completar)'!$R883="","",IF((INT('Participantes (A completar)'!$AI883-'Participantes (A completar)'!$R883)/365.25)&lt;=0,0,(INT(('Participantes (A completar)'!$AI883-'Participantes (A completar)'!$R883)/365.25))))</f>
        <v/>
      </c>
      <c r="R883" s="61"/>
      <c r="S883" s="57"/>
      <c r="T883" s="270" t="str">
        <f>IFERROR(MATCH(V883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83" s="270" t="str">
        <f t="shared" si="55"/>
        <v/>
      </c>
      <c r="V883" s="216"/>
      <c r="W883" s="216"/>
      <c r="X883" s="62"/>
      <c r="Y88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8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83" s="245"/>
      <c r="AB883" s="246"/>
      <c r="AC883" s="246"/>
      <c r="AD883" s="247"/>
      <c r="AE883" s="248"/>
      <c r="AF883" s="270" t="str">
        <f>IFERROR(VLOOKUP(AE883,Nivel_educat!$B$6:$E$24,4,FALSE),"")</f>
        <v/>
      </c>
      <c r="AG883" s="270" t="str">
        <f t="shared" si="52"/>
        <v/>
      </c>
      <c r="AH883" s="57"/>
      <c r="AI883" s="64"/>
      <c r="AJ883" s="57"/>
      <c r="AK883" s="64"/>
      <c r="AL883" s="64"/>
      <c r="AM883" s="57"/>
      <c r="AN883" s="64"/>
      <c r="AO883" s="273" t="str">
        <f t="shared" si="53"/>
        <v/>
      </c>
      <c r="AP883" s="57"/>
      <c r="AQ883" s="57"/>
      <c r="AR883" s="59"/>
      <c r="AS883" s="59"/>
      <c r="AT883" s="59"/>
      <c r="AU883" s="59"/>
      <c r="AV883" s="59"/>
      <c r="AW883" s="59"/>
      <c r="AX88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83" s="59"/>
      <c r="AZ883" s="59"/>
      <c r="BA88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83" s="249"/>
      <c r="BD883" s="253"/>
      <c r="BE883" s="253"/>
    </row>
    <row r="884" spans="1:57" ht="14.95" x14ac:dyDescent="0.25">
      <c r="A884" s="60"/>
      <c r="B884" s="58"/>
      <c r="C884" s="58"/>
      <c r="D884" s="58"/>
      <c r="E884" s="61"/>
      <c r="F884" s="61"/>
      <c r="G884" s="270" t="str">
        <f>IFERROR(MATCH(I884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84" s="270" t="str">
        <f t="shared" si="54"/>
        <v/>
      </c>
      <c r="I884" s="58"/>
      <c r="J884" s="58"/>
      <c r="K884" s="250"/>
      <c r="L884" s="277"/>
      <c r="M884" s="58"/>
      <c r="N884" s="58"/>
      <c r="O884" s="58"/>
      <c r="P88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84" s="270" t="str">
        <f>IF('Participantes (A completar)'!$R884="","",IF((INT('Participantes (A completar)'!$AI884-'Participantes (A completar)'!$R884)/365.25)&lt;=0,0,(INT(('Participantes (A completar)'!$AI884-'Participantes (A completar)'!$R884)/365.25))))</f>
        <v/>
      </c>
      <c r="R884" s="61"/>
      <c r="S884" s="57"/>
      <c r="T884" s="270" t="str">
        <f>IFERROR(MATCH(V884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84" s="270" t="str">
        <f t="shared" si="55"/>
        <v/>
      </c>
      <c r="V884" s="58"/>
      <c r="W884" s="58"/>
      <c r="X884" s="62"/>
      <c r="Y88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8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84" s="245"/>
      <c r="AB884" s="246"/>
      <c r="AC884" s="246"/>
      <c r="AD884" s="247"/>
      <c r="AE884" s="248"/>
      <c r="AF884" s="270" t="str">
        <f>IFERROR(VLOOKUP(AE884,Nivel_educat!$B$6:$E$24,4,FALSE),"")</f>
        <v/>
      </c>
      <c r="AG884" s="270" t="str">
        <f t="shared" si="52"/>
        <v/>
      </c>
      <c r="AH884" s="57"/>
      <c r="AI884" s="64"/>
      <c r="AJ884" s="57"/>
      <c r="AK884" s="64"/>
      <c r="AL884" s="64"/>
      <c r="AM884" s="57"/>
      <c r="AN884" s="207"/>
      <c r="AO884" s="273" t="str">
        <f t="shared" si="53"/>
        <v/>
      </c>
      <c r="AP884" s="57"/>
      <c r="AQ884" s="57"/>
      <c r="AR884" s="59"/>
      <c r="AS884" s="59"/>
      <c r="AT884" s="59"/>
      <c r="AU884" s="59"/>
      <c r="AV884" s="59"/>
      <c r="AW884" s="59"/>
      <c r="AX88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84" s="59"/>
      <c r="AZ884" s="59"/>
      <c r="BA88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84" s="249"/>
      <c r="BD884" s="253"/>
      <c r="BE884" s="253"/>
    </row>
    <row r="885" spans="1:57" ht="14.95" x14ac:dyDescent="0.25">
      <c r="A885" s="60"/>
      <c r="B885" s="58"/>
      <c r="C885" s="58"/>
      <c r="D885" s="58"/>
      <c r="E885" s="61"/>
      <c r="F885" s="61"/>
      <c r="G885" s="270" t="str">
        <f>IFERROR(MATCH(I885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85" s="270" t="str">
        <f t="shared" si="54"/>
        <v/>
      </c>
      <c r="I885" s="58"/>
      <c r="J885" s="58"/>
      <c r="K885" s="250"/>
      <c r="L885" s="277"/>
      <c r="M885" s="58"/>
      <c r="N885" s="58"/>
      <c r="O885" s="58"/>
      <c r="P88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85" s="270" t="str">
        <f>IF('Participantes (A completar)'!$R885="","",IF((INT('Participantes (A completar)'!$AI885-'Participantes (A completar)'!$R885)/365.25)&lt;=0,0,(INT(('Participantes (A completar)'!$AI885-'Participantes (A completar)'!$R885)/365.25))))</f>
        <v/>
      </c>
      <c r="R885" s="61"/>
      <c r="S885" s="57"/>
      <c r="T885" s="270" t="str">
        <f>IFERROR(MATCH(V885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85" s="270" t="str">
        <f t="shared" si="55"/>
        <v/>
      </c>
      <c r="V885" s="216"/>
      <c r="W885" s="216"/>
      <c r="X885" s="62"/>
      <c r="Y88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8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85" s="245"/>
      <c r="AB885" s="246"/>
      <c r="AC885" s="246"/>
      <c r="AD885" s="247"/>
      <c r="AE885" s="248"/>
      <c r="AF885" s="270" t="str">
        <f>IFERROR(VLOOKUP(AE885,Nivel_educat!$B$6:$E$24,4,FALSE),"")</f>
        <v/>
      </c>
      <c r="AG885" s="270" t="str">
        <f t="shared" si="52"/>
        <v/>
      </c>
      <c r="AH885" s="57"/>
      <c r="AI885" s="64"/>
      <c r="AJ885" s="57"/>
      <c r="AK885" s="64"/>
      <c r="AL885" s="64"/>
      <c r="AM885" s="57"/>
      <c r="AN885" s="64"/>
      <c r="AO885" s="273" t="str">
        <f t="shared" si="53"/>
        <v/>
      </c>
      <c r="AP885" s="57"/>
      <c r="AQ885" s="57"/>
      <c r="AR885" s="59"/>
      <c r="AS885" s="59"/>
      <c r="AT885" s="59"/>
      <c r="AU885" s="59"/>
      <c r="AV885" s="59"/>
      <c r="AW885" s="59"/>
      <c r="AX88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85" s="59"/>
      <c r="AZ885" s="59"/>
      <c r="BA88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85" s="249"/>
      <c r="BD885" s="253"/>
      <c r="BE885" s="253"/>
    </row>
    <row r="886" spans="1:57" ht="14.95" x14ac:dyDescent="0.25">
      <c r="A886" s="60"/>
      <c r="B886" s="58"/>
      <c r="C886" s="58"/>
      <c r="D886" s="58"/>
      <c r="E886" s="61"/>
      <c r="F886" s="61"/>
      <c r="G886" s="270" t="str">
        <f>IFERROR(MATCH(I886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86" s="270" t="str">
        <f t="shared" si="54"/>
        <v/>
      </c>
      <c r="I886" s="58"/>
      <c r="J886" s="58"/>
      <c r="K886" s="250"/>
      <c r="L886" s="277"/>
      <c r="M886" s="58"/>
      <c r="N886" s="58"/>
      <c r="O886" s="58"/>
      <c r="P88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86" s="270" t="str">
        <f>IF('Participantes (A completar)'!$R886="","",IF((INT('Participantes (A completar)'!$AI886-'Participantes (A completar)'!$R886)/365.25)&lt;=0,0,(INT(('Participantes (A completar)'!$AI886-'Participantes (A completar)'!$R886)/365.25))))</f>
        <v/>
      </c>
      <c r="R886" s="61"/>
      <c r="S886" s="57"/>
      <c r="T886" s="270" t="str">
        <f>IFERROR(MATCH(V886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86" s="270" t="str">
        <f t="shared" si="55"/>
        <v/>
      </c>
      <c r="V886" s="58"/>
      <c r="W886" s="58"/>
      <c r="X886" s="62"/>
      <c r="Y88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8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86" s="245"/>
      <c r="AB886" s="246"/>
      <c r="AC886" s="246"/>
      <c r="AD886" s="247"/>
      <c r="AE886" s="248"/>
      <c r="AF886" s="270" t="str">
        <f>IFERROR(VLOOKUP(AE886,Nivel_educat!$B$6:$E$24,4,FALSE),"")</f>
        <v/>
      </c>
      <c r="AG886" s="270" t="str">
        <f t="shared" si="52"/>
        <v/>
      </c>
      <c r="AH886" s="57"/>
      <c r="AI886" s="64"/>
      <c r="AJ886" s="57"/>
      <c r="AK886" s="64"/>
      <c r="AL886" s="64"/>
      <c r="AM886" s="57"/>
      <c r="AN886" s="207"/>
      <c r="AO886" s="273" t="str">
        <f t="shared" si="53"/>
        <v/>
      </c>
      <c r="AP886" s="57"/>
      <c r="AQ886" s="57"/>
      <c r="AR886" s="59"/>
      <c r="AS886" s="59"/>
      <c r="AT886" s="59"/>
      <c r="AU886" s="59"/>
      <c r="AV886" s="59"/>
      <c r="AW886" s="59"/>
      <c r="AX88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86" s="59"/>
      <c r="AZ886" s="59"/>
      <c r="BA88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86" s="249"/>
      <c r="BD886" s="253"/>
      <c r="BE886" s="253"/>
    </row>
    <row r="887" spans="1:57" ht="14.95" x14ac:dyDescent="0.25">
      <c r="A887" s="60"/>
      <c r="B887" s="58"/>
      <c r="C887" s="58"/>
      <c r="D887" s="58"/>
      <c r="E887" s="61"/>
      <c r="F887" s="61"/>
      <c r="G887" s="270" t="str">
        <f>IFERROR(MATCH(I887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87" s="270" t="str">
        <f t="shared" si="54"/>
        <v/>
      </c>
      <c r="I887" s="58"/>
      <c r="J887" s="58"/>
      <c r="K887" s="250"/>
      <c r="L887" s="277"/>
      <c r="M887" s="58"/>
      <c r="N887" s="58"/>
      <c r="O887" s="58"/>
      <c r="P88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87" s="270" t="str">
        <f>IF('Participantes (A completar)'!$R887="","",IF((INT('Participantes (A completar)'!$AI887-'Participantes (A completar)'!$R887)/365.25)&lt;=0,0,(INT(('Participantes (A completar)'!$AI887-'Participantes (A completar)'!$R887)/365.25))))</f>
        <v/>
      </c>
      <c r="R887" s="61"/>
      <c r="S887" s="57"/>
      <c r="T887" s="270" t="str">
        <f>IFERROR(MATCH(V887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87" s="270" t="str">
        <f t="shared" si="55"/>
        <v/>
      </c>
      <c r="V887" s="216"/>
      <c r="W887" s="216"/>
      <c r="X887" s="62"/>
      <c r="Y88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8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87" s="245"/>
      <c r="AB887" s="246"/>
      <c r="AC887" s="246"/>
      <c r="AD887" s="247"/>
      <c r="AE887" s="248"/>
      <c r="AF887" s="270" t="str">
        <f>IFERROR(VLOOKUP(AE887,Nivel_educat!$B$6:$E$24,4,FALSE),"")</f>
        <v/>
      </c>
      <c r="AG887" s="270" t="str">
        <f t="shared" si="52"/>
        <v/>
      </c>
      <c r="AH887" s="57"/>
      <c r="AI887" s="64"/>
      <c r="AJ887" s="57"/>
      <c r="AK887" s="64"/>
      <c r="AL887" s="64"/>
      <c r="AM887" s="57"/>
      <c r="AN887" s="64"/>
      <c r="AO887" s="273" t="str">
        <f t="shared" si="53"/>
        <v/>
      </c>
      <c r="AP887" s="57"/>
      <c r="AQ887" s="57"/>
      <c r="AR887" s="59"/>
      <c r="AS887" s="59"/>
      <c r="AT887" s="59"/>
      <c r="AU887" s="59"/>
      <c r="AV887" s="59"/>
      <c r="AW887" s="59"/>
      <c r="AX88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87" s="59"/>
      <c r="AZ887" s="59"/>
      <c r="BA88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87" s="249"/>
      <c r="BD887" s="253"/>
      <c r="BE887" s="253"/>
    </row>
    <row r="888" spans="1:57" ht="14.95" x14ac:dyDescent="0.25">
      <c r="A888" s="60"/>
      <c r="B888" s="58"/>
      <c r="C888" s="58"/>
      <c r="D888" s="58"/>
      <c r="E888" s="61"/>
      <c r="F888" s="61"/>
      <c r="G888" s="270" t="str">
        <f>IFERROR(MATCH(I888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88" s="270" t="str">
        <f t="shared" si="54"/>
        <v/>
      </c>
      <c r="I888" s="58"/>
      <c r="J888" s="58"/>
      <c r="K888" s="250"/>
      <c r="L888" s="277"/>
      <c r="M888" s="58"/>
      <c r="N888" s="58"/>
      <c r="O888" s="58"/>
      <c r="P88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88" s="270" t="str">
        <f>IF('Participantes (A completar)'!$R888="","",IF((INT('Participantes (A completar)'!$AI888-'Participantes (A completar)'!$R888)/365.25)&lt;=0,0,(INT(('Participantes (A completar)'!$AI888-'Participantes (A completar)'!$R888)/365.25))))</f>
        <v/>
      </c>
      <c r="R888" s="61"/>
      <c r="S888" s="57"/>
      <c r="T888" s="270" t="str">
        <f>IFERROR(MATCH(V888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88" s="270" t="str">
        <f t="shared" si="55"/>
        <v/>
      </c>
      <c r="V888" s="58"/>
      <c r="W888" s="58"/>
      <c r="X888" s="62"/>
      <c r="Y88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8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88" s="245"/>
      <c r="AB888" s="246"/>
      <c r="AC888" s="246"/>
      <c r="AD888" s="247"/>
      <c r="AE888" s="248"/>
      <c r="AF888" s="270" t="str">
        <f>IFERROR(VLOOKUP(AE888,Nivel_educat!$B$6:$E$24,4,FALSE),"")</f>
        <v/>
      </c>
      <c r="AG888" s="270" t="str">
        <f t="shared" si="52"/>
        <v/>
      </c>
      <c r="AH888" s="57"/>
      <c r="AI888" s="64"/>
      <c r="AJ888" s="57"/>
      <c r="AK888" s="64"/>
      <c r="AL888" s="64"/>
      <c r="AM888" s="57"/>
      <c r="AN888" s="207"/>
      <c r="AO888" s="273" t="str">
        <f t="shared" si="53"/>
        <v/>
      </c>
      <c r="AP888" s="57"/>
      <c r="AQ888" s="57"/>
      <c r="AR888" s="59"/>
      <c r="AS888" s="59"/>
      <c r="AT888" s="59"/>
      <c r="AU888" s="59"/>
      <c r="AV888" s="59"/>
      <c r="AW888" s="59"/>
      <c r="AX88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88" s="59"/>
      <c r="AZ888" s="59"/>
      <c r="BA88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88" s="249"/>
      <c r="BD888" s="253"/>
      <c r="BE888" s="253"/>
    </row>
    <row r="889" spans="1:57" ht="14.95" x14ac:dyDescent="0.25">
      <c r="A889" s="60"/>
      <c r="B889" s="58"/>
      <c r="C889" s="58"/>
      <c r="D889" s="58"/>
      <c r="E889" s="61"/>
      <c r="F889" s="61"/>
      <c r="G889" s="270" t="str">
        <f>IFERROR(MATCH(I889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89" s="270" t="str">
        <f t="shared" si="54"/>
        <v/>
      </c>
      <c r="I889" s="58"/>
      <c r="J889" s="58"/>
      <c r="K889" s="250"/>
      <c r="L889" s="277"/>
      <c r="M889" s="58"/>
      <c r="N889" s="58"/>
      <c r="O889" s="58"/>
      <c r="P88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89" s="270" t="str">
        <f>IF('Participantes (A completar)'!$R889="","",IF((INT('Participantes (A completar)'!$AI889-'Participantes (A completar)'!$R889)/365.25)&lt;=0,0,(INT(('Participantes (A completar)'!$AI889-'Participantes (A completar)'!$R889)/365.25))))</f>
        <v/>
      </c>
      <c r="R889" s="61"/>
      <c r="S889" s="57"/>
      <c r="T889" s="270" t="str">
        <f>IFERROR(MATCH(V889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89" s="270" t="str">
        <f t="shared" si="55"/>
        <v/>
      </c>
      <c r="V889" s="216"/>
      <c r="W889" s="216"/>
      <c r="X889" s="62"/>
      <c r="Y88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8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89" s="245"/>
      <c r="AB889" s="246"/>
      <c r="AC889" s="246"/>
      <c r="AD889" s="247"/>
      <c r="AE889" s="248"/>
      <c r="AF889" s="270" t="str">
        <f>IFERROR(VLOOKUP(AE889,Nivel_educat!$B$6:$E$24,4,FALSE),"")</f>
        <v/>
      </c>
      <c r="AG889" s="270" t="str">
        <f t="shared" si="52"/>
        <v/>
      </c>
      <c r="AH889" s="57"/>
      <c r="AI889" s="64"/>
      <c r="AJ889" s="57"/>
      <c r="AK889" s="64"/>
      <c r="AL889" s="64"/>
      <c r="AM889" s="57"/>
      <c r="AN889" s="64"/>
      <c r="AO889" s="273" t="str">
        <f t="shared" si="53"/>
        <v/>
      </c>
      <c r="AP889" s="57"/>
      <c r="AQ889" s="57"/>
      <c r="AR889" s="59"/>
      <c r="AS889" s="59"/>
      <c r="AT889" s="59"/>
      <c r="AU889" s="59"/>
      <c r="AV889" s="59"/>
      <c r="AW889" s="59"/>
      <c r="AX88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89" s="59"/>
      <c r="AZ889" s="59"/>
      <c r="BA88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89" s="249"/>
      <c r="BD889" s="253"/>
      <c r="BE889" s="253"/>
    </row>
    <row r="890" spans="1:57" ht="14.95" x14ac:dyDescent="0.25">
      <c r="A890" s="60"/>
      <c r="B890" s="58"/>
      <c r="C890" s="58"/>
      <c r="D890" s="58"/>
      <c r="E890" s="61"/>
      <c r="F890" s="61"/>
      <c r="G890" s="270" t="str">
        <f>IFERROR(MATCH(I890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90" s="270" t="str">
        <f t="shared" si="54"/>
        <v/>
      </c>
      <c r="I890" s="58"/>
      <c r="J890" s="58"/>
      <c r="K890" s="250"/>
      <c r="L890" s="277"/>
      <c r="M890" s="58"/>
      <c r="N890" s="58"/>
      <c r="O890" s="58"/>
      <c r="P89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90" s="270" t="str">
        <f>IF('Participantes (A completar)'!$R890="","",IF((INT('Participantes (A completar)'!$AI890-'Participantes (A completar)'!$R890)/365.25)&lt;=0,0,(INT(('Participantes (A completar)'!$AI890-'Participantes (A completar)'!$R890)/365.25))))</f>
        <v/>
      </c>
      <c r="R890" s="61"/>
      <c r="S890" s="57"/>
      <c r="T890" s="270" t="str">
        <f>IFERROR(MATCH(V890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90" s="270" t="str">
        <f t="shared" si="55"/>
        <v/>
      </c>
      <c r="V890" s="58"/>
      <c r="W890" s="58"/>
      <c r="X890" s="62"/>
      <c r="Y89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9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90" s="245"/>
      <c r="AB890" s="246"/>
      <c r="AC890" s="246"/>
      <c r="AD890" s="247"/>
      <c r="AE890" s="248"/>
      <c r="AF890" s="270" t="str">
        <f>IFERROR(VLOOKUP(AE890,Nivel_educat!$B$6:$E$24,4,FALSE),"")</f>
        <v/>
      </c>
      <c r="AG890" s="270" t="str">
        <f t="shared" si="52"/>
        <v/>
      </c>
      <c r="AH890" s="57"/>
      <c r="AI890" s="64"/>
      <c r="AJ890" s="57"/>
      <c r="AK890" s="64"/>
      <c r="AL890" s="64"/>
      <c r="AM890" s="57"/>
      <c r="AN890" s="207"/>
      <c r="AO890" s="273" t="str">
        <f t="shared" si="53"/>
        <v/>
      </c>
      <c r="AP890" s="57"/>
      <c r="AQ890" s="57"/>
      <c r="AR890" s="59"/>
      <c r="AS890" s="59"/>
      <c r="AT890" s="59"/>
      <c r="AU890" s="59"/>
      <c r="AV890" s="59"/>
      <c r="AW890" s="59"/>
      <c r="AX89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90" s="59"/>
      <c r="AZ890" s="59"/>
      <c r="BA89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90" s="249"/>
      <c r="BD890" s="253"/>
      <c r="BE890" s="253"/>
    </row>
    <row r="891" spans="1:57" ht="14.95" x14ac:dyDescent="0.25">
      <c r="A891" s="60"/>
      <c r="B891" s="58"/>
      <c r="C891" s="58"/>
      <c r="D891" s="58"/>
      <c r="E891" s="61"/>
      <c r="F891" s="61"/>
      <c r="G891" s="270" t="str">
        <f>IFERROR(MATCH(I891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91" s="270" t="str">
        <f t="shared" si="54"/>
        <v/>
      </c>
      <c r="I891" s="58"/>
      <c r="J891" s="58"/>
      <c r="K891" s="250"/>
      <c r="L891" s="277"/>
      <c r="M891" s="58"/>
      <c r="N891" s="58"/>
      <c r="O891" s="58"/>
      <c r="P89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91" s="270" t="str">
        <f>IF('Participantes (A completar)'!$R891="","",IF((INT('Participantes (A completar)'!$AI891-'Participantes (A completar)'!$R891)/365.25)&lt;=0,0,(INT(('Participantes (A completar)'!$AI891-'Participantes (A completar)'!$R891)/365.25))))</f>
        <v/>
      </c>
      <c r="R891" s="61"/>
      <c r="S891" s="57"/>
      <c r="T891" s="270" t="str">
        <f>IFERROR(MATCH(V891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91" s="270" t="str">
        <f t="shared" si="55"/>
        <v/>
      </c>
      <c r="V891" s="216"/>
      <c r="W891" s="216"/>
      <c r="X891" s="62"/>
      <c r="Y89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9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91" s="245"/>
      <c r="AB891" s="246"/>
      <c r="AC891" s="246"/>
      <c r="AD891" s="247"/>
      <c r="AE891" s="248"/>
      <c r="AF891" s="270" t="str">
        <f>IFERROR(VLOOKUP(AE891,Nivel_educat!$B$6:$E$24,4,FALSE),"")</f>
        <v/>
      </c>
      <c r="AG891" s="270" t="str">
        <f t="shared" si="52"/>
        <v/>
      </c>
      <c r="AH891" s="57"/>
      <c r="AI891" s="64"/>
      <c r="AJ891" s="57"/>
      <c r="AK891" s="64"/>
      <c r="AL891" s="64"/>
      <c r="AM891" s="57"/>
      <c r="AN891" s="64"/>
      <c r="AO891" s="273" t="str">
        <f t="shared" si="53"/>
        <v/>
      </c>
      <c r="AP891" s="57"/>
      <c r="AQ891" s="57"/>
      <c r="AR891" s="59"/>
      <c r="AS891" s="59"/>
      <c r="AT891" s="59"/>
      <c r="AU891" s="59"/>
      <c r="AV891" s="59"/>
      <c r="AW891" s="59"/>
      <c r="AX89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91" s="59"/>
      <c r="AZ891" s="59"/>
      <c r="BA89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91" s="249"/>
      <c r="BD891" s="253"/>
      <c r="BE891" s="253"/>
    </row>
    <row r="892" spans="1:57" ht="14.95" x14ac:dyDescent="0.25">
      <c r="A892" s="60"/>
      <c r="B892" s="58"/>
      <c r="C892" s="58"/>
      <c r="D892" s="58"/>
      <c r="E892" s="61"/>
      <c r="F892" s="61"/>
      <c r="G892" s="270" t="str">
        <f>IFERROR(MATCH(I892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92" s="270" t="str">
        <f t="shared" si="54"/>
        <v/>
      </c>
      <c r="I892" s="58"/>
      <c r="J892" s="58"/>
      <c r="K892" s="250"/>
      <c r="L892" s="277"/>
      <c r="M892" s="58"/>
      <c r="N892" s="58"/>
      <c r="O892" s="58"/>
      <c r="P89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92" s="270" t="str">
        <f>IF('Participantes (A completar)'!$R892="","",IF((INT('Participantes (A completar)'!$AI892-'Participantes (A completar)'!$R892)/365.25)&lt;=0,0,(INT(('Participantes (A completar)'!$AI892-'Participantes (A completar)'!$R892)/365.25))))</f>
        <v/>
      </c>
      <c r="R892" s="61"/>
      <c r="S892" s="57"/>
      <c r="T892" s="270" t="str">
        <f>IFERROR(MATCH(V892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92" s="270" t="str">
        <f t="shared" si="55"/>
        <v/>
      </c>
      <c r="V892" s="58"/>
      <c r="W892" s="58"/>
      <c r="X892" s="62"/>
      <c r="Y89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9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92" s="245"/>
      <c r="AB892" s="246"/>
      <c r="AC892" s="246"/>
      <c r="AD892" s="247"/>
      <c r="AE892" s="248"/>
      <c r="AF892" s="270" t="str">
        <f>IFERROR(VLOOKUP(AE892,Nivel_educat!$B$6:$E$24,4,FALSE),"")</f>
        <v/>
      </c>
      <c r="AG892" s="270" t="str">
        <f t="shared" si="52"/>
        <v/>
      </c>
      <c r="AH892" s="57"/>
      <c r="AI892" s="64"/>
      <c r="AJ892" s="57"/>
      <c r="AK892" s="64"/>
      <c r="AL892" s="64"/>
      <c r="AM892" s="57"/>
      <c r="AN892" s="207"/>
      <c r="AO892" s="273" t="str">
        <f t="shared" si="53"/>
        <v/>
      </c>
      <c r="AP892" s="57"/>
      <c r="AQ892" s="57"/>
      <c r="AR892" s="59"/>
      <c r="AS892" s="59"/>
      <c r="AT892" s="59"/>
      <c r="AU892" s="59"/>
      <c r="AV892" s="59"/>
      <c r="AW892" s="59"/>
      <c r="AX89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92" s="59"/>
      <c r="AZ892" s="59"/>
      <c r="BA89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92" s="249"/>
      <c r="BD892" s="253"/>
      <c r="BE892" s="253"/>
    </row>
    <row r="893" spans="1:57" ht="14.95" x14ac:dyDescent="0.25">
      <c r="A893" s="60"/>
      <c r="B893" s="58"/>
      <c r="C893" s="58"/>
      <c r="D893" s="58"/>
      <c r="E893" s="61"/>
      <c r="F893" s="61"/>
      <c r="G893" s="270" t="str">
        <f>IFERROR(MATCH(I893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93" s="270" t="str">
        <f t="shared" si="54"/>
        <v/>
      </c>
      <c r="I893" s="58"/>
      <c r="J893" s="58"/>
      <c r="K893" s="250"/>
      <c r="L893" s="277"/>
      <c r="M893" s="58"/>
      <c r="N893" s="58"/>
      <c r="O893" s="58"/>
      <c r="P89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93" s="270" t="str">
        <f>IF('Participantes (A completar)'!$R893="","",IF((INT('Participantes (A completar)'!$AI893-'Participantes (A completar)'!$R893)/365.25)&lt;=0,0,(INT(('Participantes (A completar)'!$AI893-'Participantes (A completar)'!$R893)/365.25))))</f>
        <v/>
      </c>
      <c r="R893" s="61"/>
      <c r="S893" s="57"/>
      <c r="T893" s="270" t="str">
        <f>IFERROR(MATCH(V893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93" s="270" t="str">
        <f t="shared" si="55"/>
        <v/>
      </c>
      <c r="V893" s="216"/>
      <c r="W893" s="216"/>
      <c r="X893" s="62"/>
      <c r="Y89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9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93" s="245"/>
      <c r="AB893" s="246"/>
      <c r="AC893" s="246"/>
      <c r="AD893" s="247"/>
      <c r="AE893" s="248"/>
      <c r="AF893" s="270" t="str">
        <f>IFERROR(VLOOKUP(AE893,Nivel_educat!$B$6:$E$24,4,FALSE),"")</f>
        <v/>
      </c>
      <c r="AG893" s="270" t="str">
        <f t="shared" si="52"/>
        <v/>
      </c>
      <c r="AH893" s="57"/>
      <c r="AI893" s="64"/>
      <c r="AJ893" s="57"/>
      <c r="AK893" s="64"/>
      <c r="AL893" s="64"/>
      <c r="AM893" s="57"/>
      <c r="AN893" s="64"/>
      <c r="AO893" s="273" t="str">
        <f t="shared" si="53"/>
        <v/>
      </c>
      <c r="AP893" s="57"/>
      <c r="AQ893" s="57"/>
      <c r="AR893" s="59"/>
      <c r="AS893" s="59"/>
      <c r="AT893" s="59"/>
      <c r="AU893" s="59"/>
      <c r="AV893" s="59"/>
      <c r="AW893" s="59"/>
      <c r="AX89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93" s="59"/>
      <c r="AZ893" s="59"/>
      <c r="BA89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93" s="249"/>
      <c r="BD893" s="253"/>
      <c r="BE893" s="253"/>
    </row>
    <row r="894" spans="1:57" ht="14.95" x14ac:dyDescent="0.25">
      <c r="A894" s="60"/>
      <c r="B894" s="58"/>
      <c r="C894" s="58"/>
      <c r="D894" s="58"/>
      <c r="E894" s="61"/>
      <c r="F894" s="61"/>
      <c r="G894" s="270" t="str">
        <f>IFERROR(MATCH(I894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94" s="270" t="str">
        <f t="shared" si="54"/>
        <v/>
      </c>
      <c r="I894" s="58"/>
      <c r="J894" s="58"/>
      <c r="K894" s="250"/>
      <c r="L894" s="277"/>
      <c r="M894" s="58"/>
      <c r="N894" s="58"/>
      <c r="O894" s="58"/>
      <c r="P89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94" s="270" t="str">
        <f>IF('Participantes (A completar)'!$R894="","",IF((INT('Participantes (A completar)'!$AI894-'Participantes (A completar)'!$R894)/365.25)&lt;=0,0,(INT(('Participantes (A completar)'!$AI894-'Participantes (A completar)'!$R894)/365.25))))</f>
        <v/>
      </c>
      <c r="R894" s="61"/>
      <c r="S894" s="57"/>
      <c r="T894" s="270" t="str">
        <f>IFERROR(MATCH(V894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94" s="270" t="str">
        <f t="shared" si="55"/>
        <v/>
      </c>
      <c r="V894" s="58"/>
      <c r="W894" s="58"/>
      <c r="X894" s="62"/>
      <c r="Y89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9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94" s="245"/>
      <c r="AB894" s="246"/>
      <c r="AC894" s="246"/>
      <c r="AD894" s="247"/>
      <c r="AE894" s="248"/>
      <c r="AF894" s="270" t="str">
        <f>IFERROR(VLOOKUP(AE894,Nivel_educat!$B$6:$E$24,4,FALSE),"")</f>
        <v/>
      </c>
      <c r="AG894" s="270" t="str">
        <f t="shared" si="52"/>
        <v/>
      </c>
      <c r="AH894" s="57"/>
      <c r="AI894" s="64"/>
      <c r="AJ894" s="57"/>
      <c r="AK894" s="64"/>
      <c r="AL894" s="64"/>
      <c r="AM894" s="57"/>
      <c r="AN894" s="207"/>
      <c r="AO894" s="273" t="str">
        <f t="shared" si="53"/>
        <v/>
      </c>
      <c r="AP894" s="57"/>
      <c r="AQ894" s="57"/>
      <c r="AR894" s="59"/>
      <c r="AS894" s="59"/>
      <c r="AT894" s="59"/>
      <c r="AU894" s="59"/>
      <c r="AV894" s="59"/>
      <c r="AW894" s="59"/>
      <c r="AX89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94" s="59"/>
      <c r="AZ894" s="59"/>
      <c r="BA89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94" s="249"/>
      <c r="BD894" s="253"/>
      <c r="BE894" s="253"/>
    </row>
    <row r="895" spans="1:57" ht="14.95" x14ac:dyDescent="0.25">
      <c r="A895" s="60"/>
      <c r="B895" s="58"/>
      <c r="C895" s="58"/>
      <c r="D895" s="58"/>
      <c r="E895" s="61"/>
      <c r="F895" s="61"/>
      <c r="G895" s="270" t="str">
        <f>IFERROR(MATCH(I895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95" s="270" t="str">
        <f t="shared" si="54"/>
        <v/>
      </c>
      <c r="I895" s="58"/>
      <c r="J895" s="58"/>
      <c r="K895" s="250"/>
      <c r="L895" s="277"/>
      <c r="M895" s="58"/>
      <c r="N895" s="58"/>
      <c r="O895" s="58"/>
      <c r="P89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95" s="270" t="str">
        <f>IF('Participantes (A completar)'!$R895="","",IF((INT('Participantes (A completar)'!$AI895-'Participantes (A completar)'!$R895)/365.25)&lt;=0,0,(INT(('Participantes (A completar)'!$AI895-'Participantes (A completar)'!$R895)/365.25))))</f>
        <v/>
      </c>
      <c r="R895" s="61"/>
      <c r="S895" s="57"/>
      <c r="T895" s="270" t="str">
        <f>IFERROR(MATCH(V895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95" s="270" t="str">
        <f t="shared" si="55"/>
        <v/>
      </c>
      <c r="V895" s="216"/>
      <c r="W895" s="216"/>
      <c r="X895" s="62"/>
      <c r="Y89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9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95" s="245"/>
      <c r="AB895" s="246"/>
      <c r="AC895" s="246"/>
      <c r="AD895" s="247"/>
      <c r="AE895" s="248"/>
      <c r="AF895" s="270" t="str">
        <f>IFERROR(VLOOKUP(AE895,Nivel_educat!$B$6:$E$24,4,FALSE),"")</f>
        <v/>
      </c>
      <c r="AG895" s="270" t="str">
        <f t="shared" si="52"/>
        <v/>
      </c>
      <c r="AH895" s="57"/>
      <c r="AI895" s="64"/>
      <c r="AJ895" s="57"/>
      <c r="AK895" s="64"/>
      <c r="AL895" s="64"/>
      <c r="AM895" s="57"/>
      <c r="AN895" s="64"/>
      <c r="AO895" s="273" t="str">
        <f t="shared" si="53"/>
        <v/>
      </c>
      <c r="AP895" s="57"/>
      <c r="AQ895" s="57"/>
      <c r="AR895" s="59"/>
      <c r="AS895" s="59"/>
      <c r="AT895" s="59"/>
      <c r="AU895" s="59"/>
      <c r="AV895" s="59"/>
      <c r="AW895" s="59"/>
      <c r="AX89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95" s="59"/>
      <c r="AZ895" s="59"/>
      <c r="BA89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95" s="249"/>
      <c r="BD895" s="253"/>
      <c r="BE895" s="253"/>
    </row>
    <row r="896" spans="1:57" ht="14.95" x14ac:dyDescent="0.25">
      <c r="A896" s="60"/>
      <c r="B896" s="58"/>
      <c r="C896" s="58"/>
      <c r="D896" s="58"/>
      <c r="E896" s="61"/>
      <c r="F896" s="61"/>
      <c r="G896" s="270" t="str">
        <f>IFERROR(MATCH(I896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96" s="270" t="str">
        <f t="shared" si="54"/>
        <v/>
      </c>
      <c r="I896" s="58"/>
      <c r="J896" s="58"/>
      <c r="K896" s="250"/>
      <c r="L896" s="277"/>
      <c r="M896" s="58"/>
      <c r="N896" s="58"/>
      <c r="O896" s="58"/>
      <c r="P89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96" s="270" t="str">
        <f>IF('Participantes (A completar)'!$R896="","",IF((INT('Participantes (A completar)'!$AI896-'Participantes (A completar)'!$R896)/365.25)&lt;=0,0,(INT(('Participantes (A completar)'!$AI896-'Participantes (A completar)'!$R896)/365.25))))</f>
        <v/>
      </c>
      <c r="R896" s="61"/>
      <c r="S896" s="57"/>
      <c r="T896" s="270" t="str">
        <f>IFERROR(MATCH(V896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96" s="270" t="str">
        <f t="shared" si="55"/>
        <v/>
      </c>
      <c r="V896" s="58"/>
      <c r="W896" s="58"/>
      <c r="X896" s="62"/>
      <c r="Y89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9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96" s="245"/>
      <c r="AB896" s="246"/>
      <c r="AC896" s="246"/>
      <c r="AD896" s="247"/>
      <c r="AE896" s="248"/>
      <c r="AF896" s="270" t="str">
        <f>IFERROR(VLOOKUP(AE896,Nivel_educat!$B$6:$E$24,4,FALSE),"")</f>
        <v/>
      </c>
      <c r="AG896" s="270" t="str">
        <f t="shared" si="52"/>
        <v/>
      </c>
      <c r="AH896" s="57"/>
      <c r="AI896" s="64"/>
      <c r="AJ896" s="57"/>
      <c r="AK896" s="64"/>
      <c r="AL896" s="64"/>
      <c r="AM896" s="57"/>
      <c r="AN896" s="207"/>
      <c r="AO896" s="273" t="str">
        <f t="shared" si="53"/>
        <v/>
      </c>
      <c r="AP896" s="57"/>
      <c r="AQ896" s="57"/>
      <c r="AR896" s="59"/>
      <c r="AS896" s="59"/>
      <c r="AT896" s="59"/>
      <c r="AU896" s="59"/>
      <c r="AV896" s="59"/>
      <c r="AW896" s="59"/>
      <c r="AX89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96" s="59"/>
      <c r="AZ896" s="59"/>
      <c r="BA89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96" s="249"/>
      <c r="BD896" s="253"/>
      <c r="BE896" s="253"/>
    </row>
    <row r="897" spans="1:57" ht="14.95" x14ac:dyDescent="0.25">
      <c r="A897" s="60"/>
      <c r="B897" s="58"/>
      <c r="C897" s="58"/>
      <c r="D897" s="58"/>
      <c r="E897" s="61"/>
      <c r="F897" s="61"/>
      <c r="G897" s="270" t="str">
        <f>IFERROR(MATCH(I897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97" s="270" t="str">
        <f t="shared" si="54"/>
        <v/>
      </c>
      <c r="I897" s="58"/>
      <c r="J897" s="58"/>
      <c r="K897" s="250"/>
      <c r="L897" s="277"/>
      <c r="M897" s="58"/>
      <c r="N897" s="58"/>
      <c r="O897" s="58"/>
      <c r="P89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97" s="270" t="str">
        <f>IF('Participantes (A completar)'!$R897="","",IF((INT('Participantes (A completar)'!$AI897-'Participantes (A completar)'!$R897)/365.25)&lt;=0,0,(INT(('Participantes (A completar)'!$AI897-'Participantes (A completar)'!$R897)/365.25))))</f>
        <v/>
      </c>
      <c r="R897" s="61"/>
      <c r="S897" s="57"/>
      <c r="T897" s="270" t="str">
        <f>IFERROR(MATCH(V897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97" s="270" t="str">
        <f t="shared" si="55"/>
        <v/>
      </c>
      <c r="V897" s="216"/>
      <c r="W897" s="216"/>
      <c r="X897" s="62"/>
      <c r="Y89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9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97" s="245"/>
      <c r="AB897" s="246"/>
      <c r="AC897" s="246"/>
      <c r="AD897" s="247"/>
      <c r="AE897" s="248"/>
      <c r="AF897" s="270" t="str">
        <f>IFERROR(VLOOKUP(AE897,Nivel_educat!$B$6:$E$24,4,FALSE),"")</f>
        <v/>
      </c>
      <c r="AG897" s="270" t="str">
        <f t="shared" si="52"/>
        <v/>
      </c>
      <c r="AH897" s="57"/>
      <c r="AI897" s="64"/>
      <c r="AJ897" s="57"/>
      <c r="AK897" s="64"/>
      <c r="AL897" s="64"/>
      <c r="AM897" s="57"/>
      <c r="AN897" s="64"/>
      <c r="AO897" s="273" t="str">
        <f t="shared" si="53"/>
        <v/>
      </c>
      <c r="AP897" s="57"/>
      <c r="AQ897" s="57"/>
      <c r="AR897" s="59"/>
      <c r="AS897" s="59"/>
      <c r="AT897" s="59"/>
      <c r="AU897" s="59"/>
      <c r="AV897" s="59"/>
      <c r="AW897" s="59"/>
      <c r="AX89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97" s="59"/>
      <c r="AZ897" s="59"/>
      <c r="BA89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97" s="249"/>
      <c r="BD897" s="253"/>
      <c r="BE897" s="253"/>
    </row>
    <row r="898" spans="1:57" ht="14.95" x14ac:dyDescent="0.25">
      <c r="A898" s="60"/>
      <c r="B898" s="58"/>
      <c r="C898" s="58"/>
      <c r="D898" s="58"/>
      <c r="E898" s="61"/>
      <c r="F898" s="61"/>
      <c r="G898" s="270" t="str">
        <f>IFERROR(MATCH(I898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98" s="270" t="str">
        <f t="shared" si="54"/>
        <v/>
      </c>
      <c r="I898" s="58"/>
      <c r="J898" s="58"/>
      <c r="K898" s="250"/>
      <c r="L898" s="277"/>
      <c r="M898" s="58"/>
      <c r="N898" s="58"/>
      <c r="O898" s="58"/>
      <c r="P89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98" s="270" t="str">
        <f>IF('Participantes (A completar)'!$R898="","",IF((INT('Participantes (A completar)'!$AI898-'Participantes (A completar)'!$R898)/365.25)&lt;=0,0,(INT(('Participantes (A completar)'!$AI898-'Participantes (A completar)'!$R898)/365.25))))</f>
        <v/>
      </c>
      <c r="R898" s="61"/>
      <c r="S898" s="57"/>
      <c r="T898" s="270" t="str">
        <f>IFERROR(MATCH(V898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98" s="270" t="str">
        <f t="shared" si="55"/>
        <v/>
      </c>
      <c r="V898" s="58"/>
      <c r="W898" s="58"/>
      <c r="X898" s="62"/>
      <c r="Y89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9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98" s="245"/>
      <c r="AB898" s="246"/>
      <c r="AC898" s="246"/>
      <c r="AD898" s="247"/>
      <c r="AE898" s="248"/>
      <c r="AF898" s="270" t="str">
        <f>IFERROR(VLOOKUP(AE898,Nivel_educat!$B$6:$E$24,4,FALSE),"")</f>
        <v/>
      </c>
      <c r="AG898" s="270" t="str">
        <f t="shared" si="52"/>
        <v/>
      </c>
      <c r="AH898" s="57"/>
      <c r="AI898" s="64"/>
      <c r="AJ898" s="57"/>
      <c r="AK898" s="64"/>
      <c r="AL898" s="64"/>
      <c r="AM898" s="57"/>
      <c r="AN898" s="207"/>
      <c r="AO898" s="273" t="str">
        <f t="shared" si="53"/>
        <v/>
      </c>
      <c r="AP898" s="57"/>
      <c r="AQ898" s="57"/>
      <c r="AR898" s="59"/>
      <c r="AS898" s="59"/>
      <c r="AT898" s="59"/>
      <c r="AU898" s="59"/>
      <c r="AV898" s="59"/>
      <c r="AW898" s="59"/>
      <c r="AX89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98" s="59"/>
      <c r="AZ898" s="59"/>
      <c r="BA89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98" s="249"/>
      <c r="BD898" s="253"/>
      <c r="BE898" s="253"/>
    </row>
    <row r="899" spans="1:57" ht="14.95" x14ac:dyDescent="0.25">
      <c r="A899" s="60"/>
      <c r="B899" s="58"/>
      <c r="C899" s="58"/>
      <c r="D899" s="58"/>
      <c r="E899" s="61"/>
      <c r="F899" s="61"/>
      <c r="G899" s="270" t="str">
        <f>IFERROR(MATCH(I899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899" s="270" t="str">
        <f t="shared" si="54"/>
        <v/>
      </c>
      <c r="I899" s="58"/>
      <c r="J899" s="58"/>
      <c r="K899" s="250"/>
      <c r="L899" s="277"/>
      <c r="M899" s="58"/>
      <c r="N899" s="58"/>
      <c r="O899" s="58"/>
      <c r="P89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899" s="270" t="str">
        <f>IF('Participantes (A completar)'!$R899="","",IF((INT('Participantes (A completar)'!$AI899-'Participantes (A completar)'!$R899)/365.25)&lt;=0,0,(INT(('Participantes (A completar)'!$AI899-'Participantes (A completar)'!$R899)/365.25))))</f>
        <v/>
      </c>
      <c r="R899" s="61"/>
      <c r="S899" s="57"/>
      <c r="T899" s="270" t="str">
        <f>IFERROR(MATCH(V899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899" s="270" t="str">
        <f t="shared" si="55"/>
        <v/>
      </c>
      <c r="V899" s="216"/>
      <c r="W899" s="216"/>
      <c r="X899" s="62"/>
      <c r="Y89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89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899" s="245"/>
      <c r="AB899" s="246"/>
      <c r="AC899" s="246"/>
      <c r="AD899" s="247"/>
      <c r="AE899" s="248"/>
      <c r="AF899" s="270" t="str">
        <f>IFERROR(VLOOKUP(AE899,Nivel_educat!$B$6:$E$24,4,FALSE),"")</f>
        <v/>
      </c>
      <c r="AG899" s="270" t="str">
        <f t="shared" si="52"/>
        <v/>
      </c>
      <c r="AH899" s="57"/>
      <c r="AI899" s="64"/>
      <c r="AJ899" s="57"/>
      <c r="AK899" s="64"/>
      <c r="AL899" s="64"/>
      <c r="AM899" s="57"/>
      <c r="AN899" s="64"/>
      <c r="AO899" s="273" t="str">
        <f t="shared" si="53"/>
        <v/>
      </c>
      <c r="AP899" s="57"/>
      <c r="AQ899" s="57"/>
      <c r="AR899" s="59"/>
      <c r="AS899" s="59"/>
      <c r="AT899" s="59"/>
      <c r="AU899" s="59"/>
      <c r="AV899" s="59"/>
      <c r="AW899" s="59"/>
      <c r="AX89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899" s="59"/>
      <c r="AZ899" s="59"/>
      <c r="BA89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899" s="249"/>
      <c r="BD899" s="253"/>
      <c r="BE899" s="253"/>
    </row>
    <row r="900" spans="1:57" ht="14.95" x14ac:dyDescent="0.25">
      <c r="A900" s="60"/>
      <c r="B900" s="58"/>
      <c r="C900" s="58"/>
      <c r="D900" s="58"/>
      <c r="E900" s="61"/>
      <c r="F900" s="61"/>
      <c r="G900" s="270" t="str">
        <f>IFERROR(MATCH(I900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00" s="270" t="str">
        <f t="shared" si="54"/>
        <v/>
      </c>
      <c r="I900" s="58"/>
      <c r="J900" s="58"/>
      <c r="K900" s="250"/>
      <c r="L900" s="277"/>
      <c r="M900" s="58"/>
      <c r="N900" s="58"/>
      <c r="O900" s="58"/>
      <c r="P90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00" s="270" t="str">
        <f>IF('Participantes (A completar)'!$R900="","",IF((INT('Participantes (A completar)'!$AI900-'Participantes (A completar)'!$R900)/365.25)&lt;=0,0,(INT(('Participantes (A completar)'!$AI900-'Participantes (A completar)'!$R900)/365.25))))</f>
        <v/>
      </c>
      <c r="R900" s="61"/>
      <c r="S900" s="57"/>
      <c r="T900" s="270" t="str">
        <f>IFERROR(MATCH(V900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00" s="270" t="str">
        <f t="shared" si="55"/>
        <v/>
      </c>
      <c r="V900" s="58"/>
      <c r="W900" s="58"/>
      <c r="X900" s="62"/>
      <c r="Y90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0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00" s="245"/>
      <c r="AB900" s="246"/>
      <c r="AC900" s="246"/>
      <c r="AD900" s="247"/>
      <c r="AE900" s="248"/>
      <c r="AF900" s="270" t="str">
        <f>IFERROR(VLOOKUP(AE900,Nivel_educat!$B$6:$E$24,4,FALSE),"")</f>
        <v/>
      </c>
      <c r="AG900" s="270" t="str">
        <f t="shared" si="52"/>
        <v/>
      </c>
      <c r="AH900" s="57"/>
      <c r="AI900" s="64"/>
      <c r="AJ900" s="57"/>
      <c r="AK900" s="64"/>
      <c r="AL900" s="64"/>
      <c r="AM900" s="57"/>
      <c r="AN900" s="207"/>
      <c r="AO900" s="273" t="str">
        <f t="shared" si="53"/>
        <v/>
      </c>
      <c r="AP900" s="57"/>
      <c r="AQ900" s="57"/>
      <c r="AR900" s="59"/>
      <c r="AS900" s="59"/>
      <c r="AT900" s="59"/>
      <c r="AU900" s="59"/>
      <c r="AV900" s="59"/>
      <c r="AW900" s="59"/>
      <c r="AX90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00" s="59"/>
      <c r="AZ900" s="59"/>
      <c r="BA90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00" s="249"/>
      <c r="BD900" s="253"/>
      <c r="BE900" s="253"/>
    </row>
    <row r="901" spans="1:57" ht="14.95" x14ac:dyDescent="0.25">
      <c r="A901" s="60"/>
      <c r="B901" s="58"/>
      <c r="C901" s="58"/>
      <c r="D901" s="58"/>
      <c r="E901" s="61"/>
      <c r="F901" s="61"/>
      <c r="G901" s="270" t="str">
        <f>IFERROR(MATCH(I901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01" s="270" t="str">
        <f t="shared" si="54"/>
        <v/>
      </c>
      <c r="I901" s="58"/>
      <c r="J901" s="58"/>
      <c r="K901" s="250"/>
      <c r="L901" s="277"/>
      <c r="M901" s="58"/>
      <c r="N901" s="58"/>
      <c r="O901" s="58"/>
      <c r="P90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01" s="270" t="str">
        <f>IF('Participantes (A completar)'!$R901="","",IF((INT('Participantes (A completar)'!$AI901-'Participantes (A completar)'!$R901)/365.25)&lt;=0,0,(INT(('Participantes (A completar)'!$AI901-'Participantes (A completar)'!$R901)/365.25))))</f>
        <v/>
      </c>
      <c r="R901" s="61"/>
      <c r="S901" s="57"/>
      <c r="T901" s="270" t="str">
        <f>IFERROR(MATCH(V901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01" s="270" t="str">
        <f t="shared" si="55"/>
        <v/>
      </c>
      <c r="V901" s="216"/>
      <c r="W901" s="216"/>
      <c r="X901" s="62"/>
      <c r="Y90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0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01" s="245"/>
      <c r="AB901" s="246"/>
      <c r="AC901" s="246"/>
      <c r="AD901" s="247"/>
      <c r="AE901" s="248"/>
      <c r="AF901" s="270" t="str">
        <f>IFERROR(VLOOKUP(AE901,Nivel_educat!$B$6:$E$24,4,FALSE),"")</f>
        <v/>
      </c>
      <c r="AG901" s="270" t="str">
        <f t="shared" si="52"/>
        <v/>
      </c>
      <c r="AH901" s="57"/>
      <c r="AI901" s="64"/>
      <c r="AJ901" s="57"/>
      <c r="AK901" s="64"/>
      <c r="AL901" s="64"/>
      <c r="AM901" s="57"/>
      <c r="AN901" s="64"/>
      <c r="AO901" s="273" t="str">
        <f t="shared" si="53"/>
        <v/>
      </c>
      <c r="AP901" s="57"/>
      <c r="AQ901" s="57"/>
      <c r="AR901" s="59"/>
      <c r="AS901" s="59"/>
      <c r="AT901" s="59"/>
      <c r="AU901" s="59"/>
      <c r="AV901" s="59"/>
      <c r="AW901" s="59"/>
      <c r="AX90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01" s="59"/>
      <c r="AZ901" s="59"/>
      <c r="BA90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01" s="249"/>
      <c r="BD901" s="253"/>
      <c r="BE901" s="253"/>
    </row>
    <row r="902" spans="1:57" ht="14.95" x14ac:dyDescent="0.25">
      <c r="A902" s="60"/>
      <c r="B902" s="58"/>
      <c r="C902" s="58"/>
      <c r="D902" s="58"/>
      <c r="E902" s="61"/>
      <c r="F902" s="61"/>
      <c r="G902" s="270" t="str">
        <f>IFERROR(MATCH(I902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02" s="270" t="str">
        <f t="shared" si="54"/>
        <v/>
      </c>
      <c r="I902" s="58"/>
      <c r="J902" s="58"/>
      <c r="K902" s="250"/>
      <c r="L902" s="277"/>
      <c r="M902" s="58"/>
      <c r="N902" s="58"/>
      <c r="O902" s="58"/>
      <c r="P90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02" s="270" t="str">
        <f>IF('Participantes (A completar)'!$R902="","",IF((INT('Participantes (A completar)'!$AI902-'Participantes (A completar)'!$R902)/365.25)&lt;=0,0,(INT(('Participantes (A completar)'!$AI902-'Participantes (A completar)'!$R902)/365.25))))</f>
        <v/>
      </c>
      <c r="R902" s="61"/>
      <c r="S902" s="57"/>
      <c r="T902" s="270" t="str">
        <f>IFERROR(MATCH(V902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02" s="270" t="str">
        <f t="shared" si="55"/>
        <v/>
      </c>
      <c r="V902" s="58"/>
      <c r="W902" s="58"/>
      <c r="X902" s="62"/>
      <c r="Y90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0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02" s="245"/>
      <c r="AB902" s="246"/>
      <c r="AC902" s="246"/>
      <c r="AD902" s="247"/>
      <c r="AE902" s="248"/>
      <c r="AF902" s="270" t="str">
        <f>IFERROR(VLOOKUP(AE902,Nivel_educat!$B$6:$E$24,4,FALSE),"")</f>
        <v/>
      </c>
      <c r="AG902" s="270" t="str">
        <f t="shared" si="52"/>
        <v/>
      </c>
      <c r="AH902" s="57"/>
      <c r="AI902" s="64"/>
      <c r="AJ902" s="57"/>
      <c r="AK902" s="64"/>
      <c r="AL902" s="64"/>
      <c r="AM902" s="57"/>
      <c r="AN902" s="207"/>
      <c r="AO902" s="273" t="str">
        <f t="shared" si="53"/>
        <v/>
      </c>
      <c r="AP902" s="57"/>
      <c r="AQ902" s="57"/>
      <c r="AR902" s="59"/>
      <c r="AS902" s="59"/>
      <c r="AT902" s="59"/>
      <c r="AU902" s="59"/>
      <c r="AV902" s="59"/>
      <c r="AW902" s="59"/>
      <c r="AX90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02" s="59"/>
      <c r="AZ902" s="59"/>
      <c r="BA90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02" s="249"/>
      <c r="BD902" s="253"/>
      <c r="BE902" s="253"/>
    </row>
    <row r="903" spans="1:57" ht="14.95" x14ac:dyDescent="0.25">
      <c r="A903" s="60"/>
      <c r="B903" s="58"/>
      <c r="C903" s="58"/>
      <c r="D903" s="58"/>
      <c r="E903" s="61"/>
      <c r="F903" s="61"/>
      <c r="G903" s="270" t="str">
        <f>IFERROR(MATCH(I903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03" s="270" t="str">
        <f t="shared" si="54"/>
        <v/>
      </c>
      <c r="I903" s="58"/>
      <c r="J903" s="58"/>
      <c r="K903" s="250"/>
      <c r="L903" s="277"/>
      <c r="M903" s="58"/>
      <c r="N903" s="58"/>
      <c r="O903" s="58"/>
      <c r="P90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03" s="270" t="str">
        <f>IF('Participantes (A completar)'!$R903="","",IF((INT('Participantes (A completar)'!$AI903-'Participantes (A completar)'!$R903)/365.25)&lt;=0,0,(INT(('Participantes (A completar)'!$AI903-'Participantes (A completar)'!$R903)/365.25))))</f>
        <v/>
      </c>
      <c r="R903" s="61"/>
      <c r="S903" s="57"/>
      <c r="T903" s="270" t="str">
        <f>IFERROR(MATCH(V903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03" s="270" t="str">
        <f t="shared" si="55"/>
        <v/>
      </c>
      <c r="V903" s="216"/>
      <c r="W903" s="216"/>
      <c r="X903" s="62"/>
      <c r="Y90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0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03" s="245"/>
      <c r="AB903" s="246"/>
      <c r="AC903" s="246"/>
      <c r="AD903" s="247"/>
      <c r="AE903" s="248"/>
      <c r="AF903" s="270" t="str">
        <f>IFERROR(VLOOKUP(AE903,Nivel_educat!$B$6:$E$24,4,FALSE),"")</f>
        <v/>
      </c>
      <c r="AG903" s="270" t="str">
        <f t="shared" si="52"/>
        <v/>
      </c>
      <c r="AH903" s="57"/>
      <c r="AI903" s="64"/>
      <c r="AJ903" s="57"/>
      <c r="AK903" s="64"/>
      <c r="AL903" s="64"/>
      <c r="AM903" s="57"/>
      <c r="AN903" s="64"/>
      <c r="AO903" s="273" t="str">
        <f t="shared" si="53"/>
        <v/>
      </c>
      <c r="AP903" s="57"/>
      <c r="AQ903" s="57"/>
      <c r="AR903" s="59"/>
      <c r="AS903" s="59"/>
      <c r="AT903" s="59"/>
      <c r="AU903" s="59"/>
      <c r="AV903" s="59"/>
      <c r="AW903" s="59"/>
      <c r="AX90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03" s="59"/>
      <c r="AZ903" s="59"/>
      <c r="BA90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03" s="249"/>
      <c r="BD903" s="253"/>
      <c r="BE903" s="253"/>
    </row>
    <row r="904" spans="1:57" ht="14.95" x14ac:dyDescent="0.25">
      <c r="A904" s="60"/>
      <c r="B904" s="58"/>
      <c r="C904" s="58"/>
      <c r="D904" s="58"/>
      <c r="E904" s="61"/>
      <c r="F904" s="61"/>
      <c r="G904" s="270" t="str">
        <f>IFERROR(MATCH(I904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04" s="270" t="str">
        <f t="shared" si="54"/>
        <v/>
      </c>
      <c r="I904" s="58"/>
      <c r="J904" s="58"/>
      <c r="K904" s="250"/>
      <c r="L904" s="277"/>
      <c r="M904" s="58"/>
      <c r="N904" s="58"/>
      <c r="O904" s="58"/>
      <c r="P90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04" s="270" t="str">
        <f>IF('Participantes (A completar)'!$R904="","",IF((INT('Participantes (A completar)'!$AI904-'Participantes (A completar)'!$R904)/365.25)&lt;=0,0,(INT(('Participantes (A completar)'!$AI904-'Participantes (A completar)'!$R904)/365.25))))</f>
        <v/>
      </c>
      <c r="R904" s="61"/>
      <c r="S904" s="57"/>
      <c r="T904" s="270" t="str">
        <f>IFERROR(MATCH(V904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04" s="270" t="str">
        <f t="shared" si="55"/>
        <v/>
      </c>
      <c r="V904" s="58"/>
      <c r="W904" s="58"/>
      <c r="X904" s="62"/>
      <c r="Y90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0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04" s="245"/>
      <c r="AB904" s="246"/>
      <c r="AC904" s="246"/>
      <c r="AD904" s="247"/>
      <c r="AE904" s="248"/>
      <c r="AF904" s="270" t="str">
        <f>IFERROR(VLOOKUP(AE904,Nivel_educat!$B$6:$E$24,4,FALSE),"")</f>
        <v/>
      </c>
      <c r="AG904" s="270" t="str">
        <f t="shared" si="52"/>
        <v/>
      </c>
      <c r="AH904" s="57"/>
      <c r="AI904" s="64"/>
      <c r="AJ904" s="57"/>
      <c r="AK904" s="64"/>
      <c r="AL904" s="64"/>
      <c r="AM904" s="57"/>
      <c r="AN904" s="207"/>
      <c r="AO904" s="273" t="str">
        <f t="shared" si="53"/>
        <v/>
      </c>
      <c r="AP904" s="57"/>
      <c r="AQ904" s="57"/>
      <c r="AR904" s="59"/>
      <c r="AS904" s="59"/>
      <c r="AT904" s="59"/>
      <c r="AU904" s="59"/>
      <c r="AV904" s="59"/>
      <c r="AW904" s="59"/>
      <c r="AX90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04" s="59"/>
      <c r="AZ904" s="59"/>
      <c r="BA90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04" s="249"/>
      <c r="BD904" s="253"/>
      <c r="BE904" s="253"/>
    </row>
    <row r="905" spans="1:57" ht="14.95" x14ac:dyDescent="0.25">
      <c r="A905" s="60"/>
      <c r="B905" s="58"/>
      <c r="C905" s="58"/>
      <c r="D905" s="58"/>
      <c r="E905" s="61"/>
      <c r="F905" s="61"/>
      <c r="G905" s="270" t="str">
        <f>IFERROR(MATCH(I905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05" s="270" t="str">
        <f t="shared" si="54"/>
        <v/>
      </c>
      <c r="I905" s="58"/>
      <c r="J905" s="58"/>
      <c r="K905" s="250"/>
      <c r="L905" s="277"/>
      <c r="M905" s="58"/>
      <c r="N905" s="58"/>
      <c r="O905" s="58"/>
      <c r="P90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05" s="270" t="str">
        <f>IF('Participantes (A completar)'!$R905="","",IF((INT('Participantes (A completar)'!$AI905-'Participantes (A completar)'!$R905)/365.25)&lt;=0,0,(INT(('Participantes (A completar)'!$AI905-'Participantes (A completar)'!$R905)/365.25))))</f>
        <v/>
      </c>
      <c r="R905" s="61"/>
      <c r="S905" s="57"/>
      <c r="T905" s="270" t="str">
        <f>IFERROR(MATCH(V905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05" s="270" t="str">
        <f t="shared" si="55"/>
        <v/>
      </c>
      <c r="V905" s="216"/>
      <c r="W905" s="216"/>
      <c r="X905" s="62"/>
      <c r="Y90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0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05" s="245"/>
      <c r="AB905" s="246"/>
      <c r="AC905" s="246"/>
      <c r="AD905" s="247"/>
      <c r="AE905" s="248"/>
      <c r="AF905" s="270" t="str">
        <f>IFERROR(VLOOKUP(AE905,Nivel_educat!$B$6:$E$24,4,FALSE),"")</f>
        <v/>
      </c>
      <c r="AG905" s="270" t="str">
        <f t="shared" si="52"/>
        <v/>
      </c>
      <c r="AH905" s="57"/>
      <c r="AI905" s="64"/>
      <c r="AJ905" s="57"/>
      <c r="AK905" s="64"/>
      <c r="AL905" s="64"/>
      <c r="AM905" s="57"/>
      <c r="AN905" s="64"/>
      <c r="AO905" s="273" t="str">
        <f t="shared" si="53"/>
        <v/>
      </c>
      <c r="AP905" s="57"/>
      <c r="AQ905" s="57"/>
      <c r="AR905" s="59"/>
      <c r="AS905" s="59"/>
      <c r="AT905" s="59"/>
      <c r="AU905" s="59"/>
      <c r="AV905" s="59"/>
      <c r="AW905" s="59"/>
      <c r="AX90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05" s="59"/>
      <c r="AZ905" s="59"/>
      <c r="BA90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05" s="249"/>
      <c r="BD905" s="253"/>
      <c r="BE905" s="253"/>
    </row>
    <row r="906" spans="1:57" ht="14.95" x14ac:dyDescent="0.25">
      <c r="A906" s="60"/>
      <c r="B906" s="58"/>
      <c r="C906" s="58"/>
      <c r="D906" s="58"/>
      <c r="E906" s="61"/>
      <c r="F906" s="61"/>
      <c r="G906" s="270" t="str">
        <f>IFERROR(MATCH(I906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06" s="270" t="str">
        <f t="shared" si="54"/>
        <v/>
      </c>
      <c r="I906" s="58"/>
      <c r="J906" s="58"/>
      <c r="K906" s="250"/>
      <c r="L906" s="277"/>
      <c r="M906" s="58"/>
      <c r="N906" s="58"/>
      <c r="O906" s="58"/>
      <c r="P90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06" s="270" t="str">
        <f>IF('Participantes (A completar)'!$R906="","",IF((INT('Participantes (A completar)'!$AI906-'Participantes (A completar)'!$R906)/365.25)&lt;=0,0,(INT(('Participantes (A completar)'!$AI906-'Participantes (A completar)'!$R906)/365.25))))</f>
        <v/>
      </c>
      <c r="R906" s="61"/>
      <c r="S906" s="57"/>
      <c r="T906" s="270" t="str">
        <f>IFERROR(MATCH(V906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06" s="270" t="str">
        <f t="shared" si="55"/>
        <v/>
      </c>
      <c r="V906" s="58"/>
      <c r="W906" s="58"/>
      <c r="X906" s="62"/>
      <c r="Y90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0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06" s="245"/>
      <c r="AB906" s="246"/>
      <c r="AC906" s="246"/>
      <c r="AD906" s="247"/>
      <c r="AE906" s="248"/>
      <c r="AF906" s="270" t="str">
        <f>IFERROR(VLOOKUP(AE906,Nivel_educat!$B$6:$E$24,4,FALSE),"")</f>
        <v/>
      </c>
      <c r="AG906" s="270" t="str">
        <f t="shared" si="52"/>
        <v/>
      </c>
      <c r="AH906" s="57"/>
      <c r="AI906" s="64"/>
      <c r="AJ906" s="57"/>
      <c r="AK906" s="64"/>
      <c r="AL906" s="64"/>
      <c r="AM906" s="57"/>
      <c r="AN906" s="207"/>
      <c r="AO906" s="273" t="str">
        <f t="shared" si="53"/>
        <v/>
      </c>
      <c r="AP906" s="57"/>
      <c r="AQ906" s="57"/>
      <c r="AR906" s="59"/>
      <c r="AS906" s="59"/>
      <c r="AT906" s="59"/>
      <c r="AU906" s="59"/>
      <c r="AV906" s="59"/>
      <c r="AW906" s="59"/>
      <c r="AX90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06" s="59"/>
      <c r="AZ906" s="59"/>
      <c r="BA90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06" s="249"/>
      <c r="BD906" s="253"/>
      <c r="BE906" s="253"/>
    </row>
    <row r="907" spans="1:57" ht="14.95" x14ac:dyDescent="0.25">
      <c r="A907" s="60"/>
      <c r="B907" s="58"/>
      <c r="C907" s="58"/>
      <c r="D907" s="58"/>
      <c r="E907" s="61"/>
      <c r="F907" s="61"/>
      <c r="G907" s="270" t="str">
        <f>IFERROR(MATCH(I907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07" s="270" t="str">
        <f t="shared" si="54"/>
        <v/>
      </c>
      <c r="I907" s="58"/>
      <c r="J907" s="58"/>
      <c r="K907" s="250"/>
      <c r="L907" s="277"/>
      <c r="M907" s="58"/>
      <c r="N907" s="58"/>
      <c r="O907" s="58"/>
      <c r="P90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07" s="270" t="str">
        <f>IF('Participantes (A completar)'!$R907="","",IF((INT('Participantes (A completar)'!$AI907-'Participantes (A completar)'!$R907)/365.25)&lt;=0,0,(INT(('Participantes (A completar)'!$AI907-'Participantes (A completar)'!$R907)/365.25))))</f>
        <v/>
      </c>
      <c r="R907" s="61"/>
      <c r="S907" s="57"/>
      <c r="T907" s="270" t="str">
        <f>IFERROR(MATCH(V907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07" s="270" t="str">
        <f t="shared" si="55"/>
        <v/>
      </c>
      <c r="V907" s="216"/>
      <c r="W907" s="216"/>
      <c r="X907" s="62"/>
      <c r="Y90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0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07" s="245"/>
      <c r="AB907" s="246"/>
      <c r="AC907" s="246"/>
      <c r="AD907" s="247"/>
      <c r="AE907" s="248"/>
      <c r="AF907" s="270" t="str">
        <f>IFERROR(VLOOKUP(AE907,Nivel_educat!$B$6:$E$24,4,FALSE),"")</f>
        <v/>
      </c>
      <c r="AG907" s="270" t="str">
        <f t="shared" ref="AG907:AG970" si="56">IFERROR(MID(AE907,1,FIND("-",AE907,1)-1),"")</f>
        <v/>
      </c>
      <c r="AH907" s="57"/>
      <c r="AI907" s="64"/>
      <c r="AJ907" s="57"/>
      <c r="AK907" s="64"/>
      <c r="AL907" s="64"/>
      <c r="AM907" s="57"/>
      <c r="AN907" s="64"/>
      <c r="AO907" s="273" t="str">
        <f t="shared" ref="AO907:AO970" si="57">IF(AM907="N","Null",IF(AN907="","",IF(INT((AI907-R907)/365.25)&lt;25,IF(((AI907-AN907)/365.25*12)&gt;6,"S","N"),IF(INT((AI907-R907)/365.25)&gt;=25,IF(((AI907-AN907)/365.25*12)&gt;=12,"S","N")))))</f>
        <v/>
      </c>
      <c r="AP907" s="57"/>
      <c r="AQ907" s="57"/>
      <c r="AR907" s="59"/>
      <c r="AS907" s="59"/>
      <c r="AT907" s="59"/>
      <c r="AU907" s="59"/>
      <c r="AV907" s="59"/>
      <c r="AW907" s="59"/>
      <c r="AX90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07" s="59"/>
      <c r="AZ907" s="59"/>
      <c r="BA90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07" s="249"/>
      <c r="BD907" s="253"/>
      <c r="BE907" s="253"/>
    </row>
    <row r="908" spans="1:57" ht="14.95" x14ac:dyDescent="0.25">
      <c r="A908" s="60"/>
      <c r="B908" s="58"/>
      <c r="C908" s="58"/>
      <c r="D908" s="58"/>
      <c r="E908" s="61"/>
      <c r="F908" s="61"/>
      <c r="G908" s="270" t="str">
        <f>IFERROR(MATCH(I908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08" s="270" t="str">
        <f t="shared" ref="H908:H971" si="58">IFERROR(MID(J908,1,FIND("-",J908,1)-1),"")</f>
        <v/>
      </c>
      <c r="I908" s="58"/>
      <c r="J908" s="58"/>
      <c r="K908" s="250"/>
      <c r="L908" s="277"/>
      <c r="M908" s="58"/>
      <c r="N908" s="58"/>
      <c r="O908" s="58"/>
      <c r="P90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08" s="270" t="str">
        <f>IF('Participantes (A completar)'!$R908="","",IF((INT('Participantes (A completar)'!$AI908-'Participantes (A completar)'!$R908)/365.25)&lt;=0,0,(INT(('Participantes (A completar)'!$AI908-'Participantes (A completar)'!$R908)/365.25))))</f>
        <v/>
      </c>
      <c r="R908" s="61"/>
      <c r="S908" s="57"/>
      <c r="T908" s="270" t="str">
        <f>IFERROR(MATCH(V908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08" s="270" t="str">
        <f t="shared" ref="U908:U971" si="59">IFERROR(MID(W908,1,FIND("-",W908,1)-1),"")</f>
        <v/>
      </c>
      <c r="V908" s="58"/>
      <c r="W908" s="58"/>
      <c r="X908" s="62"/>
      <c r="Y90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0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08" s="245"/>
      <c r="AB908" s="246"/>
      <c r="AC908" s="246"/>
      <c r="AD908" s="247"/>
      <c r="AE908" s="248"/>
      <c r="AF908" s="270" t="str">
        <f>IFERROR(VLOOKUP(AE908,Nivel_educat!$B$6:$E$24,4,FALSE),"")</f>
        <v/>
      </c>
      <c r="AG908" s="270" t="str">
        <f t="shared" si="56"/>
        <v/>
      </c>
      <c r="AH908" s="57"/>
      <c r="AI908" s="64"/>
      <c r="AJ908" s="57"/>
      <c r="AK908" s="64"/>
      <c r="AL908" s="64"/>
      <c r="AM908" s="57"/>
      <c r="AN908" s="207"/>
      <c r="AO908" s="273" t="str">
        <f t="shared" si="57"/>
        <v/>
      </c>
      <c r="AP908" s="57"/>
      <c r="AQ908" s="57"/>
      <c r="AR908" s="59"/>
      <c r="AS908" s="59"/>
      <c r="AT908" s="59"/>
      <c r="AU908" s="59"/>
      <c r="AV908" s="59"/>
      <c r="AW908" s="59"/>
      <c r="AX90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08" s="59"/>
      <c r="AZ908" s="59"/>
      <c r="BA90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08" s="249"/>
      <c r="BD908" s="253"/>
      <c r="BE908" s="253"/>
    </row>
    <row r="909" spans="1:57" ht="14.95" x14ac:dyDescent="0.25">
      <c r="A909" s="60"/>
      <c r="B909" s="58"/>
      <c r="C909" s="58"/>
      <c r="D909" s="58"/>
      <c r="E909" s="61"/>
      <c r="F909" s="61"/>
      <c r="G909" s="270" t="str">
        <f>IFERROR(MATCH(I909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09" s="270" t="str">
        <f t="shared" si="58"/>
        <v/>
      </c>
      <c r="I909" s="58"/>
      <c r="J909" s="58"/>
      <c r="K909" s="250"/>
      <c r="L909" s="277"/>
      <c r="M909" s="58"/>
      <c r="N909" s="58"/>
      <c r="O909" s="58"/>
      <c r="P90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09" s="270" t="str">
        <f>IF('Participantes (A completar)'!$R909="","",IF((INT('Participantes (A completar)'!$AI909-'Participantes (A completar)'!$R909)/365.25)&lt;=0,0,(INT(('Participantes (A completar)'!$AI909-'Participantes (A completar)'!$R909)/365.25))))</f>
        <v/>
      </c>
      <c r="R909" s="61"/>
      <c r="S909" s="57"/>
      <c r="T909" s="270" t="str">
        <f>IFERROR(MATCH(V909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09" s="270" t="str">
        <f t="shared" si="59"/>
        <v/>
      </c>
      <c r="V909" s="216"/>
      <c r="W909" s="216"/>
      <c r="X909" s="62"/>
      <c r="Y90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0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09" s="245"/>
      <c r="AB909" s="246"/>
      <c r="AC909" s="246"/>
      <c r="AD909" s="247"/>
      <c r="AE909" s="248"/>
      <c r="AF909" s="270" t="str">
        <f>IFERROR(VLOOKUP(AE909,Nivel_educat!$B$6:$E$24,4,FALSE),"")</f>
        <v/>
      </c>
      <c r="AG909" s="270" t="str">
        <f t="shared" si="56"/>
        <v/>
      </c>
      <c r="AH909" s="57"/>
      <c r="AI909" s="64"/>
      <c r="AJ909" s="57"/>
      <c r="AK909" s="64"/>
      <c r="AL909" s="64"/>
      <c r="AM909" s="57"/>
      <c r="AN909" s="64"/>
      <c r="AO909" s="273" t="str">
        <f t="shared" si="57"/>
        <v/>
      </c>
      <c r="AP909" s="57"/>
      <c r="AQ909" s="57"/>
      <c r="AR909" s="59"/>
      <c r="AS909" s="59"/>
      <c r="AT909" s="59"/>
      <c r="AU909" s="59"/>
      <c r="AV909" s="59"/>
      <c r="AW909" s="59"/>
      <c r="AX90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09" s="59"/>
      <c r="AZ909" s="59"/>
      <c r="BA90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09" s="249"/>
      <c r="BD909" s="253"/>
      <c r="BE909" s="253"/>
    </row>
    <row r="910" spans="1:57" ht="14.95" x14ac:dyDescent="0.25">
      <c r="A910" s="60"/>
      <c r="B910" s="58"/>
      <c r="C910" s="58"/>
      <c r="D910" s="58"/>
      <c r="E910" s="61"/>
      <c r="F910" s="61"/>
      <c r="G910" s="270" t="str">
        <f>IFERROR(MATCH(I910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10" s="270" t="str">
        <f t="shared" si="58"/>
        <v/>
      </c>
      <c r="I910" s="58"/>
      <c r="J910" s="58"/>
      <c r="K910" s="250"/>
      <c r="L910" s="277"/>
      <c r="M910" s="58"/>
      <c r="N910" s="58"/>
      <c r="O910" s="58"/>
      <c r="P91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10" s="270" t="str">
        <f>IF('Participantes (A completar)'!$R910="","",IF((INT('Participantes (A completar)'!$AI910-'Participantes (A completar)'!$R910)/365.25)&lt;=0,0,(INT(('Participantes (A completar)'!$AI910-'Participantes (A completar)'!$R910)/365.25))))</f>
        <v/>
      </c>
      <c r="R910" s="61"/>
      <c r="S910" s="57"/>
      <c r="T910" s="270" t="str">
        <f>IFERROR(MATCH(V910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10" s="270" t="str">
        <f t="shared" si="59"/>
        <v/>
      </c>
      <c r="V910" s="58"/>
      <c r="W910" s="58"/>
      <c r="X910" s="62"/>
      <c r="Y91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1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10" s="245"/>
      <c r="AB910" s="246"/>
      <c r="AC910" s="246"/>
      <c r="AD910" s="247"/>
      <c r="AE910" s="248"/>
      <c r="AF910" s="270" t="str">
        <f>IFERROR(VLOOKUP(AE910,Nivel_educat!$B$6:$E$24,4,FALSE),"")</f>
        <v/>
      </c>
      <c r="AG910" s="270" t="str">
        <f t="shared" si="56"/>
        <v/>
      </c>
      <c r="AH910" s="57"/>
      <c r="AI910" s="64"/>
      <c r="AJ910" s="57"/>
      <c r="AK910" s="64"/>
      <c r="AL910" s="64"/>
      <c r="AM910" s="57"/>
      <c r="AN910" s="207"/>
      <c r="AO910" s="273" t="str">
        <f t="shared" si="57"/>
        <v/>
      </c>
      <c r="AP910" s="57"/>
      <c r="AQ910" s="57"/>
      <c r="AR910" s="59"/>
      <c r="AS910" s="59"/>
      <c r="AT910" s="59"/>
      <c r="AU910" s="59"/>
      <c r="AV910" s="59"/>
      <c r="AW910" s="59"/>
      <c r="AX91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10" s="59"/>
      <c r="AZ910" s="59"/>
      <c r="BA91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10" s="249"/>
      <c r="BD910" s="253"/>
      <c r="BE910" s="253"/>
    </row>
    <row r="911" spans="1:57" ht="14.95" x14ac:dyDescent="0.25">
      <c r="A911" s="60"/>
      <c r="B911" s="58"/>
      <c r="C911" s="58"/>
      <c r="D911" s="58"/>
      <c r="E911" s="61"/>
      <c r="F911" s="61"/>
      <c r="G911" s="270" t="str">
        <f>IFERROR(MATCH(I911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11" s="270" t="str">
        <f t="shared" si="58"/>
        <v/>
      </c>
      <c r="I911" s="58"/>
      <c r="J911" s="58"/>
      <c r="K911" s="250"/>
      <c r="L911" s="277"/>
      <c r="M911" s="58"/>
      <c r="N911" s="58"/>
      <c r="O911" s="58"/>
      <c r="P91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11" s="270" t="str">
        <f>IF('Participantes (A completar)'!$R911="","",IF((INT('Participantes (A completar)'!$AI911-'Participantes (A completar)'!$R911)/365.25)&lt;=0,0,(INT(('Participantes (A completar)'!$AI911-'Participantes (A completar)'!$R911)/365.25))))</f>
        <v/>
      </c>
      <c r="R911" s="61"/>
      <c r="S911" s="57"/>
      <c r="T911" s="270" t="str">
        <f>IFERROR(MATCH(V911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11" s="270" t="str">
        <f t="shared" si="59"/>
        <v/>
      </c>
      <c r="V911" s="216"/>
      <c r="W911" s="216"/>
      <c r="X911" s="62"/>
      <c r="Y91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1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11" s="245"/>
      <c r="AB911" s="246"/>
      <c r="AC911" s="246"/>
      <c r="AD911" s="247"/>
      <c r="AE911" s="248"/>
      <c r="AF911" s="270" t="str">
        <f>IFERROR(VLOOKUP(AE911,Nivel_educat!$B$6:$E$24,4,FALSE),"")</f>
        <v/>
      </c>
      <c r="AG911" s="270" t="str">
        <f t="shared" si="56"/>
        <v/>
      </c>
      <c r="AH911" s="57"/>
      <c r="AI911" s="64"/>
      <c r="AJ911" s="57"/>
      <c r="AK911" s="64"/>
      <c r="AL911" s="64"/>
      <c r="AM911" s="57"/>
      <c r="AN911" s="64"/>
      <c r="AO911" s="273" t="str">
        <f t="shared" si="57"/>
        <v/>
      </c>
      <c r="AP911" s="57"/>
      <c r="AQ911" s="57"/>
      <c r="AR911" s="59"/>
      <c r="AS911" s="59"/>
      <c r="AT911" s="59"/>
      <c r="AU911" s="59"/>
      <c r="AV911" s="59"/>
      <c r="AW911" s="59"/>
      <c r="AX91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11" s="59"/>
      <c r="AZ911" s="59"/>
      <c r="BA91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11" s="249"/>
      <c r="BD911" s="253"/>
      <c r="BE911" s="253"/>
    </row>
    <row r="912" spans="1:57" ht="14.95" x14ac:dyDescent="0.25">
      <c r="A912" s="60"/>
      <c r="B912" s="58"/>
      <c r="C912" s="58"/>
      <c r="D912" s="58"/>
      <c r="E912" s="61"/>
      <c r="F912" s="61"/>
      <c r="G912" s="270" t="str">
        <f>IFERROR(MATCH(I912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12" s="270" t="str">
        <f t="shared" si="58"/>
        <v/>
      </c>
      <c r="I912" s="58"/>
      <c r="J912" s="58"/>
      <c r="K912" s="250"/>
      <c r="L912" s="277"/>
      <c r="M912" s="58"/>
      <c r="N912" s="58"/>
      <c r="O912" s="58"/>
      <c r="P91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12" s="270" t="str">
        <f>IF('Participantes (A completar)'!$R912="","",IF((INT('Participantes (A completar)'!$AI912-'Participantes (A completar)'!$R912)/365.25)&lt;=0,0,(INT(('Participantes (A completar)'!$AI912-'Participantes (A completar)'!$R912)/365.25))))</f>
        <v/>
      </c>
      <c r="R912" s="61"/>
      <c r="S912" s="57"/>
      <c r="T912" s="270" t="str">
        <f>IFERROR(MATCH(V912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12" s="270" t="str">
        <f t="shared" si="59"/>
        <v/>
      </c>
      <c r="V912" s="58"/>
      <c r="W912" s="58"/>
      <c r="X912" s="62"/>
      <c r="Y91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1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12" s="245"/>
      <c r="AB912" s="246"/>
      <c r="AC912" s="246"/>
      <c r="AD912" s="247"/>
      <c r="AE912" s="248"/>
      <c r="AF912" s="270" t="str">
        <f>IFERROR(VLOOKUP(AE912,Nivel_educat!$B$6:$E$24,4,FALSE),"")</f>
        <v/>
      </c>
      <c r="AG912" s="270" t="str">
        <f t="shared" si="56"/>
        <v/>
      </c>
      <c r="AH912" s="57"/>
      <c r="AI912" s="64"/>
      <c r="AJ912" s="57"/>
      <c r="AK912" s="64"/>
      <c r="AL912" s="64"/>
      <c r="AM912" s="57"/>
      <c r="AN912" s="207"/>
      <c r="AO912" s="273" t="str">
        <f t="shared" si="57"/>
        <v/>
      </c>
      <c r="AP912" s="57"/>
      <c r="AQ912" s="57"/>
      <c r="AR912" s="59"/>
      <c r="AS912" s="59"/>
      <c r="AT912" s="59"/>
      <c r="AU912" s="59"/>
      <c r="AV912" s="59"/>
      <c r="AW912" s="59"/>
      <c r="AX91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12" s="59"/>
      <c r="AZ912" s="59"/>
      <c r="BA91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12" s="249"/>
      <c r="BD912" s="253"/>
      <c r="BE912" s="253"/>
    </row>
    <row r="913" spans="1:57" ht="14.95" x14ac:dyDescent="0.25">
      <c r="A913" s="60"/>
      <c r="B913" s="58"/>
      <c r="C913" s="58"/>
      <c r="D913" s="58"/>
      <c r="E913" s="61"/>
      <c r="F913" s="61"/>
      <c r="G913" s="270" t="str">
        <f>IFERROR(MATCH(I913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13" s="270" t="str">
        <f t="shared" si="58"/>
        <v/>
      </c>
      <c r="I913" s="58"/>
      <c r="J913" s="58"/>
      <c r="K913" s="250"/>
      <c r="L913" s="277"/>
      <c r="M913" s="58"/>
      <c r="N913" s="58"/>
      <c r="O913" s="58"/>
      <c r="P91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13" s="270" t="str">
        <f>IF('Participantes (A completar)'!$R913="","",IF((INT('Participantes (A completar)'!$AI913-'Participantes (A completar)'!$R913)/365.25)&lt;=0,0,(INT(('Participantes (A completar)'!$AI913-'Participantes (A completar)'!$R913)/365.25))))</f>
        <v/>
      </c>
      <c r="R913" s="61"/>
      <c r="S913" s="57"/>
      <c r="T913" s="270" t="str">
        <f>IFERROR(MATCH(V913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13" s="270" t="str">
        <f t="shared" si="59"/>
        <v/>
      </c>
      <c r="V913" s="216"/>
      <c r="W913" s="216"/>
      <c r="X913" s="62"/>
      <c r="Y91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1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13" s="245"/>
      <c r="AB913" s="246"/>
      <c r="AC913" s="246"/>
      <c r="AD913" s="247"/>
      <c r="AE913" s="248"/>
      <c r="AF913" s="270" t="str">
        <f>IFERROR(VLOOKUP(AE913,Nivel_educat!$B$6:$E$24,4,FALSE),"")</f>
        <v/>
      </c>
      <c r="AG913" s="270" t="str">
        <f t="shared" si="56"/>
        <v/>
      </c>
      <c r="AH913" s="57"/>
      <c r="AI913" s="64"/>
      <c r="AJ913" s="57"/>
      <c r="AK913" s="64"/>
      <c r="AL913" s="64"/>
      <c r="AM913" s="57"/>
      <c r="AN913" s="64"/>
      <c r="AO913" s="273" t="str">
        <f t="shared" si="57"/>
        <v/>
      </c>
      <c r="AP913" s="57"/>
      <c r="AQ913" s="57"/>
      <c r="AR913" s="59"/>
      <c r="AS913" s="59"/>
      <c r="AT913" s="59"/>
      <c r="AU913" s="59"/>
      <c r="AV913" s="59"/>
      <c r="AW913" s="59"/>
      <c r="AX91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13" s="59"/>
      <c r="AZ913" s="59"/>
      <c r="BA91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13" s="249"/>
      <c r="BD913" s="253"/>
      <c r="BE913" s="253"/>
    </row>
    <row r="914" spans="1:57" ht="14.95" x14ac:dyDescent="0.25">
      <c r="A914" s="60"/>
      <c r="B914" s="58"/>
      <c r="C914" s="58"/>
      <c r="D914" s="58"/>
      <c r="E914" s="61"/>
      <c r="F914" s="61"/>
      <c r="G914" s="270" t="str">
        <f>IFERROR(MATCH(I914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14" s="270" t="str">
        <f t="shared" si="58"/>
        <v/>
      </c>
      <c r="I914" s="58"/>
      <c r="J914" s="58"/>
      <c r="K914" s="250"/>
      <c r="L914" s="277"/>
      <c r="M914" s="58"/>
      <c r="N914" s="58"/>
      <c r="O914" s="58"/>
      <c r="P91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14" s="270" t="str">
        <f>IF('Participantes (A completar)'!$R914="","",IF((INT('Participantes (A completar)'!$AI914-'Participantes (A completar)'!$R914)/365.25)&lt;=0,0,(INT(('Participantes (A completar)'!$AI914-'Participantes (A completar)'!$R914)/365.25))))</f>
        <v/>
      </c>
      <c r="R914" s="61"/>
      <c r="S914" s="57"/>
      <c r="T914" s="270" t="str">
        <f>IFERROR(MATCH(V914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14" s="270" t="str">
        <f t="shared" si="59"/>
        <v/>
      </c>
      <c r="V914" s="58"/>
      <c r="W914" s="58"/>
      <c r="X914" s="62"/>
      <c r="Y91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1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14" s="245"/>
      <c r="AB914" s="246"/>
      <c r="AC914" s="246"/>
      <c r="AD914" s="247"/>
      <c r="AE914" s="248"/>
      <c r="AF914" s="270" t="str">
        <f>IFERROR(VLOOKUP(AE914,Nivel_educat!$B$6:$E$24,4,FALSE),"")</f>
        <v/>
      </c>
      <c r="AG914" s="270" t="str">
        <f t="shared" si="56"/>
        <v/>
      </c>
      <c r="AH914" s="57"/>
      <c r="AI914" s="64"/>
      <c r="AJ914" s="57"/>
      <c r="AK914" s="64"/>
      <c r="AL914" s="64"/>
      <c r="AM914" s="57"/>
      <c r="AN914" s="207"/>
      <c r="AO914" s="273" t="str">
        <f t="shared" si="57"/>
        <v/>
      </c>
      <c r="AP914" s="57"/>
      <c r="AQ914" s="57"/>
      <c r="AR914" s="59"/>
      <c r="AS914" s="59"/>
      <c r="AT914" s="59"/>
      <c r="AU914" s="59"/>
      <c r="AV914" s="59"/>
      <c r="AW914" s="59"/>
      <c r="AX91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14" s="59"/>
      <c r="AZ914" s="59"/>
      <c r="BA91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14" s="249"/>
      <c r="BD914" s="253"/>
      <c r="BE914" s="253"/>
    </row>
    <row r="915" spans="1:57" ht="14.95" x14ac:dyDescent="0.25">
      <c r="A915" s="60"/>
      <c r="B915" s="58"/>
      <c r="C915" s="58"/>
      <c r="D915" s="58"/>
      <c r="E915" s="61"/>
      <c r="F915" s="61"/>
      <c r="G915" s="270" t="str">
        <f>IFERROR(MATCH(I915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15" s="270" t="str">
        <f t="shared" si="58"/>
        <v/>
      </c>
      <c r="I915" s="58"/>
      <c r="J915" s="58"/>
      <c r="K915" s="250"/>
      <c r="L915" s="277"/>
      <c r="M915" s="58"/>
      <c r="N915" s="58"/>
      <c r="O915" s="58"/>
      <c r="P91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15" s="270" t="str">
        <f>IF('Participantes (A completar)'!$R915="","",IF((INT('Participantes (A completar)'!$AI915-'Participantes (A completar)'!$R915)/365.25)&lt;=0,0,(INT(('Participantes (A completar)'!$AI915-'Participantes (A completar)'!$R915)/365.25))))</f>
        <v/>
      </c>
      <c r="R915" s="61"/>
      <c r="S915" s="57"/>
      <c r="T915" s="270" t="str">
        <f>IFERROR(MATCH(V915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15" s="270" t="str">
        <f t="shared" si="59"/>
        <v/>
      </c>
      <c r="V915" s="216"/>
      <c r="W915" s="216"/>
      <c r="X915" s="62"/>
      <c r="Y91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1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15" s="245"/>
      <c r="AB915" s="246"/>
      <c r="AC915" s="246"/>
      <c r="AD915" s="247"/>
      <c r="AE915" s="248"/>
      <c r="AF915" s="270" t="str">
        <f>IFERROR(VLOOKUP(AE915,Nivel_educat!$B$6:$E$24,4,FALSE),"")</f>
        <v/>
      </c>
      <c r="AG915" s="270" t="str">
        <f t="shared" si="56"/>
        <v/>
      </c>
      <c r="AH915" s="57"/>
      <c r="AI915" s="64"/>
      <c r="AJ915" s="57"/>
      <c r="AK915" s="64"/>
      <c r="AL915" s="64"/>
      <c r="AM915" s="57"/>
      <c r="AN915" s="64"/>
      <c r="AO915" s="273" t="str">
        <f t="shared" si="57"/>
        <v/>
      </c>
      <c r="AP915" s="57"/>
      <c r="AQ915" s="57"/>
      <c r="AR915" s="59"/>
      <c r="AS915" s="59"/>
      <c r="AT915" s="59"/>
      <c r="AU915" s="59"/>
      <c r="AV915" s="59"/>
      <c r="AW915" s="59"/>
      <c r="AX91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15" s="59"/>
      <c r="AZ915" s="59"/>
      <c r="BA91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15" s="249"/>
      <c r="BD915" s="253"/>
      <c r="BE915" s="253"/>
    </row>
    <row r="916" spans="1:57" ht="14.95" x14ac:dyDescent="0.25">
      <c r="A916" s="60"/>
      <c r="B916" s="58"/>
      <c r="C916" s="58"/>
      <c r="D916" s="58"/>
      <c r="E916" s="61"/>
      <c r="F916" s="61"/>
      <c r="G916" s="270" t="str">
        <f>IFERROR(MATCH(I916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16" s="270" t="str">
        <f t="shared" si="58"/>
        <v/>
      </c>
      <c r="I916" s="58"/>
      <c r="J916" s="58"/>
      <c r="K916" s="250"/>
      <c r="L916" s="277"/>
      <c r="M916" s="58"/>
      <c r="N916" s="58"/>
      <c r="O916" s="58"/>
      <c r="P91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16" s="270" t="str">
        <f>IF('Participantes (A completar)'!$R916="","",IF((INT('Participantes (A completar)'!$AI916-'Participantes (A completar)'!$R916)/365.25)&lt;=0,0,(INT(('Participantes (A completar)'!$AI916-'Participantes (A completar)'!$R916)/365.25))))</f>
        <v/>
      </c>
      <c r="R916" s="61"/>
      <c r="S916" s="57"/>
      <c r="T916" s="270" t="str">
        <f>IFERROR(MATCH(V916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16" s="270" t="str">
        <f t="shared" si="59"/>
        <v/>
      </c>
      <c r="V916" s="58"/>
      <c r="W916" s="58"/>
      <c r="X916" s="62"/>
      <c r="Y91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1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16" s="245"/>
      <c r="AB916" s="246"/>
      <c r="AC916" s="246"/>
      <c r="AD916" s="247"/>
      <c r="AE916" s="248"/>
      <c r="AF916" s="270" t="str">
        <f>IFERROR(VLOOKUP(AE916,Nivel_educat!$B$6:$E$24,4,FALSE),"")</f>
        <v/>
      </c>
      <c r="AG916" s="270" t="str">
        <f t="shared" si="56"/>
        <v/>
      </c>
      <c r="AH916" s="57"/>
      <c r="AI916" s="64"/>
      <c r="AJ916" s="57"/>
      <c r="AK916" s="64"/>
      <c r="AL916" s="64"/>
      <c r="AM916" s="57"/>
      <c r="AN916" s="207"/>
      <c r="AO916" s="273" t="str">
        <f t="shared" si="57"/>
        <v/>
      </c>
      <c r="AP916" s="57"/>
      <c r="AQ916" s="57"/>
      <c r="AR916" s="59"/>
      <c r="AS916" s="59"/>
      <c r="AT916" s="59"/>
      <c r="AU916" s="59"/>
      <c r="AV916" s="59"/>
      <c r="AW916" s="59"/>
      <c r="AX91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16" s="59"/>
      <c r="AZ916" s="59"/>
      <c r="BA91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16" s="249"/>
      <c r="BD916" s="253"/>
      <c r="BE916" s="253"/>
    </row>
    <row r="917" spans="1:57" ht="14.95" x14ac:dyDescent="0.25">
      <c r="A917" s="60"/>
      <c r="B917" s="58"/>
      <c r="C917" s="58"/>
      <c r="D917" s="58"/>
      <c r="E917" s="61"/>
      <c r="F917" s="61"/>
      <c r="G917" s="270" t="str">
        <f>IFERROR(MATCH(I917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17" s="270" t="str">
        <f t="shared" si="58"/>
        <v/>
      </c>
      <c r="I917" s="58"/>
      <c r="J917" s="58"/>
      <c r="K917" s="250"/>
      <c r="L917" s="277"/>
      <c r="M917" s="58"/>
      <c r="N917" s="58"/>
      <c r="O917" s="58"/>
      <c r="P91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17" s="270" t="str">
        <f>IF('Participantes (A completar)'!$R917="","",IF((INT('Participantes (A completar)'!$AI917-'Participantes (A completar)'!$R917)/365.25)&lt;=0,0,(INT(('Participantes (A completar)'!$AI917-'Participantes (A completar)'!$R917)/365.25))))</f>
        <v/>
      </c>
      <c r="R917" s="61"/>
      <c r="S917" s="57"/>
      <c r="T917" s="270" t="str">
        <f>IFERROR(MATCH(V917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17" s="270" t="str">
        <f t="shared" si="59"/>
        <v/>
      </c>
      <c r="V917" s="216"/>
      <c r="W917" s="216"/>
      <c r="X917" s="62"/>
      <c r="Y91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1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17" s="245"/>
      <c r="AB917" s="246"/>
      <c r="AC917" s="246"/>
      <c r="AD917" s="247"/>
      <c r="AE917" s="248"/>
      <c r="AF917" s="270" t="str">
        <f>IFERROR(VLOOKUP(AE917,Nivel_educat!$B$6:$E$24,4,FALSE),"")</f>
        <v/>
      </c>
      <c r="AG917" s="270" t="str">
        <f t="shared" si="56"/>
        <v/>
      </c>
      <c r="AH917" s="57"/>
      <c r="AI917" s="64"/>
      <c r="AJ917" s="57"/>
      <c r="AK917" s="64"/>
      <c r="AL917" s="64"/>
      <c r="AM917" s="57"/>
      <c r="AN917" s="64"/>
      <c r="AO917" s="273" t="str">
        <f t="shared" si="57"/>
        <v/>
      </c>
      <c r="AP917" s="57"/>
      <c r="AQ917" s="57"/>
      <c r="AR917" s="59"/>
      <c r="AS917" s="59"/>
      <c r="AT917" s="59"/>
      <c r="AU917" s="59"/>
      <c r="AV917" s="59"/>
      <c r="AW917" s="59"/>
      <c r="AX91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17" s="59"/>
      <c r="AZ917" s="59"/>
      <c r="BA91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17" s="249"/>
      <c r="BD917" s="253"/>
      <c r="BE917" s="253"/>
    </row>
    <row r="918" spans="1:57" ht="14.95" x14ac:dyDescent="0.25">
      <c r="A918" s="60"/>
      <c r="B918" s="58"/>
      <c r="C918" s="58"/>
      <c r="D918" s="58"/>
      <c r="E918" s="61"/>
      <c r="F918" s="61"/>
      <c r="G918" s="270" t="str">
        <f>IFERROR(MATCH(I918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18" s="270" t="str">
        <f t="shared" si="58"/>
        <v/>
      </c>
      <c r="I918" s="58"/>
      <c r="J918" s="58"/>
      <c r="K918" s="250"/>
      <c r="L918" s="277"/>
      <c r="M918" s="58"/>
      <c r="N918" s="58"/>
      <c r="O918" s="58"/>
      <c r="P91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18" s="270" t="str">
        <f>IF('Participantes (A completar)'!$R918="","",IF((INT('Participantes (A completar)'!$AI918-'Participantes (A completar)'!$R918)/365.25)&lt;=0,0,(INT(('Participantes (A completar)'!$AI918-'Participantes (A completar)'!$R918)/365.25))))</f>
        <v/>
      </c>
      <c r="R918" s="61"/>
      <c r="S918" s="57"/>
      <c r="T918" s="270" t="str">
        <f>IFERROR(MATCH(V918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18" s="270" t="str">
        <f t="shared" si="59"/>
        <v/>
      </c>
      <c r="V918" s="58"/>
      <c r="W918" s="58"/>
      <c r="X918" s="62"/>
      <c r="Y91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1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18" s="245"/>
      <c r="AB918" s="246"/>
      <c r="AC918" s="246"/>
      <c r="AD918" s="247"/>
      <c r="AE918" s="248"/>
      <c r="AF918" s="270" t="str">
        <f>IFERROR(VLOOKUP(AE918,Nivel_educat!$B$6:$E$24,4,FALSE),"")</f>
        <v/>
      </c>
      <c r="AG918" s="270" t="str">
        <f t="shared" si="56"/>
        <v/>
      </c>
      <c r="AH918" s="57"/>
      <c r="AI918" s="64"/>
      <c r="AJ918" s="57"/>
      <c r="AK918" s="64"/>
      <c r="AL918" s="64"/>
      <c r="AM918" s="57"/>
      <c r="AN918" s="207"/>
      <c r="AO918" s="273" t="str">
        <f t="shared" si="57"/>
        <v/>
      </c>
      <c r="AP918" s="57"/>
      <c r="AQ918" s="57"/>
      <c r="AR918" s="59"/>
      <c r="AS918" s="59"/>
      <c r="AT918" s="59"/>
      <c r="AU918" s="59"/>
      <c r="AV918" s="59"/>
      <c r="AW918" s="59"/>
      <c r="AX91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18" s="59"/>
      <c r="AZ918" s="59"/>
      <c r="BA91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18" s="249"/>
      <c r="BD918" s="253"/>
      <c r="BE918" s="253"/>
    </row>
    <row r="919" spans="1:57" ht="14.95" x14ac:dyDescent="0.25">
      <c r="A919" s="60"/>
      <c r="B919" s="58"/>
      <c r="C919" s="58"/>
      <c r="D919" s="58"/>
      <c r="E919" s="61"/>
      <c r="F919" s="61"/>
      <c r="G919" s="270" t="str">
        <f>IFERROR(MATCH(I919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19" s="270" t="str">
        <f t="shared" si="58"/>
        <v/>
      </c>
      <c r="I919" s="58"/>
      <c r="J919" s="58"/>
      <c r="K919" s="250"/>
      <c r="L919" s="277"/>
      <c r="M919" s="58"/>
      <c r="N919" s="58"/>
      <c r="O919" s="58"/>
      <c r="P91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19" s="270" t="str">
        <f>IF('Participantes (A completar)'!$R919="","",IF((INT('Participantes (A completar)'!$AI919-'Participantes (A completar)'!$R919)/365.25)&lt;=0,0,(INT(('Participantes (A completar)'!$AI919-'Participantes (A completar)'!$R919)/365.25))))</f>
        <v/>
      </c>
      <c r="R919" s="61"/>
      <c r="S919" s="57"/>
      <c r="T919" s="270" t="str">
        <f>IFERROR(MATCH(V919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19" s="270" t="str">
        <f t="shared" si="59"/>
        <v/>
      </c>
      <c r="V919" s="216"/>
      <c r="W919" s="216"/>
      <c r="X919" s="62"/>
      <c r="Y91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1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19" s="245"/>
      <c r="AB919" s="246"/>
      <c r="AC919" s="246"/>
      <c r="AD919" s="247"/>
      <c r="AE919" s="248"/>
      <c r="AF919" s="270" t="str">
        <f>IFERROR(VLOOKUP(AE919,Nivel_educat!$B$6:$E$24,4,FALSE),"")</f>
        <v/>
      </c>
      <c r="AG919" s="270" t="str">
        <f t="shared" si="56"/>
        <v/>
      </c>
      <c r="AH919" s="57"/>
      <c r="AI919" s="64"/>
      <c r="AJ919" s="57"/>
      <c r="AK919" s="64"/>
      <c r="AL919" s="64"/>
      <c r="AM919" s="57"/>
      <c r="AN919" s="64"/>
      <c r="AO919" s="273" t="str">
        <f t="shared" si="57"/>
        <v/>
      </c>
      <c r="AP919" s="57"/>
      <c r="AQ919" s="57"/>
      <c r="AR919" s="59"/>
      <c r="AS919" s="59"/>
      <c r="AT919" s="59"/>
      <c r="AU919" s="59"/>
      <c r="AV919" s="59"/>
      <c r="AW919" s="59"/>
      <c r="AX91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19" s="59"/>
      <c r="AZ919" s="59"/>
      <c r="BA91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19" s="249"/>
      <c r="BD919" s="253"/>
      <c r="BE919" s="253"/>
    </row>
    <row r="920" spans="1:57" ht="14.95" x14ac:dyDescent="0.25">
      <c r="A920" s="60"/>
      <c r="B920" s="58"/>
      <c r="C920" s="58"/>
      <c r="D920" s="58"/>
      <c r="E920" s="61"/>
      <c r="F920" s="61"/>
      <c r="G920" s="270" t="str">
        <f>IFERROR(MATCH(I920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20" s="270" t="str">
        <f t="shared" si="58"/>
        <v/>
      </c>
      <c r="I920" s="58"/>
      <c r="J920" s="58"/>
      <c r="K920" s="250"/>
      <c r="L920" s="277"/>
      <c r="M920" s="58"/>
      <c r="N920" s="58"/>
      <c r="O920" s="58"/>
      <c r="P92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20" s="270" t="str">
        <f>IF('Participantes (A completar)'!$R920="","",IF((INT('Participantes (A completar)'!$AI920-'Participantes (A completar)'!$R920)/365.25)&lt;=0,0,(INT(('Participantes (A completar)'!$AI920-'Participantes (A completar)'!$R920)/365.25))))</f>
        <v/>
      </c>
      <c r="R920" s="61"/>
      <c r="S920" s="57"/>
      <c r="T920" s="270" t="str">
        <f>IFERROR(MATCH(V920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20" s="270" t="str">
        <f t="shared" si="59"/>
        <v/>
      </c>
      <c r="V920" s="58"/>
      <c r="W920" s="58"/>
      <c r="X920" s="62"/>
      <c r="Y92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2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20" s="245"/>
      <c r="AB920" s="246"/>
      <c r="AC920" s="246"/>
      <c r="AD920" s="247"/>
      <c r="AE920" s="248"/>
      <c r="AF920" s="270" t="str">
        <f>IFERROR(VLOOKUP(AE920,Nivel_educat!$B$6:$E$24,4,FALSE),"")</f>
        <v/>
      </c>
      <c r="AG920" s="270" t="str">
        <f t="shared" si="56"/>
        <v/>
      </c>
      <c r="AH920" s="57"/>
      <c r="AI920" s="64"/>
      <c r="AJ920" s="57"/>
      <c r="AK920" s="64"/>
      <c r="AL920" s="64"/>
      <c r="AM920" s="57"/>
      <c r="AN920" s="207"/>
      <c r="AO920" s="273" t="str">
        <f t="shared" si="57"/>
        <v/>
      </c>
      <c r="AP920" s="57"/>
      <c r="AQ920" s="57"/>
      <c r="AR920" s="59"/>
      <c r="AS920" s="59"/>
      <c r="AT920" s="59"/>
      <c r="AU920" s="59"/>
      <c r="AV920" s="59"/>
      <c r="AW920" s="59"/>
      <c r="AX92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20" s="59"/>
      <c r="AZ920" s="59"/>
      <c r="BA92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20" s="249"/>
      <c r="BD920" s="253"/>
      <c r="BE920" s="253"/>
    </row>
    <row r="921" spans="1:57" ht="14.95" x14ac:dyDescent="0.25">
      <c r="A921" s="60"/>
      <c r="B921" s="58"/>
      <c r="C921" s="58"/>
      <c r="D921" s="58"/>
      <c r="E921" s="61"/>
      <c r="F921" s="61"/>
      <c r="G921" s="270" t="str">
        <f>IFERROR(MATCH(I921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21" s="270" t="str">
        <f t="shared" si="58"/>
        <v/>
      </c>
      <c r="I921" s="58"/>
      <c r="J921" s="58"/>
      <c r="K921" s="250"/>
      <c r="L921" s="277"/>
      <c r="M921" s="58"/>
      <c r="N921" s="58"/>
      <c r="O921" s="58"/>
      <c r="P92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21" s="270" t="str">
        <f>IF('Participantes (A completar)'!$R921="","",IF((INT('Participantes (A completar)'!$AI921-'Participantes (A completar)'!$R921)/365.25)&lt;=0,0,(INT(('Participantes (A completar)'!$AI921-'Participantes (A completar)'!$R921)/365.25))))</f>
        <v/>
      </c>
      <c r="R921" s="61"/>
      <c r="S921" s="57"/>
      <c r="T921" s="270" t="str">
        <f>IFERROR(MATCH(V921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21" s="270" t="str">
        <f t="shared" si="59"/>
        <v/>
      </c>
      <c r="V921" s="216"/>
      <c r="W921" s="216"/>
      <c r="X921" s="62"/>
      <c r="Y92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2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21" s="245"/>
      <c r="AB921" s="246"/>
      <c r="AC921" s="246"/>
      <c r="AD921" s="247"/>
      <c r="AE921" s="248"/>
      <c r="AF921" s="270" t="str">
        <f>IFERROR(VLOOKUP(AE921,Nivel_educat!$B$6:$E$24,4,FALSE),"")</f>
        <v/>
      </c>
      <c r="AG921" s="270" t="str">
        <f t="shared" si="56"/>
        <v/>
      </c>
      <c r="AH921" s="57"/>
      <c r="AI921" s="64"/>
      <c r="AJ921" s="57"/>
      <c r="AK921" s="64"/>
      <c r="AL921" s="64"/>
      <c r="AM921" s="57"/>
      <c r="AN921" s="64"/>
      <c r="AO921" s="273" t="str">
        <f t="shared" si="57"/>
        <v/>
      </c>
      <c r="AP921" s="57"/>
      <c r="AQ921" s="57"/>
      <c r="AR921" s="59"/>
      <c r="AS921" s="59"/>
      <c r="AT921" s="59"/>
      <c r="AU921" s="59"/>
      <c r="AV921" s="59"/>
      <c r="AW921" s="59"/>
      <c r="AX92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21" s="59"/>
      <c r="AZ921" s="59"/>
      <c r="BA92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21" s="249"/>
      <c r="BD921" s="253"/>
      <c r="BE921" s="253"/>
    </row>
    <row r="922" spans="1:57" ht="14.95" x14ac:dyDescent="0.25">
      <c r="A922" s="60"/>
      <c r="B922" s="58"/>
      <c r="C922" s="58"/>
      <c r="D922" s="58"/>
      <c r="E922" s="61"/>
      <c r="F922" s="61"/>
      <c r="G922" s="270" t="str">
        <f>IFERROR(MATCH(I922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22" s="270" t="str">
        <f t="shared" si="58"/>
        <v/>
      </c>
      <c r="I922" s="58"/>
      <c r="J922" s="58"/>
      <c r="K922" s="250"/>
      <c r="L922" s="277"/>
      <c r="M922" s="58"/>
      <c r="N922" s="58"/>
      <c r="O922" s="58"/>
      <c r="P92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22" s="270" t="str">
        <f>IF('Participantes (A completar)'!$R922="","",IF((INT('Participantes (A completar)'!$AI922-'Participantes (A completar)'!$R922)/365.25)&lt;=0,0,(INT(('Participantes (A completar)'!$AI922-'Participantes (A completar)'!$R922)/365.25))))</f>
        <v/>
      </c>
      <c r="R922" s="61"/>
      <c r="S922" s="57"/>
      <c r="T922" s="270" t="str">
        <f>IFERROR(MATCH(V922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22" s="270" t="str">
        <f t="shared" si="59"/>
        <v/>
      </c>
      <c r="V922" s="58"/>
      <c r="W922" s="58"/>
      <c r="X922" s="62"/>
      <c r="Y92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2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22" s="245"/>
      <c r="AB922" s="246"/>
      <c r="AC922" s="246"/>
      <c r="AD922" s="247"/>
      <c r="AE922" s="248"/>
      <c r="AF922" s="270" t="str">
        <f>IFERROR(VLOOKUP(AE922,Nivel_educat!$B$6:$E$24,4,FALSE),"")</f>
        <v/>
      </c>
      <c r="AG922" s="270" t="str">
        <f t="shared" si="56"/>
        <v/>
      </c>
      <c r="AH922" s="57"/>
      <c r="AI922" s="64"/>
      <c r="AJ922" s="57"/>
      <c r="AK922" s="64"/>
      <c r="AL922" s="64"/>
      <c r="AM922" s="57"/>
      <c r="AN922" s="207"/>
      <c r="AO922" s="273" t="str">
        <f t="shared" si="57"/>
        <v/>
      </c>
      <c r="AP922" s="57"/>
      <c r="AQ922" s="57"/>
      <c r="AR922" s="59"/>
      <c r="AS922" s="59"/>
      <c r="AT922" s="59"/>
      <c r="AU922" s="59"/>
      <c r="AV922" s="59"/>
      <c r="AW922" s="59"/>
      <c r="AX92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22" s="59"/>
      <c r="AZ922" s="59"/>
      <c r="BA92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22" s="249"/>
      <c r="BD922" s="253"/>
      <c r="BE922" s="253"/>
    </row>
    <row r="923" spans="1:57" ht="14.95" x14ac:dyDescent="0.25">
      <c r="A923" s="60"/>
      <c r="B923" s="58"/>
      <c r="C923" s="58"/>
      <c r="D923" s="58"/>
      <c r="E923" s="61"/>
      <c r="F923" s="61"/>
      <c r="G923" s="270" t="str">
        <f>IFERROR(MATCH(I923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23" s="270" t="str">
        <f t="shared" si="58"/>
        <v/>
      </c>
      <c r="I923" s="58"/>
      <c r="J923" s="58"/>
      <c r="K923" s="250"/>
      <c r="L923" s="277"/>
      <c r="M923" s="58"/>
      <c r="N923" s="58"/>
      <c r="O923" s="58"/>
      <c r="P92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23" s="270" t="str">
        <f>IF('Participantes (A completar)'!$R923="","",IF((INT('Participantes (A completar)'!$AI923-'Participantes (A completar)'!$R923)/365.25)&lt;=0,0,(INT(('Participantes (A completar)'!$AI923-'Participantes (A completar)'!$R923)/365.25))))</f>
        <v/>
      </c>
      <c r="R923" s="61"/>
      <c r="S923" s="57"/>
      <c r="T923" s="270" t="str">
        <f>IFERROR(MATCH(V923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23" s="270" t="str">
        <f t="shared" si="59"/>
        <v/>
      </c>
      <c r="V923" s="216"/>
      <c r="W923" s="216"/>
      <c r="X923" s="62"/>
      <c r="Y92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2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23" s="245"/>
      <c r="AB923" s="246"/>
      <c r="AC923" s="246"/>
      <c r="AD923" s="247"/>
      <c r="AE923" s="248"/>
      <c r="AF923" s="270" t="str">
        <f>IFERROR(VLOOKUP(AE923,Nivel_educat!$B$6:$E$24,4,FALSE),"")</f>
        <v/>
      </c>
      <c r="AG923" s="270" t="str">
        <f t="shared" si="56"/>
        <v/>
      </c>
      <c r="AH923" s="57"/>
      <c r="AI923" s="64"/>
      <c r="AJ923" s="57"/>
      <c r="AK923" s="64"/>
      <c r="AL923" s="64"/>
      <c r="AM923" s="57"/>
      <c r="AN923" s="64"/>
      <c r="AO923" s="273" t="str">
        <f t="shared" si="57"/>
        <v/>
      </c>
      <c r="AP923" s="57"/>
      <c r="AQ923" s="57"/>
      <c r="AR923" s="59"/>
      <c r="AS923" s="59"/>
      <c r="AT923" s="59"/>
      <c r="AU923" s="59"/>
      <c r="AV923" s="59"/>
      <c r="AW923" s="59"/>
      <c r="AX92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23" s="59"/>
      <c r="AZ923" s="59"/>
      <c r="BA92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23" s="249"/>
      <c r="BD923" s="253"/>
      <c r="BE923" s="253"/>
    </row>
    <row r="924" spans="1:57" ht="14.95" x14ac:dyDescent="0.25">
      <c r="A924" s="60"/>
      <c r="B924" s="58"/>
      <c r="C924" s="58"/>
      <c r="D924" s="58"/>
      <c r="E924" s="61"/>
      <c r="F924" s="61"/>
      <c r="G924" s="270" t="str">
        <f>IFERROR(MATCH(I924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24" s="270" t="str">
        <f t="shared" si="58"/>
        <v/>
      </c>
      <c r="I924" s="58"/>
      <c r="J924" s="58"/>
      <c r="K924" s="250"/>
      <c r="L924" s="277"/>
      <c r="M924" s="58"/>
      <c r="N924" s="58"/>
      <c r="O924" s="58"/>
      <c r="P92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24" s="270" t="str">
        <f>IF('Participantes (A completar)'!$R924="","",IF((INT('Participantes (A completar)'!$AI924-'Participantes (A completar)'!$R924)/365.25)&lt;=0,0,(INT(('Participantes (A completar)'!$AI924-'Participantes (A completar)'!$R924)/365.25))))</f>
        <v/>
      </c>
      <c r="R924" s="61"/>
      <c r="S924" s="57"/>
      <c r="T924" s="270" t="str">
        <f>IFERROR(MATCH(V924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24" s="270" t="str">
        <f t="shared" si="59"/>
        <v/>
      </c>
      <c r="V924" s="58"/>
      <c r="W924" s="58"/>
      <c r="X924" s="62"/>
      <c r="Y92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2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24" s="245"/>
      <c r="AB924" s="246"/>
      <c r="AC924" s="246"/>
      <c r="AD924" s="247"/>
      <c r="AE924" s="248"/>
      <c r="AF924" s="270" t="str">
        <f>IFERROR(VLOOKUP(AE924,Nivel_educat!$B$6:$E$24,4,FALSE),"")</f>
        <v/>
      </c>
      <c r="AG924" s="270" t="str">
        <f t="shared" si="56"/>
        <v/>
      </c>
      <c r="AH924" s="57"/>
      <c r="AI924" s="64"/>
      <c r="AJ924" s="57"/>
      <c r="AK924" s="64"/>
      <c r="AL924" s="64"/>
      <c r="AM924" s="57"/>
      <c r="AN924" s="207"/>
      <c r="AO924" s="273" t="str">
        <f t="shared" si="57"/>
        <v/>
      </c>
      <c r="AP924" s="57"/>
      <c r="AQ924" s="57"/>
      <c r="AR924" s="59"/>
      <c r="AS924" s="59"/>
      <c r="AT924" s="59"/>
      <c r="AU924" s="59"/>
      <c r="AV924" s="59"/>
      <c r="AW924" s="59"/>
      <c r="AX92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24" s="59"/>
      <c r="AZ924" s="59"/>
      <c r="BA92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24" s="249"/>
      <c r="BD924" s="253"/>
      <c r="BE924" s="253"/>
    </row>
    <row r="925" spans="1:57" ht="14.95" x14ac:dyDescent="0.25">
      <c r="A925" s="60"/>
      <c r="B925" s="58"/>
      <c r="C925" s="58"/>
      <c r="D925" s="58"/>
      <c r="E925" s="61"/>
      <c r="F925" s="61"/>
      <c r="G925" s="270" t="str">
        <f>IFERROR(MATCH(I925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25" s="270" t="str">
        <f t="shared" si="58"/>
        <v/>
      </c>
      <c r="I925" s="58"/>
      <c r="J925" s="58"/>
      <c r="K925" s="250"/>
      <c r="L925" s="277"/>
      <c r="M925" s="58"/>
      <c r="N925" s="58"/>
      <c r="O925" s="58"/>
      <c r="P92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25" s="270" t="str">
        <f>IF('Participantes (A completar)'!$R925="","",IF((INT('Participantes (A completar)'!$AI925-'Participantes (A completar)'!$R925)/365.25)&lt;=0,0,(INT(('Participantes (A completar)'!$AI925-'Participantes (A completar)'!$R925)/365.25))))</f>
        <v/>
      </c>
      <c r="R925" s="61"/>
      <c r="S925" s="57"/>
      <c r="T925" s="270" t="str">
        <f>IFERROR(MATCH(V925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25" s="270" t="str">
        <f t="shared" si="59"/>
        <v/>
      </c>
      <c r="V925" s="216"/>
      <c r="W925" s="216"/>
      <c r="X925" s="62"/>
      <c r="Y92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2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25" s="245"/>
      <c r="AB925" s="246"/>
      <c r="AC925" s="246"/>
      <c r="AD925" s="247"/>
      <c r="AE925" s="248"/>
      <c r="AF925" s="270" t="str">
        <f>IFERROR(VLOOKUP(AE925,Nivel_educat!$B$6:$E$24,4,FALSE),"")</f>
        <v/>
      </c>
      <c r="AG925" s="270" t="str">
        <f t="shared" si="56"/>
        <v/>
      </c>
      <c r="AH925" s="57"/>
      <c r="AI925" s="64"/>
      <c r="AJ925" s="57"/>
      <c r="AK925" s="64"/>
      <c r="AL925" s="64"/>
      <c r="AM925" s="57"/>
      <c r="AN925" s="64"/>
      <c r="AO925" s="273" t="str">
        <f t="shared" si="57"/>
        <v/>
      </c>
      <c r="AP925" s="57"/>
      <c r="AQ925" s="57"/>
      <c r="AR925" s="59"/>
      <c r="AS925" s="59"/>
      <c r="AT925" s="59"/>
      <c r="AU925" s="59"/>
      <c r="AV925" s="59"/>
      <c r="AW925" s="59"/>
      <c r="AX92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25" s="59"/>
      <c r="AZ925" s="59"/>
      <c r="BA92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25" s="249"/>
      <c r="BD925" s="253"/>
      <c r="BE925" s="253"/>
    </row>
    <row r="926" spans="1:57" ht="14.95" x14ac:dyDescent="0.25">
      <c r="A926" s="60"/>
      <c r="B926" s="58"/>
      <c r="C926" s="58"/>
      <c r="D926" s="58"/>
      <c r="E926" s="61"/>
      <c r="F926" s="61"/>
      <c r="G926" s="270" t="str">
        <f>IFERROR(MATCH(I926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26" s="270" t="str">
        <f t="shared" si="58"/>
        <v/>
      </c>
      <c r="I926" s="58"/>
      <c r="J926" s="58"/>
      <c r="K926" s="250"/>
      <c r="L926" s="277"/>
      <c r="M926" s="58"/>
      <c r="N926" s="58"/>
      <c r="O926" s="58"/>
      <c r="P92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26" s="270" t="str">
        <f>IF('Participantes (A completar)'!$R926="","",IF((INT('Participantes (A completar)'!$AI926-'Participantes (A completar)'!$R926)/365.25)&lt;=0,0,(INT(('Participantes (A completar)'!$AI926-'Participantes (A completar)'!$R926)/365.25))))</f>
        <v/>
      </c>
      <c r="R926" s="61"/>
      <c r="S926" s="57"/>
      <c r="T926" s="270" t="str">
        <f>IFERROR(MATCH(V926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26" s="270" t="str">
        <f t="shared" si="59"/>
        <v/>
      </c>
      <c r="V926" s="58"/>
      <c r="W926" s="58"/>
      <c r="X926" s="62"/>
      <c r="Y92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2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26" s="245"/>
      <c r="AB926" s="246"/>
      <c r="AC926" s="246"/>
      <c r="AD926" s="247"/>
      <c r="AE926" s="248"/>
      <c r="AF926" s="270" t="str">
        <f>IFERROR(VLOOKUP(AE926,Nivel_educat!$B$6:$E$24,4,FALSE),"")</f>
        <v/>
      </c>
      <c r="AG926" s="270" t="str">
        <f t="shared" si="56"/>
        <v/>
      </c>
      <c r="AH926" s="57"/>
      <c r="AI926" s="64"/>
      <c r="AJ926" s="57"/>
      <c r="AK926" s="64"/>
      <c r="AL926" s="64"/>
      <c r="AM926" s="57"/>
      <c r="AN926" s="207"/>
      <c r="AO926" s="273" t="str">
        <f t="shared" si="57"/>
        <v/>
      </c>
      <c r="AP926" s="57"/>
      <c r="AQ926" s="57"/>
      <c r="AR926" s="59"/>
      <c r="AS926" s="59"/>
      <c r="AT926" s="59"/>
      <c r="AU926" s="59"/>
      <c r="AV926" s="59"/>
      <c r="AW926" s="59"/>
      <c r="AX92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26" s="59"/>
      <c r="AZ926" s="59"/>
      <c r="BA92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26" s="249"/>
      <c r="BD926" s="253"/>
      <c r="BE926" s="253"/>
    </row>
    <row r="927" spans="1:57" ht="14.95" x14ac:dyDescent="0.25">
      <c r="A927" s="60"/>
      <c r="B927" s="58"/>
      <c r="C927" s="58"/>
      <c r="D927" s="58"/>
      <c r="E927" s="61"/>
      <c r="F927" s="61"/>
      <c r="G927" s="270" t="str">
        <f>IFERROR(MATCH(I927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27" s="270" t="str">
        <f t="shared" si="58"/>
        <v/>
      </c>
      <c r="I927" s="58"/>
      <c r="J927" s="58"/>
      <c r="K927" s="250"/>
      <c r="L927" s="277"/>
      <c r="M927" s="58"/>
      <c r="N927" s="58"/>
      <c r="O927" s="58"/>
      <c r="P92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27" s="270" t="str">
        <f>IF('Participantes (A completar)'!$R927="","",IF((INT('Participantes (A completar)'!$AI927-'Participantes (A completar)'!$R927)/365.25)&lt;=0,0,(INT(('Participantes (A completar)'!$AI927-'Participantes (A completar)'!$R927)/365.25))))</f>
        <v/>
      </c>
      <c r="R927" s="61"/>
      <c r="S927" s="57"/>
      <c r="T927" s="270" t="str">
        <f>IFERROR(MATCH(V927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27" s="270" t="str">
        <f t="shared" si="59"/>
        <v/>
      </c>
      <c r="V927" s="216"/>
      <c r="W927" s="216"/>
      <c r="X927" s="62"/>
      <c r="Y92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2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27" s="245"/>
      <c r="AB927" s="246"/>
      <c r="AC927" s="246"/>
      <c r="AD927" s="247"/>
      <c r="AE927" s="248"/>
      <c r="AF927" s="270" t="str">
        <f>IFERROR(VLOOKUP(AE927,Nivel_educat!$B$6:$E$24,4,FALSE),"")</f>
        <v/>
      </c>
      <c r="AG927" s="270" t="str">
        <f t="shared" si="56"/>
        <v/>
      </c>
      <c r="AH927" s="57"/>
      <c r="AI927" s="64"/>
      <c r="AJ927" s="57"/>
      <c r="AK927" s="64"/>
      <c r="AL927" s="64"/>
      <c r="AM927" s="57"/>
      <c r="AN927" s="64"/>
      <c r="AO927" s="273" t="str">
        <f t="shared" si="57"/>
        <v/>
      </c>
      <c r="AP927" s="57"/>
      <c r="AQ927" s="57"/>
      <c r="AR927" s="59"/>
      <c r="AS927" s="59"/>
      <c r="AT927" s="59"/>
      <c r="AU927" s="59"/>
      <c r="AV927" s="59"/>
      <c r="AW927" s="59"/>
      <c r="AX92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27" s="59"/>
      <c r="AZ927" s="59"/>
      <c r="BA92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27" s="249"/>
      <c r="BD927" s="253"/>
      <c r="BE927" s="253"/>
    </row>
    <row r="928" spans="1:57" ht="14.95" x14ac:dyDescent="0.25">
      <c r="A928" s="60"/>
      <c r="B928" s="58"/>
      <c r="C928" s="58"/>
      <c r="D928" s="58"/>
      <c r="E928" s="61"/>
      <c r="F928" s="61"/>
      <c r="G928" s="270" t="str">
        <f>IFERROR(MATCH(I928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28" s="270" t="str">
        <f t="shared" si="58"/>
        <v/>
      </c>
      <c r="I928" s="58"/>
      <c r="J928" s="58"/>
      <c r="K928" s="250"/>
      <c r="L928" s="277"/>
      <c r="M928" s="58"/>
      <c r="N928" s="58"/>
      <c r="O928" s="58"/>
      <c r="P92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28" s="270" t="str">
        <f>IF('Participantes (A completar)'!$R928="","",IF((INT('Participantes (A completar)'!$AI928-'Participantes (A completar)'!$R928)/365.25)&lt;=0,0,(INT(('Participantes (A completar)'!$AI928-'Participantes (A completar)'!$R928)/365.25))))</f>
        <v/>
      </c>
      <c r="R928" s="61"/>
      <c r="S928" s="57"/>
      <c r="T928" s="270" t="str">
        <f>IFERROR(MATCH(V928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28" s="270" t="str">
        <f t="shared" si="59"/>
        <v/>
      </c>
      <c r="V928" s="58"/>
      <c r="W928" s="58"/>
      <c r="X928" s="62"/>
      <c r="Y92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2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28" s="245"/>
      <c r="AB928" s="246"/>
      <c r="AC928" s="246"/>
      <c r="AD928" s="247"/>
      <c r="AE928" s="248"/>
      <c r="AF928" s="270" t="str">
        <f>IFERROR(VLOOKUP(AE928,Nivel_educat!$B$6:$E$24,4,FALSE),"")</f>
        <v/>
      </c>
      <c r="AG928" s="270" t="str">
        <f t="shared" si="56"/>
        <v/>
      </c>
      <c r="AH928" s="57"/>
      <c r="AI928" s="64"/>
      <c r="AJ928" s="57"/>
      <c r="AK928" s="64"/>
      <c r="AL928" s="64"/>
      <c r="AM928" s="57"/>
      <c r="AN928" s="207"/>
      <c r="AO928" s="273" t="str">
        <f t="shared" si="57"/>
        <v/>
      </c>
      <c r="AP928" s="57"/>
      <c r="AQ928" s="57"/>
      <c r="AR928" s="59"/>
      <c r="AS928" s="59"/>
      <c r="AT928" s="59"/>
      <c r="AU928" s="59"/>
      <c r="AV928" s="59"/>
      <c r="AW928" s="59"/>
      <c r="AX92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28" s="59"/>
      <c r="AZ928" s="59"/>
      <c r="BA92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28" s="249"/>
      <c r="BD928" s="253"/>
      <c r="BE928" s="253"/>
    </row>
    <row r="929" spans="1:57" ht="14.95" x14ac:dyDescent="0.25">
      <c r="A929" s="60"/>
      <c r="B929" s="58"/>
      <c r="C929" s="58"/>
      <c r="D929" s="58"/>
      <c r="E929" s="61"/>
      <c r="F929" s="61"/>
      <c r="G929" s="270" t="str">
        <f>IFERROR(MATCH(I929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29" s="270" t="str">
        <f t="shared" si="58"/>
        <v/>
      </c>
      <c r="I929" s="58"/>
      <c r="J929" s="58"/>
      <c r="K929" s="250"/>
      <c r="L929" s="277"/>
      <c r="M929" s="58"/>
      <c r="N929" s="58"/>
      <c r="O929" s="58"/>
      <c r="P92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29" s="270" t="str">
        <f>IF('Participantes (A completar)'!$R929="","",IF((INT('Participantes (A completar)'!$AI929-'Participantes (A completar)'!$R929)/365.25)&lt;=0,0,(INT(('Participantes (A completar)'!$AI929-'Participantes (A completar)'!$R929)/365.25))))</f>
        <v/>
      </c>
      <c r="R929" s="61"/>
      <c r="S929" s="57"/>
      <c r="T929" s="270" t="str">
        <f>IFERROR(MATCH(V929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29" s="270" t="str">
        <f t="shared" si="59"/>
        <v/>
      </c>
      <c r="V929" s="216"/>
      <c r="W929" s="216"/>
      <c r="X929" s="62"/>
      <c r="Y92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2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29" s="245"/>
      <c r="AB929" s="246"/>
      <c r="AC929" s="246"/>
      <c r="AD929" s="247"/>
      <c r="AE929" s="248"/>
      <c r="AF929" s="270" t="str">
        <f>IFERROR(VLOOKUP(AE929,Nivel_educat!$B$6:$E$24,4,FALSE),"")</f>
        <v/>
      </c>
      <c r="AG929" s="270" t="str">
        <f t="shared" si="56"/>
        <v/>
      </c>
      <c r="AH929" s="57"/>
      <c r="AI929" s="64"/>
      <c r="AJ929" s="57"/>
      <c r="AK929" s="64"/>
      <c r="AL929" s="64"/>
      <c r="AM929" s="57"/>
      <c r="AN929" s="64"/>
      <c r="AO929" s="273" t="str">
        <f t="shared" si="57"/>
        <v/>
      </c>
      <c r="AP929" s="57"/>
      <c r="AQ929" s="57"/>
      <c r="AR929" s="59"/>
      <c r="AS929" s="59"/>
      <c r="AT929" s="59"/>
      <c r="AU929" s="59"/>
      <c r="AV929" s="59"/>
      <c r="AW929" s="59"/>
      <c r="AX92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29" s="59"/>
      <c r="AZ929" s="59"/>
      <c r="BA92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29" s="249"/>
      <c r="BD929" s="253"/>
      <c r="BE929" s="253"/>
    </row>
    <row r="930" spans="1:57" ht="14.95" x14ac:dyDescent="0.25">
      <c r="A930" s="60"/>
      <c r="B930" s="58"/>
      <c r="C930" s="58"/>
      <c r="D930" s="58"/>
      <c r="E930" s="61"/>
      <c r="F930" s="61"/>
      <c r="G930" s="270" t="str">
        <f>IFERROR(MATCH(I930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30" s="270" t="str">
        <f t="shared" si="58"/>
        <v/>
      </c>
      <c r="I930" s="58"/>
      <c r="J930" s="58"/>
      <c r="K930" s="250"/>
      <c r="L930" s="277"/>
      <c r="M930" s="58"/>
      <c r="N930" s="58"/>
      <c r="O930" s="58"/>
      <c r="P93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30" s="270" t="str">
        <f>IF('Participantes (A completar)'!$R930="","",IF((INT('Participantes (A completar)'!$AI930-'Participantes (A completar)'!$R930)/365.25)&lt;=0,0,(INT(('Participantes (A completar)'!$AI930-'Participantes (A completar)'!$R930)/365.25))))</f>
        <v/>
      </c>
      <c r="R930" s="61"/>
      <c r="S930" s="57"/>
      <c r="T930" s="270" t="str">
        <f>IFERROR(MATCH(V930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30" s="270" t="str">
        <f t="shared" si="59"/>
        <v/>
      </c>
      <c r="V930" s="58"/>
      <c r="W930" s="58"/>
      <c r="X930" s="62"/>
      <c r="Y93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3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30" s="245"/>
      <c r="AB930" s="246"/>
      <c r="AC930" s="246"/>
      <c r="AD930" s="247"/>
      <c r="AE930" s="248"/>
      <c r="AF930" s="270" t="str">
        <f>IFERROR(VLOOKUP(AE930,Nivel_educat!$B$6:$E$24,4,FALSE),"")</f>
        <v/>
      </c>
      <c r="AG930" s="270" t="str">
        <f t="shared" si="56"/>
        <v/>
      </c>
      <c r="AH930" s="57"/>
      <c r="AI930" s="64"/>
      <c r="AJ930" s="57"/>
      <c r="AK930" s="64"/>
      <c r="AL930" s="64"/>
      <c r="AM930" s="57"/>
      <c r="AN930" s="207"/>
      <c r="AO930" s="273" t="str">
        <f t="shared" si="57"/>
        <v/>
      </c>
      <c r="AP930" s="57"/>
      <c r="AQ930" s="57"/>
      <c r="AR930" s="59"/>
      <c r="AS930" s="59"/>
      <c r="AT930" s="59"/>
      <c r="AU930" s="59"/>
      <c r="AV930" s="59"/>
      <c r="AW930" s="59"/>
      <c r="AX93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30" s="59"/>
      <c r="AZ930" s="59"/>
      <c r="BA93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30" s="249"/>
      <c r="BD930" s="253"/>
      <c r="BE930" s="253"/>
    </row>
    <row r="931" spans="1:57" ht="14.95" x14ac:dyDescent="0.25">
      <c r="A931" s="60"/>
      <c r="B931" s="58"/>
      <c r="C931" s="58"/>
      <c r="D931" s="58"/>
      <c r="E931" s="61"/>
      <c r="F931" s="61"/>
      <c r="G931" s="270" t="str">
        <f>IFERROR(MATCH(I931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31" s="270" t="str">
        <f t="shared" si="58"/>
        <v/>
      </c>
      <c r="I931" s="58"/>
      <c r="J931" s="58"/>
      <c r="K931" s="250"/>
      <c r="L931" s="277"/>
      <c r="M931" s="58"/>
      <c r="N931" s="58"/>
      <c r="O931" s="58"/>
      <c r="P93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31" s="270" t="str">
        <f>IF('Participantes (A completar)'!$R931="","",IF((INT('Participantes (A completar)'!$AI931-'Participantes (A completar)'!$R931)/365.25)&lt;=0,0,(INT(('Participantes (A completar)'!$AI931-'Participantes (A completar)'!$R931)/365.25))))</f>
        <v/>
      </c>
      <c r="R931" s="61"/>
      <c r="S931" s="57"/>
      <c r="T931" s="270" t="str">
        <f>IFERROR(MATCH(V931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31" s="270" t="str">
        <f t="shared" si="59"/>
        <v/>
      </c>
      <c r="V931" s="216"/>
      <c r="W931" s="216"/>
      <c r="X931" s="62"/>
      <c r="Y93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3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31" s="245"/>
      <c r="AB931" s="246"/>
      <c r="AC931" s="246"/>
      <c r="AD931" s="247"/>
      <c r="AE931" s="248"/>
      <c r="AF931" s="270" t="str">
        <f>IFERROR(VLOOKUP(AE931,Nivel_educat!$B$6:$E$24,4,FALSE),"")</f>
        <v/>
      </c>
      <c r="AG931" s="270" t="str">
        <f t="shared" si="56"/>
        <v/>
      </c>
      <c r="AH931" s="57"/>
      <c r="AI931" s="64"/>
      <c r="AJ931" s="57"/>
      <c r="AK931" s="64"/>
      <c r="AL931" s="64"/>
      <c r="AM931" s="57"/>
      <c r="AN931" s="64"/>
      <c r="AO931" s="273" t="str">
        <f t="shared" si="57"/>
        <v/>
      </c>
      <c r="AP931" s="57"/>
      <c r="AQ931" s="57"/>
      <c r="AR931" s="59"/>
      <c r="AS931" s="59"/>
      <c r="AT931" s="59"/>
      <c r="AU931" s="59"/>
      <c r="AV931" s="59"/>
      <c r="AW931" s="59"/>
      <c r="AX93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31" s="59"/>
      <c r="AZ931" s="59"/>
      <c r="BA93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31" s="249"/>
      <c r="BD931" s="253"/>
      <c r="BE931" s="253"/>
    </row>
    <row r="932" spans="1:57" ht="14.95" x14ac:dyDescent="0.25">
      <c r="A932" s="60"/>
      <c r="B932" s="58"/>
      <c r="C932" s="58"/>
      <c r="D932" s="58"/>
      <c r="E932" s="61"/>
      <c r="F932" s="61"/>
      <c r="G932" s="270" t="str">
        <f>IFERROR(MATCH(I932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32" s="270" t="str">
        <f t="shared" si="58"/>
        <v/>
      </c>
      <c r="I932" s="58"/>
      <c r="J932" s="58"/>
      <c r="K932" s="250"/>
      <c r="L932" s="277"/>
      <c r="M932" s="58"/>
      <c r="N932" s="58"/>
      <c r="O932" s="58"/>
      <c r="P93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32" s="270" t="str">
        <f>IF('Participantes (A completar)'!$R932="","",IF((INT('Participantes (A completar)'!$AI932-'Participantes (A completar)'!$R932)/365.25)&lt;=0,0,(INT(('Participantes (A completar)'!$AI932-'Participantes (A completar)'!$R932)/365.25))))</f>
        <v/>
      </c>
      <c r="R932" s="61"/>
      <c r="S932" s="57"/>
      <c r="T932" s="270" t="str">
        <f>IFERROR(MATCH(V932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32" s="270" t="str">
        <f t="shared" si="59"/>
        <v/>
      </c>
      <c r="V932" s="58"/>
      <c r="W932" s="58"/>
      <c r="X932" s="62"/>
      <c r="Y93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3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32" s="245"/>
      <c r="AB932" s="246"/>
      <c r="AC932" s="246"/>
      <c r="AD932" s="247"/>
      <c r="AE932" s="248"/>
      <c r="AF932" s="270" t="str">
        <f>IFERROR(VLOOKUP(AE932,Nivel_educat!$B$6:$E$24,4,FALSE),"")</f>
        <v/>
      </c>
      <c r="AG932" s="270" t="str">
        <f t="shared" si="56"/>
        <v/>
      </c>
      <c r="AH932" s="57"/>
      <c r="AI932" s="64"/>
      <c r="AJ932" s="57"/>
      <c r="AK932" s="64"/>
      <c r="AL932" s="64"/>
      <c r="AM932" s="57"/>
      <c r="AN932" s="207"/>
      <c r="AO932" s="273" t="str">
        <f t="shared" si="57"/>
        <v/>
      </c>
      <c r="AP932" s="57"/>
      <c r="AQ932" s="57"/>
      <c r="AR932" s="59"/>
      <c r="AS932" s="59"/>
      <c r="AT932" s="59"/>
      <c r="AU932" s="59"/>
      <c r="AV932" s="59"/>
      <c r="AW932" s="59"/>
      <c r="AX93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32" s="59"/>
      <c r="AZ932" s="59"/>
      <c r="BA93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32" s="249"/>
      <c r="BD932" s="253"/>
      <c r="BE932" s="253"/>
    </row>
    <row r="933" spans="1:57" ht="14.95" x14ac:dyDescent="0.25">
      <c r="A933" s="60"/>
      <c r="B933" s="58"/>
      <c r="C933" s="58"/>
      <c r="D933" s="58"/>
      <c r="E933" s="61"/>
      <c r="F933" s="61"/>
      <c r="G933" s="270" t="str">
        <f>IFERROR(MATCH(I933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33" s="270" t="str">
        <f t="shared" si="58"/>
        <v/>
      </c>
      <c r="I933" s="58"/>
      <c r="J933" s="58"/>
      <c r="K933" s="250"/>
      <c r="L933" s="277"/>
      <c r="M933" s="58"/>
      <c r="N933" s="58"/>
      <c r="O933" s="58"/>
      <c r="P93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33" s="270" t="str">
        <f>IF('Participantes (A completar)'!$R933="","",IF((INT('Participantes (A completar)'!$AI933-'Participantes (A completar)'!$R933)/365.25)&lt;=0,0,(INT(('Participantes (A completar)'!$AI933-'Participantes (A completar)'!$R933)/365.25))))</f>
        <v/>
      </c>
      <c r="R933" s="61"/>
      <c r="S933" s="57"/>
      <c r="T933" s="270" t="str">
        <f>IFERROR(MATCH(V933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33" s="270" t="str">
        <f t="shared" si="59"/>
        <v/>
      </c>
      <c r="V933" s="216"/>
      <c r="W933" s="216"/>
      <c r="X933" s="62"/>
      <c r="Y93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3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33" s="245"/>
      <c r="AB933" s="246"/>
      <c r="AC933" s="246"/>
      <c r="AD933" s="247"/>
      <c r="AE933" s="248"/>
      <c r="AF933" s="270" t="str">
        <f>IFERROR(VLOOKUP(AE933,Nivel_educat!$B$6:$E$24,4,FALSE),"")</f>
        <v/>
      </c>
      <c r="AG933" s="270" t="str">
        <f t="shared" si="56"/>
        <v/>
      </c>
      <c r="AH933" s="57"/>
      <c r="AI933" s="64"/>
      <c r="AJ933" s="57"/>
      <c r="AK933" s="64"/>
      <c r="AL933" s="64"/>
      <c r="AM933" s="57"/>
      <c r="AN933" s="64"/>
      <c r="AO933" s="273" t="str">
        <f t="shared" si="57"/>
        <v/>
      </c>
      <c r="AP933" s="57"/>
      <c r="AQ933" s="57"/>
      <c r="AR933" s="59"/>
      <c r="AS933" s="59"/>
      <c r="AT933" s="59"/>
      <c r="AU933" s="59"/>
      <c r="AV933" s="59"/>
      <c r="AW933" s="59"/>
      <c r="AX93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33" s="59"/>
      <c r="AZ933" s="59"/>
      <c r="BA93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33" s="249"/>
      <c r="BD933" s="253"/>
      <c r="BE933" s="253"/>
    </row>
    <row r="934" spans="1:57" ht="14.95" x14ac:dyDescent="0.25">
      <c r="A934" s="60"/>
      <c r="B934" s="58"/>
      <c r="C934" s="58"/>
      <c r="D934" s="58"/>
      <c r="E934" s="61"/>
      <c r="F934" s="61"/>
      <c r="G934" s="270" t="str">
        <f>IFERROR(MATCH(I934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34" s="270" t="str">
        <f t="shared" si="58"/>
        <v/>
      </c>
      <c r="I934" s="58"/>
      <c r="J934" s="58"/>
      <c r="K934" s="250"/>
      <c r="L934" s="277"/>
      <c r="M934" s="58"/>
      <c r="N934" s="58"/>
      <c r="O934" s="58"/>
      <c r="P93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34" s="270" t="str">
        <f>IF('Participantes (A completar)'!$R934="","",IF((INT('Participantes (A completar)'!$AI934-'Participantes (A completar)'!$R934)/365.25)&lt;=0,0,(INT(('Participantes (A completar)'!$AI934-'Participantes (A completar)'!$R934)/365.25))))</f>
        <v/>
      </c>
      <c r="R934" s="61"/>
      <c r="S934" s="57"/>
      <c r="T934" s="270" t="str">
        <f>IFERROR(MATCH(V934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34" s="270" t="str">
        <f t="shared" si="59"/>
        <v/>
      </c>
      <c r="V934" s="58"/>
      <c r="W934" s="58"/>
      <c r="X934" s="62"/>
      <c r="Y93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3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34" s="245"/>
      <c r="AB934" s="246"/>
      <c r="AC934" s="246"/>
      <c r="AD934" s="247"/>
      <c r="AE934" s="248"/>
      <c r="AF934" s="270" t="str">
        <f>IFERROR(VLOOKUP(AE934,Nivel_educat!$B$6:$E$24,4,FALSE),"")</f>
        <v/>
      </c>
      <c r="AG934" s="270" t="str">
        <f t="shared" si="56"/>
        <v/>
      </c>
      <c r="AH934" s="57"/>
      <c r="AI934" s="64"/>
      <c r="AJ934" s="57"/>
      <c r="AK934" s="64"/>
      <c r="AL934" s="64"/>
      <c r="AM934" s="57"/>
      <c r="AN934" s="207"/>
      <c r="AO934" s="273" t="str">
        <f t="shared" si="57"/>
        <v/>
      </c>
      <c r="AP934" s="57"/>
      <c r="AQ934" s="57"/>
      <c r="AR934" s="59"/>
      <c r="AS934" s="59"/>
      <c r="AT934" s="59"/>
      <c r="AU934" s="59"/>
      <c r="AV934" s="59"/>
      <c r="AW934" s="59"/>
      <c r="AX93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34" s="59"/>
      <c r="AZ934" s="59"/>
      <c r="BA93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34" s="249"/>
      <c r="BD934" s="253"/>
      <c r="BE934" s="253"/>
    </row>
    <row r="935" spans="1:57" ht="14.95" x14ac:dyDescent="0.25">
      <c r="A935" s="60"/>
      <c r="B935" s="58"/>
      <c r="C935" s="58"/>
      <c r="D935" s="58"/>
      <c r="E935" s="61"/>
      <c r="F935" s="61"/>
      <c r="G935" s="270" t="str">
        <f>IFERROR(MATCH(I935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35" s="270" t="str">
        <f t="shared" si="58"/>
        <v/>
      </c>
      <c r="I935" s="58"/>
      <c r="J935" s="58"/>
      <c r="K935" s="250"/>
      <c r="L935" s="277"/>
      <c r="M935" s="58"/>
      <c r="N935" s="58"/>
      <c r="O935" s="58"/>
      <c r="P93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35" s="270" t="str">
        <f>IF('Participantes (A completar)'!$R935="","",IF((INT('Participantes (A completar)'!$AI935-'Participantes (A completar)'!$R935)/365.25)&lt;=0,0,(INT(('Participantes (A completar)'!$AI935-'Participantes (A completar)'!$R935)/365.25))))</f>
        <v/>
      </c>
      <c r="R935" s="61"/>
      <c r="S935" s="57"/>
      <c r="T935" s="270" t="str">
        <f>IFERROR(MATCH(V935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35" s="270" t="str">
        <f t="shared" si="59"/>
        <v/>
      </c>
      <c r="V935" s="216"/>
      <c r="W935" s="216"/>
      <c r="X935" s="62"/>
      <c r="Y93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3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35" s="245"/>
      <c r="AB935" s="246"/>
      <c r="AC935" s="246"/>
      <c r="AD935" s="247"/>
      <c r="AE935" s="248"/>
      <c r="AF935" s="270" t="str">
        <f>IFERROR(VLOOKUP(AE935,Nivel_educat!$B$6:$E$24,4,FALSE),"")</f>
        <v/>
      </c>
      <c r="AG935" s="270" t="str">
        <f t="shared" si="56"/>
        <v/>
      </c>
      <c r="AH935" s="57"/>
      <c r="AI935" s="64"/>
      <c r="AJ935" s="57"/>
      <c r="AK935" s="64"/>
      <c r="AL935" s="64"/>
      <c r="AM935" s="57"/>
      <c r="AN935" s="64"/>
      <c r="AO935" s="273" t="str">
        <f t="shared" si="57"/>
        <v/>
      </c>
      <c r="AP935" s="57"/>
      <c r="AQ935" s="57"/>
      <c r="AR935" s="59"/>
      <c r="AS935" s="59"/>
      <c r="AT935" s="59"/>
      <c r="AU935" s="59"/>
      <c r="AV935" s="59"/>
      <c r="AW935" s="59"/>
      <c r="AX93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35" s="59"/>
      <c r="AZ935" s="59"/>
      <c r="BA93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35" s="249"/>
      <c r="BD935" s="253"/>
      <c r="BE935" s="253"/>
    </row>
    <row r="936" spans="1:57" ht="14.95" x14ac:dyDescent="0.25">
      <c r="A936" s="60"/>
      <c r="B936" s="58"/>
      <c r="C936" s="58"/>
      <c r="D936" s="58"/>
      <c r="E936" s="61"/>
      <c r="F936" s="61"/>
      <c r="G936" s="270" t="str">
        <f>IFERROR(MATCH(I936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36" s="270" t="str">
        <f t="shared" si="58"/>
        <v/>
      </c>
      <c r="I936" s="58"/>
      <c r="J936" s="58"/>
      <c r="K936" s="250"/>
      <c r="L936" s="277"/>
      <c r="M936" s="58"/>
      <c r="N936" s="58"/>
      <c r="O936" s="58"/>
      <c r="P93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36" s="270" t="str">
        <f>IF('Participantes (A completar)'!$R936="","",IF((INT('Participantes (A completar)'!$AI936-'Participantes (A completar)'!$R936)/365.25)&lt;=0,0,(INT(('Participantes (A completar)'!$AI936-'Participantes (A completar)'!$R936)/365.25))))</f>
        <v/>
      </c>
      <c r="R936" s="61"/>
      <c r="S936" s="57"/>
      <c r="T936" s="270" t="str">
        <f>IFERROR(MATCH(V936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36" s="270" t="str">
        <f t="shared" si="59"/>
        <v/>
      </c>
      <c r="V936" s="58"/>
      <c r="W936" s="58"/>
      <c r="X936" s="62"/>
      <c r="Y93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3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36" s="245"/>
      <c r="AB936" s="246"/>
      <c r="AC936" s="246"/>
      <c r="AD936" s="247"/>
      <c r="AE936" s="248"/>
      <c r="AF936" s="270" t="str">
        <f>IFERROR(VLOOKUP(AE936,Nivel_educat!$B$6:$E$24,4,FALSE),"")</f>
        <v/>
      </c>
      <c r="AG936" s="270" t="str">
        <f t="shared" si="56"/>
        <v/>
      </c>
      <c r="AH936" s="57"/>
      <c r="AI936" s="64"/>
      <c r="AJ936" s="57"/>
      <c r="AK936" s="64"/>
      <c r="AL936" s="64"/>
      <c r="AM936" s="57"/>
      <c r="AN936" s="207"/>
      <c r="AO936" s="273" t="str">
        <f t="shared" si="57"/>
        <v/>
      </c>
      <c r="AP936" s="57"/>
      <c r="AQ936" s="57"/>
      <c r="AR936" s="59"/>
      <c r="AS936" s="59"/>
      <c r="AT936" s="59"/>
      <c r="AU936" s="59"/>
      <c r="AV936" s="59"/>
      <c r="AW936" s="59"/>
      <c r="AX93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36" s="59"/>
      <c r="AZ936" s="59"/>
      <c r="BA93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36" s="249"/>
      <c r="BD936" s="253"/>
      <c r="BE936" s="253"/>
    </row>
    <row r="937" spans="1:57" ht="14.95" x14ac:dyDescent="0.25">
      <c r="A937" s="60"/>
      <c r="B937" s="58"/>
      <c r="C937" s="58"/>
      <c r="D937" s="58"/>
      <c r="E937" s="61"/>
      <c r="F937" s="61"/>
      <c r="G937" s="270" t="str">
        <f>IFERROR(MATCH(I937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37" s="270" t="str">
        <f t="shared" si="58"/>
        <v/>
      </c>
      <c r="I937" s="58"/>
      <c r="J937" s="58"/>
      <c r="K937" s="250"/>
      <c r="L937" s="277"/>
      <c r="M937" s="58"/>
      <c r="N937" s="58"/>
      <c r="O937" s="58"/>
      <c r="P93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37" s="270" t="str">
        <f>IF('Participantes (A completar)'!$R937="","",IF((INT('Participantes (A completar)'!$AI937-'Participantes (A completar)'!$R937)/365.25)&lt;=0,0,(INT(('Participantes (A completar)'!$AI937-'Participantes (A completar)'!$R937)/365.25))))</f>
        <v/>
      </c>
      <c r="R937" s="61"/>
      <c r="S937" s="57"/>
      <c r="T937" s="270" t="str">
        <f>IFERROR(MATCH(V937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37" s="270" t="str">
        <f t="shared" si="59"/>
        <v/>
      </c>
      <c r="V937" s="216"/>
      <c r="W937" s="216"/>
      <c r="X937" s="62"/>
      <c r="Y93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3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37" s="245"/>
      <c r="AB937" s="246"/>
      <c r="AC937" s="246"/>
      <c r="AD937" s="247"/>
      <c r="AE937" s="248"/>
      <c r="AF937" s="270" t="str">
        <f>IFERROR(VLOOKUP(AE937,Nivel_educat!$B$6:$E$24,4,FALSE),"")</f>
        <v/>
      </c>
      <c r="AG937" s="270" t="str">
        <f t="shared" si="56"/>
        <v/>
      </c>
      <c r="AH937" s="57"/>
      <c r="AI937" s="64"/>
      <c r="AJ937" s="57"/>
      <c r="AK937" s="64"/>
      <c r="AL937" s="64"/>
      <c r="AM937" s="57"/>
      <c r="AN937" s="64"/>
      <c r="AO937" s="273" t="str">
        <f t="shared" si="57"/>
        <v/>
      </c>
      <c r="AP937" s="57"/>
      <c r="AQ937" s="57"/>
      <c r="AR937" s="59"/>
      <c r="AS937" s="59"/>
      <c r="AT937" s="59"/>
      <c r="AU937" s="59"/>
      <c r="AV937" s="59"/>
      <c r="AW937" s="59"/>
      <c r="AX93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37" s="59"/>
      <c r="AZ937" s="59"/>
      <c r="BA93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37" s="249"/>
      <c r="BD937" s="253"/>
      <c r="BE937" s="253"/>
    </row>
    <row r="938" spans="1:57" ht="14.95" x14ac:dyDescent="0.25">
      <c r="A938" s="60"/>
      <c r="B938" s="58"/>
      <c r="C938" s="58"/>
      <c r="D938" s="58"/>
      <c r="E938" s="61"/>
      <c r="F938" s="61"/>
      <c r="G938" s="270" t="str">
        <f>IFERROR(MATCH(I938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38" s="270" t="str">
        <f t="shared" si="58"/>
        <v/>
      </c>
      <c r="I938" s="58"/>
      <c r="J938" s="58"/>
      <c r="K938" s="250"/>
      <c r="L938" s="277"/>
      <c r="M938" s="58"/>
      <c r="N938" s="58"/>
      <c r="O938" s="58"/>
      <c r="P93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38" s="270" t="str">
        <f>IF('Participantes (A completar)'!$R938="","",IF((INT('Participantes (A completar)'!$AI938-'Participantes (A completar)'!$R938)/365.25)&lt;=0,0,(INT(('Participantes (A completar)'!$AI938-'Participantes (A completar)'!$R938)/365.25))))</f>
        <v/>
      </c>
      <c r="R938" s="61"/>
      <c r="S938" s="57"/>
      <c r="T938" s="270" t="str">
        <f>IFERROR(MATCH(V938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38" s="270" t="str">
        <f t="shared" si="59"/>
        <v/>
      </c>
      <c r="V938" s="58"/>
      <c r="W938" s="58"/>
      <c r="X938" s="62"/>
      <c r="Y93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3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38" s="245"/>
      <c r="AB938" s="246"/>
      <c r="AC938" s="246"/>
      <c r="AD938" s="247"/>
      <c r="AE938" s="248"/>
      <c r="AF938" s="270" t="str">
        <f>IFERROR(VLOOKUP(AE938,Nivel_educat!$B$6:$E$24,4,FALSE),"")</f>
        <v/>
      </c>
      <c r="AG938" s="270" t="str">
        <f t="shared" si="56"/>
        <v/>
      </c>
      <c r="AH938" s="57"/>
      <c r="AI938" s="64"/>
      <c r="AJ938" s="57"/>
      <c r="AK938" s="64"/>
      <c r="AL938" s="64"/>
      <c r="AM938" s="57"/>
      <c r="AN938" s="207"/>
      <c r="AO938" s="273" t="str">
        <f t="shared" si="57"/>
        <v/>
      </c>
      <c r="AP938" s="57"/>
      <c r="AQ938" s="57"/>
      <c r="AR938" s="59"/>
      <c r="AS938" s="59"/>
      <c r="AT938" s="59"/>
      <c r="AU938" s="59"/>
      <c r="AV938" s="59"/>
      <c r="AW938" s="59"/>
      <c r="AX93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38" s="59"/>
      <c r="AZ938" s="59"/>
      <c r="BA93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38" s="249"/>
      <c r="BD938" s="253"/>
      <c r="BE938" s="253"/>
    </row>
    <row r="939" spans="1:57" ht="14.95" x14ac:dyDescent="0.25">
      <c r="A939" s="60"/>
      <c r="B939" s="58"/>
      <c r="C939" s="58"/>
      <c r="D939" s="58"/>
      <c r="E939" s="61"/>
      <c r="F939" s="61"/>
      <c r="G939" s="270" t="str">
        <f>IFERROR(MATCH(I939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39" s="270" t="str">
        <f t="shared" si="58"/>
        <v/>
      </c>
      <c r="I939" s="58"/>
      <c r="J939" s="58"/>
      <c r="K939" s="250"/>
      <c r="L939" s="277"/>
      <c r="M939" s="58"/>
      <c r="N939" s="58"/>
      <c r="O939" s="58"/>
      <c r="P93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39" s="270" t="str">
        <f>IF('Participantes (A completar)'!$R939="","",IF((INT('Participantes (A completar)'!$AI939-'Participantes (A completar)'!$R939)/365.25)&lt;=0,0,(INT(('Participantes (A completar)'!$AI939-'Participantes (A completar)'!$R939)/365.25))))</f>
        <v/>
      </c>
      <c r="R939" s="61"/>
      <c r="S939" s="57"/>
      <c r="T939" s="270" t="str">
        <f>IFERROR(MATCH(V939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39" s="270" t="str">
        <f t="shared" si="59"/>
        <v/>
      </c>
      <c r="V939" s="216"/>
      <c r="W939" s="216"/>
      <c r="X939" s="62"/>
      <c r="Y93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3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39" s="245"/>
      <c r="AB939" s="246"/>
      <c r="AC939" s="246"/>
      <c r="AD939" s="247"/>
      <c r="AE939" s="248"/>
      <c r="AF939" s="270" t="str">
        <f>IFERROR(VLOOKUP(AE939,Nivel_educat!$B$6:$E$24,4,FALSE),"")</f>
        <v/>
      </c>
      <c r="AG939" s="270" t="str">
        <f t="shared" si="56"/>
        <v/>
      </c>
      <c r="AH939" s="57"/>
      <c r="AI939" s="64"/>
      <c r="AJ939" s="57"/>
      <c r="AK939" s="64"/>
      <c r="AL939" s="64"/>
      <c r="AM939" s="57"/>
      <c r="AN939" s="64"/>
      <c r="AO939" s="273" t="str">
        <f t="shared" si="57"/>
        <v/>
      </c>
      <c r="AP939" s="57"/>
      <c r="AQ939" s="57"/>
      <c r="AR939" s="59"/>
      <c r="AS939" s="59"/>
      <c r="AT939" s="59"/>
      <c r="AU939" s="59"/>
      <c r="AV939" s="59"/>
      <c r="AW939" s="59"/>
      <c r="AX93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39" s="59"/>
      <c r="AZ939" s="59"/>
      <c r="BA93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39" s="249"/>
      <c r="BD939" s="253"/>
      <c r="BE939" s="253"/>
    </row>
    <row r="940" spans="1:57" ht="14.95" x14ac:dyDescent="0.25">
      <c r="A940" s="60"/>
      <c r="B940" s="58"/>
      <c r="C940" s="58"/>
      <c r="D940" s="58"/>
      <c r="E940" s="61"/>
      <c r="F940" s="61"/>
      <c r="G940" s="270" t="str">
        <f>IFERROR(MATCH(I940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40" s="270" t="str">
        <f t="shared" si="58"/>
        <v/>
      </c>
      <c r="I940" s="58"/>
      <c r="J940" s="58"/>
      <c r="K940" s="250"/>
      <c r="L940" s="277"/>
      <c r="M940" s="58"/>
      <c r="N940" s="58"/>
      <c r="O940" s="58"/>
      <c r="P94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40" s="270" t="str">
        <f>IF('Participantes (A completar)'!$R940="","",IF((INT('Participantes (A completar)'!$AI940-'Participantes (A completar)'!$R940)/365.25)&lt;=0,0,(INT(('Participantes (A completar)'!$AI940-'Participantes (A completar)'!$R940)/365.25))))</f>
        <v/>
      </c>
      <c r="R940" s="61"/>
      <c r="S940" s="57"/>
      <c r="T940" s="270" t="str">
        <f>IFERROR(MATCH(V940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40" s="270" t="str">
        <f t="shared" si="59"/>
        <v/>
      </c>
      <c r="V940" s="58"/>
      <c r="W940" s="58"/>
      <c r="X940" s="62"/>
      <c r="Y94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4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40" s="245"/>
      <c r="AB940" s="246"/>
      <c r="AC940" s="246"/>
      <c r="AD940" s="247"/>
      <c r="AE940" s="248"/>
      <c r="AF940" s="270" t="str">
        <f>IFERROR(VLOOKUP(AE940,Nivel_educat!$B$6:$E$24,4,FALSE),"")</f>
        <v/>
      </c>
      <c r="AG940" s="270" t="str">
        <f t="shared" si="56"/>
        <v/>
      </c>
      <c r="AH940" s="57"/>
      <c r="AI940" s="64"/>
      <c r="AJ940" s="57"/>
      <c r="AK940" s="64"/>
      <c r="AL940" s="64"/>
      <c r="AM940" s="57"/>
      <c r="AN940" s="207"/>
      <c r="AO940" s="273" t="str">
        <f t="shared" si="57"/>
        <v/>
      </c>
      <c r="AP940" s="57"/>
      <c r="AQ940" s="57"/>
      <c r="AR940" s="59"/>
      <c r="AS940" s="59"/>
      <c r="AT940" s="59"/>
      <c r="AU940" s="59"/>
      <c r="AV940" s="59"/>
      <c r="AW940" s="59"/>
      <c r="AX94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40" s="59"/>
      <c r="AZ940" s="59"/>
      <c r="BA94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40" s="249"/>
      <c r="BD940" s="253"/>
      <c r="BE940" s="253"/>
    </row>
    <row r="941" spans="1:57" ht="14.95" x14ac:dyDescent="0.25">
      <c r="A941" s="60"/>
      <c r="B941" s="58"/>
      <c r="C941" s="58"/>
      <c r="D941" s="58"/>
      <c r="E941" s="61"/>
      <c r="F941" s="61"/>
      <c r="G941" s="270" t="str">
        <f>IFERROR(MATCH(I941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41" s="270" t="str">
        <f t="shared" si="58"/>
        <v/>
      </c>
      <c r="I941" s="58"/>
      <c r="J941" s="58"/>
      <c r="K941" s="250"/>
      <c r="L941" s="277"/>
      <c r="M941" s="58"/>
      <c r="N941" s="58"/>
      <c r="O941" s="58"/>
      <c r="P94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41" s="270" t="str">
        <f>IF('Participantes (A completar)'!$R941="","",IF((INT('Participantes (A completar)'!$AI941-'Participantes (A completar)'!$R941)/365.25)&lt;=0,0,(INT(('Participantes (A completar)'!$AI941-'Participantes (A completar)'!$R941)/365.25))))</f>
        <v/>
      </c>
      <c r="R941" s="61"/>
      <c r="S941" s="57"/>
      <c r="T941" s="270" t="str">
        <f>IFERROR(MATCH(V941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41" s="270" t="str">
        <f t="shared" si="59"/>
        <v/>
      </c>
      <c r="V941" s="216"/>
      <c r="W941" s="216"/>
      <c r="X941" s="62"/>
      <c r="Y94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4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41" s="245"/>
      <c r="AB941" s="246"/>
      <c r="AC941" s="246"/>
      <c r="AD941" s="247"/>
      <c r="AE941" s="248"/>
      <c r="AF941" s="270" t="str">
        <f>IFERROR(VLOOKUP(AE941,Nivel_educat!$B$6:$E$24,4,FALSE),"")</f>
        <v/>
      </c>
      <c r="AG941" s="270" t="str">
        <f t="shared" si="56"/>
        <v/>
      </c>
      <c r="AH941" s="57"/>
      <c r="AI941" s="64"/>
      <c r="AJ941" s="57"/>
      <c r="AK941" s="64"/>
      <c r="AL941" s="64"/>
      <c r="AM941" s="57"/>
      <c r="AN941" s="64"/>
      <c r="AO941" s="273" t="str">
        <f t="shared" si="57"/>
        <v/>
      </c>
      <c r="AP941" s="57"/>
      <c r="AQ941" s="57"/>
      <c r="AR941" s="59"/>
      <c r="AS941" s="59"/>
      <c r="AT941" s="59"/>
      <c r="AU941" s="59"/>
      <c r="AV941" s="59"/>
      <c r="AW941" s="59"/>
      <c r="AX94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41" s="59"/>
      <c r="AZ941" s="59"/>
      <c r="BA94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41" s="249"/>
      <c r="BD941" s="253"/>
      <c r="BE941" s="253"/>
    </row>
    <row r="942" spans="1:57" ht="14.95" x14ac:dyDescent="0.25">
      <c r="A942" s="60"/>
      <c r="B942" s="58"/>
      <c r="C942" s="58"/>
      <c r="D942" s="58"/>
      <c r="E942" s="61"/>
      <c r="F942" s="61"/>
      <c r="G942" s="270" t="str">
        <f>IFERROR(MATCH(I942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42" s="270" t="str">
        <f t="shared" si="58"/>
        <v/>
      </c>
      <c r="I942" s="58"/>
      <c r="J942" s="58"/>
      <c r="K942" s="250"/>
      <c r="L942" s="277"/>
      <c r="M942" s="58"/>
      <c r="N942" s="58"/>
      <c r="O942" s="58"/>
      <c r="P94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42" s="270" t="str">
        <f>IF('Participantes (A completar)'!$R942="","",IF((INT('Participantes (A completar)'!$AI942-'Participantes (A completar)'!$R942)/365.25)&lt;=0,0,(INT(('Participantes (A completar)'!$AI942-'Participantes (A completar)'!$R942)/365.25))))</f>
        <v/>
      </c>
      <c r="R942" s="61"/>
      <c r="S942" s="57"/>
      <c r="T942" s="270" t="str">
        <f>IFERROR(MATCH(V942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42" s="270" t="str">
        <f t="shared" si="59"/>
        <v/>
      </c>
      <c r="V942" s="58"/>
      <c r="W942" s="58"/>
      <c r="X942" s="62"/>
      <c r="Y94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4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42" s="245"/>
      <c r="AB942" s="246"/>
      <c r="AC942" s="246"/>
      <c r="AD942" s="247"/>
      <c r="AE942" s="248"/>
      <c r="AF942" s="270" t="str">
        <f>IFERROR(VLOOKUP(AE942,Nivel_educat!$B$6:$E$24,4,FALSE),"")</f>
        <v/>
      </c>
      <c r="AG942" s="270" t="str">
        <f t="shared" si="56"/>
        <v/>
      </c>
      <c r="AH942" s="57"/>
      <c r="AI942" s="64"/>
      <c r="AJ942" s="57"/>
      <c r="AK942" s="64"/>
      <c r="AL942" s="64"/>
      <c r="AM942" s="57"/>
      <c r="AN942" s="207"/>
      <c r="AO942" s="273" t="str">
        <f t="shared" si="57"/>
        <v/>
      </c>
      <c r="AP942" s="57"/>
      <c r="AQ942" s="57"/>
      <c r="AR942" s="59"/>
      <c r="AS942" s="59"/>
      <c r="AT942" s="59"/>
      <c r="AU942" s="59"/>
      <c r="AV942" s="59"/>
      <c r="AW942" s="59"/>
      <c r="AX94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42" s="59"/>
      <c r="AZ942" s="59"/>
      <c r="BA94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42" s="249"/>
      <c r="BD942" s="253"/>
      <c r="BE942" s="253"/>
    </row>
    <row r="943" spans="1:57" ht="14.95" x14ac:dyDescent="0.25">
      <c r="A943" s="60"/>
      <c r="B943" s="58"/>
      <c r="C943" s="58"/>
      <c r="D943" s="58"/>
      <c r="E943" s="61"/>
      <c r="F943" s="61"/>
      <c r="G943" s="270" t="str">
        <f>IFERROR(MATCH(I943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43" s="270" t="str">
        <f t="shared" si="58"/>
        <v/>
      </c>
      <c r="I943" s="58"/>
      <c r="J943" s="58"/>
      <c r="K943" s="250"/>
      <c r="L943" s="277"/>
      <c r="M943" s="58"/>
      <c r="N943" s="58"/>
      <c r="O943" s="58"/>
      <c r="P94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43" s="270" t="str">
        <f>IF('Participantes (A completar)'!$R943="","",IF((INT('Participantes (A completar)'!$AI943-'Participantes (A completar)'!$R943)/365.25)&lt;=0,0,(INT(('Participantes (A completar)'!$AI943-'Participantes (A completar)'!$R943)/365.25))))</f>
        <v/>
      </c>
      <c r="R943" s="61"/>
      <c r="S943" s="57"/>
      <c r="T943" s="270" t="str">
        <f>IFERROR(MATCH(V943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43" s="270" t="str">
        <f t="shared" si="59"/>
        <v/>
      </c>
      <c r="V943" s="216"/>
      <c r="W943" s="216"/>
      <c r="X943" s="62"/>
      <c r="Y94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4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43" s="245"/>
      <c r="AB943" s="246"/>
      <c r="AC943" s="246"/>
      <c r="AD943" s="247"/>
      <c r="AE943" s="248"/>
      <c r="AF943" s="270" t="str">
        <f>IFERROR(VLOOKUP(AE943,Nivel_educat!$B$6:$E$24,4,FALSE),"")</f>
        <v/>
      </c>
      <c r="AG943" s="270" t="str">
        <f t="shared" si="56"/>
        <v/>
      </c>
      <c r="AH943" s="57"/>
      <c r="AI943" s="64"/>
      <c r="AJ943" s="57"/>
      <c r="AK943" s="64"/>
      <c r="AL943" s="64"/>
      <c r="AM943" s="57"/>
      <c r="AN943" s="64"/>
      <c r="AO943" s="273" t="str">
        <f t="shared" si="57"/>
        <v/>
      </c>
      <c r="AP943" s="57"/>
      <c r="AQ943" s="57"/>
      <c r="AR943" s="59"/>
      <c r="AS943" s="59"/>
      <c r="AT943" s="59"/>
      <c r="AU943" s="59"/>
      <c r="AV943" s="59"/>
      <c r="AW943" s="59"/>
      <c r="AX94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43" s="59"/>
      <c r="AZ943" s="59"/>
      <c r="BA94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43" s="249"/>
      <c r="BD943" s="253"/>
      <c r="BE943" s="253"/>
    </row>
    <row r="944" spans="1:57" ht="14.95" x14ac:dyDescent="0.25">
      <c r="A944" s="60"/>
      <c r="B944" s="58"/>
      <c r="C944" s="58"/>
      <c r="D944" s="58"/>
      <c r="E944" s="61"/>
      <c r="F944" s="61"/>
      <c r="G944" s="270" t="str">
        <f>IFERROR(MATCH(I944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44" s="270" t="str">
        <f t="shared" si="58"/>
        <v/>
      </c>
      <c r="I944" s="58"/>
      <c r="J944" s="58"/>
      <c r="K944" s="250"/>
      <c r="L944" s="277"/>
      <c r="M944" s="58"/>
      <c r="N944" s="58"/>
      <c r="O944" s="58"/>
      <c r="P94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44" s="270" t="str">
        <f>IF('Participantes (A completar)'!$R944="","",IF((INT('Participantes (A completar)'!$AI944-'Participantes (A completar)'!$R944)/365.25)&lt;=0,0,(INT(('Participantes (A completar)'!$AI944-'Participantes (A completar)'!$R944)/365.25))))</f>
        <v/>
      </c>
      <c r="R944" s="61"/>
      <c r="S944" s="57"/>
      <c r="T944" s="270" t="str">
        <f>IFERROR(MATCH(V944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44" s="270" t="str">
        <f t="shared" si="59"/>
        <v/>
      </c>
      <c r="V944" s="58"/>
      <c r="W944" s="58"/>
      <c r="X944" s="62"/>
      <c r="Y94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4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44" s="245"/>
      <c r="AB944" s="246"/>
      <c r="AC944" s="246"/>
      <c r="AD944" s="247"/>
      <c r="AE944" s="248"/>
      <c r="AF944" s="270" t="str">
        <f>IFERROR(VLOOKUP(AE944,Nivel_educat!$B$6:$E$24,4,FALSE),"")</f>
        <v/>
      </c>
      <c r="AG944" s="270" t="str">
        <f t="shared" si="56"/>
        <v/>
      </c>
      <c r="AH944" s="57"/>
      <c r="AI944" s="64"/>
      <c r="AJ944" s="57"/>
      <c r="AK944" s="64"/>
      <c r="AL944" s="64"/>
      <c r="AM944" s="57"/>
      <c r="AN944" s="207"/>
      <c r="AO944" s="273" t="str">
        <f t="shared" si="57"/>
        <v/>
      </c>
      <c r="AP944" s="57"/>
      <c r="AQ944" s="57"/>
      <c r="AR944" s="59"/>
      <c r="AS944" s="59"/>
      <c r="AT944" s="59"/>
      <c r="AU944" s="59"/>
      <c r="AV944" s="59"/>
      <c r="AW944" s="59"/>
      <c r="AX94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44" s="59"/>
      <c r="AZ944" s="59"/>
      <c r="BA94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44" s="249"/>
      <c r="BD944" s="253"/>
      <c r="BE944" s="253"/>
    </row>
    <row r="945" spans="1:57" ht="14.95" x14ac:dyDescent="0.25">
      <c r="A945" s="60"/>
      <c r="B945" s="58"/>
      <c r="C945" s="58"/>
      <c r="D945" s="58"/>
      <c r="E945" s="61"/>
      <c r="F945" s="61"/>
      <c r="G945" s="270" t="str">
        <f>IFERROR(MATCH(I945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45" s="270" t="str">
        <f t="shared" si="58"/>
        <v/>
      </c>
      <c r="I945" s="58"/>
      <c r="J945" s="58"/>
      <c r="K945" s="250"/>
      <c r="L945" s="277"/>
      <c r="M945" s="58"/>
      <c r="N945" s="58"/>
      <c r="O945" s="58"/>
      <c r="P94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45" s="270" t="str">
        <f>IF('Participantes (A completar)'!$R945="","",IF((INT('Participantes (A completar)'!$AI945-'Participantes (A completar)'!$R945)/365.25)&lt;=0,0,(INT(('Participantes (A completar)'!$AI945-'Participantes (A completar)'!$R945)/365.25))))</f>
        <v/>
      </c>
      <c r="R945" s="61"/>
      <c r="S945" s="57"/>
      <c r="T945" s="270" t="str">
        <f>IFERROR(MATCH(V945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45" s="270" t="str">
        <f t="shared" si="59"/>
        <v/>
      </c>
      <c r="V945" s="216"/>
      <c r="W945" s="216"/>
      <c r="X945" s="62"/>
      <c r="Y94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4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45" s="245"/>
      <c r="AB945" s="246"/>
      <c r="AC945" s="246"/>
      <c r="AD945" s="247"/>
      <c r="AE945" s="248"/>
      <c r="AF945" s="270" t="str">
        <f>IFERROR(VLOOKUP(AE945,Nivel_educat!$B$6:$E$24,4,FALSE),"")</f>
        <v/>
      </c>
      <c r="AG945" s="270" t="str">
        <f t="shared" si="56"/>
        <v/>
      </c>
      <c r="AH945" s="57"/>
      <c r="AI945" s="64"/>
      <c r="AJ945" s="57"/>
      <c r="AK945" s="64"/>
      <c r="AL945" s="64"/>
      <c r="AM945" s="57"/>
      <c r="AN945" s="64"/>
      <c r="AO945" s="273" t="str">
        <f t="shared" si="57"/>
        <v/>
      </c>
      <c r="AP945" s="57"/>
      <c r="AQ945" s="57"/>
      <c r="AR945" s="59"/>
      <c r="AS945" s="59"/>
      <c r="AT945" s="59"/>
      <c r="AU945" s="59"/>
      <c r="AV945" s="59"/>
      <c r="AW945" s="59"/>
      <c r="AX94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45" s="59"/>
      <c r="AZ945" s="59"/>
      <c r="BA94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45" s="249"/>
      <c r="BD945" s="253"/>
      <c r="BE945" s="253"/>
    </row>
    <row r="946" spans="1:57" ht="14.95" x14ac:dyDescent="0.25">
      <c r="A946" s="60"/>
      <c r="B946" s="58"/>
      <c r="C946" s="58"/>
      <c r="D946" s="58"/>
      <c r="E946" s="61"/>
      <c r="F946" s="61"/>
      <c r="G946" s="270" t="str">
        <f>IFERROR(MATCH(I946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46" s="270" t="str">
        <f t="shared" si="58"/>
        <v/>
      </c>
      <c r="I946" s="58"/>
      <c r="J946" s="58"/>
      <c r="K946" s="250"/>
      <c r="L946" s="277"/>
      <c r="M946" s="58"/>
      <c r="N946" s="58"/>
      <c r="O946" s="58"/>
      <c r="P94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46" s="270" t="str">
        <f>IF('Participantes (A completar)'!$R946="","",IF((INT('Participantes (A completar)'!$AI946-'Participantes (A completar)'!$R946)/365.25)&lt;=0,0,(INT(('Participantes (A completar)'!$AI946-'Participantes (A completar)'!$R946)/365.25))))</f>
        <v/>
      </c>
      <c r="R946" s="61"/>
      <c r="S946" s="57"/>
      <c r="T946" s="270" t="str">
        <f>IFERROR(MATCH(V946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46" s="270" t="str">
        <f t="shared" si="59"/>
        <v/>
      </c>
      <c r="V946" s="58"/>
      <c r="W946" s="58"/>
      <c r="X946" s="62"/>
      <c r="Y94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4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46" s="245"/>
      <c r="AB946" s="246"/>
      <c r="AC946" s="246"/>
      <c r="AD946" s="247"/>
      <c r="AE946" s="248"/>
      <c r="AF946" s="270" t="str">
        <f>IFERROR(VLOOKUP(AE946,Nivel_educat!$B$6:$E$24,4,FALSE),"")</f>
        <v/>
      </c>
      <c r="AG946" s="270" t="str">
        <f t="shared" si="56"/>
        <v/>
      </c>
      <c r="AH946" s="57"/>
      <c r="AI946" s="64"/>
      <c r="AJ946" s="57"/>
      <c r="AK946" s="64"/>
      <c r="AL946" s="64"/>
      <c r="AM946" s="57"/>
      <c r="AN946" s="207"/>
      <c r="AO946" s="273" t="str">
        <f t="shared" si="57"/>
        <v/>
      </c>
      <c r="AP946" s="57"/>
      <c r="AQ946" s="57"/>
      <c r="AR946" s="59"/>
      <c r="AS946" s="59"/>
      <c r="AT946" s="59"/>
      <c r="AU946" s="59"/>
      <c r="AV946" s="59"/>
      <c r="AW946" s="59"/>
      <c r="AX94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46" s="59"/>
      <c r="AZ946" s="59"/>
      <c r="BA94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46" s="249"/>
      <c r="BD946" s="253"/>
      <c r="BE946" s="253"/>
    </row>
    <row r="947" spans="1:57" ht="14.95" x14ac:dyDescent="0.25">
      <c r="A947" s="60"/>
      <c r="B947" s="58"/>
      <c r="C947" s="58"/>
      <c r="D947" s="58"/>
      <c r="E947" s="61"/>
      <c r="F947" s="61"/>
      <c r="G947" s="270" t="str">
        <f>IFERROR(MATCH(I947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47" s="270" t="str">
        <f t="shared" si="58"/>
        <v/>
      </c>
      <c r="I947" s="58"/>
      <c r="J947" s="58"/>
      <c r="K947" s="250"/>
      <c r="L947" s="277"/>
      <c r="M947" s="58"/>
      <c r="N947" s="58"/>
      <c r="O947" s="58"/>
      <c r="P94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47" s="270" t="str">
        <f>IF('Participantes (A completar)'!$R947="","",IF((INT('Participantes (A completar)'!$AI947-'Participantes (A completar)'!$R947)/365.25)&lt;=0,0,(INT(('Participantes (A completar)'!$AI947-'Participantes (A completar)'!$R947)/365.25))))</f>
        <v/>
      </c>
      <c r="R947" s="61"/>
      <c r="S947" s="57"/>
      <c r="T947" s="270" t="str">
        <f>IFERROR(MATCH(V947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47" s="270" t="str">
        <f t="shared" si="59"/>
        <v/>
      </c>
      <c r="V947" s="216"/>
      <c r="W947" s="216"/>
      <c r="X947" s="62"/>
      <c r="Y94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4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47" s="245"/>
      <c r="AB947" s="246"/>
      <c r="AC947" s="246"/>
      <c r="AD947" s="247"/>
      <c r="AE947" s="248"/>
      <c r="AF947" s="270" t="str">
        <f>IFERROR(VLOOKUP(AE947,Nivel_educat!$B$6:$E$24,4,FALSE),"")</f>
        <v/>
      </c>
      <c r="AG947" s="270" t="str">
        <f t="shared" si="56"/>
        <v/>
      </c>
      <c r="AH947" s="57"/>
      <c r="AI947" s="64"/>
      <c r="AJ947" s="57"/>
      <c r="AK947" s="64"/>
      <c r="AL947" s="64"/>
      <c r="AM947" s="57"/>
      <c r="AN947" s="64"/>
      <c r="AO947" s="273" t="str">
        <f t="shared" si="57"/>
        <v/>
      </c>
      <c r="AP947" s="57"/>
      <c r="AQ947" s="57"/>
      <c r="AR947" s="59"/>
      <c r="AS947" s="59"/>
      <c r="AT947" s="59"/>
      <c r="AU947" s="59"/>
      <c r="AV947" s="59"/>
      <c r="AW947" s="59"/>
      <c r="AX94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47" s="59"/>
      <c r="AZ947" s="59"/>
      <c r="BA94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47" s="249"/>
      <c r="BD947" s="253"/>
      <c r="BE947" s="253"/>
    </row>
    <row r="948" spans="1:57" ht="14.95" x14ac:dyDescent="0.25">
      <c r="A948" s="60"/>
      <c r="B948" s="58"/>
      <c r="C948" s="58"/>
      <c r="D948" s="58"/>
      <c r="E948" s="61"/>
      <c r="F948" s="61"/>
      <c r="G948" s="270" t="str">
        <f>IFERROR(MATCH(I948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48" s="270" t="str">
        <f t="shared" si="58"/>
        <v/>
      </c>
      <c r="I948" s="58"/>
      <c r="J948" s="58"/>
      <c r="K948" s="250"/>
      <c r="L948" s="277"/>
      <c r="M948" s="58"/>
      <c r="N948" s="58"/>
      <c r="O948" s="58"/>
      <c r="P94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48" s="270" t="str">
        <f>IF('Participantes (A completar)'!$R948="","",IF((INT('Participantes (A completar)'!$AI948-'Participantes (A completar)'!$R948)/365.25)&lt;=0,0,(INT(('Participantes (A completar)'!$AI948-'Participantes (A completar)'!$R948)/365.25))))</f>
        <v/>
      </c>
      <c r="R948" s="61"/>
      <c r="S948" s="57"/>
      <c r="T948" s="270" t="str">
        <f>IFERROR(MATCH(V948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48" s="270" t="str">
        <f t="shared" si="59"/>
        <v/>
      </c>
      <c r="V948" s="58"/>
      <c r="W948" s="58"/>
      <c r="X948" s="62"/>
      <c r="Y94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4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48" s="245"/>
      <c r="AB948" s="246"/>
      <c r="AC948" s="246"/>
      <c r="AD948" s="247"/>
      <c r="AE948" s="248"/>
      <c r="AF948" s="270" t="str">
        <f>IFERROR(VLOOKUP(AE948,Nivel_educat!$B$6:$E$24,4,FALSE),"")</f>
        <v/>
      </c>
      <c r="AG948" s="270" t="str">
        <f t="shared" si="56"/>
        <v/>
      </c>
      <c r="AH948" s="57"/>
      <c r="AI948" s="64"/>
      <c r="AJ948" s="57"/>
      <c r="AK948" s="64"/>
      <c r="AL948" s="64"/>
      <c r="AM948" s="57"/>
      <c r="AN948" s="207"/>
      <c r="AO948" s="273" t="str">
        <f t="shared" si="57"/>
        <v/>
      </c>
      <c r="AP948" s="57"/>
      <c r="AQ948" s="57"/>
      <c r="AR948" s="59"/>
      <c r="AS948" s="59"/>
      <c r="AT948" s="59"/>
      <c r="AU948" s="59"/>
      <c r="AV948" s="59"/>
      <c r="AW948" s="59"/>
      <c r="AX94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48" s="59"/>
      <c r="AZ948" s="59"/>
      <c r="BA94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48" s="249"/>
      <c r="BD948" s="253"/>
      <c r="BE948" s="253"/>
    </row>
    <row r="949" spans="1:57" ht="14.95" x14ac:dyDescent="0.25">
      <c r="A949" s="60"/>
      <c r="B949" s="58"/>
      <c r="C949" s="58"/>
      <c r="D949" s="58"/>
      <c r="E949" s="61"/>
      <c r="F949" s="61"/>
      <c r="G949" s="270" t="str">
        <f>IFERROR(MATCH(I949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49" s="270" t="str">
        <f t="shared" si="58"/>
        <v/>
      </c>
      <c r="I949" s="58"/>
      <c r="J949" s="58"/>
      <c r="K949" s="250"/>
      <c r="L949" s="277"/>
      <c r="M949" s="58"/>
      <c r="N949" s="58"/>
      <c r="O949" s="58"/>
      <c r="P94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49" s="270" t="str">
        <f>IF('Participantes (A completar)'!$R949="","",IF((INT('Participantes (A completar)'!$AI949-'Participantes (A completar)'!$R949)/365.25)&lt;=0,0,(INT(('Participantes (A completar)'!$AI949-'Participantes (A completar)'!$R949)/365.25))))</f>
        <v/>
      </c>
      <c r="R949" s="61"/>
      <c r="S949" s="57"/>
      <c r="T949" s="270" t="str">
        <f>IFERROR(MATCH(V949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49" s="270" t="str">
        <f t="shared" si="59"/>
        <v/>
      </c>
      <c r="V949" s="216"/>
      <c r="W949" s="216"/>
      <c r="X949" s="62"/>
      <c r="Y94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4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49" s="245"/>
      <c r="AB949" s="246"/>
      <c r="AC949" s="246"/>
      <c r="AD949" s="247"/>
      <c r="AE949" s="248"/>
      <c r="AF949" s="270" t="str">
        <f>IFERROR(VLOOKUP(AE949,Nivel_educat!$B$6:$E$24,4,FALSE),"")</f>
        <v/>
      </c>
      <c r="AG949" s="270" t="str">
        <f t="shared" si="56"/>
        <v/>
      </c>
      <c r="AH949" s="57"/>
      <c r="AI949" s="64"/>
      <c r="AJ949" s="57"/>
      <c r="AK949" s="64"/>
      <c r="AL949" s="64"/>
      <c r="AM949" s="57"/>
      <c r="AN949" s="64"/>
      <c r="AO949" s="273" t="str">
        <f t="shared" si="57"/>
        <v/>
      </c>
      <c r="AP949" s="57"/>
      <c r="AQ949" s="57"/>
      <c r="AR949" s="59"/>
      <c r="AS949" s="59"/>
      <c r="AT949" s="59"/>
      <c r="AU949" s="59"/>
      <c r="AV949" s="59"/>
      <c r="AW949" s="59"/>
      <c r="AX94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49" s="59"/>
      <c r="AZ949" s="59"/>
      <c r="BA94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49" s="249"/>
      <c r="BD949" s="253"/>
      <c r="BE949" s="253"/>
    </row>
    <row r="950" spans="1:57" ht="14.95" x14ac:dyDescent="0.25">
      <c r="A950" s="60"/>
      <c r="B950" s="58"/>
      <c r="C950" s="58"/>
      <c r="D950" s="58"/>
      <c r="E950" s="61"/>
      <c r="F950" s="61"/>
      <c r="G950" s="270" t="str">
        <f>IFERROR(MATCH(I950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50" s="270" t="str">
        <f t="shared" si="58"/>
        <v/>
      </c>
      <c r="I950" s="58"/>
      <c r="J950" s="58"/>
      <c r="K950" s="250"/>
      <c r="L950" s="277"/>
      <c r="M950" s="58"/>
      <c r="N950" s="58"/>
      <c r="O950" s="58"/>
      <c r="P95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50" s="270" t="str">
        <f>IF('Participantes (A completar)'!$R950="","",IF((INT('Participantes (A completar)'!$AI950-'Participantes (A completar)'!$R950)/365.25)&lt;=0,0,(INT(('Participantes (A completar)'!$AI950-'Participantes (A completar)'!$R950)/365.25))))</f>
        <v/>
      </c>
      <c r="R950" s="61"/>
      <c r="S950" s="57"/>
      <c r="T950" s="270" t="str">
        <f>IFERROR(MATCH(V950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50" s="270" t="str">
        <f t="shared" si="59"/>
        <v/>
      </c>
      <c r="V950" s="58"/>
      <c r="W950" s="58"/>
      <c r="X950" s="62"/>
      <c r="Y95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5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50" s="245"/>
      <c r="AB950" s="246"/>
      <c r="AC950" s="246"/>
      <c r="AD950" s="247"/>
      <c r="AE950" s="248"/>
      <c r="AF950" s="270" t="str">
        <f>IFERROR(VLOOKUP(AE950,Nivel_educat!$B$6:$E$24,4,FALSE),"")</f>
        <v/>
      </c>
      <c r="AG950" s="270" t="str">
        <f t="shared" si="56"/>
        <v/>
      </c>
      <c r="AH950" s="57"/>
      <c r="AI950" s="64"/>
      <c r="AJ950" s="57"/>
      <c r="AK950" s="64"/>
      <c r="AL950" s="64"/>
      <c r="AM950" s="57"/>
      <c r="AN950" s="207"/>
      <c r="AO950" s="273" t="str">
        <f t="shared" si="57"/>
        <v/>
      </c>
      <c r="AP950" s="57"/>
      <c r="AQ950" s="57"/>
      <c r="AR950" s="59"/>
      <c r="AS950" s="59"/>
      <c r="AT950" s="59"/>
      <c r="AU950" s="59"/>
      <c r="AV950" s="59"/>
      <c r="AW950" s="59"/>
      <c r="AX95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50" s="59"/>
      <c r="AZ950" s="59"/>
      <c r="BA95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50" s="249"/>
      <c r="BD950" s="253"/>
      <c r="BE950" s="253"/>
    </row>
    <row r="951" spans="1:57" ht="14.95" x14ac:dyDescent="0.25">
      <c r="A951" s="60"/>
      <c r="B951" s="58"/>
      <c r="C951" s="58"/>
      <c r="D951" s="58"/>
      <c r="E951" s="61"/>
      <c r="F951" s="61"/>
      <c r="G951" s="270" t="str">
        <f>IFERROR(MATCH(I951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51" s="270" t="str">
        <f t="shared" si="58"/>
        <v/>
      </c>
      <c r="I951" s="58"/>
      <c r="J951" s="58"/>
      <c r="K951" s="250"/>
      <c r="L951" s="277"/>
      <c r="M951" s="58"/>
      <c r="N951" s="58"/>
      <c r="O951" s="58"/>
      <c r="P95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51" s="270" t="str">
        <f>IF('Participantes (A completar)'!$R951="","",IF((INT('Participantes (A completar)'!$AI951-'Participantes (A completar)'!$R951)/365.25)&lt;=0,0,(INT(('Participantes (A completar)'!$AI951-'Participantes (A completar)'!$R951)/365.25))))</f>
        <v/>
      </c>
      <c r="R951" s="61"/>
      <c r="S951" s="57"/>
      <c r="T951" s="270" t="str">
        <f>IFERROR(MATCH(V951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51" s="270" t="str">
        <f t="shared" si="59"/>
        <v/>
      </c>
      <c r="V951" s="216"/>
      <c r="W951" s="216"/>
      <c r="X951" s="62"/>
      <c r="Y95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5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51" s="245"/>
      <c r="AB951" s="246"/>
      <c r="AC951" s="246"/>
      <c r="AD951" s="247"/>
      <c r="AE951" s="248"/>
      <c r="AF951" s="270" t="str">
        <f>IFERROR(VLOOKUP(AE951,Nivel_educat!$B$6:$E$24,4,FALSE),"")</f>
        <v/>
      </c>
      <c r="AG951" s="270" t="str">
        <f t="shared" si="56"/>
        <v/>
      </c>
      <c r="AH951" s="57"/>
      <c r="AI951" s="64"/>
      <c r="AJ951" s="57"/>
      <c r="AK951" s="64"/>
      <c r="AL951" s="64"/>
      <c r="AM951" s="57"/>
      <c r="AN951" s="64"/>
      <c r="AO951" s="273" t="str">
        <f t="shared" si="57"/>
        <v/>
      </c>
      <c r="AP951" s="57"/>
      <c r="AQ951" s="57"/>
      <c r="AR951" s="59"/>
      <c r="AS951" s="59"/>
      <c r="AT951" s="59"/>
      <c r="AU951" s="59"/>
      <c r="AV951" s="59"/>
      <c r="AW951" s="59"/>
      <c r="AX95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51" s="59"/>
      <c r="AZ951" s="59"/>
      <c r="BA95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51" s="249"/>
      <c r="BD951" s="253"/>
      <c r="BE951" s="253"/>
    </row>
    <row r="952" spans="1:57" ht="14.95" x14ac:dyDescent="0.25">
      <c r="A952" s="60"/>
      <c r="B952" s="58"/>
      <c r="C952" s="58"/>
      <c r="D952" s="58"/>
      <c r="E952" s="61"/>
      <c r="F952" s="61"/>
      <c r="G952" s="270" t="str">
        <f>IFERROR(MATCH(I952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52" s="270" t="str">
        <f t="shared" si="58"/>
        <v/>
      </c>
      <c r="I952" s="58"/>
      <c r="J952" s="58"/>
      <c r="K952" s="250"/>
      <c r="L952" s="277"/>
      <c r="M952" s="58"/>
      <c r="N952" s="58"/>
      <c r="O952" s="58"/>
      <c r="P95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52" s="270" t="str">
        <f>IF('Participantes (A completar)'!$R952="","",IF((INT('Participantes (A completar)'!$AI952-'Participantes (A completar)'!$R952)/365.25)&lt;=0,0,(INT(('Participantes (A completar)'!$AI952-'Participantes (A completar)'!$R952)/365.25))))</f>
        <v/>
      </c>
      <c r="R952" s="61"/>
      <c r="S952" s="57"/>
      <c r="T952" s="270" t="str">
        <f>IFERROR(MATCH(V952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52" s="270" t="str">
        <f t="shared" si="59"/>
        <v/>
      </c>
      <c r="V952" s="58"/>
      <c r="W952" s="58"/>
      <c r="X952" s="62"/>
      <c r="Y95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5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52" s="245"/>
      <c r="AB952" s="246"/>
      <c r="AC952" s="246"/>
      <c r="AD952" s="247"/>
      <c r="AE952" s="248"/>
      <c r="AF952" s="270" t="str">
        <f>IFERROR(VLOOKUP(AE952,Nivel_educat!$B$6:$E$24,4,FALSE),"")</f>
        <v/>
      </c>
      <c r="AG952" s="270" t="str">
        <f t="shared" si="56"/>
        <v/>
      </c>
      <c r="AH952" s="57"/>
      <c r="AI952" s="64"/>
      <c r="AJ952" s="57"/>
      <c r="AK952" s="64"/>
      <c r="AL952" s="64"/>
      <c r="AM952" s="57"/>
      <c r="AN952" s="207"/>
      <c r="AO952" s="273" t="str">
        <f t="shared" si="57"/>
        <v/>
      </c>
      <c r="AP952" s="57"/>
      <c r="AQ952" s="57"/>
      <c r="AR952" s="59"/>
      <c r="AS952" s="59"/>
      <c r="AT952" s="59"/>
      <c r="AU952" s="59"/>
      <c r="AV952" s="59"/>
      <c r="AW952" s="59"/>
      <c r="AX95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52" s="59"/>
      <c r="AZ952" s="59"/>
      <c r="BA95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52" s="249"/>
      <c r="BD952" s="253"/>
      <c r="BE952" s="253"/>
    </row>
    <row r="953" spans="1:57" ht="14.95" x14ac:dyDescent="0.25">
      <c r="A953" s="60"/>
      <c r="B953" s="58"/>
      <c r="C953" s="58"/>
      <c r="D953" s="58"/>
      <c r="E953" s="61"/>
      <c r="F953" s="61"/>
      <c r="G953" s="270" t="str">
        <f>IFERROR(MATCH(I953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53" s="270" t="str">
        <f t="shared" si="58"/>
        <v/>
      </c>
      <c r="I953" s="58"/>
      <c r="J953" s="58"/>
      <c r="K953" s="250"/>
      <c r="L953" s="277"/>
      <c r="M953" s="58"/>
      <c r="N953" s="58"/>
      <c r="O953" s="58"/>
      <c r="P95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53" s="270" t="str">
        <f>IF('Participantes (A completar)'!$R953="","",IF((INT('Participantes (A completar)'!$AI953-'Participantes (A completar)'!$R953)/365.25)&lt;=0,0,(INT(('Participantes (A completar)'!$AI953-'Participantes (A completar)'!$R953)/365.25))))</f>
        <v/>
      </c>
      <c r="R953" s="61"/>
      <c r="S953" s="57"/>
      <c r="T953" s="270" t="str">
        <f>IFERROR(MATCH(V953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53" s="270" t="str">
        <f t="shared" si="59"/>
        <v/>
      </c>
      <c r="V953" s="216"/>
      <c r="W953" s="216"/>
      <c r="X953" s="62"/>
      <c r="Y95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5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53" s="245"/>
      <c r="AB953" s="246"/>
      <c r="AC953" s="246"/>
      <c r="AD953" s="247"/>
      <c r="AE953" s="248"/>
      <c r="AF953" s="270" t="str">
        <f>IFERROR(VLOOKUP(AE953,Nivel_educat!$B$6:$E$24,4,FALSE),"")</f>
        <v/>
      </c>
      <c r="AG953" s="270" t="str">
        <f t="shared" si="56"/>
        <v/>
      </c>
      <c r="AH953" s="57"/>
      <c r="AI953" s="64"/>
      <c r="AJ953" s="57"/>
      <c r="AK953" s="64"/>
      <c r="AL953" s="64"/>
      <c r="AM953" s="57"/>
      <c r="AN953" s="64"/>
      <c r="AO953" s="273" t="str">
        <f t="shared" si="57"/>
        <v/>
      </c>
      <c r="AP953" s="57"/>
      <c r="AQ953" s="57"/>
      <c r="AR953" s="59"/>
      <c r="AS953" s="59"/>
      <c r="AT953" s="59"/>
      <c r="AU953" s="59"/>
      <c r="AV953" s="59"/>
      <c r="AW953" s="59"/>
      <c r="AX95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53" s="59"/>
      <c r="AZ953" s="59"/>
      <c r="BA95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53" s="249"/>
      <c r="BD953" s="253"/>
      <c r="BE953" s="253"/>
    </row>
    <row r="954" spans="1:57" ht="14.95" x14ac:dyDescent="0.25">
      <c r="A954" s="60"/>
      <c r="B954" s="58"/>
      <c r="C954" s="58"/>
      <c r="D954" s="58"/>
      <c r="E954" s="61"/>
      <c r="F954" s="61"/>
      <c r="G954" s="270" t="str">
        <f>IFERROR(MATCH(I954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54" s="270" t="str">
        <f t="shared" si="58"/>
        <v/>
      </c>
      <c r="I954" s="58"/>
      <c r="J954" s="58"/>
      <c r="K954" s="250"/>
      <c r="L954" s="277"/>
      <c r="M954" s="58"/>
      <c r="N954" s="58"/>
      <c r="O954" s="58"/>
      <c r="P95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54" s="270" t="str">
        <f>IF('Participantes (A completar)'!$R954="","",IF((INT('Participantes (A completar)'!$AI954-'Participantes (A completar)'!$R954)/365.25)&lt;=0,0,(INT(('Participantes (A completar)'!$AI954-'Participantes (A completar)'!$R954)/365.25))))</f>
        <v/>
      </c>
      <c r="R954" s="61"/>
      <c r="S954" s="57"/>
      <c r="T954" s="270" t="str">
        <f>IFERROR(MATCH(V954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54" s="270" t="str">
        <f t="shared" si="59"/>
        <v/>
      </c>
      <c r="V954" s="58"/>
      <c r="W954" s="58"/>
      <c r="X954" s="62"/>
      <c r="Y95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5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54" s="245"/>
      <c r="AB954" s="246"/>
      <c r="AC954" s="246"/>
      <c r="AD954" s="247"/>
      <c r="AE954" s="248"/>
      <c r="AF954" s="270" t="str">
        <f>IFERROR(VLOOKUP(AE954,Nivel_educat!$B$6:$E$24,4,FALSE),"")</f>
        <v/>
      </c>
      <c r="AG954" s="270" t="str">
        <f t="shared" si="56"/>
        <v/>
      </c>
      <c r="AH954" s="57"/>
      <c r="AI954" s="64"/>
      <c r="AJ954" s="57"/>
      <c r="AK954" s="64"/>
      <c r="AL954" s="64"/>
      <c r="AM954" s="57"/>
      <c r="AN954" s="207"/>
      <c r="AO954" s="273" t="str">
        <f t="shared" si="57"/>
        <v/>
      </c>
      <c r="AP954" s="57"/>
      <c r="AQ954" s="57"/>
      <c r="AR954" s="59"/>
      <c r="AS954" s="59"/>
      <c r="AT954" s="59"/>
      <c r="AU954" s="59"/>
      <c r="AV954" s="59"/>
      <c r="AW954" s="59"/>
      <c r="AX95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54" s="59"/>
      <c r="AZ954" s="59"/>
      <c r="BA95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54" s="249"/>
      <c r="BD954" s="253"/>
      <c r="BE954" s="253"/>
    </row>
    <row r="955" spans="1:57" ht="14.95" x14ac:dyDescent="0.25">
      <c r="A955" s="60"/>
      <c r="B955" s="58"/>
      <c r="C955" s="58"/>
      <c r="D955" s="58"/>
      <c r="E955" s="61"/>
      <c r="F955" s="61"/>
      <c r="G955" s="270" t="str">
        <f>IFERROR(MATCH(I955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55" s="270" t="str">
        <f t="shared" si="58"/>
        <v/>
      </c>
      <c r="I955" s="58"/>
      <c r="J955" s="58"/>
      <c r="K955" s="250"/>
      <c r="L955" s="277"/>
      <c r="M955" s="58"/>
      <c r="N955" s="58"/>
      <c r="O955" s="58"/>
      <c r="P95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55" s="270" t="str">
        <f>IF('Participantes (A completar)'!$R955="","",IF((INT('Participantes (A completar)'!$AI955-'Participantes (A completar)'!$R955)/365.25)&lt;=0,0,(INT(('Participantes (A completar)'!$AI955-'Participantes (A completar)'!$R955)/365.25))))</f>
        <v/>
      </c>
      <c r="R955" s="61"/>
      <c r="S955" s="57"/>
      <c r="T955" s="270" t="str">
        <f>IFERROR(MATCH(V955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55" s="270" t="str">
        <f t="shared" si="59"/>
        <v/>
      </c>
      <c r="V955" s="216"/>
      <c r="W955" s="216"/>
      <c r="X955" s="62"/>
      <c r="Y95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5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55" s="245"/>
      <c r="AB955" s="246"/>
      <c r="AC955" s="246"/>
      <c r="AD955" s="247"/>
      <c r="AE955" s="248"/>
      <c r="AF955" s="270" t="str">
        <f>IFERROR(VLOOKUP(AE955,Nivel_educat!$B$6:$E$24,4,FALSE),"")</f>
        <v/>
      </c>
      <c r="AG955" s="270" t="str">
        <f t="shared" si="56"/>
        <v/>
      </c>
      <c r="AH955" s="57"/>
      <c r="AI955" s="64"/>
      <c r="AJ955" s="57"/>
      <c r="AK955" s="64"/>
      <c r="AL955" s="64"/>
      <c r="AM955" s="57"/>
      <c r="AN955" s="64"/>
      <c r="AO955" s="273" t="str">
        <f t="shared" si="57"/>
        <v/>
      </c>
      <c r="AP955" s="57"/>
      <c r="AQ955" s="57"/>
      <c r="AR955" s="59"/>
      <c r="AS955" s="59"/>
      <c r="AT955" s="59"/>
      <c r="AU955" s="59"/>
      <c r="AV955" s="59"/>
      <c r="AW955" s="59"/>
      <c r="AX95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55" s="59"/>
      <c r="AZ955" s="59"/>
      <c r="BA95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55" s="249"/>
      <c r="BD955" s="253"/>
      <c r="BE955" s="253"/>
    </row>
    <row r="956" spans="1:57" ht="14.95" x14ac:dyDescent="0.25">
      <c r="A956" s="60"/>
      <c r="B956" s="58"/>
      <c r="C956" s="58"/>
      <c r="D956" s="58"/>
      <c r="E956" s="61"/>
      <c r="F956" s="61"/>
      <c r="G956" s="270" t="str">
        <f>IFERROR(MATCH(I956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56" s="270" t="str">
        <f t="shared" si="58"/>
        <v/>
      </c>
      <c r="I956" s="58"/>
      <c r="J956" s="58"/>
      <c r="K956" s="250"/>
      <c r="L956" s="277"/>
      <c r="M956" s="58"/>
      <c r="N956" s="58"/>
      <c r="O956" s="58"/>
      <c r="P95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56" s="270" t="str">
        <f>IF('Participantes (A completar)'!$R956="","",IF((INT('Participantes (A completar)'!$AI956-'Participantes (A completar)'!$R956)/365.25)&lt;=0,0,(INT(('Participantes (A completar)'!$AI956-'Participantes (A completar)'!$R956)/365.25))))</f>
        <v/>
      </c>
      <c r="R956" s="61"/>
      <c r="S956" s="57"/>
      <c r="T956" s="270" t="str">
        <f>IFERROR(MATCH(V956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56" s="270" t="str">
        <f t="shared" si="59"/>
        <v/>
      </c>
      <c r="V956" s="58"/>
      <c r="W956" s="58"/>
      <c r="X956" s="62"/>
      <c r="Y95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5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56" s="245"/>
      <c r="AB956" s="246"/>
      <c r="AC956" s="246"/>
      <c r="AD956" s="247"/>
      <c r="AE956" s="248"/>
      <c r="AF956" s="270" t="str">
        <f>IFERROR(VLOOKUP(AE956,Nivel_educat!$B$6:$E$24,4,FALSE),"")</f>
        <v/>
      </c>
      <c r="AG956" s="270" t="str">
        <f t="shared" si="56"/>
        <v/>
      </c>
      <c r="AH956" s="57"/>
      <c r="AI956" s="64"/>
      <c r="AJ956" s="57"/>
      <c r="AK956" s="64"/>
      <c r="AL956" s="64"/>
      <c r="AM956" s="57"/>
      <c r="AN956" s="207"/>
      <c r="AO956" s="273" t="str">
        <f t="shared" si="57"/>
        <v/>
      </c>
      <c r="AP956" s="57"/>
      <c r="AQ956" s="57"/>
      <c r="AR956" s="59"/>
      <c r="AS956" s="59"/>
      <c r="AT956" s="59"/>
      <c r="AU956" s="59"/>
      <c r="AV956" s="59"/>
      <c r="AW956" s="59"/>
      <c r="AX95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56" s="59"/>
      <c r="AZ956" s="59"/>
      <c r="BA95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56" s="249"/>
      <c r="BD956" s="253"/>
      <c r="BE956" s="253"/>
    </row>
    <row r="957" spans="1:57" ht="14.95" x14ac:dyDescent="0.25">
      <c r="A957" s="60"/>
      <c r="B957" s="58"/>
      <c r="C957" s="58"/>
      <c r="D957" s="58"/>
      <c r="E957" s="61"/>
      <c r="F957" s="61"/>
      <c r="G957" s="270" t="str">
        <f>IFERROR(MATCH(I957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57" s="270" t="str">
        <f t="shared" si="58"/>
        <v/>
      </c>
      <c r="I957" s="58"/>
      <c r="J957" s="58"/>
      <c r="K957" s="250"/>
      <c r="L957" s="277"/>
      <c r="M957" s="58"/>
      <c r="N957" s="58"/>
      <c r="O957" s="58"/>
      <c r="P95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57" s="270" t="str">
        <f>IF('Participantes (A completar)'!$R957="","",IF((INT('Participantes (A completar)'!$AI957-'Participantes (A completar)'!$R957)/365.25)&lt;=0,0,(INT(('Participantes (A completar)'!$AI957-'Participantes (A completar)'!$R957)/365.25))))</f>
        <v/>
      </c>
      <c r="R957" s="61"/>
      <c r="S957" s="57"/>
      <c r="T957" s="270" t="str">
        <f>IFERROR(MATCH(V957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57" s="270" t="str">
        <f t="shared" si="59"/>
        <v/>
      </c>
      <c r="V957" s="216"/>
      <c r="W957" s="216"/>
      <c r="X957" s="62"/>
      <c r="Y95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5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57" s="245"/>
      <c r="AB957" s="246"/>
      <c r="AC957" s="246"/>
      <c r="AD957" s="247"/>
      <c r="AE957" s="248"/>
      <c r="AF957" s="270" t="str">
        <f>IFERROR(VLOOKUP(AE957,Nivel_educat!$B$6:$E$24,4,FALSE),"")</f>
        <v/>
      </c>
      <c r="AG957" s="270" t="str">
        <f t="shared" si="56"/>
        <v/>
      </c>
      <c r="AH957" s="57"/>
      <c r="AI957" s="64"/>
      <c r="AJ957" s="57"/>
      <c r="AK957" s="64"/>
      <c r="AL957" s="64"/>
      <c r="AM957" s="57"/>
      <c r="AN957" s="64"/>
      <c r="AO957" s="273" t="str">
        <f t="shared" si="57"/>
        <v/>
      </c>
      <c r="AP957" s="57"/>
      <c r="AQ957" s="57"/>
      <c r="AR957" s="59"/>
      <c r="AS957" s="59"/>
      <c r="AT957" s="59"/>
      <c r="AU957" s="59"/>
      <c r="AV957" s="59"/>
      <c r="AW957" s="59"/>
      <c r="AX95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57" s="59"/>
      <c r="AZ957" s="59"/>
      <c r="BA95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57" s="249"/>
      <c r="BD957" s="253"/>
      <c r="BE957" s="253"/>
    </row>
    <row r="958" spans="1:57" ht="14.95" x14ac:dyDescent="0.25">
      <c r="A958" s="60"/>
      <c r="B958" s="58"/>
      <c r="C958" s="58"/>
      <c r="D958" s="58"/>
      <c r="E958" s="61"/>
      <c r="F958" s="61"/>
      <c r="G958" s="270" t="str">
        <f>IFERROR(MATCH(I958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58" s="270" t="str">
        <f t="shared" si="58"/>
        <v/>
      </c>
      <c r="I958" s="58"/>
      <c r="J958" s="58"/>
      <c r="K958" s="250"/>
      <c r="L958" s="277"/>
      <c r="M958" s="58"/>
      <c r="N958" s="58"/>
      <c r="O958" s="58"/>
      <c r="P95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58" s="270" t="str">
        <f>IF('Participantes (A completar)'!$R958="","",IF((INT('Participantes (A completar)'!$AI958-'Participantes (A completar)'!$R958)/365.25)&lt;=0,0,(INT(('Participantes (A completar)'!$AI958-'Participantes (A completar)'!$R958)/365.25))))</f>
        <v/>
      </c>
      <c r="R958" s="61"/>
      <c r="S958" s="57"/>
      <c r="T958" s="270" t="str">
        <f>IFERROR(MATCH(V958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58" s="270" t="str">
        <f t="shared" si="59"/>
        <v/>
      </c>
      <c r="V958" s="58"/>
      <c r="W958" s="58"/>
      <c r="X958" s="62"/>
      <c r="Y95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5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58" s="245"/>
      <c r="AB958" s="246"/>
      <c r="AC958" s="246"/>
      <c r="AD958" s="247"/>
      <c r="AE958" s="248"/>
      <c r="AF958" s="270" t="str">
        <f>IFERROR(VLOOKUP(AE958,Nivel_educat!$B$6:$E$24,4,FALSE),"")</f>
        <v/>
      </c>
      <c r="AG958" s="270" t="str">
        <f t="shared" si="56"/>
        <v/>
      </c>
      <c r="AH958" s="57"/>
      <c r="AI958" s="64"/>
      <c r="AJ958" s="57"/>
      <c r="AK958" s="64"/>
      <c r="AL958" s="64"/>
      <c r="AM958" s="57"/>
      <c r="AN958" s="207"/>
      <c r="AO958" s="273" t="str">
        <f t="shared" si="57"/>
        <v/>
      </c>
      <c r="AP958" s="57"/>
      <c r="AQ958" s="57"/>
      <c r="AR958" s="59"/>
      <c r="AS958" s="59"/>
      <c r="AT958" s="59"/>
      <c r="AU958" s="59"/>
      <c r="AV958" s="59"/>
      <c r="AW958" s="59"/>
      <c r="AX95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58" s="59"/>
      <c r="AZ958" s="59"/>
      <c r="BA95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58" s="249"/>
      <c r="BD958" s="253"/>
      <c r="BE958" s="253"/>
    </row>
    <row r="959" spans="1:57" ht="14.95" x14ac:dyDescent="0.25">
      <c r="A959" s="60"/>
      <c r="B959" s="58"/>
      <c r="C959" s="58"/>
      <c r="D959" s="58"/>
      <c r="E959" s="61"/>
      <c r="F959" s="61"/>
      <c r="G959" s="270" t="str">
        <f>IFERROR(MATCH(I959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59" s="270" t="str">
        <f t="shared" si="58"/>
        <v/>
      </c>
      <c r="I959" s="58"/>
      <c r="J959" s="58"/>
      <c r="K959" s="250"/>
      <c r="L959" s="277"/>
      <c r="M959" s="58"/>
      <c r="N959" s="58"/>
      <c r="O959" s="58"/>
      <c r="P95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59" s="270" t="str">
        <f>IF('Participantes (A completar)'!$R959="","",IF((INT('Participantes (A completar)'!$AI959-'Participantes (A completar)'!$R959)/365.25)&lt;=0,0,(INT(('Participantes (A completar)'!$AI959-'Participantes (A completar)'!$R959)/365.25))))</f>
        <v/>
      </c>
      <c r="R959" s="61"/>
      <c r="S959" s="57"/>
      <c r="T959" s="270" t="str">
        <f>IFERROR(MATCH(V959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59" s="270" t="str">
        <f t="shared" si="59"/>
        <v/>
      </c>
      <c r="V959" s="216"/>
      <c r="W959" s="216"/>
      <c r="X959" s="62"/>
      <c r="Y95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5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59" s="245"/>
      <c r="AB959" s="246"/>
      <c r="AC959" s="246"/>
      <c r="AD959" s="247"/>
      <c r="AE959" s="248"/>
      <c r="AF959" s="270" t="str">
        <f>IFERROR(VLOOKUP(AE959,Nivel_educat!$B$6:$E$24,4,FALSE),"")</f>
        <v/>
      </c>
      <c r="AG959" s="270" t="str">
        <f t="shared" si="56"/>
        <v/>
      </c>
      <c r="AH959" s="57"/>
      <c r="AI959" s="64"/>
      <c r="AJ959" s="57"/>
      <c r="AK959" s="64"/>
      <c r="AL959" s="64"/>
      <c r="AM959" s="57"/>
      <c r="AN959" s="64"/>
      <c r="AO959" s="273" t="str">
        <f t="shared" si="57"/>
        <v/>
      </c>
      <c r="AP959" s="57"/>
      <c r="AQ959" s="57"/>
      <c r="AR959" s="59"/>
      <c r="AS959" s="59"/>
      <c r="AT959" s="59"/>
      <c r="AU959" s="59"/>
      <c r="AV959" s="59"/>
      <c r="AW959" s="59"/>
      <c r="AX95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59" s="59"/>
      <c r="AZ959" s="59"/>
      <c r="BA95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59" s="249"/>
      <c r="BD959" s="253"/>
      <c r="BE959" s="253"/>
    </row>
    <row r="960" spans="1:57" ht="14.95" x14ac:dyDescent="0.25">
      <c r="A960" s="60"/>
      <c r="B960" s="58"/>
      <c r="C960" s="58"/>
      <c r="D960" s="58"/>
      <c r="E960" s="61"/>
      <c r="F960" s="61"/>
      <c r="G960" s="270" t="str">
        <f>IFERROR(MATCH(I960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60" s="270" t="str">
        <f t="shared" si="58"/>
        <v/>
      </c>
      <c r="I960" s="58"/>
      <c r="J960" s="58"/>
      <c r="K960" s="250"/>
      <c r="L960" s="277"/>
      <c r="M960" s="58"/>
      <c r="N960" s="58"/>
      <c r="O960" s="58"/>
      <c r="P96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60" s="270" t="str">
        <f>IF('Participantes (A completar)'!$R960="","",IF((INT('Participantes (A completar)'!$AI960-'Participantes (A completar)'!$R960)/365.25)&lt;=0,0,(INT(('Participantes (A completar)'!$AI960-'Participantes (A completar)'!$R960)/365.25))))</f>
        <v/>
      </c>
      <c r="R960" s="61"/>
      <c r="S960" s="57"/>
      <c r="T960" s="270" t="str">
        <f>IFERROR(MATCH(V960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60" s="270" t="str">
        <f t="shared" si="59"/>
        <v/>
      </c>
      <c r="V960" s="58"/>
      <c r="W960" s="58"/>
      <c r="X960" s="62"/>
      <c r="Y96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6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60" s="245"/>
      <c r="AB960" s="246"/>
      <c r="AC960" s="246"/>
      <c r="AD960" s="247"/>
      <c r="AE960" s="248"/>
      <c r="AF960" s="270" t="str">
        <f>IFERROR(VLOOKUP(AE960,Nivel_educat!$B$6:$E$24,4,FALSE),"")</f>
        <v/>
      </c>
      <c r="AG960" s="270" t="str">
        <f t="shared" si="56"/>
        <v/>
      </c>
      <c r="AH960" s="57"/>
      <c r="AI960" s="64"/>
      <c r="AJ960" s="57"/>
      <c r="AK960" s="64"/>
      <c r="AL960" s="64"/>
      <c r="AM960" s="57"/>
      <c r="AN960" s="207"/>
      <c r="AO960" s="273" t="str">
        <f t="shared" si="57"/>
        <v/>
      </c>
      <c r="AP960" s="57"/>
      <c r="AQ960" s="57"/>
      <c r="AR960" s="59"/>
      <c r="AS960" s="59"/>
      <c r="AT960" s="59"/>
      <c r="AU960" s="59"/>
      <c r="AV960" s="59"/>
      <c r="AW960" s="59"/>
      <c r="AX96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60" s="59"/>
      <c r="AZ960" s="59"/>
      <c r="BA96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60" s="249"/>
      <c r="BD960" s="253"/>
      <c r="BE960" s="253"/>
    </row>
    <row r="961" spans="1:57" ht="14.95" x14ac:dyDescent="0.25">
      <c r="A961" s="60"/>
      <c r="B961" s="58"/>
      <c r="C961" s="58"/>
      <c r="D961" s="58"/>
      <c r="E961" s="61"/>
      <c r="F961" s="61"/>
      <c r="G961" s="270" t="str">
        <f>IFERROR(MATCH(I961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61" s="270" t="str">
        <f t="shared" si="58"/>
        <v/>
      </c>
      <c r="I961" s="58"/>
      <c r="J961" s="58"/>
      <c r="K961" s="250"/>
      <c r="L961" s="277"/>
      <c r="M961" s="58"/>
      <c r="N961" s="58"/>
      <c r="O961" s="58"/>
      <c r="P96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61" s="270" t="str">
        <f>IF('Participantes (A completar)'!$R961="","",IF((INT('Participantes (A completar)'!$AI961-'Participantes (A completar)'!$R961)/365.25)&lt;=0,0,(INT(('Participantes (A completar)'!$AI961-'Participantes (A completar)'!$R961)/365.25))))</f>
        <v/>
      </c>
      <c r="R961" s="61"/>
      <c r="S961" s="57"/>
      <c r="T961" s="270" t="str">
        <f>IFERROR(MATCH(V961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61" s="270" t="str">
        <f t="shared" si="59"/>
        <v/>
      </c>
      <c r="V961" s="216"/>
      <c r="W961" s="216"/>
      <c r="X961" s="62"/>
      <c r="Y96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6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61" s="245"/>
      <c r="AB961" s="246"/>
      <c r="AC961" s="246"/>
      <c r="AD961" s="247"/>
      <c r="AE961" s="248"/>
      <c r="AF961" s="270" t="str">
        <f>IFERROR(VLOOKUP(AE961,Nivel_educat!$B$6:$E$24,4,FALSE),"")</f>
        <v/>
      </c>
      <c r="AG961" s="270" t="str">
        <f t="shared" si="56"/>
        <v/>
      </c>
      <c r="AH961" s="57"/>
      <c r="AI961" s="64"/>
      <c r="AJ961" s="57"/>
      <c r="AK961" s="64"/>
      <c r="AL961" s="64"/>
      <c r="AM961" s="57"/>
      <c r="AN961" s="64"/>
      <c r="AO961" s="273" t="str">
        <f t="shared" si="57"/>
        <v/>
      </c>
      <c r="AP961" s="57"/>
      <c r="AQ961" s="57"/>
      <c r="AR961" s="59"/>
      <c r="AS961" s="59"/>
      <c r="AT961" s="59"/>
      <c r="AU961" s="59"/>
      <c r="AV961" s="59"/>
      <c r="AW961" s="59"/>
      <c r="AX96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61" s="59"/>
      <c r="AZ961" s="59"/>
      <c r="BA96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61" s="249"/>
      <c r="BD961" s="253"/>
      <c r="BE961" s="253"/>
    </row>
    <row r="962" spans="1:57" ht="14.95" x14ac:dyDescent="0.25">
      <c r="A962" s="60"/>
      <c r="B962" s="58"/>
      <c r="C962" s="58"/>
      <c r="D962" s="58"/>
      <c r="E962" s="61"/>
      <c r="F962" s="61"/>
      <c r="G962" s="270" t="str">
        <f>IFERROR(MATCH(I962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62" s="270" t="str">
        <f t="shared" si="58"/>
        <v/>
      </c>
      <c r="I962" s="58"/>
      <c r="J962" s="58"/>
      <c r="K962" s="250"/>
      <c r="L962" s="277"/>
      <c r="M962" s="58"/>
      <c r="N962" s="58"/>
      <c r="O962" s="58"/>
      <c r="P96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62" s="270" t="str">
        <f>IF('Participantes (A completar)'!$R962="","",IF((INT('Participantes (A completar)'!$AI962-'Participantes (A completar)'!$R962)/365.25)&lt;=0,0,(INT(('Participantes (A completar)'!$AI962-'Participantes (A completar)'!$R962)/365.25))))</f>
        <v/>
      </c>
      <c r="R962" s="61"/>
      <c r="S962" s="57"/>
      <c r="T962" s="270" t="str">
        <f>IFERROR(MATCH(V962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62" s="270" t="str">
        <f t="shared" si="59"/>
        <v/>
      </c>
      <c r="V962" s="58"/>
      <c r="W962" s="58"/>
      <c r="X962" s="62"/>
      <c r="Y96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6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62" s="245"/>
      <c r="AB962" s="246"/>
      <c r="AC962" s="246"/>
      <c r="AD962" s="247"/>
      <c r="AE962" s="248"/>
      <c r="AF962" s="270" t="str">
        <f>IFERROR(VLOOKUP(AE962,Nivel_educat!$B$6:$E$24,4,FALSE),"")</f>
        <v/>
      </c>
      <c r="AG962" s="270" t="str">
        <f t="shared" si="56"/>
        <v/>
      </c>
      <c r="AH962" s="57"/>
      <c r="AI962" s="64"/>
      <c r="AJ962" s="57"/>
      <c r="AK962" s="64"/>
      <c r="AL962" s="64"/>
      <c r="AM962" s="57"/>
      <c r="AN962" s="207"/>
      <c r="AO962" s="273" t="str">
        <f t="shared" si="57"/>
        <v/>
      </c>
      <c r="AP962" s="57"/>
      <c r="AQ962" s="57"/>
      <c r="AR962" s="59"/>
      <c r="AS962" s="59"/>
      <c r="AT962" s="59"/>
      <c r="AU962" s="59"/>
      <c r="AV962" s="59"/>
      <c r="AW962" s="59"/>
      <c r="AX96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62" s="59"/>
      <c r="AZ962" s="59"/>
      <c r="BA96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62" s="249"/>
      <c r="BD962" s="253"/>
      <c r="BE962" s="253"/>
    </row>
    <row r="963" spans="1:57" ht="14.95" x14ac:dyDescent="0.25">
      <c r="A963" s="60"/>
      <c r="B963" s="58"/>
      <c r="C963" s="58"/>
      <c r="D963" s="58"/>
      <c r="E963" s="61"/>
      <c r="F963" s="61"/>
      <c r="G963" s="270" t="str">
        <f>IFERROR(MATCH(I963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63" s="270" t="str">
        <f t="shared" si="58"/>
        <v/>
      </c>
      <c r="I963" s="58"/>
      <c r="J963" s="58"/>
      <c r="K963" s="250"/>
      <c r="L963" s="277"/>
      <c r="M963" s="58"/>
      <c r="N963" s="58"/>
      <c r="O963" s="58"/>
      <c r="P96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63" s="270" t="str">
        <f>IF('Participantes (A completar)'!$R963="","",IF((INT('Participantes (A completar)'!$AI963-'Participantes (A completar)'!$R963)/365.25)&lt;=0,0,(INT(('Participantes (A completar)'!$AI963-'Participantes (A completar)'!$R963)/365.25))))</f>
        <v/>
      </c>
      <c r="R963" s="61"/>
      <c r="S963" s="57"/>
      <c r="T963" s="270" t="str">
        <f>IFERROR(MATCH(V963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63" s="270" t="str">
        <f t="shared" si="59"/>
        <v/>
      </c>
      <c r="V963" s="216"/>
      <c r="W963" s="216"/>
      <c r="X963" s="62"/>
      <c r="Y96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6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63" s="245"/>
      <c r="AB963" s="246"/>
      <c r="AC963" s="246"/>
      <c r="AD963" s="247"/>
      <c r="AE963" s="248"/>
      <c r="AF963" s="270" t="str">
        <f>IFERROR(VLOOKUP(AE963,Nivel_educat!$B$6:$E$24,4,FALSE),"")</f>
        <v/>
      </c>
      <c r="AG963" s="270" t="str">
        <f t="shared" si="56"/>
        <v/>
      </c>
      <c r="AH963" s="57"/>
      <c r="AI963" s="64"/>
      <c r="AJ963" s="57"/>
      <c r="AK963" s="64"/>
      <c r="AL963" s="64"/>
      <c r="AM963" s="57"/>
      <c r="AN963" s="64"/>
      <c r="AO963" s="273" t="str">
        <f t="shared" si="57"/>
        <v/>
      </c>
      <c r="AP963" s="57"/>
      <c r="AQ963" s="57"/>
      <c r="AR963" s="59"/>
      <c r="AS963" s="59"/>
      <c r="AT963" s="59"/>
      <c r="AU963" s="59"/>
      <c r="AV963" s="59"/>
      <c r="AW963" s="59"/>
      <c r="AX96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63" s="59"/>
      <c r="AZ963" s="59"/>
      <c r="BA96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63" s="249"/>
      <c r="BD963" s="253"/>
      <c r="BE963" s="253"/>
    </row>
    <row r="964" spans="1:57" ht="14.95" x14ac:dyDescent="0.25">
      <c r="A964" s="60"/>
      <c r="B964" s="58"/>
      <c r="C964" s="58"/>
      <c r="D964" s="58"/>
      <c r="E964" s="61"/>
      <c r="F964" s="61"/>
      <c r="G964" s="270" t="str">
        <f>IFERROR(MATCH(I964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64" s="270" t="str">
        <f t="shared" si="58"/>
        <v/>
      </c>
      <c r="I964" s="58"/>
      <c r="J964" s="58"/>
      <c r="K964" s="250"/>
      <c r="L964" s="277"/>
      <c r="M964" s="58"/>
      <c r="N964" s="58"/>
      <c r="O964" s="58"/>
      <c r="P96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64" s="270" t="str">
        <f>IF('Participantes (A completar)'!$R964="","",IF((INT('Participantes (A completar)'!$AI964-'Participantes (A completar)'!$R964)/365.25)&lt;=0,0,(INT(('Participantes (A completar)'!$AI964-'Participantes (A completar)'!$R964)/365.25))))</f>
        <v/>
      </c>
      <c r="R964" s="61"/>
      <c r="S964" s="57"/>
      <c r="T964" s="270" t="str">
        <f>IFERROR(MATCH(V964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64" s="270" t="str">
        <f t="shared" si="59"/>
        <v/>
      </c>
      <c r="V964" s="58"/>
      <c r="W964" s="58"/>
      <c r="X964" s="62"/>
      <c r="Y96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6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64" s="245"/>
      <c r="AB964" s="246"/>
      <c r="AC964" s="246"/>
      <c r="AD964" s="247"/>
      <c r="AE964" s="248"/>
      <c r="AF964" s="270" t="str">
        <f>IFERROR(VLOOKUP(AE964,Nivel_educat!$B$6:$E$24,4,FALSE),"")</f>
        <v/>
      </c>
      <c r="AG964" s="270" t="str">
        <f t="shared" si="56"/>
        <v/>
      </c>
      <c r="AH964" s="57"/>
      <c r="AI964" s="64"/>
      <c r="AJ964" s="57"/>
      <c r="AK964" s="64"/>
      <c r="AL964" s="64"/>
      <c r="AM964" s="57"/>
      <c r="AN964" s="207"/>
      <c r="AO964" s="273" t="str">
        <f t="shared" si="57"/>
        <v/>
      </c>
      <c r="AP964" s="57"/>
      <c r="AQ964" s="57"/>
      <c r="AR964" s="59"/>
      <c r="AS964" s="59"/>
      <c r="AT964" s="59"/>
      <c r="AU964" s="59"/>
      <c r="AV964" s="59"/>
      <c r="AW964" s="59"/>
      <c r="AX96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64" s="59"/>
      <c r="AZ964" s="59"/>
      <c r="BA96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64" s="249"/>
      <c r="BD964" s="253"/>
      <c r="BE964" s="253"/>
    </row>
    <row r="965" spans="1:57" ht="14.95" x14ac:dyDescent="0.25">
      <c r="A965" s="60"/>
      <c r="B965" s="58"/>
      <c r="C965" s="58"/>
      <c r="D965" s="58"/>
      <c r="E965" s="61"/>
      <c r="F965" s="61"/>
      <c r="G965" s="270" t="str">
        <f>IFERROR(MATCH(I965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65" s="270" t="str">
        <f t="shared" si="58"/>
        <v/>
      </c>
      <c r="I965" s="58"/>
      <c r="J965" s="58"/>
      <c r="K965" s="250"/>
      <c r="L965" s="277"/>
      <c r="M965" s="58"/>
      <c r="N965" s="58"/>
      <c r="O965" s="58"/>
      <c r="P96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65" s="270" t="str">
        <f>IF('Participantes (A completar)'!$R965="","",IF((INT('Participantes (A completar)'!$AI965-'Participantes (A completar)'!$R965)/365.25)&lt;=0,0,(INT(('Participantes (A completar)'!$AI965-'Participantes (A completar)'!$R965)/365.25))))</f>
        <v/>
      </c>
      <c r="R965" s="61"/>
      <c r="S965" s="57"/>
      <c r="T965" s="270" t="str">
        <f>IFERROR(MATCH(V965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65" s="270" t="str">
        <f t="shared" si="59"/>
        <v/>
      </c>
      <c r="V965" s="216"/>
      <c r="W965" s="216"/>
      <c r="X965" s="62"/>
      <c r="Y96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6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65" s="245"/>
      <c r="AB965" s="246"/>
      <c r="AC965" s="246"/>
      <c r="AD965" s="247"/>
      <c r="AE965" s="248"/>
      <c r="AF965" s="270" t="str">
        <f>IFERROR(VLOOKUP(AE965,Nivel_educat!$B$6:$E$24,4,FALSE),"")</f>
        <v/>
      </c>
      <c r="AG965" s="270" t="str">
        <f t="shared" si="56"/>
        <v/>
      </c>
      <c r="AH965" s="57"/>
      <c r="AI965" s="64"/>
      <c r="AJ965" s="57"/>
      <c r="AK965" s="64"/>
      <c r="AL965" s="64"/>
      <c r="AM965" s="57"/>
      <c r="AN965" s="64"/>
      <c r="AO965" s="273" t="str">
        <f t="shared" si="57"/>
        <v/>
      </c>
      <c r="AP965" s="57"/>
      <c r="AQ965" s="57"/>
      <c r="AR965" s="59"/>
      <c r="AS965" s="59"/>
      <c r="AT965" s="59"/>
      <c r="AU965" s="59"/>
      <c r="AV965" s="59"/>
      <c r="AW965" s="59"/>
      <c r="AX96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65" s="59"/>
      <c r="AZ965" s="59"/>
      <c r="BA96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65" s="249"/>
      <c r="BD965" s="253"/>
      <c r="BE965" s="253"/>
    </row>
    <row r="966" spans="1:57" ht="14.95" x14ac:dyDescent="0.25">
      <c r="A966" s="60"/>
      <c r="B966" s="58"/>
      <c r="C966" s="58"/>
      <c r="D966" s="58"/>
      <c r="E966" s="61"/>
      <c r="F966" s="61"/>
      <c r="G966" s="270" t="str">
        <f>IFERROR(MATCH(I966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66" s="270" t="str">
        <f t="shared" si="58"/>
        <v/>
      </c>
      <c r="I966" s="58"/>
      <c r="J966" s="58"/>
      <c r="K966" s="250"/>
      <c r="L966" s="277"/>
      <c r="M966" s="58"/>
      <c r="N966" s="58"/>
      <c r="O966" s="58"/>
      <c r="P96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66" s="270" t="str">
        <f>IF('Participantes (A completar)'!$R966="","",IF((INT('Participantes (A completar)'!$AI966-'Participantes (A completar)'!$R966)/365.25)&lt;=0,0,(INT(('Participantes (A completar)'!$AI966-'Participantes (A completar)'!$R966)/365.25))))</f>
        <v/>
      </c>
      <c r="R966" s="61"/>
      <c r="S966" s="57"/>
      <c r="T966" s="270" t="str">
        <f>IFERROR(MATCH(V966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66" s="270" t="str">
        <f t="shared" si="59"/>
        <v/>
      </c>
      <c r="V966" s="58"/>
      <c r="W966" s="58"/>
      <c r="X966" s="62"/>
      <c r="Y96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6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66" s="245"/>
      <c r="AB966" s="246"/>
      <c r="AC966" s="246"/>
      <c r="AD966" s="247"/>
      <c r="AE966" s="248"/>
      <c r="AF966" s="270" t="str">
        <f>IFERROR(VLOOKUP(AE966,Nivel_educat!$B$6:$E$24,4,FALSE),"")</f>
        <v/>
      </c>
      <c r="AG966" s="270" t="str">
        <f t="shared" si="56"/>
        <v/>
      </c>
      <c r="AH966" s="57"/>
      <c r="AI966" s="64"/>
      <c r="AJ966" s="57"/>
      <c r="AK966" s="64"/>
      <c r="AL966" s="64"/>
      <c r="AM966" s="57"/>
      <c r="AN966" s="207"/>
      <c r="AO966" s="273" t="str">
        <f t="shared" si="57"/>
        <v/>
      </c>
      <c r="AP966" s="57"/>
      <c r="AQ966" s="57"/>
      <c r="AR966" s="59"/>
      <c r="AS966" s="59"/>
      <c r="AT966" s="59"/>
      <c r="AU966" s="59"/>
      <c r="AV966" s="59"/>
      <c r="AW966" s="59"/>
      <c r="AX96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66" s="59"/>
      <c r="AZ966" s="59"/>
      <c r="BA96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66" s="249"/>
      <c r="BD966" s="253"/>
      <c r="BE966" s="253"/>
    </row>
    <row r="967" spans="1:57" ht="14.95" x14ac:dyDescent="0.25">
      <c r="A967" s="60"/>
      <c r="B967" s="58"/>
      <c r="C967" s="58"/>
      <c r="D967" s="58"/>
      <c r="E967" s="61"/>
      <c r="F967" s="61"/>
      <c r="G967" s="270" t="str">
        <f>IFERROR(MATCH(I967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67" s="270" t="str">
        <f t="shared" si="58"/>
        <v/>
      </c>
      <c r="I967" s="58"/>
      <c r="J967" s="58"/>
      <c r="K967" s="250"/>
      <c r="L967" s="277"/>
      <c r="M967" s="58"/>
      <c r="N967" s="58"/>
      <c r="O967" s="58"/>
      <c r="P96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67" s="270" t="str">
        <f>IF('Participantes (A completar)'!$R967="","",IF((INT('Participantes (A completar)'!$AI967-'Participantes (A completar)'!$R967)/365.25)&lt;=0,0,(INT(('Participantes (A completar)'!$AI967-'Participantes (A completar)'!$R967)/365.25))))</f>
        <v/>
      </c>
      <c r="R967" s="61"/>
      <c r="S967" s="57"/>
      <c r="T967" s="270" t="str">
        <f>IFERROR(MATCH(V967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67" s="270" t="str">
        <f t="shared" si="59"/>
        <v/>
      </c>
      <c r="V967" s="216"/>
      <c r="W967" s="216"/>
      <c r="X967" s="62"/>
      <c r="Y96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6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67" s="245"/>
      <c r="AB967" s="246"/>
      <c r="AC967" s="246"/>
      <c r="AD967" s="247"/>
      <c r="AE967" s="248"/>
      <c r="AF967" s="270" t="str">
        <f>IFERROR(VLOOKUP(AE967,Nivel_educat!$B$6:$E$24,4,FALSE),"")</f>
        <v/>
      </c>
      <c r="AG967" s="270" t="str">
        <f t="shared" si="56"/>
        <v/>
      </c>
      <c r="AH967" s="57"/>
      <c r="AI967" s="64"/>
      <c r="AJ967" s="57"/>
      <c r="AK967" s="64"/>
      <c r="AL967" s="64"/>
      <c r="AM967" s="57"/>
      <c r="AN967" s="64"/>
      <c r="AO967" s="273" t="str">
        <f t="shared" si="57"/>
        <v/>
      </c>
      <c r="AP967" s="57"/>
      <c r="AQ967" s="57"/>
      <c r="AR967" s="59"/>
      <c r="AS967" s="59"/>
      <c r="AT967" s="59"/>
      <c r="AU967" s="59"/>
      <c r="AV967" s="59"/>
      <c r="AW967" s="59"/>
      <c r="AX96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67" s="59"/>
      <c r="AZ967" s="59"/>
      <c r="BA96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67" s="249"/>
      <c r="BD967" s="253"/>
      <c r="BE967" s="253"/>
    </row>
    <row r="968" spans="1:57" ht="14.95" x14ac:dyDescent="0.25">
      <c r="A968" s="60"/>
      <c r="B968" s="58"/>
      <c r="C968" s="58"/>
      <c r="D968" s="58"/>
      <c r="E968" s="61"/>
      <c r="F968" s="61"/>
      <c r="G968" s="270" t="str">
        <f>IFERROR(MATCH(I968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68" s="270" t="str">
        <f t="shared" si="58"/>
        <v/>
      </c>
      <c r="I968" s="58"/>
      <c r="J968" s="58"/>
      <c r="K968" s="250"/>
      <c r="L968" s="277"/>
      <c r="M968" s="58"/>
      <c r="N968" s="58"/>
      <c r="O968" s="58"/>
      <c r="P96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68" s="270" t="str">
        <f>IF('Participantes (A completar)'!$R968="","",IF((INT('Participantes (A completar)'!$AI968-'Participantes (A completar)'!$R968)/365.25)&lt;=0,0,(INT(('Participantes (A completar)'!$AI968-'Participantes (A completar)'!$R968)/365.25))))</f>
        <v/>
      </c>
      <c r="R968" s="61"/>
      <c r="S968" s="57"/>
      <c r="T968" s="270" t="str">
        <f>IFERROR(MATCH(V968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68" s="270" t="str">
        <f t="shared" si="59"/>
        <v/>
      </c>
      <c r="V968" s="58"/>
      <c r="W968" s="58"/>
      <c r="X968" s="62"/>
      <c r="Y96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6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68" s="245"/>
      <c r="AB968" s="246"/>
      <c r="AC968" s="246"/>
      <c r="AD968" s="247"/>
      <c r="AE968" s="248"/>
      <c r="AF968" s="270" t="str">
        <f>IFERROR(VLOOKUP(AE968,Nivel_educat!$B$6:$E$24,4,FALSE),"")</f>
        <v/>
      </c>
      <c r="AG968" s="270" t="str">
        <f t="shared" si="56"/>
        <v/>
      </c>
      <c r="AH968" s="57"/>
      <c r="AI968" s="64"/>
      <c r="AJ968" s="57"/>
      <c r="AK968" s="64"/>
      <c r="AL968" s="64"/>
      <c r="AM968" s="57"/>
      <c r="AN968" s="207"/>
      <c r="AO968" s="273" t="str">
        <f t="shared" si="57"/>
        <v/>
      </c>
      <c r="AP968" s="57"/>
      <c r="AQ968" s="57"/>
      <c r="AR968" s="59"/>
      <c r="AS968" s="59"/>
      <c r="AT968" s="59"/>
      <c r="AU968" s="59"/>
      <c r="AV968" s="59"/>
      <c r="AW968" s="59"/>
      <c r="AX96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68" s="59"/>
      <c r="AZ968" s="59"/>
      <c r="BA96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68" s="249"/>
      <c r="BD968" s="253"/>
      <c r="BE968" s="253"/>
    </row>
    <row r="969" spans="1:57" ht="14.95" x14ac:dyDescent="0.25">
      <c r="A969" s="60"/>
      <c r="B969" s="58"/>
      <c r="C969" s="58"/>
      <c r="D969" s="58"/>
      <c r="E969" s="61"/>
      <c r="F969" s="61"/>
      <c r="G969" s="270" t="str">
        <f>IFERROR(MATCH(I969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69" s="270" t="str">
        <f t="shared" si="58"/>
        <v/>
      </c>
      <c r="I969" s="58"/>
      <c r="J969" s="58"/>
      <c r="K969" s="250"/>
      <c r="L969" s="277"/>
      <c r="M969" s="58"/>
      <c r="N969" s="58"/>
      <c r="O969" s="58"/>
      <c r="P96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69" s="270" t="str">
        <f>IF('Participantes (A completar)'!$R969="","",IF((INT('Participantes (A completar)'!$AI969-'Participantes (A completar)'!$R969)/365.25)&lt;=0,0,(INT(('Participantes (A completar)'!$AI969-'Participantes (A completar)'!$R969)/365.25))))</f>
        <v/>
      </c>
      <c r="R969" s="61"/>
      <c r="S969" s="57"/>
      <c r="T969" s="270" t="str">
        <f>IFERROR(MATCH(V969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69" s="270" t="str">
        <f t="shared" si="59"/>
        <v/>
      </c>
      <c r="V969" s="216"/>
      <c r="W969" s="216"/>
      <c r="X969" s="62"/>
      <c r="Y96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6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69" s="245"/>
      <c r="AB969" s="246"/>
      <c r="AC969" s="246"/>
      <c r="AD969" s="247"/>
      <c r="AE969" s="248"/>
      <c r="AF969" s="270" t="str">
        <f>IFERROR(VLOOKUP(AE969,Nivel_educat!$B$6:$E$24,4,FALSE),"")</f>
        <v/>
      </c>
      <c r="AG969" s="270" t="str">
        <f t="shared" si="56"/>
        <v/>
      </c>
      <c r="AH969" s="57"/>
      <c r="AI969" s="64"/>
      <c r="AJ969" s="57"/>
      <c r="AK969" s="64"/>
      <c r="AL969" s="64"/>
      <c r="AM969" s="57"/>
      <c r="AN969" s="64"/>
      <c r="AO969" s="273" t="str">
        <f t="shared" si="57"/>
        <v/>
      </c>
      <c r="AP969" s="57"/>
      <c r="AQ969" s="57"/>
      <c r="AR969" s="59"/>
      <c r="AS969" s="59"/>
      <c r="AT969" s="59"/>
      <c r="AU969" s="59"/>
      <c r="AV969" s="59"/>
      <c r="AW969" s="59"/>
      <c r="AX96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69" s="59"/>
      <c r="AZ969" s="59"/>
      <c r="BA96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69" s="249"/>
      <c r="BD969" s="253"/>
      <c r="BE969" s="253"/>
    </row>
    <row r="970" spans="1:57" ht="14.95" x14ac:dyDescent="0.25">
      <c r="A970" s="60"/>
      <c r="B970" s="58"/>
      <c r="C970" s="58"/>
      <c r="D970" s="58"/>
      <c r="E970" s="61"/>
      <c r="F970" s="61"/>
      <c r="G970" s="270" t="str">
        <f>IFERROR(MATCH(I970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70" s="270" t="str">
        <f t="shared" si="58"/>
        <v/>
      </c>
      <c r="I970" s="58"/>
      <c r="J970" s="58"/>
      <c r="K970" s="250"/>
      <c r="L970" s="277"/>
      <c r="M970" s="58"/>
      <c r="N970" s="58"/>
      <c r="O970" s="58"/>
      <c r="P97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70" s="270" t="str">
        <f>IF('Participantes (A completar)'!$R970="","",IF((INT('Participantes (A completar)'!$AI970-'Participantes (A completar)'!$R970)/365.25)&lt;=0,0,(INT(('Participantes (A completar)'!$AI970-'Participantes (A completar)'!$R970)/365.25))))</f>
        <v/>
      </c>
      <c r="R970" s="61"/>
      <c r="S970" s="57"/>
      <c r="T970" s="270" t="str">
        <f>IFERROR(MATCH(V970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70" s="270" t="str">
        <f t="shared" si="59"/>
        <v/>
      </c>
      <c r="V970" s="58"/>
      <c r="W970" s="58"/>
      <c r="X970" s="62"/>
      <c r="Y97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7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70" s="245"/>
      <c r="AB970" s="246"/>
      <c r="AC970" s="246"/>
      <c r="AD970" s="247"/>
      <c r="AE970" s="248"/>
      <c r="AF970" s="270" t="str">
        <f>IFERROR(VLOOKUP(AE970,Nivel_educat!$B$6:$E$24,4,FALSE),"")</f>
        <v/>
      </c>
      <c r="AG970" s="270" t="str">
        <f t="shared" si="56"/>
        <v/>
      </c>
      <c r="AH970" s="57"/>
      <c r="AI970" s="64"/>
      <c r="AJ970" s="57"/>
      <c r="AK970" s="64"/>
      <c r="AL970" s="64"/>
      <c r="AM970" s="57"/>
      <c r="AN970" s="207"/>
      <c r="AO970" s="273" t="str">
        <f t="shared" si="57"/>
        <v/>
      </c>
      <c r="AP970" s="57"/>
      <c r="AQ970" s="57"/>
      <c r="AR970" s="59"/>
      <c r="AS970" s="59"/>
      <c r="AT970" s="59"/>
      <c r="AU970" s="59"/>
      <c r="AV970" s="59"/>
      <c r="AW970" s="59"/>
      <c r="AX97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70" s="59"/>
      <c r="AZ970" s="59"/>
      <c r="BA97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70" s="249"/>
      <c r="BD970" s="253"/>
      <c r="BE970" s="253"/>
    </row>
    <row r="971" spans="1:57" ht="14.95" x14ac:dyDescent="0.25">
      <c r="A971" s="60"/>
      <c r="B971" s="58"/>
      <c r="C971" s="58"/>
      <c r="D971" s="58"/>
      <c r="E971" s="61"/>
      <c r="F971" s="61"/>
      <c r="G971" s="270" t="str">
        <f>IFERROR(MATCH(I971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71" s="270" t="str">
        <f t="shared" si="58"/>
        <v/>
      </c>
      <c r="I971" s="58"/>
      <c r="J971" s="58"/>
      <c r="K971" s="250"/>
      <c r="L971" s="277"/>
      <c r="M971" s="58"/>
      <c r="N971" s="58"/>
      <c r="O971" s="58"/>
      <c r="P97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71" s="270" t="str">
        <f>IF('Participantes (A completar)'!$R971="","",IF((INT('Participantes (A completar)'!$AI971-'Participantes (A completar)'!$R971)/365.25)&lt;=0,0,(INT(('Participantes (A completar)'!$AI971-'Participantes (A completar)'!$R971)/365.25))))</f>
        <v/>
      </c>
      <c r="R971" s="61"/>
      <c r="S971" s="57"/>
      <c r="T971" s="270" t="str">
        <f>IFERROR(MATCH(V971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71" s="270" t="str">
        <f t="shared" si="59"/>
        <v/>
      </c>
      <c r="V971" s="216"/>
      <c r="W971" s="216"/>
      <c r="X971" s="62"/>
      <c r="Y97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7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71" s="245"/>
      <c r="AB971" s="246"/>
      <c r="AC971" s="246"/>
      <c r="AD971" s="247"/>
      <c r="AE971" s="248"/>
      <c r="AF971" s="270" t="str">
        <f>IFERROR(VLOOKUP(AE971,Nivel_educat!$B$6:$E$24,4,FALSE),"")</f>
        <v/>
      </c>
      <c r="AG971" s="270" t="str">
        <f t="shared" ref="AG971:AG999" si="60">IFERROR(MID(AE971,1,FIND("-",AE971,1)-1),"")</f>
        <v/>
      </c>
      <c r="AH971" s="57"/>
      <c r="AI971" s="64"/>
      <c r="AJ971" s="57"/>
      <c r="AK971" s="64"/>
      <c r="AL971" s="64"/>
      <c r="AM971" s="57"/>
      <c r="AN971" s="64"/>
      <c r="AO971" s="273" t="str">
        <f t="shared" ref="AO971:AO999" si="61">IF(AM971="N","Null",IF(AN971="","",IF(INT((AI971-R971)/365.25)&lt;25,IF(((AI971-AN971)/365.25*12)&gt;6,"S","N"),IF(INT((AI971-R971)/365.25)&gt;=25,IF(((AI971-AN971)/365.25*12)&gt;=12,"S","N")))))</f>
        <v/>
      </c>
      <c r="AP971" s="57"/>
      <c r="AQ971" s="57"/>
      <c r="AR971" s="59"/>
      <c r="AS971" s="59"/>
      <c r="AT971" s="59"/>
      <c r="AU971" s="59"/>
      <c r="AV971" s="59"/>
      <c r="AW971" s="59"/>
      <c r="AX97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71" s="59"/>
      <c r="AZ971" s="59"/>
      <c r="BA97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71" s="249"/>
      <c r="BD971" s="253"/>
      <c r="BE971" s="253"/>
    </row>
    <row r="972" spans="1:57" ht="14.95" x14ac:dyDescent="0.25">
      <c r="A972" s="60"/>
      <c r="B972" s="58"/>
      <c r="C972" s="58"/>
      <c r="D972" s="58"/>
      <c r="E972" s="61"/>
      <c r="F972" s="61"/>
      <c r="G972" s="270" t="str">
        <f>IFERROR(MATCH(I972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72" s="270" t="str">
        <f t="shared" ref="H972:H999" si="62">IFERROR(MID(J972,1,FIND("-",J972,1)-1),"")</f>
        <v/>
      </c>
      <c r="I972" s="58"/>
      <c r="J972" s="58"/>
      <c r="K972" s="250"/>
      <c r="L972" s="277"/>
      <c r="M972" s="58"/>
      <c r="N972" s="58"/>
      <c r="O972" s="58"/>
      <c r="P97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72" s="270" t="str">
        <f>IF('Participantes (A completar)'!$R972="","",IF((INT('Participantes (A completar)'!$AI972-'Participantes (A completar)'!$R972)/365.25)&lt;=0,0,(INT(('Participantes (A completar)'!$AI972-'Participantes (A completar)'!$R972)/365.25))))</f>
        <v/>
      </c>
      <c r="R972" s="61"/>
      <c r="S972" s="57"/>
      <c r="T972" s="270" t="str">
        <f>IFERROR(MATCH(V972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72" s="270" t="str">
        <f t="shared" ref="U972:U999" si="63">IFERROR(MID(W972,1,FIND("-",W972,1)-1),"")</f>
        <v/>
      </c>
      <c r="V972" s="58"/>
      <c r="W972" s="58"/>
      <c r="X972" s="62"/>
      <c r="Y97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7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72" s="245"/>
      <c r="AB972" s="246"/>
      <c r="AC972" s="246"/>
      <c r="AD972" s="247"/>
      <c r="AE972" s="248"/>
      <c r="AF972" s="270" t="str">
        <f>IFERROR(VLOOKUP(AE972,Nivel_educat!$B$6:$E$24,4,FALSE),"")</f>
        <v/>
      </c>
      <c r="AG972" s="270" t="str">
        <f t="shared" si="60"/>
        <v/>
      </c>
      <c r="AH972" s="57"/>
      <c r="AI972" s="64"/>
      <c r="AJ972" s="57"/>
      <c r="AK972" s="64"/>
      <c r="AL972" s="64"/>
      <c r="AM972" s="57"/>
      <c r="AN972" s="207"/>
      <c r="AO972" s="273" t="str">
        <f t="shared" si="61"/>
        <v/>
      </c>
      <c r="AP972" s="57"/>
      <c r="AQ972" s="57"/>
      <c r="AR972" s="59"/>
      <c r="AS972" s="59"/>
      <c r="AT972" s="59"/>
      <c r="AU972" s="59"/>
      <c r="AV972" s="59"/>
      <c r="AW972" s="59"/>
      <c r="AX97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72" s="59"/>
      <c r="AZ972" s="59"/>
      <c r="BA97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72" s="249"/>
      <c r="BD972" s="253"/>
      <c r="BE972" s="253"/>
    </row>
    <row r="973" spans="1:57" ht="14.95" x14ac:dyDescent="0.25">
      <c r="A973" s="60"/>
      <c r="B973" s="58"/>
      <c r="C973" s="58"/>
      <c r="D973" s="58"/>
      <c r="E973" s="61"/>
      <c r="F973" s="61"/>
      <c r="G973" s="270" t="str">
        <f>IFERROR(MATCH(I973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73" s="270" t="str">
        <f t="shared" si="62"/>
        <v/>
      </c>
      <c r="I973" s="58"/>
      <c r="J973" s="58"/>
      <c r="K973" s="250"/>
      <c r="L973" s="277"/>
      <c r="M973" s="58"/>
      <c r="N973" s="58"/>
      <c r="O973" s="58"/>
      <c r="P97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73" s="270" t="str">
        <f>IF('Participantes (A completar)'!$R973="","",IF((INT('Participantes (A completar)'!$AI973-'Participantes (A completar)'!$R973)/365.25)&lt;=0,0,(INT(('Participantes (A completar)'!$AI973-'Participantes (A completar)'!$R973)/365.25))))</f>
        <v/>
      </c>
      <c r="R973" s="61"/>
      <c r="S973" s="57"/>
      <c r="T973" s="270" t="str">
        <f>IFERROR(MATCH(V973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73" s="270" t="str">
        <f t="shared" si="63"/>
        <v/>
      </c>
      <c r="V973" s="216"/>
      <c r="W973" s="216"/>
      <c r="X973" s="62"/>
      <c r="Y97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7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73" s="245"/>
      <c r="AB973" s="246"/>
      <c r="AC973" s="246"/>
      <c r="AD973" s="247"/>
      <c r="AE973" s="248"/>
      <c r="AF973" s="270" t="str">
        <f>IFERROR(VLOOKUP(AE973,Nivel_educat!$B$6:$E$24,4,FALSE),"")</f>
        <v/>
      </c>
      <c r="AG973" s="270" t="str">
        <f t="shared" si="60"/>
        <v/>
      </c>
      <c r="AH973" s="57"/>
      <c r="AI973" s="64"/>
      <c r="AJ973" s="57"/>
      <c r="AK973" s="64"/>
      <c r="AL973" s="64"/>
      <c r="AM973" s="57"/>
      <c r="AN973" s="64"/>
      <c r="AO973" s="273" t="str">
        <f t="shared" si="61"/>
        <v/>
      </c>
      <c r="AP973" s="57"/>
      <c r="AQ973" s="57"/>
      <c r="AR973" s="59"/>
      <c r="AS973" s="59"/>
      <c r="AT973" s="59"/>
      <c r="AU973" s="59"/>
      <c r="AV973" s="59"/>
      <c r="AW973" s="59"/>
      <c r="AX97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73" s="59"/>
      <c r="AZ973" s="59"/>
      <c r="BA97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73" s="249"/>
      <c r="BD973" s="253"/>
      <c r="BE973" s="253"/>
    </row>
    <row r="974" spans="1:57" ht="14.95" x14ac:dyDescent="0.25">
      <c r="A974" s="60"/>
      <c r="B974" s="58"/>
      <c r="C974" s="58"/>
      <c r="D974" s="58"/>
      <c r="E974" s="61"/>
      <c r="F974" s="61"/>
      <c r="G974" s="270" t="str">
        <f>IFERROR(MATCH(I974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74" s="270" t="str">
        <f t="shared" si="62"/>
        <v/>
      </c>
      <c r="I974" s="58"/>
      <c r="J974" s="58"/>
      <c r="K974" s="250"/>
      <c r="L974" s="277"/>
      <c r="M974" s="58"/>
      <c r="N974" s="58"/>
      <c r="O974" s="58"/>
      <c r="P97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74" s="270" t="str">
        <f>IF('Participantes (A completar)'!$R974="","",IF((INT('Participantes (A completar)'!$AI974-'Participantes (A completar)'!$R974)/365.25)&lt;=0,0,(INT(('Participantes (A completar)'!$AI974-'Participantes (A completar)'!$R974)/365.25))))</f>
        <v/>
      </c>
      <c r="R974" s="61"/>
      <c r="S974" s="57"/>
      <c r="T974" s="270" t="str">
        <f>IFERROR(MATCH(V974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74" s="270" t="str">
        <f t="shared" si="63"/>
        <v/>
      </c>
      <c r="V974" s="58"/>
      <c r="W974" s="58"/>
      <c r="X974" s="62"/>
      <c r="Y97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7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74" s="245"/>
      <c r="AB974" s="246"/>
      <c r="AC974" s="246"/>
      <c r="AD974" s="247"/>
      <c r="AE974" s="248"/>
      <c r="AF974" s="270" t="str">
        <f>IFERROR(VLOOKUP(AE974,Nivel_educat!$B$6:$E$24,4,FALSE),"")</f>
        <v/>
      </c>
      <c r="AG974" s="270" t="str">
        <f t="shared" si="60"/>
        <v/>
      </c>
      <c r="AH974" s="57"/>
      <c r="AI974" s="64"/>
      <c r="AJ974" s="57"/>
      <c r="AK974" s="64"/>
      <c r="AL974" s="64"/>
      <c r="AM974" s="57"/>
      <c r="AN974" s="207"/>
      <c r="AO974" s="273" t="str">
        <f t="shared" si="61"/>
        <v/>
      </c>
      <c r="AP974" s="57"/>
      <c r="AQ974" s="57"/>
      <c r="AR974" s="59"/>
      <c r="AS974" s="59"/>
      <c r="AT974" s="59"/>
      <c r="AU974" s="59"/>
      <c r="AV974" s="59"/>
      <c r="AW974" s="59"/>
      <c r="AX97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74" s="59"/>
      <c r="AZ974" s="59"/>
      <c r="BA97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74" s="249"/>
      <c r="BD974" s="253"/>
      <c r="BE974" s="253"/>
    </row>
    <row r="975" spans="1:57" ht="14.95" x14ac:dyDescent="0.25">
      <c r="A975" s="60"/>
      <c r="B975" s="58"/>
      <c r="C975" s="58"/>
      <c r="D975" s="58"/>
      <c r="E975" s="61"/>
      <c r="F975" s="61"/>
      <c r="G975" s="270" t="str">
        <f>IFERROR(MATCH(I975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75" s="270" t="str">
        <f t="shared" si="62"/>
        <v/>
      </c>
      <c r="I975" s="58"/>
      <c r="J975" s="58"/>
      <c r="K975" s="250"/>
      <c r="L975" s="277"/>
      <c r="M975" s="58"/>
      <c r="N975" s="58"/>
      <c r="O975" s="58"/>
      <c r="P97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75" s="270" t="str">
        <f>IF('Participantes (A completar)'!$R975="","",IF((INT('Participantes (A completar)'!$AI975-'Participantes (A completar)'!$R975)/365.25)&lt;=0,0,(INT(('Participantes (A completar)'!$AI975-'Participantes (A completar)'!$R975)/365.25))))</f>
        <v/>
      </c>
      <c r="R975" s="61"/>
      <c r="S975" s="57"/>
      <c r="T975" s="270" t="str">
        <f>IFERROR(MATCH(V975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75" s="270" t="str">
        <f t="shared" si="63"/>
        <v/>
      </c>
      <c r="V975" s="216"/>
      <c r="W975" s="216"/>
      <c r="X975" s="62"/>
      <c r="Y97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7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75" s="245"/>
      <c r="AB975" s="246"/>
      <c r="AC975" s="246"/>
      <c r="AD975" s="247"/>
      <c r="AE975" s="248"/>
      <c r="AF975" s="270" t="str">
        <f>IFERROR(VLOOKUP(AE975,Nivel_educat!$B$6:$E$24,4,FALSE),"")</f>
        <v/>
      </c>
      <c r="AG975" s="270" t="str">
        <f t="shared" si="60"/>
        <v/>
      </c>
      <c r="AH975" s="57"/>
      <c r="AI975" s="64"/>
      <c r="AJ975" s="57"/>
      <c r="AK975" s="64"/>
      <c r="AL975" s="64"/>
      <c r="AM975" s="57"/>
      <c r="AN975" s="64"/>
      <c r="AO975" s="273" t="str">
        <f t="shared" si="61"/>
        <v/>
      </c>
      <c r="AP975" s="57"/>
      <c r="AQ975" s="57"/>
      <c r="AR975" s="59"/>
      <c r="AS975" s="59"/>
      <c r="AT975" s="59"/>
      <c r="AU975" s="59"/>
      <c r="AV975" s="59"/>
      <c r="AW975" s="59"/>
      <c r="AX97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75" s="59"/>
      <c r="AZ975" s="59"/>
      <c r="BA97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75" s="249"/>
      <c r="BD975" s="253"/>
      <c r="BE975" s="253"/>
    </row>
    <row r="976" spans="1:57" ht="14.95" x14ac:dyDescent="0.25">
      <c r="A976" s="60"/>
      <c r="B976" s="58"/>
      <c r="C976" s="58"/>
      <c r="D976" s="58"/>
      <c r="E976" s="61"/>
      <c r="F976" s="61"/>
      <c r="G976" s="270" t="str">
        <f>IFERROR(MATCH(I976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76" s="270" t="str">
        <f t="shared" si="62"/>
        <v/>
      </c>
      <c r="I976" s="58"/>
      <c r="J976" s="58"/>
      <c r="K976" s="250"/>
      <c r="L976" s="277"/>
      <c r="M976" s="58"/>
      <c r="N976" s="58"/>
      <c r="O976" s="58"/>
      <c r="P97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76" s="270" t="str">
        <f>IF('Participantes (A completar)'!$R976="","",IF((INT('Participantes (A completar)'!$AI976-'Participantes (A completar)'!$R976)/365.25)&lt;=0,0,(INT(('Participantes (A completar)'!$AI976-'Participantes (A completar)'!$R976)/365.25))))</f>
        <v/>
      </c>
      <c r="R976" s="61"/>
      <c r="S976" s="57"/>
      <c r="T976" s="270" t="str">
        <f>IFERROR(MATCH(V976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76" s="270" t="str">
        <f t="shared" si="63"/>
        <v/>
      </c>
      <c r="V976" s="58"/>
      <c r="W976" s="58"/>
      <c r="X976" s="62"/>
      <c r="Y97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7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76" s="245"/>
      <c r="AB976" s="246"/>
      <c r="AC976" s="246"/>
      <c r="AD976" s="247"/>
      <c r="AE976" s="248"/>
      <c r="AF976" s="270" t="str">
        <f>IFERROR(VLOOKUP(AE976,Nivel_educat!$B$6:$E$24,4,FALSE),"")</f>
        <v/>
      </c>
      <c r="AG976" s="270" t="str">
        <f t="shared" si="60"/>
        <v/>
      </c>
      <c r="AH976" s="57"/>
      <c r="AI976" s="64"/>
      <c r="AJ976" s="57"/>
      <c r="AK976" s="64"/>
      <c r="AL976" s="64"/>
      <c r="AM976" s="57"/>
      <c r="AN976" s="207"/>
      <c r="AO976" s="273" t="str">
        <f t="shared" si="61"/>
        <v/>
      </c>
      <c r="AP976" s="57"/>
      <c r="AQ976" s="57"/>
      <c r="AR976" s="59"/>
      <c r="AS976" s="59"/>
      <c r="AT976" s="59"/>
      <c r="AU976" s="59"/>
      <c r="AV976" s="59"/>
      <c r="AW976" s="59"/>
      <c r="AX97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76" s="59"/>
      <c r="AZ976" s="59"/>
      <c r="BA97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76" s="249"/>
      <c r="BD976" s="253"/>
      <c r="BE976" s="253"/>
    </row>
    <row r="977" spans="1:57" ht="14.95" x14ac:dyDescent="0.25">
      <c r="A977" s="60"/>
      <c r="B977" s="58"/>
      <c r="C977" s="58"/>
      <c r="D977" s="58"/>
      <c r="E977" s="61"/>
      <c r="F977" s="61"/>
      <c r="G977" s="270" t="str">
        <f>IFERROR(MATCH(I977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77" s="270" t="str">
        <f t="shared" si="62"/>
        <v/>
      </c>
      <c r="I977" s="58"/>
      <c r="J977" s="58"/>
      <c r="K977" s="250"/>
      <c r="L977" s="277"/>
      <c r="M977" s="58"/>
      <c r="N977" s="58"/>
      <c r="O977" s="58"/>
      <c r="P97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77" s="270" t="str">
        <f>IF('Participantes (A completar)'!$R977="","",IF((INT('Participantes (A completar)'!$AI977-'Participantes (A completar)'!$R977)/365.25)&lt;=0,0,(INT(('Participantes (A completar)'!$AI977-'Participantes (A completar)'!$R977)/365.25))))</f>
        <v/>
      </c>
      <c r="R977" s="61"/>
      <c r="S977" s="57"/>
      <c r="T977" s="270" t="str">
        <f>IFERROR(MATCH(V977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77" s="270" t="str">
        <f t="shared" si="63"/>
        <v/>
      </c>
      <c r="V977" s="216"/>
      <c r="W977" s="216"/>
      <c r="X977" s="62"/>
      <c r="Y97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7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77" s="245"/>
      <c r="AB977" s="246"/>
      <c r="AC977" s="246"/>
      <c r="AD977" s="247"/>
      <c r="AE977" s="248"/>
      <c r="AF977" s="270" t="str">
        <f>IFERROR(VLOOKUP(AE977,Nivel_educat!$B$6:$E$24,4,FALSE),"")</f>
        <v/>
      </c>
      <c r="AG977" s="270" t="str">
        <f t="shared" si="60"/>
        <v/>
      </c>
      <c r="AH977" s="57"/>
      <c r="AI977" s="64"/>
      <c r="AJ977" s="57"/>
      <c r="AK977" s="64"/>
      <c r="AL977" s="64"/>
      <c r="AM977" s="57"/>
      <c r="AN977" s="64"/>
      <c r="AO977" s="273" t="str">
        <f t="shared" si="61"/>
        <v/>
      </c>
      <c r="AP977" s="57"/>
      <c r="AQ977" s="57"/>
      <c r="AR977" s="59"/>
      <c r="AS977" s="59"/>
      <c r="AT977" s="59"/>
      <c r="AU977" s="59"/>
      <c r="AV977" s="59"/>
      <c r="AW977" s="59"/>
      <c r="AX97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77" s="59"/>
      <c r="AZ977" s="59"/>
      <c r="BA97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77" s="249"/>
      <c r="BD977" s="253"/>
      <c r="BE977" s="253"/>
    </row>
    <row r="978" spans="1:57" ht="14.95" x14ac:dyDescent="0.25">
      <c r="A978" s="60"/>
      <c r="B978" s="58"/>
      <c r="C978" s="58"/>
      <c r="D978" s="58"/>
      <c r="E978" s="61"/>
      <c r="F978" s="61"/>
      <c r="G978" s="270" t="str">
        <f>IFERROR(MATCH(I978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78" s="270" t="str">
        <f t="shared" si="62"/>
        <v/>
      </c>
      <c r="I978" s="58"/>
      <c r="J978" s="58"/>
      <c r="K978" s="250"/>
      <c r="L978" s="277"/>
      <c r="M978" s="58"/>
      <c r="N978" s="58"/>
      <c r="O978" s="58"/>
      <c r="P97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78" s="270" t="str">
        <f>IF('Participantes (A completar)'!$R978="","",IF((INT('Participantes (A completar)'!$AI978-'Participantes (A completar)'!$R978)/365.25)&lt;=0,0,(INT(('Participantes (A completar)'!$AI978-'Participantes (A completar)'!$R978)/365.25))))</f>
        <v/>
      </c>
      <c r="R978" s="61"/>
      <c r="S978" s="57"/>
      <c r="T978" s="270" t="str">
        <f>IFERROR(MATCH(V978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78" s="270" t="str">
        <f t="shared" si="63"/>
        <v/>
      </c>
      <c r="V978" s="58"/>
      <c r="W978" s="58"/>
      <c r="X978" s="62"/>
      <c r="Y97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7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78" s="245"/>
      <c r="AB978" s="246"/>
      <c r="AC978" s="246"/>
      <c r="AD978" s="247"/>
      <c r="AE978" s="248"/>
      <c r="AF978" s="270" t="str">
        <f>IFERROR(VLOOKUP(AE978,Nivel_educat!$B$6:$E$24,4,FALSE),"")</f>
        <v/>
      </c>
      <c r="AG978" s="270" t="str">
        <f t="shared" si="60"/>
        <v/>
      </c>
      <c r="AH978" s="57"/>
      <c r="AI978" s="64"/>
      <c r="AJ978" s="57"/>
      <c r="AK978" s="64"/>
      <c r="AL978" s="64"/>
      <c r="AM978" s="57"/>
      <c r="AN978" s="207"/>
      <c r="AO978" s="273" t="str">
        <f t="shared" si="61"/>
        <v/>
      </c>
      <c r="AP978" s="57"/>
      <c r="AQ978" s="57"/>
      <c r="AR978" s="59"/>
      <c r="AS978" s="59"/>
      <c r="AT978" s="59"/>
      <c r="AU978" s="59"/>
      <c r="AV978" s="59"/>
      <c r="AW978" s="59"/>
      <c r="AX97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78" s="59"/>
      <c r="AZ978" s="59"/>
      <c r="BA97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78" s="249"/>
      <c r="BD978" s="253"/>
      <c r="BE978" s="253"/>
    </row>
    <row r="979" spans="1:57" ht="14.95" x14ac:dyDescent="0.25">
      <c r="A979" s="60"/>
      <c r="B979" s="58"/>
      <c r="C979" s="58"/>
      <c r="D979" s="58"/>
      <c r="E979" s="61"/>
      <c r="F979" s="61"/>
      <c r="G979" s="270" t="str">
        <f>IFERROR(MATCH(I979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79" s="270" t="str">
        <f t="shared" si="62"/>
        <v/>
      </c>
      <c r="I979" s="58"/>
      <c r="J979" s="58"/>
      <c r="K979" s="250"/>
      <c r="L979" s="277"/>
      <c r="M979" s="58"/>
      <c r="N979" s="58"/>
      <c r="O979" s="58"/>
      <c r="P97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79" s="270" t="str">
        <f>IF('Participantes (A completar)'!$R979="","",IF((INT('Participantes (A completar)'!$AI979-'Participantes (A completar)'!$R979)/365.25)&lt;=0,0,(INT(('Participantes (A completar)'!$AI979-'Participantes (A completar)'!$R979)/365.25))))</f>
        <v/>
      </c>
      <c r="R979" s="61"/>
      <c r="S979" s="57"/>
      <c r="T979" s="270" t="str">
        <f>IFERROR(MATCH(V979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79" s="270" t="str">
        <f t="shared" si="63"/>
        <v/>
      </c>
      <c r="V979" s="216"/>
      <c r="W979" s="216"/>
      <c r="X979" s="62"/>
      <c r="Y97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7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79" s="245"/>
      <c r="AB979" s="246"/>
      <c r="AC979" s="246"/>
      <c r="AD979" s="247"/>
      <c r="AE979" s="248"/>
      <c r="AF979" s="270" t="str">
        <f>IFERROR(VLOOKUP(AE979,Nivel_educat!$B$6:$E$24,4,FALSE),"")</f>
        <v/>
      </c>
      <c r="AG979" s="270" t="str">
        <f t="shared" si="60"/>
        <v/>
      </c>
      <c r="AH979" s="57"/>
      <c r="AI979" s="64"/>
      <c r="AJ979" s="57"/>
      <c r="AK979" s="64"/>
      <c r="AL979" s="64"/>
      <c r="AM979" s="57"/>
      <c r="AN979" s="64"/>
      <c r="AO979" s="273" t="str">
        <f t="shared" si="61"/>
        <v/>
      </c>
      <c r="AP979" s="57"/>
      <c r="AQ979" s="57"/>
      <c r="AR979" s="59"/>
      <c r="AS979" s="59"/>
      <c r="AT979" s="59"/>
      <c r="AU979" s="59"/>
      <c r="AV979" s="59"/>
      <c r="AW979" s="59"/>
      <c r="AX97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79" s="59"/>
      <c r="AZ979" s="59"/>
      <c r="BA97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79" s="249"/>
      <c r="BD979" s="253"/>
      <c r="BE979" s="253"/>
    </row>
    <row r="980" spans="1:57" ht="14.95" x14ac:dyDescent="0.25">
      <c r="A980" s="60"/>
      <c r="B980" s="58"/>
      <c r="C980" s="58"/>
      <c r="D980" s="58"/>
      <c r="E980" s="61"/>
      <c r="F980" s="61"/>
      <c r="G980" s="270" t="str">
        <f>IFERROR(MATCH(I980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80" s="270" t="str">
        <f t="shared" si="62"/>
        <v/>
      </c>
      <c r="I980" s="58"/>
      <c r="J980" s="58"/>
      <c r="K980" s="250"/>
      <c r="L980" s="277"/>
      <c r="M980" s="58"/>
      <c r="N980" s="58"/>
      <c r="O980" s="58"/>
      <c r="P98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80" s="270" t="str">
        <f>IF('Participantes (A completar)'!$R980="","",IF((INT('Participantes (A completar)'!$AI980-'Participantes (A completar)'!$R980)/365.25)&lt;=0,0,(INT(('Participantes (A completar)'!$AI980-'Participantes (A completar)'!$R980)/365.25))))</f>
        <v/>
      </c>
      <c r="R980" s="61"/>
      <c r="S980" s="57"/>
      <c r="T980" s="270" t="str">
        <f>IFERROR(MATCH(V980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80" s="270" t="str">
        <f t="shared" si="63"/>
        <v/>
      </c>
      <c r="V980" s="58"/>
      <c r="W980" s="58"/>
      <c r="X980" s="62"/>
      <c r="Y98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8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80" s="245"/>
      <c r="AB980" s="246"/>
      <c r="AC980" s="246"/>
      <c r="AD980" s="247"/>
      <c r="AE980" s="248"/>
      <c r="AF980" s="270" t="str">
        <f>IFERROR(VLOOKUP(AE980,Nivel_educat!$B$6:$E$24,4,FALSE),"")</f>
        <v/>
      </c>
      <c r="AG980" s="270" t="str">
        <f t="shared" si="60"/>
        <v/>
      </c>
      <c r="AH980" s="57"/>
      <c r="AI980" s="64"/>
      <c r="AJ980" s="57"/>
      <c r="AK980" s="64"/>
      <c r="AL980" s="64"/>
      <c r="AM980" s="57"/>
      <c r="AN980" s="207"/>
      <c r="AO980" s="273" t="str">
        <f t="shared" si="61"/>
        <v/>
      </c>
      <c r="AP980" s="57"/>
      <c r="AQ980" s="57"/>
      <c r="AR980" s="59"/>
      <c r="AS980" s="59"/>
      <c r="AT980" s="59"/>
      <c r="AU980" s="59"/>
      <c r="AV980" s="59"/>
      <c r="AW980" s="59"/>
      <c r="AX98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80" s="59"/>
      <c r="AZ980" s="59"/>
      <c r="BA98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80" s="249"/>
      <c r="BD980" s="253"/>
      <c r="BE980" s="253"/>
    </row>
    <row r="981" spans="1:57" ht="14.95" x14ac:dyDescent="0.25">
      <c r="A981" s="60"/>
      <c r="B981" s="58"/>
      <c r="C981" s="58"/>
      <c r="D981" s="58"/>
      <c r="E981" s="61"/>
      <c r="F981" s="61"/>
      <c r="G981" s="270" t="str">
        <f>IFERROR(MATCH(I981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81" s="270" t="str">
        <f t="shared" si="62"/>
        <v/>
      </c>
      <c r="I981" s="58"/>
      <c r="J981" s="58"/>
      <c r="K981" s="250"/>
      <c r="L981" s="277"/>
      <c r="M981" s="58"/>
      <c r="N981" s="58"/>
      <c r="O981" s="58"/>
      <c r="P98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81" s="270" t="str">
        <f>IF('Participantes (A completar)'!$R981="","",IF((INT('Participantes (A completar)'!$AI981-'Participantes (A completar)'!$R981)/365.25)&lt;=0,0,(INT(('Participantes (A completar)'!$AI981-'Participantes (A completar)'!$R981)/365.25))))</f>
        <v/>
      </c>
      <c r="R981" s="61"/>
      <c r="S981" s="57"/>
      <c r="T981" s="270" t="str">
        <f>IFERROR(MATCH(V981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81" s="270" t="str">
        <f t="shared" si="63"/>
        <v/>
      </c>
      <c r="V981" s="216"/>
      <c r="W981" s="216"/>
      <c r="X981" s="62"/>
      <c r="Y98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8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81" s="245"/>
      <c r="AB981" s="246"/>
      <c r="AC981" s="246"/>
      <c r="AD981" s="247"/>
      <c r="AE981" s="248"/>
      <c r="AF981" s="270" t="str">
        <f>IFERROR(VLOOKUP(AE981,Nivel_educat!$B$6:$E$24,4,FALSE),"")</f>
        <v/>
      </c>
      <c r="AG981" s="270" t="str">
        <f t="shared" si="60"/>
        <v/>
      </c>
      <c r="AH981" s="57"/>
      <c r="AI981" s="64"/>
      <c r="AJ981" s="57"/>
      <c r="AK981" s="64"/>
      <c r="AL981" s="64"/>
      <c r="AM981" s="57"/>
      <c r="AN981" s="64"/>
      <c r="AO981" s="273" t="str">
        <f t="shared" si="61"/>
        <v/>
      </c>
      <c r="AP981" s="57"/>
      <c r="AQ981" s="57"/>
      <c r="AR981" s="59"/>
      <c r="AS981" s="59"/>
      <c r="AT981" s="59"/>
      <c r="AU981" s="59"/>
      <c r="AV981" s="59"/>
      <c r="AW981" s="59"/>
      <c r="AX98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81" s="59"/>
      <c r="AZ981" s="59"/>
      <c r="BA98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81" s="249"/>
      <c r="BD981" s="253"/>
      <c r="BE981" s="253"/>
    </row>
    <row r="982" spans="1:57" ht="14.95" x14ac:dyDescent="0.25">
      <c r="A982" s="60"/>
      <c r="B982" s="58"/>
      <c r="C982" s="58"/>
      <c r="D982" s="58"/>
      <c r="E982" s="61"/>
      <c r="F982" s="61"/>
      <c r="G982" s="270" t="str">
        <f>IFERROR(MATCH(I982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82" s="270" t="str">
        <f t="shared" si="62"/>
        <v/>
      </c>
      <c r="I982" s="58"/>
      <c r="J982" s="58"/>
      <c r="K982" s="250"/>
      <c r="L982" s="277"/>
      <c r="M982" s="58"/>
      <c r="N982" s="58"/>
      <c r="O982" s="58"/>
      <c r="P98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82" s="270" t="str">
        <f>IF('Participantes (A completar)'!$R982="","",IF((INT('Participantes (A completar)'!$AI982-'Participantes (A completar)'!$R982)/365.25)&lt;=0,0,(INT(('Participantes (A completar)'!$AI982-'Participantes (A completar)'!$R982)/365.25))))</f>
        <v/>
      </c>
      <c r="R982" s="61"/>
      <c r="S982" s="57"/>
      <c r="T982" s="270" t="str">
        <f>IFERROR(MATCH(V982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82" s="270" t="str">
        <f t="shared" si="63"/>
        <v/>
      </c>
      <c r="V982" s="58"/>
      <c r="W982" s="58"/>
      <c r="X982" s="62"/>
      <c r="Y98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8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82" s="245"/>
      <c r="AB982" s="246"/>
      <c r="AC982" s="246"/>
      <c r="AD982" s="247"/>
      <c r="AE982" s="248"/>
      <c r="AF982" s="270" t="str">
        <f>IFERROR(VLOOKUP(AE982,Nivel_educat!$B$6:$E$24,4,FALSE),"")</f>
        <v/>
      </c>
      <c r="AG982" s="270" t="str">
        <f t="shared" si="60"/>
        <v/>
      </c>
      <c r="AH982" s="57"/>
      <c r="AI982" s="64"/>
      <c r="AJ982" s="57"/>
      <c r="AK982" s="64"/>
      <c r="AL982" s="64"/>
      <c r="AM982" s="57"/>
      <c r="AN982" s="207"/>
      <c r="AO982" s="273" t="str">
        <f t="shared" si="61"/>
        <v/>
      </c>
      <c r="AP982" s="57"/>
      <c r="AQ982" s="57"/>
      <c r="AR982" s="59"/>
      <c r="AS982" s="59"/>
      <c r="AT982" s="59"/>
      <c r="AU982" s="59"/>
      <c r="AV982" s="59"/>
      <c r="AW982" s="59"/>
      <c r="AX98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82" s="59"/>
      <c r="AZ982" s="59"/>
      <c r="BA98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82" s="249"/>
      <c r="BD982" s="253"/>
      <c r="BE982" s="253"/>
    </row>
    <row r="983" spans="1:57" ht="14.95" x14ac:dyDescent="0.25">
      <c r="A983" s="60"/>
      <c r="B983" s="58"/>
      <c r="C983" s="58"/>
      <c r="D983" s="58"/>
      <c r="E983" s="61"/>
      <c r="F983" s="61"/>
      <c r="G983" s="270" t="str">
        <f>IFERROR(MATCH(I983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83" s="270" t="str">
        <f t="shared" si="62"/>
        <v/>
      </c>
      <c r="I983" s="58"/>
      <c r="J983" s="58"/>
      <c r="K983" s="250"/>
      <c r="L983" s="277"/>
      <c r="M983" s="58"/>
      <c r="N983" s="58"/>
      <c r="O983" s="58"/>
      <c r="P98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83" s="270" t="str">
        <f>IF('Participantes (A completar)'!$R983="","",IF((INT('Participantes (A completar)'!$AI983-'Participantes (A completar)'!$R983)/365.25)&lt;=0,0,(INT(('Participantes (A completar)'!$AI983-'Participantes (A completar)'!$R983)/365.25))))</f>
        <v/>
      </c>
      <c r="R983" s="61"/>
      <c r="S983" s="57"/>
      <c r="T983" s="270" t="str">
        <f>IFERROR(MATCH(V983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83" s="270" t="str">
        <f t="shared" si="63"/>
        <v/>
      </c>
      <c r="V983" s="216"/>
      <c r="W983" s="216"/>
      <c r="X983" s="62"/>
      <c r="Y98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8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83" s="245"/>
      <c r="AB983" s="246"/>
      <c r="AC983" s="246"/>
      <c r="AD983" s="247"/>
      <c r="AE983" s="248"/>
      <c r="AF983" s="270" t="str">
        <f>IFERROR(VLOOKUP(AE983,Nivel_educat!$B$6:$E$24,4,FALSE),"")</f>
        <v/>
      </c>
      <c r="AG983" s="270" t="str">
        <f t="shared" si="60"/>
        <v/>
      </c>
      <c r="AH983" s="57"/>
      <c r="AI983" s="64"/>
      <c r="AJ983" s="57"/>
      <c r="AK983" s="64"/>
      <c r="AL983" s="64"/>
      <c r="AM983" s="57"/>
      <c r="AN983" s="64"/>
      <c r="AO983" s="273" t="str">
        <f t="shared" si="61"/>
        <v/>
      </c>
      <c r="AP983" s="57"/>
      <c r="AQ983" s="57"/>
      <c r="AR983" s="59"/>
      <c r="AS983" s="59"/>
      <c r="AT983" s="59"/>
      <c r="AU983" s="59"/>
      <c r="AV983" s="59"/>
      <c r="AW983" s="59"/>
      <c r="AX98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83" s="59"/>
      <c r="AZ983" s="59"/>
      <c r="BA98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83" s="249"/>
      <c r="BD983" s="253"/>
      <c r="BE983" s="253"/>
    </row>
    <row r="984" spans="1:57" ht="14.95" x14ac:dyDescent="0.25">
      <c r="A984" s="60"/>
      <c r="B984" s="58"/>
      <c r="C984" s="58"/>
      <c r="D984" s="58"/>
      <c r="E984" s="61"/>
      <c r="F984" s="61"/>
      <c r="G984" s="270" t="str">
        <f>IFERROR(MATCH(I984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84" s="270" t="str">
        <f t="shared" si="62"/>
        <v/>
      </c>
      <c r="I984" s="58"/>
      <c r="J984" s="58"/>
      <c r="K984" s="250"/>
      <c r="L984" s="277"/>
      <c r="M984" s="58"/>
      <c r="N984" s="58"/>
      <c r="O984" s="58"/>
      <c r="P98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84" s="270" t="str">
        <f>IF('Participantes (A completar)'!$R984="","",IF((INT('Participantes (A completar)'!$AI984-'Participantes (A completar)'!$R984)/365.25)&lt;=0,0,(INT(('Participantes (A completar)'!$AI984-'Participantes (A completar)'!$R984)/365.25))))</f>
        <v/>
      </c>
      <c r="R984" s="61"/>
      <c r="S984" s="57"/>
      <c r="T984" s="270" t="str">
        <f>IFERROR(MATCH(V984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84" s="270" t="str">
        <f t="shared" si="63"/>
        <v/>
      </c>
      <c r="V984" s="58"/>
      <c r="W984" s="58"/>
      <c r="X984" s="62"/>
      <c r="Y98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8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84" s="245"/>
      <c r="AB984" s="246"/>
      <c r="AC984" s="246"/>
      <c r="AD984" s="247"/>
      <c r="AE984" s="248"/>
      <c r="AF984" s="270" t="str">
        <f>IFERROR(VLOOKUP(AE984,Nivel_educat!$B$6:$E$24,4,FALSE),"")</f>
        <v/>
      </c>
      <c r="AG984" s="270" t="str">
        <f t="shared" si="60"/>
        <v/>
      </c>
      <c r="AH984" s="57"/>
      <c r="AI984" s="64"/>
      <c r="AJ984" s="57"/>
      <c r="AK984" s="64"/>
      <c r="AL984" s="64"/>
      <c r="AM984" s="57"/>
      <c r="AN984" s="207"/>
      <c r="AO984" s="273" t="str">
        <f t="shared" si="61"/>
        <v/>
      </c>
      <c r="AP984" s="57"/>
      <c r="AQ984" s="57"/>
      <c r="AR984" s="59"/>
      <c r="AS984" s="59"/>
      <c r="AT984" s="59"/>
      <c r="AU984" s="59"/>
      <c r="AV984" s="59"/>
      <c r="AW984" s="59"/>
      <c r="AX98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84" s="59"/>
      <c r="AZ984" s="59"/>
      <c r="BA98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84" s="249"/>
      <c r="BD984" s="253"/>
      <c r="BE984" s="253"/>
    </row>
    <row r="985" spans="1:57" ht="14.95" x14ac:dyDescent="0.25">
      <c r="A985" s="60"/>
      <c r="B985" s="58"/>
      <c r="C985" s="58"/>
      <c r="D985" s="58"/>
      <c r="E985" s="61"/>
      <c r="F985" s="61"/>
      <c r="G985" s="270" t="str">
        <f>IFERROR(MATCH(I985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85" s="270" t="str">
        <f t="shared" si="62"/>
        <v/>
      </c>
      <c r="I985" s="58"/>
      <c r="J985" s="58"/>
      <c r="K985" s="250"/>
      <c r="L985" s="277"/>
      <c r="M985" s="58"/>
      <c r="N985" s="58"/>
      <c r="O985" s="58"/>
      <c r="P98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85" s="270" t="str">
        <f>IF('Participantes (A completar)'!$R985="","",IF((INT('Participantes (A completar)'!$AI985-'Participantes (A completar)'!$R985)/365.25)&lt;=0,0,(INT(('Participantes (A completar)'!$AI985-'Participantes (A completar)'!$R985)/365.25))))</f>
        <v/>
      </c>
      <c r="R985" s="61"/>
      <c r="S985" s="57"/>
      <c r="T985" s="270" t="str">
        <f>IFERROR(MATCH(V985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85" s="270" t="str">
        <f t="shared" si="63"/>
        <v/>
      </c>
      <c r="V985" s="216"/>
      <c r="W985" s="216"/>
      <c r="X985" s="62"/>
      <c r="Y98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8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85" s="245"/>
      <c r="AB985" s="246"/>
      <c r="AC985" s="246"/>
      <c r="AD985" s="247"/>
      <c r="AE985" s="248"/>
      <c r="AF985" s="270" t="str">
        <f>IFERROR(VLOOKUP(AE985,Nivel_educat!$B$6:$E$24,4,FALSE),"")</f>
        <v/>
      </c>
      <c r="AG985" s="270" t="str">
        <f t="shared" si="60"/>
        <v/>
      </c>
      <c r="AH985" s="57"/>
      <c r="AI985" s="64"/>
      <c r="AJ985" s="57"/>
      <c r="AK985" s="64"/>
      <c r="AL985" s="64"/>
      <c r="AM985" s="57"/>
      <c r="AN985" s="64"/>
      <c r="AO985" s="273" t="str">
        <f t="shared" si="61"/>
        <v/>
      </c>
      <c r="AP985" s="57"/>
      <c r="AQ985" s="57"/>
      <c r="AR985" s="59"/>
      <c r="AS985" s="59"/>
      <c r="AT985" s="59"/>
      <c r="AU985" s="59"/>
      <c r="AV985" s="59"/>
      <c r="AW985" s="59"/>
      <c r="AX98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85" s="59"/>
      <c r="AZ985" s="59"/>
      <c r="BA98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85" s="249"/>
      <c r="BD985" s="253"/>
      <c r="BE985" s="253"/>
    </row>
    <row r="986" spans="1:57" ht="14.95" x14ac:dyDescent="0.25">
      <c r="A986" s="60"/>
      <c r="B986" s="58"/>
      <c r="C986" s="58"/>
      <c r="D986" s="58"/>
      <c r="E986" s="61"/>
      <c r="F986" s="61"/>
      <c r="G986" s="270" t="str">
        <f>IFERROR(MATCH(I986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86" s="270" t="str">
        <f t="shared" si="62"/>
        <v/>
      </c>
      <c r="I986" s="58"/>
      <c r="J986" s="58"/>
      <c r="K986" s="250"/>
      <c r="L986" s="277"/>
      <c r="M986" s="58"/>
      <c r="N986" s="58"/>
      <c r="O986" s="58"/>
      <c r="P98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86" s="270" t="str">
        <f>IF('Participantes (A completar)'!$R986="","",IF((INT('Participantes (A completar)'!$AI986-'Participantes (A completar)'!$R986)/365.25)&lt;=0,0,(INT(('Participantes (A completar)'!$AI986-'Participantes (A completar)'!$R986)/365.25))))</f>
        <v/>
      </c>
      <c r="R986" s="61"/>
      <c r="S986" s="57"/>
      <c r="T986" s="270" t="str">
        <f>IFERROR(MATCH(V986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86" s="270" t="str">
        <f t="shared" si="63"/>
        <v/>
      </c>
      <c r="V986" s="58"/>
      <c r="W986" s="58"/>
      <c r="X986" s="62"/>
      <c r="Y98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8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86" s="245"/>
      <c r="AB986" s="246"/>
      <c r="AC986" s="246"/>
      <c r="AD986" s="247"/>
      <c r="AE986" s="248"/>
      <c r="AF986" s="270" t="str">
        <f>IFERROR(VLOOKUP(AE986,Nivel_educat!$B$6:$E$24,4,FALSE),"")</f>
        <v/>
      </c>
      <c r="AG986" s="270" t="str">
        <f t="shared" si="60"/>
        <v/>
      </c>
      <c r="AH986" s="57"/>
      <c r="AI986" s="64"/>
      <c r="AJ986" s="57"/>
      <c r="AK986" s="64"/>
      <c r="AL986" s="64"/>
      <c r="AM986" s="57"/>
      <c r="AN986" s="207"/>
      <c r="AO986" s="273" t="str">
        <f t="shared" si="61"/>
        <v/>
      </c>
      <c r="AP986" s="57"/>
      <c r="AQ986" s="57"/>
      <c r="AR986" s="59"/>
      <c r="AS986" s="59"/>
      <c r="AT986" s="59"/>
      <c r="AU986" s="59"/>
      <c r="AV986" s="59"/>
      <c r="AW986" s="59"/>
      <c r="AX98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86" s="59"/>
      <c r="AZ986" s="59"/>
      <c r="BA98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86" s="249"/>
      <c r="BD986" s="253"/>
      <c r="BE986" s="253"/>
    </row>
    <row r="987" spans="1:57" ht="14.95" x14ac:dyDescent="0.25">
      <c r="A987" s="60"/>
      <c r="B987" s="58"/>
      <c r="C987" s="58"/>
      <c r="D987" s="58"/>
      <c r="E987" s="61"/>
      <c r="F987" s="61"/>
      <c r="G987" s="270" t="str">
        <f>IFERROR(MATCH(I987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87" s="270" t="str">
        <f t="shared" si="62"/>
        <v/>
      </c>
      <c r="I987" s="58"/>
      <c r="J987" s="58"/>
      <c r="K987" s="250"/>
      <c r="L987" s="277"/>
      <c r="M987" s="58"/>
      <c r="N987" s="58"/>
      <c r="O987" s="58"/>
      <c r="P98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87" s="270" t="str">
        <f>IF('Participantes (A completar)'!$R987="","",IF((INT('Participantes (A completar)'!$AI987-'Participantes (A completar)'!$R987)/365.25)&lt;=0,0,(INT(('Participantes (A completar)'!$AI987-'Participantes (A completar)'!$R987)/365.25))))</f>
        <v/>
      </c>
      <c r="R987" s="61"/>
      <c r="S987" s="57"/>
      <c r="T987" s="270" t="str">
        <f>IFERROR(MATCH(V987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87" s="270" t="str">
        <f t="shared" si="63"/>
        <v/>
      </c>
      <c r="V987" s="216"/>
      <c r="W987" s="216"/>
      <c r="X987" s="62"/>
      <c r="Y98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8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87" s="245"/>
      <c r="AB987" s="246"/>
      <c r="AC987" s="246"/>
      <c r="AD987" s="247"/>
      <c r="AE987" s="248"/>
      <c r="AF987" s="270" t="str">
        <f>IFERROR(VLOOKUP(AE987,Nivel_educat!$B$6:$E$24,4,FALSE),"")</f>
        <v/>
      </c>
      <c r="AG987" s="270" t="str">
        <f t="shared" si="60"/>
        <v/>
      </c>
      <c r="AH987" s="57"/>
      <c r="AI987" s="64"/>
      <c r="AJ987" s="57"/>
      <c r="AK987" s="64"/>
      <c r="AL987" s="64"/>
      <c r="AM987" s="57"/>
      <c r="AN987" s="64"/>
      <c r="AO987" s="273" t="str">
        <f t="shared" si="61"/>
        <v/>
      </c>
      <c r="AP987" s="57"/>
      <c r="AQ987" s="57"/>
      <c r="AR987" s="59"/>
      <c r="AS987" s="59"/>
      <c r="AT987" s="59"/>
      <c r="AU987" s="59"/>
      <c r="AV987" s="59"/>
      <c r="AW987" s="59"/>
      <c r="AX98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87" s="59"/>
      <c r="AZ987" s="59"/>
      <c r="BA98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87" s="249"/>
      <c r="BD987" s="253"/>
      <c r="BE987" s="253"/>
    </row>
    <row r="988" spans="1:57" ht="14.95" x14ac:dyDescent="0.25">
      <c r="A988" s="60"/>
      <c r="B988" s="58"/>
      <c r="C988" s="58"/>
      <c r="D988" s="58"/>
      <c r="E988" s="61"/>
      <c r="F988" s="61"/>
      <c r="G988" s="270" t="str">
        <f>IFERROR(MATCH(I988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88" s="270" t="str">
        <f t="shared" si="62"/>
        <v/>
      </c>
      <c r="I988" s="58"/>
      <c r="J988" s="58"/>
      <c r="K988" s="250"/>
      <c r="L988" s="277"/>
      <c r="M988" s="58"/>
      <c r="N988" s="58"/>
      <c r="O988" s="58"/>
      <c r="P98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88" s="270" t="str">
        <f>IF('Participantes (A completar)'!$R988="","",IF((INT('Participantes (A completar)'!$AI988-'Participantes (A completar)'!$R988)/365.25)&lt;=0,0,(INT(('Participantes (A completar)'!$AI988-'Participantes (A completar)'!$R988)/365.25))))</f>
        <v/>
      </c>
      <c r="R988" s="61"/>
      <c r="S988" s="57"/>
      <c r="T988" s="270" t="str">
        <f>IFERROR(MATCH(V988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88" s="270" t="str">
        <f t="shared" si="63"/>
        <v/>
      </c>
      <c r="V988" s="58"/>
      <c r="W988" s="58"/>
      <c r="X988" s="62"/>
      <c r="Y98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8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88" s="245"/>
      <c r="AB988" s="246"/>
      <c r="AC988" s="246"/>
      <c r="AD988" s="247"/>
      <c r="AE988" s="248"/>
      <c r="AF988" s="270" t="str">
        <f>IFERROR(VLOOKUP(AE988,Nivel_educat!$B$6:$E$24,4,FALSE),"")</f>
        <v/>
      </c>
      <c r="AG988" s="270" t="str">
        <f t="shared" si="60"/>
        <v/>
      </c>
      <c r="AH988" s="57"/>
      <c r="AI988" s="64"/>
      <c r="AJ988" s="57"/>
      <c r="AK988" s="64"/>
      <c r="AL988" s="64"/>
      <c r="AM988" s="57"/>
      <c r="AN988" s="207"/>
      <c r="AO988" s="273" t="str">
        <f t="shared" si="61"/>
        <v/>
      </c>
      <c r="AP988" s="57"/>
      <c r="AQ988" s="57"/>
      <c r="AR988" s="59"/>
      <c r="AS988" s="59"/>
      <c r="AT988" s="59"/>
      <c r="AU988" s="59"/>
      <c r="AV988" s="59"/>
      <c r="AW988" s="59"/>
      <c r="AX98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88" s="59"/>
      <c r="AZ988" s="59"/>
      <c r="BA98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88" s="249"/>
      <c r="BD988" s="253"/>
      <c r="BE988" s="253"/>
    </row>
    <row r="989" spans="1:57" ht="14.95" x14ac:dyDescent="0.25">
      <c r="A989" s="60"/>
      <c r="B989" s="58"/>
      <c r="C989" s="58"/>
      <c r="D989" s="58"/>
      <c r="E989" s="61"/>
      <c r="F989" s="61"/>
      <c r="G989" s="270" t="str">
        <f>IFERROR(MATCH(I989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89" s="270" t="str">
        <f t="shared" si="62"/>
        <v/>
      </c>
      <c r="I989" s="58"/>
      <c r="J989" s="58"/>
      <c r="K989" s="250"/>
      <c r="L989" s="277"/>
      <c r="M989" s="58"/>
      <c r="N989" s="58"/>
      <c r="O989" s="58"/>
      <c r="P98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89" s="270" t="str">
        <f>IF('Participantes (A completar)'!$R989="","",IF((INT('Participantes (A completar)'!$AI989-'Participantes (A completar)'!$R989)/365.25)&lt;=0,0,(INT(('Participantes (A completar)'!$AI989-'Participantes (A completar)'!$R989)/365.25))))</f>
        <v/>
      </c>
      <c r="R989" s="61"/>
      <c r="S989" s="57"/>
      <c r="T989" s="270" t="str">
        <f>IFERROR(MATCH(V989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89" s="270" t="str">
        <f t="shared" si="63"/>
        <v/>
      </c>
      <c r="V989" s="216"/>
      <c r="W989" s="216"/>
      <c r="X989" s="62"/>
      <c r="Y98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8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89" s="245"/>
      <c r="AB989" s="246"/>
      <c r="AC989" s="246"/>
      <c r="AD989" s="247"/>
      <c r="AE989" s="248"/>
      <c r="AF989" s="270" t="str">
        <f>IFERROR(VLOOKUP(AE989,Nivel_educat!$B$6:$E$24,4,FALSE),"")</f>
        <v/>
      </c>
      <c r="AG989" s="270" t="str">
        <f t="shared" si="60"/>
        <v/>
      </c>
      <c r="AH989" s="57"/>
      <c r="AI989" s="64"/>
      <c r="AJ989" s="57"/>
      <c r="AK989" s="64"/>
      <c r="AL989" s="64"/>
      <c r="AM989" s="57"/>
      <c r="AN989" s="64"/>
      <c r="AO989" s="273" t="str">
        <f t="shared" si="61"/>
        <v/>
      </c>
      <c r="AP989" s="57"/>
      <c r="AQ989" s="57"/>
      <c r="AR989" s="59"/>
      <c r="AS989" s="59"/>
      <c r="AT989" s="59"/>
      <c r="AU989" s="59"/>
      <c r="AV989" s="59"/>
      <c r="AW989" s="59"/>
      <c r="AX98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89" s="59"/>
      <c r="AZ989" s="59"/>
      <c r="BA98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89" s="249"/>
      <c r="BD989" s="253"/>
      <c r="BE989" s="253"/>
    </row>
    <row r="990" spans="1:57" ht="14.95" x14ac:dyDescent="0.25">
      <c r="A990" s="60"/>
      <c r="B990" s="58"/>
      <c r="C990" s="58"/>
      <c r="D990" s="58"/>
      <c r="E990" s="61"/>
      <c r="F990" s="61"/>
      <c r="G990" s="270" t="str">
        <f>IFERROR(MATCH(I990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90" s="270" t="str">
        <f t="shared" si="62"/>
        <v/>
      </c>
      <c r="I990" s="58"/>
      <c r="J990" s="58"/>
      <c r="K990" s="250"/>
      <c r="L990" s="277"/>
      <c r="M990" s="58"/>
      <c r="N990" s="58"/>
      <c r="O990" s="58"/>
      <c r="P990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90" s="270" t="str">
        <f>IF('Participantes (A completar)'!$R990="","",IF((INT('Participantes (A completar)'!$AI990-'Participantes (A completar)'!$R990)/365.25)&lt;=0,0,(INT(('Participantes (A completar)'!$AI990-'Participantes (A completar)'!$R990)/365.25))))</f>
        <v/>
      </c>
      <c r="R990" s="61"/>
      <c r="S990" s="57"/>
      <c r="T990" s="270" t="str">
        <f>IFERROR(MATCH(V990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90" s="270" t="str">
        <f t="shared" si="63"/>
        <v/>
      </c>
      <c r="V990" s="58"/>
      <c r="W990" s="58"/>
      <c r="X990" s="62"/>
      <c r="Y990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90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90" s="245"/>
      <c r="AB990" s="246"/>
      <c r="AC990" s="246"/>
      <c r="AD990" s="247"/>
      <c r="AE990" s="248"/>
      <c r="AF990" s="270" t="str">
        <f>IFERROR(VLOOKUP(AE990,Nivel_educat!$B$6:$E$24,4,FALSE),"")</f>
        <v/>
      </c>
      <c r="AG990" s="270" t="str">
        <f t="shared" si="60"/>
        <v/>
      </c>
      <c r="AH990" s="57"/>
      <c r="AI990" s="64"/>
      <c r="AJ990" s="57"/>
      <c r="AK990" s="64"/>
      <c r="AL990" s="64"/>
      <c r="AM990" s="57"/>
      <c r="AN990" s="207"/>
      <c r="AO990" s="273" t="str">
        <f t="shared" si="61"/>
        <v/>
      </c>
      <c r="AP990" s="57"/>
      <c r="AQ990" s="57"/>
      <c r="AR990" s="59"/>
      <c r="AS990" s="59"/>
      <c r="AT990" s="59"/>
      <c r="AU990" s="59"/>
      <c r="AV990" s="59"/>
      <c r="AW990" s="59"/>
      <c r="AX990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90" s="59"/>
      <c r="AZ990" s="59"/>
      <c r="BA990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90" s="249"/>
      <c r="BD990" s="253"/>
      <c r="BE990" s="253"/>
    </row>
    <row r="991" spans="1:57" ht="14.95" x14ac:dyDescent="0.25">
      <c r="A991" s="60"/>
      <c r="B991" s="58"/>
      <c r="C991" s="58"/>
      <c r="D991" s="58"/>
      <c r="E991" s="61"/>
      <c r="F991" s="61"/>
      <c r="G991" s="270" t="str">
        <f>IFERROR(MATCH(I991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91" s="270" t="str">
        <f t="shared" si="62"/>
        <v/>
      </c>
      <c r="I991" s="58"/>
      <c r="J991" s="58"/>
      <c r="K991" s="250"/>
      <c r="L991" s="277"/>
      <c r="M991" s="58"/>
      <c r="N991" s="58"/>
      <c r="O991" s="58"/>
      <c r="P991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91" s="270" t="str">
        <f>IF('Participantes (A completar)'!$R991="","",IF((INT('Participantes (A completar)'!$AI991-'Participantes (A completar)'!$R991)/365.25)&lt;=0,0,(INT(('Participantes (A completar)'!$AI991-'Participantes (A completar)'!$R991)/365.25))))</f>
        <v/>
      </c>
      <c r="R991" s="61"/>
      <c r="S991" s="57"/>
      <c r="T991" s="270" t="str">
        <f>IFERROR(MATCH(V991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91" s="270" t="str">
        <f t="shared" si="63"/>
        <v/>
      </c>
      <c r="V991" s="216"/>
      <c r="W991" s="216"/>
      <c r="X991" s="62"/>
      <c r="Y991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91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91" s="245"/>
      <c r="AB991" s="246"/>
      <c r="AC991" s="246"/>
      <c r="AD991" s="247"/>
      <c r="AE991" s="248"/>
      <c r="AF991" s="270" t="str">
        <f>IFERROR(VLOOKUP(AE991,Nivel_educat!$B$6:$E$24,4,FALSE),"")</f>
        <v/>
      </c>
      <c r="AG991" s="270" t="str">
        <f t="shared" si="60"/>
        <v/>
      </c>
      <c r="AH991" s="57"/>
      <c r="AI991" s="64"/>
      <c r="AJ991" s="57"/>
      <c r="AK991" s="64"/>
      <c r="AL991" s="64"/>
      <c r="AM991" s="57"/>
      <c r="AN991" s="64"/>
      <c r="AO991" s="273" t="str">
        <f t="shared" si="61"/>
        <v/>
      </c>
      <c r="AP991" s="57"/>
      <c r="AQ991" s="57"/>
      <c r="AR991" s="59"/>
      <c r="AS991" s="59"/>
      <c r="AT991" s="59"/>
      <c r="AU991" s="59"/>
      <c r="AV991" s="59"/>
      <c r="AW991" s="59"/>
      <c r="AX991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91" s="59"/>
      <c r="AZ991" s="59"/>
      <c r="BA991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91" s="249"/>
      <c r="BD991" s="253"/>
      <c r="BE991" s="253"/>
    </row>
    <row r="992" spans="1:57" ht="14.95" x14ac:dyDescent="0.25">
      <c r="A992" s="60"/>
      <c r="B992" s="58"/>
      <c r="C992" s="58"/>
      <c r="D992" s="58"/>
      <c r="E992" s="61"/>
      <c r="F992" s="61"/>
      <c r="G992" s="270" t="str">
        <f>IFERROR(MATCH(I992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92" s="270" t="str">
        <f t="shared" si="62"/>
        <v/>
      </c>
      <c r="I992" s="58"/>
      <c r="J992" s="58"/>
      <c r="K992" s="250"/>
      <c r="L992" s="277"/>
      <c r="M992" s="58"/>
      <c r="N992" s="58"/>
      <c r="O992" s="58"/>
      <c r="P992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92" s="270" t="str">
        <f>IF('Participantes (A completar)'!$R992="","",IF((INT('Participantes (A completar)'!$AI992-'Participantes (A completar)'!$R992)/365.25)&lt;=0,0,(INT(('Participantes (A completar)'!$AI992-'Participantes (A completar)'!$R992)/365.25))))</f>
        <v/>
      </c>
      <c r="R992" s="61"/>
      <c r="S992" s="57"/>
      <c r="T992" s="270" t="str">
        <f>IFERROR(MATCH(V992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92" s="270" t="str">
        <f t="shared" si="63"/>
        <v/>
      </c>
      <c r="V992" s="58"/>
      <c r="W992" s="58"/>
      <c r="X992" s="62"/>
      <c r="Y992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92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92" s="245"/>
      <c r="AB992" s="246"/>
      <c r="AC992" s="246"/>
      <c r="AD992" s="247"/>
      <c r="AE992" s="248"/>
      <c r="AF992" s="270" t="str">
        <f>IFERROR(VLOOKUP(AE992,Nivel_educat!$B$6:$E$24,4,FALSE),"")</f>
        <v/>
      </c>
      <c r="AG992" s="270" t="str">
        <f t="shared" si="60"/>
        <v/>
      </c>
      <c r="AH992" s="57"/>
      <c r="AI992" s="64"/>
      <c r="AJ992" s="57"/>
      <c r="AK992" s="64"/>
      <c r="AL992" s="64"/>
      <c r="AM992" s="57"/>
      <c r="AN992" s="207"/>
      <c r="AO992" s="273" t="str">
        <f t="shared" si="61"/>
        <v/>
      </c>
      <c r="AP992" s="57"/>
      <c r="AQ992" s="57"/>
      <c r="AR992" s="59"/>
      <c r="AS992" s="59"/>
      <c r="AT992" s="59"/>
      <c r="AU992" s="59"/>
      <c r="AV992" s="59"/>
      <c r="AW992" s="59"/>
      <c r="AX992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92" s="59"/>
      <c r="AZ992" s="59"/>
      <c r="BA992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92" s="249"/>
      <c r="BD992" s="253"/>
      <c r="BE992" s="253"/>
    </row>
    <row r="993" spans="1:57" ht="14.95" x14ac:dyDescent="0.25">
      <c r="A993" s="60"/>
      <c r="B993" s="58"/>
      <c r="C993" s="58"/>
      <c r="D993" s="58"/>
      <c r="E993" s="61"/>
      <c r="F993" s="61"/>
      <c r="G993" s="270" t="str">
        <f>IFERROR(MATCH(I993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93" s="270" t="str">
        <f t="shared" si="62"/>
        <v/>
      </c>
      <c r="I993" s="58"/>
      <c r="J993" s="58"/>
      <c r="K993" s="250"/>
      <c r="L993" s="277"/>
      <c r="M993" s="58"/>
      <c r="N993" s="58"/>
      <c r="O993" s="58"/>
      <c r="P993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93" s="270" t="str">
        <f>IF('Participantes (A completar)'!$R993="","",IF((INT('Participantes (A completar)'!$AI993-'Participantes (A completar)'!$R993)/365.25)&lt;=0,0,(INT(('Participantes (A completar)'!$AI993-'Participantes (A completar)'!$R993)/365.25))))</f>
        <v/>
      </c>
      <c r="R993" s="61"/>
      <c r="S993" s="57"/>
      <c r="T993" s="270" t="str">
        <f>IFERROR(MATCH(V993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93" s="270" t="str">
        <f t="shared" si="63"/>
        <v/>
      </c>
      <c r="V993" s="216"/>
      <c r="W993" s="216"/>
      <c r="X993" s="62"/>
      <c r="Y993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93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93" s="245"/>
      <c r="AB993" s="246"/>
      <c r="AC993" s="246"/>
      <c r="AD993" s="247"/>
      <c r="AE993" s="248"/>
      <c r="AF993" s="270" t="str">
        <f>IFERROR(VLOOKUP(AE993,Nivel_educat!$B$6:$E$24,4,FALSE),"")</f>
        <v/>
      </c>
      <c r="AG993" s="270" t="str">
        <f t="shared" si="60"/>
        <v/>
      </c>
      <c r="AH993" s="57"/>
      <c r="AI993" s="64"/>
      <c r="AJ993" s="57"/>
      <c r="AK993" s="64"/>
      <c r="AL993" s="64"/>
      <c r="AM993" s="57"/>
      <c r="AN993" s="64"/>
      <c r="AO993" s="273" t="str">
        <f t="shared" si="61"/>
        <v/>
      </c>
      <c r="AP993" s="57"/>
      <c r="AQ993" s="57"/>
      <c r="AR993" s="59"/>
      <c r="AS993" s="59"/>
      <c r="AT993" s="59"/>
      <c r="AU993" s="59"/>
      <c r="AV993" s="59"/>
      <c r="AW993" s="59"/>
      <c r="AX993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93" s="59"/>
      <c r="AZ993" s="59"/>
      <c r="BA993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93" s="249"/>
      <c r="BD993" s="253"/>
      <c r="BE993" s="253"/>
    </row>
    <row r="994" spans="1:57" ht="14.95" x14ac:dyDescent="0.25">
      <c r="A994" s="60"/>
      <c r="B994" s="58"/>
      <c r="C994" s="58"/>
      <c r="D994" s="58"/>
      <c r="E994" s="61"/>
      <c r="F994" s="61"/>
      <c r="G994" s="270" t="str">
        <f>IFERROR(MATCH(I994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94" s="270" t="str">
        <f t="shared" si="62"/>
        <v/>
      </c>
      <c r="I994" s="58"/>
      <c r="J994" s="58"/>
      <c r="K994" s="250"/>
      <c r="L994" s="277"/>
      <c r="M994" s="58"/>
      <c r="N994" s="58"/>
      <c r="O994" s="58"/>
      <c r="P994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94" s="270" t="str">
        <f>IF('Participantes (A completar)'!$R994="","",IF((INT('Participantes (A completar)'!$AI994-'Participantes (A completar)'!$R994)/365.25)&lt;=0,0,(INT(('Participantes (A completar)'!$AI994-'Participantes (A completar)'!$R994)/365.25))))</f>
        <v/>
      </c>
      <c r="R994" s="61"/>
      <c r="S994" s="57"/>
      <c r="T994" s="270" t="str">
        <f>IFERROR(MATCH(V994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94" s="270" t="str">
        <f t="shared" si="63"/>
        <v/>
      </c>
      <c r="V994" s="58"/>
      <c r="W994" s="58"/>
      <c r="X994" s="62"/>
      <c r="Y994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94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94" s="245"/>
      <c r="AB994" s="246"/>
      <c r="AC994" s="246"/>
      <c r="AD994" s="247"/>
      <c r="AE994" s="248"/>
      <c r="AF994" s="270" t="str">
        <f>IFERROR(VLOOKUP(AE994,Nivel_educat!$B$6:$E$24,4,FALSE),"")</f>
        <v/>
      </c>
      <c r="AG994" s="270" t="str">
        <f t="shared" si="60"/>
        <v/>
      </c>
      <c r="AH994" s="57"/>
      <c r="AI994" s="64"/>
      <c r="AJ994" s="57"/>
      <c r="AK994" s="64"/>
      <c r="AL994" s="64"/>
      <c r="AM994" s="57"/>
      <c r="AN994" s="207"/>
      <c r="AO994" s="273" t="str">
        <f t="shared" si="61"/>
        <v/>
      </c>
      <c r="AP994" s="57"/>
      <c r="AQ994" s="57"/>
      <c r="AR994" s="59"/>
      <c r="AS994" s="59"/>
      <c r="AT994" s="59"/>
      <c r="AU994" s="59"/>
      <c r="AV994" s="59"/>
      <c r="AW994" s="59"/>
      <c r="AX994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94" s="59"/>
      <c r="AZ994" s="59"/>
      <c r="BA994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94" s="249"/>
      <c r="BD994" s="253"/>
      <c r="BE994" s="253"/>
    </row>
    <row r="995" spans="1:57" ht="14.95" x14ac:dyDescent="0.25">
      <c r="A995" s="60"/>
      <c r="B995" s="58"/>
      <c r="C995" s="58"/>
      <c r="D995" s="58"/>
      <c r="E995" s="61"/>
      <c r="F995" s="61"/>
      <c r="G995" s="270" t="str">
        <f>IFERROR(MATCH(I995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95" s="270" t="str">
        <f t="shared" si="62"/>
        <v/>
      </c>
      <c r="I995" s="58"/>
      <c r="J995" s="58"/>
      <c r="K995" s="250"/>
      <c r="L995" s="277"/>
      <c r="M995" s="58"/>
      <c r="N995" s="58"/>
      <c r="O995" s="58"/>
      <c r="P995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95" s="270" t="str">
        <f>IF('Participantes (A completar)'!$R995="","",IF((INT('Participantes (A completar)'!$AI995-'Participantes (A completar)'!$R995)/365.25)&lt;=0,0,(INT(('Participantes (A completar)'!$AI995-'Participantes (A completar)'!$R995)/365.25))))</f>
        <v/>
      </c>
      <c r="R995" s="61"/>
      <c r="S995" s="57"/>
      <c r="T995" s="270" t="str">
        <f>IFERROR(MATCH(V995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95" s="270" t="str">
        <f t="shared" si="63"/>
        <v/>
      </c>
      <c r="V995" s="216"/>
      <c r="W995" s="216"/>
      <c r="X995" s="62"/>
      <c r="Y995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95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95" s="245"/>
      <c r="AB995" s="246"/>
      <c r="AC995" s="246"/>
      <c r="AD995" s="247"/>
      <c r="AE995" s="248"/>
      <c r="AF995" s="270" t="str">
        <f>IFERROR(VLOOKUP(AE995,Nivel_educat!$B$6:$E$24,4,FALSE),"")</f>
        <v/>
      </c>
      <c r="AG995" s="270" t="str">
        <f t="shared" si="60"/>
        <v/>
      </c>
      <c r="AH995" s="57"/>
      <c r="AI995" s="64"/>
      <c r="AJ995" s="57"/>
      <c r="AK995" s="64"/>
      <c r="AL995" s="64"/>
      <c r="AM995" s="57"/>
      <c r="AN995" s="64"/>
      <c r="AO995" s="273" t="str">
        <f t="shared" si="61"/>
        <v/>
      </c>
      <c r="AP995" s="57"/>
      <c r="AQ995" s="57"/>
      <c r="AR995" s="59"/>
      <c r="AS995" s="59"/>
      <c r="AT995" s="59"/>
      <c r="AU995" s="59"/>
      <c r="AV995" s="59"/>
      <c r="AW995" s="59"/>
      <c r="AX995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95" s="59"/>
      <c r="AZ995" s="59"/>
      <c r="BA995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95" s="249"/>
      <c r="BD995" s="253"/>
      <c r="BE995" s="253"/>
    </row>
    <row r="996" spans="1:57" ht="14.95" x14ac:dyDescent="0.25">
      <c r="A996" s="60"/>
      <c r="B996" s="58"/>
      <c r="C996" s="58"/>
      <c r="D996" s="58"/>
      <c r="E996" s="61"/>
      <c r="F996" s="61"/>
      <c r="G996" s="270" t="str">
        <f>IFERROR(MATCH(I996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96" s="270" t="str">
        <f t="shared" si="62"/>
        <v/>
      </c>
      <c r="I996" s="58"/>
      <c r="J996" s="58"/>
      <c r="K996" s="250"/>
      <c r="L996" s="277"/>
      <c r="M996" s="58"/>
      <c r="N996" s="58"/>
      <c r="O996" s="58"/>
      <c r="P996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96" s="270" t="str">
        <f>IF('Participantes (A completar)'!$R996="","",IF((INT('Participantes (A completar)'!$AI996-'Participantes (A completar)'!$R996)/365.25)&lt;=0,0,(INT(('Participantes (A completar)'!$AI996-'Participantes (A completar)'!$R996)/365.25))))</f>
        <v/>
      </c>
      <c r="R996" s="61"/>
      <c r="S996" s="57"/>
      <c r="T996" s="270" t="str">
        <f>IFERROR(MATCH(V996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96" s="270" t="str">
        <f t="shared" si="63"/>
        <v/>
      </c>
      <c r="V996" s="58"/>
      <c r="W996" s="58"/>
      <c r="X996" s="62"/>
      <c r="Y996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96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96" s="245"/>
      <c r="AB996" s="246"/>
      <c r="AC996" s="246"/>
      <c r="AD996" s="247"/>
      <c r="AE996" s="248"/>
      <c r="AF996" s="270" t="str">
        <f>IFERROR(VLOOKUP(AE996,Nivel_educat!$B$6:$E$24,4,FALSE),"")</f>
        <v/>
      </c>
      <c r="AG996" s="270" t="str">
        <f t="shared" si="60"/>
        <v/>
      </c>
      <c r="AH996" s="57"/>
      <c r="AI996" s="64"/>
      <c r="AJ996" s="57"/>
      <c r="AK996" s="64"/>
      <c r="AL996" s="64"/>
      <c r="AM996" s="57"/>
      <c r="AN996" s="207"/>
      <c r="AO996" s="273" t="str">
        <f t="shared" si="61"/>
        <v/>
      </c>
      <c r="AP996" s="57"/>
      <c r="AQ996" s="57"/>
      <c r="AR996" s="59"/>
      <c r="AS996" s="59"/>
      <c r="AT996" s="59"/>
      <c r="AU996" s="59"/>
      <c r="AV996" s="59"/>
      <c r="AW996" s="59"/>
      <c r="AX996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96" s="59"/>
      <c r="AZ996" s="59"/>
      <c r="BA996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96" s="249"/>
      <c r="BD996" s="253"/>
      <c r="BE996" s="253"/>
    </row>
    <row r="997" spans="1:57" ht="14.95" x14ac:dyDescent="0.25">
      <c r="A997" s="60"/>
      <c r="B997" s="58"/>
      <c r="C997" s="58"/>
      <c r="D997" s="58"/>
      <c r="E997" s="61"/>
      <c r="F997" s="61"/>
      <c r="G997" s="270" t="str">
        <f>IFERROR(MATCH(I997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97" s="270" t="str">
        <f t="shared" si="62"/>
        <v/>
      </c>
      <c r="I997" s="58"/>
      <c r="J997" s="58"/>
      <c r="K997" s="250"/>
      <c r="L997" s="277"/>
      <c r="M997" s="58"/>
      <c r="N997" s="58"/>
      <c r="O997" s="58"/>
      <c r="P997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97" s="270" t="str">
        <f>IF('Participantes (A completar)'!$R997="","",IF((INT('Participantes (A completar)'!$AI997-'Participantes (A completar)'!$R997)/365.25)&lt;=0,0,(INT(('Participantes (A completar)'!$AI997-'Participantes (A completar)'!$R997)/365.25))))</f>
        <v/>
      </c>
      <c r="R997" s="61"/>
      <c r="S997" s="57"/>
      <c r="T997" s="270" t="str">
        <f>IFERROR(MATCH(V997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97" s="270" t="str">
        <f t="shared" si="63"/>
        <v/>
      </c>
      <c r="V997" s="216"/>
      <c r="W997" s="216"/>
      <c r="X997" s="62"/>
      <c r="Y997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97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97" s="245"/>
      <c r="AB997" s="246"/>
      <c r="AC997" s="246"/>
      <c r="AD997" s="247"/>
      <c r="AE997" s="248"/>
      <c r="AF997" s="270" t="str">
        <f>IFERROR(VLOOKUP(AE997,Nivel_educat!$B$6:$E$24,4,FALSE),"")</f>
        <v/>
      </c>
      <c r="AG997" s="270" t="str">
        <f t="shared" si="60"/>
        <v/>
      </c>
      <c r="AH997" s="57"/>
      <c r="AI997" s="64"/>
      <c r="AJ997" s="57"/>
      <c r="AK997" s="64"/>
      <c r="AL997" s="64"/>
      <c r="AM997" s="57"/>
      <c r="AN997" s="64"/>
      <c r="AO997" s="273" t="str">
        <f t="shared" si="61"/>
        <v/>
      </c>
      <c r="AP997" s="57"/>
      <c r="AQ997" s="57"/>
      <c r="AR997" s="59"/>
      <c r="AS997" s="59"/>
      <c r="AT997" s="59"/>
      <c r="AU997" s="59"/>
      <c r="AV997" s="59"/>
      <c r="AW997" s="59"/>
      <c r="AX997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97" s="59"/>
      <c r="AZ997" s="59"/>
      <c r="BA997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97" s="249"/>
      <c r="BD997" s="253"/>
      <c r="BE997" s="253"/>
    </row>
    <row r="998" spans="1:57" ht="14.95" x14ac:dyDescent="0.25">
      <c r="A998" s="60"/>
      <c r="B998" s="58"/>
      <c r="C998" s="58"/>
      <c r="D998" s="58"/>
      <c r="E998" s="61"/>
      <c r="F998" s="61"/>
      <c r="G998" s="270" t="str">
        <f>IFERROR(MATCH(I998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98" s="270" t="str">
        <f t="shared" si="62"/>
        <v/>
      </c>
      <c r="I998" s="58"/>
      <c r="J998" s="58"/>
      <c r="K998" s="250"/>
      <c r="L998" s="277"/>
      <c r="M998" s="58"/>
      <c r="N998" s="58"/>
      <c r="O998" s="58"/>
      <c r="P998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98" s="270" t="str">
        <f>IF('Participantes (A completar)'!$R998="","",IF((INT('Participantes (A completar)'!$AI998-'Participantes (A completar)'!$R998)/365.25)&lt;=0,0,(INT(('Participantes (A completar)'!$AI998-'Participantes (A completar)'!$R998)/365.25))))</f>
        <v/>
      </c>
      <c r="R998" s="61"/>
      <c r="S998" s="57"/>
      <c r="T998" s="270" t="str">
        <f>IFERROR(MATCH(V998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98" s="270" t="str">
        <f t="shared" si="63"/>
        <v/>
      </c>
      <c r="V998" s="58"/>
      <c r="W998" s="58"/>
      <c r="X998" s="62"/>
      <c r="Y998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98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98" s="245"/>
      <c r="AB998" s="246"/>
      <c r="AC998" s="246"/>
      <c r="AD998" s="247"/>
      <c r="AE998" s="248"/>
      <c r="AF998" s="270" t="str">
        <f>IFERROR(VLOOKUP(AE998,Nivel_educat!$B$6:$E$24,4,FALSE),"")</f>
        <v/>
      </c>
      <c r="AG998" s="270" t="str">
        <f t="shared" si="60"/>
        <v/>
      </c>
      <c r="AH998" s="57"/>
      <c r="AI998" s="64"/>
      <c r="AJ998" s="57"/>
      <c r="AK998" s="64"/>
      <c r="AL998" s="64"/>
      <c r="AM998" s="57"/>
      <c r="AN998" s="207"/>
      <c r="AO998" s="273" t="str">
        <f t="shared" si="61"/>
        <v/>
      </c>
      <c r="AP998" s="57"/>
      <c r="AQ998" s="57"/>
      <c r="AR998" s="59"/>
      <c r="AS998" s="59"/>
      <c r="AT998" s="59"/>
      <c r="AU998" s="59"/>
      <c r="AV998" s="59"/>
      <c r="AW998" s="59"/>
      <c r="AX998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98" s="59"/>
      <c r="AZ998" s="59"/>
      <c r="BA998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98" s="249"/>
      <c r="BD998" s="253"/>
      <c r="BE998" s="253"/>
    </row>
    <row r="999" spans="1:57" ht="14.95" x14ac:dyDescent="0.25">
      <c r="A999" s="60"/>
      <c r="B999" s="58"/>
      <c r="C999" s="58"/>
      <c r="D999" s="58"/>
      <c r="E999" s="61"/>
      <c r="F999" s="61"/>
      <c r="G999" s="270" t="str">
        <f>IFERROR(MATCH(I999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H999" s="270" t="str">
        <f t="shared" si="62"/>
        <v/>
      </c>
      <c r="I999" s="58"/>
      <c r="J999" s="58"/>
      <c r="K999" s="250"/>
      <c r="L999" s="277"/>
      <c r="M999" s="58"/>
      <c r="N999" s="58"/>
      <c r="O999" s="58"/>
      <c r="P999" s="270" t="str">
        <f>IF(Participantes[[#This Row],[Fecha de Nacimiento Participante]]="","",IF(Participantes[[#This Row],[Fecha Incorporación Participante]]="","",IF((INT(Participantes[[#This Row],[Fecha Incorporación Participante]]-Participantes[[#This Row],[Fecha de Nacimiento Participante]])/365.25)="","",IF((INT(Participantes[[#This Row],[Fecha Incorporación Participante]]-Participantes[[#This Row],[Fecha de Nacimiento Participante]])/365.25)&lt;18,"EECO06",IF((INT(Participantes[[#This Row],[Fecha Incorporación Participante]]-Participantes[[#This Row],[Fecha de Nacimiento Participante]])/365.25)&lt;30,"EECO07",IF((INT(Participantes[[#This Row],[Fecha Incorporación Participante]]-Participantes[[#This Row],[Fecha de Nacimiento Participante]])/365.25)&gt;54,"EECO08","NP"))))))</f>
        <v/>
      </c>
      <c r="Q999" s="270" t="str">
        <f>IF('Participantes (A completar)'!$R999="","",IF((INT('Participantes (A completar)'!$AI999-'Participantes (A completar)'!$R999)/365.25)&lt;=0,0,(INT(('Participantes (A completar)'!$AI999-'Participantes (A completar)'!$R999)/365.25))))</f>
        <v/>
      </c>
      <c r="R999" s="61"/>
      <c r="S999" s="57"/>
      <c r="T999" s="270" t="str">
        <f>IFERROR(MATCH(V999,{"ALAVA","ALBACETE","ALICANTE","ALMERIA","AVILA","BADAJOZ","BALEARS","BARCELONA","BURGOS","CACERES","CADIZ","CASTELLON","CIUDADREAL","CORDOBA","CORUÑA","CUENCA","GIRONA","GRANADA","GUADALAJARA","GIPUZKOA","HUELVA","HUESCA","JAEN","LEON","LLEIDA","RIOJA","LUGO","MADRID","MALAGA","MURCIA","NAVARRA","OURENSE","ASTURIAS","PALENCIA","PALMAS","PONTEVEDRA","SALAMANCA","TENERIFE","CANTABRIA","SEGOVIA","SEVILLA","SORIA","TARRAGONA","TERUEL","TOLEDO","VALENCIA","VALLADOLID","BIZKAIA","ZAMORA","ZARAGOZA","CEUTA","MELILLA"},0),"")</f>
        <v/>
      </c>
      <c r="U999" s="270" t="str">
        <f t="shared" si="63"/>
        <v/>
      </c>
      <c r="V999" s="216"/>
      <c r="W999" s="216"/>
      <c r="X999" s="62"/>
      <c r="Y999" s="271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Participante]]))),DEGURBA!$C$4:$H$6937,6,FALSE),"")</f>
        <v/>
      </c>
      <c r="Z999" s="272" t="str">
        <f>IFERROR(VLOOKUP((MID(Participantes[[#This Row],[Cód. Localidad Participante]],FIND("-",Participantes[[#This Row],[Cód. Localidad Participante]])+1,LEN(Participantes[[#This Row],[Cód. Localidad Participante]])-FIND("-",Participantes[[#This Row],[Cód. Localidad Participante]]))),'Zonas rurales CLM'!$D$4:$H$922,4,FALSE),"")</f>
        <v/>
      </c>
      <c r="AA999" s="245"/>
      <c r="AB999" s="246"/>
      <c r="AC999" s="246"/>
      <c r="AD999" s="247"/>
      <c r="AE999" s="248"/>
      <c r="AF999" s="270" t="str">
        <f>IFERROR(VLOOKUP(AE999,Nivel_educat!$B$6:$E$24,4,FALSE),"")</f>
        <v/>
      </c>
      <c r="AG999" s="270" t="str">
        <f t="shared" si="60"/>
        <v/>
      </c>
      <c r="AH999" s="57"/>
      <c r="AI999" s="64"/>
      <c r="AJ999" s="57"/>
      <c r="AK999" s="64"/>
      <c r="AL999" s="64"/>
      <c r="AM999" s="57"/>
      <c r="AN999" s="64"/>
      <c r="AO999" s="273" t="str">
        <f t="shared" si="61"/>
        <v/>
      </c>
      <c r="AP999" s="57"/>
      <c r="AQ999" s="57"/>
      <c r="AR999" s="59"/>
      <c r="AS999" s="59"/>
      <c r="AT999" s="59"/>
      <c r="AU999" s="59"/>
      <c r="AV999" s="59"/>
      <c r="AW999" s="59"/>
      <c r="AX999" s="164" t="str">
        <f>IF(Participantes[[#This Row],[Indicador Participante EECO12: Grupo vulnerable. Participante con discapacidad.]]="S","S",IF(Participantes[[#This Row],[Indicador Participante EECO13: Grupo vulnerable. Nacionales de terceros países]]="S","S",IF(Participantes[[#This Row],[Indicador Participante EECO14: Grupo vulnerable. Participante de origen extranjero]]="S","S",IF(Participantes[[#This Row],[Indicador Participante EECO15: Grupo vulnerable. Participante pertenenciente a minorías (incluidas las comunidades margindas, como la población romaní)]]="S","S",IF(Participantes[[#This Row],[Indicador Participante EECO16: Grupo vulnerable. Personas sin hogar o afectas por la exclusión en cuanto a vivienda.]]="S","S",IF(Participantes[[#This Row],[Indicador Participante Grupo vulnerable. Otras personas desfavorecidas distintas a los grupos anteriores (EECO12, 13, 14, 15, 16)]]="S","S","N"))))))</f>
        <v>N</v>
      </c>
      <c r="AY999" s="59"/>
      <c r="AZ999" s="59"/>
      <c r="BA999" s="274" t="str">
        <f>IF(Participantes[[#This Row],[Fecha de Nacimiento Participante]]="","S",IF(Participantes[[#This Row],[Sexo Participante]]="","S",IF(Participantes[[#This Row],[Cód. Nivel Estudios Participante
'[Ver Guía Niveles Formación en Hoja de Cálculo adjuta']]]="","S",IF(Participantes[[#This Row],[Desempleado]]="","S",IF(Participantes[[#This Row],[Inactivo]]="","S",IF(Participantes[[#This Row],[Empleado]]="","S","N"))))))</f>
        <v>S</v>
      </c>
      <c r="BB999" s="249"/>
      <c r="BD999" s="253"/>
      <c r="BE999" s="253"/>
    </row>
  </sheetData>
  <sheetProtection algorithmName="SHA-512" hashValue="GuwczgvIco+f/FZnWdHMI8wTbkmXUWFRTXIkEDRQ9h7XrzJRYDYIowaxdbZlpieHZGYxslRZbbga6SteHDR+Fg==" saltValue="NpAVQhoW6yAkFeIgJg54BQ==" spinCount="100000" sheet="1" objects="1" scenarios="1" insertRows="0" sort="0" autoFilter="0"/>
  <dataConsolidate/>
  <mergeCells count="6">
    <mergeCell ref="A7:J8"/>
    <mergeCell ref="K7:AW8"/>
    <mergeCell ref="AY3:AZ3"/>
    <mergeCell ref="AP3:AQ3"/>
    <mergeCell ref="AS3:AU3"/>
    <mergeCell ref="Y3:Z3"/>
  </mergeCells>
  <phoneticPr fontId="40" type="noConversion"/>
  <conditionalFormatting sqref="A11:F999 I11:O999 R11:S999 V11:X999 AA11:AE999 AH11:AN999 AP11:BA999">
    <cfRule type="expression" dxfId="103" priority="1">
      <formula>$BA11="-"</formula>
    </cfRule>
  </conditionalFormatting>
  <conditionalFormatting sqref="L11:L999">
    <cfRule type="duplicateValues" dxfId="102" priority="2075"/>
  </conditionalFormatting>
  <conditionalFormatting sqref="L11:BA999">
    <cfRule type="cellIs" dxfId="101" priority="9" operator="notEqual">
      <formula>#REF!</formula>
    </cfRule>
  </conditionalFormatting>
  <conditionalFormatting sqref="AH11:AN999 AP11:BA999 I11:O999 R11:S999 V11:X999 AA11:AE999 A11:F999">
    <cfRule type="expression" dxfId="100" priority="2042">
      <formula>A11=""</formula>
    </cfRule>
  </conditionalFormatting>
  <conditionalFormatting sqref="AI11:AI999">
    <cfRule type="cellIs" dxfId="99" priority="1988" operator="lessThan">
      <formula>$E11</formula>
    </cfRule>
  </conditionalFormatting>
  <conditionalFormatting sqref="AK11:AK999">
    <cfRule type="expression" dxfId="98" priority="10">
      <formula>$AJ11="N"</formula>
    </cfRule>
  </conditionalFormatting>
  <conditionalFormatting sqref="AK11:AL999">
    <cfRule type="cellIs" dxfId="97" priority="1987" operator="greaterThan">
      <formula>$F11</formula>
    </cfRule>
  </conditionalFormatting>
  <conditionalFormatting sqref="AL11:AL999">
    <cfRule type="expression" dxfId="96" priority="5">
      <formula>AJ11="S"</formula>
    </cfRule>
  </conditionalFormatting>
  <conditionalFormatting sqref="AM11:AM999 AP11:AQ999">
    <cfRule type="expression" dxfId="95" priority="1660">
      <formula>AND($AM11="N",$AP11="N",$AQ11="N")</formula>
    </cfRule>
    <cfRule type="expression" dxfId="94" priority="1954">
      <formula>AND($AM11="S",$AP11="S")</formula>
    </cfRule>
    <cfRule type="expression" dxfId="93" priority="1985">
      <formula>AND($AP11="S",$AQ11="S")</formula>
    </cfRule>
    <cfRule type="expression" dxfId="92" priority="1986">
      <formula>AND($AM11="S",$AQ11="S")</formula>
    </cfRule>
  </conditionalFormatting>
  <conditionalFormatting sqref="AN11:AN999">
    <cfRule type="expression" dxfId="91" priority="2066">
      <formula>$AM11="N"</formula>
    </cfRule>
    <cfRule type="cellIs" dxfId="90" priority="2067" operator="greaterThanOrEqual">
      <formula>$AI11</formula>
    </cfRule>
  </conditionalFormatting>
  <dataValidations xWindow="1652" yWindow="444" count="42">
    <dataValidation type="date" allowBlank="1" showInputMessage="1" showErrorMessage="1" error="Datos obligatorio de cumplimientar" promptTitle="Fecha incorporación participante" prompt="Formato: dd/mm/yyyy_x000a_CAMPO OBLIGATORIO" sqref="AK4:AL4 AI4" xr:uid="{21FCA021-E8BF-4E57-8296-4A6F8F185333}">
      <formula1>E4</formula1>
      <formula2>F4</formula2>
    </dataValidation>
    <dataValidation type="date" allowBlank="1" showInputMessage="1" showErrorMessage="1" error="Datos obligatorio de cumplimientar" promptTitle="Fecha incorporación participante" prompt="Formato: dd/mm/yyyy_x000a_CAMPO OBLIGATORIO" sqref="AN4" xr:uid="{6A3D79B1-E36F-4AAA-8EA3-A327C6F61640}">
      <formula1>J4</formula1>
      <formula2>#REF!</formula2>
    </dataValidation>
    <dataValidation allowBlank="1" showInputMessage="1" showErrorMessage="1" prompt="Formato correcto: #0000000#_x000a_Debe tener 9 caracteres." sqref="A10" xr:uid="{7C3147E6-075F-42D0-ACB3-0240AAB384E2}"/>
    <dataValidation allowBlank="1" showInputMessage="1" showErrorMessage="1" prompt="Dato obligatorio. Máximo 100 caracteres" sqref="B10:C10" xr:uid="{45331AD4-3AE8-40E9-8495-CE4F9D834BAD}"/>
    <dataValidation allowBlank="1" showInputMessage="1" showErrorMessage="1" prompt="Dato obligatorio. Máximo 500 caracteres" sqref="D10" xr:uid="{AC174172-7077-47B5-BE31-E4B4DC06FBDE}"/>
    <dataValidation allowBlank="1" showInputMessage="1" showErrorMessage="1" prompt="Formato: dd/mm/yyyy" sqref="E10:F10" xr:uid="{61326F1E-818A-45FC-965C-4BA66D069A47}"/>
    <dataValidation allowBlank="1" showInputMessage="1" showErrorMessage="1" prompt="Seleccionar de la lista" sqref="I10 V10" xr:uid="{83A8C81D-4979-4653-BBEB-02A6D1A2CB5F}"/>
    <dataValidation allowBlank="1" showInputMessage="1" showErrorMessage="1" prompt="DESPUÉS de indicar provincia, seleccionar de la lista" sqref="J10 W10" xr:uid="{AA851D1E-64A7-4ACE-8019-2777E62AAD22}"/>
    <dataValidation allowBlank="1" showInputMessage="1" showErrorMessage="1" prompt="Indicar SÍ o NO" sqref="AV10 Y10:Z10 AY10:BA10 AR10" xr:uid="{A4667754-E083-4948-BEDD-78EA4BE0BC8C}"/>
    <dataValidation allowBlank="1" showInputMessage="1" showErrorMessage="1" prompt="Dato obligatorio. _x000a_Máximo 100 caracteres" sqref="M10:N10" xr:uid="{684FEF99-68C7-466B-BB60-2B96FC303EA6}"/>
    <dataValidation allowBlank="1" showInputMessage="1" showErrorMessage="1" prompt="Máximo 100 caracteres" sqref="O10" xr:uid="{102B5E8F-5FEE-42C1-AEF3-F02C11D45F44}"/>
    <dataValidation allowBlank="1" showInputMessage="1" showErrorMessage="1" prompt="Obligatorio. Máx 100 caracteres" sqref="AA10 AD10" xr:uid="{D0964C18-DB0E-427C-B269-6362C92ED57A}"/>
    <dataValidation allowBlank="1" showInputMessage="1" showErrorMessage="1" prompt="Obligatorio 9 caracteres. No dejar espacios en blanco." sqref="AB10:AC10" xr:uid="{3D998D7A-9FAB-43EC-A61E-F0F7DCBBACAB}"/>
    <dataValidation allowBlank="1" showInputMessage="1" showErrorMessage="1" prompt="Formato: dd/mm/yyyy_x000a_CAMPO OBLIGATORIO" sqref="AI10" xr:uid="{17EEA8EC-25A6-4342-9835-2F5B97B2DB33}"/>
    <dataValidation allowBlank="1" showInputMessage="1" showErrorMessage="1" prompt="SÍ/NO" sqref="AJ10" xr:uid="{F4AFCBF9-710E-498B-870A-7F3C361A92A6}"/>
    <dataValidation allowBlank="1" showInputMessage="1" showErrorMessage="1" prompt="Formato: dd/mm/yyyy_x000a_Cumplimentar si el participante abandona el proyecto." sqref="AK10" xr:uid="{CF5D2DEF-0910-4D39-A81F-3D55C386E889}"/>
    <dataValidation allowBlank="1" showInputMessage="1" showErrorMessage="1" prompt="Formato: dd/mm/yyyy_x000a_Dato obligatorio cumplimentar" sqref="AL10" xr:uid="{067E1ABF-5362-4B63-B01C-9D6E29273CE2}"/>
    <dataValidation allowBlank="1" showInputMessage="1" showErrorMessage="1" prompt="SÓLO puede estar en una situación de mercado: DESEMPLEADO, INACTIVO O EMPLEADO." sqref="AM10 AP10:AQ10" xr:uid="{44C60BE2-7B17-401C-8312-6BE3B767E6F4}"/>
    <dataValidation allowBlank="1" showInputMessage="1" showErrorMessage="1" prompt="Formato: dd/mm/yyyy_x000a_Dato obligatorio si es persona desempleada" sqref="AN10" xr:uid="{0E145B63-028F-4666-90FC-CD2B6024E2B8}"/>
    <dataValidation allowBlank="1" showInputMessage="1" showErrorMessage="1" prompt="Indicar SÍ o NO_x000a_Persona nacida en el extranjero que han migrado de su país de nacimiento de fuera de la Unión a otro lugar de residencia actual en España, y que actualmente tienen la nacionalidad española o de otro país de la UE. " sqref="AT10" xr:uid="{79958ABA-025D-4C75-B47E-34717A47BA91}"/>
    <dataValidation allowBlank="1" showInputMessage="1" showErrorMessage="1" prompt="Indicar SÍ o NO_x000a_Minoría: grupo de personas que expresan una común identidad basada en lazos étnicos, religiosos o lingüísticos y poseedores del derecho a afirmar sus características específicas. La minoría más reconocida en España es la población gitana." sqref="AU10" xr:uid="{D5406067-379C-4D5F-A12F-C51BBC54363D}"/>
    <dataValidation allowBlank="1" showInputMessage="1" showErrorMessage="1" prompt="Indicar SÍ o NO_x000a_Víctimas violencia género, personas receptoras rentas mínimas o salarios sociales;  personas víctimas discriminación por orientación sexual e identidad de género; personas con problemas de adicción y personas reclusas y ex reclusas, etc." sqref="AW10" xr:uid="{7B83EE3F-8C9B-4D67-8806-E37DED47F4CF}"/>
    <dataValidation allowBlank="1" showInputMessage="1" showErrorMessage="1" prompt="Indicar SÍ o NO_x000a_Persona que no sea ciudadano de la Unión Europea, incluidas las personas apátridas y las personas con nacionalidad indeterminada." sqref="AS10" xr:uid="{2DCD9FDD-FA08-470F-BE29-BD7402234561}"/>
    <dataValidation allowBlank="1" showErrorMessage="1" sqref="K10" xr:uid="{3481B528-52EE-495D-82A0-3CF59195DAA8}"/>
    <dataValidation type="textLength" operator="equal" allowBlank="1" showInputMessage="1" showErrorMessage="1" sqref="L3" xr:uid="{C78240B8-79D3-4D8A-A481-5EA3BA59A9AE}">
      <formula1>L1</formula1>
    </dataValidation>
    <dataValidation type="textLength" operator="equal" allowBlank="1" showInputMessage="1" showErrorMessage="1" error="Error en el número de teléfono. _x000a_No dejar espacios en blanco._x000a_Formato obligatorio de 9 caracteres " sqref="AB11:AC999" xr:uid="{A855687D-5303-45F0-9CBE-92851E66F58A}">
      <formula1>9</formula1>
    </dataValidation>
    <dataValidation type="textLength" allowBlank="1" showInputMessage="1" showErrorMessage="1" sqref="AD11:AD999" xr:uid="{8FEF97EB-1E2E-4429-902F-2E8BEEBC48B0}">
      <formula1>10</formula1>
      <formula2>100</formula2>
    </dataValidation>
    <dataValidation type="list" allowBlank="1" showInputMessage="1" showErrorMessage="1" sqref="AJ11:AJ92 AP11:AW92 AH11:AH92 AY11:AZ92 AM11:AM92" xr:uid="{0246AC74-0D4B-4A16-9BA9-0AD6DD5DB9C6}">
      <formula1>"S,N"</formula1>
    </dataValidation>
    <dataValidation type="textLength" allowBlank="1" showInputMessage="1" showErrorMessage="1" sqref="D11:D999" xr:uid="{5260AFDB-FF1E-472A-AD40-CE921D6DC192}">
      <formula1>1</formula1>
      <formula2>500</formula2>
    </dataValidation>
    <dataValidation type="list" allowBlank="1" showInputMessage="1" showErrorMessage="1" sqref="S11:S92" xr:uid="{A1E359A5-D659-4443-A708-0BCD20490027}">
      <formula1>"H,M"</formula1>
    </dataValidation>
    <dataValidation type="textLength" allowBlank="1" showInputMessage="1" showErrorMessage="1" sqref="B11:C999 AA11:AA999 M11:O999" xr:uid="{00708DA2-753F-44C8-855E-92CACE7CD4B3}">
      <formula1>1</formula1>
      <formula2>100</formula2>
    </dataValidation>
    <dataValidation type="textLength" operator="equal" allowBlank="1" showInputMessage="1" showErrorMessage="1" error="NIF/CIF erróneo._x000a_" sqref="A11:A999" xr:uid="{6348A7FD-1C07-4097-BBA6-4153739BFF49}">
      <formula1>9</formula1>
    </dataValidation>
    <dataValidation type="date" operator="greaterThan" allowBlank="1" showInputMessage="1" showErrorMessage="1" error="Fecha fuera de periodo" prompt="Formato: dd/mm/yyyy" sqref="S11:S92" xr:uid="{0CBB5BF9-EB81-4C15-B53C-EDABB958491B}">
      <formula1>14611</formula1>
    </dataValidation>
    <dataValidation type="list" allowBlank="1" showInputMessage="1" showErrorMessage="1" prompt="SÓLO puede estar en una situación de mercado: DESEMPLEADO, INACTIVO O EMPLEADO." sqref="AR11:AW92" xr:uid="{EEDC6BCC-1ED5-4153-BCCA-B1523CCDFB4C}">
      <formula1>"S,N"</formula1>
    </dataValidation>
    <dataValidation allowBlank="1" showInputMessage="1" showErrorMessage="1" error="Comprobar y corregir número o letra" sqref="L11:L999" xr:uid="{A22F87AC-81CE-4071-A9F3-ABF7D68827D7}"/>
    <dataValidation type="date" allowBlank="1" showInputMessage="1" showErrorMessage="1" error="Fecha fuera de periodo" sqref="E11:E999" xr:uid="{F405A8B1-9D0D-4C77-A9AC-DA1DB2C3C7C9}">
      <formula1>44197</formula1>
      <formula2>47483</formula2>
    </dataValidation>
    <dataValidation type="date" operator="greaterThan" allowBlank="1" showInputMessage="1" showErrorMessage="1" sqref="R11:R999" xr:uid="{BC382867-F5F6-47E8-AE61-B9B69B221789}">
      <formula1>14611</formula1>
    </dataValidation>
    <dataValidation type="date" errorStyle="warning" operator="lessThanOrEqual" allowBlank="1" showInputMessage="1" showErrorMessage="1" error="La fecha de inscripción como demandante tiene que ser anterior a la Fecha de Incorporación del Participante (Columna 41)" sqref="AN11:AN999" xr:uid="{4788E235-2FF6-479D-A205-7DFC935B400A}">
      <formula1>AI11</formula1>
    </dataValidation>
    <dataValidation type="date" operator="greaterThan" allowBlank="1" showInputMessage="1" showErrorMessage="1" error="La fecha de finalización no puede ser inferior a la fecha de Inicio del Proyecto. " sqref="F11:F999" xr:uid="{910C675A-C5C0-4F5A-BBDD-42CD445BEB13}">
      <formula1>E11</formula1>
    </dataValidation>
    <dataValidation type="list" allowBlank="1" showInputMessage="1" showErrorMessage="1" sqref="W11:W999 J11:J999" xr:uid="{A2552077-390D-4416-9C86-A7255512FF12}">
      <formula1>INDIRECT(I11)</formula1>
    </dataValidation>
    <dataValidation type="date" allowBlank="1" showInputMessage="1" showErrorMessage="1" error="Fecha fuera del periodo del proyecto" sqref="AK11:AL999" xr:uid="{8C937593-7C8C-4011-BA4D-951FB9C48947}">
      <formula1>$E11</formula1>
      <formula2>$F11</formula2>
    </dataValidation>
    <dataValidation type="date" operator="greaterThanOrEqual" allowBlank="1" showInputMessage="1" showErrorMessage="1" error="Fecha fuera del periodo del proyecto" sqref="AI11:AI999" xr:uid="{BB803322-D604-4F12-A8F8-F91EAEFD5EAD}">
      <formula1>$E11</formula1>
    </dataValidation>
  </dataValidations>
  <printOptions horizontalCentered="1"/>
  <pageMargins left="0" right="0" top="0.78740157480314965" bottom="0.39370078740157483" header="0" footer="0"/>
  <pageSetup paperSize="9" scale="45" fitToWidth="3" fitToHeight="0" orientation="landscape" r:id="rId1"/>
  <headerFooter>
    <oddFooter>&amp;C&amp;8Página &amp;P de &amp;N</oddFooter>
  </headerFooter>
  <colBreaks count="1" manualBreakCount="1">
    <brk id="11" max="1048575" man="1"/>
  </colBreak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xWindow="1652" yWindow="444" count="3">
        <x14:dataValidation type="list" allowBlank="1" showInputMessage="1" showErrorMessage="1" xr:uid="{58456D79-BD5E-4BCE-9A72-991D11302558}">
          <x14:formula1>
            <xm:f>Provincias!$B$2:$B$53</xm:f>
          </x14:formula1>
          <xm:sqref>I11:I999 V11:V999</xm:sqref>
        </x14:dataValidation>
        <x14:dataValidation type="list" operator="greaterThan" allowBlank="1" showInputMessage="1" showErrorMessage="1" error="La fecha de finalización no puede ser inferior a la fecha de Inicio del Proyecto. " xr:uid="{CCD6C550-2D31-47D9-B1CF-3F0A52CB1DF2}">
          <x14:formula1>
            <xm:f>Tipo_documento!$A$2:$A$5</xm:f>
          </x14:formula1>
          <xm:sqref>K11:K999</xm:sqref>
        </x14:dataValidation>
        <x14:dataValidation type="list" allowBlank="1" showInputMessage="1" showErrorMessage="1" xr:uid="{836F64B9-7E81-4B99-BBEE-74C356763BDF}">
          <x14:formula1>
            <xm:f>Nivel_educat!$B$6:$B$24</xm:f>
          </x14:formula1>
          <xm:sqref>AE11:AE999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E42D5-4FAC-49BE-A736-96B8936D19F4}">
  <sheetPr codeName="Hoja11"/>
  <dimension ref="A1:E89"/>
  <sheetViews>
    <sheetView zoomScaleNormal="100" workbookViewId="0">
      <selection activeCell="A23" sqref="A23"/>
    </sheetView>
  </sheetViews>
  <sheetFormatPr baseColWidth="10" defaultColWidth="11.5" defaultRowHeight="13.6" x14ac:dyDescent="0.25"/>
  <cols>
    <col min="1" max="1" width="9.625" style="209" customWidth="1"/>
    <col min="2" max="2" width="102.375" style="212" customWidth="1"/>
    <col min="3" max="16384" width="11.5" style="212"/>
  </cols>
  <sheetData>
    <row r="1" spans="1:5" x14ac:dyDescent="0.25">
      <c r="A1" s="282" t="s">
        <v>16963</v>
      </c>
      <c r="B1" s="282"/>
    </row>
    <row r="2" spans="1:5" x14ac:dyDescent="0.25">
      <c r="A2" s="213" t="s">
        <v>16964</v>
      </c>
    </row>
    <row r="3" spans="1:5" ht="24.65" customHeight="1" x14ac:dyDescent="0.25">
      <c r="A3" s="281" t="s">
        <v>16831</v>
      </c>
      <c r="B3" s="281"/>
      <c r="E3" s="213"/>
    </row>
    <row r="4" spans="1:5" x14ac:dyDescent="0.25">
      <c r="E4" s="213"/>
    </row>
    <row r="5" spans="1:5" ht="27.2" x14ac:dyDescent="0.25">
      <c r="A5" s="214" t="s">
        <v>16833</v>
      </c>
      <c r="B5" s="210" t="s">
        <v>16965</v>
      </c>
      <c r="E5" s="213"/>
    </row>
    <row r="6" spans="1:5" x14ac:dyDescent="0.25">
      <c r="A6" s="209">
        <v>101</v>
      </c>
      <c r="B6" s="208" t="s">
        <v>16879</v>
      </c>
    </row>
    <row r="7" spans="1:5" x14ac:dyDescent="0.25">
      <c r="B7" s="215" t="s">
        <v>16880</v>
      </c>
    </row>
    <row r="8" spans="1:5" x14ac:dyDescent="0.25">
      <c r="B8" s="215" t="s">
        <v>16881</v>
      </c>
    </row>
    <row r="9" spans="1:5" x14ac:dyDescent="0.25">
      <c r="A9" s="209">
        <v>102</v>
      </c>
      <c r="B9" s="208" t="s">
        <v>16882</v>
      </c>
    </row>
    <row r="10" spans="1:5" x14ac:dyDescent="0.25">
      <c r="B10" s="215" t="s">
        <v>16883</v>
      </c>
    </row>
    <row r="11" spans="1:5" x14ac:dyDescent="0.25">
      <c r="B11" s="215" t="s">
        <v>16884</v>
      </c>
    </row>
    <row r="12" spans="1:5" x14ac:dyDescent="0.25">
      <c r="B12" s="215" t="s">
        <v>16885</v>
      </c>
    </row>
    <row r="13" spans="1:5" x14ac:dyDescent="0.25">
      <c r="B13" s="215" t="s">
        <v>16886</v>
      </c>
    </row>
    <row r="14" spans="1:5" x14ac:dyDescent="0.25">
      <c r="A14" s="209">
        <v>103</v>
      </c>
      <c r="B14" s="208" t="s">
        <v>16887</v>
      </c>
    </row>
    <row r="15" spans="1:5" x14ac:dyDescent="0.25">
      <c r="B15" s="215" t="s">
        <v>16888</v>
      </c>
    </row>
    <row r="16" spans="1:5" ht="21.75" x14ac:dyDescent="0.25">
      <c r="B16" s="215" t="s">
        <v>16889</v>
      </c>
    </row>
    <row r="17" spans="1:2" x14ac:dyDescent="0.25">
      <c r="B17" s="215" t="s">
        <v>16890</v>
      </c>
    </row>
    <row r="18" spans="1:2" x14ac:dyDescent="0.25">
      <c r="B18" s="215" t="s">
        <v>16891</v>
      </c>
    </row>
    <row r="19" spans="1:2" x14ac:dyDescent="0.25">
      <c r="B19" s="215" t="s">
        <v>16892</v>
      </c>
    </row>
    <row r="20" spans="1:2" x14ac:dyDescent="0.25">
      <c r="B20" s="215" t="s">
        <v>16893</v>
      </c>
    </row>
    <row r="21" spans="1:2" x14ac:dyDescent="0.25">
      <c r="B21" s="215" t="s">
        <v>16894</v>
      </c>
    </row>
    <row r="22" spans="1:2" x14ac:dyDescent="0.25">
      <c r="B22" s="215" t="s">
        <v>16895</v>
      </c>
    </row>
    <row r="23" spans="1:2" x14ac:dyDescent="0.25">
      <c r="A23" s="209">
        <v>104</v>
      </c>
      <c r="B23" s="208" t="s">
        <v>16896</v>
      </c>
    </row>
    <row r="24" spans="1:2" x14ac:dyDescent="0.25">
      <c r="B24" s="215" t="s">
        <v>16897</v>
      </c>
    </row>
    <row r="25" spans="1:2" x14ac:dyDescent="0.25">
      <c r="B25" s="215" t="s">
        <v>16898</v>
      </c>
    </row>
    <row r="26" spans="1:2" x14ac:dyDescent="0.25">
      <c r="B26" s="215" t="s">
        <v>16899</v>
      </c>
    </row>
    <row r="27" spans="1:2" x14ac:dyDescent="0.25">
      <c r="B27" s="215" t="s">
        <v>16900</v>
      </c>
    </row>
    <row r="28" spans="1:2" x14ac:dyDescent="0.25">
      <c r="B28" s="215" t="s">
        <v>16901</v>
      </c>
    </row>
    <row r="29" spans="1:2" x14ac:dyDescent="0.25">
      <c r="B29" s="215" t="s">
        <v>16902</v>
      </c>
    </row>
    <row r="30" spans="1:2" x14ac:dyDescent="0.25">
      <c r="B30" s="215" t="s">
        <v>16903</v>
      </c>
    </row>
    <row r="31" spans="1:2" x14ac:dyDescent="0.25">
      <c r="B31" s="215" t="s">
        <v>16904</v>
      </c>
    </row>
    <row r="32" spans="1:2" x14ac:dyDescent="0.25">
      <c r="B32" s="215" t="s">
        <v>16905</v>
      </c>
    </row>
    <row r="33" spans="1:2" x14ac:dyDescent="0.25">
      <c r="B33" s="215" t="s">
        <v>16906</v>
      </c>
    </row>
    <row r="34" spans="1:2" x14ac:dyDescent="0.25">
      <c r="A34" s="209">
        <v>105</v>
      </c>
      <c r="B34" s="208" t="s">
        <v>16907</v>
      </c>
    </row>
    <row r="35" spans="1:2" x14ac:dyDescent="0.25">
      <c r="B35" s="215" t="s">
        <v>16908</v>
      </c>
    </row>
    <row r="36" spans="1:2" x14ac:dyDescent="0.25">
      <c r="B36" s="215" t="s">
        <v>16909</v>
      </c>
    </row>
    <row r="37" spans="1:2" x14ac:dyDescent="0.25">
      <c r="B37" s="215" t="s">
        <v>16910</v>
      </c>
    </row>
    <row r="38" spans="1:2" x14ac:dyDescent="0.25">
      <c r="A38" s="209">
        <v>106</v>
      </c>
      <c r="B38" s="208" t="s">
        <v>16911</v>
      </c>
    </row>
    <row r="39" spans="1:2" x14ac:dyDescent="0.25">
      <c r="A39" s="209">
        <v>107</v>
      </c>
      <c r="B39" s="208" t="s">
        <v>16912</v>
      </c>
    </row>
    <row r="40" spans="1:2" x14ac:dyDescent="0.25">
      <c r="B40" s="215" t="s">
        <v>16913</v>
      </c>
    </row>
    <row r="41" spans="1:2" x14ac:dyDescent="0.25">
      <c r="B41" s="215" t="s">
        <v>16914</v>
      </c>
    </row>
    <row r="42" spans="1:2" x14ac:dyDescent="0.25">
      <c r="B42" s="215" t="s">
        <v>16915</v>
      </c>
    </row>
    <row r="43" spans="1:2" x14ac:dyDescent="0.25">
      <c r="B43" s="215" t="s">
        <v>16916</v>
      </c>
    </row>
    <row r="44" spans="1:2" x14ac:dyDescent="0.25">
      <c r="B44" s="215" t="s">
        <v>16917</v>
      </c>
    </row>
    <row r="45" spans="1:2" x14ac:dyDescent="0.25">
      <c r="B45" s="215" t="s">
        <v>16918</v>
      </c>
    </row>
    <row r="46" spans="1:2" x14ac:dyDescent="0.25">
      <c r="B46" s="215" t="s">
        <v>16919</v>
      </c>
    </row>
    <row r="47" spans="1:2" x14ac:dyDescent="0.25">
      <c r="B47" s="215" t="s">
        <v>16920</v>
      </c>
    </row>
    <row r="48" spans="1:2" x14ac:dyDescent="0.25">
      <c r="B48" s="215" t="s">
        <v>16921</v>
      </c>
    </row>
    <row r="49" spans="1:2" x14ac:dyDescent="0.25">
      <c r="B49" s="215" t="s">
        <v>16922</v>
      </c>
    </row>
    <row r="50" spans="1:2" x14ac:dyDescent="0.25">
      <c r="A50" s="209">
        <v>108</v>
      </c>
      <c r="B50" s="208" t="s">
        <v>16923</v>
      </c>
    </row>
    <row r="51" spans="1:2" x14ac:dyDescent="0.25">
      <c r="B51" s="215" t="s">
        <v>16924</v>
      </c>
    </row>
    <row r="52" spans="1:2" x14ac:dyDescent="0.25">
      <c r="B52" s="215" t="s">
        <v>16925</v>
      </c>
    </row>
    <row r="53" spans="1:2" x14ac:dyDescent="0.25">
      <c r="B53" s="215" t="s">
        <v>16926</v>
      </c>
    </row>
    <row r="54" spans="1:2" x14ac:dyDescent="0.25">
      <c r="B54" s="215" t="s">
        <v>16927</v>
      </c>
    </row>
    <row r="55" spans="1:2" x14ac:dyDescent="0.25">
      <c r="B55" s="215" t="s">
        <v>16928</v>
      </c>
    </row>
    <row r="56" spans="1:2" x14ac:dyDescent="0.25">
      <c r="B56" s="215" t="s">
        <v>16929</v>
      </c>
    </row>
    <row r="57" spans="1:2" x14ac:dyDescent="0.25">
      <c r="B57" s="215" t="s">
        <v>16930</v>
      </c>
    </row>
    <row r="58" spans="1:2" x14ac:dyDescent="0.25">
      <c r="B58" s="215" t="s">
        <v>16931</v>
      </c>
    </row>
    <row r="59" spans="1:2" x14ac:dyDescent="0.25">
      <c r="B59" s="215" t="s">
        <v>16932</v>
      </c>
    </row>
    <row r="60" spans="1:2" x14ac:dyDescent="0.25">
      <c r="B60" s="215" t="s">
        <v>16933</v>
      </c>
    </row>
    <row r="61" spans="1:2" x14ac:dyDescent="0.25">
      <c r="B61" s="215" t="s">
        <v>16934</v>
      </c>
    </row>
    <row r="62" spans="1:2" x14ac:dyDescent="0.25">
      <c r="B62" s="215" t="s">
        <v>16935</v>
      </c>
    </row>
    <row r="63" spans="1:2" x14ac:dyDescent="0.25">
      <c r="B63" s="215" t="s">
        <v>16936</v>
      </c>
    </row>
    <row r="64" spans="1:2" x14ac:dyDescent="0.25">
      <c r="B64" s="215" t="s">
        <v>16937</v>
      </c>
    </row>
    <row r="65" spans="1:2" x14ac:dyDescent="0.25">
      <c r="B65" s="215" t="s">
        <v>16938</v>
      </c>
    </row>
    <row r="66" spans="1:2" x14ac:dyDescent="0.25">
      <c r="B66" s="215" t="s">
        <v>16939</v>
      </c>
    </row>
    <row r="67" spans="1:2" x14ac:dyDescent="0.25">
      <c r="A67" s="209">
        <v>109</v>
      </c>
      <c r="B67" s="208" t="s">
        <v>16940</v>
      </c>
    </row>
    <row r="68" spans="1:2" x14ac:dyDescent="0.25">
      <c r="A68" s="209">
        <v>110</v>
      </c>
      <c r="B68" s="208" t="s">
        <v>16941</v>
      </c>
    </row>
    <row r="69" spans="1:2" x14ac:dyDescent="0.25">
      <c r="A69" s="209">
        <v>111</v>
      </c>
      <c r="B69" s="208" t="s">
        <v>16942</v>
      </c>
    </row>
    <row r="70" spans="1:2" x14ac:dyDescent="0.25">
      <c r="A70" s="209">
        <v>112</v>
      </c>
      <c r="B70" s="208" t="s">
        <v>16943</v>
      </c>
    </row>
    <row r="71" spans="1:2" x14ac:dyDescent="0.25">
      <c r="B71" s="215" t="s">
        <v>16944</v>
      </c>
    </row>
    <row r="72" spans="1:2" x14ac:dyDescent="0.25">
      <c r="B72" s="215" t="s">
        <v>16945</v>
      </c>
    </row>
    <row r="73" spans="1:2" ht="21.75" x14ac:dyDescent="0.25">
      <c r="B73" s="215" t="s">
        <v>16946</v>
      </c>
    </row>
    <row r="74" spans="1:2" x14ac:dyDescent="0.25">
      <c r="B74" s="215" t="s">
        <v>16947</v>
      </c>
    </row>
    <row r="75" spans="1:2" x14ac:dyDescent="0.25">
      <c r="B75" s="215" t="s">
        <v>16948</v>
      </c>
    </row>
    <row r="76" spans="1:2" x14ac:dyDescent="0.25">
      <c r="B76" s="215" t="s">
        <v>16949</v>
      </c>
    </row>
    <row r="77" spans="1:2" x14ac:dyDescent="0.25">
      <c r="B77" s="215" t="s">
        <v>16950</v>
      </c>
    </row>
    <row r="78" spans="1:2" x14ac:dyDescent="0.25">
      <c r="B78" s="215" t="s">
        <v>16951</v>
      </c>
    </row>
    <row r="79" spans="1:2" x14ac:dyDescent="0.25">
      <c r="B79" s="215" t="s">
        <v>16952</v>
      </c>
    </row>
    <row r="80" spans="1:2" x14ac:dyDescent="0.25">
      <c r="B80" s="215" t="s">
        <v>16953</v>
      </c>
    </row>
    <row r="81" spans="1:2" ht="21.75" x14ac:dyDescent="0.25">
      <c r="B81" s="215" t="s">
        <v>16954</v>
      </c>
    </row>
    <row r="82" spans="1:2" x14ac:dyDescent="0.25">
      <c r="B82" s="215" t="s">
        <v>16955</v>
      </c>
    </row>
    <row r="83" spans="1:2" x14ac:dyDescent="0.25">
      <c r="A83" s="209">
        <v>113</v>
      </c>
      <c r="B83" s="208" t="s">
        <v>16962</v>
      </c>
    </row>
    <row r="84" spans="1:2" x14ac:dyDescent="0.25">
      <c r="A84" s="209">
        <v>114</v>
      </c>
      <c r="B84" s="208" t="s">
        <v>16956</v>
      </c>
    </row>
    <row r="85" spans="1:2" x14ac:dyDescent="0.25">
      <c r="A85" s="209">
        <v>115</v>
      </c>
      <c r="B85" s="208" t="s">
        <v>16957</v>
      </c>
    </row>
    <row r="86" spans="1:2" x14ac:dyDescent="0.25">
      <c r="A86" s="209">
        <v>116</v>
      </c>
      <c r="B86" s="208" t="s">
        <v>16958</v>
      </c>
    </row>
    <row r="87" spans="1:2" x14ac:dyDescent="0.25">
      <c r="A87" s="209">
        <v>117</v>
      </c>
      <c r="B87" s="208" t="s">
        <v>16959</v>
      </c>
    </row>
    <row r="88" spans="1:2" x14ac:dyDescent="0.25">
      <c r="A88" s="209">
        <v>118</v>
      </c>
      <c r="B88" s="208" t="s">
        <v>16960</v>
      </c>
    </row>
    <row r="89" spans="1:2" x14ac:dyDescent="0.25">
      <c r="A89" s="209">
        <v>119</v>
      </c>
      <c r="B89" s="208" t="s">
        <v>16961</v>
      </c>
    </row>
  </sheetData>
  <mergeCells count="2">
    <mergeCell ref="A3:B3"/>
    <mergeCell ref="A1:B1"/>
  </mergeCells>
  <pageMargins left="0.51181102362204722" right="0.31496062992125984" top="0.35433070866141736" bottom="0.35433070866141736" header="0.31496062992125984" footer="0.31496062992125984"/>
  <pageSetup paperSize="9" scale="80" orientation="portrait" verticalDpi="0" r:id="rId1"/>
  <rowBreaks count="1" manualBreakCount="1">
    <brk id="6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75</vt:i4>
      </vt:variant>
    </vt:vector>
  </HeadingPairs>
  <TitlesOfParts>
    <vt:vector size="82" baseType="lpstr">
      <vt:lpstr>Campos y Formato</vt:lpstr>
      <vt:lpstr>DEGURBA</vt:lpstr>
      <vt:lpstr>actFSE+</vt:lpstr>
      <vt:lpstr>Provincias</vt:lpstr>
      <vt:lpstr>Localidades</vt:lpstr>
      <vt:lpstr>Participantes (A completar)</vt:lpstr>
      <vt:lpstr>Guía_Niveles_Formación</vt:lpstr>
      <vt:lpstr>Guía_Niveles_Formación!_ftn1</vt:lpstr>
      <vt:lpstr>Guía_Niveles_Formación!_ftnref1</vt:lpstr>
      <vt:lpstr>Guía_Niveles_Formación!_Hlk114657202</vt:lpstr>
      <vt:lpstr>ALAVA</vt:lpstr>
      <vt:lpstr>ALBACETE</vt:lpstr>
      <vt:lpstr>ALICANTE</vt:lpstr>
      <vt:lpstr>ALMERIA</vt:lpstr>
      <vt:lpstr>Nivel_educat!Área_de_impresión</vt:lpstr>
      <vt:lpstr>ASTURIAS</vt:lpstr>
      <vt:lpstr>AVILA</vt:lpstr>
      <vt:lpstr>BADAJOZ</vt:lpstr>
      <vt:lpstr>BALEARS</vt:lpstr>
      <vt:lpstr>BARCELONA</vt:lpstr>
      <vt:lpstr>BIZKAIA</vt:lpstr>
      <vt:lpstr>BURGOS</vt:lpstr>
      <vt:lpstr>CACERES</vt:lpstr>
      <vt:lpstr>CADIZ</vt:lpstr>
      <vt:lpstr>CANTABRIA</vt:lpstr>
      <vt:lpstr>CASTELLON</vt:lpstr>
      <vt:lpstr>CEUTA</vt:lpstr>
      <vt:lpstr>CINE</vt:lpstr>
      <vt:lpstr>CIUDADREAL</vt:lpstr>
      <vt:lpstr>CO17_</vt:lpstr>
      <vt:lpstr>CORDOBA</vt:lpstr>
      <vt:lpstr>CORUÑA</vt:lpstr>
      <vt:lpstr>CUENCA</vt:lpstr>
      <vt:lpstr>Datos_incompletos</vt:lpstr>
      <vt:lpstr>EECO02</vt:lpstr>
      <vt:lpstr>EECO03</vt:lpstr>
      <vt:lpstr>EECO04</vt:lpstr>
      <vt:lpstr>EECO05</vt:lpstr>
      <vt:lpstr>EECO12</vt:lpstr>
      <vt:lpstr>EECO13</vt:lpstr>
      <vt:lpstr>EECO14</vt:lpstr>
      <vt:lpstr>EECO15</vt:lpstr>
      <vt:lpstr>EECO16</vt:lpstr>
      <vt:lpstr>EECO17</vt:lpstr>
      <vt:lpstr>EECR02</vt:lpstr>
      <vt:lpstr>EECR03</vt:lpstr>
      <vt:lpstr>GIPUZKOA</vt:lpstr>
      <vt:lpstr>GIRONA</vt:lpstr>
      <vt:lpstr>GRANADA</vt:lpstr>
      <vt:lpstr>GUADALAJARA</vt:lpstr>
      <vt:lpstr>HUELVA</vt:lpstr>
      <vt:lpstr>HUESCA</vt:lpstr>
      <vt:lpstr>JAEN</vt:lpstr>
      <vt:lpstr>LEON</vt:lpstr>
      <vt:lpstr>LLEIDA</vt:lpstr>
      <vt:lpstr>LUGO</vt:lpstr>
      <vt:lpstr>MADRID</vt:lpstr>
      <vt:lpstr>MALAGA</vt:lpstr>
      <vt:lpstr>MELILLA</vt:lpstr>
      <vt:lpstr>MURCIA</vt:lpstr>
      <vt:lpstr>NAVARRA</vt:lpstr>
      <vt:lpstr>OURENSE</vt:lpstr>
      <vt:lpstr>PALENCIA</vt:lpstr>
      <vt:lpstr>PALMAS</vt:lpstr>
      <vt:lpstr>PONTEVEDRA</vt:lpstr>
      <vt:lpstr>Rango_edad_participante</vt:lpstr>
      <vt:lpstr>RIOJA</vt:lpstr>
      <vt:lpstr>SALAMANCA</vt:lpstr>
      <vt:lpstr>SEGOVIA</vt:lpstr>
      <vt:lpstr>SEVILLA</vt:lpstr>
      <vt:lpstr>SEXO_PARTICIPANTE</vt:lpstr>
      <vt:lpstr>SORIA</vt:lpstr>
      <vt:lpstr>TARRAGONA</vt:lpstr>
      <vt:lpstr>TENERIFE</vt:lpstr>
      <vt:lpstr>TERUEL</vt:lpstr>
      <vt:lpstr>Guía_Niveles_Formación!Títulos_a_imprimir</vt:lpstr>
      <vt:lpstr>Resumen!Títulos_a_imprimir</vt:lpstr>
      <vt:lpstr>TOLEDO</vt:lpstr>
      <vt:lpstr>VALENCIA</vt:lpstr>
      <vt:lpstr>VALLADOLID</vt:lpstr>
      <vt:lpstr>ZAMORA</vt:lpstr>
      <vt:lpstr>ZARAGOZA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2023-04-18T14:55:34Z</cp:lastPrinted>
  <dcterms:created xsi:type="dcterms:W3CDTF">2018-02-16T11:49:43Z</dcterms:created>
  <dcterms:modified xsi:type="dcterms:W3CDTF">2025-07-03T12:14:45Z</dcterms:modified>
</cp:coreProperties>
</file>